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updateLinks="never"/>
  <bookViews>
    <workbookView xWindow="10305" yWindow="-15" windowWidth="10230" windowHeight="7980" tabRatio="938"/>
  </bookViews>
  <sheets>
    <sheet name="基本情報" sheetId="27" r:id="rId1"/>
    <sheet name="交付申請書" sheetId="28" r:id="rId2"/>
    <sheet name="交付申請書(その２)" sheetId="29" r:id="rId3"/>
    <sheet name="異動申請書(その１)" sheetId="30" r:id="rId4"/>
    <sheet name="誓約書" sheetId="31" r:id="rId5"/>
    <sheet name="写真貼付用紙" sheetId="32" r:id="rId6"/>
    <sheet name="代理人届出書" sheetId="33" r:id="rId7"/>
    <sheet name="機械貸与証明書" sheetId="34" r:id="rId8"/>
    <sheet name="使用者証返納書" sheetId="35" r:id="rId9"/>
    <sheet name="免税証交付申請書" sheetId="36" r:id="rId10"/>
    <sheet name="免税軽油所要量計算書（船）" sheetId="37" r:id="rId11"/>
    <sheet name="免税軽油在庫見込数量等報告書" sheetId="49" r:id="rId12"/>
    <sheet name="報告書(１葉)" sheetId="39" r:id="rId13"/>
    <sheet name="引取　別紙" sheetId="40" r:id="rId14"/>
    <sheet name="報告書(２葉)" sheetId="41" r:id="rId15"/>
    <sheet name="使用　別紙" sheetId="42" r:id="rId16"/>
    <sheet name="免税証受領書(船舶用)" sheetId="43" r:id="rId17"/>
    <sheet name="免税証受領書" sheetId="44" r:id="rId18"/>
    <sheet name="運転日報" sheetId="45" r:id="rId19"/>
    <sheet name="免税証受払簿" sheetId="46" r:id="rId20"/>
    <sheet name="免税証返納書" sheetId="47" r:id="rId21"/>
    <sheet name="納付申告書" sheetId="48" r:id="rId22"/>
  </sheets>
  <externalReferences>
    <externalReference r:id="rId23"/>
  </externalReferences>
  <definedNames>
    <definedName name="_xlnm._FilterDatabase" localSheetId="0" hidden="1">#REF!</definedName>
    <definedName name="_xlnm.Print_Area" localSheetId="3">'異動申請書(その１)'!$A$1:$BF$158</definedName>
    <definedName name="_xlnm.Print_Area" localSheetId="13">'引取　別紙'!$A$1:$BG$1360</definedName>
    <definedName name="_xlnm.Print_Area" localSheetId="18">運転日報!$A$1:$AZ$41</definedName>
    <definedName name="_xlnm.Print_Area" localSheetId="0">基本情報!$A$1:$R$24</definedName>
    <definedName name="_xlnm.Print_Area" localSheetId="7">機械貸与証明書!$A$1:$CB$58</definedName>
    <definedName name="_xlnm.Print_Area" localSheetId="1">交付申請書!$A$1:$BF$158</definedName>
    <definedName name="_xlnm.Print_Area" localSheetId="2">'交付申請書(その２)'!$A$1:$BF$150</definedName>
    <definedName name="_xlnm.Print_Area" localSheetId="15">'使用　別紙'!$A$1:$BG$425</definedName>
    <definedName name="_xlnm.Print_Area" localSheetId="8">使用者証返納書!$A$1:$BE$169</definedName>
    <definedName name="_xlnm.Print_Area" localSheetId="5">写真貼付用紙!$A$1:$BD$57</definedName>
    <definedName name="_xlnm.Print_Area" localSheetId="4">誓約書!$A$1:$BE$82</definedName>
    <definedName name="_xlnm.Print_Area" localSheetId="6">代理人届出書!$A$1:$BD$61</definedName>
    <definedName name="_xlnm.Print_Area" localSheetId="21">納付申告書!$A$1:$CJ$76</definedName>
    <definedName name="_xlnm.Print_Area" localSheetId="12">'報告書(１葉)'!$A$1:$BG$78</definedName>
    <definedName name="_xlnm.Print_Area" localSheetId="14">'報告書(２葉)'!$A$1:$BG$83</definedName>
    <definedName name="_xlnm.Print_Area" localSheetId="11">免税軽油在庫見込数量等報告書!$A$1:$BQ$31</definedName>
    <definedName name="_xlnm.Print_Area" localSheetId="10">'免税軽油所要量計算書（船）'!$A$1:$CJ$555</definedName>
    <definedName name="_xlnm.Print_Area" localSheetId="9">免税証交付申請書!$A$1:$BG$166</definedName>
    <definedName name="_xlnm.Print_Area" localSheetId="19">免税証受払簿!$A$1:$X$540</definedName>
    <definedName name="_xlnm.Print_Area" localSheetId="17">免税証受領書!$A$1:$AM$38</definedName>
    <definedName name="_xlnm.Print_Area" localSheetId="16">'免税証受領書(船舶用)'!$A$1:$AR$54</definedName>
    <definedName name="_xlnm.Print_Area" localSheetId="20">免税証返納書!$A$1:$BE$168</definedName>
    <definedName name="機械一覧">基本情報!$C$14:$R$215</definedName>
    <definedName name="機械名" localSheetId="11">[1]基本情報!$D$14:$D$215</definedName>
    <definedName name="機械名">基本情報!$D$14:$D$215</definedName>
    <definedName name="記載年月日" localSheetId="11">#REF!</definedName>
    <definedName name="記載年月日">#REF!</definedName>
    <definedName name="番号" localSheetId="11">[1]基本情報!$C$14:$C$215</definedName>
    <definedName name="番号">基本情報!$C$14:$C$215</definedName>
  </definedNames>
  <calcPr calcId="162913"/>
</workbook>
</file>

<file path=xl/calcChain.xml><?xml version="1.0" encoding="utf-8"?>
<calcChain xmlns="http://schemas.openxmlformats.org/spreadsheetml/2006/main">
  <c r="BZ75" i="48" l="1"/>
  <c r="BU75" i="48"/>
  <c r="AC75" i="48"/>
  <c r="AC74" i="48"/>
  <c r="AC73" i="48"/>
  <c r="AC72" i="48"/>
  <c r="AC71" i="48"/>
  <c r="AY70" i="48"/>
  <c r="AC70" i="48"/>
  <c r="BT69" i="48"/>
  <c r="AC69" i="48"/>
  <c r="BT68" i="48"/>
  <c r="AC68" i="48"/>
  <c r="BT67" i="48"/>
  <c r="AC67" i="48"/>
  <c r="BT66" i="48"/>
  <c r="AC66" i="48"/>
  <c r="BT65" i="48"/>
  <c r="AC65" i="48"/>
  <c r="BT64" i="48"/>
  <c r="AC64" i="48"/>
  <c r="BT63" i="48"/>
  <c r="AC63" i="48"/>
  <c r="BT62" i="48"/>
  <c r="AC62" i="48"/>
  <c r="BT61" i="48"/>
  <c r="AC61" i="48"/>
  <c r="BT60" i="48"/>
  <c r="AC60" i="48"/>
  <c r="BT59" i="48"/>
  <c r="AC59" i="48"/>
  <c r="BT58" i="48"/>
  <c r="AC58" i="48"/>
  <c r="BT57" i="48"/>
  <c r="AC57" i="48"/>
  <c r="K53" i="48"/>
  <c r="Y52" i="48"/>
  <c r="P52" i="48"/>
  <c r="AR50" i="48"/>
  <c r="CF48" i="48"/>
  <c r="CB48" i="48"/>
  <c r="BX48" i="48"/>
  <c r="BT48" i="48"/>
  <c r="BP48" i="48"/>
  <c r="BL48" i="48"/>
  <c r="BH48" i="48"/>
  <c r="BD48" i="48"/>
  <c r="AI47" i="48"/>
  <c r="BW45" i="48"/>
  <c r="BT45" i="48"/>
  <c r="BQ45" i="48"/>
  <c r="BM45" i="48"/>
  <c r="BJ45" i="48"/>
  <c r="BG45" i="48"/>
  <c r="BD45" i="48"/>
  <c r="AI45" i="48"/>
  <c r="BZ43" i="48"/>
  <c r="U43" i="48"/>
  <c r="Q43" i="48"/>
  <c r="M43" i="48"/>
  <c r="CD41" i="48"/>
  <c r="BV41" i="48"/>
  <c r="BS41" i="48"/>
  <c r="BN41" i="48"/>
  <c r="BD41" i="48"/>
  <c r="AU41" i="48"/>
  <c r="AK41" i="48"/>
  <c r="AG41" i="48"/>
  <c r="AC41" i="48"/>
  <c r="AC37" i="48"/>
  <c r="BB35" i="48"/>
  <c r="BB73" i="48" s="1"/>
  <c r="AC32" i="48"/>
  <c r="BT31" i="48"/>
  <c r="BX32" i="48" s="1"/>
  <c r="BX70" i="48" s="1"/>
  <c r="BT29" i="48"/>
  <c r="AC28" i="48"/>
  <c r="BT23" i="48"/>
  <c r="AC22" i="48"/>
  <c r="J12" i="48"/>
  <c r="J50" i="48" s="1"/>
  <c r="BV11" i="48"/>
  <c r="BV49" i="48" s="1"/>
  <c r="BA11" i="48"/>
  <c r="BA49" i="48" s="1"/>
  <c r="J11" i="48"/>
  <c r="J49" i="48" s="1"/>
  <c r="AU3" i="48"/>
  <c r="AQ3" i="48"/>
  <c r="AQ41" i="48" s="1"/>
  <c r="H148" i="47"/>
  <c r="N145" i="47"/>
  <c r="J145" i="47"/>
  <c r="F145" i="47"/>
  <c r="C145" i="47"/>
  <c r="AD138" i="47"/>
  <c r="Y138" i="47"/>
  <c r="Q138" i="47"/>
  <c r="H138" i="47"/>
  <c r="AD136" i="47"/>
  <c r="Y136" i="47"/>
  <c r="Q136" i="47"/>
  <c r="H136" i="47"/>
  <c r="AD134" i="47"/>
  <c r="Y134" i="47"/>
  <c r="Q134" i="47"/>
  <c r="H134" i="47"/>
  <c r="AD132" i="47"/>
  <c r="Y132" i="47"/>
  <c r="Q132" i="47"/>
  <c r="H132" i="47"/>
  <c r="AD130" i="47"/>
  <c r="Y130" i="47"/>
  <c r="Q130" i="47"/>
  <c r="H130" i="47"/>
  <c r="AD128" i="47"/>
  <c r="Y128" i="47"/>
  <c r="Q128" i="47"/>
  <c r="H128" i="47"/>
  <c r="AD126" i="47"/>
  <c r="Y126" i="47"/>
  <c r="Q126" i="47"/>
  <c r="H126" i="47"/>
  <c r="AD124" i="47"/>
  <c r="Y124" i="47"/>
  <c r="Q124" i="47"/>
  <c r="H124" i="47"/>
  <c r="AD122" i="47"/>
  <c r="Y122" i="47"/>
  <c r="Q122" i="47"/>
  <c r="H122" i="47"/>
  <c r="AD120" i="47"/>
  <c r="Y120" i="47"/>
  <c r="Q120" i="47"/>
  <c r="H120" i="47"/>
  <c r="AD118" i="47"/>
  <c r="Y118" i="47"/>
  <c r="Q118" i="47"/>
  <c r="H118" i="47"/>
  <c r="AD116" i="47"/>
  <c r="Y116" i="47"/>
  <c r="Q116" i="47"/>
  <c r="H116" i="47"/>
  <c r="AL114" i="47"/>
  <c r="AD114" i="47"/>
  <c r="AD140" i="47" s="1"/>
  <c r="Y114" i="47"/>
  <c r="Y140" i="47" s="1"/>
  <c r="Q114" i="47"/>
  <c r="H114" i="47"/>
  <c r="AU107" i="47"/>
  <c r="AK107" i="47"/>
  <c r="AA107" i="47"/>
  <c r="S106" i="47"/>
  <c r="O106" i="47"/>
  <c r="K106" i="47"/>
  <c r="AU104" i="47"/>
  <c r="AK104" i="47"/>
  <c r="AA104" i="47"/>
  <c r="A104" i="47"/>
  <c r="F99" i="47"/>
  <c r="AI98" i="47"/>
  <c r="AE71" i="47"/>
  <c r="AE153" i="47" s="1"/>
  <c r="Y58" i="47"/>
  <c r="AD54" i="47"/>
  <c r="AD52" i="47"/>
  <c r="AD50" i="47"/>
  <c r="AD48" i="47"/>
  <c r="AD46" i="47"/>
  <c r="AD44" i="47"/>
  <c r="AD42" i="47"/>
  <c r="AD40" i="47"/>
  <c r="AD38" i="47"/>
  <c r="AD36" i="47"/>
  <c r="AD34" i="47"/>
  <c r="AD32" i="47"/>
  <c r="AD58" i="47" s="1"/>
  <c r="AU25" i="47"/>
  <c r="AU22" i="47"/>
  <c r="A22" i="47"/>
  <c r="D18" i="47"/>
  <c r="D100" i="47" s="1"/>
  <c r="AI16" i="47"/>
  <c r="K16" i="47"/>
  <c r="K98" i="47" s="1"/>
  <c r="V540" i="46"/>
  <c r="N540" i="46"/>
  <c r="G540" i="46"/>
  <c r="W539" i="46"/>
  <c r="O539" i="46"/>
  <c r="H539" i="46"/>
  <c r="W538" i="46"/>
  <c r="O538" i="46"/>
  <c r="H538" i="46"/>
  <c r="W537" i="46"/>
  <c r="O537" i="46"/>
  <c r="H537" i="46"/>
  <c r="W536" i="46"/>
  <c r="O536" i="46"/>
  <c r="H536" i="46"/>
  <c r="W535" i="46"/>
  <c r="O535" i="46"/>
  <c r="H535" i="46"/>
  <c r="W534" i="46"/>
  <c r="O534" i="46"/>
  <c r="H534" i="46"/>
  <c r="W533" i="46"/>
  <c r="W540" i="46" s="1"/>
  <c r="O533" i="46"/>
  <c r="H533" i="46"/>
  <c r="W532" i="46"/>
  <c r="O532" i="46"/>
  <c r="H532" i="46"/>
  <c r="W531" i="46"/>
  <c r="O531" i="46"/>
  <c r="O540" i="46" s="1"/>
  <c r="H531" i="46"/>
  <c r="H540" i="46" s="1"/>
  <c r="V530" i="46"/>
  <c r="N530" i="46"/>
  <c r="G530" i="46"/>
  <c r="W529" i="46"/>
  <c r="O529" i="46"/>
  <c r="H529" i="46"/>
  <c r="W528" i="46"/>
  <c r="O528" i="46"/>
  <c r="H528" i="46"/>
  <c r="W527" i="46"/>
  <c r="O527" i="46"/>
  <c r="H527" i="46"/>
  <c r="W526" i="46"/>
  <c r="O526" i="46"/>
  <c r="H526" i="46"/>
  <c r="W525" i="46"/>
  <c r="O525" i="46"/>
  <c r="H525" i="46"/>
  <c r="W524" i="46"/>
  <c r="O524" i="46"/>
  <c r="H524" i="46"/>
  <c r="W523" i="46"/>
  <c r="O523" i="46"/>
  <c r="H523" i="46"/>
  <c r="W522" i="46"/>
  <c r="O522" i="46"/>
  <c r="H522" i="46"/>
  <c r="W521" i="46"/>
  <c r="W530" i="46" s="1"/>
  <c r="O521" i="46"/>
  <c r="O530" i="46" s="1"/>
  <c r="H521" i="46"/>
  <c r="H530" i="46" s="1"/>
  <c r="V520" i="46"/>
  <c r="N520" i="46"/>
  <c r="G520" i="46"/>
  <c r="W519" i="46"/>
  <c r="O519" i="46"/>
  <c r="H519" i="46"/>
  <c r="W518" i="46"/>
  <c r="O518" i="46"/>
  <c r="H518" i="46"/>
  <c r="W517" i="46"/>
  <c r="O517" i="46"/>
  <c r="H517" i="46"/>
  <c r="W516" i="46"/>
  <c r="O516" i="46"/>
  <c r="H516" i="46"/>
  <c r="W515" i="46"/>
  <c r="O515" i="46"/>
  <c r="H515" i="46"/>
  <c r="W514" i="46"/>
  <c r="O514" i="46"/>
  <c r="H514" i="46"/>
  <c r="W513" i="46"/>
  <c r="O513" i="46"/>
  <c r="H513" i="46"/>
  <c r="W512" i="46"/>
  <c r="O512" i="46"/>
  <c r="H512" i="46"/>
  <c r="W511" i="46"/>
  <c r="W520" i="46" s="1"/>
  <c r="O511" i="46"/>
  <c r="O520" i="46" s="1"/>
  <c r="H511" i="46"/>
  <c r="H520" i="46" s="1"/>
  <c r="V504" i="46"/>
  <c r="N504" i="46"/>
  <c r="G504" i="46"/>
  <c r="W503" i="46"/>
  <c r="O503" i="46"/>
  <c r="H503" i="46"/>
  <c r="W502" i="46"/>
  <c r="O502" i="46"/>
  <c r="O504" i="46" s="1"/>
  <c r="H502" i="46"/>
  <c r="W501" i="46"/>
  <c r="O501" i="46"/>
  <c r="H501" i="46"/>
  <c r="W500" i="46"/>
  <c r="O500" i="46"/>
  <c r="H500" i="46"/>
  <c r="W499" i="46"/>
  <c r="O499" i="46"/>
  <c r="H499" i="46"/>
  <c r="W498" i="46"/>
  <c r="O498" i="46"/>
  <c r="H498" i="46"/>
  <c r="W497" i="46"/>
  <c r="O497" i="46"/>
  <c r="H497" i="46"/>
  <c r="H504" i="46" s="1"/>
  <c r="W496" i="46"/>
  <c r="O496" i="46"/>
  <c r="H496" i="46"/>
  <c r="W495" i="46"/>
  <c r="W504" i="46" s="1"/>
  <c r="O495" i="46"/>
  <c r="H495" i="46"/>
  <c r="V494" i="46"/>
  <c r="N494" i="46"/>
  <c r="G494" i="46"/>
  <c r="W493" i="46"/>
  <c r="O493" i="46"/>
  <c r="H493" i="46"/>
  <c r="W492" i="46"/>
  <c r="O492" i="46"/>
  <c r="H492" i="46"/>
  <c r="W491" i="46"/>
  <c r="O491" i="46"/>
  <c r="H491" i="46"/>
  <c r="W490" i="46"/>
  <c r="O490" i="46"/>
  <c r="H490" i="46"/>
  <c r="W489" i="46"/>
  <c r="O489" i="46"/>
  <c r="H489" i="46"/>
  <c r="W488" i="46"/>
  <c r="O488" i="46"/>
  <c r="H488" i="46"/>
  <c r="W487" i="46"/>
  <c r="O487" i="46"/>
  <c r="O494" i="46" s="1"/>
  <c r="H487" i="46"/>
  <c r="W486" i="46"/>
  <c r="O486" i="46"/>
  <c r="H486" i="46"/>
  <c r="W485" i="46"/>
  <c r="W494" i="46" s="1"/>
  <c r="O485" i="46"/>
  <c r="H485" i="46"/>
  <c r="H494" i="46" s="1"/>
  <c r="V484" i="46"/>
  <c r="N484" i="46"/>
  <c r="G484" i="46"/>
  <c r="W483" i="46"/>
  <c r="O483" i="46"/>
  <c r="H483" i="46"/>
  <c r="W482" i="46"/>
  <c r="O482" i="46"/>
  <c r="H482" i="46"/>
  <c r="W481" i="46"/>
  <c r="O481" i="46"/>
  <c r="H481" i="46"/>
  <c r="W480" i="46"/>
  <c r="O480" i="46"/>
  <c r="H480" i="46"/>
  <c r="W479" i="46"/>
  <c r="O479" i="46"/>
  <c r="H479" i="46"/>
  <c r="W478" i="46"/>
  <c r="O478" i="46"/>
  <c r="H478" i="46"/>
  <c r="W477" i="46"/>
  <c r="W484" i="46" s="1"/>
  <c r="O477" i="46"/>
  <c r="H477" i="46"/>
  <c r="W476" i="46"/>
  <c r="O476" i="46"/>
  <c r="H476" i="46"/>
  <c r="W475" i="46"/>
  <c r="O475" i="46"/>
  <c r="O484" i="46" s="1"/>
  <c r="H475" i="46"/>
  <c r="H484" i="46" s="1"/>
  <c r="V468" i="46"/>
  <c r="N468" i="46"/>
  <c r="G468" i="46"/>
  <c r="W467" i="46"/>
  <c r="O467" i="46"/>
  <c r="H467" i="46"/>
  <c r="W466" i="46"/>
  <c r="O466" i="46"/>
  <c r="H466" i="46"/>
  <c r="W465" i="46"/>
  <c r="O465" i="46"/>
  <c r="H465" i="46"/>
  <c r="W464" i="46"/>
  <c r="O464" i="46"/>
  <c r="H464" i="46"/>
  <c r="W463" i="46"/>
  <c r="O463" i="46"/>
  <c r="H463" i="46"/>
  <c r="W462" i="46"/>
  <c r="O462" i="46"/>
  <c r="H462" i="46"/>
  <c r="W461" i="46"/>
  <c r="O461" i="46"/>
  <c r="H461" i="46"/>
  <c r="W460" i="46"/>
  <c r="O460" i="46"/>
  <c r="H460" i="46"/>
  <c r="W459" i="46"/>
  <c r="W468" i="46" s="1"/>
  <c r="O459" i="46"/>
  <c r="O468" i="46" s="1"/>
  <c r="H459" i="46"/>
  <c r="H468" i="46" s="1"/>
  <c r="V458" i="46"/>
  <c r="N458" i="46"/>
  <c r="G458" i="46"/>
  <c r="W457" i="46"/>
  <c r="O457" i="46"/>
  <c r="H457" i="46"/>
  <c r="W456" i="46"/>
  <c r="O456" i="46"/>
  <c r="H456" i="46"/>
  <c r="W455" i="46"/>
  <c r="O455" i="46"/>
  <c r="H455" i="46"/>
  <c r="W454" i="46"/>
  <c r="O454" i="46"/>
  <c r="H454" i="46"/>
  <c r="W453" i="46"/>
  <c r="O453" i="46"/>
  <c r="H453" i="46"/>
  <c r="W452" i="46"/>
  <c r="O452" i="46"/>
  <c r="H452" i="46"/>
  <c r="W451" i="46"/>
  <c r="O451" i="46"/>
  <c r="H451" i="46"/>
  <c r="W450" i="46"/>
  <c r="O450" i="46"/>
  <c r="H450" i="46"/>
  <c r="W449" i="46"/>
  <c r="W458" i="46" s="1"/>
  <c r="O449" i="46"/>
  <c r="O458" i="46" s="1"/>
  <c r="H449" i="46"/>
  <c r="H458" i="46" s="1"/>
  <c r="V448" i="46"/>
  <c r="N448" i="46"/>
  <c r="G448" i="46"/>
  <c r="W447" i="46"/>
  <c r="O447" i="46"/>
  <c r="H447" i="46"/>
  <c r="W446" i="46"/>
  <c r="O446" i="46"/>
  <c r="H446" i="46"/>
  <c r="W445" i="46"/>
  <c r="O445" i="46"/>
  <c r="H445" i="46"/>
  <c r="W444" i="46"/>
  <c r="O444" i="46"/>
  <c r="H444" i="46"/>
  <c r="W443" i="46"/>
  <c r="O443" i="46"/>
  <c r="H443" i="46"/>
  <c r="H448" i="46" s="1"/>
  <c r="W442" i="46"/>
  <c r="O442" i="46"/>
  <c r="H442" i="46"/>
  <c r="W441" i="46"/>
  <c r="O441" i="46"/>
  <c r="H441" i="46"/>
  <c r="W440" i="46"/>
  <c r="O440" i="46"/>
  <c r="H440" i="46"/>
  <c r="W439" i="46"/>
  <c r="W448" i="46" s="1"/>
  <c r="O439" i="46"/>
  <c r="O448" i="46" s="1"/>
  <c r="H439" i="46"/>
  <c r="V432" i="46"/>
  <c r="N432" i="46"/>
  <c r="G432" i="46"/>
  <c r="W431" i="46"/>
  <c r="O431" i="46"/>
  <c r="H431" i="46"/>
  <c r="W430" i="46"/>
  <c r="O430" i="46"/>
  <c r="O432" i="46" s="1"/>
  <c r="H430" i="46"/>
  <c r="W429" i="46"/>
  <c r="O429" i="46"/>
  <c r="H429" i="46"/>
  <c r="W428" i="46"/>
  <c r="O428" i="46"/>
  <c r="H428" i="46"/>
  <c r="W427" i="46"/>
  <c r="O427" i="46"/>
  <c r="H427" i="46"/>
  <c r="W426" i="46"/>
  <c r="O426" i="46"/>
  <c r="H426" i="46"/>
  <c r="W425" i="46"/>
  <c r="O425" i="46"/>
  <c r="H425" i="46"/>
  <c r="W424" i="46"/>
  <c r="O424" i="46"/>
  <c r="H424" i="46"/>
  <c r="W423" i="46"/>
  <c r="W432" i="46" s="1"/>
  <c r="O423" i="46"/>
  <c r="H423" i="46"/>
  <c r="H432" i="46" s="1"/>
  <c r="V422" i="46"/>
  <c r="N422" i="46"/>
  <c r="G422" i="46"/>
  <c r="W421" i="46"/>
  <c r="O421" i="46"/>
  <c r="H421" i="46"/>
  <c r="W420" i="46"/>
  <c r="O420" i="46"/>
  <c r="H420" i="46"/>
  <c r="W419" i="46"/>
  <c r="O419" i="46"/>
  <c r="H419" i="46"/>
  <c r="W418" i="46"/>
  <c r="O418" i="46"/>
  <c r="H418" i="46"/>
  <c r="W417" i="46"/>
  <c r="O417" i="46"/>
  <c r="H417" i="46"/>
  <c r="W416" i="46"/>
  <c r="O416" i="46"/>
  <c r="H416" i="46"/>
  <c r="W415" i="46"/>
  <c r="O415" i="46"/>
  <c r="H415" i="46"/>
  <c r="W414" i="46"/>
  <c r="O414" i="46"/>
  <c r="H414" i="46"/>
  <c r="W413" i="46"/>
  <c r="W422" i="46" s="1"/>
  <c r="O413" i="46"/>
  <c r="O422" i="46" s="1"/>
  <c r="H413" i="46"/>
  <c r="H422" i="46" s="1"/>
  <c r="V412" i="46"/>
  <c r="N412" i="46"/>
  <c r="G412" i="46"/>
  <c r="W411" i="46"/>
  <c r="O411" i="46"/>
  <c r="H411" i="46"/>
  <c r="W410" i="46"/>
  <c r="O410" i="46"/>
  <c r="H410" i="46"/>
  <c r="W409" i="46"/>
  <c r="O409" i="46"/>
  <c r="H409" i="46"/>
  <c r="W408" i="46"/>
  <c r="O408" i="46"/>
  <c r="H408" i="46"/>
  <c r="W407" i="46"/>
  <c r="O407" i="46"/>
  <c r="H407" i="46"/>
  <c r="W406" i="46"/>
  <c r="O406" i="46"/>
  <c r="H406" i="46"/>
  <c r="W405" i="46"/>
  <c r="W412" i="46" s="1"/>
  <c r="O405" i="46"/>
  <c r="H405" i="46"/>
  <c r="W404" i="46"/>
  <c r="O404" i="46"/>
  <c r="H404" i="46"/>
  <c r="W403" i="46"/>
  <c r="O403" i="46"/>
  <c r="O412" i="46" s="1"/>
  <c r="H403" i="46"/>
  <c r="H412" i="46" s="1"/>
  <c r="V396" i="46"/>
  <c r="N396" i="46"/>
  <c r="G396" i="46"/>
  <c r="W395" i="46"/>
  <c r="O395" i="46"/>
  <c r="H395" i="46"/>
  <c r="W394" i="46"/>
  <c r="O394" i="46"/>
  <c r="H394" i="46"/>
  <c r="W393" i="46"/>
  <c r="O393" i="46"/>
  <c r="H393" i="46"/>
  <c r="W392" i="46"/>
  <c r="O392" i="46"/>
  <c r="H392" i="46"/>
  <c r="W391" i="46"/>
  <c r="O391" i="46"/>
  <c r="H391" i="46"/>
  <c r="W390" i="46"/>
  <c r="O390" i="46"/>
  <c r="H390" i="46"/>
  <c r="W389" i="46"/>
  <c r="O389" i="46"/>
  <c r="H389" i="46"/>
  <c r="W388" i="46"/>
  <c r="O388" i="46"/>
  <c r="H388" i="46"/>
  <c r="W387" i="46"/>
  <c r="W396" i="46" s="1"/>
  <c r="O387" i="46"/>
  <c r="O396" i="46" s="1"/>
  <c r="H387" i="46"/>
  <c r="H396" i="46" s="1"/>
  <c r="V386" i="46"/>
  <c r="N386" i="46"/>
  <c r="G386" i="46"/>
  <c r="W385" i="46"/>
  <c r="O385" i="46"/>
  <c r="H385" i="46"/>
  <c r="W384" i="46"/>
  <c r="O384" i="46"/>
  <c r="H384" i="46"/>
  <c r="W383" i="46"/>
  <c r="O383" i="46"/>
  <c r="H383" i="46"/>
  <c r="W382" i="46"/>
  <c r="O382" i="46"/>
  <c r="H382" i="46"/>
  <c r="W381" i="46"/>
  <c r="O381" i="46"/>
  <c r="H381" i="46"/>
  <c r="W380" i="46"/>
  <c r="O380" i="46"/>
  <c r="H380" i="46"/>
  <c r="W379" i="46"/>
  <c r="O379" i="46"/>
  <c r="H379" i="46"/>
  <c r="W378" i="46"/>
  <c r="O378" i="46"/>
  <c r="H378" i="46"/>
  <c r="H386" i="46" s="1"/>
  <c r="W377" i="46"/>
  <c r="W386" i="46" s="1"/>
  <c r="O377" i="46"/>
  <c r="O386" i="46" s="1"/>
  <c r="H377" i="46"/>
  <c r="V376" i="46"/>
  <c r="N376" i="46"/>
  <c r="G376" i="46"/>
  <c r="W375" i="46"/>
  <c r="O375" i="46"/>
  <c r="H375" i="46"/>
  <c r="W374" i="46"/>
  <c r="O374" i="46"/>
  <c r="H374" i="46"/>
  <c r="W373" i="46"/>
  <c r="O373" i="46"/>
  <c r="H373" i="46"/>
  <c r="W372" i="46"/>
  <c r="O372" i="46"/>
  <c r="H372" i="46"/>
  <c r="W371" i="46"/>
  <c r="O371" i="46"/>
  <c r="H371" i="46"/>
  <c r="H376" i="46" s="1"/>
  <c r="W370" i="46"/>
  <c r="O370" i="46"/>
  <c r="H370" i="46"/>
  <c r="W369" i="46"/>
  <c r="O369" i="46"/>
  <c r="H369" i="46"/>
  <c r="W368" i="46"/>
  <c r="O368" i="46"/>
  <c r="H368" i="46"/>
  <c r="W367" i="46"/>
  <c r="W376" i="46" s="1"/>
  <c r="O367" i="46"/>
  <c r="O376" i="46" s="1"/>
  <c r="H367" i="46"/>
  <c r="V360" i="46"/>
  <c r="N360" i="46"/>
  <c r="G360" i="46"/>
  <c r="W359" i="46"/>
  <c r="O359" i="46"/>
  <c r="H359" i="46"/>
  <c r="W358" i="46"/>
  <c r="O358" i="46"/>
  <c r="O360" i="46" s="1"/>
  <c r="H358" i="46"/>
  <c r="W357" i="46"/>
  <c r="O357" i="46"/>
  <c r="H357" i="46"/>
  <c r="W356" i="46"/>
  <c r="O356" i="46"/>
  <c r="H356" i="46"/>
  <c r="W355" i="46"/>
  <c r="O355" i="46"/>
  <c r="H355" i="46"/>
  <c r="W354" i="46"/>
  <c r="O354" i="46"/>
  <c r="H354" i="46"/>
  <c r="W353" i="46"/>
  <c r="O353" i="46"/>
  <c r="H353" i="46"/>
  <c r="H360" i="46" s="1"/>
  <c r="W352" i="46"/>
  <c r="O352" i="46"/>
  <c r="H352" i="46"/>
  <c r="W351" i="46"/>
  <c r="W360" i="46" s="1"/>
  <c r="O351" i="46"/>
  <c r="H351" i="46"/>
  <c r="V350" i="46"/>
  <c r="N350" i="46"/>
  <c r="G350" i="46"/>
  <c r="W349" i="46"/>
  <c r="O349" i="46"/>
  <c r="H349" i="46"/>
  <c r="W348" i="46"/>
  <c r="O348" i="46"/>
  <c r="H348" i="46"/>
  <c r="W347" i="46"/>
  <c r="O347" i="46"/>
  <c r="H347" i="46"/>
  <c r="W346" i="46"/>
  <c r="O346" i="46"/>
  <c r="H346" i="46"/>
  <c r="W345" i="46"/>
  <c r="O345" i="46"/>
  <c r="H345" i="46"/>
  <c r="W344" i="46"/>
  <c r="O344" i="46"/>
  <c r="H344" i="46"/>
  <c r="W343" i="46"/>
  <c r="W350" i="46" s="1"/>
  <c r="O343" i="46"/>
  <c r="H343" i="46"/>
  <c r="W342" i="46"/>
  <c r="O342" i="46"/>
  <c r="O350" i="46" s="1"/>
  <c r="H342" i="46"/>
  <c r="W341" i="46"/>
  <c r="O341" i="46"/>
  <c r="H341" i="46"/>
  <c r="H350" i="46" s="1"/>
  <c r="V340" i="46"/>
  <c r="N340" i="46"/>
  <c r="G340" i="46"/>
  <c r="W339" i="46"/>
  <c r="O339" i="46"/>
  <c r="H339" i="46"/>
  <c r="W338" i="46"/>
  <c r="O338" i="46"/>
  <c r="H338" i="46"/>
  <c r="W337" i="46"/>
  <c r="O337" i="46"/>
  <c r="H337" i="46"/>
  <c r="W336" i="46"/>
  <c r="O336" i="46"/>
  <c r="H336" i="46"/>
  <c r="W335" i="46"/>
  <c r="O335" i="46"/>
  <c r="H335" i="46"/>
  <c r="W334" i="46"/>
  <c r="O334" i="46"/>
  <c r="H334" i="46"/>
  <c r="W333" i="46"/>
  <c r="W340" i="46" s="1"/>
  <c r="O333" i="46"/>
  <c r="H333" i="46"/>
  <c r="W332" i="46"/>
  <c r="O332" i="46"/>
  <c r="H332" i="46"/>
  <c r="W331" i="46"/>
  <c r="O331" i="46"/>
  <c r="O340" i="46" s="1"/>
  <c r="H331" i="46"/>
  <c r="H340" i="46" s="1"/>
  <c r="V324" i="46"/>
  <c r="N324" i="46"/>
  <c r="G324" i="46"/>
  <c r="W323" i="46"/>
  <c r="O323" i="46"/>
  <c r="H323" i="46"/>
  <c r="W322" i="46"/>
  <c r="O322" i="46"/>
  <c r="H322" i="46"/>
  <c r="W321" i="46"/>
  <c r="O321" i="46"/>
  <c r="H321" i="46"/>
  <c r="W320" i="46"/>
  <c r="O320" i="46"/>
  <c r="H320" i="46"/>
  <c r="W319" i="46"/>
  <c r="O319" i="46"/>
  <c r="H319" i="46"/>
  <c r="W318" i="46"/>
  <c r="O318" i="46"/>
  <c r="H318" i="46"/>
  <c r="W317" i="46"/>
  <c r="O317" i="46"/>
  <c r="H317" i="46"/>
  <c r="W316" i="46"/>
  <c r="O316" i="46"/>
  <c r="H316" i="46"/>
  <c r="W315" i="46"/>
  <c r="W324" i="46" s="1"/>
  <c r="O315" i="46"/>
  <c r="O324" i="46" s="1"/>
  <c r="H315" i="46"/>
  <c r="H324" i="46" s="1"/>
  <c r="V314" i="46"/>
  <c r="N314" i="46"/>
  <c r="G314" i="46"/>
  <c r="W313" i="46"/>
  <c r="O313" i="46"/>
  <c r="H313" i="46"/>
  <c r="W312" i="46"/>
  <c r="O312" i="46"/>
  <c r="H312" i="46"/>
  <c r="W311" i="46"/>
  <c r="O311" i="46"/>
  <c r="H311" i="46"/>
  <c r="W310" i="46"/>
  <c r="O310" i="46"/>
  <c r="H310" i="46"/>
  <c r="W309" i="46"/>
  <c r="O309" i="46"/>
  <c r="H309" i="46"/>
  <c r="W308" i="46"/>
  <c r="O308" i="46"/>
  <c r="H308" i="46"/>
  <c r="W307" i="46"/>
  <c r="O307" i="46"/>
  <c r="H307" i="46"/>
  <c r="W306" i="46"/>
  <c r="O306" i="46"/>
  <c r="H306" i="46"/>
  <c r="H314" i="46" s="1"/>
  <c r="W305" i="46"/>
  <c r="W314" i="46" s="1"/>
  <c r="O305" i="46"/>
  <c r="O314" i="46" s="1"/>
  <c r="H305" i="46"/>
  <c r="V304" i="46"/>
  <c r="N304" i="46"/>
  <c r="G304" i="46"/>
  <c r="W303" i="46"/>
  <c r="O303" i="46"/>
  <c r="H303" i="46"/>
  <c r="W302" i="46"/>
  <c r="O302" i="46"/>
  <c r="H302" i="46"/>
  <c r="W301" i="46"/>
  <c r="O301" i="46"/>
  <c r="H301" i="46"/>
  <c r="W300" i="46"/>
  <c r="O300" i="46"/>
  <c r="H300" i="46"/>
  <c r="W299" i="46"/>
  <c r="O299" i="46"/>
  <c r="H299" i="46"/>
  <c r="H304" i="46" s="1"/>
  <c r="W298" i="46"/>
  <c r="O298" i="46"/>
  <c r="H298" i="46"/>
  <c r="W297" i="46"/>
  <c r="O297" i="46"/>
  <c r="H297" i="46"/>
  <c r="W296" i="46"/>
  <c r="O296" i="46"/>
  <c r="H296" i="46"/>
  <c r="W295" i="46"/>
  <c r="W304" i="46" s="1"/>
  <c r="O295" i="46"/>
  <c r="O304" i="46" s="1"/>
  <c r="H295" i="46"/>
  <c r="V288" i="46"/>
  <c r="N288" i="46"/>
  <c r="G288" i="46"/>
  <c r="W287" i="46"/>
  <c r="O287" i="46"/>
  <c r="H287" i="46"/>
  <c r="W286" i="46"/>
  <c r="O286" i="46"/>
  <c r="O288" i="46" s="1"/>
  <c r="H286" i="46"/>
  <c r="W285" i="46"/>
  <c r="O285" i="46"/>
  <c r="H285" i="46"/>
  <c r="W284" i="46"/>
  <c r="O284" i="46"/>
  <c r="H284" i="46"/>
  <c r="W283" i="46"/>
  <c r="O283" i="46"/>
  <c r="H283" i="46"/>
  <c r="W282" i="46"/>
  <c r="O282" i="46"/>
  <c r="H282" i="46"/>
  <c r="W281" i="46"/>
  <c r="O281" i="46"/>
  <c r="H281" i="46"/>
  <c r="H288" i="46" s="1"/>
  <c r="W280" i="46"/>
  <c r="W288" i="46" s="1"/>
  <c r="O280" i="46"/>
  <c r="H280" i="46"/>
  <c r="W279" i="46"/>
  <c r="O279" i="46"/>
  <c r="H279" i="46"/>
  <c r="V278" i="46"/>
  <c r="N278" i="46"/>
  <c r="G278" i="46"/>
  <c r="W277" i="46"/>
  <c r="O277" i="46"/>
  <c r="H277" i="46"/>
  <c r="W276" i="46"/>
  <c r="O276" i="46"/>
  <c r="H276" i="46"/>
  <c r="W275" i="46"/>
  <c r="O275" i="46"/>
  <c r="H275" i="46"/>
  <c r="W274" i="46"/>
  <c r="O274" i="46"/>
  <c r="H274" i="46"/>
  <c r="W273" i="46"/>
  <c r="O273" i="46"/>
  <c r="H273" i="46"/>
  <c r="W272" i="46"/>
  <c r="O272" i="46"/>
  <c r="H272" i="46"/>
  <c r="W271" i="46"/>
  <c r="W278" i="46" s="1"/>
  <c r="O271" i="46"/>
  <c r="H271" i="46"/>
  <c r="W270" i="46"/>
  <c r="O270" i="46"/>
  <c r="O278" i="46" s="1"/>
  <c r="H270" i="46"/>
  <c r="W269" i="46"/>
  <c r="O269" i="46"/>
  <c r="H269" i="46"/>
  <c r="H278" i="46" s="1"/>
  <c r="V268" i="46"/>
  <c r="N268" i="46"/>
  <c r="G268" i="46"/>
  <c r="W267" i="46"/>
  <c r="O267" i="46"/>
  <c r="H267" i="46"/>
  <c r="W266" i="46"/>
  <c r="O266" i="46"/>
  <c r="H266" i="46"/>
  <c r="W265" i="46"/>
  <c r="O265" i="46"/>
  <c r="H265" i="46"/>
  <c r="W264" i="46"/>
  <c r="O264" i="46"/>
  <c r="H264" i="46"/>
  <c r="W263" i="46"/>
  <c r="O263" i="46"/>
  <c r="H263" i="46"/>
  <c r="W262" i="46"/>
  <c r="O262" i="46"/>
  <c r="H262" i="46"/>
  <c r="W261" i="46"/>
  <c r="W268" i="46" s="1"/>
  <c r="O261" i="46"/>
  <c r="H261" i="46"/>
  <c r="W260" i="46"/>
  <c r="O260" i="46"/>
  <c r="H260" i="46"/>
  <c r="W259" i="46"/>
  <c r="O259" i="46"/>
  <c r="O268" i="46" s="1"/>
  <c r="H259" i="46"/>
  <c r="H268" i="46" s="1"/>
  <c r="V252" i="46"/>
  <c r="N252" i="46"/>
  <c r="G252" i="46"/>
  <c r="W251" i="46"/>
  <c r="O251" i="46"/>
  <c r="H251" i="46"/>
  <c r="W250" i="46"/>
  <c r="O250" i="46"/>
  <c r="H250" i="46"/>
  <c r="W249" i="46"/>
  <c r="O249" i="46"/>
  <c r="H249" i="46"/>
  <c r="W248" i="46"/>
  <c r="O248" i="46"/>
  <c r="H248" i="46"/>
  <c r="W247" i="46"/>
  <c r="O247" i="46"/>
  <c r="H247" i="46"/>
  <c r="W246" i="46"/>
  <c r="O246" i="46"/>
  <c r="H246" i="46"/>
  <c r="W245" i="46"/>
  <c r="O245" i="46"/>
  <c r="H245" i="46"/>
  <c r="W244" i="46"/>
  <c r="O244" i="46"/>
  <c r="H244" i="46"/>
  <c r="W243" i="46"/>
  <c r="W252" i="46" s="1"/>
  <c r="O243" i="46"/>
  <c r="O252" i="46" s="1"/>
  <c r="H243" i="46"/>
  <c r="H252" i="46" s="1"/>
  <c r="V242" i="46"/>
  <c r="N242" i="46"/>
  <c r="G242" i="46"/>
  <c r="W241" i="46"/>
  <c r="O241" i="46"/>
  <c r="H241" i="46"/>
  <c r="W240" i="46"/>
  <c r="O240" i="46"/>
  <c r="H240" i="46"/>
  <c r="W239" i="46"/>
  <c r="O239" i="46"/>
  <c r="H239" i="46"/>
  <c r="W238" i="46"/>
  <c r="O238" i="46"/>
  <c r="H238" i="46"/>
  <c r="W237" i="46"/>
  <c r="O237" i="46"/>
  <c r="H237" i="46"/>
  <c r="W236" i="46"/>
  <c r="O236" i="46"/>
  <c r="H236" i="46"/>
  <c r="W235" i="46"/>
  <c r="O235" i="46"/>
  <c r="H235" i="46"/>
  <c r="W234" i="46"/>
  <c r="O234" i="46"/>
  <c r="H234" i="46"/>
  <c r="H242" i="46" s="1"/>
  <c r="W233" i="46"/>
  <c r="W242" i="46" s="1"/>
  <c r="O233" i="46"/>
  <c r="O242" i="46" s="1"/>
  <c r="H233" i="46"/>
  <c r="V232" i="46"/>
  <c r="N232" i="46"/>
  <c r="G232" i="46"/>
  <c r="W231" i="46"/>
  <c r="O231" i="46"/>
  <c r="H231" i="46"/>
  <c r="W230" i="46"/>
  <c r="O230" i="46"/>
  <c r="H230" i="46"/>
  <c r="W229" i="46"/>
  <c r="O229" i="46"/>
  <c r="H229" i="46"/>
  <c r="W228" i="46"/>
  <c r="O228" i="46"/>
  <c r="H228" i="46"/>
  <c r="W227" i="46"/>
  <c r="O227" i="46"/>
  <c r="H227" i="46"/>
  <c r="H232" i="46" s="1"/>
  <c r="W226" i="46"/>
  <c r="O226" i="46"/>
  <c r="H226" i="46"/>
  <c r="W225" i="46"/>
  <c r="O225" i="46"/>
  <c r="H225" i="46"/>
  <c r="W224" i="46"/>
  <c r="O224" i="46"/>
  <c r="H224" i="46"/>
  <c r="W223" i="46"/>
  <c r="W232" i="46" s="1"/>
  <c r="O223" i="46"/>
  <c r="O232" i="46" s="1"/>
  <c r="H223" i="46"/>
  <c r="V216" i="46"/>
  <c r="N216" i="46"/>
  <c r="G216" i="46"/>
  <c r="W215" i="46"/>
  <c r="O215" i="46"/>
  <c r="H215" i="46"/>
  <c r="W214" i="46"/>
  <c r="O214" i="46"/>
  <c r="O216" i="46" s="1"/>
  <c r="H214" i="46"/>
  <c r="W213" i="46"/>
  <c r="O213" i="46"/>
  <c r="H213" i="46"/>
  <c r="W212" i="46"/>
  <c r="O212" i="46"/>
  <c r="H212" i="46"/>
  <c r="W211" i="46"/>
  <c r="O211" i="46"/>
  <c r="H211" i="46"/>
  <c r="W210" i="46"/>
  <c r="O210" i="46"/>
  <c r="H210" i="46"/>
  <c r="W209" i="46"/>
  <c r="O209" i="46"/>
  <c r="H209" i="46"/>
  <c r="W208" i="46"/>
  <c r="W216" i="46" s="1"/>
  <c r="O208" i="46"/>
  <c r="H208" i="46"/>
  <c r="H216" i="46" s="1"/>
  <c r="W207" i="46"/>
  <c r="O207" i="46"/>
  <c r="H207" i="46"/>
  <c r="V206" i="46"/>
  <c r="N206" i="46"/>
  <c r="G206" i="46"/>
  <c r="W205" i="46"/>
  <c r="O205" i="46"/>
  <c r="H205" i="46"/>
  <c r="W204" i="46"/>
  <c r="O204" i="46"/>
  <c r="H204" i="46"/>
  <c r="W203" i="46"/>
  <c r="O203" i="46"/>
  <c r="H203" i="46"/>
  <c r="W202" i="46"/>
  <c r="O202" i="46"/>
  <c r="H202" i="46"/>
  <c r="W201" i="46"/>
  <c r="O201" i="46"/>
  <c r="H201" i="46"/>
  <c r="W200" i="46"/>
  <c r="O200" i="46"/>
  <c r="H200" i="46"/>
  <c r="W199" i="46"/>
  <c r="O199" i="46"/>
  <c r="H199" i="46"/>
  <c r="W198" i="46"/>
  <c r="O198" i="46"/>
  <c r="H198" i="46"/>
  <c r="W197" i="46"/>
  <c r="W206" i="46" s="1"/>
  <c r="O197" i="46"/>
  <c r="O206" i="46" s="1"/>
  <c r="H197" i="46"/>
  <c r="H206" i="46" s="1"/>
  <c r="V196" i="46"/>
  <c r="N196" i="46"/>
  <c r="G196" i="46"/>
  <c r="W195" i="46"/>
  <c r="O195" i="46"/>
  <c r="H195" i="46"/>
  <c r="W194" i="46"/>
  <c r="O194" i="46"/>
  <c r="H194" i="46"/>
  <c r="W193" i="46"/>
  <c r="O193" i="46"/>
  <c r="H193" i="46"/>
  <c r="W192" i="46"/>
  <c r="O192" i="46"/>
  <c r="H192" i="46"/>
  <c r="W191" i="46"/>
  <c r="O191" i="46"/>
  <c r="H191" i="46"/>
  <c r="W190" i="46"/>
  <c r="O190" i="46"/>
  <c r="H190" i="46"/>
  <c r="W189" i="46"/>
  <c r="W196" i="46" s="1"/>
  <c r="O189" i="46"/>
  <c r="H189" i="46"/>
  <c r="W188" i="46"/>
  <c r="O188" i="46"/>
  <c r="H188" i="46"/>
  <c r="W187" i="46"/>
  <c r="O187" i="46"/>
  <c r="O196" i="46" s="1"/>
  <c r="H187" i="46"/>
  <c r="H196" i="46" s="1"/>
  <c r="V180" i="46"/>
  <c r="N180" i="46"/>
  <c r="G180" i="46"/>
  <c r="W179" i="46"/>
  <c r="O179" i="46"/>
  <c r="H179" i="46"/>
  <c r="W178" i="46"/>
  <c r="O178" i="46"/>
  <c r="H178" i="46"/>
  <c r="W177" i="46"/>
  <c r="O177" i="46"/>
  <c r="H177" i="46"/>
  <c r="W176" i="46"/>
  <c r="O176" i="46"/>
  <c r="H176" i="46"/>
  <c r="W175" i="46"/>
  <c r="O175" i="46"/>
  <c r="H175" i="46"/>
  <c r="W174" i="46"/>
  <c r="O174" i="46"/>
  <c r="H174" i="46"/>
  <c r="W173" i="46"/>
  <c r="O173" i="46"/>
  <c r="H173" i="46"/>
  <c r="W172" i="46"/>
  <c r="O172" i="46"/>
  <c r="H172" i="46"/>
  <c r="W171" i="46"/>
  <c r="W180" i="46" s="1"/>
  <c r="O171" i="46"/>
  <c r="O180" i="46" s="1"/>
  <c r="H171" i="46"/>
  <c r="H180" i="46" s="1"/>
  <c r="V170" i="46"/>
  <c r="N170" i="46"/>
  <c r="G170" i="46"/>
  <c r="W169" i="46"/>
  <c r="O169" i="46"/>
  <c r="H169" i="46"/>
  <c r="W168" i="46"/>
  <c r="O168" i="46"/>
  <c r="H168" i="46"/>
  <c r="W167" i="46"/>
  <c r="O167" i="46"/>
  <c r="H167" i="46"/>
  <c r="W166" i="46"/>
  <c r="O166" i="46"/>
  <c r="H166" i="46"/>
  <c r="W165" i="46"/>
  <c r="O165" i="46"/>
  <c r="H165" i="46"/>
  <c r="W164" i="46"/>
  <c r="O164" i="46"/>
  <c r="H164" i="46"/>
  <c r="W163" i="46"/>
  <c r="W170" i="46" s="1"/>
  <c r="O163" i="46"/>
  <c r="H163" i="46"/>
  <c r="W162" i="46"/>
  <c r="O162" i="46"/>
  <c r="H162" i="46"/>
  <c r="H170" i="46" s="1"/>
  <c r="W161" i="46"/>
  <c r="O161" i="46"/>
  <c r="O170" i="46" s="1"/>
  <c r="H161" i="46"/>
  <c r="V160" i="46"/>
  <c r="N160" i="46"/>
  <c r="G160" i="46"/>
  <c r="W159" i="46"/>
  <c r="O159" i="46"/>
  <c r="H159" i="46"/>
  <c r="W158" i="46"/>
  <c r="O158" i="46"/>
  <c r="H158" i="46"/>
  <c r="W157" i="46"/>
  <c r="O157" i="46"/>
  <c r="H157" i="46"/>
  <c r="W156" i="46"/>
  <c r="O156" i="46"/>
  <c r="H156" i="46"/>
  <c r="W155" i="46"/>
  <c r="O155" i="46"/>
  <c r="H155" i="46"/>
  <c r="H160" i="46" s="1"/>
  <c r="W154" i="46"/>
  <c r="O154" i="46"/>
  <c r="H154" i="46"/>
  <c r="W153" i="46"/>
  <c r="O153" i="46"/>
  <c r="H153" i="46"/>
  <c r="W152" i="46"/>
  <c r="O152" i="46"/>
  <c r="H152" i="46"/>
  <c r="W151" i="46"/>
  <c r="W160" i="46" s="1"/>
  <c r="O151" i="46"/>
  <c r="O160" i="46" s="1"/>
  <c r="H151" i="46"/>
  <c r="V144" i="46"/>
  <c r="N144" i="46"/>
  <c r="G144" i="46"/>
  <c r="W143" i="46"/>
  <c r="O143" i="46"/>
  <c r="H143" i="46"/>
  <c r="W142" i="46"/>
  <c r="O142" i="46"/>
  <c r="O144" i="46" s="1"/>
  <c r="H142" i="46"/>
  <c r="W141" i="46"/>
  <c r="O141" i="46"/>
  <c r="H141" i="46"/>
  <c r="W140" i="46"/>
  <c r="O140" i="46"/>
  <c r="H140" i="46"/>
  <c r="W139" i="46"/>
  <c r="O139" i="46"/>
  <c r="H139" i="46"/>
  <c r="W138" i="46"/>
  <c r="O138" i="46"/>
  <c r="H138" i="46"/>
  <c r="W137" i="46"/>
  <c r="O137" i="46"/>
  <c r="H137" i="46"/>
  <c r="W136" i="46"/>
  <c r="O136" i="46"/>
  <c r="H136" i="46"/>
  <c r="W135" i="46"/>
  <c r="W144" i="46" s="1"/>
  <c r="O135" i="46"/>
  <c r="H135" i="46"/>
  <c r="H144" i="46" s="1"/>
  <c r="V134" i="46"/>
  <c r="N134" i="46"/>
  <c r="G134" i="46"/>
  <c r="W133" i="46"/>
  <c r="O133" i="46"/>
  <c r="H133" i="46"/>
  <c r="W132" i="46"/>
  <c r="O132" i="46"/>
  <c r="H132" i="46"/>
  <c r="W131" i="46"/>
  <c r="O131" i="46"/>
  <c r="H131" i="46"/>
  <c r="W130" i="46"/>
  <c r="O130" i="46"/>
  <c r="H130" i="46"/>
  <c r="W129" i="46"/>
  <c r="O129" i="46"/>
  <c r="H129" i="46"/>
  <c r="W128" i="46"/>
  <c r="O128" i="46"/>
  <c r="H128" i="46"/>
  <c r="W127" i="46"/>
  <c r="W134" i="46" s="1"/>
  <c r="O127" i="46"/>
  <c r="H127" i="46"/>
  <c r="W126" i="46"/>
  <c r="O126" i="46"/>
  <c r="H126" i="46"/>
  <c r="W125" i="46"/>
  <c r="O125" i="46"/>
  <c r="O134" i="46" s="1"/>
  <c r="H125" i="46"/>
  <c r="H134" i="46" s="1"/>
  <c r="V124" i="46"/>
  <c r="N124" i="46"/>
  <c r="G124" i="46"/>
  <c r="W123" i="46"/>
  <c r="O123" i="46"/>
  <c r="H123" i="46"/>
  <c r="W122" i="46"/>
  <c r="O122" i="46"/>
  <c r="H122" i="46"/>
  <c r="W121" i="46"/>
  <c r="O121" i="46"/>
  <c r="H121" i="46"/>
  <c r="W120" i="46"/>
  <c r="O120" i="46"/>
  <c r="H120" i="46"/>
  <c r="W119" i="46"/>
  <c r="O119" i="46"/>
  <c r="H119" i="46"/>
  <c r="W118" i="46"/>
  <c r="O118" i="46"/>
  <c r="H118" i="46"/>
  <c r="W117" i="46"/>
  <c r="W124" i="46" s="1"/>
  <c r="O117" i="46"/>
  <c r="H117" i="46"/>
  <c r="W116" i="46"/>
  <c r="O116" i="46"/>
  <c r="H116" i="46"/>
  <c r="W115" i="46"/>
  <c r="O115" i="46"/>
  <c r="O124" i="46" s="1"/>
  <c r="H115" i="46"/>
  <c r="H124" i="46" s="1"/>
  <c r="V108" i="46"/>
  <c r="N108" i="46"/>
  <c r="G108" i="46"/>
  <c r="W107" i="46"/>
  <c r="O107" i="46"/>
  <c r="H107" i="46"/>
  <c r="W106" i="46"/>
  <c r="O106" i="46"/>
  <c r="H106" i="46"/>
  <c r="W105" i="46"/>
  <c r="O105" i="46"/>
  <c r="H105" i="46"/>
  <c r="W104" i="46"/>
  <c r="O104" i="46"/>
  <c r="H104" i="46"/>
  <c r="W103" i="46"/>
  <c r="O103" i="46"/>
  <c r="H103" i="46"/>
  <c r="W102" i="46"/>
  <c r="O102" i="46"/>
  <c r="H102" i="46"/>
  <c r="W101" i="46"/>
  <c r="O101" i="46"/>
  <c r="H101" i="46"/>
  <c r="W100" i="46"/>
  <c r="O100" i="46"/>
  <c r="H100" i="46"/>
  <c r="H108" i="46" s="1"/>
  <c r="W99" i="46"/>
  <c r="W108" i="46" s="1"/>
  <c r="O99" i="46"/>
  <c r="O108" i="46" s="1"/>
  <c r="H99" i="46"/>
  <c r="V98" i="46"/>
  <c r="N98" i="46"/>
  <c r="G98" i="46"/>
  <c r="W97" i="46"/>
  <c r="O97" i="46"/>
  <c r="H97" i="46"/>
  <c r="W96" i="46"/>
  <c r="O96" i="46"/>
  <c r="H96" i="46"/>
  <c r="W95" i="46"/>
  <c r="O95" i="46"/>
  <c r="H95" i="46"/>
  <c r="W94" i="46"/>
  <c r="O94" i="46"/>
  <c r="H94" i="46"/>
  <c r="W93" i="46"/>
  <c r="O93" i="46"/>
  <c r="H93" i="46"/>
  <c r="W92" i="46"/>
  <c r="O92" i="46"/>
  <c r="H92" i="46"/>
  <c r="W91" i="46"/>
  <c r="O91" i="46"/>
  <c r="H91" i="46"/>
  <c r="W90" i="46"/>
  <c r="O90" i="46"/>
  <c r="O98" i="46" s="1"/>
  <c r="H90" i="46"/>
  <c r="H98" i="46" s="1"/>
  <c r="W89" i="46"/>
  <c r="W98" i="46" s="1"/>
  <c r="O89" i="46"/>
  <c r="H89" i="46"/>
  <c r="V88" i="46"/>
  <c r="N88" i="46"/>
  <c r="G88" i="46"/>
  <c r="W87" i="46"/>
  <c r="O87" i="46"/>
  <c r="H87" i="46"/>
  <c r="W86" i="46"/>
  <c r="O86" i="46"/>
  <c r="H86" i="46"/>
  <c r="W85" i="46"/>
  <c r="O85" i="46"/>
  <c r="H85" i="46"/>
  <c r="W84" i="46"/>
  <c r="O84" i="46"/>
  <c r="H84" i="46"/>
  <c r="W83" i="46"/>
  <c r="O83" i="46"/>
  <c r="H83" i="46"/>
  <c r="H88" i="46" s="1"/>
  <c r="W82" i="46"/>
  <c r="O82" i="46"/>
  <c r="H82" i="46"/>
  <c r="W81" i="46"/>
  <c r="O81" i="46"/>
  <c r="H81" i="46"/>
  <c r="W80" i="46"/>
  <c r="O80" i="46"/>
  <c r="O88" i="46" s="1"/>
  <c r="H80" i="46"/>
  <c r="W79" i="46"/>
  <c r="W88" i="46" s="1"/>
  <c r="O79" i="46"/>
  <c r="H79" i="46"/>
  <c r="V72" i="46"/>
  <c r="N72" i="46"/>
  <c r="G72" i="46"/>
  <c r="W71" i="46"/>
  <c r="O71" i="46"/>
  <c r="H71" i="46"/>
  <c r="W70" i="46"/>
  <c r="O70" i="46"/>
  <c r="O72" i="46" s="1"/>
  <c r="H70" i="46"/>
  <c r="W69" i="46"/>
  <c r="O69" i="46"/>
  <c r="H69" i="46"/>
  <c r="W68" i="46"/>
  <c r="O68" i="46"/>
  <c r="H68" i="46"/>
  <c r="W67" i="46"/>
  <c r="O67" i="46"/>
  <c r="H67" i="46"/>
  <c r="W66" i="46"/>
  <c r="O66" i="46"/>
  <c r="H66" i="46"/>
  <c r="W65" i="46"/>
  <c r="W72" i="46" s="1"/>
  <c r="O65" i="46"/>
  <c r="H65" i="46"/>
  <c r="W64" i="46"/>
  <c r="O64" i="46"/>
  <c r="H64" i="46"/>
  <c r="W63" i="46"/>
  <c r="O63" i="46"/>
  <c r="H63" i="46"/>
  <c r="H72" i="46" s="1"/>
  <c r="V62" i="46"/>
  <c r="N62" i="46"/>
  <c r="G62" i="46"/>
  <c r="W61" i="46"/>
  <c r="O61" i="46"/>
  <c r="H61" i="46"/>
  <c r="W60" i="46"/>
  <c r="O60" i="46"/>
  <c r="H60" i="46"/>
  <c r="W59" i="46"/>
  <c r="O59" i="46"/>
  <c r="H59" i="46"/>
  <c r="W58" i="46"/>
  <c r="O58" i="46"/>
  <c r="H58" i="46"/>
  <c r="W57" i="46"/>
  <c r="O57" i="46"/>
  <c r="H57" i="46"/>
  <c r="W56" i="46"/>
  <c r="O56" i="46"/>
  <c r="H56" i="46"/>
  <c r="W55" i="46"/>
  <c r="W62" i="46" s="1"/>
  <c r="O55" i="46"/>
  <c r="H55" i="46"/>
  <c r="W54" i="46"/>
  <c r="O54" i="46"/>
  <c r="H54" i="46"/>
  <c r="W53" i="46"/>
  <c r="O53" i="46"/>
  <c r="O62" i="46" s="1"/>
  <c r="H53" i="46"/>
  <c r="H62" i="46" s="1"/>
  <c r="V52" i="46"/>
  <c r="N52" i="46"/>
  <c r="G52" i="46"/>
  <c r="W51" i="46"/>
  <c r="O51" i="46"/>
  <c r="H51" i="46"/>
  <c r="W50" i="46"/>
  <c r="O50" i="46"/>
  <c r="H50" i="46"/>
  <c r="W49" i="46"/>
  <c r="O49" i="46"/>
  <c r="H49" i="46"/>
  <c r="W48" i="46"/>
  <c r="O48" i="46"/>
  <c r="H48" i="46"/>
  <c r="W47" i="46"/>
  <c r="O47" i="46"/>
  <c r="H47" i="46"/>
  <c r="W46" i="46"/>
  <c r="O46" i="46"/>
  <c r="H46" i="46"/>
  <c r="W45" i="46"/>
  <c r="W52" i="46" s="1"/>
  <c r="O45" i="46"/>
  <c r="H45" i="46"/>
  <c r="W44" i="46"/>
  <c r="O44" i="46"/>
  <c r="H44" i="46"/>
  <c r="W43" i="46"/>
  <c r="O43" i="46"/>
  <c r="O52" i="46" s="1"/>
  <c r="H43" i="46"/>
  <c r="H52" i="46" s="1"/>
  <c r="V36" i="46"/>
  <c r="N36" i="46"/>
  <c r="G36" i="46"/>
  <c r="W35" i="46"/>
  <c r="O35" i="46"/>
  <c r="H35" i="46"/>
  <c r="W34" i="46"/>
  <c r="O34" i="46"/>
  <c r="H34" i="46"/>
  <c r="W33" i="46"/>
  <c r="O33" i="46"/>
  <c r="H33" i="46"/>
  <c r="W32" i="46"/>
  <c r="O32" i="46"/>
  <c r="H32" i="46"/>
  <c r="W31" i="46"/>
  <c r="O31" i="46"/>
  <c r="H31" i="46"/>
  <c r="W30" i="46"/>
  <c r="O30" i="46"/>
  <c r="H30" i="46"/>
  <c r="W29" i="46"/>
  <c r="O29" i="46"/>
  <c r="H29" i="46"/>
  <c r="W28" i="46"/>
  <c r="O28" i="46"/>
  <c r="H28" i="46"/>
  <c r="H36" i="46" s="1"/>
  <c r="W27" i="46"/>
  <c r="W36" i="46" s="1"/>
  <c r="O27" i="46"/>
  <c r="O36" i="46" s="1"/>
  <c r="H27" i="46"/>
  <c r="V26" i="46"/>
  <c r="N26" i="46"/>
  <c r="G26" i="46"/>
  <c r="W25" i="46"/>
  <c r="O25" i="46"/>
  <c r="H25" i="46"/>
  <c r="W24" i="46"/>
  <c r="O24" i="46"/>
  <c r="H24" i="46"/>
  <c r="W23" i="46"/>
  <c r="O23" i="46"/>
  <c r="H23" i="46"/>
  <c r="W22" i="46"/>
  <c r="O22" i="46"/>
  <c r="H22" i="46"/>
  <c r="W21" i="46"/>
  <c r="O21" i="46"/>
  <c r="H21" i="46"/>
  <c r="W20" i="46"/>
  <c r="O20" i="46"/>
  <c r="H20" i="46"/>
  <c r="W19" i="46"/>
  <c r="O19" i="46"/>
  <c r="H19" i="46"/>
  <c r="W18" i="46"/>
  <c r="O18" i="46"/>
  <c r="O26" i="46" s="1"/>
  <c r="H18" i="46"/>
  <c r="H26" i="46" s="1"/>
  <c r="W17" i="46"/>
  <c r="W26" i="46" s="1"/>
  <c r="O17" i="46"/>
  <c r="H17" i="46"/>
  <c r="V16" i="46"/>
  <c r="N16" i="46"/>
  <c r="G16" i="46"/>
  <c r="W15" i="46"/>
  <c r="O15" i="46"/>
  <c r="H15" i="46"/>
  <c r="W14" i="46"/>
  <c r="O14" i="46"/>
  <c r="H14" i="46"/>
  <c r="W13" i="46"/>
  <c r="O13" i="46"/>
  <c r="H13" i="46"/>
  <c r="W12" i="46"/>
  <c r="O12" i="46"/>
  <c r="H12" i="46"/>
  <c r="W11" i="46"/>
  <c r="O11" i="46"/>
  <c r="H11" i="46"/>
  <c r="H16" i="46" s="1"/>
  <c r="W10" i="46"/>
  <c r="O10" i="46"/>
  <c r="H10" i="46"/>
  <c r="W9" i="46"/>
  <c r="O9" i="46"/>
  <c r="H9" i="46"/>
  <c r="W8" i="46"/>
  <c r="O8" i="46"/>
  <c r="O16" i="46" s="1"/>
  <c r="H8" i="46"/>
  <c r="W7" i="46"/>
  <c r="W16" i="46" s="1"/>
  <c r="O7" i="46"/>
  <c r="H7" i="46"/>
  <c r="D3" i="46"/>
  <c r="D507" i="46" s="1"/>
  <c r="AO40" i="45"/>
  <c r="AE40" i="45"/>
  <c r="AB40" i="45"/>
  <c r="Y40" i="45"/>
  <c r="U40" i="45"/>
  <c r="R40" i="45"/>
  <c r="O40" i="45"/>
  <c r="K40" i="45"/>
  <c r="AW40" i="45" s="1"/>
  <c r="G40" i="45"/>
  <c r="AS40" i="45" s="1"/>
  <c r="C40" i="45"/>
  <c r="AW39" i="45"/>
  <c r="AS39" i="45"/>
  <c r="AO39" i="45"/>
  <c r="K39" i="45"/>
  <c r="AW38" i="45"/>
  <c r="AS38" i="45"/>
  <c r="AO38" i="45"/>
  <c r="K38" i="45"/>
  <c r="AW37" i="45"/>
  <c r="AS37" i="45"/>
  <c r="AO37" i="45"/>
  <c r="K37" i="45"/>
  <c r="AW36" i="45"/>
  <c r="AS36" i="45"/>
  <c r="AO36" i="45"/>
  <c r="K36" i="45"/>
  <c r="AW35" i="45"/>
  <c r="AS35" i="45"/>
  <c r="AO35" i="45"/>
  <c r="K35" i="45"/>
  <c r="AW34" i="45"/>
  <c r="AS34" i="45"/>
  <c r="AO34" i="45"/>
  <c r="K34" i="45"/>
  <c r="AW33" i="45"/>
  <c r="AS33" i="45"/>
  <c r="AO33" i="45"/>
  <c r="K33" i="45"/>
  <c r="AW32" i="45"/>
  <c r="AS32" i="45"/>
  <c r="AO32" i="45"/>
  <c r="K32" i="45"/>
  <c r="AW31" i="45"/>
  <c r="AS31" i="45"/>
  <c r="AO31" i="45"/>
  <c r="K31" i="45"/>
  <c r="AW30" i="45"/>
  <c r="AS30" i="45"/>
  <c r="AO30" i="45"/>
  <c r="K30" i="45"/>
  <c r="AW29" i="45"/>
  <c r="AS29" i="45"/>
  <c r="AO29" i="45"/>
  <c r="K29" i="45"/>
  <c r="AW28" i="45"/>
  <c r="AS28" i="45"/>
  <c r="AO28" i="45"/>
  <c r="K28" i="45"/>
  <c r="AW27" i="45"/>
  <c r="AS27" i="45"/>
  <c r="AO27" i="45"/>
  <c r="K27" i="45"/>
  <c r="AW26" i="45"/>
  <c r="AS26" i="45"/>
  <c r="AO26" i="45"/>
  <c r="K26" i="45"/>
  <c r="AW25" i="45"/>
  <c r="AS25" i="45"/>
  <c r="AO25" i="45"/>
  <c r="K25" i="45"/>
  <c r="AW24" i="45"/>
  <c r="AS24" i="45"/>
  <c r="AO24" i="45"/>
  <c r="K24" i="45"/>
  <c r="AW23" i="45"/>
  <c r="AS23" i="45"/>
  <c r="AO23" i="45"/>
  <c r="K23" i="45"/>
  <c r="AW22" i="45"/>
  <c r="AS22" i="45"/>
  <c r="AO22" i="45"/>
  <c r="K22" i="45"/>
  <c r="AW21" i="45"/>
  <c r="AS21" i="45"/>
  <c r="AO21" i="45"/>
  <c r="K21" i="45"/>
  <c r="AW20" i="45"/>
  <c r="AS20" i="45"/>
  <c r="AO20" i="45"/>
  <c r="K20" i="45"/>
  <c r="AW19" i="45"/>
  <c r="AS19" i="45"/>
  <c r="AO19" i="45"/>
  <c r="K19" i="45"/>
  <c r="AW18" i="45"/>
  <c r="AS18" i="45"/>
  <c r="AO18" i="45"/>
  <c r="K18" i="45"/>
  <c r="AW17" i="45"/>
  <c r="AS17" i="45"/>
  <c r="AO17" i="45"/>
  <c r="K17" i="45"/>
  <c r="AW16" i="45"/>
  <c r="AS16" i="45"/>
  <c r="AO16" i="45"/>
  <c r="K16" i="45"/>
  <c r="AW15" i="45"/>
  <c r="AS15" i="45"/>
  <c r="AO15" i="45"/>
  <c r="K15" i="45"/>
  <c r="AW14" i="45"/>
  <c r="AS14" i="45"/>
  <c r="AO14" i="45"/>
  <c r="K14" i="45"/>
  <c r="AW13" i="45"/>
  <c r="AS13" i="45"/>
  <c r="AO13" i="45"/>
  <c r="K13" i="45"/>
  <c r="AW12" i="45"/>
  <c r="AS12" i="45"/>
  <c r="AO12" i="45"/>
  <c r="K12" i="45"/>
  <c r="AW11" i="45"/>
  <c r="AS11" i="45"/>
  <c r="AO11" i="45"/>
  <c r="K11" i="45"/>
  <c r="AW10" i="45"/>
  <c r="AS10" i="45"/>
  <c r="AO10" i="45"/>
  <c r="K10" i="45"/>
  <c r="AW9" i="45"/>
  <c r="AS9" i="45"/>
  <c r="AO9" i="45"/>
  <c r="K9" i="45"/>
  <c r="AW8" i="45"/>
  <c r="B24" i="44"/>
  <c r="F21" i="44"/>
  <c r="J20" i="44"/>
  <c r="J19" i="44"/>
  <c r="J18" i="44"/>
  <c r="J17" i="44"/>
  <c r="J16" i="44"/>
  <c r="J15" i="44"/>
  <c r="J14" i="44"/>
  <c r="J13" i="44"/>
  <c r="J12" i="44"/>
  <c r="J11" i="44"/>
  <c r="J10" i="44"/>
  <c r="J9" i="44"/>
  <c r="J8" i="44"/>
  <c r="J21" i="44" s="1"/>
  <c r="G25" i="43"/>
  <c r="L24" i="43"/>
  <c r="L23" i="43"/>
  <c r="L22" i="43"/>
  <c r="L21" i="43"/>
  <c r="L20" i="43"/>
  <c r="L19" i="43"/>
  <c r="L18" i="43"/>
  <c r="L17" i="43"/>
  <c r="L16" i="43"/>
  <c r="L15" i="43"/>
  <c r="L14" i="43"/>
  <c r="L25" i="43" s="1"/>
  <c r="B7" i="43"/>
  <c r="AD422" i="42"/>
  <c r="AD420" i="42"/>
  <c r="AZ419" i="42"/>
  <c r="AZ415" i="42"/>
  <c r="AZ411" i="42"/>
  <c r="AZ407" i="42"/>
  <c r="BJ92" i="41" s="1"/>
  <c r="AZ403" i="42"/>
  <c r="AZ399" i="42"/>
  <c r="AZ395" i="42"/>
  <c r="AZ391" i="42"/>
  <c r="BJ88" i="41" s="1"/>
  <c r="AZ387" i="42"/>
  <c r="AZ383" i="42"/>
  <c r="AZ379" i="42"/>
  <c r="AZ375" i="42"/>
  <c r="BJ84" i="41" s="1"/>
  <c r="AZ371" i="42"/>
  <c r="AZ367" i="42"/>
  <c r="AZ363" i="42"/>
  <c r="AZ359" i="42"/>
  <c r="BJ80" i="41" s="1"/>
  <c r="AD337" i="42"/>
  <c r="AD335" i="42"/>
  <c r="AZ334" i="42"/>
  <c r="AZ330" i="42"/>
  <c r="BJ78" i="41" s="1"/>
  <c r="AZ326" i="42"/>
  <c r="AZ322" i="42"/>
  <c r="AZ318" i="42"/>
  <c r="BJ75" i="41" s="1"/>
  <c r="AZ314" i="42"/>
  <c r="AZ310" i="42"/>
  <c r="AZ306" i="42"/>
  <c r="AZ302" i="42"/>
  <c r="AZ298" i="42"/>
  <c r="BJ70" i="41" s="1"/>
  <c r="AZ294" i="42"/>
  <c r="AZ290" i="42"/>
  <c r="AZ286" i="42"/>
  <c r="BJ67" i="41" s="1"/>
  <c r="AZ282" i="42"/>
  <c r="AZ278" i="42"/>
  <c r="AZ274" i="42"/>
  <c r="AD250" i="42"/>
  <c r="AD252" i="42" s="1"/>
  <c r="AZ249" i="42"/>
  <c r="AZ245" i="42"/>
  <c r="AZ241" i="42"/>
  <c r="AZ237" i="42"/>
  <c r="AZ233" i="42"/>
  <c r="BJ59" i="41" s="1"/>
  <c r="AZ229" i="42"/>
  <c r="AZ225" i="42"/>
  <c r="AZ221" i="42"/>
  <c r="AZ217" i="42"/>
  <c r="AZ213" i="42"/>
  <c r="AZ209" i="42"/>
  <c r="AZ205" i="42"/>
  <c r="AZ201" i="42"/>
  <c r="BJ51" i="41" s="1"/>
  <c r="AZ197" i="42"/>
  <c r="AZ193" i="42"/>
  <c r="AZ189" i="42"/>
  <c r="O179" i="42"/>
  <c r="AD167" i="42"/>
  <c r="AD165" i="42"/>
  <c r="AZ164" i="42"/>
  <c r="AZ160" i="42"/>
  <c r="AZ156" i="42"/>
  <c r="AZ152" i="42"/>
  <c r="BJ44" i="41" s="1"/>
  <c r="AZ148" i="42"/>
  <c r="AZ144" i="42"/>
  <c r="AZ140" i="42"/>
  <c r="BJ41" i="41" s="1"/>
  <c r="AZ136" i="42"/>
  <c r="AZ132" i="42"/>
  <c r="AZ128" i="42"/>
  <c r="AZ124" i="42"/>
  <c r="AZ120" i="42"/>
  <c r="BJ36" i="41" s="1"/>
  <c r="AZ116" i="42"/>
  <c r="AZ112" i="42"/>
  <c r="AZ108" i="42"/>
  <c r="BJ33" i="41" s="1"/>
  <c r="AZ104" i="42"/>
  <c r="AD80" i="42"/>
  <c r="AD82" i="42" s="1"/>
  <c r="AZ79" i="42"/>
  <c r="BJ31" i="41" s="1"/>
  <c r="AZ75" i="42"/>
  <c r="BJ30" i="41" s="1"/>
  <c r="AZ71" i="42"/>
  <c r="AZ67" i="42"/>
  <c r="AZ63" i="42"/>
  <c r="AZ59" i="42"/>
  <c r="BJ26" i="41" s="1"/>
  <c r="AZ55" i="42"/>
  <c r="AZ51" i="42"/>
  <c r="AZ47" i="42"/>
  <c r="AZ43" i="42"/>
  <c r="BJ22" i="41" s="1"/>
  <c r="AZ39" i="42"/>
  <c r="AZ35" i="42"/>
  <c r="AZ31" i="42"/>
  <c r="AZ27" i="42"/>
  <c r="BJ18" i="41" s="1"/>
  <c r="AZ23" i="42"/>
  <c r="AZ19" i="42"/>
  <c r="BK95" i="41"/>
  <c r="BJ95" i="41"/>
  <c r="BI95" i="41"/>
  <c r="BK94" i="41"/>
  <c r="BJ94" i="41"/>
  <c r="BI94" i="41"/>
  <c r="BK93" i="41"/>
  <c r="BJ93" i="41"/>
  <c r="BI93" i="41"/>
  <c r="BK92" i="41"/>
  <c r="BI92" i="41"/>
  <c r="BK91" i="41"/>
  <c r="BJ91" i="41"/>
  <c r="BI91" i="41"/>
  <c r="BK90" i="41"/>
  <c r="BJ90" i="41"/>
  <c r="BI90" i="41"/>
  <c r="BK89" i="41"/>
  <c r="BJ89" i="41"/>
  <c r="BI89" i="41"/>
  <c r="BK88" i="41"/>
  <c r="BI88" i="41"/>
  <c r="BK87" i="41"/>
  <c r="BJ87" i="41"/>
  <c r="BI87" i="41"/>
  <c r="BK86" i="41"/>
  <c r="BJ86" i="41"/>
  <c r="BI86" i="41"/>
  <c r="BK85" i="41"/>
  <c r="BJ85" i="41"/>
  <c r="BI85" i="41"/>
  <c r="BK84" i="41"/>
  <c r="BI84" i="41"/>
  <c r="BK83" i="41"/>
  <c r="BJ83" i="41"/>
  <c r="BI83" i="41"/>
  <c r="BK82" i="41"/>
  <c r="BJ82" i="41"/>
  <c r="BI82" i="41"/>
  <c r="BK81" i="41"/>
  <c r="BJ81" i="41"/>
  <c r="BI81" i="41"/>
  <c r="BK80" i="41"/>
  <c r="BI80" i="41"/>
  <c r="BK79" i="41"/>
  <c r="BJ79" i="41"/>
  <c r="BI79" i="41"/>
  <c r="BK78" i="41"/>
  <c r="BI78" i="41"/>
  <c r="BK77" i="41"/>
  <c r="BJ77" i="41"/>
  <c r="BI77" i="41"/>
  <c r="BK76" i="41"/>
  <c r="BJ76" i="41"/>
  <c r="BI76" i="41"/>
  <c r="BK75" i="41"/>
  <c r="BI75" i="41"/>
  <c r="BK74" i="41"/>
  <c r="BJ74" i="41"/>
  <c r="BI74" i="41"/>
  <c r="BK73" i="41"/>
  <c r="BJ73" i="41"/>
  <c r="BI73" i="41"/>
  <c r="BK72" i="41"/>
  <c r="BJ72" i="41"/>
  <c r="BI72" i="41"/>
  <c r="BK71" i="41"/>
  <c r="BJ71" i="41"/>
  <c r="BI71" i="41"/>
  <c r="BK70" i="41"/>
  <c r="BI70" i="41"/>
  <c r="BK69" i="41"/>
  <c r="BJ69" i="41"/>
  <c r="BI69" i="41"/>
  <c r="BK68" i="41"/>
  <c r="BJ68" i="41"/>
  <c r="BI68" i="41"/>
  <c r="BK67" i="41"/>
  <c r="BI67" i="41"/>
  <c r="BK66" i="41"/>
  <c r="BJ66" i="41"/>
  <c r="BI66" i="41"/>
  <c r="BK65" i="41"/>
  <c r="BJ65" i="41"/>
  <c r="BI65" i="41"/>
  <c r="BK64" i="41"/>
  <c r="BJ64" i="41"/>
  <c r="BI64" i="41"/>
  <c r="BK63" i="41"/>
  <c r="BJ63" i="41"/>
  <c r="BI63" i="41"/>
  <c r="BK62" i="41"/>
  <c r="BJ62" i="41"/>
  <c r="BI62" i="41"/>
  <c r="BK61" i="41"/>
  <c r="BJ61" i="41"/>
  <c r="BI61" i="41"/>
  <c r="BK60" i="41"/>
  <c r="BJ60" i="41"/>
  <c r="BI60" i="41"/>
  <c r="BK59" i="41"/>
  <c r="BI59" i="41"/>
  <c r="BK58" i="41"/>
  <c r="BJ58" i="41"/>
  <c r="BI58" i="41"/>
  <c r="BK57" i="41"/>
  <c r="BJ57" i="41"/>
  <c r="BI57" i="41"/>
  <c r="BK56" i="41"/>
  <c r="BJ56" i="41"/>
  <c r="BI56" i="41"/>
  <c r="BK55" i="41"/>
  <c r="BJ55" i="41"/>
  <c r="BI55" i="41"/>
  <c r="BK54" i="41"/>
  <c r="BJ54" i="41"/>
  <c r="BI54" i="41"/>
  <c r="BK53" i="41"/>
  <c r="BJ53" i="41"/>
  <c r="BI53" i="41"/>
  <c r="BK52" i="41"/>
  <c r="BJ52" i="41"/>
  <c r="BI52" i="41"/>
  <c r="BK51" i="41"/>
  <c r="BI51" i="41"/>
  <c r="BK50" i="41"/>
  <c r="BJ50" i="41"/>
  <c r="BI50" i="41"/>
  <c r="BK49" i="41"/>
  <c r="BJ49" i="41"/>
  <c r="BI49" i="41"/>
  <c r="BK48" i="41"/>
  <c r="BJ48" i="41"/>
  <c r="BI48" i="41"/>
  <c r="AT48" i="41"/>
  <c r="AF48" i="41"/>
  <c r="BK47" i="41"/>
  <c r="BJ47" i="41"/>
  <c r="BI47" i="41"/>
  <c r="BK46" i="41"/>
  <c r="BJ46" i="41"/>
  <c r="BI46" i="41"/>
  <c r="BK45" i="41"/>
  <c r="BJ45" i="41"/>
  <c r="BI45" i="41"/>
  <c r="BK44" i="41"/>
  <c r="BI44" i="41"/>
  <c r="BK43" i="41"/>
  <c r="BJ43" i="41"/>
  <c r="BI43" i="41"/>
  <c r="BK42" i="41"/>
  <c r="BJ42" i="41"/>
  <c r="BI42" i="41"/>
  <c r="BK41" i="41"/>
  <c r="BI41" i="41"/>
  <c r="BK40" i="41"/>
  <c r="BJ40" i="41"/>
  <c r="BI40" i="41"/>
  <c r="BK39" i="41"/>
  <c r="BJ39" i="41"/>
  <c r="BI39" i="41"/>
  <c r="BK38" i="41"/>
  <c r="BJ38" i="41"/>
  <c r="BI38" i="41"/>
  <c r="BK37" i="41"/>
  <c r="BJ37" i="41"/>
  <c r="BI37" i="41"/>
  <c r="BK36" i="41"/>
  <c r="BI36" i="41"/>
  <c r="BK35" i="41"/>
  <c r="BJ35" i="41"/>
  <c r="BI35" i="41"/>
  <c r="BK34" i="41"/>
  <c r="BJ34" i="41"/>
  <c r="BI34" i="41"/>
  <c r="BK33" i="41"/>
  <c r="BI33" i="41"/>
  <c r="AF33" i="41"/>
  <c r="BK32" i="41"/>
  <c r="BJ32" i="41"/>
  <c r="BI32" i="41"/>
  <c r="BK31" i="41"/>
  <c r="BI31" i="41"/>
  <c r="AF31" i="41"/>
  <c r="BK30" i="41"/>
  <c r="BI30" i="41"/>
  <c r="BA30" i="41"/>
  <c r="BJ15" i="41" s="1"/>
  <c r="BK29" i="41"/>
  <c r="BJ29" i="41"/>
  <c r="BI29" i="41"/>
  <c r="BK28" i="41"/>
  <c r="BJ28" i="41"/>
  <c r="BI28" i="41"/>
  <c r="BK27" i="41"/>
  <c r="BJ27" i="41"/>
  <c r="BI27" i="41"/>
  <c r="BK26" i="41"/>
  <c r="BI26" i="41"/>
  <c r="BA26" i="41"/>
  <c r="BK25" i="41"/>
  <c r="BJ25" i="41"/>
  <c r="BI25" i="41"/>
  <c r="BK24" i="41"/>
  <c r="BJ24" i="41"/>
  <c r="BI24" i="41"/>
  <c r="BK23" i="41"/>
  <c r="BJ23" i="41"/>
  <c r="BI23" i="41"/>
  <c r="BK22" i="41"/>
  <c r="BI22" i="41"/>
  <c r="BA22" i="41"/>
  <c r="BJ13" i="41" s="1"/>
  <c r="BK21" i="41"/>
  <c r="BJ21" i="41"/>
  <c r="BI21" i="41"/>
  <c r="BK20" i="41"/>
  <c r="BJ20" i="41"/>
  <c r="BI20" i="41"/>
  <c r="BK19" i="41"/>
  <c r="BJ19" i="41"/>
  <c r="BI19" i="41"/>
  <c r="BK18" i="41"/>
  <c r="BI18" i="41"/>
  <c r="BA18" i="41"/>
  <c r="BK17" i="41"/>
  <c r="BJ17" i="41"/>
  <c r="BI17" i="41"/>
  <c r="BK16" i="41"/>
  <c r="BJ16" i="41"/>
  <c r="BI16" i="41"/>
  <c r="BK15" i="41"/>
  <c r="BI15" i="41"/>
  <c r="BK14" i="41"/>
  <c r="BJ14" i="41"/>
  <c r="BI14" i="41"/>
  <c r="BA14" i="41"/>
  <c r="BK13" i="41"/>
  <c r="BI13" i="41"/>
  <c r="BK12" i="41"/>
  <c r="BJ12" i="41"/>
  <c r="BI12" i="41"/>
  <c r="BK11" i="41"/>
  <c r="BV499" i="37" s="1"/>
  <c r="BJ11" i="41"/>
  <c r="BI11" i="41"/>
  <c r="AL1357" i="40"/>
  <c r="H1357" i="40"/>
  <c r="AY1356" i="40"/>
  <c r="AY1357" i="40" s="1"/>
  <c r="AL1356" i="40"/>
  <c r="I1356" i="40"/>
  <c r="H1289" i="40"/>
  <c r="AY1288" i="40"/>
  <c r="AY1289" i="40" s="1"/>
  <c r="AL1288" i="40"/>
  <c r="AL1289" i="40" s="1"/>
  <c r="I1288" i="40"/>
  <c r="AY1220" i="40"/>
  <c r="AY1221" i="40" s="1"/>
  <c r="AL1220" i="40"/>
  <c r="AL1221" i="40" s="1"/>
  <c r="I1220" i="40"/>
  <c r="H1221" i="40" s="1"/>
  <c r="AY1152" i="40"/>
  <c r="AY1153" i="40" s="1"/>
  <c r="AL1152" i="40"/>
  <c r="AL1153" i="40" s="1"/>
  <c r="I1152" i="40"/>
  <c r="H1153" i="40" s="1"/>
  <c r="O1095" i="40"/>
  <c r="AY1085" i="40"/>
  <c r="AY1084" i="40"/>
  <c r="AL1084" i="40"/>
  <c r="AL1085" i="40" s="1"/>
  <c r="I1084" i="40"/>
  <c r="H1085" i="40" s="1"/>
  <c r="AY1017" i="40"/>
  <c r="AL1017" i="40"/>
  <c r="AY1016" i="40"/>
  <c r="AL1016" i="40"/>
  <c r="I1016" i="40"/>
  <c r="H1017" i="40" s="1"/>
  <c r="AY949" i="40"/>
  <c r="AL949" i="40"/>
  <c r="H949" i="40"/>
  <c r="AY948" i="40"/>
  <c r="AL948" i="40"/>
  <c r="I948" i="40"/>
  <c r="AY881" i="40"/>
  <c r="AL881" i="40"/>
  <c r="H881" i="40"/>
  <c r="AY880" i="40"/>
  <c r="AL880" i="40"/>
  <c r="I880" i="40"/>
  <c r="AL813" i="40"/>
  <c r="H813" i="40"/>
  <c r="AY812" i="40"/>
  <c r="AY813" i="40" s="1"/>
  <c r="AL812" i="40"/>
  <c r="I812" i="40"/>
  <c r="H745" i="40"/>
  <c r="AY744" i="40"/>
  <c r="AY745" i="40" s="1"/>
  <c r="AL744" i="40"/>
  <c r="AL745" i="40" s="1"/>
  <c r="I744" i="40"/>
  <c r="AY676" i="40"/>
  <c r="AY677" i="40" s="1"/>
  <c r="AL676" i="40"/>
  <c r="AL677" i="40" s="1"/>
  <c r="I676" i="40"/>
  <c r="H677" i="40" s="1"/>
  <c r="AY608" i="40"/>
  <c r="AY609" i="40" s="1"/>
  <c r="AL608" i="40"/>
  <c r="AL609" i="40" s="1"/>
  <c r="I608" i="40"/>
  <c r="H609" i="40" s="1"/>
  <c r="O551" i="40"/>
  <c r="AY541" i="40"/>
  <c r="AY540" i="40"/>
  <c r="AL540" i="40"/>
  <c r="AL541" i="40" s="1"/>
  <c r="I540" i="40"/>
  <c r="H541" i="40" s="1"/>
  <c r="AY473" i="40"/>
  <c r="AL473" i="40"/>
  <c r="AY472" i="40"/>
  <c r="AL472" i="40"/>
  <c r="I472" i="40"/>
  <c r="H473" i="40" s="1"/>
  <c r="AY405" i="40"/>
  <c r="AL405" i="40"/>
  <c r="H405" i="40"/>
  <c r="AY404" i="40"/>
  <c r="AL404" i="40"/>
  <c r="I404" i="40"/>
  <c r="AY337" i="40"/>
  <c r="AL337" i="40"/>
  <c r="H337" i="40"/>
  <c r="AY336" i="40"/>
  <c r="AL336" i="40"/>
  <c r="I336" i="40"/>
  <c r="AL269" i="40"/>
  <c r="H269" i="40"/>
  <c r="AY268" i="40"/>
  <c r="AY269" i="40" s="1"/>
  <c r="AL268" i="40"/>
  <c r="I268" i="40"/>
  <c r="H201" i="40"/>
  <c r="AY200" i="40"/>
  <c r="AY201" i="40" s="1"/>
  <c r="AL200" i="40"/>
  <c r="AL201" i="40" s="1"/>
  <c r="I200" i="40"/>
  <c r="AY132" i="40"/>
  <c r="AY133" i="40" s="1"/>
  <c r="AL132" i="40"/>
  <c r="AL133" i="40" s="1"/>
  <c r="I132" i="40"/>
  <c r="AY64" i="40"/>
  <c r="AY65" i="40" s="1"/>
  <c r="AL64" i="40"/>
  <c r="AL65" i="40" s="1"/>
  <c r="I64" i="40"/>
  <c r="H65" i="40" s="1"/>
  <c r="O7" i="40"/>
  <c r="AP69" i="39"/>
  <c r="AY59" i="39"/>
  <c r="AL59" i="39"/>
  <c r="I59" i="39"/>
  <c r="AR23" i="39"/>
  <c r="AH20" i="39"/>
  <c r="AU18" i="39"/>
  <c r="AH15" i="39"/>
  <c r="AH11" i="39"/>
  <c r="O94" i="42" s="1"/>
  <c r="AH7" i="39"/>
  <c r="BD26" i="49"/>
  <c r="AX26" i="49"/>
  <c r="AR26" i="49"/>
  <c r="AL26" i="49"/>
  <c r="T26" i="49"/>
  <c r="O26" i="49"/>
  <c r="AX25" i="49"/>
  <c r="AL25" i="49"/>
  <c r="BJ25" i="49" s="1"/>
  <c r="Z25" i="49"/>
  <c r="AX24" i="49"/>
  <c r="BJ24" i="49" s="1"/>
  <c r="AL24" i="49"/>
  <c r="Z24" i="49"/>
  <c r="AX23" i="49"/>
  <c r="AL23" i="49"/>
  <c r="BJ23" i="49" s="1"/>
  <c r="Z23" i="49"/>
  <c r="AX22" i="49"/>
  <c r="BJ22" i="49" s="1"/>
  <c r="AL22" i="49"/>
  <c r="Z22" i="49"/>
  <c r="AX21" i="49"/>
  <c r="AL21" i="49"/>
  <c r="BJ21" i="49" s="1"/>
  <c r="Z21" i="49"/>
  <c r="AX20" i="49"/>
  <c r="BJ20" i="49" s="1"/>
  <c r="AL20" i="49"/>
  <c r="Z20" i="49"/>
  <c r="AX19" i="49"/>
  <c r="AL19" i="49"/>
  <c r="BJ19" i="49" s="1"/>
  <c r="Z19" i="49"/>
  <c r="AX18" i="49"/>
  <c r="BJ18" i="49" s="1"/>
  <c r="AL18" i="49"/>
  <c r="Z18" i="49"/>
  <c r="AX17" i="49"/>
  <c r="AL17" i="49"/>
  <c r="BJ17" i="49" s="1"/>
  <c r="Z17" i="49"/>
  <c r="AX16" i="49"/>
  <c r="BJ16" i="49" s="1"/>
  <c r="AL16" i="49"/>
  <c r="Z16" i="49"/>
  <c r="AX15" i="49"/>
  <c r="AL15" i="49"/>
  <c r="BJ15" i="49" s="1"/>
  <c r="Z15" i="49"/>
  <c r="AX14" i="49"/>
  <c r="BJ14" i="49" s="1"/>
  <c r="AL14" i="49"/>
  <c r="Z14" i="49"/>
  <c r="AX13" i="49"/>
  <c r="AL13" i="49"/>
  <c r="BJ13" i="49" s="1"/>
  <c r="Z13" i="49"/>
  <c r="AX12" i="49"/>
  <c r="BJ12" i="49" s="1"/>
  <c r="AL12" i="49"/>
  <c r="Z12" i="49"/>
  <c r="I11" i="49"/>
  <c r="BI8" i="49"/>
  <c r="BF8" i="49"/>
  <c r="BA8" i="49"/>
  <c r="AX8" i="49"/>
  <c r="AQ8" i="49"/>
  <c r="AM8" i="49"/>
  <c r="CD548" i="37"/>
  <c r="BV547" i="37"/>
  <c r="BA545" i="37"/>
  <c r="BO545" i="37" s="1"/>
  <c r="BV544" i="37"/>
  <c r="BV542" i="37"/>
  <c r="BO542" i="37"/>
  <c r="BA542" i="37"/>
  <c r="BV541" i="37"/>
  <c r="BO539" i="37"/>
  <c r="BA539" i="37"/>
  <c r="BV538" i="37"/>
  <c r="BA536" i="37"/>
  <c r="BO536" i="37" s="1"/>
  <c r="BV535" i="37"/>
  <c r="BA533" i="37"/>
  <c r="BO533" i="37" s="1"/>
  <c r="CD511" i="37"/>
  <c r="BV510" i="37"/>
  <c r="BA508" i="37"/>
  <c r="BO508" i="37" s="1"/>
  <c r="BV507" i="37"/>
  <c r="BO505" i="37"/>
  <c r="BA505" i="37"/>
  <c r="BV504" i="37"/>
  <c r="BA502" i="37"/>
  <c r="BO502" i="37" s="1"/>
  <c r="BV501" i="37"/>
  <c r="BA499" i="37"/>
  <c r="BO499" i="37" s="1"/>
  <c r="BV498" i="37"/>
  <c r="BA496" i="37"/>
  <c r="BO496" i="37" s="1"/>
  <c r="CD474" i="37"/>
  <c r="BV473" i="37"/>
  <c r="BA471" i="37"/>
  <c r="BO471" i="37" s="1"/>
  <c r="BV470" i="37"/>
  <c r="BA468" i="37"/>
  <c r="BO468" i="37" s="1"/>
  <c r="BV467" i="37"/>
  <c r="BV465" i="37"/>
  <c r="BO465" i="37"/>
  <c r="BA465" i="37"/>
  <c r="BV464" i="37"/>
  <c r="BO462" i="37"/>
  <c r="BA462" i="37"/>
  <c r="BV461" i="37"/>
  <c r="BA459" i="37"/>
  <c r="BO459" i="37" s="1"/>
  <c r="BP474" i="37" s="1"/>
  <c r="CD437" i="37"/>
  <c r="BV436" i="37"/>
  <c r="BA434" i="37"/>
  <c r="BO434" i="37" s="1"/>
  <c r="BV433" i="37"/>
  <c r="BA431" i="37"/>
  <c r="BO431" i="37" s="1"/>
  <c r="BV430" i="37"/>
  <c r="BV428" i="37"/>
  <c r="BO428" i="37"/>
  <c r="BA428" i="37"/>
  <c r="BV427" i="37"/>
  <c r="BA425" i="37"/>
  <c r="BO425" i="37" s="1"/>
  <c r="BV424" i="37"/>
  <c r="BA422" i="37"/>
  <c r="BO422" i="37" s="1"/>
  <c r="CD400" i="37"/>
  <c r="BV399" i="37"/>
  <c r="BO397" i="37"/>
  <c r="BA397" i="37"/>
  <c r="BV396" i="37"/>
  <c r="BA394" i="37"/>
  <c r="BO394" i="37" s="1"/>
  <c r="BV393" i="37"/>
  <c r="BV391" i="37"/>
  <c r="BA391" i="37"/>
  <c r="BO391" i="37" s="1"/>
  <c r="BP400" i="37" s="1"/>
  <c r="BV390" i="37"/>
  <c r="BV388" i="37"/>
  <c r="BO388" i="37"/>
  <c r="BA388" i="37"/>
  <c r="BV387" i="37"/>
  <c r="BO385" i="37"/>
  <c r="BA385" i="37"/>
  <c r="CD363" i="37"/>
  <c r="BV362" i="37"/>
  <c r="BA360" i="37"/>
  <c r="BO360" i="37" s="1"/>
  <c r="BV359" i="37"/>
  <c r="BA357" i="37"/>
  <c r="BO357" i="37" s="1"/>
  <c r="BV356" i="37"/>
  <c r="BO354" i="37"/>
  <c r="BA354" i="37"/>
  <c r="BV353" i="37"/>
  <c r="BV351" i="37"/>
  <c r="BO351" i="37"/>
  <c r="BA351" i="37"/>
  <c r="BV350" i="37"/>
  <c r="BA348" i="37"/>
  <c r="BO348" i="37" s="1"/>
  <c r="CD326" i="37"/>
  <c r="BV325" i="37"/>
  <c r="BV323" i="37"/>
  <c r="BO323" i="37"/>
  <c r="BA323" i="37"/>
  <c r="BV322" i="37"/>
  <c r="BO320" i="37"/>
  <c r="BA320" i="37"/>
  <c r="BV319" i="37"/>
  <c r="BA317" i="37"/>
  <c r="BO317" i="37" s="1"/>
  <c r="BV316" i="37"/>
  <c r="BV314" i="37"/>
  <c r="BA314" i="37"/>
  <c r="BO314" i="37" s="1"/>
  <c r="BV313" i="37"/>
  <c r="BV311" i="37"/>
  <c r="BO311" i="37"/>
  <c r="BA311" i="37"/>
  <c r="CD289" i="37"/>
  <c r="BV288" i="37"/>
  <c r="BV286" i="37"/>
  <c r="BO286" i="37"/>
  <c r="BA286" i="37"/>
  <c r="BV285" i="37"/>
  <c r="BV283" i="37"/>
  <c r="BA283" i="37"/>
  <c r="BO283" i="37" s="1"/>
  <c r="BV282" i="37"/>
  <c r="BV280" i="37"/>
  <c r="BA280" i="37"/>
  <c r="BO280" i="37" s="1"/>
  <c r="BV279" i="37"/>
  <c r="BV277" i="37"/>
  <c r="BO277" i="37"/>
  <c r="BA277" i="37"/>
  <c r="BV276" i="37"/>
  <c r="BV274" i="37"/>
  <c r="BA274" i="37"/>
  <c r="BO274" i="37" s="1"/>
  <c r="BP289" i="37" s="1"/>
  <c r="CD252" i="37"/>
  <c r="BV251" i="37"/>
  <c r="BV249" i="37"/>
  <c r="BO249" i="37"/>
  <c r="BA249" i="37"/>
  <c r="BV248" i="37"/>
  <c r="BV246" i="37"/>
  <c r="BO246" i="37"/>
  <c r="BA246" i="37"/>
  <c r="BV245" i="37"/>
  <c r="BV243" i="37"/>
  <c r="BA243" i="37"/>
  <c r="BO243" i="37" s="1"/>
  <c r="BV242" i="37"/>
  <c r="BV240" i="37"/>
  <c r="BA240" i="37"/>
  <c r="BO240" i="37" s="1"/>
  <c r="BV239" i="37"/>
  <c r="BV237" i="37"/>
  <c r="BO237" i="37"/>
  <c r="BA237" i="37"/>
  <c r="AX231" i="37"/>
  <c r="CD215" i="37"/>
  <c r="BV214" i="37"/>
  <c r="BV212" i="37"/>
  <c r="BO212" i="37"/>
  <c r="BA212" i="37"/>
  <c r="BV211" i="37"/>
  <c r="BV209" i="37"/>
  <c r="BA209" i="37"/>
  <c r="BO209" i="37" s="1"/>
  <c r="BV208" i="37"/>
  <c r="BV206" i="37"/>
  <c r="BA206" i="37"/>
  <c r="BO206" i="37" s="1"/>
  <c r="BV205" i="37"/>
  <c r="BV203" i="37"/>
  <c r="BO203" i="37"/>
  <c r="BA203" i="37"/>
  <c r="BV202" i="37"/>
  <c r="BV200" i="37"/>
  <c r="BW215" i="37" s="1"/>
  <c r="BO200" i="37"/>
  <c r="BP215" i="37" s="1"/>
  <c r="BA200" i="37"/>
  <c r="BV194" i="37"/>
  <c r="AX194" i="37"/>
  <c r="CD178" i="37"/>
  <c r="BV177" i="37"/>
  <c r="BV175" i="37"/>
  <c r="BA175" i="37"/>
  <c r="BO175" i="37" s="1"/>
  <c r="BV174" i="37"/>
  <c r="BV172" i="37"/>
  <c r="BO172" i="37"/>
  <c r="BA172" i="37"/>
  <c r="BV171" i="37"/>
  <c r="BV169" i="37"/>
  <c r="BO169" i="37"/>
  <c r="BA169" i="37"/>
  <c r="BV168" i="37"/>
  <c r="BV166" i="37"/>
  <c r="BA166" i="37"/>
  <c r="BO166" i="37" s="1"/>
  <c r="BV165" i="37"/>
  <c r="BV163" i="37"/>
  <c r="BW178" i="37" s="1"/>
  <c r="BA163" i="37"/>
  <c r="BO163" i="37" s="1"/>
  <c r="BP178" i="37" s="1"/>
  <c r="AX157" i="37"/>
  <c r="CD141" i="37"/>
  <c r="BW141" i="37"/>
  <c r="BV140" i="37"/>
  <c r="BV138" i="37"/>
  <c r="BO138" i="37"/>
  <c r="BA138" i="37"/>
  <c r="BV137" i="37"/>
  <c r="BV135" i="37"/>
  <c r="BO135" i="37"/>
  <c r="BA135" i="37"/>
  <c r="BV134" i="37"/>
  <c r="BV132" i="37"/>
  <c r="BA132" i="37"/>
  <c r="BO132" i="37" s="1"/>
  <c r="BV131" i="37"/>
  <c r="BV129" i="37"/>
  <c r="BA129" i="37"/>
  <c r="BO129" i="37" s="1"/>
  <c r="BV128" i="37"/>
  <c r="BV126" i="37"/>
  <c r="BO126" i="37"/>
  <c r="BA126" i="37"/>
  <c r="AX120" i="37"/>
  <c r="CD104" i="37"/>
  <c r="BV103" i="37"/>
  <c r="BV101" i="37"/>
  <c r="BA101" i="37"/>
  <c r="BO101" i="37" s="1"/>
  <c r="BV100" i="37"/>
  <c r="BV98" i="37"/>
  <c r="BA98" i="37"/>
  <c r="BO98" i="37" s="1"/>
  <c r="BV97" i="37"/>
  <c r="BV95" i="37"/>
  <c r="BW104" i="37" s="1"/>
  <c r="BO95" i="37"/>
  <c r="BA95" i="37"/>
  <c r="BV94" i="37"/>
  <c r="BV92" i="37"/>
  <c r="BO92" i="37"/>
  <c r="BA92" i="37"/>
  <c r="BV91" i="37"/>
  <c r="BV89" i="37"/>
  <c r="BA89" i="37"/>
  <c r="BO89" i="37" s="1"/>
  <c r="CD67" i="37"/>
  <c r="BW67" i="37"/>
  <c r="BV66" i="37"/>
  <c r="BV64" i="37"/>
  <c r="BA64" i="37"/>
  <c r="BO64" i="37" s="1"/>
  <c r="BV63" i="37"/>
  <c r="BV61" i="37"/>
  <c r="BO61" i="37"/>
  <c r="BA61" i="37"/>
  <c r="BV60" i="37"/>
  <c r="BV58" i="37"/>
  <c r="BO58" i="37"/>
  <c r="BA58" i="37"/>
  <c r="BV57" i="37"/>
  <c r="BV55" i="37"/>
  <c r="BA55" i="37"/>
  <c r="BO55" i="37" s="1"/>
  <c r="BV54" i="37"/>
  <c r="BV52" i="37"/>
  <c r="BA52" i="37"/>
  <c r="BO52" i="37" s="1"/>
  <c r="BP67" i="37" s="1"/>
  <c r="AX46" i="37"/>
  <c r="CC31" i="37"/>
  <c r="CD30" i="37"/>
  <c r="BV29" i="37"/>
  <c r="BV27" i="37"/>
  <c r="BO27" i="37"/>
  <c r="BA27" i="37"/>
  <c r="BV26" i="37"/>
  <c r="BV24" i="37"/>
  <c r="BA24" i="37"/>
  <c r="BO24" i="37" s="1"/>
  <c r="BV23" i="37"/>
  <c r="BV21" i="37"/>
  <c r="BA21" i="37"/>
  <c r="BO21" i="37" s="1"/>
  <c r="BV20" i="37"/>
  <c r="BV18" i="37"/>
  <c r="BO18" i="37"/>
  <c r="BA18" i="37"/>
  <c r="BV17" i="37"/>
  <c r="BV15" i="37"/>
  <c r="BW30" i="37" s="1"/>
  <c r="BO15" i="37"/>
  <c r="BA15" i="37"/>
  <c r="BV9" i="37"/>
  <c r="AX9" i="37"/>
  <c r="H151" i="36"/>
  <c r="Z149" i="36"/>
  <c r="O149" i="36"/>
  <c r="O147" i="36"/>
  <c r="H147" i="36"/>
  <c r="AG145" i="36"/>
  <c r="O145" i="36"/>
  <c r="H145" i="36"/>
  <c r="AG143" i="36"/>
  <c r="O143" i="36"/>
  <c r="H143" i="36"/>
  <c r="AG141" i="36"/>
  <c r="O141" i="36"/>
  <c r="H141" i="36"/>
  <c r="AG139" i="36"/>
  <c r="O139" i="36"/>
  <c r="H139" i="36"/>
  <c r="AG137" i="36"/>
  <c r="O137" i="36"/>
  <c r="H137" i="36"/>
  <c r="AG135" i="36"/>
  <c r="O135" i="36"/>
  <c r="H135" i="36"/>
  <c r="AG133" i="36"/>
  <c r="O133" i="36"/>
  <c r="H133" i="36"/>
  <c r="AG131" i="36"/>
  <c r="O131" i="36"/>
  <c r="H131" i="36"/>
  <c r="AG129" i="36"/>
  <c r="O129" i="36"/>
  <c r="H129" i="36"/>
  <c r="AG127" i="36"/>
  <c r="O127" i="36"/>
  <c r="H127" i="36"/>
  <c r="AG125" i="36"/>
  <c r="O125" i="36"/>
  <c r="H125" i="36"/>
  <c r="AG123" i="36"/>
  <c r="AG149" i="36" s="1"/>
  <c r="O123" i="36"/>
  <c r="H123" i="36"/>
  <c r="AW117" i="36"/>
  <c r="AR117" i="36"/>
  <c r="AM117" i="36"/>
  <c r="AI117" i="36"/>
  <c r="AW115" i="36"/>
  <c r="AR115" i="36"/>
  <c r="AM115" i="36"/>
  <c r="AI115" i="36"/>
  <c r="AS113" i="36"/>
  <c r="AC113" i="36"/>
  <c r="M113" i="36"/>
  <c r="AS111" i="36"/>
  <c r="AC111" i="36"/>
  <c r="M111" i="36"/>
  <c r="AK110" i="36"/>
  <c r="E108" i="36"/>
  <c r="AH107" i="36"/>
  <c r="AL103" i="36"/>
  <c r="L101" i="36"/>
  <c r="H101" i="36"/>
  <c r="D101" i="36"/>
  <c r="A101" i="36"/>
  <c r="AH100" i="36"/>
  <c r="AH96" i="36"/>
  <c r="AG67" i="36"/>
  <c r="Z67" i="36"/>
  <c r="H67" i="36"/>
  <c r="O63" i="36"/>
  <c r="O61" i="36"/>
  <c r="O59" i="36"/>
  <c r="O57" i="36"/>
  <c r="O55" i="36"/>
  <c r="O53" i="36"/>
  <c r="O51" i="36"/>
  <c r="O49" i="36"/>
  <c r="O47" i="36"/>
  <c r="O45" i="36"/>
  <c r="O43" i="36"/>
  <c r="O41" i="36"/>
  <c r="AP28" i="36"/>
  <c r="AP110" i="36" s="1"/>
  <c r="AH25" i="36"/>
  <c r="AH22" i="36"/>
  <c r="BV46" i="37" s="1"/>
  <c r="AR21" i="36"/>
  <c r="AR103" i="36" s="1"/>
  <c r="AH18" i="36"/>
  <c r="AH14" i="36"/>
  <c r="AX268" i="37" s="1"/>
  <c r="G154" i="35"/>
  <c r="AC150" i="35"/>
  <c r="R144" i="35"/>
  <c r="M144" i="35"/>
  <c r="H144" i="35"/>
  <c r="D144" i="35"/>
  <c r="R130" i="35"/>
  <c r="AI126" i="35"/>
  <c r="AE126" i="35"/>
  <c r="AA126" i="35"/>
  <c r="X126" i="35"/>
  <c r="K124" i="35"/>
  <c r="E124" i="35"/>
  <c r="AI122" i="35"/>
  <c r="AE122" i="35"/>
  <c r="AA122" i="35"/>
  <c r="X122" i="35"/>
  <c r="R100" i="35"/>
  <c r="AC67" i="35"/>
  <c r="K41" i="35"/>
  <c r="R25" i="35"/>
  <c r="R108" i="35" s="1"/>
  <c r="R21" i="35"/>
  <c r="R104" i="35" s="1"/>
  <c r="R17" i="35"/>
  <c r="AC147" i="35" s="1"/>
  <c r="D11" i="34"/>
  <c r="BA30" i="33"/>
  <c r="AZ30" i="33"/>
  <c r="W30" i="33"/>
  <c r="T16" i="33"/>
  <c r="T13" i="33"/>
  <c r="T10" i="33"/>
  <c r="Z47" i="31"/>
  <c r="J144" i="30"/>
  <c r="AT141" i="30"/>
  <c r="AH141" i="30"/>
  <c r="V141" i="30"/>
  <c r="J141" i="30"/>
  <c r="AT120" i="30"/>
  <c r="AH120" i="30"/>
  <c r="V120" i="30"/>
  <c r="J120" i="30"/>
  <c r="AJ116" i="30"/>
  <c r="F102" i="30"/>
  <c r="BA101" i="30"/>
  <c r="O98" i="30"/>
  <c r="K98" i="30"/>
  <c r="G98" i="30"/>
  <c r="D98" i="30"/>
  <c r="V32" i="30"/>
  <c r="V111" i="30" s="1"/>
  <c r="V26" i="30"/>
  <c r="V105" i="30" s="1"/>
  <c r="AT146" i="29"/>
  <c r="AH146" i="29"/>
  <c r="V146" i="29"/>
  <c r="J146" i="29"/>
  <c r="AT125" i="29"/>
  <c r="AH125" i="29"/>
  <c r="V125" i="29"/>
  <c r="J125" i="29"/>
  <c r="AT113" i="29"/>
  <c r="AH113" i="29"/>
  <c r="V113" i="29"/>
  <c r="J113" i="29"/>
  <c r="AT92" i="29"/>
  <c r="AH92" i="29"/>
  <c r="V92" i="29"/>
  <c r="J92" i="29"/>
  <c r="J144" i="28"/>
  <c r="AT141" i="28"/>
  <c r="AH141" i="28"/>
  <c r="V141" i="28"/>
  <c r="J141" i="28"/>
  <c r="AT120" i="28"/>
  <c r="AH120" i="28"/>
  <c r="V120" i="28"/>
  <c r="J120" i="28"/>
  <c r="AJ116" i="28"/>
  <c r="V114" i="28"/>
  <c r="V111" i="28"/>
  <c r="V105" i="28"/>
  <c r="F102" i="28"/>
  <c r="BA101" i="28"/>
  <c r="O98" i="28"/>
  <c r="K98" i="28"/>
  <c r="G98" i="28"/>
  <c r="D98" i="28"/>
  <c r="AO37" i="28"/>
  <c r="AO116" i="28" s="1"/>
  <c r="V35" i="28"/>
  <c r="V35" i="30" s="1"/>
  <c r="V114" i="30" s="1"/>
  <c r="V32" i="28"/>
  <c r="V29" i="28"/>
  <c r="V29" i="30" s="1"/>
  <c r="V108" i="30" s="1"/>
  <c r="V26" i="28"/>
  <c r="AX24" i="28"/>
  <c r="P11" i="27"/>
  <c r="N11" i="27"/>
  <c r="H11" i="27"/>
  <c r="G11" i="27"/>
  <c r="F11" i="27"/>
  <c r="E11" i="27"/>
  <c r="P10" i="27"/>
  <c r="K10" i="27"/>
  <c r="P9" i="27"/>
  <c r="K9" i="27"/>
  <c r="K8" i="27"/>
  <c r="K7" i="27"/>
  <c r="K6" i="27"/>
  <c r="K5" i="27"/>
  <c r="AO37" i="30" l="1"/>
  <c r="AO116" i="30" s="1"/>
  <c r="V108" i="28"/>
  <c r="O67" i="36"/>
  <c r="H149" i="36"/>
  <c r="BP252" i="37"/>
  <c r="BP141" i="37"/>
  <c r="AX24" i="30"/>
  <c r="AX103" i="30" s="1"/>
  <c r="AX103" i="28"/>
  <c r="BP104" i="37"/>
  <c r="BW252" i="37"/>
  <c r="BP30" i="37"/>
  <c r="AC64" i="35"/>
  <c r="BV83" i="37"/>
  <c r="BP511" i="37"/>
  <c r="BP548" i="37"/>
  <c r="AX305" i="37"/>
  <c r="AY61" i="39"/>
  <c r="AP59" i="39" s="1"/>
  <c r="BV453" i="37"/>
  <c r="BV490" i="37"/>
  <c r="BV527" i="37"/>
  <c r="A11" i="49"/>
  <c r="BV379" i="37"/>
  <c r="BV416" i="37"/>
  <c r="BW289" i="37"/>
  <c r="BV305" i="37"/>
  <c r="BP437" i="37"/>
  <c r="BV268" i="37"/>
  <c r="AH104" i="36"/>
  <c r="BV231" i="37"/>
  <c r="BV342" i="37"/>
  <c r="BV157" i="37"/>
  <c r="AX416" i="37"/>
  <c r="AX453" i="37"/>
  <c r="AX490" i="37"/>
  <c r="AX527" i="37"/>
  <c r="AX342" i="37"/>
  <c r="AX379" i="37"/>
  <c r="AX83" i="37"/>
  <c r="BV120" i="37"/>
  <c r="BP326" i="37"/>
  <c r="BP363" i="37"/>
  <c r="AX11" i="49"/>
  <c r="AL11" i="49"/>
  <c r="Z11" i="49"/>
  <c r="Z26" i="49" s="1"/>
  <c r="I26" i="49"/>
  <c r="H133" i="40"/>
  <c r="H61" i="39"/>
  <c r="AP66" i="39" s="1"/>
  <c r="AP75" i="39" s="1"/>
  <c r="AF11" i="49" s="1"/>
  <c r="BV320" i="37"/>
  <c r="BV385" i="37"/>
  <c r="BV397" i="37"/>
  <c r="BV462" i="37"/>
  <c r="BV539" i="37"/>
  <c r="O143" i="40"/>
  <c r="O687" i="40"/>
  <c r="O1231" i="40"/>
  <c r="O349" i="42"/>
  <c r="BV348" i="37"/>
  <c r="BV360" i="37"/>
  <c r="BV425" i="37"/>
  <c r="BV502" i="37"/>
  <c r="O75" i="40"/>
  <c r="O619" i="40"/>
  <c r="O1163" i="40"/>
  <c r="D39" i="46"/>
  <c r="D111" i="46"/>
  <c r="D183" i="46"/>
  <c r="D255" i="46"/>
  <c r="D327" i="46"/>
  <c r="D399" i="46"/>
  <c r="D471" i="46"/>
  <c r="AE150" i="47"/>
  <c r="BB36" i="48"/>
  <c r="BB74" i="48" s="1"/>
  <c r="BV505" i="37"/>
  <c r="O483" i="40"/>
  <c r="O1027" i="40"/>
  <c r="BV468" i="37"/>
  <c r="BV533" i="37"/>
  <c r="BV545" i="37"/>
  <c r="O415" i="40"/>
  <c r="O959" i="40"/>
  <c r="O9" i="42"/>
  <c r="BV354" i="37"/>
  <c r="BV431" i="37"/>
  <c r="BV496" i="37"/>
  <c r="BV508" i="37"/>
  <c r="AL61" i="39"/>
  <c r="O347" i="40"/>
  <c r="O891" i="40"/>
  <c r="O264" i="42"/>
  <c r="D75" i="46"/>
  <c r="D147" i="46"/>
  <c r="D219" i="46"/>
  <c r="D291" i="46"/>
  <c r="D363" i="46"/>
  <c r="D435" i="46"/>
  <c r="AE68" i="47"/>
  <c r="BV317" i="37"/>
  <c r="BW326" i="37" s="1"/>
  <c r="BV394" i="37"/>
  <c r="BV459" i="37"/>
  <c r="BV471" i="37"/>
  <c r="BV536" i="37"/>
  <c r="O279" i="40"/>
  <c r="O823" i="40"/>
  <c r="AF4" i="41"/>
  <c r="BV357" i="37"/>
  <c r="BV422" i="37"/>
  <c r="BW437" i="37" s="1"/>
  <c r="BV434" i="37"/>
  <c r="O211" i="40"/>
  <c r="O755" i="40"/>
  <c r="O1299" i="40"/>
  <c r="BW400" i="37" l="1"/>
  <c r="BO31" i="37"/>
  <c r="CC34" i="37" s="1"/>
  <c r="J33" i="36" s="1"/>
  <c r="J115" i="36" s="1"/>
  <c r="BJ11" i="49"/>
  <c r="BJ26" i="49" s="1"/>
  <c r="BO34" i="37" s="1"/>
  <c r="O161" i="36" s="1"/>
  <c r="AF26" i="49"/>
  <c r="BW548" i="37"/>
  <c r="BW511" i="37"/>
  <c r="BW474" i="37"/>
  <c r="BW363" i="37"/>
  <c r="BV31" i="37" s="1"/>
  <c r="AT47" i="29"/>
  <c r="V53" i="29"/>
  <c r="A465" i="37"/>
  <c r="W98" i="37"/>
  <c r="D416" i="42"/>
  <c r="W471" i="37"/>
  <c r="D372" i="42"/>
  <c r="L88" i="37"/>
  <c r="Z468" i="37"/>
  <c r="Z24" i="37"/>
  <c r="D153" i="42"/>
  <c r="AT65" i="29"/>
  <c r="K59" i="37"/>
  <c r="D24" i="42"/>
  <c r="AT44" i="28"/>
  <c r="V20" i="29"/>
  <c r="A280" i="37"/>
  <c r="W61" i="37"/>
  <c r="AP42" i="34"/>
  <c r="D121" i="42"/>
  <c r="L273" i="37"/>
  <c r="D105" i="42"/>
  <c r="W14" i="37"/>
  <c r="L64" i="37"/>
  <c r="K282" i="37"/>
  <c r="AC54" i="34"/>
  <c r="K541" i="37"/>
  <c r="J47" i="28"/>
  <c r="K436" i="37"/>
  <c r="L55" i="37"/>
  <c r="K140" i="37"/>
  <c r="K205" i="37"/>
  <c r="K165" i="37"/>
  <c r="W351" i="37"/>
  <c r="Z243" i="37"/>
  <c r="W166" i="37"/>
  <c r="K171" i="37"/>
  <c r="L317" i="37"/>
  <c r="W209" i="37"/>
  <c r="A249" i="37"/>
  <c r="K467" i="37"/>
  <c r="Z135" i="37"/>
  <c r="AH42" i="28"/>
  <c r="Z317" i="37"/>
  <c r="D145" i="42"/>
  <c r="K393" i="37"/>
  <c r="K63" i="37"/>
  <c r="V18" i="29"/>
  <c r="K93" i="37"/>
  <c r="BU38" i="34"/>
  <c r="L249" i="37"/>
  <c r="H11" i="41"/>
  <c r="AH59" i="28"/>
  <c r="AK4" i="45"/>
  <c r="A354" i="37"/>
  <c r="D291" i="42"/>
  <c r="K472" i="37"/>
  <c r="V51" i="29"/>
  <c r="AT59" i="29"/>
  <c r="K173" i="37"/>
  <c r="K315" i="37"/>
  <c r="W169" i="37"/>
  <c r="K167" i="37"/>
  <c r="W394" i="37"/>
  <c r="L431" i="37"/>
  <c r="W320" i="37"/>
  <c r="L129" i="37"/>
  <c r="J53" i="29"/>
  <c r="D60" i="42"/>
  <c r="A384" i="37"/>
  <c r="K547" i="37"/>
  <c r="K100" i="37"/>
  <c r="AH68" i="29"/>
  <c r="K538" i="37"/>
  <c r="K66" i="37"/>
  <c r="Z101" i="37"/>
  <c r="W539" i="37"/>
  <c r="A27" i="37"/>
  <c r="L394" i="37"/>
  <c r="W206" i="37"/>
  <c r="L539" i="37"/>
  <c r="AT56" i="30"/>
  <c r="K201" i="37"/>
  <c r="L508" i="37"/>
  <c r="K389" i="37"/>
  <c r="D51" i="34"/>
  <c r="AT51" i="29"/>
  <c r="W51" i="37"/>
  <c r="K239" i="37"/>
  <c r="L135" i="37"/>
  <c r="BP38" i="34"/>
  <c r="AT38" i="28"/>
  <c r="L280" i="37"/>
  <c r="V53" i="30"/>
  <c r="D16" i="42"/>
  <c r="AH20" i="29"/>
  <c r="W92" i="37"/>
  <c r="K16" i="37"/>
  <c r="K460" i="37"/>
  <c r="AT20" i="29"/>
  <c r="Z434" i="37"/>
  <c r="J47" i="29"/>
  <c r="K504" i="37"/>
  <c r="Z58" i="37"/>
  <c r="BK50" i="34"/>
  <c r="A536" i="37"/>
  <c r="A24" i="37"/>
  <c r="L277" i="37"/>
  <c r="AH65" i="29"/>
  <c r="W434" i="37"/>
  <c r="D218" i="42"/>
  <c r="K387" i="37"/>
  <c r="D113" i="42"/>
  <c r="AH18" i="29"/>
  <c r="AT53" i="29"/>
  <c r="K202" i="37"/>
  <c r="V42" i="28"/>
  <c r="W199" i="37"/>
  <c r="Q50" i="34"/>
  <c r="D376" i="42"/>
  <c r="L132" i="37"/>
  <c r="K103" i="37"/>
  <c r="AH14" i="29"/>
  <c r="K20" i="37"/>
  <c r="L425" i="37"/>
  <c r="L357" i="37"/>
  <c r="Z505" i="37"/>
  <c r="Z458" i="37"/>
  <c r="Z61" i="37"/>
  <c r="J65" i="29"/>
  <c r="J59" i="28"/>
  <c r="AH56" i="28"/>
  <c r="K281" i="37"/>
  <c r="AT56" i="28"/>
  <c r="A434" i="37"/>
  <c r="A277" i="37"/>
  <c r="K325" i="37"/>
  <c r="L354" i="37"/>
  <c r="K429" i="37"/>
  <c r="K91" i="37"/>
  <c r="V38" i="30"/>
  <c r="D109" i="42"/>
  <c r="A199" i="37"/>
  <c r="W18" i="37"/>
  <c r="K424" i="37"/>
  <c r="AC50" i="34"/>
  <c r="J20" i="29"/>
  <c r="K23" i="37"/>
  <c r="J38" i="30"/>
  <c r="V68" i="29"/>
  <c r="K430" i="37"/>
  <c r="W212" i="37"/>
  <c r="O31" i="36"/>
  <c r="V47" i="29"/>
  <c r="A532" i="37"/>
  <c r="L24" i="37"/>
  <c r="K469" i="37"/>
  <c r="K28" i="37"/>
  <c r="K543" i="37"/>
  <c r="Z162" i="37"/>
  <c r="K17" i="37"/>
  <c r="L462" i="37"/>
  <c r="D222" i="42"/>
  <c r="Z175" i="37"/>
  <c r="L236" i="37"/>
  <c r="Z323" i="37"/>
  <c r="J14" i="29"/>
  <c r="L246" i="37"/>
  <c r="K356" i="37"/>
  <c r="H15" i="41"/>
  <c r="K238" i="37"/>
  <c r="D323" i="42"/>
  <c r="W388" i="37"/>
  <c r="V44" i="30"/>
  <c r="L172" i="37"/>
  <c r="L51" i="37"/>
  <c r="K137" i="37"/>
  <c r="Z320" i="37"/>
  <c r="K398" i="37"/>
  <c r="J53" i="30"/>
  <c r="AH38" i="28"/>
  <c r="BP56" i="34"/>
  <c r="K242" i="37"/>
  <c r="A505" i="37"/>
  <c r="L101" i="37"/>
  <c r="W317" i="37"/>
  <c r="A394" i="37"/>
  <c r="L58" i="37"/>
  <c r="K497" i="37"/>
  <c r="BP54" i="34"/>
  <c r="D364" i="42"/>
  <c r="D149" i="42"/>
  <c r="A310" i="37"/>
  <c r="W277" i="37"/>
  <c r="K250" i="37"/>
  <c r="A236" i="37"/>
  <c r="AT44" i="30"/>
  <c r="A320" i="37"/>
  <c r="BP50" i="34"/>
  <c r="AT50" i="28"/>
  <c r="K319" i="37"/>
  <c r="K433" i="37"/>
  <c r="W162" i="37"/>
  <c r="L532" i="37"/>
  <c r="K99" i="37"/>
  <c r="W384" i="37"/>
  <c r="K134" i="37"/>
  <c r="AT35" i="29"/>
  <c r="Z18" i="37"/>
  <c r="AT62" i="29"/>
  <c r="K245" i="37"/>
  <c r="K350" i="37"/>
  <c r="BK44" i="34"/>
  <c r="K241" i="37"/>
  <c r="W286" i="37"/>
  <c r="J42" i="30"/>
  <c r="K244" i="37"/>
  <c r="W243" i="37"/>
  <c r="W129" i="37"/>
  <c r="W240" i="37"/>
  <c r="AH53" i="28"/>
  <c r="AT23" i="29"/>
  <c r="D47" i="34"/>
  <c r="W125" i="37"/>
  <c r="AC42" i="34"/>
  <c r="K355" i="37"/>
  <c r="K423" i="37"/>
  <c r="W425" i="37"/>
  <c r="K349" i="37"/>
  <c r="AH51" i="29"/>
  <c r="K26" i="37"/>
  <c r="D64" i="42"/>
  <c r="D380" i="42"/>
  <c r="J53" i="28"/>
  <c r="A421" i="37"/>
  <c r="Q42" i="34"/>
  <c r="BP40" i="34"/>
  <c r="AH53" i="29"/>
  <c r="Z428" i="37"/>
  <c r="K392" i="37"/>
  <c r="AT59" i="30"/>
  <c r="Z51" i="37"/>
  <c r="BP52" i="34"/>
  <c r="K463" i="37"/>
  <c r="L347" i="37"/>
  <c r="W249" i="37"/>
  <c r="BU42" i="34"/>
  <c r="I8" i="32"/>
  <c r="Z508" i="37"/>
  <c r="Z462" i="37"/>
  <c r="J42" i="28"/>
  <c r="K399" i="37"/>
  <c r="AT29" i="29"/>
  <c r="D412" i="42"/>
  <c r="BP46" i="34"/>
  <c r="K352" i="37"/>
  <c r="A92" i="37"/>
  <c r="K275" i="37"/>
  <c r="K170" i="37"/>
  <c r="W280" i="37"/>
  <c r="Z351" i="37"/>
  <c r="K210" i="37"/>
  <c r="D55" i="34"/>
  <c r="D43" i="34"/>
  <c r="A273" i="37"/>
  <c r="J29" i="29"/>
  <c r="L203" i="37"/>
  <c r="A397" i="37"/>
  <c r="J56" i="28"/>
  <c r="W175" i="37"/>
  <c r="Z169" i="37"/>
  <c r="W55" i="37"/>
  <c r="K276" i="37"/>
  <c r="K284" i="37"/>
  <c r="V56" i="30"/>
  <c r="K503" i="37"/>
  <c r="V50" i="30"/>
  <c r="V38" i="28"/>
  <c r="A51" i="37"/>
  <c r="Z132" i="37"/>
  <c r="K501" i="37"/>
  <c r="K130" i="37"/>
  <c r="K213" i="37"/>
  <c r="Z236" i="37"/>
  <c r="AT42" i="28"/>
  <c r="A539" i="37"/>
  <c r="D76" i="42"/>
  <c r="W542" i="37"/>
  <c r="K432" i="37"/>
  <c r="D194" i="42"/>
  <c r="D246" i="42"/>
  <c r="Z465" i="37"/>
  <c r="L314" i="37"/>
  <c r="AT47" i="28"/>
  <c r="W246" i="37"/>
  <c r="D32" i="42"/>
  <c r="A314" i="37"/>
  <c r="J23" i="29"/>
  <c r="D28" i="42"/>
  <c r="AP46" i="34"/>
  <c r="Z206" i="37"/>
  <c r="AH56" i="29"/>
  <c r="W545" i="37"/>
  <c r="K316" i="37"/>
  <c r="K466" i="37"/>
  <c r="AH47" i="29"/>
  <c r="D141" i="42"/>
  <c r="D20" i="42"/>
  <c r="Z310" i="37"/>
  <c r="Z199" i="37"/>
  <c r="AT32" i="29"/>
  <c r="K361" i="37"/>
  <c r="W101" i="37"/>
  <c r="J59" i="30"/>
  <c r="A351" i="37"/>
  <c r="W64" i="37"/>
  <c r="A98" i="37"/>
  <c r="BP48" i="34"/>
  <c r="W283" i="37"/>
  <c r="W532" i="37"/>
  <c r="K248" i="37"/>
  <c r="AH42" i="30"/>
  <c r="D388" i="42"/>
  <c r="W465" i="37"/>
  <c r="A360" i="37"/>
  <c r="Z27" i="37"/>
  <c r="W21" i="37"/>
  <c r="Z21" i="37"/>
  <c r="A391" i="37"/>
  <c r="D234" i="42"/>
  <c r="AH47" i="30"/>
  <c r="J62" i="29"/>
  <c r="A388" i="37"/>
  <c r="AW21" i="34"/>
  <c r="Z384" i="37"/>
  <c r="L18" i="37"/>
  <c r="D400" i="42"/>
  <c r="L283" i="37"/>
  <c r="AE29" i="36"/>
  <c r="Q38" i="34"/>
  <c r="Z166" i="37"/>
  <c r="K506" i="37"/>
  <c r="K390" i="37"/>
  <c r="L243" i="37"/>
  <c r="BK40" i="34"/>
  <c r="AT53" i="28"/>
  <c r="AT47" i="30"/>
  <c r="A162" i="37"/>
  <c r="J32" i="29"/>
  <c r="D137" i="42"/>
  <c r="AT42" i="30"/>
  <c r="Z88" i="37"/>
  <c r="D271" i="42"/>
  <c r="L166" i="37"/>
  <c r="K500" i="37"/>
  <c r="A132" i="37"/>
  <c r="AH44" i="28"/>
  <c r="K25" i="37"/>
  <c r="K534" i="37"/>
  <c r="L92" i="37"/>
  <c r="AT38" i="30"/>
  <c r="W508" i="37"/>
  <c r="W354" i="37"/>
  <c r="A175" i="37"/>
  <c r="V53" i="28"/>
  <c r="W505" i="37"/>
  <c r="H19" i="41"/>
  <c r="D356" i="42"/>
  <c r="BP44" i="34"/>
  <c r="AK10" i="32"/>
  <c r="Z502" i="37"/>
  <c r="K426" i="37"/>
  <c r="A458" i="37"/>
  <c r="J44" i="30"/>
  <c r="A64" i="37"/>
  <c r="D319" i="42"/>
  <c r="Z98" i="37"/>
  <c r="J38" i="28"/>
  <c r="D68" i="42"/>
  <c r="Z394" i="37"/>
  <c r="K204" i="37"/>
  <c r="A14" i="37"/>
  <c r="Z536" i="37"/>
  <c r="AP50" i="34"/>
  <c r="D72" i="42"/>
  <c r="D408" i="42"/>
  <c r="A428" i="37"/>
  <c r="K386" i="37"/>
  <c r="A508" i="37"/>
  <c r="K427" i="37"/>
  <c r="Z273" i="37"/>
  <c r="AH59" i="30"/>
  <c r="V59" i="30"/>
  <c r="J56" i="30"/>
  <c r="Z249" i="37"/>
  <c r="K56" i="37"/>
  <c r="W499" i="37"/>
  <c r="W314" i="37"/>
  <c r="J50" i="30"/>
  <c r="K164" i="37"/>
  <c r="Z495" i="37"/>
  <c r="V26" i="29"/>
  <c r="V35" i="29"/>
  <c r="W421" i="37"/>
  <c r="W24" i="37"/>
  <c r="A545" i="37"/>
  <c r="Z347" i="37"/>
  <c r="D404" i="42"/>
  <c r="V29" i="29"/>
  <c r="V47" i="30"/>
  <c r="K435" i="37"/>
  <c r="K312" i="37"/>
  <c r="K53" i="37"/>
  <c r="D230" i="42"/>
  <c r="K470" i="37"/>
  <c r="K464" i="37"/>
  <c r="V62" i="29"/>
  <c r="D202" i="42"/>
  <c r="L458" i="37"/>
  <c r="A95" i="37"/>
  <c r="AH23" i="29"/>
  <c r="L495" i="37"/>
  <c r="AH29" i="29"/>
  <c r="D384" i="42"/>
  <c r="Z397" i="37"/>
  <c r="AT14" i="29"/>
  <c r="W135" i="37"/>
  <c r="Z95" i="37"/>
  <c r="L428" i="37"/>
  <c r="D226" i="42"/>
  <c r="AH53" i="30"/>
  <c r="L286" i="37"/>
  <c r="BU44" i="34"/>
  <c r="W495" i="37"/>
  <c r="K177" i="37"/>
  <c r="A169" i="37"/>
  <c r="L138" i="37"/>
  <c r="A347" i="37"/>
  <c r="L95" i="37"/>
  <c r="D40" i="42"/>
  <c r="L209" i="37"/>
  <c r="D133" i="42"/>
  <c r="Z203" i="37"/>
  <c r="L465" i="37"/>
  <c r="A357" i="37"/>
  <c r="D56" i="42"/>
  <c r="AU29" i="36"/>
  <c r="A471" i="37"/>
  <c r="W360" i="37"/>
  <c r="AH47" i="28"/>
  <c r="K313" i="37"/>
  <c r="Z499" i="37"/>
  <c r="V59" i="29"/>
  <c r="A61" i="37"/>
  <c r="A240" i="37"/>
  <c r="K57" i="37"/>
  <c r="K278" i="37"/>
  <c r="K94" i="37"/>
  <c r="L351" i="37"/>
  <c r="K359" i="37"/>
  <c r="L502" i="37"/>
  <c r="AH44" i="30"/>
  <c r="D101" i="42"/>
  <c r="V23" i="29"/>
  <c r="K22" i="37"/>
  <c r="K353" i="37"/>
  <c r="L21" i="37"/>
  <c r="D307" i="42"/>
  <c r="D238" i="42"/>
  <c r="K510" i="37"/>
  <c r="W58" i="37"/>
  <c r="L14" i="37"/>
  <c r="W273" i="37"/>
  <c r="D186" i="42"/>
  <c r="L310" i="37"/>
  <c r="I10" i="32"/>
  <c r="D125" i="42"/>
  <c r="D210" i="42"/>
  <c r="W458" i="37"/>
  <c r="H27" i="41"/>
  <c r="D283" i="42"/>
  <c r="D331" i="42"/>
  <c r="Z283" i="37"/>
  <c r="L471" i="37"/>
  <c r="D275" i="42"/>
  <c r="Z431" i="37"/>
  <c r="D48" i="42"/>
  <c r="BK46" i="34"/>
  <c r="L175" i="37"/>
  <c r="K395" i="37"/>
  <c r="AT26" i="29"/>
  <c r="V32" i="29"/>
  <c r="D157" i="42"/>
  <c r="AP54" i="34"/>
  <c r="K535" i="37"/>
  <c r="W428" i="37"/>
  <c r="K318" i="37"/>
  <c r="L542" i="37"/>
  <c r="K128" i="37"/>
  <c r="L27" i="37"/>
  <c r="AT50" i="30"/>
  <c r="A166" i="37"/>
  <c r="Z360" i="37"/>
  <c r="L468" i="37"/>
  <c r="Z286" i="37"/>
  <c r="K321" i="37"/>
  <c r="L499" i="37"/>
  <c r="L323" i="37"/>
  <c r="Z391" i="37"/>
  <c r="BU40" i="34"/>
  <c r="V44" i="28"/>
  <c r="K97" i="37"/>
  <c r="L212" i="37"/>
  <c r="L384" i="37"/>
  <c r="A203" i="37"/>
  <c r="L434" i="37"/>
  <c r="BU54" i="34"/>
  <c r="Z277" i="37"/>
  <c r="K211" i="37"/>
  <c r="L388" i="37"/>
  <c r="D36" i="42"/>
  <c r="K358" i="37"/>
  <c r="A135" i="37"/>
  <c r="V14" i="29"/>
  <c r="K19" i="37"/>
  <c r="K60" i="37"/>
  <c r="L206" i="37"/>
  <c r="L125" i="37"/>
  <c r="D392" i="42"/>
  <c r="K396" i="37"/>
  <c r="AU31" i="36"/>
  <c r="W468" i="37"/>
  <c r="A172" i="37"/>
  <c r="W462" i="37"/>
  <c r="K251" i="37"/>
  <c r="A246" i="37"/>
  <c r="AC46" i="34"/>
  <c r="L391" i="37"/>
  <c r="Z314" i="37"/>
  <c r="K540" i="37"/>
  <c r="D242" i="42"/>
  <c r="K176" i="37"/>
  <c r="V59" i="28"/>
  <c r="W397" i="37"/>
  <c r="AH26" i="29"/>
  <c r="J56" i="29"/>
  <c r="D295" i="42"/>
  <c r="Z129" i="37"/>
  <c r="BU52" i="34"/>
  <c r="AT68" i="29"/>
  <c r="AP38" i="34"/>
  <c r="K544" i="37"/>
  <c r="BK56" i="34"/>
  <c r="W27" i="37"/>
  <c r="W132" i="37"/>
  <c r="K207" i="37"/>
  <c r="A101" i="37"/>
  <c r="K65" i="37"/>
  <c r="K473" i="37"/>
  <c r="O29" i="36"/>
  <c r="J68" i="29"/>
  <c r="V56" i="28"/>
  <c r="K62" i="37"/>
  <c r="A129" i="37"/>
  <c r="D161" i="42"/>
  <c r="A138" i="37"/>
  <c r="Z539" i="37"/>
  <c r="BK54" i="34"/>
  <c r="K214" i="37"/>
  <c r="L536" i="37"/>
  <c r="K279" i="37"/>
  <c r="AT18" i="29"/>
  <c r="A425" i="37"/>
  <c r="BU56" i="34"/>
  <c r="D303" i="42"/>
  <c r="A431" i="37"/>
  <c r="L61" i="37"/>
  <c r="A55" i="37"/>
  <c r="K247" i="37"/>
  <c r="W88" i="37"/>
  <c r="L545" i="37"/>
  <c r="Z92" i="37"/>
  <c r="W536" i="37"/>
  <c r="Z240" i="37"/>
  <c r="A502" i="37"/>
  <c r="D396" i="42"/>
  <c r="K461" i="37"/>
  <c r="A209" i="37"/>
  <c r="K29" i="37"/>
  <c r="W203" i="37"/>
  <c r="AT53" i="30"/>
  <c r="A542" i="37"/>
  <c r="Z246" i="37"/>
  <c r="X4" i="45"/>
  <c r="K285" i="37"/>
  <c r="BU48" i="34"/>
  <c r="A58" i="37"/>
  <c r="H23" i="41"/>
  <c r="D44" i="42"/>
  <c r="Z388" i="37"/>
  <c r="D214" i="42"/>
  <c r="K168" i="37"/>
  <c r="Z138" i="37"/>
  <c r="W502" i="37"/>
  <c r="A283" i="37"/>
  <c r="J26" i="29"/>
  <c r="BP42" i="34"/>
  <c r="Z14" i="37"/>
  <c r="V65" i="29"/>
  <c r="AH50" i="30"/>
  <c r="K131" i="37"/>
  <c r="AH56" i="30"/>
  <c r="L169" i="37"/>
  <c r="K90" i="37"/>
  <c r="AH35" i="29"/>
  <c r="D299" i="42"/>
  <c r="K537" i="37"/>
  <c r="L320" i="37"/>
  <c r="BK38" i="34"/>
  <c r="AR12" i="32"/>
  <c r="L421" i="37"/>
  <c r="Q46" i="34"/>
  <c r="I12" i="32"/>
  <c r="K509" i="37"/>
  <c r="A206" i="37"/>
  <c r="Z545" i="37"/>
  <c r="L199" i="37"/>
  <c r="A468" i="37"/>
  <c r="W138" i="37"/>
  <c r="V47" i="28"/>
  <c r="W431" i="37"/>
  <c r="BU46" i="34"/>
  <c r="W172" i="37"/>
  <c r="K136" i="37"/>
  <c r="D287" i="42"/>
  <c r="V56" i="29"/>
  <c r="D368" i="42"/>
  <c r="AE31" i="36"/>
  <c r="L397" i="37"/>
  <c r="Z172" i="37"/>
  <c r="V50" i="28"/>
  <c r="Z357" i="37"/>
  <c r="BU50" i="34"/>
  <c r="BK52" i="34"/>
  <c r="L98" i="37"/>
  <c r="D129" i="42"/>
  <c r="W95" i="37"/>
  <c r="D198" i="42"/>
  <c r="A323" i="37"/>
  <c r="AH32" i="29"/>
  <c r="Z421" i="37"/>
  <c r="Z532" i="37"/>
  <c r="AH38" i="30"/>
  <c r="K287" i="37"/>
  <c r="K54" i="37"/>
  <c r="W357" i="37"/>
  <c r="Z280" i="37"/>
  <c r="W323" i="37"/>
  <c r="Q54" i="34"/>
  <c r="A462" i="37"/>
  <c r="J18" i="29"/>
  <c r="Z471" i="37"/>
  <c r="Z542" i="37"/>
  <c r="J44" i="28"/>
  <c r="J35" i="29"/>
  <c r="A88" i="37"/>
  <c r="K324" i="37"/>
  <c r="K498" i="37"/>
  <c r="L360" i="37"/>
  <c r="AT59" i="28"/>
  <c r="Z212" i="37"/>
  <c r="K322" i="37"/>
  <c r="BK48" i="34"/>
  <c r="W236" i="37"/>
  <c r="L162" i="37"/>
  <c r="Z125" i="37"/>
  <c r="I4" i="45"/>
  <c r="K139" i="37"/>
  <c r="W310" i="37"/>
  <c r="K102" i="37"/>
  <c r="D360" i="42"/>
  <c r="V42" i="30"/>
  <c r="K174" i="37"/>
  <c r="J59" i="29"/>
  <c r="A243" i="37"/>
  <c r="Z55" i="37"/>
  <c r="L240" i="37"/>
  <c r="J50" i="28"/>
  <c r="K546" i="37"/>
  <c r="D327" i="42"/>
  <c r="AT56" i="29"/>
  <c r="Z209" i="37"/>
  <c r="Z425" i="37"/>
  <c r="D117" i="42"/>
  <c r="A317" i="37"/>
  <c r="K362" i="37"/>
  <c r="D279" i="42"/>
  <c r="A495" i="37"/>
  <c r="K507" i="37"/>
  <c r="K96" i="37"/>
  <c r="A286" i="37"/>
  <c r="K288" i="37"/>
  <c r="J47" i="30"/>
  <c r="A21" i="37"/>
  <c r="AH62" i="29"/>
  <c r="D190" i="42"/>
  <c r="D206" i="42"/>
  <c r="A125" i="37"/>
  <c r="A499" i="37"/>
  <c r="Z354" i="37"/>
  <c r="BK42" i="34"/>
  <c r="AH59" i="29"/>
  <c r="J51" i="29"/>
  <c r="Z64" i="37"/>
  <c r="K133" i="37"/>
  <c r="D39" i="34"/>
  <c r="D311" i="42"/>
  <c r="L505" i="37"/>
  <c r="A212" i="37"/>
  <c r="D315" i="42"/>
  <c r="W391" i="37"/>
  <c r="D52" i="42"/>
  <c r="AH50" i="28"/>
  <c r="W347" i="37"/>
  <c r="K208" i="37"/>
  <c r="AC38" i="34"/>
  <c r="A18" i="37"/>
  <c r="K127" i="37"/>
  <c r="AH129" i="28" l="1"/>
  <c r="J126" i="29"/>
  <c r="AH134" i="29"/>
  <c r="AH137" i="29"/>
  <c r="J126" i="30"/>
  <c r="AT131" i="29"/>
  <c r="J129" i="28"/>
  <c r="J134" i="29"/>
  <c r="V121" i="30"/>
  <c r="AT138" i="28"/>
  <c r="J110" i="29"/>
  <c r="J123" i="28"/>
  <c r="J93" i="29"/>
  <c r="AH117" i="30"/>
  <c r="AH107" i="29"/>
  <c r="V129" i="28"/>
  <c r="AE113" i="36"/>
  <c r="V131" i="29"/>
  <c r="V126" i="28"/>
  <c r="AH110" i="29"/>
  <c r="AH135" i="30"/>
  <c r="AH129" i="30"/>
  <c r="V140" i="29"/>
  <c r="J101" i="29"/>
  <c r="AT132" i="30"/>
  <c r="AT93" i="29"/>
  <c r="V135" i="28"/>
  <c r="J143" i="29"/>
  <c r="O111" i="36"/>
  <c r="AT143" i="29"/>
  <c r="J131" i="29"/>
  <c r="AH101" i="29"/>
  <c r="V138" i="28"/>
  <c r="AU113" i="36"/>
  <c r="V89" i="29"/>
  <c r="V123" i="28"/>
  <c r="AT129" i="30"/>
  <c r="V107" i="29"/>
  <c r="AT101" i="29"/>
  <c r="V98" i="29"/>
  <c r="AH123" i="30"/>
  <c r="V134" i="29"/>
  <c r="AH126" i="28"/>
  <c r="AU111" i="36"/>
  <c r="AH132" i="30"/>
  <c r="AT89" i="29"/>
  <c r="AH104" i="29"/>
  <c r="AH98" i="29"/>
  <c r="V137" i="29"/>
  <c r="V126" i="30"/>
  <c r="V104" i="29"/>
  <c r="V110" i="29"/>
  <c r="V101" i="29"/>
  <c r="J129" i="30"/>
  <c r="J135" i="30"/>
  <c r="V138" i="30"/>
  <c r="AH138" i="30"/>
  <c r="J117" i="28"/>
  <c r="J123" i="30"/>
  <c r="V132" i="28"/>
  <c r="AT117" i="30"/>
  <c r="AH123" i="28"/>
  <c r="AT121" i="30"/>
  <c r="J107" i="29"/>
  <c r="AT126" i="30"/>
  <c r="AT132" i="28"/>
  <c r="AE111" i="36"/>
  <c r="J137" i="29"/>
  <c r="AH126" i="30"/>
  <c r="AH121" i="30"/>
  <c r="J138" i="30"/>
  <c r="AT107" i="29"/>
  <c r="AH122" i="29"/>
  <c r="AH131" i="29"/>
  <c r="J98" i="29"/>
  <c r="AT126" i="28"/>
  <c r="AT121" i="28"/>
  <c r="V117" i="28"/>
  <c r="V129" i="30"/>
  <c r="V135" i="30"/>
  <c r="J135" i="28"/>
  <c r="J104" i="29"/>
  <c r="AT104" i="29"/>
  <c r="J121" i="28"/>
  <c r="AT138" i="30"/>
  <c r="AH128" i="29"/>
  <c r="J132" i="28"/>
  <c r="AH126" i="29"/>
  <c r="AT98" i="29"/>
  <c r="AH132" i="28"/>
  <c r="J121" i="30"/>
  <c r="AT137" i="29"/>
  <c r="AT110" i="29"/>
  <c r="AT129" i="28"/>
  <c r="AT123" i="30"/>
  <c r="AH117" i="28"/>
  <c r="J132" i="30"/>
  <c r="V123" i="30"/>
  <c r="J89" i="29"/>
  <c r="V122" i="29"/>
  <c r="O113" i="36"/>
  <c r="V143" i="29"/>
  <c r="J117" i="30"/>
  <c r="J95" i="29"/>
  <c r="V117" i="30"/>
  <c r="AT135" i="28"/>
  <c r="AH135" i="28"/>
  <c r="J138" i="28"/>
  <c r="J140" i="29"/>
  <c r="AH89" i="29"/>
  <c r="V121" i="28"/>
  <c r="AT128" i="29"/>
  <c r="AH93" i="29"/>
  <c r="AH140" i="29"/>
  <c r="J122" i="29"/>
  <c r="AT95" i="29"/>
  <c r="AH95" i="29"/>
  <c r="V132" i="30"/>
  <c r="AT117" i="28"/>
  <c r="AT126" i="29"/>
  <c r="AT135" i="30"/>
  <c r="AH143" i="29"/>
  <c r="J128" i="29"/>
  <c r="AT134" i="29"/>
  <c r="V126" i="29"/>
  <c r="AH138" i="28"/>
  <c r="V93" i="29"/>
  <c r="AH121" i="28"/>
  <c r="J126" i="28"/>
  <c r="V95" i="29"/>
  <c r="AT123" i="28"/>
  <c r="AT140" i="29"/>
  <c r="V128" i="29"/>
  <c r="AT122" i="29"/>
  <c r="AP161" i="36"/>
  <c r="AC157" i="36"/>
</calcChain>
</file>

<file path=xl/comments1.xml><?xml version="1.0" encoding="utf-8"?>
<comments xmlns="http://schemas.openxmlformats.org/spreadsheetml/2006/main">
  <authors>
    <author>作成者</author>
  </authors>
  <commentList>
    <comment ref="BI2" authorId="0" shapeId="0">
      <text>
        <r>
          <rPr>
            <b/>
            <sz val="9"/>
            <color indexed="81"/>
            <rFont val="ＭＳ Ｐゴシック"/>
            <family val="3"/>
            <charset val="128"/>
          </rPr>
          <t>控</t>
        </r>
        <r>
          <rPr>
            <b/>
            <sz val="8"/>
            <color indexed="81"/>
            <rFont val="ＭＳ Ｐゴシック"/>
            <family val="3"/>
            <charset val="128"/>
          </rPr>
          <t xml:space="preserve"> </t>
        </r>
        <r>
          <rPr>
            <b/>
            <sz val="9"/>
            <color indexed="81"/>
            <rFont val="ＭＳ Ｐゴシック"/>
            <family val="3"/>
            <charset val="128"/>
          </rPr>
          <t>　用
提出用
兼　 用</t>
        </r>
      </text>
    </comment>
    <comment ref="Z9" authorId="0" shapeId="0">
      <text>
        <r>
          <rPr>
            <b/>
            <sz val="9"/>
            <color indexed="81"/>
            <rFont val="ＭＳ Ｐゴシック"/>
            <family val="3"/>
            <charset val="128"/>
          </rPr>
          <t>追加申請の場合は、免税証の残見込み数量も交付数量から控除されます。</t>
        </r>
      </text>
    </comment>
  </commentList>
</comments>
</file>

<file path=xl/comments2.xml><?xml version="1.0" encoding="utf-8"?>
<comments xmlns="http://schemas.openxmlformats.org/spreadsheetml/2006/main">
  <authors>
    <author>作成者</author>
  </authors>
  <commentList>
    <comment ref="BB36" authorId="0" shapeId="0">
      <text>
        <r>
          <rPr>
            <sz val="9"/>
            <color indexed="81"/>
            <rFont val="ＭＳ Ｐゴシック"/>
            <family val="3"/>
            <charset val="128"/>
          </rPr>
          <t>納期限は、譲渡又は用途外使用した日から３０日後（土日だったら次の月曜日）の日付が表示されます。
「=+IF(WEEKDAY(BB35+30)=1,+BB35+30＋１,IF(WEEKDAY(BB35+30)=7,BB35+30＋２,BB35+30))」
表示された納期限が祝日の場合は、正しい日付を直接入力してください。</t>
        </r>
      </text>
    </comment>
  </commentList>
</comments>
</file>

<file path=xl/sharedStrings.xml><?xml version="1.0" encoding="utf-8"?>
<sst xmlns="http://schemas.openxmlformats.org/spreadsheetml/2006/main" count="7538" uniqueCount="643">
  <si>
    <t>免税軽油の引取り等に係る報告書（２葉）</t>
    <rPh sb="0" eb="2">
      <t>メンゼイ</t>
    </rPh>
    <rPh sb="2" eb="4">
      <t>ケイユ</t>
    </rPh>
    <rPh sb="5" eb="6">
      <t>ヒ</t>
    </rPh>
    <rPh sb="6" eb="7">
      <t>ト</t>
    </rPh>
    <rPh sb="8" eb="9">
      <t>トウ</t>
    </rPh>
    <rPh sb="10" eb="11">
      <t>カカ</t>
    </rPh>
    <rPh sb="12" eb="15">
      <t>ホウコクショ</t>
    </rPh>
    <rPh sb="17" eb="18">
      <t>ハ</t>
    </rPh>
    <phoneticPr fontId="3"/>
  </si>
  <si>
    <t>年</t>
    <rPh sb="0" eb="1">
      <t>ネン</t>
    </rPh>
    <phoneticPr fontId="3"/>
  </si>
  <si>
    <t>返　　納　　の　　理　　由</t>
    <rPh sb="0" eb="1">
      <t>ヘン</t>
    </rPh>
    <rPh sb="3" eb="4">
      <t>オサム</t>
    </rPh>
    <rPh sb="9" eb="10">
      <t>リ</t>
    </rPh>
    <rPh sb="12" eb="13">
      <t>ヨシ</t>
    </rPh>
    <phoneticPr fontId="3"/>
  </si>
  <si>
    <t>業種</t>
    <rPh sb="0" eb="2">
      <t>ギョウシュ</t>
    </rPh>
    <phoneticPr fontId="3"/>
  </si>
  <si>
    <t>トン数</t>
    <rPh sb="2" eb="3">
      <t>スウ</t>
    </rPh>
    <phoneticPr fontId="3"/>
  </si>
  <si>
    <t>月</t>
    <rPh sb="0" eb="1">
      <t>ガツ</t>
    </rPh>
    <phoneticPr fontId="3"/>
  </si>
  <si>
    <t xml:space="preserve"> ④のうち譲渡の承認を受けた燃料炭化水素油に含まれてい
 る既に揮発油税が課され又は課されるべき揮発油の数量</t>
    <rPh sb="5" eb="7">
      <t>ジョウト</t>
    </rPh>
    <rPh sb="8" eb="10">
      <t>ショウニン</t>
    </rPh>
    <rPh sb="11" eb="12">
      <t>ウ</t>
    </rPh>
    <rPh sb="14" eb="16">
      <t>ネンリョウ</t>
    </rPh>
    <rPh sb="16" eb="18">
      <t>タンカ</t>
    </rPh>
    <rPh sb="18" eb="20">
      <t>スイソ</t>
    </rPh>
    <rPh sb="20" eb="21">
      <t>アブラ</t>
    </rPh>
    <rPh sb="22" eb="23">
      <t>フク</t>
    </rPh>
    <rPh sb="30" eb="31">
      <t>スデ</t>
    </rPh>
    <rPh sb="32" eb="35">
      <t>キハツユ</t>
    </rPh>
    <rPh sb="35" eb="36">
      <t>ゼイ</t>
    </rPh>
    <rPh sb="37" eb="38">
      <t>カ</t>
    </rPh>
    <rPh sb="40" eb="41">
      <t>マタ</t>
    </rPh>
    <rPh sb="42" eb="43">
      <t>カ</t>
    </rPh>
    <rPh sb="48" eb="51">
      <t>キハツユ</t>
    </rPh>
    <rPh sb="52" eb="54">
      <t>スウリョウ</t>
    </rPh>
    <phoneticPr fontId="3"/>
  </si>
  <si>
    <t>型　　　　　　式</t>
    <rPh sb="0" eb="1">
      <t>カタ</t>
    </rPh>
    <rPh sb="7" eb="8">
      <t>シキ</t>
    </rPh>
    <phoneticPr fontId="3"/>
  </si>
  <si>
    <t>免 税  軽 油</t>
    <rPh sb="0" eb="1">
      <t>メン</t>
    </rPh>
    <rPh sb="2" eb="3">
      <t>ゼイ</t>
    </rPh>
    <rPh sb="5" eb="6">
      <t>ケイ</t>
    </rPh>
    <rPh sb="7" eb="8">
      <t>アブラ</t>
    </rPh>
    <phoneticPr fontId="3"/>
  </si>
  <si>
    <t>日</t>
    <rPh sb="0" eb="1">
      <t>ヒ</t>
    </rPh>
    <phoneticPr fontId="3"/>
  </si>
  <si>
    <t>注意</t>
    <rPh sb="0" eb="2">
      <t>チュウイ</t>
    </rPh>
    <phoneticPr fontId="3"/>
  </si>
  <si>
    <t>定置場</t>
    <rPh sb="0" eb="2">
      <t>テイチ</t>
    </rPh>
    <rPh sb="2" eb="3">
      <t>ジョウ</t>
    </rPh>
    <phoneticPr fontId="3"/>
  </si>
  <si>
    <r>
      <t xml:space="preserve"> なお、「地方税に関する法令の規定に違反したこと」には、</t>
    </r>
    <r>
      <rPr>
        <u val="double"/>
        <sz val="11"/>
        <rFont val="ＭＳ ゴシック"/>
        <family val="3"/>
        <charset val="128"/>
      </rPr>
      <t>地方税を滞納したときも含まれます。</t>
    </r>
    <rPh sb="5" eb="8">
      <t>チホウゼイ</t>
    </rPh>
    <rPh sb="9" eb="10">
      <t>カン</t>
    </rPh>
    <rPh sb="12" eb="14">
      <t>ホウレイ</t>
    </rPh>
    <rPh sb="15" eb="17">
      <t>キテイ</t>
    </rPh>
    <rPh sb="18" eb="20">
      <t>イハン</t>
    </rPh>
    <rPh sb="28" eb="31">
      <t>チホウゼイ</t>
    </rPh>
    <rPh sb="39" eb="40">
      <t>フク</t>
    </rPh>
    <phoneticPr fontId="3"/>
  </si>
  <si>
    <t>機械名</t>
    <rPh sb="0" eb="2">
      <t>キカイ</t>
    </rPh>
    <rPh sb="2" eb="3">
      <t>メイ</t>
    </rPh>
    <phoneticPr fontId="3"/>
  </si>
  <si>
    <t>（１葉）</t>
    <rPh sb="2" eb="3">
      <t>ハ</t>
    </rPh>
    <phoneticPr fontId="3"/>
  </si>
  <si>
    <t>２　登録機械の情報</t>
    <rPh sb="2" eb="4">
      <t>トウロク</t>
    </rPh>
    <rPh sb="4" eb="6">
      <t>キカイ</t>
    </rPh>
    <rPh sb="7" eb="9">
      <t>ジョウホウ</t>
    </rPh>
    <phoneticPr fontId="3"/>
  </si>
  <si>
    <t>月分</t>
    <rPh sb="0" eb="1">
      <t>ツキ</t>
    </rPh>
    <rPh sb="1" eb="2">
      <t>ブン</t>
    </rPh>
    <phoneticPr fontId="3"/>
  </si>
  <si>
    <r>
      <t>１時間当たり軽油
消</t>
    </r>
    <r>
      <rPr>
        <sz val="6"/>
        <rFont val="ＭＳ 明朝"/>
        <family val="1"/>
        <charset val="128"/>
      </rPr>
      <t xml:space="preserve"> </t>
    </r>
    <r>
      <rPr>
        <sz val="9"/>
        <rFont val="ＭＳ 明朝"/>
        <family val="1"/>
        <charset val="128"/>
      </rPr>
      <t>費</t>
    </r>
    <r>
      <rPr>
        <sz val="6"/>
        <rFont val="ＭＳ 明朝"/>
        <family val="1"/>
        <charset val="128"/>
      </rPr>
      <t xml:space="preserve"> </t>
    </r>
    <r>
      <rPr>
        <sz val="9"/>
        <rFont val="ＭＳ 明朝"/>
        <family val="1"/>
        <charset val="128"/>
      </rPr>
      <t>見</t>
    </r>
    <r>
      <rPr>
        <sz val="6"/>
        <rFont val="ＭＳ 明朝"/>
        <family val="1"/>
        <charset val="128"/>
      </rPr>
      <t xml:space="preserve"> </t>
    </r>
    <r>
      <rPr>
        <sz val="9"/>
        <rFont val="ＭＳ 明朝"/>
        <family val="1"/>
        <charset val="128"/>
      </rPr>
      <t>込</t>
    </r>
    <r>
      <rPr>
        <sz val="6"/>
        <rFont val="ＭＳ 明朝"/>
        <family val="1"/>
        <charset val="128"/>
      </rPr>
      <t xml:space="preserve"> </t>
    </r>
    <r>
      <rPr>
        <sz val="9"/>
        <rFont val="ＭＳ 明朝"/>
        <family val="1"/>
        <charset val="128"/>
      </rPr>
      <t>数</t>
    </r>
    <r>
      <rPr>
        <sz val="6"/>
        <rFont val="ＭＳ 明朝"/>
        <family val="1"/>
        <charset val="128"/>
      </rPr>
      <t xml:space="preserve"> </t>
    </r>
    <r>
      <rPr>
        <sz val="9"/>
        <rFont val="ＭＳ 明朝"/>
        <family val="1"/>
        <charset val="128"/>
      </rPr>
      <t>量</t>
    </r>
    <rPh sb="1" eb="3">
      <t>ジカン</t>
    </rPh>
    <rPh sb="3" eb="4">
      <t>ア</t>
    </rPh>
    <rPh sb="6" eb="8">
      <t>ケイユ</t>
    </rPh>
    <rPh sb="9" eb="10">
      <t>ケ</t>
    </rPh>
    <rPh sb="11" eb="12">
      <t>ヒ</t>
    </rPh>
    <rPh sb="13" eb="14">
      <t>ミ</t>
    </rPh>
    <rPh sb="15" eb="16">
      <t>コミ</t>
    </rPh>
    <rPh sb="17" eb="18">
      <t>カズ</t>
    </rPh>
    <rPh sb="19" eb="20">
      <t>リョウ</t>
    </rPh>
    <phoneticPr fontId="3"/>
  </si>
  <si>
    <t>型式</t>
    <rPh sb="0" eb="2">
      <t>カタシキ</t>
    </rPh>
    <phoneticPr fontId="3"/>
  </si>
  <si>
    <t>エンジン番号</t>
    <rPh sb="4" eb="6">
      <t>バンゴウ</t>
    </rPh>
    <phoneticPr fontId="3"/>
  </si>
  <si>
    <t>(小　計)</t>
    <rPh sb="1" eb="2">
      <t>ショウ</t>
    </rPh>
    <rPh sb="3" eb="4">
      <t>ケイ</t>
    </rPh>
    <phoneticPr fontId="3"/>
  </si>
  <si>
    <t>１　免税軽油使用者証の受領に関すること。</t>
    <rPh sb="2" eb="4">
      <t>メンゼイ</t>
    </rPh>
    <rPh sb="4" eb="6">
      <t>ケイユ</t>
    </rPh>
    <rPh sb="6" eb="9">
      <t>シヨウシャ</t>
    </rPh>
    <rPh sb="9" eb="10">
      <t>アカシ</t>
    </rPh>
    <rPh sb="11" eb="13">
      <t>ジュリョウ</t>
    </rPh>
    <rPh sb="14" eb="15">
      <t>カン</t>
    </rPh>
    <phoneticPr fontId="3"/>
  </si>
  <si>
    <t>有効期限</t>
    <rPh sb="0" eb="2">
      <t>ユウコウ</t>
    </rPh>
    <rPh sb="2" eb="4">
      <t>キゲン</t>
    </rPh>
    <phoneticPr fontId="3"/>
  </si>
  <si>
    <r>
      <t>そ</t>
    </r>
    <r>
      <rPr>
        <sz val="1"/>
        <rFont val="ＭＳ 明朝"/>
        <family val="1"/>
        <charset val="128"/>
      </rPr>
      <t xml:space="preserve"> </t>
    </r>
    <r>
      <rPr>
        <sz val="10"/>
        <rFont val="ＭＳ 明朝"/>
        <family val="1"/>
        <charset val="128"/>
      </rPr>
      <t>の</t>
    </r>
    <r>
      <rPr>
        <sz val="1"/>
        <rFont val="ＭＳ 明朝"/>
        <family val="1"/>
        <charset val="128"/>
      </rPr>
      <t xml:space="preserve"> </t>
    </r>
    <r>
      <rPr>
        <sz val="10"/>
        <rFont val="ＭＳ 明朝"/>
        <family val="1"/>
        <charset val="128"/>
      </rPr>
      <t>数</t>
    </r>
    <r>
      <rPr>
        <sz val="1"/>
        <rFont val="ＭＳ 明朝"/>
        <family val="1"/>
        <charset val="128"/>
      </rPr>
      <t xml:space="preserve"> </t>
    </r>
    <r>
      <rPr>
        <sz val="10"/>
        <rFont val="ＭＳ 明朝"/>
        <family val="1"/>
        <charset val="128"/>
      </rPr>
      <t xml:space="preserve">量 （使用の事実 </t>
    </r>
    <rPh sb="4" eb="5">
      <t>カズ</t>
    </rPh>
    <rPh sb="6" eb="7">
      <t>リョウ</t>
    </rPh>
    <rPh sb="9" eb="10">
      <t>ツカ</t>
    </rPh>
    <rPh sb="10" eb="11">
      <t>ヨウ</t>
    </rPh>
    <rPh sb="12" eb="13">
      <t>コト</t>
    </rPh>
    <rPh sb="13" eb="14">
      <t>ジツ</t>
    </rPh>
    <phoneticPr fontId="3"/>
  </si>
  <si>
    <t>(ウ)×(エ)</t>
  </si>
  <si>
    <t>消費数量</t>
    <rPh sb="0" eb="2">
      <t>ショウヒ</t>
    </rPh>
    <rPh sb="2" eb="4">
      <t>スウリョウ</t>
    </rPh>
    <phoneticPr fontId="3"/>
  </si>
  <si>
    <t>機械、車両又は</t>
    <rPh sb="0" eb="2">
      <t>キカイ</t>
    </rPh>
    <rPh sb="3" eb="5">
      <t>シャリョウ</t>
    </rPh>
    <rPh sb="5" eb="6">
      <t>マタ</t>
    </rPh>
    <phoneticPr fontId="3"/>
  </si>
  <si>
    <t>月</t>
    <rPh sb="0" eb="1">
      <t>ツキ</t>
    </rPh>
    <phoneticPr fontId="3"/>
  </si>
  <si>
    <t>免税軽油使用者証返納書</t>
    <rPh sb="0" eb="2">
      <t>メンゼイ</t>
    </rPh>
    <rPh sb="2" eb="4">
      <t>ケイユ</t>
    </rPh>
    <rPh sb="4" eb="7">
      <t>シヨウシャ</t>
    </rPh>
    <rPh sb="7" eb="8">
      <t>ショウ</t>
    </rPh>
    <rPh sb="8" eb="10">
      <t>ヘンノウ</t>
    </rPh>
    <rPh sb="10" eb="11">
      <t>ショ</t>
    </rPh>
    <phoneticPr fontId="3"/>
  </si>
  <si>
    <t>免税証受払簿</t>
    <rPh sb="0" eb="2">
      <t>メンゼイ</t>
    </rPh>
    <rPh sb="2" eb="3">
      <t>アカシ</t>
    </rPh>
    <rPh sb="3" eb="5">
      <t>ウケハライ</t>
    </rPh>
    <rPh sb="5" eb="6">
      <t>ボ</t>
    </rPh>
    <phoneticPr fontId="3"/>
  </si>
  <si>
    <t>免税証交付申請書</t>
    <rPh sb="0" eb="2">
      <t>メンゼイ</t>
    </rPh>
    <rPh sb="2" eb="3">
      <t>ショウ</t>
    </rPh>
    <rPh sb="3" eb="5">
      <t>コウフ</t>
    </rPh>
    <rPh sb="5" eb="8">
      <t>シンセイショ</t>
    </rPh>
    <phoneticPr fontId="3"/>
  </si>
  <si>
    <t>交付数量</t>
    <rPh sb="0" eb="2">
      <t>コウフ</t>
    </rPh>
    <rPh sb="2" eb="4">
      <t>スウリョウ</t>
    </rPh>
    <phoneticPr fontId="3"/>
  </si>
  <si>
    <t>様式一覧</t>
    <rPh sb="0" eb="2">
      <t>ヨウシキ</t>
    </rPh>
    <rPh sb="2" eb="4">
      <t>イチラン</t>
    </rPh>
    <phoneticPr fontId="3"/>
  </si>
  <si>
    <t>免税軽油申請様式（漁業、船舶、その他用）</t>
    <rPh sb="0" eb="2">
      <t>メンゼイ</t>
    </rPh>
    <rPh sb="2" eb="4">
      <t>ケイユ</t>
    </rPh>
    <rPh sb="4" eb="6">
      <t>シンセイ</t>
    </rPh>
    <rPh sb="6" eb="8">
      <t>ヨウシキ</t>
    </rPh>
    <rPh sb="9" eb="11">
      <t>ギョギョウ</t>
    </rPh>
    <rPh sb="12" eb="14">
      <t>センパク</t>
    </rPh>
    <rPh sb="17" eb="18">
      <t>タ</t>
    </rPh>
    <rPh sb="18" eb="19">
      <t>ヨウ</t>
    </rPh>
    <phoneticPr fontId="3"/>
  </si>
  <si>
    <t>機械貸与証明書</t>
    <rPh sb="0" eb="2">
      <t>キカイ</t>
    </rPh>
    <rPh sb="2" eb="4">
      <t>タイヨ</t>
    </rPh>
    <rPh sb="4" eb="7">
      <t>ショウメイショ</t>
    </rPh>
    <phoneticPr fontId="3"/>
  </si>
  <si>
    <t>あらかじめ、下記の欄に入力して使用してください。（入力した情報が各様式に反映されます。）</t>
    <rPh sb="6" eb="8">
      <t>カキ</t>
    </rPh>
    <rPh sb="9" eb="10">
      <t>ラン</t>
    </rPh>
    <rPh sb="11" eb="13">
      <t>ニュウリョク</t>
    </rPh>
    <rPh sb="15" eb="17">
      <t>シヨウ</t>
    </rPh>
    <rPh sb="25" eb="27">
      <t>ニュウリョク</t>
    </rPh>
    <rPh sb="29" eb="31">
      <t>ジョウホウ</t>
    </rPh>
    <rPh sb="32" eb="33">
      <t>カク</t>
    </rPh>
    <rPh sb="33" eb="35">
      <t>ヨウシキ</t>
    </rPh>
    <rPh sb="36" eb="38">
      <t>ハンエイ</t>
    </rPh>
    <phoneticPr fontId="3"/>
  </si>
  <si>
    <r>
      <t>１</t>
    </r>
    <r>
      <rPr>
        <sz val="7"/>
        <rFont val="ＭＳ 明朝"/>
        <family val="1"/>
        <charset val="128"/>
      </rPr>
      <t xml:space="preserve"> </t>
    </r>
    <r>
      <rPr>
        <sz val="10"/>
        <rFont val="ＭＳ 明朝"/>
        <family val="1"/>
        <charset val="128"/>
      </rPr>
      <t>日</t>
    </r>
    <r>
      <rPr>
        <sz val="7"/>
        <rFont val="ＭＳ 明朝"/>
        <family val="1"/>
        <charset val="128"/>
      </rPr>
      <t xml:space="preserve"> </t>
    </r>
    <r>
      <rPr>
        <sz val="10"/>
        <rFont val="ＭＳ 明朝"/>
        <family val="1"/>
        <charset val="128"/>
      </rPr>
      <t>の</t>
    </r>
    <r>
      <rPr>
        <sz val="7"/>
        <rFont val="ＭＳ 明朝"/>
        <family val="1"/>
        <charset val="128"/>
      </rPr>
      <t xml:space="preserve"> </t>
    </r>
    <r>
      <rPr>
        <sz val="10"/>
        <rFont val="ＭＳ 明朝"/>
        <family val="1"/>
        <charset val="128"/>
      </rPr>
      <t>使</t>
    </r>
    <r>
      <rPr>
        <sz val="7"/>
        <rFont val="ＭＳ 明朝"/>
        <family val="1"/>
        <charset val="128"/>
      </rPr>
      <t xml:space="preserve"> </t>
    </r>
    <r>
      <rPr>
        <sz val="10"/>
        <rFont val="ＭＳ 明朝"/>
        <family val="1"/>
        <charset val="128"/>
      </rPr>
      <t>用</t>
    </r>
    <rPh sb="2" eb="3">
      <t>ヒ</t>
    </rPh>
    <rPh sb="6" eb="7">
      <t>ツカ</t>
    </rPh>
    <rPh sb="8" eb="9">
      <t>ヨウ</t>
    </rPh>
    <phoneticPr fontId="3"/>
  </si>
  <si>
    <t>使用者証交付申請書(その１）</t>
    <rPh sb="0" eb="3">
      <t>シヨウシャ</t>
    </rPh>
    <rPh sb="3" eb="4">
      <t>ショウ</t>
    </rPh>
    <rPh sb="4" eb="6">
      <t>コウフ</t>
    </rPh>
    <rPh sb="6" eb="8">
      <t>シンセイ</t>
    </rPh>
    <rPh sb="8" eb="9">
      <t>ショ</t>
    </rPh>
    <phoneticPr fontId="3"/>
  </si>
  <si>
    <t>リース所有者名</t>
    <rPh sb="3" eb="6">
      <t>ショユウシャ</t>
    </rPh>
    <rPh sb="6" eb="7">
      <t>メイ</t>
    </rPh>
    <phoneticPr fontId="3"/>
  </si>
  <si>
    <r>
      <t>前回の消費　実</t>
    </r>
    <r>
      <rPr>
        <sz val="6"/>
        <rFont val="ＭＳ 明朝"/>
        <family val="1"/>
        <charset val="128"/>
      </rPr>
      <t xml:space="preserve"> </t>
    </r>
    <r>
      <rPr>
        <sz val="10"/>
        <rFont val="ＭＳ 明朝"/>
        <family val="1"/>
        <charset val="128"/>
      </rPr>
      <t>績</t>
    </r>
    <r>
      <rPr>
        <sz val="6"/>
        <rFont val="ＭＳ 明朝"/>
        <family val="1"/>
        <charset val="128"/>
      </rPr>
      <t xml:space="preserve"> </t>
    </r>
    <r>
      <rPr>
        <sz val="10"/>
        <rFont val="ＭＳ 明朝"/>
        <family val="1"/>
        <charset val="128"/>
      </rPr>
      <t>数</t>
    </r>
    <r>
      <rPr>
        <sz val="6"/>
        <rFont val="ＭＳ 明朝"/>
        <family val="1"/>
        <charset val="128"/>
      </rPr>
      <t xml:space="preserve"> </t>
    </r>
    <r>
      <rPr>
        <sz val="10"/>
        <rFont val="ＭＳ 明朝"/>
        <family val="1"/>
        <charset val="128"/>
      </rPr>
      <t>量</t>
    </r>
    <rPh sb="0" eb="2">
      <t>ゼンカイ</t>
    </rPh>
    <rPh sb="3" eb="5">
      <t>ショウヒ</t>
    </rPh>
    <rPh sb="6" eb="7">
      <t>ミ</t>
    </rPh>
    <rPh sb="8" eb="9">
      <t>イサオ</t>
    </rPh>
    <rPh sb="10" eb="11">
      <t>カズ</t>
    </rPh>
    <rPh sb="12" eb="13">
      <t>リョウ</t>
    </rPh>
    <phoneticPr fontId="3"/>
  </si>
  <si>
    <t>１　免税軽油使用者の情報</t>
    <rPh sb="2" eb="4">
      <t>メンゼイ</t>
    </rPh>
    <rPh sb="4" eb="6">
      <t>ケイユ</t>
    </rPh>
    <rPh sb="6" eb="9">
      <t>シヨウシャ</t>
    </rPh>
    <rPh sb="10" eb="12">
      <t>ジョウホウ</t>
    </rPh>
    <phoneticPr fontId="3"/>
  </si>
  <si>
    <t>　次のとおり、機械を貸し付けたことを証明します。</t>
    <rPh sb="1" eb="2">
      <t>ツギ</t>
    </rPh>
    <rPh sb="7" eb="9">
      <t>キカイ</t>
    </rPh>
    <rPh sb="10" eb="11">
      <t>カ</t>
    </rPh>
    <rPh sb="12" eb="13">
      <t>ツ</t>
    </rPh>
    <rPh sb="18" eb="20">
      <t>ショウメイ</t>
    </rPh>
    <phoneticPr fontId="3"/>
  </si>
  <si>
    <r>
      <t>　 　１通提出すること</t>
    </r>
    <r>
      <rPr>
        <sz val="8"/>
        <rFont val="ＭＳ 明朝"/>
        <family val="1"/>
        <charset val="128"/>
      </rPr>
      <t>。</t>
    </r>
    <rPh sb="4" eb="5">
      <t>ツウ</t>
    </rPh>
    <rPh sb="5" eb="7">
      <t>テイシュツ</t>
    </rPh>
    <phoneticPr fontId="3"/>
  </si>
  <si>
    <t>事務所若しくは事業所所在地</t>
    <rPh sb="0" eb="3">
      <t>ジムショ</t>
    </rPh>
    <rPh sb="3" eb="4">
      <t>モ</t>
    </rPh>
    <rPh sb="10" eb="13">
      <t>ショザイチ</t>
    </rPh>
    <phoneticPr fontId="3"/>
  </si>
  <si>
    <t>交 付 算 定</t>
    <rPh sb="0" eb="1">
      <t>コウ</t>
    </rPh>
    <rPh sb="2" eb="3">
      <t>ヅケ</t>
    </rPh>
    <rPh sb="4" eb="5">
      <t>サン</t>
    </rPh>
    <rPh sb="6" eb="7">
      <t>サダム</t>
    </rPh>
    <phoneticPr fontId="3"/>
  </si>
  <si>
    <t>免税軽油使用者</t>
    <rPh sb="0" eb="2">
      <t>メンゼイ</t>
    </rPh>
    <rPh sb="2" eb="4">
      <t>ケイユ</t>
    </rPh>
    <rPh sb="4" eb="7">
      <t>シヨウシャ</t>
    </rPh>
    <phoneticPr fontId="3"/>
  </si>
  <si>
    <t>使用者証交付申請書（その２）</t>
    <rPh sb="0" eb="3">
      <t>シヨウシャ</t>
    </rPh>
    <rPh sb="3" eb="4">
      <t>ショウ</t>
    </rPh>
    <rPh sb="4" eb="6">
      <t>コウフ</t>
    </rPh>
    <rPh sb="6" eb="8">
      <t>シンセイ</t>
    </rPh>
    <rPh sb="8" eb="9">
      <t>ショ</t>
    </rPh>
    <phoneticPr fontId="3"/>
  </si>
  <si>
    <t>(その１)</t>
  </si>
  <si>
    <t>年月日</t>
    <rPh sb="0" eb="1">
      <t>ネン</t>
    </rPh>
    <rPh sb="1" eb="3">
      <t>ツキヒ</t>
    </rPh>
    <phoneticPr fontId="3"/>
  </si>
  <si>
    <t>使用者番号</t>
    <rPh sb="0" eb="3">
      <t>シヨウシャ</t>
    </rPh>
    <rPh sb="3" eb="5">
      <t>バンゴウ</t>
    </rPh>
    <phoneticPr fontId="3"/>
  </si>
  <si>
    <t>使用者証異動申請書</t>
    <rPh sb="0" eb="3">
      <t>シヨウシャ</t>
    </rPh>
    <rPh sb="3" eb="4">
      <t>ショウ</t>
    </rPh>
    <rPh sb="4" eb="6">
      <t>イドウ</t>
    </rPh>
    <rPh sb="6" eb="8">
      <t>シンセイ</t>
    </rPh>
    <rPh sb="8" eb="9">
      <t>ショ</t>
    </rPh>
    <phoneticPr fontId="3"/>
  </si>
  <si>
    <t>申 告 年 月 日</t>
    <rPh sb="0" eb="1">
      <t>サル</t>
    </rPh>
    <rPh sb="2" eb="3">
      <t>コク</t>
    </rPh>
    <rPh sb="4" eb="5">
      <t>ネン</t>
    </rPh>
    <rPh sb="6" eb="7">
      <t>ツキ</t>
    </rPh>
    <rPh sb="8" eb="9">
      <t>ヒ</t>
    </rPh>
    <phoneticPr fontId="3"/>
  </si>
  <si>
    <r>
      <t>１</t>
    </r>
    <r>
      <rPr>
        <sz val="5"/>
        <rFont val="ＭＳ 明朝"/>
        <family val="1"/>
        <charset val="128"/>
      </rPr>
      <t xml:space="preserve"> </t>
    </r>
    <r>
      <rPr>
        <sz val="10"/>
        <rFont val="ＭＳ 明朝"/>
        <family val="1"/>
        <charset val="128"/>
      </rPr>
      <t>時</t>
    </r>
    <r>
      <rPr>
        <sz val="5"/>
        <rFont val="ＭＳ 明朝"/>
        <family val="1"/>
        <charset val="128"/>
      </rPr>
      <t xml:space="preserve"> </t>
    </r>
    <r>
      <rPr>
        <sz val="10"/>
        <rFont val="ＭＳ 明朝"/>
        <family val="1"/>
        <charset val="128"/>
      </rPr>
      <t>間</t>
    </r>
    <r>
      <rPr>
        <sz val="5"/>
        <rFont val="ＭＳ 明朝"/>
        <family val="1"/>
        <charset val="128"/>
      </rPr>
      <t xml:space="preserve"> </t>
    </r>
    <r>
      <rPr>
        <sz val="10"/>
        <rFont val="ＭＳ 明朝"/>
        <family val="1"/>
        <charset val="128"/>
      </rPr>
      <t>当</t>
    </r>
    <r>
      <rPr>
        <sz val="5"/>
        <rFont val="ＭＳ 明朝"/>
        <family val="1"/>
        <charset val="128"/>
      </rPr>
      <t xml:space="preserve"> </t>
    </r>
    <r>
      <rPr>
        <sz val="10"/>
        <rFont val="ＭＳ 明朝"/>
        <family val="1"/>
        <charset val="128"/>
      </rPr>
      <t>た</t>
    </r>
    <rPh sb="2" eb="3">
      <t>トキ</t>
    </rPh>
    <rPh sb="4" eb="5">
      <t>アイダ</t>
    </rPh>
    <rPh sb="6" eb="7">
      <t>ア</t>
    </rPh>
    <phoneticPr fontId="3"/>
  </si>
  <si>
    <t>業種名</t>
    <rPh sb="0" eb="2">
      <t>ギョウシュ</t>
    </rPh>
    <rPh sb="2" eb="3">
      <t>メイ</t>
    </rPh>
    <phoneticPr fontId="3"/>
  </si>
  <si>
    <t>日 現 在</t>
    <rPh sb="0" eb="1">
      <t>ヒ</t>
    </rPh>
    <rPh sb="2" eb="3">
      <t>ウツツ</t>
    </rPh>
    <rPh sb="4" eb="5">
      <t>ザイ</t>
    </rPh>
    <phoneticPr fontId="3"/>
  </si>
  <si>
    <t>燃焼方式</t>
    <rPh sb="0" eb="2">
      <t>ネンショウ</t>
    </rPh>
    <rPh sb="2" eb="4">
      <t>ホウシキ</t>
    </rPh>
    <phoneticPr fontId="3"/>
  </si>
  <si>
    <t>23</t>
  </si>
  <si>
    <t>誓約書</t>
    <rPh sb="0" eb="3">
      <t>セイヤクショ</t>
    </rPh>
    <phoneticPr fontId="3"/>
  </si>
  <si>
    <t>交　　付</t>
    <rPh sb="0" eb="1">
      <t>コウ</t>
    </rPh>
    <rPh sb="3" eb="4">
      <t>ヅケ</t>
    </rPh>
    <phoneticPr fontId="3"/>
  </si>
  <si>
    <t>使用者名</t>
    <rPh sb="0" eb="3">
      <t>シヨウシャ</t>
    </rPh>
    <rPh sb="3" eb="4">
      <t>メイ</t>
    </rPh>
    <phoneticPr fontId="3"/>
  </si>
  <si>
    <t>使用見込数量</t>
    <rPh sb="0" eb="2">
      <t>シヨウ</t>
    </rPh>
    <rPh sb="2" eb="4">
      <t>ミコ</t>
    </rPh>
    <rPh sb="4" eb="6">
      <t>スウリョウ</t>
    </rPh>
    <phoneticPr fontId="3"/>
  </si>
  <si>
    <t>燃 焼 方 式</t>
    <rPh sb="0" eb="1">
      <t>ネン</t>
    </rPh>
    <rPh sb="2" eb="3">
      <t>ヤキ</t>
    </rPh>
    <rPh sb="4" eb="5">
      <t>カタ</t>
    </rPh>
    <rPh sb="6" eb="7">
      <t>シキ</t>
    </rPh>
    <phoneticPr fontId="3"/>
  </si>
  <si>
    <t>台数</t>
    <rPh sb="0" eb="2">
      <t>ダイスウ</t>
    </rPh>
    <phoneticPr fontId="3"/>
  </si>
  <si>
    <t>⑨</t>
  </si>
  <si>
    <t>担当者名</t>
    <rPh sb="0" eb="3">
      <t>タントウシャ</t>
    </rPh>
    <rPh sb="3" eb="4">
      <t>メイ</t>
    </rPh>
    <phoneticPr fontId="3"/>
  </si>
  <si>
    <t>使用者台帳</t>
    <rPh sb="0" eb="3">
      <t>シヨウシャ</t>
    </rPh>
    <rPh sb="3" eb="5">
      <t>ダイチョウ</t>
    </rPh>
    <phoneticPr fontId="3"/>
  </si>
  <si>
    <t>写真貼付用紙</t>
    <rPh sb="0" eb="2">
      <t>シャシン</t>
    </rPh>
    <rPh sb="2" eb="3">
      <t>ハ</t>
    </rPh>
    <rPh sb="3" eb="4">
      <t>ツ</t>
    </rPh>
    <rPh sb="4" eb="6">
      <t>ヨウシ</t>
    </rPh>
    <phoneticPr fontId="3"/>
  </si>
  <si>
    <t xml:space="preserve"> 報告対象期間に引取りを行った免税軽油の数量の合計</t>
    <rPh sb="1" eb="3">
      <t>ホウコク</t>
    </rPh>
    <rPh sb="3" eb="5">
      <t>タイショウ</t>
    </rPh>
    <rPh sb="5" eb="7">
      <t>キカン</t>
    </rPh>
    <rPh sb="8" eb="10">
      <t>ヒキトリ</t>
    </rPh>
    <rPh sb="12" eb="13">
      <t>オコナ</t>
    </rPh>
    <rPh sb="15" eb="17">
      <t>メンゼイ</t>
    </rPh>
    <rPh sb="17" eb="19">
      <t>ケイユ</t>
    </rPh>
    <rPh sb="20" eb="22">
      <t>スウリョウ</t>
    </rPh>
    <rPh sb="23" eb="25">
      <t>ゴウケイ</t>
    </rPh>
    <phoneticPr fontId="3"/>
  </si>
  <si>
    <t xml:space="preserve"> 　　のうち既に軽油引取税が課され又は課されるべき軽
 油の数量</t>
    <rPh sb="6" eb="7">
      <t>スデ</t>
    </rPh>
    <rPh sb="8" eb="10">
      <t>ケイユ</t>
    </rPh>
    <rPh sb="10" eb="13">
      <t>ヒキトリゼイ</t>
    </rPh>
    <rPh sb="14" eb="15">
      <t>カ</t>
    </rPh>
    <rPh sb="17" eb="18">
      <t>マタ</t>
    </rPh>
    <rPh sb="19" eb="20">
      <t>カ</t>
    </rPh>
    <rPh sb="25" eb="26">
      <t>ケイ</t>
    </rPh>
    <rPh sb="28" eb="29">
      <t>アブラ</t>
    </rPh>
    <rPh sb="30" eb="32">
      <t>スウリョウ</t>
    </rPh>
    <phoneticPr fontId="3"/>
  </si>
  <si>
    <t>事業所所在地</t>
    <rPh sb="0" eb="3">
      <t>ジギョウショ</t>
    </rPh>
    <rPh sb="3" eb="6">
      <t>ショザイチ</t>
    </rPh>
    <phoneticPr fontId="3"/>
  </si>
  <si>
    <t>　北海道</t>
    <rPh sb="1" eb="4">
      <t>ホッカイドウ</t>
    </rPh>
    <phoneticPr fontId="3"/>
  </si>
  <si>
    <t>　　軽油引取税の免税に関する次の手続きについて、次の者に代理させることとしたので、</t>
    <rPh sb="2" eb="4">
      <t>ケイユ</t>
    </rPh>
    <rPh sb="4" eb="7">
      <t>ヒキトリゼイ</t>
    </rPh>
    <rPh sb="8" eb="10">
      <t>メンゼイ</t>
    </rPh>
    <rPh sb="11" eb="12">
      <t>カン</t>
    </rPh>
    <rPh sb="14" eb="15">
      <t>ツギ</t>
    </rPh>
    <rPh sb="16" eb="18">
      <t>テツヅ</t>
    </rPh>
    <rPh sb="24" eb="25">
      <t>ツギ</t>
    </rPh>
    <rPh sb="26" eb="27">
      <t>モノ</t>
    </rPh>
    <rPh sb="28" eb="30">
      <t>ダイリ</t>
    </rPh>
    <phoneticPr fontId="3"/>
  </si>
  <si>
    <t>免税軽油使用者証の番号</t>
    <rPh sb="0" eb="2">
      <t>メンゼイ</t>
    </rPh>
    <rPh sb="2" eb="4">
      <t>ケイユ</t>
    </rPh>
    <rPh sb="4" eb="7">
      <t>シヨウシャ</t>
    </rPh>
    <rPh sb="7" eb="8">
      <t>アカシ</t>
    </rPh>
    <rPh sb="9" eb="11">
      <t>バンゴウ</t>
    </rPh>
    <phoneticPr fontId="3"/>
  </si>
  <si>
    <t>代理人届書</t>
    <rPh sb="0" eb="3">
      <t>ダイリニン</t>
    </rPh>
    <rPh sb="3" eb="4">
      <t>トドケ</t>
    </rPh>
    <rPh sb="4" eb="5">
      <t>ショ</t>
    </rPh>
    <phoneticPr fontId="3"/>
  </si>
  <si>
    <t>連絡先電話番号</t>
    <rPh sb="0" eb="3">
      <t>レンラクサキ</t>
    </rPh>
    <rPh sb="3" eb="5">
      <t>デンワ</t>
    </rPh>
    <rPh sb="5" eb="7">
      <t>バンゴウ</t>
    </rPh>
    <phoneticPr fontId="3"/>
  </si>
  <si>
    <r>
      <t xml:space="preserve"> 　　業所所在地及び氏名又は名称を括弧内に記載すること</t>
    </r>
    <r>
      <rPr>
        <sz val="8"/>
        <rFont val="ＭＳ 明朝"/>
        <family val="1"/>
        <charset val="128"/>
      </rPr>
      <t>。</t>
    </r>
    <rPh sb="3" eb="4">
      <t>ギョウ</t>
    </rPh>
    <rPh sb="4" eb="5">
      <t>ショ</t>
    </rPh>
    <rPh sb="5" eb="8">
      <t>ショザイチ</t>
    </rPh>
    <rPh sb="8" eb="9">
      <t>オヨ</t>
    </rPh>
    <rPh sb="10" eb="12">
      <t>シメイ</t>
    </rPh>
    <rPh sb="12" eb="13">
      <t>マタ</t>
    </rPh>
    <rPh sb="14" eb="16">
      <t>メイショウ</t>
    </rPh>
    <rPh sb="17" eb="20">
      <t>カッコナイ</t>
    </rPh>
    <rPh sb="21" eb="23">
      <t>キサイ</t>
    </rPh>
    <phoneticPr fontId="3"/>
  </si>
  <si>
    <t>免税軽油の引取り等に係る報告書（１葉）</t>
    <rPh sb="0" eb="2">
      <t>メンゼイ</t>
    </rPh>
    <rPh sb="2" eb="4">
      <t>ケイユ</t>
    </rPh>
    <rPh sb="5" eb="6">
      <t>ヒ</t>
    </rPh>
    <rPh sb="6" eb="7">
      <t>ト</t>
    </rPh>
    <rPh sb="8" eb="9">
      <t>トウ</t>
    </rPh>
    <rPh sb="10" eb="11">
      <t>カカ</t>
    </rPh>
    <rPh sb="12" eb="15">
      <t>ホウコクショ</t>
    </rPh>
    <rPh sb="17" eb="18">
      <t>ハ</t>
    </rPh>
    <phoneticPr fontId="3"/>
  </si>
  <si>
    <t>住　　所(所在地)</t>
    <rPh sb="0" eb="1">
      <t>ジュウ</t>
    </rPh>
    <rPh sb="3" eb="4">
      <t>トコロ</t>
    </rPh>
    <rPh sb="5" eb="8">
      <t>ショザイチ</t>
    </rPh>
    <phoneticPr fontId="3"/>
  </si>
  <si>
    <t>記　   号 ・ 番　   号</t>
    <rPh sb="0" eb="1">
      <t>キ</t>
    </rPh>
    <rPh sb="5" eb="6">
      <t>ゴウ</t>
    </rPh>
    <rPh sb="9" eb="10">
      <t>バン</t>
    </rPh>
    <rPh sb="14" eb="15">
      <t>ゴウ</t>
    </rPh>
    <phoneticPr fontId="3"/>
  </si>
  <si>
    <t>番号</t>
    <rPh sb="0" eb="2">
      <t>バンゴウ</t>
    </rPh>
    <phoneticPr fontId="3"/>
  </si>
  <si>
    <t>合　　　　計</t>
    <rPh sb="0" eb="1">
      <t>ゴウ</t>
    </rPh>
    <rPh sb="5" eb="6">
      <t>ケイ</t>
    </rPh>
    <phoneticPr fontId="3"/>
  </si>
  <si>
    <t>免税軽油所要量計算書</t>
    <rPh sb="0" eb="2">
      <t>メンゼイ</t>
    </rPh>
    <rPh sb="2" eb="4">
      <t>ケイユ</t>
    </rPh>
    <rPh sb="4" eb="6">
      <t>ショヨウ</t>
    </rPh>
    <rPh sb="6" eb="7">
      <t>リョウ</t>
    </rPh>
    <rPh sb="7" eb="10">
      <t>ケイサンショ</t>
    </rPh>
    <phoneticPr fontId="3"/>
  </si>
  <si>
    <t>軸馬力(Ps)</t>
    <rPh sb="0" eb="3">
      <t>ジクバリキ</t>
    </rPh>
    <phoneticPr fontId="3"/>
  </si>
  <si>
    <t>リース期間(リースの場合）</t>
    <rPh sb="3" eb="5">
      <t>キカン</t>
    </rPh>
    <rPh sb="10" eb="12">
      <t>バアイ</t>
    </rPh>
    <phoneticPr fontId="3"/>
  </si>
  <si>
    <t>軽油引取税免税証返納書</t>
    <rPh sb="0" eb="2">
      <t>ケイユ</t>
    </rPh>
    <rPh sb="2" eb="5">
      <t>ヒキトリゼイ</t>
    </rPh>
    <rPh sb="5" eb="7">
      <t>メンゼイ</t>
    </rPh>
    <rPh sb="7" eb="8">
      <t>アカシ</t>
    </rPh>
    <rPh sb="8" eb="10">
      <t>ヘンノウ</t>
    </rPh>
    <rPh sb="10" eb="11">
      <t>ショ</t>
    </rPh>
    <phoneticPr fontId="3"/>
  </si>
  <si>
    <t>用途</t>
    <rPh sb="0" eb="2">
      <t>ヨウト</t>
    </rPh>
    <phoneticPr fontId="3"/>
  </si>
  <si>
    <t>免税軽油在庫見込数量等報告書</t>
    <rPh sb="0" eb="2">
      <t>メンゼイ</t>
    </rPh>
    <rPh sb="2" eb="4">
      <t>ケイユ</t>
    </rPh>
    <rPh sb="4" eb="6">
      <t>ザイコ</t>
    </rPh>
    <rPh sb="6" eb="8">
      <t>ミコ</t>
    </rPh>
    <rPh sb="8" eb="10">
      <t>スウリョウ</t>
    </rPh>
    <rPh sb="10" eb="11">
      <t>トウ</t>
    </rPh>
    <rPh sb="11" eb="14">
      <t>ホウコクショ</t>
    </rPh>
    <phoneticPr fontId="3"/>
  </si>
  <si>
    <t>　　　　　　　　　　　〃　別葉</t>
    <rPh sb="13" eb="14">
      <t>ベツ</t>
    </rPh>
    <rPh sb="14" eb="15">
      <t>ハ</t>
    </rPh>
    <phoneticPr fontId="3"/>
  </si>
  <si>
    <t>18</t>
  </si>
  <si>
    <t>免税証受領書（船舶用）</t>
    <rPh sb="0" eb="2">
      <t>メンゼイ</t>
    </rPh>
    <rPh sb="2" eb="3">
      <t>ショウ</t>
    </rPh>
    <rPh sb="3" eb="6">
      <t>ジュリョウショ</t>
    </rPh>
    <rPh sb="7" eb="10">
      <t>センパクヨウ</t>
    </rPh>
    <phoneticPr fontId="3"/>
  </si>
  <si>
    <t xml:space="preserve"> 備　考</t>
    <rPh sb="1" eb="2">
      <t>ビ</t>
    </rPh>
    <rPh sb="3" eb="4">
      <t>コウ</t>
    </rPh>
    <phoneticPr fontId="3"/>
  </si>
  <si>
    <r>
      <t xml:space="preserve">  </t>
    </r>
    <r>
      <rPr>
        <sz val="11"/>
        <rFont val="ＭＳ 明朝"/>
        <family val="1"/>
        <charset val="128"/>
      </rPr>
      <t>等に係る報告書等のとおり</t>
    </r>
    <rPh sb="2" eb="3">
      <t>トウ</t>
    </rPh>
    <rPh sb="4" eb="5">
      <t>カカ</t>
    </rPh>
    <rPh sb="6" eb="9">
      <t>ホウコクショ</t>
    </rPh>
    <rPh sb="9" eb="10">
      <t>トウ</t>
    </rPh>
    <phoneticPr fontId="3"/>
  </si>
  <si>
    <t xml:space="preserve"> 　　の数量」欄に記載しきれない場合に作成し、報告書に添付してください。</t>
    <rPh sb="5" eb="6">
      <t>リョウ</t>
    </rPh>
    <rPh sb="7" eb="8">
      <t>ラン</t>
    </rPh>
    <rPh sb="9" eb="11">
      <t>キサイ</t>
    </rPh>
    <rPh sb="16" eb="18">
      <t>バアイ</t>
    </rPh>
    <rPh sb="19" eb="21">
      <t>サクセイ</t>
    </rPh>
    <rPh sb="23" eb="26">
      <t>ホウコクショ</t>
    </rPh>
    <rPh sb="27" eb="29">
      <t>テンプ</t>
    </rPh>
    <phoneticPr fontId="3"/>
  </si>
  <si>
    <t>免税証受払簿</t>
    <rPh sb="0" eb="2">
      <t>メンゼイ</t>
    </rPh>
    <rPh sb="2" eb="3">
      <t>ショウ</t>
    </rPh>
    <rPh sb="3" eb="5">
      <t>ウケハライ</t>
    </rPh>
    <rPh sb="5" eb="6">
      <t>ボ</t>
    </rPh>
    <phoneticPr fontId="3"/>
  </si>
  <si>
    <t>免税軽油の引取日、引取数量、販売業者の所在地・名称等が記載されていることを確認してください。</t>
    <rPh sb="0" eb="2">
      <t>メンゼイ</t>
    </rPh>
    <rPh sb="2" eb="4">
      <t>ケイユ</t>
    </rPh>
    <rPh sb="5" eb="7">
      <t>ヒキトリ</t>
    </rPh>
    <rPh sb="7" eb="8">
      <t>ヒ</t>
    </rPh>
    <rPh sb="9" eb="11">
      <t>ヒキトリ</t>
    </rPh>
    <rPh sb="11" eb="13">
      <t>スウリョウ</t>
    </rPh>
    <rPh sb="14" eb="16">
      <t>ハンバイ</t>
    </rPh>
    <rPh sb="16" eb="18">
      <t>ギョウシャ</t>
    </rPh>
    <rPh sb="19" eb="22">
      <t>ショザイチ</t>
    </rPh>
    <rPh sb="23" eb="25">
      <t>メイショウ</t>
    </rPh>
    <rPh sb="25" eb="26">
      <t>トウ</t>
    </rPh>
    <rPh sb="27" eb="29">
      <t>キサイ</t>
    </rPh>
    <rPh sb="37" eb="39">
      <t>カクニン</t>
    </rPh>
    <phoneticPr fontId="3"/>
  </si>
  <si>
    <t>免税証受領書</t>
    <rPh sb="0" eb="2">
      <t>メンゼイ</t>
    </rPh>
    <rPh sb="2" eb="3">
      <t>ショウ</t>
    </rPh>
    <rPh sb="3" eb="6">
      <t>ジュリョウショ</t>
    </rPh>
    <phoneticPr fontId="3"/>
  </si>
  <si>
    <t>券 種 別</t>
    <rPh sb="0" eb="1">
      <t>ケン</t>
    </rPh>
    <rPh sb="2" eb="3">
      <t>タネ</t>
    </rPh>
    <rPh sb="4" eb="5">
      <t>ベツ</t>
    </rPh>
    <phoneticPr fontId="3"/>
  </si>
  <si>
    <t>　　　　　において準用する場合を含む。)の規定により通告処分(科料に相当する金額に係る通告処分を除</t>
  </si>
  <si>
    <t>貸 付 者</t>
    <rPh sb="0" eb="1">
      <t>カシ</t>
    </rPh>
    <rPh sb="2" eb="3">
      <t>ヅケ</t>
    </rPh>
    <rPh sb="4" eb="5">
      <t>モノ</t>
    </rPh>
    <phoneticPr fontId="3"/>
  </si>
  <si>
    <t>運転日報集計表</t>
    <rPh sb="0" eb="2">
      <t>ウンテン</t>
    </rPh>
    <rPh sb="2" eb="4">
      <t>ニッポウ</t>
    </rPh>
    <rPh sb="4" eb="7">
      <t>シュウケイヒョウ</t>
    </rPh>
    <phoneticPr fontId="3"/>
  </si>
  <si>
    <t>軽油引取税納付申告書</t>
    <rPh sb="0" eb="2">
      <t>ケイユ</t>
    </rPh>
    <rPh sb="2" eb="3">
      <t>ヒ</t>
    </rPh>
    <rPh sb="3" eb="4">
      <t>ト</t>
    </rPh>
    <rPh sb="4" eb="5">
      <t>ゼイ</t>
    </rPh>
    <rPh sb="5" eb="7">
      <t>ノウフ</t>
    </rPh>
    <rPh sb="7" eb="10">
      <t>シンコクショ</t>
    </rPh>
    <phoneticPr fontId="3"/>
  </si>
  <si>
    <r>
      <t xml:space="preserve"> 　　報告書の「報告対象期間の末日における免税軽油の保有数量(カ)」欄の数量と一致するものであること</t>
    </r>
    <r>
      <rPr>
        <sz val="8"/>
        <rFont val="ＭＳ 明朝"/>
        <family val="1"/>
        <charset val="128"/>
      </rPr>
      <t>。</t>
    </r>
    <rPh sb="3" eb="6">
      <t>ホウコクショ</t>
    </rPh>
    <rPh sb="8" eb="10">
      <t>ホウコク</t>
    </rPh>
    <rPh sb="10" eb="12">
      <t>タイショウ</t>
    </rPh>
    <rPh sb="12" eb="14">
      <t>キカン</t>
    </rPh>
    <rPh sb="15" eb="17">
      <t>マツジツ</t>
    </rPh>
    <rPh sb="21" eb="23">
      <t>メンゼイ</t>
    </rPh>
    <rPh sb="23" eb="25">
      <t>ケイユ</t>
    </rPh>
    <rPh sb="26" eb="28">
      <t>ホユウ</t>
    </rPh>
    <rPh sb="28" eb="30">
      <t>スウリョウ</t>
    </rPh>
    <rPh sb="34" eb="35">
      <t>ラン</t>
    </rPh>
    <rPh sb="36" eb="38">
      <t>スウリョウ</t>
    </rPh>
    <rPh sb="39" eb="41">
      <t>イッチ</t>
    </rPh>
    <phoneticPr fontId="3"/>
  </si>
  <si>
    <t>軽油引取税免税証返納書</t>
    <rPh sb="0" eb="2">
      <t>ケイユ</t>
    </rPh>
    <rPh sb="2" eb="3">
      <t>ヒ</t>
    </rPh>
    <rPh sb="3" eb="4">
      <t>ト</t>
    </rPh>
    <rPh sb="4" eb="5">
      <t>ゼイ</t>
    </rPh>
    <rPh sb="5" eb="7">
      <t>メンゼイ</t>
    </rPh>
    <rPh sb="7" eb="8">
      <t>ショウ</t>
    </rPh>
    <rPh sb="8" eb="10">
      <t>ヘンノウ</t>
    </rPh>
    <rPh sb="10" eb="11">
      <t>ショ</t>
    </rPh>
    <phoneticPr fontId="3"/>
  </si>
  <si>
    <t>200</t>
  </si>
  <si>
    <t>処理区分</t>
    <rPh sb="0" eb="2">
      <t>ショリ</t>
    </rPh>
    <rPh sb="2" eb="4">
      <t>クブン</t>
    </rPh>
    <phoneticPr fontId="3"/>
  </si>
  <si>
    <t>免税軽油使用者証返納書</t>
    <rPh sb="0" eb="2">
      <t>メンゼイ</t>
    </rPh>
    <rPh sb="2" eb="4">
      <t>ケイユ</t>
    </rPh>
    <rPh sb="4" eb="7">
      <t>シヨウシャ</t>
    </rPh>
    <rPh sb="7" eb="8">
      <t>アカシ</t>
    </rPh>
    <rPh sb="8" eb="10">
      <t>ヘンノウ</t>
    </rPh>
    <rPh sb="10" eb="11">
      <t>ショ</t>
    </rPh>
    <phoneticPr fontId="3"/>
  </si>
  <si>
    <t>紙のとおり</t>
    <rPh sb="0" eb="1">
      <t>カミ</t>
    </rPh>
    <phoneticPr fontId="3"/>
  </si>
  <si>
    <t>枚(</t>
    <rPh sb="0" eb="1">
      <t>マイ</t>
    </rPh>
    <phoneticPr fontId="3"/>
  </si>
  <si>
    <t>29</t>
  </si>
  <si>
    <t xml:space="preserve"> 　10　「報告対象期間の末日における免税証の保有状況」欄には、報告対象期間の末日において有する免税証の種類及び枚数</t>
    <rPh sb="6" eb="8">
      <t>ホウコク</t>
    </rPh>
    <rPh sb="8" eb="10">
      <t>タイショウ</t>
    </rPh>
    <rPh sb="10" eb="12">
      <t>キカン</t>
    </rPh>
    <rPh sb="13" eb="15">
      <t>マツジツ</t>
    </rPh>
    <rPh sb="19" eb="21">
      <t>メンゼイ</t>
    </rPh>
    <rPh sb="21" eb="22">
      <t>アカシ</t>
    </rPh>
    <rPh sb="23" eb="25">
      <t>ホユウ</t>
    </rPh>
    <rPh sb="25" eb="27">
      <t>ジョウキョウ</t>
    </rPh>
    <rPh sb="28" eb="29">
      <t>ラン</t>
    </rPh>
    <rPh sb="32" eb="34">
      <t>ホウコク</t>
    </rPh>
    <rPh sb="34" eb="36">
      <t>タイショウ</t>
    </rPh>
    <rPh sb="36" eb="38">
      <t>キカン</t>
    </rPh>
    <rPh sb="39" eb="41">
      <t>マツジツ</t>
    </rPh>
    <rPh sb="45" eb="46">
      <t>ユウ</t>
    </rPh>
    <rPh sb="48" eb="50">
      <t>メンゼイ</t>
    </rPh>
    <rPh sb="50" eb="51">
      <t>アカシ</t>
    </rPh>
    <rPh sb="52" eb="54">
      <t>シュルイ</t>
    </rPh>
    <rPh sb="54" eb="55">
      <t>オヨ</t>
    </rPh>
    <rPh sb="56" eb="58">
      <t>マイスウ</t>
    </rPh>
    <phoneticPr fontId="3"/>
  </si>
  <si>
    <t>別</t>
    <rPh sb="0" eb="1">
      <t>ベツ</t>
    </rPh>
    <phoneticPr fontId="3"/>
  </si>
  <si>
    <t>から</t>
  </si>
  <si>
    <t>(その２)</t>
  </si>
  <si>
    <t xml:space="preserve"> ⑫のうち元売業者が納期限までに他の元売業者に引き渡し
 た軽油の数量</t>
    <rPh sb="5" eb="7">
      <t>モトウ</t>
    </rPh>
    <rPh sb="7" eb="9">
      <t>ギョウシャ</t>
    </rPh>
    <rPh sb="10" eb="13">
      <t>ノウキゲン</t>
    </rPh>
    <rPh sb="16" eb="17">
      <t>タ</t>
    </rPh>
    <rPh sb="18" eb="20">
      <t>モトウ</t>
    </rPh>
    <rPh sb="20" eb="22">
      <t>ギョウシャ</t>
    </rPh>
    <rPh sb="23" eb="24">
      <t>ヒ</t>
    </rPh>
    <rPh sb="25" eb="26">
      <t>ワタ</t>
    </rPh>
    <rPh sb="30" eb="32">
      <t>ケイユ</t>
    </rPh>
    <rPh sb="33" eb="35">
      <t>スウリョウ</t>
    </rPh>
    <phoneticPr fontId="3"/>
  </si>
  <si>
    <t xml:space="preserve">     特別徴収義務者
   がその特別徴収の
   義務が消滅した時
   に軽油を所有して
   いた場合（引渡し
   を行った軽油につ
   き、現実の納入が
   行われていない場
   合を含む。)</t>
    <rPh sb="5" eb="7">
      <t>トクベツ</t>
    </rPh>
    <rPh sb="7" eb="9">
      <t>チョウシュウ</t>
    </rPh>
    <rPh sb="9" eb="12">
      <t>ギムシャ</t>
    </rPh>
    <rPh sb="19" eb="21">
      <t>トクベツ</t>
    </rPh>
    <rPh sb="21" eb="23">
      <t>チョウシュウ</t>
    </rPh>
    <rPh sb="28" eb="29">
      <t>ギ</t>
    </rPh>
    <rPh sb="29" eb="30">
      <t>ツトム</t>
    </rPh>
    <rPh sb="31" eb="33">
      <t>ショウメツ</t>
    </rPh>
    <rPh sb="35" eb="36">
      <t>トキ</t>
    </rPh>
    <rPh sb="41" eb="43">
      <t>ケイユ</t>
    </rPh>
    <rPh sb="44" eb="46">
      <t>ショユウ</t>
    </rPh>
    <rPh sb="54" eb="56">
      <t>バアイ</t>
    </rPh>
    <rPh sb="57" eb="58">
      <t>ヒ</t>
    </rPh>
    <rPh sb="58" eb="59">
      <t>ワタ</t>
    </rPh>
    <rPh sb="65" eb="66">
      <t>オコナ</t>
    </rPh>
    <rPh sb="68" eb="70">
      <t>ケイユ</t>
    </rPh>
    <rPh sb="81" eb="83">
      <t>ノウニュウ</t>
    </rPh>
    <rPh sb="88" eb="89">
      <t>オコナ</t>
    </rPh>
    <rPh sb="102" eb="103">
      <t>フク</t>
    </rPh>
    <phoneticPr fontId="3"/>
  </si>
  <si>
    <t>他</t>
    <rPh sb="0" eb="1">
      <t>ホカ</t>
    </rPh>
    <phoneticPr fontId="3"/>
  </si>
  <si>
    <t>※ 処理事項</t>
    <rPh sb="2" eb="4">
      <t>ショリ</t>
    </rPh>
    <rPh sb="4" eb="6">
      <t>ジコウ</t>
    </rPh>
    <phoneticPr fontId="3"/>
  </si>
  <si>
    <t>台</t>
    <rPh sb="0" eb="1">
      <t>ダイ</t>
    </rPh>
    <phoneticPr fontId="3"/>
  </si>
  <si>
    <t>(省)第１６号の１６様式（控用）</t>
    <rPh sb="1" eb="2">
      <t>ショウ</t>
    </rPh>
    <rPh sb="3" eb="4">
      <t>ダイ</t>
    </rPh>
    <rPh sb="6" eb="7">
      <t>ゴウ</t>
    </rPh>
    <rPh sb="10" eb="12">
      <t>ヨウシキ</t>
    </rPh>
    <rPh sb="13" eb="14">
      <t>ヒカ</t>
    </rPh>
    <rPh sb="14" eb="15">
      <t>ヨウ</t>
    </rPh>
    <phoneticPr fontId="3"/>
  </si>
  <si>
    <t>免税軽油使用者証交付申請書</t>
    <rPh sb="0" eb="2">
      <t>メンゼイ</t>
    </rPh>
    <rPh sb="2" eb="4">
      <t>ケイユ</t>
    </rPh>
    <rPh sb="4" eb="7">
      <t>シヨウシャ</t>
    </rPh>
    <rPh sb="7" eb="8">
      <t>アカシ</t>
    </rPh>
    <rPh sb="8" eb="10">
      <t>コウフ</t>
    </rPh>
    <rPh sb="10" eb="13">
      <t>シンセイショ</t>
    </rPh>
    <phoneticPr fontId="3"/>
  </si>
  <si>
    <t>エ ン ジ ン 番 号</t>
    <rPh sb="8" eb="9">
      <t>バン</t>
    </rPh>
    <rPh sb="10" eb="11">
      <t>ゴウ</t>
    </rPh>
    <phoneticPr fontId="3"/>
  </si>
  <si>
    <t>Ｎｏ．２０</t>
  </si>
  <si>
    <t>令和</t>
  </si>
  <si>
    <t>地区名</t>
    <rPh sb="0" eb="2">
      <t>チク</t>
    </rPh>
    <rPh sb="2" eb="3">
      <t>メイ</t>
    </rPh>
    <phoneticPr fontId="3"/>
  </si>
  <si>
    <t>※処理事項</t>
    <rPh sb="1" eb="3">
      <t>ショリ</t>
    </rPh>
    <rPh sb="3" eb="5">
      <t>ジコウ</t>
    </rPh>
    <phoneticPr fontId="3"/>
  </si>
  <si>
    <t>北 海 道</t>
    <rPh sb="0" eb="1">
      <t>キタ</t>
    </rPh>
    <rPh sb="2" eb="3">
      <t>ウミ</t>
    </rPh>
    <rPh sb="4" eb="5">
      <t>ミチ</t>
    </rPh>
    <phoneticPr fontId="3"/>
  </si>
  <si>
    <t>審　　査</t>
    <rPh sb="0" eb="1">
      <t>シン</t>
    </rPh>
    <rPh sb="3" eb="4">
      <t>サ</t>
    </rPh>
    <phoneticPr fontId="3"/>
  </si>
  <si>
    <t>借　受　者</t>
    <rPh sb="0" eb="1">
      <t>カ</t>
    </rPh>
    <rPh sb="2" eb="3">
      <t>ウ</t>
    </rPh>
    <rPh sb="4" eb="5">
      <t>モノ</t>
    </rPh>
    <phoneticPr fontId="3"/>
  </si>
  <si>
    <t>１　「①」欄は、「免税軽油の引取り等に係る報告書」の「報告対象期間の末日における免税証の保有状況」欄の集計値と一致します。</t>
    <rPh sb="5" eb="6">
      <t>ラン</t>
    </rPh>
    <rPh sb="9" eb="11">
      <t>メンゼイ</t>
    </rPh>
    <rPh sb="11" eb="13">
      <t>ケイユ</t>
    </rPh>
    <rPh sb="14" eb="16">
      <t>ヒキトリ</t>
    </rPh>
    <rPh sb="17" eb="18">
      <t>トウ</t>
    </rPh>
    <rPh sb="19" eb="20">
      <t>カカ</t>
    </rPh>
    <rPh sb="21" eb="24">
      <t>ホウコクショ</t>
    </rPh>
    <rPh sb="27" eb="29">
      <t>ホウコク</t>
    </rPh>
    <rPh sb="29" eb="31">
      <t>タイショウ</t>
    </rPh>
    <rPh sb="31" eb="33">
      <t>キカン</t>
    </rPh>
    <rPh sb="34" eb="36">
      <t>マツジツ</t>
    </rPh>
    <rPh sb="40" eb="42">
      <t>メンゼイ</t>
    </rPh>
    <rPh sb="42" eb="43">
      <t>アカシ</t>
    </rPh>
    <rPh sb="44" eb="46">
      <t>ホユウ</t>
    </rPh>
    <rPh sb="46" eb="48">
      <t>ジョウキョウ</t>
    </rPh>
    <rPh sb="49" eb="50">
      <t>ラン</t>
    </rPh>
    <rPh sb="51" eb="54">
      <t>シュウケイチ</t>
    </rPh>
    <rPh sb="55" eb="57">
      <t>イッチ</t>
    </rPh>
    <phoneticPr fontId="3"/>
  </si>
  <si>
    <t xml:space="preserve"> 差　　引　　計　　⑯－⑰－⑱－⑲</t>
    <rPh sb="1" eb="2">
      <t>サ</t>
    </rPh>
    <rPh sb="4" eb="5">
      <t>ヒ</t>
    </rPh>
    <rPh sb="7" eb="8">
      <t>ケイ</t>
    </rPh>
    <phoneticPr fontId="3"/>
  </si>
  <si>
    <t>証　の　番　号</t>
    <rPh sb="0" eb="1">
      <t>アカシ</t>
    </rPh>
    <rPh sb="4" eb="5">
      <t>バン</t>
    </rPh>
    <rPh sb="6" eb="7">
      <t>ゴウ</t>
    </rPh>
    <phoneticPr fontId="3"/>
  </si>
  <si>
    <t>北海道</t>
    <rPh sb="0" eb="3">
      <t>ホッカイドウ</t>
    </rPh>
    <phoneticPr fontId="3"/>
  </si>
  <si>
    <t xml:space="preserve">  ・第３号　免税軽油使用者が国税若しくは地方税に関する法令の規定により罰金以上の刑に処せられ、又</t>
  </si>
  <si>
    <t>(省)第１６号の３０様式</t>
    <rPh sb="1" eb="2">
      <t>ショウ</t>
    </rPh>
    <rPh sb="3" eb="4">
      <t>ダイ</t>
    </rPh>
    <rPh sb="6" eb="7">
      <t>ゴウ</t>
    </rPh>
    <rPh sb="10" eb="12">
      <t>ヨウシキ</t>
    </rPh>
    <phoneticPr fontId="3"/>
  </si>
  <si>
    <t>注１　この届出書は、代理人の選任、使用者証の更新又は代理人の変更のときに提出してください。</t>
    <rPh sb="0" eb="1">
      <t>チュウ</t>
    </rPh>
    <rPh sb="5" eb="8">
      <t>トドケデショ</t>
    </rPh>
    <rPh sb="10" eb="13">
      <t>ダイリニン</t>
    </rPh>
    <rPh sb="14" eb="16">
      <t>センニン</t>
    </rPh>
    <rPh sb="17" eb="20">
      <t>シヨウシャ</t>
    </rPh>
    <rPh sb="20" eb="21">
      <t>アカシ</t>
    </rPh>
    <rPh sb="22" eb="24">
      <t>コウシン</t>
    </rPh>
    <rPh sb="24" eb="25">
      <t>マタ</t>
    </rPh>
    <rPh sb="26" eb="29">
      <t>ダイリニン</t>
    </rPh>
    <rPh sb="30" eb="32">
      <t>ヘンコウ</t>
    </rPh>
    <phoneticPr fontId="3"/>
  </si>
  <si>
    <t>日まで</t>
    <rPh sb="0" eb="1">
      <t>ヒ</t>
    </rPh>
    <phoneticPr fontId="3"/>
  </si>
  <si>
    <t>残見込数量</t>
    <rPh sb="0" eb="1">
      <t>ザン</t>
    </rPh>
    <rPh sb="1" eb="3">
      <t>ミコ</t>
    </rPh>
    <rPh sb="3" eb="5">
      <t>スウリョウ</t>
    </rPh>
    <phoneticPr fontId="3"/>
  </si>
  <si>
    <t>様</t>
    <rPh sb="0" eb="1">
      <t>サマ</t>
    </rPh>
    <phoneticPr fontId="3"/>
  </si>
  <si>
    <t>第</t>
    <rPh sb="0" eb="1">
      <t>ダイ</t>
    </rPh>
    <phoneticPr fontId="3"/>
  </si>
  <si>
    <t>号</t>
    <rPh sb="0" eb="1">
      <t>ゴウ</t>
    </rPh>
    <phoneticPr fontId="3"/>
  </si>
  <si>
    <t>住所又は事務所若しくは
事業所所在地</t>
    <rPh sb="0" eb="2">
      <t>ジュウショ</t>
    </rPh>
    <rPh sb="2" eb="3">
      <t>マタ</t>
    </rPh>
    <rPh sb="4" eb="7">
      <t>ジムショ</t>
    </rPh>
    <rPh sb="7" eb="8">
      <t>モ</t>
    </rPh>
    <rPh sb="12" eb="13">
      <t>コト</t>
    </rPh>
    <rPh sb="13" eb="14">
      <t>ギョウ</t>
    </rPh>
    <rPh sb="14" eb="15">
      <t>トコロ</t>
    </rPh>
    <rPh sb="15" eb="16">
      <t>トコロ</t>
    </rPh>
    <rPh sb="16" eb="17">
      <t>ザイ</t>
    </rPh>
    <rPh sb="17" eb="18">
      <t>チ</t>
    </rPh>
    <phoneticPr fontId="3"/>
  </si>
  <si>
    <t>業種</t>
    <rPh sb="0" eb="1">
      <t>ギョウ</t>
    </rPh>
    <rPh sb="1" eb="2">
      <t>タネ</t>
    </rPh>
    <phoneticPr fontId="3"/>
  </si>
  <si>
    <t>(＠</t>
  </si>
  <si>
    <r>
      <t xml:space="preserve"> 　　欄中「引取数量(ア)」欄の合計数量を記載すること</t>
    </r>
    <r>
      <rPr>
        <sz val="8"/>
        <rFont val="ＭＳ 明朝"/>
        <family val="1"/>
        <charset val="128"/>
      </rPr>
      <t>。</t>
    </r>
    <rPh sb="3" eb="4">
      <t>ラン</t>
    </rPh>
    <rPh sb="4" eb="5">
      <t>ナカ</t>
    </rPh>
    <rPh sb="6" eb="8">
      <t>ヒキトリ</t>
    </rPh>
    <rPh sb="8" eb="10">
      <t>スウリョウ</t>
    </rPh>
    <rPh sb="14" eb="15">
      <t>ラン</t>
    </rPh>
    <rPh sb="16" eb="18">
      <t>ゴウケイ</t>
    </rPh>
    <rPh sb="18" eb="20">
      <t>スウリョウ</t>
    </rPh>
    <rPh sb="21" eb="23">
      <t>キサイ</t>
    </rPh>
    <phoneticPr fontId="3"/>
  </si>
  <si>
    <t>この申請に応答する係及び
氏名並びに電話番号</t>
    <rPh sb="2" eb="4">
      <t>シンセイ</t>
    </rPh>
    <rPh sb="5" eb="7">
      <t>オウトウ</t>
    </rPh>
    <rPh sb="9" eb="10">
      <t>カカリ</t>
    </rPh>
    <rPh sb="10" eb="11">
      <t>オヨ</t>
    </rPh>
    <rPh sb="13" eb="14">
      <t>シ</t>
    </rPh>
    <rPh sb="14" eb="15">
      <t>ナ</t>
    </rPh>
    <rPh sb="15" eb="16">
      <t>ナラ</t>
    </rPh>
    <rPh sb="18" eb="19">
      <t>デン</t>
    </rPh>
    <rPh sb="19" eb="20">
      <t>ハナシ</t>
    </rPh>
    <rPh sb="20" eb="21">
      <t>バン</t>
    </rPh>
    <rPh sb="21" eb="22">
      <t>ゴウ</t>
    </rPh>
    <phoneticPr fontId="3"/>
  </si>
  <si>
    <t>月　日</t>
    <rPh sb="0" eb="1">
      <t>ツキ</t>
    </rPh>
    <rPh sb="2" eb="3">
      <t>ヒ</t>
    </rPh>
    <phoneticPr fontId="3"/>
  </si>
  <si>
    <t>Ｎｏ．４</t>
  </si>
  <si>
    <t>(電 話</t>
  </si>
  <si>
    <t>合(累)計</t>
    <rPh sb="0" eb="1">
      <t>ゴウ</t>
    </rPh>
    <rPh sb="2" eb="3">
      <t>ルイ</t>
    </rPh>
    <rPh sb="4" eb="5">
      <t>ケイ</t>
    </rPh>
    <phoneticPr fontId="3"/>
  </si>
  <si>
    <t>)</t>
  </si>
  <si>
    <t xml:space="preserve"> 消費した炭化水素油の数量</t>
    <rPh sb="1" eb="3">
      <t>ショウヒ</t>
    </rPh>
    <rPh sb="5" eb="7">
      <t>タンカ</t>
    </rPh>
    <rPh sb="7" eb="9">
      <t>スイソ</t>
    </rPh>
    <rPh sb="9" eb="10">
      <t>アブラ</t>
    </rPh>
    <rPh sb="11" eb="13">
      <t>スウリョウ</t>
    </rPh>
    <phoneticPr fontId="3"/>
  </si>
  <si>
    <t>時 から 時</t>
    <rPh sb="0" eb="1">
      <t>ジ</t>
    </rPh>
    <rPh sb="5" eb="6">
      <t>ジ</t>
    </rPh>
    <phoneticPr fontId="3"/>
  </si>
  <si>
    <t>機械、車両又は設備の明細</t>
    <rPh sb="0" eb="2">
      <t>キカイ</t>
    </rPh>
    <rPh sb="3" eb="5">
      <t>シャリョウ</t>
    </rPh>
    <rPh sb="5" eb="6">
      <t>マタ</t>
    </rPh>
    <rPh sb="7" eb="9">
      <t>セツビ</t>
    </rPh>
    <rPh sb="10" eb="12">
      <t>メイサイ</t>
    </rPh>
    <phoneticPr fontId="3"/>
  </si>
  <si>
    <r>
      <t>所</t>
    </r>
    <r>
      <rPr>
        <sz val="8"/>
        <rFont val="ＭＳ 明朝"/>
        <family val="1"/>
        <charset val="128"/>
      </rPr>
      <t xml:space="preserve">　 </t>
    </r>
    <r>
      <rPr>
        <sz val="10"/>
        <rFont val="ＭＳ 明朝"/>
        <family val="1"/>
        <charset val="128"/>
      </rPr>
      <t>在</t>
    </r>
    <r>
      <rPr>
        <sz val="8"/>
        <rFont val="ＭＳ 明朝"/>
        <family val="1"/>
        <charset val="128"/>
      </rPr>
      <t xml:space="preserve">　 </t>
    </r>
    <r>
      <rPr>
        <sz val="10"/>
        <rFont val="ＭＳ 明朝"/>
        <family val="1"/>
        <charset val="128"/>
      </rPr>
      <t>地</t>
    </r>
    <rPh sb="0" eb="1">
      <t>トコロ</t>
    </rPh>
    <rPh sb="3" eb="4">
      <t>ザイ</t>
    </rPh>
    <rPh sb="6" eb="7">
      <t>チ</t>
    </rPh>
    <phoneticPr fontId="3"/>
  </si>
  <si>
    <t>業　　　　　　　　種</t>
    <rPh sb="0" eb="1">
      <t>ギョウ</t>
    </rPh>
    <rPh sb="9" eb="10">
      <t>タネ</t>
    </rPh>
    <phoneticPr fontId="3"/>
  </si>
  <si>
    <r>
      <t>免税軽油使用者の
氏</t>
    </r>
    <r>
      <rPr>
        <sz val="8"/>
        <rFont val="ＭＳ 明朝"/>
        <family val="1"/>
        <charset val="128"/>
      </rPr>
      <t xml:space="preserve"> </t>
    </r>
    <r>
      <rPr>
        <sz val="10"/>
        <rFont val="ＭＳ 明朝"/>
        <family val="1"/>
        <charset val="128"/>
      </rPr>
      <t>名</t>
    </r>
    <r>
      <rPr>
        <sz val="8"/>
        <rFont val="ＭＳ 明朝"/>
        <family val="1"/>
        <charset val="128"/>
      </rPr>
      <t xml:space="preserve"> </t>
    </r>
    <r>
      <rPr>
        <sz val="10"/>
        <rFont val="ＭＳ 明朝"/>
        <family val="1"/>
        <charset val="128"/>
      </rPr>
      <t>又</t>
    </r>
    <r>
      <rPr>
        <sz val="8"/>
        <rFont val="ＭＳ 明朝"/>
        <family val="1"/>
        <charset val="128"/>
      </rPr>
      <t xml:space="preserve"> </t>
    </r>
    <r>
      <rPr>
        <sz val="10"/>
        <rFont val="ＭＳ 明朝"/>
        <family val="1"/>
        <charset val="128"/>
      </rPr>
      <t>は</t>
    </r>
    <r>
      <rPr>
        <sz val="8"/>
        <rFont val="ＭＳ 明朝"/>
        <family val="1"/>
        <charset val="128"/>
      </rPr>
      <t xml:space="preserve"> </t>
    </r>
    <r>
      <rPr>
        <sz val="10"/>
        <rFont val="ＭＳ 明朝"/>
        <family val="1"/>
        <charset val="128"/>
      </rPr>
      <t>名</t>
    </r>
    <r>
      <rPr>
        <sz val="8"/>
        <rFont val="ＭＳ 明朝"/>
        <family val="1"/>
        <charset val="128"/>
      </rPr>
      <t xml:space="preserve"> </t>
    </r>
    <r>
      <rPr>
        <sz val="10"/>
        <rFont val="ＭＳ 明朝"/>
        <family val="1"/>
        <charset val="128"/>
      </rPr>
      <t>称</t>
    </r>
    <rPh sb="0" eb="2">
      <t>メンゼイ</t>
    </rPh>
    <rPh sb="2" eb="4">
      <t>ケイユ</t>
    </rPh>
    <rPh sb="4" eb="7">
      <t>シヨウシャ</t>
    </rPh>
    <rPh sb="9" eb="10">
      <t>シ</t>
    </rPh>
    <rPh sb="11" eb="12">
      <t>ナ</t>
    </rPh>
    <rPh sb="13" eb="14">
      <t>マタ</t>
    </rPh>
    <rPh sb="17" eb="18">
      <t>ナ</t>
    </rPh>
    <rPh sb="19" eb="20">
      <t>ショウ</t>
    </rPh>
    <phoneticPr fontId="3"/>
  </si>
  <si>
    <t>名　　　 称</t>
    <rPh sb="0" eb="1">
      <t>ナ</t>
    </rPh>
    <rPh sb="5" eb="6">
      <t>ショウ</t>
    </rPh>
    <phoneticPr fontId="3"/>
  </si>
  <si>
    <t>所有者の氏名
又 は 名  称</t>
    <rPh sb="0" eb="3">
      <t>ショユウシャ</t>
    </rPh>
    <rPh sb="4" eb="6">
      <t>シメイ</t>
    </rPh>
    <rPh sb="7" eb="8">
      <t>マタ</t>
    </rPh>
    <rPh sb="11" eb="12">
      <t>メイ</t>
    </rPh>
    <rPh sb="14" eb="15">
      <t>ショウ</t>
    </rPh>
    <phoneticPr fontId="3"/>
  </si>
  <si>
    <t xml:space="preserve"> 日 ま で</t>
    <rPh sb="1" eb="2">
      <t>ヒ</t>
    </rPh>
    <phoneticPr fontId="3"/>
  </si>
  <si>
    <t>型　　　 式</t>
    <rPh sb="0" eb="1">
      <t>カタ</t>
    </rPh>
    <rPh sb="5" eb="6">
      <t>シキ</t>
    </rPh>
    <phoneticPr fontId="3"/>
  </si>
  <si>
    <t>計算期間</t>
    <rPh sb="0" eb="2">
      <t>ケイサン</t>
    </rPh>
    <rPh sb="2" eb="4">
      <t>キカン</t>
    </rPh>
    <phoneticPr fontId="3"/>
  </si>
  <si>
    <t>時　間　数</t>
    <rPh sb="0" eb="1">
      <t>トキ</t>
    </rPh>
    <rPh sb="2" eb="3">
      <t>アイダ</t>
    </rPh>
    <rPh sb="4" eb="5">
      <t>カズ</t>
    </rPh>
    <phoneticPr fontId="3"/>
  </si>
  <si>
    <r>
      <t>軸</t>
    </r>
    <r>
      <rPr>
        <sz val="8"/>
        <rFont val="ＭＳ 明朝"/>
        <family val="1"/>
        <charset val="128"/>
      </rPr>
      <t xml:space="preserve">　 </t>
    </r>
    <r>
      <rPr>
        <sz val="10"/>
        <rFont val="ＭＳ 明朝"/>
        <family val="1"/>
        <charset val="128"/>
      </rPr>
      <t>馬</t>
    </r>
    <r>
      <rPr>
        <sz val="8"/>
        <rFont val="ＭＳ 明朝"/>
        <family val="1"/>
        <charset val="128"/>
      </rPr>
      <t xml:space="preserve">　 </t>
    </r>
    <r>
      <rPr>
        <sz val="10"/>
        <rFont val="ＭＳ 明朝"/>
        <family val="1"/>
        <charset val="128"/>
      </rPr>
      <t>力</t>
    </r>
    <rPh sb="0" eb="1">
      <t>ジク</t>
    </rPh>
    <rPh sb="3" eb="4">
      <t>ウマ</t>
    </rPh>
    <rPh sb="6" eb="7">
      <t>チカラ</t>
    </rPh>
    <phoneticPr fontId="3"/>
  </si>
  <si>
    <t>無</t>
    <rPh sb="0" eb="1">
      <t>ム</t>
    </rPh>
    <phoneticPr fontId="3"/>
  </si>
  <si>
    <t>台　　　 数</t>
    <rPh sb="0" eb="1">
      <t>ダイ</t>
    </rPh>
    <rPh sb="5" eb="6">
      <t>カズ</t>
    </rPh>
    <phoneticPr fontId="3"/>
  </si>
  <si>
    <t>用　　　 途</t>
    <rPh sb="0" eb="1">
      <t>ヨウ</t>
    </rPh>
    <rPh sb="5" eb="6">
      <t>ト</t>
    </rPh>
    <phoneticPr fontId="3"/>
  </si>
  <si>
    <t>※　使用者台帳除却の決定</t>
    <rPh sb="2" eb="5">
      <t>シヨウシャ</t>
    </rPh>
    <rPh sb="5" eb="7">
      <t>ダイチョウ</t>
    </rPh>
    <rPh sb="7" eb="8">
      <t>ジョ</t>
    </rPh>
    <rPh sb="8" eb="9">
      <t>キャク</t>
    </rPh>
    <rPh sb="10" eb="12">
      <t>ケッテイ</t>
    </rPh>
    <phoneticPr fontId="3"/>
  </si>
  <si>
    <t>種　　 類</t>
    <rPh sb="0" eb="1">
      <t>タネ</t>
    </rPh>
    <rPh sb="4" eb="5">
      <t>タグイ</t>
    </rPh>
    <phoneticPr fontId="3"/>
  </si>
  <si>
    <t>年間見込所要数量</t>
    <rPh sb="0" eb="2">
      <t>ネンカン</t>
    </rPh>
    <rPh sb="2" eb="4">
      <t>ミコ</t>
    </rPh>
    <rPh sb="4" eb="6">
      <t>ショヨウ</t>
    </rPh>
    <rPh sb="6" eb="8">
      <t>スウリョウ</t>
    </rPh>
    <phoneticPr fontId="3"/>
  </si>
  <si>
    <t>免税機械等</t>
    <rPh sb="0" eb="2">
      <t>メンゼイ</t>
    </rPh>
    <rPh sb="2" eb="4">
      <t>キカイ</t>
    </rPh>
    <rPh sb="4" eb="5">
      <t>ナド</t>
    </rPh>
    <phoneticPr fontId="3"/>
  </si>
  <si>
    <r>
      <t xml:space="preserve"> </t>
    </r>
    <r>
      <rPr>
        <sz val="10"/>
        <rFont val="ＭＳ 明朝"/>
        <family val="1"/>
        <charset val="128"/>
      </rPr>
      <t>(ウ)</t>
    </r>
  </si>
  <si>
    <t>年 間 見 込
所要数量合計</t>
    <rPh sb="0" eb="1">
      <t>トシ</t>
    </rPh>
    <rPh sb="2" eb="3">
      <t>カン</t>
    </rPh>
    <rPh sb="4" eb="5">
      <t>ミ</t>
    </rPh>
    <rPh sb="6" eb="7">
      <t>コミ</t>
    </rPh>
    <rPh sb="8" eb="9">
      <t>ショ</t>
    </rPh>
    <rPh sb="9" eb="10">
      <t>ヨウ</t>
    </rPh>
    <rPh sb="10" eb="11">
      <t>カズ</t>
    </rPh>
    <rPh sb="11" eb="12">
      <t>リョウ</t>
    </rPh>
    <rPh sb="12" eb="13">
      <t>ゴウ</t>
    </rPh>
    <rPh sb="13" eb="14">
      <t>ケイ</t>
    </rPh>
    <phoneticPr fontId="3"/>
  </si>
  <si>
    <t>氏名又は名称</t>
    <rPh sb="0" eb="2">
      <t>シメイ</t>
    </rPh>
    <rPh sb="2" eb="3">
      <t>マタ</t>
    </rPh>
    <rPh sb="4" eb="6">
      <t>メイショウ</t>
    </rPh>
    <phoneticPr fontId="3"/>
  </si>
  <si>
    <t>　記載上の注意</t>
    <rPh sb="1" eb="3">
      <t>キサイ</t>
    </rPh>
    <rPh sb="3" eb="4">
      <t>ジョウ</t>
    </rPh>
    <rPh sb="5" eb="7">
      <t>チュウイ</t>
    </rPh>
    <phoneticPr fontId="3"/>
  </si>
  <si>
    <t>Ｎｏ．１１</t>
  </si>
  <si>
    <t>　 １　この申請書は、新たに免税軽油使用者証の交付を申請する場合において、交付を受けようとする道税事務所長等に</t>
    <rPh sb="6" eb="9">
      <t>シンセイショ</t>
    </rPh>
    <rPh sb="11" eb="12">
      <t>アラ</t>
    </rPh>
    <rPh sb="14" eb="16">
      <t>メンゼイ</t>
    </rPh>
    <rPh sb="16" eb="18">
      <t>ケイユ</t>
    </rPh>
    <rPh sb="18" eb="21">
      <t>シヨウシャ</t>
    </rPh>
    <rPh sb="21" eb="22">
      <t>アカシ</t>
    </rPh>
    <rPh sb="23" eb="25">
      <t>コウフ</t>
    </rPh>
    <rPh sb="26" eb="28">
      <t>シンセイ</t>
    </rPh>
    <rPh sb="30" eb="32">
      <t>バアイ</t>
    </rPh>
    <rPh sb="37" eb="39">
      <t>コウフ</t>
    </rPh>
    <rPh sb="40" eb="41">
      <t>ウ</t>
    </rPh>
    <rPh sb="47" eb="48">
      <t>ミチ</t>
    </rPh>
    <rPh sb="48" eb="49">
      <t>ゼイ</t>
    </rPh>
    <rPh sb="49" eb="50">
      <t>ゴト</t>
    </rPh>
    <rPh sb="53" eb="54">
      <t>トウ</t>
    </rPh>
    <phoneticPr fontId="3"/>
  </si>
  <si>
    <r>
      <t>　 ２ 「※処理事項」欄は申請者において記載することを要しないこと</t>
    </r>
    <r>
      <rPr>
        <sz val="8"/>
        <rFont val="ＭＳ 明朝"/>
        <family val="1"/>
        <charset val="128"/>
      </rPr>
      <t>。</t>
    </r>
    <rPh sb="6" eb="8">
      <t>ショリ</t>
    </rPh>
    <rPh sb="8" eb="10">
      <t>ジコウ</t>
    </rPh>
    <rPh sb="11" eb="12">
      <t>ラン</t>
    </rPh>
    <rPh sb="13" eb="16">
      <t>シンセイシャ</t>
    </rPh>
    <rPh sb="20" eb="22">
      <t>キサイ</t>
    </rPh>
    <rPh sb="27" eb="28">
      <t>ヨウ</t>
    </rPh>
    <phoneticPr fontId="3"/>
  </si>
  <si>
    <r>
      <t>　 ３　この申請に応答する係については、機械、車両又は設備について詳細に説明できる者を記載すること</t>
    </r>
    <r>
      <rPr>
        <sz val="8"/>
        <rFont val="ＭＳ 明朝"/>
        <family val="1"/>
        <charset val="128"/>
      </rPr>
      <t>。</t>
    </r>
    <rPh sb="6" eb="8">
      <t>シンセイ</t>
    </rPh>
    <rPh sb="9" eb="11">
      <t>オウトウ</t>
    </rPh>
    <rPh sb="13" eb="14">
      <t>カカリ</t>
    </rPh>
    <rPh sb="20" eb="22">
      <t>キカイ</t>
    </rPh>
    <rPh sb="23" eb="25">
      <t>シャリョウ</t>
    </rPh>
    <rPh sb="25" eb="26">
      <t>マタ</t>
    </rPh>
    <rPh sb="27" eb="29">
      <t>セツビ</t>
    </rPh>
    <rPh sb="33" eb="35">
      <t>ショウサイ</t>
    </rPh>
    <rPh sb="36" eb="38">
      <t>セツメイ</t>
    </rPh>
    <rPh sb="41" eb="42">
      <t>モノ</t>
    </rPh>
    <rPh sb="43" eb="45">
      <t>キサイ</t>
    </rPh>
    <phoneticPr fontId="3"/>
  </si>
  <si>
    <t>型　　式</t>
    <rPh sb="0" eb="1">
      <t>カタ</t>
    </rPh>
    <rPh sb="3" eb="4">
      <t>シキ</t>
    </rPh>
    <phoneticPr fontId="3"/>
  </si>
  <si>
    <r>
      <t xml:space="preserve"> 　　それぞれの免税軽油使用者ごとに報告書を作成すること</t>
    </r>
    <r>
      <rPr>
        <sz val="8"/>
        <rFont val="ＭＳ 明朝"/>
        <family val="1"/>
        <charset val="128"/>
      </rPr>
      <t>。</t>
    </r>
    <rPh sb="8" eb="10">
      <t>メンゼイ</t>
    </rPh>
    <rPh sb="10" eb="12">
      <t>ケイユ</t>
    </rPh>
    <rPh sb="12" eb="15">
      <t>シヨウシャ</t>
    </rPh>
    <rPh sb="18" eb="21">
      <t>ホウコクショ</t>
    </rPh>
    <rPh sb="22" eb="24">
      <t>サクセイ</t>
    </rPh>
    <phoneticPr fontId="3"/>
  </si>
  <si>
    <r>
      <t>　 ４　機械、車両又は設備の明細については、詳細に記載すること</t>
    </r>
    <r>
      <rPr>
        <sz val="8"/>
        <rFont val="ＭＳ 明朝"/>
        <family val="1"/>
        <charset val="128"/>
      </rPr>
      <t>。</t>
    </r>
    <rPh sb="4" eb="6">
      <t>キカイ</t>
    </rPh>
    <rPh sb="7" eb="9">
      <t>シャリョウ</t>
    </rPh>
    <rPh sb="9" eb="10">
      <t>マタ</t>
    </rPh>
    <rPh sb="11" eb="13">
      <t>セツビ</t>
    </rPh>
    <rPh sb="14" eb="16">
      <t>メイサイ</t>
    </rPh>
    <rPh sb="22" eb="24">
      <t>ショウサイ</t>
    </rPh>
    <rPh sb="25" eb="27">
      <t>キサイ</t>
    </rPh>
    <phoneticPr fontId="3"/>
  </si>
  <si>
    <t>　 ５　免税証の交付を申請する者が他の者の所有に係る機械、車両又は設備を使用している場合においては、これを証す</t>
    <rPh sb="4" eb="6">
      <t>メンゼイ</t>
    </rPh>
    <rPh sb="6" eb="7">
      <t>アカシ</t>
    </rPh>
    <rPh sb="8" eb="10">
      <t>コウフ</t>
    </rPh>
    <rPh sb="11" eb="13">
      <t>シンセイ</t>
    </rPh>
    <rPh sb="15" eb="16">
      <t>モノ</t>
    </rPh>
    <rPh sb="17" eb="18">
      <t>タ</t>
    </rPh>
    <rPh sb="19" eb="20">
      <t>モノ</t>
    </rPh>
    <rPh sb="21" eb="23">
      <t>ショユウ</t>
    </rPh>
    <rPh sb="24" eb="25">
      <t>カカワ</t>
    </rPh>
    <rPh sb="26" eb="28">
      <t>キカイ</t>
    </rPh>
    <rPh sb="29" eb="31">
      <t>シャリョウ</t>
    </rPh>
    <rPh sb="31" eb="32">
      <t>マタ</t>
    </rPh>
    <rPh sb="33" eb="35">
      <t>セツビ</t>
    </rPh>
    <rPh sb="36" eb="38">
      <t>シヨウ</t>
    </rPh>
    <rPh sb="42" eb="44">
      <t>バアイ</t>
    </rPh>
    <rPh sb="53" eb="54">
      <t>ショウ</t>
    </rPh>
    <phoneticPr fontId="3"/>
  </si>
  <si>
    <t xml:space="preserve"> 消費又は譲渡した軽油の数量</t>
    <rPh sb="1" eb="3">
      <t>ショウヒ</t>
    </rPh>
    <rPh sb="3" eb="4">
      <t>マタ</t>
    </rPh>
    <rPh sb="5" eb="7">
      <t>ジョウト</t>
    </rPh>
    <rPh sb="9" eb="11">
      <t>ケイユ</t>
    </rPh>
    <rPh sb="12" eb="14">
      <t>スウリョウ</t>
    </rPh>
    <phoneticPr fontId="3"/>
  </si>
  <si>
    <r>
      <t>　 　る書類を添付すること</t>
    </r>
    <r>
      <rPr>
        <sz val="8"/>
        <rFont val="ＭＳ 明朝"/>
        <family val="1"/>
        <charset val="128"/>
      </rPr>
      <t>。</t>
    </r>
    <rPh sb="4" eb="6">
      <t>ショルイ</t>
    </rPh>
    <rPh sb="7" eb="9">
      <t>テンプ</t>
    </rPh>
    <phoneticPr fontId="3"/>
  </si>
  <si>
    <r>
      <t xml:space="preserve"> ※　</t>
    </r>
    <r>
      <rPr>
        <sz val="11"/>
        <rFont val="ＭＳ ゴシック"/>
        <family val="3"/>
        <charset val="128"/>
      </rPr>
      <t>新規の場合及び免税軽油使用者証の更新時には、必ず提出してください。</t>
    </r>
    <r>
      <rPr>
        <sz val="10"/>
        <rFont val="ＭＳ ゴシック"/>
        <family val="3"/>
        <charset val="128"/>
      </rPr>
      <t xml:space="preserve"> </t>
    </r>
  </si>
  <si>
    <r>
      <t>　 ６ 「型式」欄には、製作所名及び機械、車両又は設備の通常称されている型の名称を記載すること</t>
    </r>
    <r>
      <rPr>
        <sz val="8"/>
        <rFont val="ＭＳ 明朝"/>
        <family val="1"/>
        <charset val="128"/>
      </rPr>
      <t>。</t>
    </r>
    <rPh sb="5" eb="7">
      <t>カタシキ</t>
    </rPh>
    <rPh sb="8" eb="9">
      <t>ラン</t>
    </rPh>
    <rPh sb="12" eb="15">
      <t>セイサクショ</t>
    </rPh>
    <rPh sb="15" eb="16">
      <t>メイ</t>
    </rPh>
    <rPh sb="16" eb="17">
      <t>オヨ</t>
    </rPh>
    <rPh sb="18" eb="20">
      <t>キカイ</t>
    </rPh>
    <rPh sb="21" eb="23">
      <t>シャリョウ</t>
    </rPh>
    <rPh sb="23" eb="24">
      <t>マタ</t>
    </rPh>
    <rPh sb="25" eb="27">
      <t>セツビ</t>
    </rPh>
    <rPh sb="28" eb="30">
      <t>ツウジョウ</t>
    </rPh>
    <rPh sb="30" eb="31">
      <t>ショウ</t>
    </rPh>
    <rPh sb="36" eb="37">
      <t>カタ</t>
    </rPh>
    <rPh sb="38" eb="40">
      <t>メイショウ</t>
    </rPh>
    <rPh sb="41" eb="43">
      <t>キサイ</t>
    </rPh>
    <phoneticPr fontId="3"/>
  </si>
  <si>
    <t>　 ７ 「免税軽油使用者証交付申請書(その２)」は、申請者の機械の台数に応じ使用すること。</t>
    <rPh sb="5" eb="7">
      <t>メンゼイ</t>
    </rPh>
    <rPh sb="7" eb="9">
      <t>ケイユ</t>
    </rPh>
    <rPh sb="9" eb="12">
      <t>シヨウシャ</t>
    </rPh>
    <rPh sb="12" eb="13">
      <t>アカシ</t>
    </rPh>
    <rPh sb="13" eb="15">
      <t>コウフ</t>
    </rPh>
    <rPh sb="15" eb="18">
      <t>シンセイショ</t>
    </rPh>
    <rPh sb="26" eb="29">
      <t>シンセイシャ</t>
    </rPh>
    <rPh sb="30" eb="32">
      <t>キカイ</t>
    </rPh>
    <rPh sb="33" eb="35">
      <t>ダイスウ</t>
    </rPh>
    <rPh sb="36" eb="37">
      <t>オウ</t>
    </rPh>
    <rPh sb="38" eb="40">
      <t>シヨウ</t>
    </rPh>
    <phoneticPr fontId="3"/>
  </si>
  <si>
    <t xml:space="preserve"> 　　取りに際して販売業者に提出した免税証に関する事項」欄に記載しきれない場合に作成し、報告書に添付してください。</t>
    <rPh sb="6" eb="7">
      <t>サイ</t>
    </rPh>
    <rPh sb="9" eb="11">
      <t>ハンバイ</t>
    </rPh>
    <rPh sb="11" eb="13">
      <t>ギョウシャ</t>
    </rPh>
    <rPh sb="14" eb="16">
      <t>テイシュツ</t>
    </rPh>
    <rPh sb="18" eb="20">
      <t>メンゼイ</t>
    </rPh>
    <rPh sb="20" eb="21">
      <t>アカシ</t>
    </rPh>
    <rPh sb="22" eb="23">
      <t>カン</t>
    </rPh>
    <rPh sb="25" eb="27">
      <t>ジコウ</t>
    </rPh>
    <rPh sb="28" eb="29">
      <t>ラン</t>
    </rPh>
    <rPh sb="30" eb="32">
      <t>キサイ</t>
    </rPh>
    <rPh sb="37" eb="39">
      <t>バアイ</t>
    </rPh>
    <phoneticPr fontId="3"/>
  </si>
  <si>
    <t>(省)第１６号の１６様式（提出用）</t>
    <rPh sb="1" eb="2">
      <t>ショウ</t>
    </rPh>
    <rPh sb="3" eb="4">
      <t>ダイ</t>
    </rPh>
    <rPh sb="6" eb="7">
      <t>ゴウ</t>
    </rPh>
    <rPh sb="10" eb="12">
      <t>ヨウシキ</t>
    </rPh>
    <rPh sb="13" eb="16">
      <t>テイシュツヨウ</t>
    </rPh>
    <phoneticPr fontId="3"/>
  </si>
  <si>
    <t>業　　　　　　　　種</t>
  </si>
  <si>
    <t>課長</t>
    <rPh sb="0" eb="2">
      <t>カチョウ</t>
    </rPh>
    <phoneticPr fontId="3"/>
  </si>
  <si>
    <t>免税軽油使用者証の内容</t>
    <rPh sb="0" eb="2">
      <t>メンゼイ</t>
    </rPh>
    <rPh sb="2" eb="4">
      <t>ケイユ</t>
    </rPh>
    <rPh sb="4" eb="7">
      <t>シヨウシャ</t>
    </rPh>
    <rPh sb="7" eb="8">
      <t>アカシ</t>
    </rPh>
    <rPh sb="9" eb="11">
      <t>ナイヨウ</t>
    </rPh>
    <phoneticPr fontId="3"/>
  </si>
  <si>
    <t>課長補佐</t>
    <rPh sb="0" eb="2">
      <t>カチョウ</t>
    </rPh>
    <rPh sb="2" eb="4">
      <t>ホサ</t>
    </rPh>
    <phoneticPr fontId="3"/>
  </si>
  <si>
    <t xml:space="preserve"> ⑫のうち既に軽油引取税が課され又は課されるべき軽油の
 数量</t>
    <rPh sb="5" eb="6">
      <t>スデ</t>
    </rPh>
    <rPh sb="7" eb="9">
      <t>ケイユ</t>
    </rPh>
    <rPh sb="9" eb="11">
      <t>ヒキトリ</t>
    </rPh>
    <rPh sb="11" eb="12">
      <t>ゼイ</t>
    </rPh>
    <rPh sb="13" eb="14">
      <t>カ</t>
    </rPh>
    <rPh sb="16" eb="17">
      <t>マタ</t>
    </rPh>
    <rPh sb="18" eb="19">
      <t>カ</t>
    </rPh>
    <rPh sb="24" eb="26">
      <t>ケイユ</t>
    </rPh>
    <rPh sb="29" eb="31">
      <t>スウリョウ</t>
    </rPh>
    <phoneticPr fontId="3"/>
  </si>
  <si>
    <t>係長</t>
    <rPh sb="0" eb="2">
      <t>カカリチョウ</t>
    </rPh>
    <phoneticPr fontId="3"/>
  </si>
  <si>
    <t>係</t>
    <rPh sb="0" eb="1">
      <t>カカリ</t>
    </rPh>
    <phoneticPr fontId="3"/>
  </si>
  <si>
    <t xml:space="preserve"> 消費した軽油の数量</t>
    <rPh sb="1" eb="3">
      <t>ショウヒ</t>
    </rPh>
    <rPh sb="5" eb="7">
      <t>ケイユ</t>
    </rPh>
    <rPh sb="8" eb="10">
      <t>スウリョウ</t>
    </rPh>
    <phoneticPr fontId="3"/>
  </si>
  <si>
    <t>使用者マスタ</t>
    <rPh sb="0" eb="3">
      <t>シヨウシャ</t>
    </rPh>
    <phoneticPr fontId="3"/>
  </si>
  <si>
    <t>免税軽油の引取りに関する事実等欄別葉</t>
    <rPh sb="0" eb="2">
      <t>メンゼイ</t>
    </rPh>
    <rPh sb="2" eb="4">
      <t>ケイユ</t>
    </rPh>
    <rPh sb="5" eb="7">
      <t>ヒキトリ</t>
    </rPh>
    <rPh sb="9" eb="10">
      <t>カン</t>
    </rPh>
    <rPh sb="12" eb="14">
      <t>ジジツ</t>
    </rPh>
    <rPh sb="14" eb="15">
      <t>トウ</t>
    </rPh>
    <rPh sb="15" eb="16">
      <t>ラン</t>
    </rPh>
    <rPh sb="16" eb="17">
      <t>ベツ</t>
    </rPh>
    <rPh sb="17" eb="18">
      <t>ハ</t>
    </rPh>
    <phoneticPr fontId="3"/>
  </si>
  <si>
    <t>処理結果表</t>
    <rPh sb="0" eb="2">
      <t>ショリ</t>
    </rPh>
    <rPh sb="2" eb="5">
      <t>ケッカヒョウ</t>
    </rPh>
    <phoneticPr fontId="3"/>
  </si>
  <si>
    <t>用　 途</t>
    <rPh sb="0" eb="1">
      <t>ヨウ</t>
    </rPh>
    <rPh sb="3" eb="4">
      <t>ト</t>
    </rPh>
    <phoneticPr fontId="3"/>
  </si>
  <si>
    <t xml:space="preserve">　　　　　その通告の旨を履行した日から起算して３年を経過しない者であるとき。 </t>
  </si>
  <si>
    <t xml:space="preserve"> 　９　「免税軽油の使用に関する事実及びその数量」欄中「免税軽油の使用数量(キ)」欄には、機械、車両又は設備に装着さ</t>
    <rPh sb="5" eb="7">
      <t>メンゼイ</t>
    </rPh>
    <rPh sb="7" eb="9">
      <t>ケイユ</t>
    </rPh>
    <rPh sb="10" eb="12">
      <t>シヨウ</t>
    </rPh>
    <rPh sb="13" eb="14">
      <t>カン</t>
    </rPh>
    <rPh sb="16" eb="18">
      <t>ジジツ</t>
    </rPh>
    <rPh sb="18" eb="19">
      <t>オヨ</t>
    </rPh>
    <rPh sb="22" eb="24">
      <t>スウリョウ</t>
    </rPh>
    <rPh sb="25" eb="26">
      <t>ラン</t>
    </rPh>
    <rPh sb="26" eb="27">
      <t>ナカ</t>
    </rPh>
    <rPh sb="28" eb="30">
      <t>メンゼイ</t>
    </rPh>
    <rPh sb="30" eb="32">
      <t>ケイユ</t>
    </rPh>
    <rPh sb="33" eb="35">
      <t>シヨウ</t>
    </rPh>
    <rPh sb="35" eb="37">
      <t>スウリョウ</t>
    </rPh>
    <rPh sb="41" eb="42">
      <t>ラン</t>
    </rPh>
    <rPh sb="45" eb="47">
      <t>キカイ</t>
    </rPh>
    <rPh sb="48" eb="50">
      <t>シャリョウ</t>
    </rPh>
    <rPh sb="50" eb="51">
      <t>マタ</t>
    </rPh>
    <rPh sb="52" eb="54">
      <t>セツビ</t>
    </rPh>
    <rPh sb="55" eb="57">
      <t>ソウチャク</t>
    </rPh>
    <phoneticPr fontId="3"/>
  </si>
  <si>
    <t>）</t>
  </si>
  <si>
    <t>免税証の</t>
    <rPh sb="0" eb="2">
      <t>メンゼイ</t>
    </rPh>
    <rPh sb="2" eb="3">
      <t>アカシ</t>
    </rPh>
    <phoneticPr fontId="3"/>
  </si>
  <si>
    <t>所有者の氏名　　又 は 名  称</t>
    <rPh sb="0" eb="3">
      <t>ショユウシャ</t>
    </rPh>
    <rPh sb="4" eb="6">
      <t>シメイ</t>
    </rPh>
    <rPh sb="8" eb="9">
      <t>マタ</t>
    </rPh>
    <rPh sb="12" eb="13">
      <t>メイ</t>
    </rPh>
    <rPh sb="15" eb="16">
      <t>ショウ</t>
    </rPh>
    <phoneticPr fontId="3"/>
  </si>
  <si>
    <r>
      <t>異</t>
    </r>
    <r>
      <rPr>
        <sz val="16"/>
        <rFont val="ＭＳ ゴシック"/>
        <family val="3"/>
        <charset val="128"/>
      </rPr>
      <t xml:space="preserve"> </t>
    </r>
    <r>
      <rPr>
        <sz val="15"/>
        <rFont val="ＭＳ ゴシック"/>
        <family val="3"/>
        <charset val="128"/>
      </rPr>
      <t>動</t>
    </r>
    <rPh sb="0" eb="1">
      <t>イ</t>
    </rPh>
    <rPh sb="2" eb="3">
      <t>ドウ</t>
    </rPh>
    <phoneticPr fontId="3"/>
  </si>
  <si>
    <t xml:space="preserve"> ⑯のうち免税用途に供した軽油の数量
　　(免税用途：　　　　　　　　　　用)</t>
    <rPh sb="5" eb="7">
      <t>メンゼイ</t>
    </rPh>
    <rPh sb="7" eb="9">
      <t>ヨウト</t>
    </rPh>
    <rPh sb="10" eb="11">
      <t>キョウ</t>
    </rPh>
    <rPh sb="13" eb="15">
      <t>ケイユ</t>
    </rPh>
    <rPh sb="16" eb="18">
      <t>スウリョウ</t>
    </rPh>
    <rPh sb="22" eb="24">
      <t>メンゼイ</t>
    </rPh>
    <rPh sb="24" eb="26">
      <t>ヨウト</t>
    </rPh>
    <rPh sb="37" eb="38">
      <t>ヨウ</t>
    </rPh>
    <phoneticPr fontId="3"/>
  </si>
  <si>
    <r>
      <t>年</t>
    </r>
    <r>
      <rPr>
        <sz val="8"/>
        <rFont val="ＭＳ 明朝"/>
        <family val="1"/>
        <charset val="128"/>
      </rPr>
      <t xml:space="preserve">　 </t>
    </r>
    <r>
      <rPr>
        <sz val="10"/>
        <rFont val="ＭＳ 明朝"/>
        <family val="1"/>
        <charset val="128"/>
      </rPr>
      <t>間</t>
    </r>
    <r>
      <rPr>
        <sz val="8"/>
        <rFont val="ＭＳ 明朝"/>
        <family val="1"/>
        <charset val="128"/>
      </rPr>
      <t xml:space="preserve">　 </t>
    </r>
    <r>
      <rPr>
        <sz val="10"/>
        <rFont val="ＭＳ 明朝"/>
        <family val="1"/>
        <charset val="128"/>
      </rPr>
      <t>見</t>
    </r>
    <r>
      <rPr>
        <sz val="8"/>
        <rFont val="ＭＳ 明朝"/>
        <family val="1"/>
        <charset val="128"/>
      </rPr>
      <t xml:space="preserve">　 </t>
    </r>
    <r>
      <rPr>
        <sz val="10"/>
        <rFont val="ＭＳ 明朝"/>
        <family val="1"/>
        <charset val="128"/>
      </rPr>
      <t>込
所</t>
    </r>
    <r>
      <rPr>
        <sz val="7"/>
        <rFont val="ＭＳ 明朝"/>
        <family val="1"/>
        <charset val="128"/>
      </rPr>
      <t xml:space="preserve"> </t>
    </r>
    <r>
      <rPr>
        <sz val="10"/>
        <rFont val="ＭＳ 明朝"/>
        <family val="1"/>
        <charset val="128"/>
      </rPr>
      <t>要</t>
    </r>
    <r>
      <rPr>
        <sz val="7"/>
        <rFont val="ＭＳ 明朝"/>
        <family val="1"/>
        <charset val="128"/>
      </rPr>
      <t xml:space="preserve"> </t>
    </r>
    <r>
      <rPr>
        <sz val="10"/>
        <rFont val="ＭＳ 明朝"/>
        <family val="1"/>
        <charset val="128"/>
      </rPr>
      <t>数</t>
    </r>
    <r>
      <rPr>
        <sz val="7"/>
        <rFont val="ＭＳ 明朝"/>
        <family val="1"/>
        <charset val="128"/>
      </rPr>
      <t xml:space="preserve"> </t>
    </r>
    <r>
      <rPr>
        <sz val="10"/>
        <rFont val="ＭＳ 明朝"/>
        <family val="1"/>
        <charset val="128"/>
      </rPr>
      <t>量</t>
    </r>
    <r>
      <rPr>
        <sz val="7"/>
        <rFont val="ＭＳ 明朝"/>
        <family val="1"/>
        <charset val="128"/>
      </rPr>
      <t xml:space="preserve"> </t>
    </r>
    <r>
      <rPr>
        <sz val="10"/>
        <rFont val="ＭＳ 明朝"/>
        <family val="1"/>
        <charset val="128"/>
      </rPr>
      <t>合</t>
    </r>
    <r>
      <rPr>
        <sz val="7"/>
        <rFont val="ＭＳ 明朝"/>
        <family val="1"/>
        <charset val="128"/>
      </rPr>
      <t xml:space="preserve"> </t>
    </r>
    <r>
      <rPr>
        <sz val="10"/>
        <rFont val="ＭＳ 明朝"/>
        <family val="1"/>
        <charset val="128"/>
      </rPr>
      <t>計</t>
    </r>
    <rPh sb="0" eb="1">
      <t>トシ</t>
    </rPh>
    <rPh sb="3" eb="4">
      <t>カン</t>
    </rPh>
    <rPh sb="6" eb="7">
      <t>ミ</t>
    </rPh>
    <rPh sb="9" eb="10">
      <t>コミ</t>
    </rPh>
    <rPh sb="11" eb="12">
      <t>ショ</t>
    </rPh>
    <rPh sb="13" eb="14">
      <t>ヨウ</t>
    </rPh>
    <rPh sb="15" eb="16">
      <t>カズ</t>
    </rPh>
    <rPh sb="17" eb="18">
      <t>リョウ</t>
    </rPh>
    <rPh sb="19" eb="20">
      <t>ゴウ</t>
    </rPh>
    <rPh sb="21" eb="22">
      <t>ケイ</t>
    </rPh>
    <phoneticPr fontId="3"/>
  </si>
  <si>
    <t>(省)第１６号の１６様式（提出用）</t>
    <rPh sb="1" eb="2">
      <t>ショウ</t>
    </rPh>
    <rPh sb="3" eb="4">
      <t>ダイ</t>
    </rPh>
    <rPh sb="6" eb="7">
      <t>ゴウ</t>
    </rPh>
    <rPh sb="10" eb="12">
      <t>ヨウシキ</t>
    </rPh>
    <rPh sb="13" eb="15">
      <t>テイシュツ</t>
    </rPh>
    <rPh sb="15" eb="16">
      <t>ヨウ</t>
    </rPh>
    <phoneticPr fontId="3"/>
  </si>
  <si>
    <t>17</t>
  </si>
  <si>
    <t>(省)第１６号の１８様式</t>
    <rPh sb="1" eb="2">
      <t>ショウ</t>
    </rPh>
    <rPh sb="3" eb="4">
      <t>ダイ</t>
    </rPh>
    <rPh sb="6" eb="7">
      <t>ゴウ</t>
    </rPh>
    <rPh sb="10" eb="12">
      <t>ヨウシキ</t>
    </rPh>
    <phoneticPr fontId="3"/>
  </si>
  <si>
    <t>私</t>
    <rPh sb="0" eb="1">
      <t>ワタシ</t>
    </rPh>
    <phoneticPr fontId="3"/>
  </si>
  <si>
    <t>　届け出ます。</t>
    <rPh sb="1" eb="2">
      <t>トド</t>
    </rPh>
    <rPh sb="3" eb="4">
      <t>デ</t>
    </rPh>
    <phoneticPr fontId="3"/>
  </si>
  <si>
    <t>軽油引取税免税証受領書</t>
    <rPh sb="0" eb="2">
      <t>ケイユ</t>
    </rPh>
    <rPh sb="2" eb="4">
      <t>ヒキトリ</t>
    </rPh>
    <rPh sb="4" eb="5">
      <t>ゼイ</t>
    </rPh>
    <rPh sb="5" eb="7">
      <t>メンゼイ</t>
    </rPh>
    <rPh sb="7" eb="8">
      <t>アカシ</t>
    </rPh>
    <rPh sb="8" eb="10">
      <t>ジュリョウ</t>
    </rPh>
    <rPh sb="10" eb="11">
      <t>ショ</t>
    </rPh>
    <phoneticPr fontId="3"/>
  </si>
  <si>
    <t>は、地方税法施行令第４３条の１５第１５項第１号から第４号までの</t>
    <rPh sb="2" eb="4">
      <t>チホウ</t>
    </rPh>
    <rPh sb="4" eb="6">
      <t>ゼイホウ</t>
    </rPh>
    <rPh sb="6" eb="8">
      <t>セコウ</t>
    </rPh>
    <rPh sb="8" eb="9">
      <t>レイ</t>
    </rPh>
    <rPh sb="9" eb="10">
      <t>ダイ</t>
    </rPh>
    <rPh sb="12" eb="13">
      <t>ジョウ</t>
    </rPh>
    <rPh sb="16" eb="17">
      <t>ダイ</t>
    </rPh>
    <rPh sb="19" eb="20">
      <t>コウ</t>
    </rPh>
    <rPh sb="20" eb="21">
      <t>ダイ</t>
    </rPh>
    <rPh sb="22" eb="23">
      <t>ゴウ</t>
    </rPh>
    <rPh sb="25" eb="26">
      <t>ダイ</t>
    </rPh>
    <rPh sb="27" eb="28">
      <t>ゴウ</t>
    </rPh>
    <phoneticPr fontId="3"/>
  </si>
  <si>
    <t>有</t>
    <rPh sb="0" eb="1">
      <t>ア</t>
    </rPh>
    <phoneticPr fontId="3"/>
  </si>
  <si>
    <t>私共</t>
    <rPh sb="0" eb="1">
      <t>ワタシ</t>
    </rPh>
    <rPh sb="1" eb="2">
      <t>トモ</t>
    </rPh>
    <phoneticPr fontId="3"/>
  </si>
  <si>
    <t xml:space="preserve"> 　４　「免税軽油の引渡しを行った販売業者の事務所又は事業所所在地及び氏名又は名称」欄には、免税軽油使用者が実際に</t>
    <rPh sb="5" eb="7">
      <t>メンゼイ</t>
    </rPh>
    <rPh sb="7" eb="9">
      <t>ケイユ</t>
    </rPh>
    <rPh sb="10" eb="11">
      <t>ヒ</t>
    </rPh>
    <rPh sb="11" eb="12">
      <t>ワタ</t>
    </rPh>
    <rPh sb="14" eb="15">
      <t>オコナ</t>
    </rPh>
    <rPh sb="17" eb="19">
      <t>ハンバイ</t>
    </rPh>
    <rPh sb="19" eb="21">
      <t>ギョウシャ</t>
    </rPh>
    <rPh sb="22" eb="25">
      <t>ジムショ</t>
    </rPh>
    <rPh sb="25" eb="26">
      <t>マタ</t>
    </rPh>
    <rPh sb="27" eb="30">
      <t>ジギョウショ</t>
    </rPh>
    <rPh sb="30" eb="33">
      <t>ショザイチ</t>
    </rPh>
    <rPh sb="33" eb="34">
      <t>オヨ</t>
    </rPh>
    <rPh sb="35" eb="37">
      <t>シメイ</t>
    </rPh>
    <rPh sb="37" eb="38">
      <t>マタ</t>
    </rPh>
    <rPh sb="39" eb="41">
      <t>メイショウ</t>
    </rPh>
    <rPh sb="42" eb="43">
      <t>ラン</t>
    </rPh>
    <rPh sb="46" eb="48">
      <t>メンゼイ</t>
    </rPh>
    <rPh sb="48" eb="50">
      <t>ケイユ</t>
    </rPh>
    <rPh sb="50" eb="53">
      <t>シヨウシャ</t>
    </rPh>
    <rPh sb="54" eb="56">
      <t>ジッサイ</t>
    </rPh>
    <phoneticPr fontId="3"/>
  </si>
  <si>
    <t>いずれにも該当しない者であることを誓約します。</t>
    <rPh sb="5" eb="7">
      <t>ガイトウ</t>
    </rPh>
    <rPh sb="10" eb="11">
      <t>モノ</t>
    </rPh>
    <rPh sb="17" eb="19">
      <t>セイヤク</t>
    </rPh>
    <phoneticPr fontId="3"/>
  </si>
  <si>
    <t>焼却年月日</t>
    <rPh sb="0" eb="2">
      <t>ショウキャク</t>
    </rPh>
    <rPh sb="2" eb="3">
      <t>ネン</t>
    </rPh>
    <rPh sb="3" eb="5">
      <t>ツキヒ</t>
    </rPh>
    <phoneticPr fontId="3"/>
  </si>
  <si>
    <r>
      <t>　　　</t>
    </r>
    <r>
      <rPr>
        <sz val="11"/>
        <rFont val="ＭＳ ゴシック"/>
        <family val="3"/>
        <charset val="128"/>
      </rPr>
      <t>免税軽油使用者としての欠格要件(次の各号に該当する場合には、免税軽油使用者として</t>
    </r>
  </si>
  <si>
    <t>在庫(見込)数量</t>
    <rPh sb="0" eb="2">
      <t>ザイコ</t>
    </rPh>
    <rPh sb="3" eb="5">
      <t>ミコ</t>
    </rPh>
    <rPh sb="6" eb="8">
      <t>スウリョウ</t>
    </rPh>
    <phoneticPr fontId="3"/>
  </si>
  <si>
    <t>在　　庫　　数　　量</t>
    <rPh sb="0" eb="1">
      <t>ザイ</t>
    </rPh>
    <rPh sb="3" eb="4">
      <t>コ</t>
    </rPh>
    <rPh sb="6" eb="7">
      <t>カズ</t>
    </rPh>
    <rPh sb="9" eb="10">
      <t>リョウ</t>
    </rPh>
    <phoneticPr fontId="3"/>
  </si>
  <si>
    <r>
      <t>　　　</t>
    </r>
    <r>
      <rPr>
        <sz val="11"/>
        <rFont val="ＭＳ ゴシック"/>
        <family val="3"/>
        <charset val="128"/>
      </rPr>
      <t>認定できません。)</t>
    </r>
  </si>
  <si>
    <t xml:space="preserve"> 地方税法施行令第４３条の１５第１５項</t>
  </si>
  <si>
    <r>
      <t xml:space="preserve"> 報告対象期間の末日における免税軽油の保有数量(イ)</t>
    </r>
    <r>
      <rPr>
        <sz val="9"/>
        <rFont val="ＭＳ 明朝"/>
        <family val="1"/>
        <charset val="128"/>
      </rPr>
      <t>＋</t>
    </r>
    <r>
      <rPr>
        <sz val="10"/>
        <rFont val="ＭＳ 明朝"/>
        <family val="1"/>
        <charset val="128"/>
      </rPr>
      <t>(ウ)</t>
    </r>
    <r>
      <rPr>
        <sz val="9"/>
        <rFont val="ＭＳ 明朝"/>
        <family val="1"/>
        <charset val="128"/>
      </rPr>
      <t>－</t>
    </r>
    <r>
      <rPr>
        <sz val="10"/>
        <rFont val="ＭＳ 明朝"/>
        <family val="1"/>
        <charset val="128"/>
      </rPr>
      <t>(エ)</t>
    </r>
    <r>
      <rPr>
        <sz val="9"/>
        <rFont val="ＭＳ 明朝"/>
        <family val="1"/>
        <charset val="128"/>
      </rPr>
      <t>－</t>
    </r>
    <r>
      <rPr>
        <sz val="10"/>
        <rFont val="ＭＳ 明朝"/>
        <family val="1"/>
        <charset val="128"/>
      </rPr>
      <t>(オ)</t>
    </r>
    <rPh sb="1" eb="3">
      <t>ホウコク</t>
    </rPh>
    <rPh sb="3" eb="5">
      <t>タイショウ</t>
    </rPh>
    <rPh sb="5" eb="7">
      <t>キカン</t>
    </rPh>
    <rPh sb="8" eb="10">
      <t>マツジツ</t>
    </rPh>
    <rPh sb="14" eb="16">
      <t>メンゼイ</t>
    </rPh>
    <rPh sb="16" eb="18">
      <t>ケイユ</t>
    </rPh>
    <rPh sb="19" eb="21">
      <t>ホユウ</t>
    </rPh>
    <rPh sb="21" eb="23">
      <t>スウリョウ</t>
    </rPh>
    <phoneticPr fontId="3"/>
  </si>
  <si>
    <r>
      <t xml:space="preserve">  ・第１号　免税軽油使用者が</t>
    </r>
    <r>
      <rPr>
        <u val="double"/>
        <sz val="10"/>
        <rFont val="ＭＳ ゴシック"/>
        <family val="3"/>
        <charset val="128"/>
      </rPr>
      <t>地方税に関する法令の規定に違反したこと</t>
    </r>
    <r>
      <rPr>
        <sz val="10"/>
        <rFont val="ＭＳ 明朝"/>
        <family val="1"/>
        <charset val="128"/>
      </rPr>
      <t>により法第１４４条の２１第４項</t>
    </r>
  </si>
  <si>
    <t>Ｎｏ．１</t>
  </si>
  <si>
    <t>26</t>
  </si>
  <si>
    <t xml:space="preserve">　　　　　の規定により免税軽油使用者証及び免税証の返納を命ぜられ、その日から起算して２年を経過し </t>
  </si>
  <si>
    <t>記</t>
    <rPh sb="0" eb="1">
      <t>キ</t>
    </rPh>
    <phoneticPr fontId="3"/>
  </si>
  <si>
    <t xml:space="preserve">　　　　　ない者であるとき。 </t>
  </si>
  <si>
    <t xml:space="preserve"> 　　られている場合には、当該期限までに）、当該免税軽油使用者証を交付した道税事務所長等に１通提出すること。</t>
    <rPh sb="8" eb="10">
      <t>バアイ</t>
    </rPh>
    <rPh sb="13" eb="15">
      <t>トウガイ</t>
    </rPh>
    <rPh sb="15" eb="17">
      <t>キゲン</t>
    </rPh>
    <rPh sb="22" eb="24">
      <t>トウガイ</t>
    </rPh>
    <rPh sb="24" eb="26">
      <t>メンゼイ</t>
    </rPh>
    <rPh sb="26" eb="28">
      <t>ケイユ</t>
    </rPh>
    <rPh sb="28" eb="31">
      <t>シヨウシャ</t>
    </rPh>
    <rPh sb="31" eb="32">
      <t>アカシ</t>
    </rPh>
    <rPh sb="33" eb="35">
      <t>コウフ</t>
    </rPh>
    <rPh sb="37" eb="38">
      <t>ミチ</t>
    </rPh>
    <rPh sb="38" eb="39">
      <t>ゼイ</t>
    </rPh>
    <rPh sb="39" eb="41">
      <t>ジム</t>
    </rPh>
    <rPh sb="41" eb="43">
      <t>ショチョウ</t>
    </rPh>
    <rPh sb="43" eb="44">
      <t>トウ</t>
    </rPh>
    <rPh sb="46" eb="47">
      <t>ツウ</t>
    </rPh>
    <rPh sb="47" eb="49">
      <t>テイシュツ</t>
    </rPh>
    <phoneticPr fontId="3"/>
  </si>
  <si>
    <t xml:space="preserve">  ・第２号　免税軽油使用者が国税又は地方税の滞納処分(差押え等)を受け、その滞納処分の日から起算し</t>
    <rPh sb="28" eb="29">
      <t>サ</t>
    </rPh>
    <rPh sb="29" eb="30">
      <t>オ</t>
    </rPh>
    <rPh sb="31" eb="32">
      <t>トウ</t>
    </rPh>
    <phoneticPr fontId="3"/>
  </si>
  <si>
    <t>氏名(名称)</t>
    <rPh sb="0" eb="2">
      <t>シメイ</t>
    </rPh>
    <rPh sb="3" eb="5">
      <t>メイショウ</t>
    </rPh>
    <phoneticPr fontId="3"/>
  </si>
  <si>
    <t xml:space="preserve">二連式 </t>
    <rPh sb="0" eb="1">
      <t>ニ</t>
    </rPh>
    <rPh sb="1" eb="2">
      <t>レン</t>
    </rPh>
    <rPh sb="2" eb="3">
      <t>シキ</t>
    </rPh>
    <phoneticPr fontId="3"/>
  </si>
  <si>
    <t xml:space="preserve">　　　　　て２年を経過しない者であるとき。 </t>
  </si>
  <si>
    <t xml:space="preserve"> 　３　「免税軽油の引取りに関する事実及びその数量」欄中の「引取年月日」欄には免税軽油の現実の納入を受けた年月日を</t>
    <rPh sb="5" eb="7">
      <t>メンゼイ</t>
    </rPh>
    <rPh sb="7" eb="9">
      <t>ケイユ</t>
    </rPh>
    <rPh sb="10" eb="12">
      <t>ヒキトリ</t>
    </rPh>
    <rPh sb="14" eb="15">
      <t>カン</t>
    </rPh>
    <rPh sb="17" eb="19">
      <t>ジジツ</t>
    </rPh>
    <rPh sb="19" eb="20">
      <t>オヨ</t>
    </rPh>
    <rPh sb="23" eb="25">
      <t>スウリョウ</t>
    </rPh>
    <rPh sb="26" eb="27">
      <t>ラン</t>
    </rPh>
    <rPh sb="27" eb="28">
      <t>ナカ</t>
    </rPh>
    <rPh sb="30" eb="32">
      <t>ヒキトリ</t>
    </rPh>
    <rPh sb="32" eb="33">
      <t>ネン</t>
    </rPh>
    <rPh sb="33" eb="35">
      <t>ツキヒ</t>
    </rPh>
    <rPh sb="36" eb="37">
      <t>ラン</t>
    </rPh>
    <rPh sb="39" eb="41">
      <t>メンゼイ</t>
    </rPh>
    <rPh sb="41" eb="43">
      <t>ケイユ</t>
    </rPh>
    <rPh sb="44" eb="46">
      <t>ゲンジツ</t>
    </rPh>
    <rPh sb="47" eb="49">
      <t>ノウニュウ</t>
    </rPh>
    <rPh sb="50" eb="51">
      <t>ウ</t>
    </rPh>
    <rPh sb="53" eb="54">
      <t>ネン</t>
    </rPh>
    <rPh sb="54" eb="56">
      <t>ツキヒ</t>
    </rPh>
    <phoneticPr fontId="3"/>
  </si>
  <si>
    <t>　　　　　は国税犯則取締法(法において準用する場合を含む。)若しくは関税法(とん税法及び特別とん税法</t>
  </si>
  <si>
    <t>免税軽油の使用に関する事実及び</t>
    <rPh sb="0" eb="2">
      <t>メンゼイ</t>
    </rPh>
    <rPh sb="2" eb="4">
      <t>ケイユ</t>
    </rPh>
    <rPh sb="5" eb="7">
      <t>シヨウ</t>
    </rPh>
    <rPh sb="8" eb="9">
      <t>カン</t>
    </rPh>
    <rPh sb="11" eb="13">
      <t>ジジツ</t>
    </rPh>
    <rPh sb="13" eb="14">
      <t>オヨ</t>
    </rPh>
    <phoneticPr fontId="3"/>
  </si>
  <si>
    <t>免　税　証　の　券　種　等</t>
    <rPh sb="0" eb="1">
      <t>メン</t>
    </rPh>
    <rPh sb="2" eb="3">
      <t>ゼイ</t>
    </rPh>
    <rPh sb="4" eb="5">
      <t>アカシ</t>
    </rPh>
    <rPh sb="8" eb="9">
      <t>ケン</t>
    </rPh>
    <rPh sb="10" eb="11">
      <t>タネ</t>
    </rPh>
    <rPh sb="12" eb="13">
      <t>ナド</t>
    </rPh>
    <phoneticPr fontId="3"/>
  </si>
  <si>
    <t>　　　　　く。)を受け、それぞれ、その刑の執行を終わり、若しくは執行を受けることがなくなつた日又は</t>
  </si>
  <si>
    <t xml:space="preserve">  ・第４号　免税軽油使用者が法人であつて、その役員のうちに前３号のいずれかに該当する者があるとき。 </t>
  </si>
  <si>
    <r>
      <t xml:space="preserve"> </t>
    </r>
    <r>
      <rPr>
        <sz val="10"/>
        <rFont val="ＭＳ 明朝"/>
        <family val="1"/>
        <charset val="128"/>
      </rPr>
      <t>(カ)</t>
    </r>
  </si>
  <si>
    <t>機械番号</t>
    <rPh sb="0" eb="2">
      <t>キカイ</t>
    </rPh>
    <rPh sb="2" eb="4">
      <t>バンゴウ</t>
    </rPh>
    <phoneticPr fontId="3"/>
  </si>
  <si>
    <t>写真貼付用紙</t>
    <rPh sb="0" eb="2">
      <t>シャシン</t>
    </rPh>
    <rPh sb="2" eb="4">
      <t>チョウフ</t>
    </rPh>
    <rPh sb="4" eb="6">
      <t>ヨウシ</t>
    </rPh>
    <phoneticPr fontId="3"/>
  </si>
  <si>
    <t>待 機 時 間</t>
    <rPh sb="0" eb="1">
      <t>マツ</t>
    </rPh>
    <rPh sb="2" eb="3">
      <t>キ</t>
    </rPh>
    <rPh sb="4" eb="5">
      <t>ジ</t>
    </rPh>
    <rPh sb="6" eb="7">
      <t>アイダ</t>
    </rPh>
    <phoneticPr fontId="3"/>
  </si>
  <si>
    <t>所有者名</t>
    <rPh sb="0" eb="3">
      <t>ショユウシャ</t>
    </rPh>
    <rPh sb="3" eb="4">
      <t>メイ</t>
    </rPh>
    <phoneticPr fontId="3"/>
  </si>
  <si>
    <t>軸 馬 力</t>
    <rPh sb="0" eb="1">
      <t>ジク</t>
    </rPh>
    <rPh sb="2" eb="3">
      <t>ウマ</t>
    </rPh>
    <rPh sb="4" eb="5">
      <t>チカラ</t>
    </rPh>
    <phoneticPr fontId="3"/>
  </si>
  <si>
    <r>
      <t>※処</t>
    </r>
    <r>
      <rPr>
        <sz val="6"/>
        <rFont val="ＭＳ 明朝"/>
        <family val="1"/>
        <charset val="128"/>
      </rPr>
      <t xml:space="preserve"> </t>
    </r>
    <r>
      <rPr>
        <sz val="9"/>
        <rFont val="ＭＳ 明朝"/>
        <family val="1"/>
        <charset val="128"/>
      </rPr>
      <t>理</t>
    </r>
    <r>
      <rPr>
        <sz val="6"/>
        <rFont val="ＭＳ 明朝"/>
        <family val="1"/>
        <charset val="128"/>
      </rPr>
      <t xml:space="preserve"> </t>
    </r>
    <r>
      <rPr>
        <sz val="9"/>
        <rFont val="ＭＳ 明朝"/>
        <family val="1"/>
        <charset val="128"/>
      </rPr>
      <t>事</t>
    </r>
    <r>
      <rPr>
        <sz val="6"/>
        <rFont val="ＭＳ 明朝"/>
        <family val="1"/>
        <charset val="128"/>
      </rPr>
      <t xml:space="preserve"> </t>
    </r>
    <r>
      <rPr>
        <sz val="9"/>
        <rFont val="ＭＳ 明朝"/>
        <family val="1"/>
        <charset val="128"/>
      </rPr>
      <t>項</t>
    </r>
    <rPh sb="1" eb="2">
      <t>トコロ</t>
    </rPh>
    <rPh sb="3" eb="4">
      <t>リ</t>
    </rPh>
    <rPh sb="5" eb="6">
      <t>コト</t>
    </rPh>
    <rPh sb="7" eb="8">
      <t>コウ</t>
    </rPh>
    <phoneticPr fontId="3"/>
  </si>
  <si>
    <t>ＰＳ</t>
  </si>
  <si>
    <t>３　免税証の有効期限の末日の属する月よりも前に交付申請を行う場合は、「③」、「④」及び「⑧」から「⑩」までの欄について免税証の有効期間の末日までの分を記載してください。</t>
    <rPh sb="2" eb="4">
      <t>メンゼイ</t>
    </rPh>
    <rPh sb="4" eb="5">
      <t>アカシ</t>
    </rPh>
    <rPh sb="6" eb="8">
      <t>ユウコウ</t>
    </rPh>
    <rPh sb="8" eb="10">
      <t>キゲン</t>
    </rPh>
    <rPh sb="11" eb="13">
      <t>マツジツ</t>
    </rPh>
    <rPh sb="14" eb="15">
      <t>ゾク</t>
    </rPh>
    <rPh sb="17" eb="18">
      <t>ツキ</t>
    </rPh>
    <rPh sb="21" eb="22">
      <t>マエ</t>
    </rPh>
    <rPh sb="23" eb="25">
      <t>コウフ</t>
    </rPh>
    <rPh sb="25" eb="27">
      <t>シンセイ</t>
    </rPh>
    <rPh sb="28" eb="29">
      <t>オコナ</t>
    </rPh>
    <rPh sb="30" eb="32">
      <t>バアイ</t>
    </rPh>
    <rPh sb="41" eb="42">
      <t>オヨ</t>
    </rPh>
    <rPh sb="54" eb="55">
      <t>ラン</t>
    </rPh>
    <rPh sb="59" eb="61">
      <t>メンゼイ</t>
    </rPh>
    <rPh sb="61" eb="62">
      <t>アカシ</t>
    </rPh>
    <rPh sb="63" eb="65">
      <t>ユウコウ</t>
    </rPh>
    <rPh sb="65" eb="67">
      <t>キカン</t>
    </rPh>
    <rPh sb="68" eb="70">
      <t>マツジツ</t>
    </rPh>
    <rPh sb="73" eb="74">
      <t>ブン</t>
    </rPh>
    <rPh sb="75" eb="77">
      <t>キサイ</t>
    </rPh>
    <phoneticPr fontId="3"/>
  </si>
  <si>
    <r>
      <t xml:space="preserve">拓　　　　本
</t>
    </r>
    <r>
      <rPr>
        <sz val="7"/>
        <rFont val="ＭＳ 明朝"/>
        <family val="1"/>
        <charset val="128"/>
      </rPr>
      <t>(エンジン番号)</t>
    </r>
    <rPh sb="0" eb="1">
      <t>ヒラク</t>
    </rPh>
    <rPh sb="5" eb="6">
      <t>ホン</t>
    </rPh>
    <rPh sb="13" eb="15">
      <t>バンゴウ</t>
    </rPh>
    <phoneticPr fontId="3"/>
  </si>
  <si>
    <r>
      <t>この申請に応答する係及び氏</t>
    </r>
    <r>
      <rPr>
        <sz val="8"/>
        <rFont val="ＭＳ 明朝"/>
        <family val="1"/>
        <charset val="128"/>
      </rPr>
      <t xml:space="preserve"> </t>
    </r>
    <r>
      <rPr>
        <sz val="11"/>
        <rFont val="ＭＳ 明朝"/>
        <family val="1"/>
        <charset val="128"/>
      </rPr>
      <t>名</t>
    </r>
    <r>
      <rPr>
        <sz val="8"/>
        <rFont val="ＭＳ 明朝"/>
        <family val="1"/>
        <charset val="128"/>
      </rPr>
      <t xml:space="preserve"> </t>
    </r>
    <r>
      <rPr>
        <sz val="11"/>
        <rFont val="ＭＳ 明朝"/>
        <family val="1"/>
        <charset val="128"/>
      </rPr>
      <t>並</t>
    </r>
    <r>
      <rPr>
        <sz val="8"/>
        <rFont val="ＭＳ 明朝"/>
        <family val="1"/>
        <charset val="128"/>
      </rPr>
      <t xml:space="preserve"> </t>
    </r>
    <r>
      <rPr>
        <sz val="11"/>
        <rFont val="ＭＳ 明朝"/>
        <family val="1"/>
        <charset val="128"/>
      </rPr>
      <t>び</t>
    </r>
    <r>
      <rPr>
        <sz val="8"/>
        <rFont val="ＭＳ 明朝"/>
        <family val="1"/>
        <charset val="128"/>
      </rPr>
      <t xml:space="preserve"> </t>
    </r>
    <r>
      <rPr>
        <sz val="11"/>
        <rFont val="ＭＳ 明朝"/>
        <family val="1"/>
        <charset val="128"/>
      </rPr>
      <t>に</t>
    </r>
    <r>
      <rPr>
        <sz val="8"/>
        <rFont val="ＭＳ 明朝"/>
        <family val="1"/>
        <charset val="128"/>
      </rPr>
      <t xml:space="preserve"> </t>
    </r>
    <r>
      <rPr>
        <sz val="11"/>
        <rFont val="ＭＳ 明朝"/>
        <family val="1"/>
        <charset val="128"/>
      </rPr>
      <t>電 話</t>
    </r>
    <r>
      <rPr>
        <sz val="8"/>
        <rFont val="ＭＳ 明朝"/>
        <family val="1"/>
        <charset val="128"/>
      </rPr>
      <t xml:space="preserve"> </t>
    </r>
    <r>
      <rPr>
        <sz val="11"/>
        <rFont val="ＭＳ 明朝"/>
        <family val="1"/>
        <charset val="128"/>
      </rPr>
      <t>番</t>
    </r>
    <r>
      <rPr>
        <sz val="8"/>
        <rFont val="ＭＳ 明朝"/>
        <family val="1"/>
        <charset val="128"/>
      </rPr>
      <t xml:space="preserve"> </t>
    </r>
    <r>
      <rPr>
        <sz val="11"/>
        <rFont val="ＭＳ 明朝"/>
        <family val="1"/>
        <charset val="128"/>
      </rPr>
      <t>号</t>
    </r>
    <rPh sb="2" eb="4">
      <t>シンセイ</t>
    </rPh>
    <rPh sb="5" eb="7">
      <t>オウトウ</t>
    </rPh>
    <rPh sb="9" eb="10">
      <t>カカリ</t>
    </rPh>
    <rPh sb="10" eb="11">
      <t>オヨ</t>
    </rPh>
    <rPh sb="12" eb="13">
      <t>シ</t>
    </rPh>
    <rPh sb="14" eb="15">
      <t>メイ</t>
    </rPh>
    <rPh sb="16" eb="17">
      <t>ナラ</t>
    </rPh>
    <rPh sb="22" eb="23">
      <t>デン</t>
    </rPh>
    <rPh sb="24" eb="25">
      <t>ハナシ</t>
    </rPh>
    <rPh sb="26" eb="27">
      <t>バン</t>
    </rPh>
    <rPh sb="28" eb="29">
      <t>ゴウ</t>
    </rPh>
    <phoneticPr fontId="3"/>
  </si>
  <si>
    <t>別記第３０号様式</t>
    <rPh sb="0" eb="2">
      <t>ベッキ</t>
    </rPh>
    <rPh sb="2" eb="3">
      <t>ダイ</t>
    </rPh>
    <rPh sb="5" eb="6">
      <t>ゴウ</t>
    </rPh>
    <rPh sb="6" eb="8">
      <t>ヨウシキ</t>
    </rPh>
    <phoneticPr fontId="3"/>
  </si>
  <si>
    <t>免税軽油使用者証等受領に関する代理人届出書</t>
    <rPh sb="0" eb="2">
      <t>メンゼイ</t>
    </rPh>
    <rPh sb="2" eb="4">
      <t>ケイユ</t>
    </rPh>
    <rPh sb="4" eb="7">
      <t>シヨウシャ</t>
    </rPh>
    <rPh sb="7" eb="9">
      <t>アカシナド</t>
    </rPh>
    <rPh sb="9" eb="11">
      <t>ジュリョウ</t>
    </rPh>
    <rPh sb="12" eb="13">
      <t>カン</t>
    </rPh>
    <rPh sb="15" eb="18">
      <t>ダイリニン</t>
    </rPh>
    <rPh sb="18" eb="21">
      <t>トドケデショ</t>
    </rPh>
    <phoneticPr fontId="3"/>
  </si>
  <si>
    <t>住　　 所 ( 所在地 )</t>
    <rPh sb="0" eb="1">
      <t>ジュウ</t>
    </rPh>
    <rPh sb="4" eb="5">
      <t>トコロ</t>
    </rPh>
    <rPh sb="8" eb="11">
      <t>ショザイチ</t>
    </rPh>
    <phoneticPr fontId="3"/>
  </si>
  <si>
    <t>氏　　 名 ( 名　称 )</t>
    <rPh sb="0" eb="1">
      <t>シ</t>
    </rPh>
    <rPh sb="4" eb="5">
      <t>ナ</t>
    </rPh>
    <rPh sb="8" eb="9">
      <t>ナ</t>
    </rPh>
    <rPh sb="10" eb="11">
      <t>ショウ</t>
    </rPh>
    <phoneticPr fontId="3"/>
  </si>
  <si>
    <t xml:space="preserve">     石油製品販売業
   者が、軽油に軽油
   以外の炭化水素油
   を混和し若しくは
   軽油以外の炭化水
   素油と軽油以外の
   炭化水素油を混和
   して製造された軽
   油を販売した場合
   又は燃料炭化水素
   油を自動車の内燃
   機関の燃料として
   販売した場合</t>
    <rPh sb="5" eb="7">
      <t>セキユ</t>
    </rPh>
    <rPh sb="7" eb="9">
      <t>セイヒン</t>
    </rPh>
    <rPh sb="9" eb="11">
      <t>ハンバイ</t>
    </rPh>
    <rPh sb="19" eb="21">
      <t>ケイユ</t>
    </rPh>
    <rPh sb="22" eb="24">
      <t>ケイユ</t>
    </rPh>
    <rPh sb="33" eb="35">
      <t>スイソ</t>
    </rPh>
    <rPh sb="35" eb="36">
      <t>アブラ</t>
    </rPh>
    <rPh sb="41" eb="43">
      <t>コンワ</t>
    </rPh>
    <rPh sb="44" eb="45">
      <t>モ</t>
    </rPh>
    <rPh sb="54" eb="56">
      <t>イガイ</t>
    </rPh>
    <rPh sb="65" eb="66">
      <t>アブラ</t>
    </rPh>
    <rPh sb="67" eb="69">
      <t>ケイユ</t>
    </rPh>
    <rPh sb="69" eb="71">
      <t>イガイ</t>
    </rPh>
    <rPh sb="78" eb="80">
      <t>スイソ</t>
    </rPh>
    <rPh sb="80" eb="81">
      <t>アブラ</t>
    </rPh>
    <rPh sb="82" eb="84">
      <t>コンワ</t>
    </rPh>
    <rPh sb="90" eb="92">
      <t>セイゾウ</t>
    </rPh>
    <rPh sb="102" eb="104">
      <t>ハンバイ</t>
    </rPh>
    <rPh sb="106" eb="108">
      <t>バアイ</t>
    </rPh>
    <rPh sb="112" eb="113">
      <t>マタ</t>
    </rPh>
    <rPh sb="116" eb="118">
      <t>タンカ</t>
    </rPh>
    <rPh sb="118" eb="120">
      <t>スイソ</t>
    </rPh>
    <rPh sb="124" eb="125">
      <t>アブラ</t>
    </rPh>
    <rPh sb="130" eb="132">
      <t>ナイネン</t>
    </rPh>
    <phoneticPr fontId="3"/>
  </si>
  <si>
    <t>電　　話番　　号</t>
    <rPh sb="0" eb="1">
      <t>デン</t>
    </rPh>
    <rPh sb="3" eb="4">
      <t>ハナシ</t>
    </rPh>
    <rPh sb="4" eb="5">
      <t>バン</t>
    </rPh>
    <rPh sb="7" eb="8">
      <t>ゴウ</t>
    </rPh>
    <phoneticPr fontId="3"/>
  </si>
  <si>
    <t>届出者</t>
    <rPh sb="0" eb="1">
      <t>トド</t>
    </rPh>
    <rPh sb="1" eb="2">
      <t>デ</t>
    </rPh>
    <rPh sb="2" eb="3">
      <t>モノ</t>
    </rPh>
    <phoneticPr fontId="3"/>
  </si>
  <si>
    <t>代理人</t>
    <rPh sb="0" eb="3">
      <t>ダイリニン</t>
    </rPh>
    <phoneticPr fontId="3"/>
  </si>
  <si>
    <r>
      <t xml:space="preserve"> 　</t>
    </r>
    <r>
      <rPr>
        <sz val="8"/>
        <rFont val="ＭＳ 明朝"/>
        <family val="1"/>
        <charset val="128"/>
      </rPr>
      <t>「</t>
    </r>
    <r>
      <rPr>
        <sz val="9"/>
        <rFont val="ＭＳ 明朝"/>
        <family val="1"/>
        <charset val="128"/>
      </rPr>
      <t>免税軽油の引取りに関する事実及びその数量</t>
    </r>
    <r>
      <rPr>
        <sz val="8"/>
        <rFont val="ＭＳ 明朝"/>
        <family val="1"/>
        <charset val="128"/>
      </rPr>
      <t>」</t>
    </r>
    <r>
      <rPr>
        <sz val="9"/>
        <rFont val="ＭＳ 明朝"/>
        <family val="1"/>
        <charset val="128"/>
      </rPr>
      <t>、</t>
    </r>
    <r>
      <rPr>
        <sz val="8"/>
        <rFont val="ＭＳ 明朝"/>
        <family val="1"/>
        <charset val="128"/>
      </rPr>
      <t>「</t>
    </r>
    <r>
      <rPr>
        <sz val="9"/>
        <rFont val="ＭＳ 明朝"/>
        <family val="1"/>
        <charset val="128"/>
      </rPr>
      <t>免税軽油の引渡しを行った販売業者の事務所又は事業所所在地及び氏</t>
    </r>
    <rPh sb="3" eb="5">
      <t>メンゼイ</t>
    </rPh>
    <rPh sb="5" eb="7">
      <t>ケイユ</t>
    </rPh>
    <rPh sb="8" eb="10">
      <t>ヒキトリ</t>
    </rPh>
    <rPh sb="12" eb="13">
      <t>カン</t>
    </rPh>
    <rPh sb="15" eb="17">
      <t>ジジツ</t>
    </rPh>
    <rPh sb="17" eb="18">
      <t>オヨ</t>
    </rPh>
    <rPh sb="21" eb="23">
      <t>スウリョウ</t>
    </rPh>
    <rPh sb="26" eb="28">
      <t>メンゼイ</t>
    </rPh>
    <rPh sb="28" eb="30">
      <t>ケイユ</t>
    </rPh>
    <rPh sb="31" eb="32">
      <t>ヒ</t>
    </rPh>
    <rPh sb="32" eb="33">
      <t>ワタ</t>
    </rPh>
    <rPh sb="35" eb="36">
      <t>オコナ</t>
    </rPh>
    <rPh sb="38" eb="40">
      <t>ハンバイ</t>
    </rPh>
    <rPh sb="40" eb="42">
      <t>ギョウシャ</t>
    </rPh>
    <rPh sb="43" eb="46">
      <t>ジムショ</t>
    </rPh>
    <rPh sb="46" eb="47">
      <t>マタ</t>
    </rPh>
    <rPh sb="48" eb="51">
      <t>ジギョウショ</t>
    </rPh>
    <rPh sb="51" eb="54">
      <t>ショザイチ</t>
    </rPh>
    <rPh sb="54" eb="55">
      <t>オヨ</t>
    </rPh>
    <rPh sb="56" eb="57">
      <t>シ</t>
    </rPh>
    <phoneticPr fontId="3"/>
  </si>
  <si>
    <t>住　　　所</t>
    <rPh sb="0" eb="1">
      <t>ジュウ</t>
    </rPh>
    <rPh sb="4" eb="5">
      <t>トコロ</t>
    </rPh>
    <phoneticPr fontId="3"/>
  </si>
  <si>
    <t>Ｎｏ．１６</t>
  </si>
  <si>
    <t xml:space="preserve"> 注意　この用紙は、「免税軽油の引取り等に係る報告書」(以下「報告書」という。)の「免税軽油の使用に関する事実及びそ</t>
    <rPh sb="1" eb="3">
      <t>チュウイ</t>
    </rPh>
    <rPh sb="6" eb="8">
      <t>ヨウシ</t>
    </rPh>
    <rPh sb="11" eb="13">
      <t>メンゼイ</t>
    </rPh>
    <rPh sb="13" eb="15">
      <t>ケイユ</t>
    </rPh>
    <rPh sb="16" eb="18">
      <t>ヒキトリ</t>
    </rPh>
    <rPh sb="19" eb="20">
      <t>トウ</t>
    </rPh>
    <rPh sb="21" eb="22">
      <t>カカ</t>
    </rPh>
    <rPh sb="23" eb="26">
      <t>ホウコクショ</t>
    </rPh>
    <rPh sb="28" eb="30">
      <t>イカ</t>
    </rPh>
    <rPh sb="31" eb="34">
      <t>ホウコクショ</t>
    </rPh>
    <rPh sb="42" eb="44">
      <t>メンゼイ</t>
    </rPh>
    <rPh sb="44" eb="46">
      <t>ケイユ</t>
    </rPh>
    <rPh sb="47" eb="49">
      <t>シヨウ</t>
    </rPh>
    <rPh sb="50" eb="51">
      <t>カン</t>
    </rPh>
    <phoneticPr fontId="3"/>
  </si>
  <si>
    <t>氏　　　名</t>
    <rPh sb="0" eb="1">
      <t>シ</t>
    </rPh>
    <rPh sb="4" eb="5">
      <t>メイ</t>
    </rPh>
    <phoneticPr fontId="3"/>
  </si>
  <si>
    <t xml:space="preserve"> 報告対象期間の初日の前日における免税軽油の保有数量</t>
    <rPh sb="1" eb="3">
      <t>ホウコク</t>
    </rPh>
    <rPh sb="3" eb="5">
      <t>タイショウ</t>
    </rPh>
    <rPh sb="5" eb="7">
      <t>キカン</t>
    </rPh>
    <rPh sb="8" eb="10">
      <t>ショニチ</t>
    </rPh>
    <rPh sb="11" eb="13">
      <t>ゼンジツ</t>
    </rPh>
    <rPh sb="17" eb="19">
      <t>メンゼイ</t>
    </rPh>
    <rPh sb="19" eb="21">
      <t>ケイユ</t>
    </rPh>
    <rPh sb="22" eb="24">
      <t>ホユウ</t>
    </rPh>
    <rPh sb="24" eb="26">
      <t>スウリョウ</t>
    </rPh>
    <phoneticPr fontId="3"/>
  </si>
  <si>
    <r>
      <t xml:space="preserve">備　　　　　考
</t>
    </r>
    <r>
      <rPr>
        <sz val="8"/>
        <rFont val="ＭＳ 明朝"/>
        <family val="1"/>
        <charset val="128"/>
      </rPr>
      <t>(購入日及び購入数量)</t>
    </r>
    <rPh sb="0" eb="1">
      <t>ビ</t>
    </rPh>
    <rPh sb="6" eb="7">
      <t>コウ</t>
    </rPh>
    <rPh sb="9" eb="11">
      <t>コウニュウ</t>
    </rPh>
    <rPh sb="11" eb="12">
      <t>ヒ</t>
    </rPh>
    <rPh sb="12" eb="13">
      <t>オヨ</t>
    </rPh>
    <rPh sb="14" eb="16">
      <t>コウニュウ</t>
    </rPh>
    <rPh sb="16" eb="18">
      <t>スウリョウ</t>
    </rPh>
    <phoneticPr fontId="3"/>
  </si>
  <si>
    <t>Ｎｏ．３</t>
  </si>
  <si>
    <r>
      <t xml:space="preserve"> 　　場合にあっては、当該機械、車両又は設備への給油数量をもってその使用数量として差し支えないものであること</t>
    </r>
    <r>
      <rPr>
        <sz val="8"/>
        <rFont val="ＭＳ 明朝"/>
        <family val="1"/>
        <charset val="128"/>
      </rPr>
      <t>。</t>
    </r>
    <rPh sb="3" eb="5">
      <t>バアイ</t>
    </rPh>
    <rPh sb="11" eb="13">
      <t>トウガイ</t>
    </rPh>
    <rPh sb="13" eb="15">
      <t>キカイ</t>
    </rPh>
    <rPh sb="16" eb="18">
      <t>シャリョウ</t>
    </rPh>
    <rPh sb="18" eb="19">
      <t>マタ</t>
    </rPh>
    <rPh sb="20" eb="22">
      <t>セツビ</t>
    </rPh>
    <rPh sb="24" eb="26">
      <t>キュウユ</t>
    </rPh>
    <rPh sb="26" eb="28">
      <t>スウリョウ</t>
    </rPh>
    <rPh sb="34" eb="36">
      <t>シヨウ</t>
    </rPh>
    <rPh sb="36" eb="38">
      <t>スウリョウ</t>
    </rPh>
    <rPh sb="41" eb="42">
      <t>サ</t>
    </rPh>
    <rPh sb="43" eb="44">
      <t>ツカ</t>
    </rPh>
    <phoneticPr fontId="3"/>
  </si>
  <si>
    <t>届出者との関係</t>
    <rPh sb="0" eb="1">
      <t>トド</t>
    </rPh>
    <rPh sb="1" eb="2">
      <t>デ</t>
    </rPh>
    <rPh sb="2" eb="3">
      <t>モノ</t>
    </rPh>
    <rPh sb="5" eb="7">
      <t>カンケイ</t>
    </rPh>
    <phoneticPr fontId="3"/>
  </si>
  <si>
    <t>免税証交付申請書</t>
    <rPh sb="0" eb="2">
      <t>メンゼイ</t>
    </rPh>
    <rPh sb="2" eb="3">
      <t>アカシ</t>
    </rPh>
    <rPh sb="3" eb="5">
      <t>コウフ</t>
    </rPh>
    <rPh sb="5" eb="8">
      <t>シンセイショ</t>
    </rPh>
    <phoneticPr fontId="3"/>
  </si>
  <si>
    <t xml:space="preserve">     特別徴収義務者以外の者
   が軽油を輸入した場合</t>
    <rPh sb="5" eb="7">
      <t>トクベツ</t>
    </rPh>
    <rPh sb="7" eb="9">
      <t>チョウシュウ</t>
    </rPh>
    <rPh sb="9" eb="12">
      <t>ギムシャ</t>
    </rPh>
    <rPh sb="12" eb="14">
      <t>イガイ</t>
    </rPh>
    <rPh sb="15" eb="16">
      <t>モノ</t>
    </rPh>
    <rPh sb="21" eb="23">
      <t>ケイユ</t>
    </rPh>
    <rPh sb="24" eb="26">
      <t>ユニュウ</t>
    </rPh>
    <rPh sb="28" eb="30">
      <t>バアイ</t>
    </rPh>
    <phoneticPr fontId="3"/>
  </si>
  <si>
    <t>代  理  さ  せ  る</t>
    <rPh sb="0" eb="1">
      <t>ダイ</t>
    </rPh>
    <rPh sb="3" eb="4">
      <t>リ</t>
    </rPh>
    <phoneticPr fontId="3"/>
  </si>
  <si>
    <r>
      <t xml:space="preserve"> 　　足りる書類並びに道税事務所長等が特に必要と認める書類を必ず添付すること</t>
    </r>
    <r>
      <rPr>
        <sz val="8"/>
        <rFont val="ＭＳ 明朝"/>
        <family val="1"/>
        <charset val="128"/>
      </rPr>
      <t>。</t>
    </r>
    <rPh sb="3" eb="4">
      <t>タ</t>
    </rPh>
    <rPh sb="6" eb="8">
      <t>ショルイ</t>
    </rPh>
    <rPh sb="8" eb="9">
      <t>ナラ</t>
    </rPh>
    <rPh sb="11" eb="13">
      <t>ドウゼイ</t>
    </rPh>
    <rPh sb="13" eb="15">
      <t>ジム</t>
    </rPh>
    <rPh sb="15" eb="17">
      <t>ショチョウ</t>
    </rPh>
    <rPh sb="17" eb="18">
      <t>トウ</t>
    </rPh>
    <rPh sb="19" eb="20">
      <t>トク</t>
    </rPh>
    <rPh sb="21" eb="23">
      <t>ヒツヨウ</t>
    </rPh>
    <rPh sb="24" eb="25">
      <t>ミト</t>
    </rPh>
    <rPh sb="27" eb="29">
      <t>ショルイ</t>
    </rPh>
    <rPh sb="30" eb="31">
      <t>カナラ</t>
    </rPh>
    <rPh sb="32" eb="34">
      <t>テンプ</t>
    </rPh>
    <phoneticPr fontId="3"/>
  </si>
  <si>
    <t>事              項</t>
    <rPh sb="0" eb="1">
      <t>コト</t>
    </rPh>
    <rPh sb="15" eb="16">
      <t>コウ</t>
    </rPh>
    <phoneticPr fontId="3"/>
  </si>
  <si>
    <t>リットル</t>
  </si>
  <si>
    <t>合 (累)　　　計</t>
    <rPh sb="0" eb="1">
      <t>ゴウ</t>
    </rPh>
    <rPh sb="3" eb="4">
      <t>ルイ</t>
    </rPh>
    <rPh sb="8" eb="9">
      <t>ケイ</t>
    </rPh>
    <phoneticPr fontId="3"/>
  </si>
  <si>
    <t>２　免税証の受領に関すること。</t>
    <rPh sb="2" eb="4">
      <t>メンゼイ</t>
    </rPh>
    <rPh sb="4" eb="5">
      <t>アカシ</t>
    </rPh>
    <rPh sb="6" eb="8">
      <t>ジュリョウ</t>
    </rPh>
    <rPh sb="9" eb="10">
      <t>カン</t>
    </rPh>
    <phoneticPr fontId="3"/>
  </si>
  <si>
    <t>差　 引(返納)</t>
    <rPh sb="0" eb="1">
      <t>サ</t>
    </rPh>
    <rPh sb="3" eb="4">
      <t>ヒ</t>
    </rPh>
    <rPh sb="5" eb="7">
      <t>ヘンノウ</t>
    </rPh>
    <phoneticPr fontId="3"/>
  </si>
  <si>
    <t>(電話</t>
    <rPh sb="1" eb="3">
      <t>デンワ</t>
    </rPh>
    <phoneticPr fontId="3"/>
  </si>
  <si>
    <t>備　　　　　　　考</t>
    <rPh sb="0" eb="1">
      <t>ビ</t>
    </rPh>
    <rPh sb="8" eb="9">
      <t>コウ</t>
    </rPh>
    <phoneticPr fontId="3"/>
  </si>
  <si>
    <t>※</t>
  </si>
  <si>
    <t>使 用 者 証 番 号</t>
    <rPh sb="0" eb="1">
      <t>ツカ</t>
    </rPh>
    <rPh sb="2" eb="3">
      <t>ヨウ</t>
    </rPh>
    <rPh sb="4" eb="5">
      <t>モノ</t>
    </rPh>
    <rPh sb="6" eb="7">
      <t>アカシ</t>
    </rPh>
    <rPh sb="8" eb="9">
      <t>バン</t>
    </rPh>
    <rPh sb="10" eb="11">
      <t>ゴウ</t>
    </rPh>
    <phoneticPr fontId="3"/>
  </si>
  <si>
    <t>及び氏名並びに電話番号</t>
    <rPh sb="0" eb="1">
      <t>オヨ</t>
    </rPh>
    <rPh sb="2" eb="4">
      <t>シメイ</t>
    </rPh>
    <rPh sb="4" eb="5">
      <t>ナラ</t>
    </rPh>
    <rPh sb="7" eb="9">
      <t>デンワ</t>
    </rPh>
    <rPh sb="9" eb="11">
      <t>バンゴウ</t>
    </rPh>
    <phoneticPr fontId="3"/>
  </si>
  <si>
    <t xml:space="preserve"> 輸入した軽油の数量</t>
    <rPh sb="1" eb="3">
      <t>ユニュウ</t>
    </rPh>
    <rPh sb="5" eb="7">
      <t>ケイユ</t>
    </rPh>
    <rPh sb="8" eb="10">
      <t>スウリョウ</t>
    </rPh>
    <phoneticPr fontId="3"/>
  </si>
  <si>
    <t>別記第２８号様式</t>
    <rPh sb="0" eb="2">
      <t>ベッキ</t>
    </rPh>
    <rPh sb="2" eb="3">
      <t>ダイ</t>
    </rPh>
    <rPh sb="5" eb="6">
      <t>ゴウ</t>
    </rPh>
    <rPh sb="6" eb="8">
      <t>ヨウシキ</t>
    </rPh>
    <phoneticPr fontId="3"/>
  </si>
  <si>
    <t>住所(所在地)</t>
    <rPh sb="0" eb="2">
      <t>ジュウショ</t>
    </rPh>
    <rPh sb="3" eb="6">
      <t>ショザイチ</t>
    </rPh>
    <phoneticPr fontId="3"/>
  </si>
  <si>
    <t>別添使用者証のとおり</t>
    <rPh sb="0" eb="2">
      <t>ベッテン</t>
    </rPh>
    <rPh sb="2" eb="5">
      <t>シヨウシャ</t>
    </rPh>
    <rPh sb="5" eb="6">
      <t>アカシ</t>
    </rPh>
    <phoneticPr fontId="3"/>
  </si>
  <si>
    <t>区　　　　　分</t>
    <rPh sb="0" eb="1">
      <t>ク</t>
    </rPh>
    <rPh sb="6" eb="7">
      <t>ブン</t>
    </rPh>
    <phoneticPr fontId="3"/>
  </si>
  <si>
    <t>軽油引取税納付申告書</t>
    <rPh sb="0" eb="2">
      <t>ケイユ</t>
    </rPh>
    <rPh sb="2" eb="5">
      <t>ヒキトリゼイ</t>
    </rPh>
    <rPh sb="5" eb="7">
      <t>ノウフ</t>
    </rPh>
    <rPh sb="7" eb="10">
      <t>シンコクショ</t>
    </rPh>
    <phoneticPr fontId="3"/>
  </si>
  <si>
    <t>事業の名称</t>
    <rPh sb="0" eb="2">
      <t>ジギョウ</t>
    </rPh>
    <rPh sb="3" eb="5">
      <t>メイショウ</t>
    </rPh>
    <phoneticPr fontId="3"/>
  </si>
  <si>
    <t>時間</t>
    <rPh sb="0" eb="2">
      <t>ジカン</t>
    </rPh>
    <phoneticPr fontId="3"/>
  </si>
  <si>
    <t xml:space="preserve"> 報告対象期間に使用した免税軽油の数量の合計</t>
    <rPh sb="1" eb="3">
      <t>ホウコク</t>
    </rPh>
    <rPh sb="3" eb="5">
      <t>タイショウ</t>
    </rPh>
    <rPh sb="5" eb="7">
      <t>キカン</t>
    </rPh>
    <rPh sb="8" eb="10">
      <t>シヨウ</t>
    </rPh>
    <rPh sb="12" eb="14">
      <t>メンゼイ</t>
    </rPh>
    <rPh sb="14" eb="16">
      <t>ケイユ</t>
    </rPh>
    <rPh sb="17" eb="19">
      <t>スウリョウ</t>
    </rPh>
    <rPh sb="20" eb="22">
      <t>ゴウケイ</t>
    </rPh>
    <phoneticPr fontId="3"/>
  </si>
  <si>
    <r>
      <t>使</t>
    </r>
    <r>
      <rPr>
        <sz val="9"/>
        <rFont val="ＭＳ 明朝"/>
        <family val="1"/>
        <charset val="128"/>
      </rPr>
      <t xml:space="preserve"> </t>
    </r>
    <r>
      <rPr>
        <sz val="11"/>
        <rFont val="ＭＳ 明朝"/>
        <family val="1"/>
        <charset val="128"/>
      </rPr>
      <t>用</t>
    </r>
    <r>
      <rPr>
        <sz val="9"/>
        <rFont val="ＭＳ 明朝"/>
        <family val="1"/>
        <charset val="128"/>
      </rPr>
      <t xml:space="preserve"> </t>
    </r>
    <r>
      <rPr>
        <sz val="11"/>
        <rFont val="ＭＳ 明朝"/>
        <family val="1"/>
        <charset val="128"/>
      </rPr>
      <t>目</t>
    </r>
    <r>
      <rPr>
        <sz val="9"/>
        <rFont val="ＭＳ 明朝"/>
        <family val="1"/>
        <charset val="128"/>
      </rPr>
      <t xml:space="preserve"> </t>
    </r>
    <r>
      <rPr>
        <sz val="11"/>
        <rFont val="ＭＳ 明朝"/>
        <family val="1"/>
        <charset val="128"/>
      </rPr>
      <t>的</t>
    </r>
    <rPh sb="0" eb="1">
      <t>ツカ</t>
    </rPh>
    <rPh sb="2" eb="3">
      <t>ヨウ</t>
    </rPh>
    <rPh sb="4" eb="5">
      <t>メ</t>
    </rPh>
    <rPh sb="6" eb="7">
      <t>マト</t>
    </rPh>
    <phoneticPr fontId="3"/>
  </si>
  <si>
    <t xml:space="preserve"> ①のうち譲渡の承認を受けた燃料炭化水素油に含まれてい
 る既に揮発油税が課され又は課されるべき揮発油の数量</t>
    <rPh sb="5" eb="7">
      <t>ジョウト</t>
    </rPh>
    <rPh sb="8" eb="10">
      <t>ショウニン</t>
    </rPh>
    <rPh sb="11" eb="12">
      <t>ウ</t>
    </rPh>
    <rPh sb="14" eb="16">
      <t>ネンリョウ</t>
    </rPh>
    <rPh sb="16" eb="18">
      <t>タンカ</t>
    </rPh>
    <rPh sb="18" eb="20">
      <t>スイソ</t>
    </rPh>
    <rPh sb="20" eb="21">
      <t>アブラ</t>
    </rPh>
    <rPh sb="22" eb="23">
      <t>フク</t>
    </rPh>
    <rPh sb="30" eb="31">
      <t>スデ</t>
    </rPh>
    <rPh sb="32" eb="35">
      <t>キハツユ</t>
    </rPh>
    <rPh sb="35" eb="36">
      <t>ゼイ</t>
    </rPh>
    <rPh sb="37" eb="38">
      <t>カ</t>
    </rPh>
    <rPh sb="40" eb="41">
      <t>マタ</t>
    </rPh>
    <rPh sb="42" eb="43">
      <t>カ</t>
    </rPh>
    <rPh sb="48" eb="51">
      <t>キハツユ</t>
    </rPh>
    <rPh sb="52" eb="54">
      <t>スウリョウ</t>
    </rPh>
    <phoneticPr fontId="3"/>
  </si>
  <si>
    <t>使用</t>
    <rPh sb="0" eb="2">
      <t>シヨウ</t>
    </rPh>
    <phoneticPr fontId="3"/>
  </si>
  <si>
    <t xml:space="preserve"> 　１　この報告書は、免税軽油使用者証の交付を受けた者が地方税法（以下「法」という。）第１４４条の２７第１項の規定</t>
    <rPh sb="6" eb="9">
      <t>ホウコクショ</t>
    </rPh>
    <rPh sb="11" eb="13">
      <t>メンゼイ</t>
    </rPh>
    <rPh sb="13" eb="15">
      <t>ケイユ</t>
    </rPh>
    <rPh sb="15" eb="18">
      <t>シヨウシャ</t>
    </rPh>
    <rPh sb="18" eb="19">
      <t>アカシ</t>
    </rPh>
    <rPh sb="20" eb="22">
      <t>コウフ</t>
    </rPh>
    <rPh sb="23" eb="24">
      <t>ウ</t>
    </rPh>
    <rPh sb="26" eb="27">
      <t>モノ</t>
    </rPh>
    <rPh sb="28" eb="31">
      <t>チホウゼイ</t>
    </rPh>
    <rPh sb="31" eb="32">
      <t>ホウ</t>
    </rPh>
    <rPh sb="33" eb="35">
      <t>イカ</t>
    </rPh>
    <rPh sb="36" eb="37">
      <t>ホウ</t>
    </rPh>
    <rPh sb="43" eb="44">
      <t>ダイ</t>
    </rPh>
    <rPh sb="47" eb="48">
      <t>ジョウ</t>
    </rPh>
    <rPh sb="51" eb="52">
      <t>ダイ</t>
    </rPh>
    <rPh sb="53" eb="54">
      <t>コウ</t>
    </rPh>
    <phoneticPr fontId="3"/>
  </si>
  <si>
    <t>販 売 業 者
取 扱 者 印</t>
    <rPh sb="0" eb="1">
      <t>ハン</t>
    </rPh>
    <rPh sb="2" eb="3">
      <t>バイ</t>
    </rPh>
    <rPh sb="4" eb="5">
      <t>ギョウ</t>
    </rPh>
    <rPh sb="6" eb="7">
      <t>シャ</t>
    </rPh>
    <rPh sb="8" eb="9">
      <t>トリ</t>
    </rPh>
    <rPh sb="10" eb="11">
      <t>アツカイ</t>
    </rPh>
    <rPh sb="12" eb="13">
      <t>モノ</t>
    </rPh>
    <rPh sb="14" eb="15">
      <t>イン</t>
    </rPh>
    <phoneticPr fontId="3"/>
  </si>
  <si>
    <t>貸　　与　　機　　械　　等</t>
    <rPh sb="0" eb="1">
      <t>カシ</t>
    </rPh>
    <rPh sb="3" eb="4">
      <t>クミ</t>
    </rPh>
    <rPh sb="6" eb="7">
      <t>キ</t>
    </rPh>
    <rPh sb="9" eb="10">
      <t>カセ</t>
    </rPh>
    <rPh sb="12" eb="13">
      <t>トウ</t>
    </rPh>
    <phoneticPr fontId="3"/>
  </si>
  <si>
    <t>(販売業者名)</t>
    <rPh sb="1" eb="3">
      <t>ハンバイ</t>
    </rPh>
    <rPh sb="3" eb="5">
      <t>ギョウシャ</t>
    </rPh>
    <rPh sb="5" eb="6">
      <t>メイ</t>
    </rPh>
    <phoneticPr fontId="3"/>
  </si>
  <si>
    <t>機　 械　 等　 名</t>
    <rPh sb="0" eb="1">
      <t>キ</t>
    </rPh>
    <rPh sb="3" eb="4">
      <t>カセ</t>
    </rPh>
    <rPh sb="6" eb="7">
      <t>トウ</t>
    </rPh>
    <rPh sb="9" eb="10">
      <t>メイ</t>
    </rPh>
    <phoneticPr fontId="3"/>
  </si>
  <si>
    <t>軸　馬　力</t>
    <rPh sb="0" eb="1">
      <t>ジク</t>
    </rPh>
    <rPh sb="2" eb="3">
      <t>ウマ</t>
    </rPh>
    <rPh sb="4" eb="5">
      <t>チカラ</t>
    </rPh>
    <phoneticPr fontId="3"/>
  </si>
  <si>
    <t>貸　与　期　間</t>
    <rPh sb="0" eb="1">
      <t>カシ</t>
    </rPh>
    <rPh sb="2" eb="3">
      <t>クミ</t>
    </rPh>
    <rPh sb="4" eb="5">
      <t>キ</t>
    </rPh>
    <rPh sb="6" eb="7">
      <t>アイダ</t>
    </rPh>
    <phoneticPr fontId="3"/>
  </si>
  <si>
    <t>引取り数量</t>
    <rPh sb="0" eb="2">
      <t>ヒキトリ</t>
    </rPh>
    <rPh sb="3" eb="5">
      <t>スウリョウ</t>
    </rPh>
    <phoneticPr fontId="3"/>
  </si>
  <si>
    <t>日から</t>
    <rPh sb="0" eb="1">
      <t>ヒ</t>
    </rPh>
    <phoneticPr fontId="3"/>
  </si>
  <si>
    <t>(電話</t>
  </si>
  <si>
    <t>別記第３２号様式(控用）</t>
    <rPh sb="0" eb="2">
      <t>ベッキ</t>
    </rPh>
    <rPh sb="2" eb="3">
      <t>ダイ</t>
    </rPh>
    <rPh sb="5" eb="6">
      <t>ゴウ</t>
    </rPh>
    <rPh sb="6" eb="8">
      <t>ヨウシキ</t>
    </rPh>
    <rPh sb="9" eb="10">
      <t>ヒカ</t>
    </rPh>
    <rPh sb="10" eb="11">
      <t>ヨウ</t>
    </rPh>
    <phoneticPr fontId="3"/>
  </si>
  <si>
    <t>24</t>
  </si>
  <si>
    <t>氏　　名(名　 称)</t>
    <rPh sb="0" eb="1">
      <t>シ</t>
    </rPh>
    <rPh sb="3" eb="4">
      <t>ナ</t>
    </rPh>
    <rPh sb="5" eb="6">
      <t>ナ</t>
    </rPh>
    <rPh sb="8" eb="9">
      <t>ショウ</t>
    </rPh>
    <phoneticPr fontId="3"/>
  </si>
  <si>
    <t>使用者証番号</t>
    <rPh sb="0" eb="3">
      <t>シヨウシャ</t>
    </rPh>
    <rPh sb="3" eb="4">
      <t>アカシ</t>
    </rPh>
    <rPh sb="4" eb="6">
      <t>バンゴウ</t>
    </rPh>
    <phoneticPr fontId="3"/>
  </si>
  <si>
    <t>種　　類</t>
    <rPh sb="0" eb="1">
      <t>タネ</t>
    </rPh>
    <rPh sb="3" eb="4">
      <t>タグイ</t>
    </rPh>
    <phoneticPr fontId="3"/>
  </si>
  <si>
    <t>有効期間</t>
    <rPh sb="0" eb="2">
      <t>ユウコウ</t>
    </rPh>
    <rPh sb="2" eb="4">
      <t>キカン</t>
    </rPh>
    <phoneticPr fontId="3"/>
  </si>
  <si>
    <t>(所在地)</t>
    <rPh sb="1" eb="4">
      <t>ショザイチ</t>
    </rPh>
    <phoneticPr fontId="3"/>
  </si>
  <si>
    <t xml:space="preserve"> 北海道</t>
    <rPh sb="1" eb="4">
      <t>ホッカイドウ</t>
    </rPh>
    <phoneticPr fontId="3"/>
  </si>
  <si>
    <t>返納理由</t>
    <rPh sb="0" eb="2">
      <t>ヘンノウ</t>
    </rPh>
    <rPh sb="2" eb="4">
      <t>リユウ</t>
    </rPh>
    <phoneticPr fontId="3"/>
  </si>
  <si>
    <r>
      <t xml:space="preserve"> 　　を記載すること</t>
    </r>
    <r>
      <rPr>
        <sz val="8"/>
        <rFont val="ＭＳ 明朝"/>
        <family val="1"/>
        <charset val="128"/>
      </rPr>
      <t>。</t>
    </r>
    <rPh sb="4" eb="6">
      <t>キサイ</t>
    </rPh>
    <phoneticPr fontId="3"/>
  </si>
  <si>
    <t>上記のとおり、返納します。</t>
    <rPh sb="0" eb="2">
      <t>ジョウキ</t>
    </rPh>
    <rPh sb="7" eb="9">
      <t>ヘンノウ</t>
    </rPh>
    <phoneticPr fontId="3"/>
  </si>
  <si>
    <t xml:space="preserve"> 注意　この用紙は、「免税軽油の引取り等に関する報告書」(以下「報告書」という。)の「免税軽油の引取りに関する事実及</t>
    <rPh sb="1" eb="3">
      <t>チュウイ</t>
    </rPh>
    <rPh sb="6" eb="8">
      <t>ヨウシ</t>
    </rPh>
    <rPh sb="11" eb="13">
      <t>メンゼイ</t>
    </rPh>
    <rPh sb="13" eb="15">
      <t>ケイユ</t>
    </rPh>
    <rPh sb="16" eb="18">
      <t>ヒキトリ</t>
    </rPh>
    <rPh sb="19" eb="20">
      <t>トウ</t>
    </rPh>
    <rPh sb="21" eb="22">
      <t>カン</t>
    </rPh>
    <rPh sb="24" eb="27">
      <t>ホウコクショ</t>
    </rPh>
    <rPh sb="29" eb="31">
      <t>イカ</t>
    </rPh>
    <rPh sb="32" eb="35">
      <t>ホウコクショ</t>
    </rPh>
    <rPh sb="43" eb="45">
      <t>メンゼイ</t>
    </rPh>
    <rPh sb="45" eb="47">
      <t>ケイユ</t>
    </rPh>
    <rPh sb="48" eb="50">
      <t>ヒキトリ</t>
    </rPh>
    <phoneticPr fontId="3"/>
  </si>
  <si>
    <t>返納者</t>
    <rPh sb="0" eb="2">
      <t>ヘンノウ</t>
    </rPh>
    <rPh sb="2" eb="3">
      <t>モノ</t>
    </rPh>
    <phoneticPr fontId="3"/>
  </si>
  <si>
    <t>3 「１時間当たり消費量」欄は、過去の実績等により記載してください。</t>
    <rPh sb="4" eb="6">
      <t>ジカン</t>
    </rPh>
    <rPh sb="6" eb="7">
      <t>ア</t>
    </rPh>
    <rPh sb="9" eb="12">
      <t>ショウヒリョウ</t>
    </rPh>
    <rPh sb="13" eb="14">
      <t>ラン</t>
    </rPh>
    <rPh sb="16" eb="18">
      <t>カコ</t>
    </rPh>
    <rPh sb="19" eb="21">
      <t>ジッセキ</t>
    </rPh>
    <rPh sb="21" eb="22">
      <t>トウ</t>
    </rPh>
    <rPh sb="25" eb="27">
      <t>キサイ</t>
    </rPh>
    <phoneticPr fontId="3"/>
  </si>
  <si>
    <t>別記第３２号様式（提出用）</t>
    <rPh sb="0" eb="2">
      <t>ベッキ</t>
    </rPh>
    <rPh sb="2" eb="3">
      <t>ダイ</t>
    </rPh>
    <rPh sb="5" eb="6">
      <t>ゴウ</t>
    </rPh>
    <rPh sb="6" eb="8">
      <t>ヨウシキ</t>
    </rPh>
    <rPh sb="9" eb="11">
      <t>テイシュツ</t>
    </rPh>
    <rPh sb="11" eb="12">
      <t>ヨウ</t>
    </rPh>
    <phoneticPr fontId="3"/>
  </si>
  <si>
    <t>(販売業者　所在地・名称等)</t>
    <rPh sb="1" eb="3">
      <t>ハンバイ</t>
    </rPh>
    <rPh sb="3" eb="5">
      <t>ギョウシャ</t>
    </rPh>
    <rPh sb="6" eb="9">
      <t>ショザイチ</t>
    </rPh>
    <rPh sb="10" eb="12">
      <t>メイショウ</t>
    </rPh>
    <rPh sb="12" eb="13">
      <t>トウ</t>
    </rPh>
    <phoneticPr fontId="3"/>
  </si>
  <si>
    <t>部長</t>
    <rPh sb="0" eb="2">
      <t>ブチョウ</t>
    </rPh>
    <phoneticPr fontId="3"/>
  </si>
  <si>
    <t>払　出　先　(提  出  先)</t>
    <rPh sb="0" eb="1">
      <t>ハラ</t>
    </rPh>
    <rPh sb="2" eb="3">
      <t>ダ</t>
    </rPh>
    <rPh sb="4" eb="5">
      <t>サキ</t>
    </rPh>
    <rPh sb="7" eb="8">
      <t>テイ</t>
    </rPh>
    <rPh sb="10" eb="11">
      <t>デ</t>
    </rPh>
    <rPh sb="13" eb="14">
      <t>サキ</t>
    </rPh>
    <phoneticPr fontId="3"/>
  </si>
  <si>
    <r>
      <t>使用者</t>
    </r>
    <r>
      <rPr>
        <sz val="9"/>
        <rFont val="ＭＳ 明朝"/>
        <family val="1"/>
        <charset val="128"/>
      </rPr>
      <t>マスタ</t>
    </r>
    <rPh sb="0" eb="3">
      <t>シヨウシャ</t>
    </rPh>
    <phoneticPr fontId="3"/>
  </si>
  <si>
    <t>処理結果表</t>
    <rPh sb="0" eb="2">
      <t>ショリ</t>
    </rPh>
    <rPh sb="2" eb="4">
      <t>ケッカ</t>
    </rPh>
    <rPh sb="4" eb="5">
      <t>ヒョウ</t>
    </rPh>
    <phoneticPr fontId="3"/>
  </si>
  <si>
    <t>(省)第１６号の２１様式（控用）</t>
    <rPh sb="1" eb="2">
      <t>ショウ</t>
    </rPh>
    <rPh sb="3" eb="4">
      <t>ダイ</t>
    </rPh>
    <rPh sb="6" eb="7">
      <t>ゴウ</t>
    </rPh>
    <rPh sb="10" eb="12">
      <t>ヨウシキ</t>
    </rPh>
    <rPh sb="13" eb="14">
      <t>ヒカ</t>
    </rPh>
    <rPh sb="14" eb="15">
      <t>ヨウ</t>
    </rPh>
    <phoneticPr fontId="3"/>
  </si>
  <si>
    <t>免税軽油の使用に係る　　　事務所又は事業所所在地</t>
    <rPh sb="0" eb="2">
      <t>メンゼイ</t>
    </rPh>
    <rPh sb="2" eb="4">
      <t>ケイユ</t>
    </rPh>
    <rPh sb="5" eb="7">
      <t>シヨウ</t>
    </rPh>
    <rPh sb="8" eb="9">
      <t>カカ</t>
    </rPh>
    <rPh sb="13" eb="16">
      <t>ジムショ</t>
    </rPh>
    <rPh sb="16" eb="17">
      <t>マタ</t>
    </rPh>
    <rPh sb="21" eb="24">
      <t>ショザイチ</t>
    </rPh>
    <phoneticPr fontId="3"/>
  </si>
  <si>
    <t>⑦</t>
  </si>
  <si>
    <t xml:space="preserve"> 差　　引　　計</t>
    <rPh sb="1" eb="2">
      <t>サ</t>
    </rPh>
    <rPh sb="4" eb="5">
      <t>ヒ</t>
    </rPh>
    <rPh sb="7" eb="8">
      <t>ケイ</t>
    </rPh>
    <phoneticPr fontId="3"/>
  </si>
  <si>
    <t>(北海道</t>
    <rPh sb="1" eb="4">
      <t>ホッカイドウ</t>
    </rPh>
    <phoneticPr fontId="3"/>
  </si>
  <si>
    <t>号)</t>
    <rPh sb="0" eb="1">
      <t>ゴウ</t>
    </rPh>
    <phoneticPr fontId="3"/>
  </si>
  <si>
    <t>№</t>
  </si>
  <si>
    <t>納付すべき軽油引取税</t>
    <rPh sb="0" eb="2">
      <t>ノウフ</t>
    </rPh>
    <rPh sb="5" eb="7">
      <t>ケイユ</t>
    </rPh>
    <rPh sb="7" eb="10">
      <t>ヒキトリゼイ</t>
    </rPh>
    <phoneticPr fontId="3"/>
  </si>
  <si>
    <t>設備名(番号)</t>
    <rPh sb="0" eb="2">
      <t>セツビ</t>
    </rPh>
    <rPh sb="2" eb="3">
      <t>メイ</t>
    </rPh>
    <rPh sb="4" eb="6">
      <t>バンゴウ</t>
    </rPh>
    <phoneticPr fontId="3"/>
  </si>
  <si>
    <t>所 要 数 量</t>
    <rPh sb="0" eb="1">
      <t>トコロ</t>
    </rPh>
    <rPh sb="2" eb="3">
      <t>ヨウ</t>
    </rPh>
    <rPh sb="4" eb="5">
      <t>カズ</t>
    </rPh>
    <rPh sb="6" eb="7">
      <t>リョウ</t>
    </rPh>
    <phoneticPr fontId="3"/>
  </si>
  <si>
    <t>承　　　　　　認</t>
    <rPh sb="0" eb="1">
      <t>ウケタマワ</t>
    </rPh>
    <rPh sb="7" eb="8">
      <t>ニン</t>
    </rPh>
    <phoneticPr fontId="3"/>
  </si>
  <si>
    <t>免税証の交付を
受けた年月日</t>
    <rPh sb="0" eb="2">
      <t>メンゼイ</t>
    </rPh>
    <rPh sb="2" eb="3">
      <t>アカシ</t>
    </rPh>
    <rPh sb="4" eb="6">
      <t>コウフ</t>
    </rPh>
    <rPh sb="8" eb="9">
      <t>ウ</t>
    </rPh>
    <rPh sb="11" eb="14">
      <t>ネンガッピ</t>
    </rPh>
    <phoneticPr fontId="3"/>
  </si>
  <si>
    <t>ﾘｯﾄﾙ</t>
  </si>
  <si>
    <t>所要数量</t>
    <rPh sb="0" eb="2">
      <t>ショヨウ</t>
    </rPh>
    <rPh sb="2" eb="4">
      <t>スウリョウ</t>
    </rPh>
    <phoneticPr fontId="3"/>
  </si>
  <si>
    <t>まで</t>
  </si>
  <si>
    <t>別記第３６号様式の３</t>
    <rPh sb="0" eb="1">
      <t>ベツ</t>
    </rPh>
    <rPh sb="1" eb="2">
      <t>キ</t>
    </rPh>
    <rPh sb="2" eb="3">
      <t>ダイ</t>
    </rPh>
    <rPh sb="5" eb="6">
      <t>ゴウ</t>
    </rPh>
    <rPh sb="6" eb="8">
      <t>ヨウシキ</t>
    </rPh>
    <phoneticPr fontId="3"/>
  </si>
  <si>
    <t>申　　　　　　　請</t>
    <rPh sb="0" eb="1">
      <t>サル</t>
    </rPh>
    <rPh sb="8" eb="9">
      <t>ショウ</t>
    </rPh>
    <phoneticPr fontId="3"/>
  </si>
  <si>
    <t>※　交　　　　　 付</t>
    <rPh sb="2" eb="3">
      <t>コウ</t>
    </rPh>
    <rPh sb="9" eb="10">
      <t>ヅケ</t>
    </rPh>
    <phoneticPr fontId="3"/>
  </si>
  <si>
    <t>・</t>
  </si>
  <si>
    <t>※　交付印</t>
    <rPh sb="2" eb="4">
      <t>コウフ</t>
    </rPh>
    <rPh sb="4" eb="5">
      <t>イン</t>
    </rPh>
    <phoneticPr fontId="3"/>
  </si>
  <si>
    <t>枚　　数</t>
    <rPh sb="0" eb="1">
      <t>マイ</t>
    </rPh>
    <rPh sb="3" eb="4">
      <t>カズ</t>
    </rPh>
    <phoneticPr fontId="3"/>
  </si>
  <si>
    <t>数　　　　量</t>
    <rPh sb="0" eb="1">
      <t>カズ</t>
    </rPh>
    <rPh sb="5" eb="6">
      <t>リョウ</t>
    </rPh>
    <phoneticPr fontId="3"/>
  </si>
  <si>
    <t>PS</t>
  </si>
  <si>
    <t xml:space="preserve">リットル券 </t>
    <rPh sb="4" eb="5">
      <t>ケン</t>
    </rPh>
    <phoneticPr fontId="3"/>
  </si>
  <si>
    <t>計</t>
    <rPh sb="0" eb="1">
      <t>ケイ</t>
    </rPh>
    <phoneticPr fontId="3"/>
  </si>
  <si>
    <r>
      <t>希望する販売業者名及び　　 所</t>
    </r>
    <r>
      <rPr>
        <sz val="8"/>
        <rFont val="ＭＳ 明朝"/>
        <family val="1"/>
        <charset val="128"/>
      </rPr>
      <t xml:space="preserve">　 </t>
    </r>
    <r>
      <rPr>
        <sz val="6"/>
        <rFont val="ＭＳ 明朝"/>
        <family val="1"/>
        <charset val="128"/>
      </rPr>
      <t xml:space="preserve"> </t>
    </r>
    <r>
      <rPr>
        <sz val="9"/>
        <rFont val="ＭＳ 明朝"/>
        <family val="1"/>
        <charset val="128"/>
      </rPr>
      <t>在</t>
    </r>
    <r>
      <rPr>
        <sz val="8"/>
        <rFont val="ＭＳ 明朝"/>
        <family val="1"/>
        <charset val="128"/>
      </rPr>
      <t xml:space="preserve">　 </t>
    </r>
    <r>
      <rPr>
        <sz val="6"/>
        <rFont val="ＭＳ 明朝"/>
        <family val="1"/>
        <charset val="128"/>
      </rPr>
      <t xml:space="preserve"> </t>
    </r>
    <r>
      <rPr>
        <sz val="9"/>
        <rFont val="ＭＳ 明朝"/>
        <family val="1"/>
        <charset val="128"/>
      </rPr>
      <t>地</t>
    </r>
    <rPh sb="0" eb="2">
      <t>キボウ</t>
    </rPh>
    <rPh sb="4" eb="6">
      <t>ハンバイ</t>
    </rPh>
    <rPh sb="6" eb="8">
      <t>ギョウシャ</t>
    </rPh>
    <rPh sb="8" eb="9">
      <t>メイ</t>
    </rPh>
    <rPh sb="9" eb="10">
      <t>オヨ</t>
    </rPh>
    <rPh sb="14" eb="15">
      <t>トコロ</t>
    </rPh>
    <rPh sb="18" eb="19">
      <t>ザイ</t>
    </rPh>
    <rPh sb="22" eb="23">
      <t>チ</t>
    </rPh>
    <phoneticPr fontId="3"/>
  </si>
  <si>
    <r>
      <t xml:space="preserve">  </t>
    </r>
    <r>
      <rPr>
        <sz val="11"/>
        <rFont val="ＭＳ 明朝"/>
        <family val="1"/>
        <charset val="128"/>
      </rPr>
      <t>免税軽油消費実績は別紙免税軽油の引取り</t>
    </r>
    <rPh sb="2" eb="4">
      <t>メンゼイ</t>
    </rPh>
    <rPh sb="4" eb="6">
      <t>ケイユ</t>
    </rPh>
    <rPh sb="6" eb="8">
      <t>ショウヒ</t>
    </rPh>
    <rPh sb="8" eb="10">
      <t>ジッセキ</t>
    </rPh>
    <rPh sb="11" eb="13">
      <t>ベッシ</t>
    </rPh>
    <rPh sb="13" eb="15">
      <t>メンゼイ</t>
    </rPh>
    <rPh sb="15" eb="17">
      <t>ケイユ</t>
    </rPh>
    <rPh sb="18" eb="20">
      <t>ヒキトリ</t>
    </rPh>
    <phoneticPr fontId="3"/>
  </si>
  <si>
    <t>※欄は記載しないでください。</t>
    <rPh sb="1" eb="2">
      <t>ラン</t>
    </rPh>
    <rPh sb="3" eb="5">
      <t>キサイ</t>
    </rPh>
    <phoneticPr fontId="3"/>
  </si>
  <si>
    <t>引取り見込数量</t>
    <rPh sb="0" eb="2">
      <t>ヒキトリ</t>
    </rPh>
    <rPh sb="3" eb="5">
      <t>ミコ</t>
    </rPh>
    <rPh sb="5" eb="7">
      <t>スウリョウ</t>
    </rPh>
    <phoneticPr fontId="3"/>
  </si>
  <si>
    <t>(省)第１６号の２１様式（提出用）</t>
    <rPh sb="1" eb="2">
      <t>ショウ</t>
    </rPh>
    <rPh sb="3" eb="4">
      <t>ダイ</t>
    </rPh>
    <rPh sb="6" eb="7">
      <t>ゴウ</t>
    </rPh>
    <rPh sb="10" eb="12">
      <t>ヨウシキ</t>
    </rPh>
    <rPh sb="13" eb="15">
      <t>テイシュツ</t>
    </rPh>
    <rPh sb="15" eb="16">
      <t>ヨウ</t>
    </rPh>
    <phoneticPr fontId="3"/>
  </si>
  <si>
    <t>※　免税証交付の決定</t>
    <rPh sb="2" eb="4">
      <t>メンゼイ</t>
    </rPh>
    <rPh sb="4" eb="5">
      <t>アカシ</t>
    </rPh>
    <rPh sb="5" eb="7">
      <t>コウフ</t>
    </rPh>
    <rPh sb="8" eb="10">
      <t>ケッテイ</t>
    </rPh>
    <phoneticPr fontId="3"/>
  </si>
  <si>
    <t>免税証返納</t>
    <rPh sb="0" eb="2">
      <t>メンゼイ</t>
    </rPh>
    <rPh sb="2" eb="3">
      <t>アカシ</t>
    </rPh>
    <rPh sb="3" eb="5">
      <t>ヘンノウ</t>
    </rPh>
    <phoneticPr fontId="3"/>
  </si>
  <si>
    <t>Ｎｏ．８</t>
  </si>
  <si>
    <t>Ｎｏ．１７</t>
  </si>
  <si>
    <t>整　　　　　　理</t>
    <rPh sb="0" eb="1">
      <t>ヒトシ</t>
    </rPh>
    <rPh sb="7" eb="8">
      <t>リ</t>
    </rPh>
    <phoneticPr fontId="3"/>
  </si>
  <si>
    <t>２</t>
  </si>
  <si>
    <t>数　量</t>
    <rPh sb="0" eb="1">
      <t>カズ</t>
    </rPh>
    <rPh sb="2" eb="3">
      <t>リョウ</t>
    </rPh>
    <phoneticPr fontId="3"/>
  </si>
  <si>
    <r>
      <t xml:space="preserve"> </t>
    </r>
    <r>
      <rPr>
        <sz val="10"/>
        <rFont val="ＭＳ 明朝"/>
        <family val="1"/>
        <charset val="128"/>
      </rPr>
      <t>(エ)</t>
    </r>
  </si>
  <si>
    <t>確認印</t>
    <rPh sb="0" eb="2">
      <t>カクニン</t>
    </rPh>
    <rPh sb="2" eb="3">
      <t>イン</t>
    </rPh>
    <phoneticPr fontId="3"/>
  </si>
  <si>
    <t>日までの見込分</t>
    <rPh sb="0" eb="1">
      <t>ヒ</t>
    </rPh>
    <rPh sb="4" eb="6">
      <t>ミコ</t>
    </rPh>
    <rPh sb="6" eb="7">
      <t>ブン</t>
    </rPh>
    <phoneticPr fontId="3"/>
  </si>
  <si>
    <t>審　査</t>
    <rPh sb="0" eb="1">
      <t>シン</t>
    </rPh>
    <rPh sb="2" eb="3">
      <t>ジャ</t>
    </rPh>
    <phoneticPr fontId="3"/>
  </si>
  <si>
    <t>交付マスタ</t>
    <rPh sb="0" eb="2">
      <t>コウフ</t>
    </rPh>
    <phoneticPr fontId="3"/>
  </si>
  <si>
    <t>申請番号</t>
    <rPh sb="0" eb="2">
      <t>シンセイ</t>
    </rPh>
    <rPh sb="2" eb="4">
      <t>バンゴウ</t>
    </rPh>
    <phoneticPr fontId="3"/>
  </si>
  <si>
    <r>
      <t>免</t>
    </r>
    <r>
      <rPr>
        <sz val="1"/>
        <rFont val="ＭＳ 明朝"/>
        <family val="1"/>
        <charset val="128"/>
      </rPr>
      <t xml:space="preserve"> </t>
    </r>
    <r>
      <rPr>
        <sz val="10"/>
        <rFont val="ＭＳ 明朝"/>
        <family val="1"/>
        <charset val="128"/>
      </rPr>
      <t>税</t>
    </r>
    <r>
      <rPr>
        <sz val="1"/>
        <rFont val="ＭＳ 明朝"/>
        <family val="1"/>
        <charset val="128"/>
      </rPr>
      <t xml:space="preserve"> </t>
    </r>
    <r>
      <rPr>
        <sz val="10"/>
        <rFont val="ＭＳ 明朝"/>
        <family val="1"/>
        <charset val="128"/>
      </rPr>
      <t>軽</t>
    </r>
    <r>
      <rPr>
        <sz val="1"/>
        <rFont val="ＭＳ 明朝"/>
        <family val="1"/>
        <charset val="128"/>
      </rPr>
      <t xml:space="preserve"> </t>
    </r>
    <r>
      <rPr>
        <sz val="10"/>
        <rFont val="ＭＳ 明朝"/>
        <family val="1"/>
        <charset val="128"/>
      </rPr>
      <t>油</t>
    </r>
    <r>
      <rPr>
        <sz val="1"/>
        <rFont val="ＭＳ 明朝"/>
        <family val="1"/>
        <charset val="128"/>
      </rPr>
      <t xml:space="preserve"> </t>
    </r>
    <r>
      <rPr>
        <sz val="10"/>
        <rFont val="ＭＳ 明朝"/>
        <family val="1"/>
        <charset val="128"/>
      </rPr>
      <t>の</t>
    </r>
    <r>
      <rPr>
        <sz val="1"/>
        <rFont val="ＭＳ 明朝"/>
        <family val="1"/>
        <charset val="128"/>
      </rPr>
      <t xml:space="preserve"> </t>
    </r>
    <r>
      <rPr>
        <sz val="10"/>
        <rFont val="ＭＳ 明朝"/>
        <family val="1"/>
        <charset val="128"/>
      </rPr>
      <t>引</t>
    </r>
    <r>
      <rPr>
        <sz val="1"/>
        <rFont val="ＭＳ 明朝"/>
        <family val="1"/>
        <charset val="128"/>
      </rPr>
      <t xml:space="preserve"> </t>
    </r>
    <r>
      <rPr>
        <sz val="10"/>
        <rFont val="ＭＳ 明朝"/>
        <family val="1"/>
        <charset val="128"/>
      </rPr>
      <t>渡</t>
    </r>
    <r>
      <rPr>
        <sz val="1"/>
        <rFont val="ＭＳ 明朝"/>
        <family val="1"/>
        <charset val="128"/>
      </rPr>
      <t xml:space="preserve"> </t>
    </r>
    <r>
      <rPr>
        <sz val="10"/>
        <rFont val="ＭＳ 明朝"/>
        <family val="1"/>
        <charset val="128"/>
      </rPr>
      <t>し</t>
    </r>
    <r>
      <rPr>
        <sz val="1"/>
        <rFont val="ＭＳ 明朝"/>
        <family val="1"/>
        <charset val="128"/>
      </rPr>
      <t xml:space="preserve"> </t>
    </r>
    <r>
      <rPr>
        <sz val="10"/>
        <rFont val="ＭＳ 明朝"/>
        <family val="1"/>
        <charset val="128"/>
      </rPr>
      <t>を</t>
    </r>
    <r>
      <rPr>
        <sz val="1"/>
        <rFont val="ＭＳ 明朝"/>
        <family val="1"/>
        <charset val="128"/>
      </rPr>
      <t xml:space="preserve"> </t>
    </r>
    <r>
      <rPr>
        <sz val="10"/>
        <rFont val="ＭＳ 明朝"/>
        <family val="1"/>
        <charset val="128"/>
      </rPr>
      <t>行</t>
    </r>
    <r>
      <rPr>
        <sz val="1"/>
        <rFont val="ＭＳ 明朝"/>
        <family val="1"/>
        <charset val="128"/>
      </rPr>
      <t xml:space="preserve"> </t>
    </r>
    <r>
      <rPr>
        <sz val="10"/>
        <rFont val="ＭＳ 明朝"/>
        <family val="1"/>
        <charset val="128"/>
      </rPr>
      <t>っ</t>
    </r>
    <r>
      <rPr>
        <sz val="1"/>
        <rFont val="ＭＳ 明朝"/>
        <family val="1"/>
        <charset val="128"/>
      </rPr>
      <t xml:space="preserve"> </t>
    </r>
    <r>
      <rPr>
        <sz val="10"/>
        <rFont val="ＭＳ 明朝"/>
        <family val="1"/>
        <charset val="128"/>
      </rPr>
      <t>た
販売業者の事務所又は事業所
所</t>
    </r>
    <r>
      <rPr>
        <sz val="4"/>
        <rFont val="ＭＳ 明朝"/>
        <family val="1"/>
        <charset val="128"/>
      </rPr>
      <t xml:space="preserve"> </t>
    </r>
    <r>
      <rPr>
        <sz val="10"/>
        <rFont val="ＭＳ 明朝"/>
        <family val="1"/>
        <charset val="128"/>
      </rPr>
      <t>在</t>
    </r>
    <r>
      <rPr>
        <sz val="4"/>
        <rFont val="ＭＳ 明朝"/>
        <family val="1"/>
        <charset val="128"/>
      </rPr>
      <t xml:space="preserve"> </t>
    </r>
    <r>
      <rPr>
        <sz val="10"/>
        <rFont val="ＭＳ 明朝"/>
        <family val="1"/>
        <charset val="128"/>
      </rPr>
      <t>地</t>
    </r>
    <r>
      <rPr>
        <sz val="3"/>
        <rFont val="ＭＳ 明朝"/>
        <family val="1"/>
        <charset val="128"/>
      </rPr>
      <t xml:space="preserve"> </t>
    </r>
    <r>
      <rPr>
        <sz val="10"/>
        <rFont val="ＭＳ 明朝"/>
        <family val="1"/>
        <charset val="128"/>
      </rPr>
      <t>及</t>
    </r>
    <r>
      <rPr>
        <sz val="3"/>
        <rFont val="ＭＳ 明朝"/>
        <family val="1"/>
        <charset val="128"/>
      </rPr>
      <t xml:space="preserve"> </t>
    </r>
    <r>
      <rPr>
        <sz val="10"/>
        <rFont val="ＭＳ 明朝"/>
        <family val="1"/>
        <charset val="128"/>
      </rPr>
      <t>び</t>
    </r>
    <r>
      <rPr>
        <sz val="3"/>
        <rFont val="ＭＳ 明朝"/>
        <family val="1"/>
        <charset val="128"/>
      </rPr>
      <t xml:space="preserve"> </t>
    </r>
    <r>
      <rPr>
        <sz val="10"/>
        <rFont val="ＭＳ 明朝"/>
        <family val="1"/>
        <charset val="128"/>
      </rPr>
      <t>氏</t>
    </r>
    <r>
      <rPr>
        <sz val="4"/>
        <rFont val="ＭＳ 明朝"/>
        <family val="1"/>
        <charset val="128"/>
      </rPr>
      <t xml:space="preserve"> </t>
    </r>
    <r>
      <rPr>
        <sz val="10"/>
        <rFont val="ＭＳ 明朝"/>
        <family val="1"/>
        <charset val="128"/>
      </rPr>
      <t>名</t>
    </r>
    <r>
      <rPr>
        <sz val="3"/>
        <rFont val="ＭＳ 明朝"/>
        <family val="1"/>
        <charset val="128"/>
      </rPr>
      <t xml:space="preserve"> </t>
    </r>
    <r>
      <rPr>
        <sz val="10"/>
        <rFont val="ＭＳ 明朝"/>
        <family val="1"/>
        <charset val="128"/>
      </rPr>
      <t>又</t>
    </r>
    <r>
      <rPr>
        <sz val="3"/>
        <rFont val="ＭＳ 明朝"/>
        <family val="1"/>
        <charset val="128"/>
      </rPr>
      <t xml:space="preserve"> </t>
    </r>
    <r>
      <rPr>
        <sz val="10"/>
        <rFont val="ＭＳ 明朝"/>
        <family val="1"/>
        <charset val="128"/>
      </rPr>
      <t>は</t>
    </r>
    <r>
      <rPr>
        <sz val="3"/>
        <rFont val="ＭＳ 明朝"/>
        <family val="1"/>
        <charset val="128"/>
      </rPr>
      <t xml:space="preserve"> </t>
    </r>
    <r>
      <rPr>
        <sz val="10"/>
        <rFont val="ＭＳ 明朝"/>
        <family val="1"/>
        <charset val="128"/>
      </rPr>
      <t>名</t>
    </r>
    <r>
      <rPr>
        <sz val="4"/>
        <rFont val="ＭＳ 明朝"/>
        <family val="1"/>
        <charset val="128"/>
      </rPr>
      <t xml:space="preserve"> </t>
    </r>
    <r>
      <rPr>
        <sz val="10"/>
        <rFont val="ＭＳ 明朝"/>
        <family val="1"/>
        <charset val="128"/>
      </rPr>
      <t>称</t>
    </r>
    <rPh sb="0" eb="1">
      <t>メン</t>
    </rPh>
    <rPh sb="2" eb="3">
      <t>ゼイ</t>
    </rPh>
    <rPh sb="4" eb="5">
      <t>ケイ</t>
    </rPh>
    <rPh sb="6" eb="7">
      <t>アブラ</t>
    </rPh>
    <rPh sb="10" eb="11">
      <t>イン</t>
    </rPh>
    <rPh sb="12" eb="13">
      <t>ワタリ</t>
    </rPh>
    <rPh sb="18" eb="19">
      <t>オコナ</t>
    </rPh>
    <rPh sb="24" eb="26">
      <t>ハンバイ</t>
    </rPh>
    <rPh sb="26" eb="28">
      <t>ギョウシャ</t>
    </rPh>
    <rPh sb="29" eb="31">
      <t>ジム</t>
    </rPh>
    <rPh sb="31" eb="32">
      <t>ショ</t>
    </rPh>
    <rPh sb="32" eb="33">
      <t>マタ</t>
    </rPh>
    <rPh sb="34" eb="36">
      <t>ジギョウ</t>
    </rPh>
    <rPh sb="36" eb="37">
      <t>ショ</t>
    </rPh>
    <rPh sb="38" eb="39">
      <t>トコロ</t>
    </rPh>
    <rPh sb="40" eb="41">
      <t>ザイ</t>
    </rPh>
    <rPh sb="42" eb="43">
      <t>チ</t>
    </rPh>
    <rPh sb="44" eb="45">
      <t>オヨ</t>
    </rPh>
    <rPh sb="48" eb="49">
      <t>シ</t>
    </rPh>
    <rPh sb="50" eb="51">
      <t>ナ</t>
    </rPh>
    <rPh sb="52" eb="53">
      <t>マタ</t>
    </rPh>
    <rPh sb="56" eb="57">
      <t>ナ</t>
    </rPh>
    <rPh sb="58" eb="59">
      <t>ショウ</t>
    </rPh>
    <phoneticPr fontId="3"/>
  </si>
  <si>
    <t>所要数量算定減</t>
    <rPh sb="0" eb="2">
      <t>ショヨウ</t>
    </rPh>
    <rPh sb="2" eb="4">
      <t>スウリョウ</t>
    </rPh>
    <rPh sb="4" eb="6">
      <t>サンテイ</t>
    </rPh>
    <rPh sb="6" eb="7">
      <t>ゲン</t>
    </rPh>
    <phoneticPr fontId="3"/>
  </si>
  <si>
    <r>
      <t xml:space="preserve">摘要 </t>
    </r>
    <r>
      <rPr>
        <sz val="9"/>
        <rFont val="ＭＳ 明朝"/>
        <family val="1"/>
        <charset val="128"/>
      </rPr>
      <t>「</t>
    </r>
    <r>
      <rPr>
        <sz val="10"/>
        <rFont val="ＭＳ 明朝"/>
        <family val="1"/>
        <charset val="128"/>
      </rPr>
      <t>※処理事項</t>
    </r>
    <r>
      <rPr>
        <sz val="9"/>
        <rFont val="ＭＳ 明朝"/>
        <family val="1"/>
        <charset val="128"/>
      </rPr>
      <t>」</t>
    </r>
    <r>
      <rPr>
        <sz val="10"/>
        <rFont val="ＭＳ 明朝"/>
        <family val="1"/>
        <charset val="128"/>
      </rPr>
      <t>の</t>
    </r>
    <r>
      <rPr>
        <sz val="9"/>
        <rFont val="ＭＳ 明朝"/>
        <family val="1"/>
        <charset val="128"/>
      </rPr>
      <t>「</t>
    </r>
    <r>
      <rPr>
        <sz val="10"/>
        <rFont val="ＭＳ 明朝"/>
        <family val="1"/>
        <charset val="128"/>
      </rPr>
      <t>承認</t>
    </r>
    <r>
      <rPr>
        <sz val="9"/>
        <rFont val="ＭＳ 明朝"/>
        <family val="1"/>
        <charset val="128"/>
      </rPr>
      <t>」</t>
    </r>
    <r>
      <rPr>
        <sz val="10"/>
        <rFont val="ＭＳ 明朝"/>
        <family val="1"/>
        <charset val="128"/>
      </rPr>
      <t>の</t>
    </r>
    <r>
      <rPr>
        <sz val="9"/>
        <rFont val="ＭＳ 明朝"/>
        <family val="1"/>
        <charset val="128"/>
      </rPr>
      <t>「</t>
    </r>
    <r>
      <rPr>
        <sz val="10"/>
        <rFont val="ＭＳ 明朝"/>
        <family val="1"/>
        <charset val="128"/>
      </rPr>
      <t>数量</t>
    </r>
    <r>
      <rPr>
        <sz val="9"/>
        <rFont val="ＭＳ 明朝"/>
        <family val="1"/>
        <charset val="128"/>
      </rPr>
      <t>」</t>
    </r>
    <r>
      <rPr>
        <sz val="10"/>
        <rFont val="ＭＳ 明朝"/>
        <family val="1"/>
        <charset val="128"/>
      </rPr>
      <t>欄には、</t>
    </r>
    <r>
      <rPr>
        <sz val="9"/>
        <rFont val="ＭＳ 明朝"/>
        <family val="1"/>
        <charset val="128"/>
      </rPr>
      <t>「</t>
    </r>
    <r>
      <rPr>
        <sz val="10"/>
        <rFont val="ＭＳ 明朝"/>
        <family val="1"/>
        <charset val="128"/>
      </rPr>
      <t>所要数量合計</t>
    </r>
    <r>
      <rPr>
        <sz val="9"/>
        <rFont val="ＭＳ 明朝"/>
        <family val="1"/>
        <charset val="128"/>
      </rPr>
      <t>」</t>
    </r>
    <r>
      <rPr>
        <sz val="10"/>
        <rFont val="ＭＳ 明朝"/>
        <family val="1"/>
        <charset val="128"/>
      </rPr>
      <t>欄に記載された数量に</t>
    </r>
    <r>
      <rPr>
        <sz val="9"/>
        <rFont val="ＭＳ 明朝"/>
        <family val="1"/>
        <charset val="128"/>
      </rPr>
      <t>「</t>
    </r>
    <r>
      <rPr>
        <sz val="10"/>
        <rFont val="ＭＳ 明朝"/>
        <family val="1"/>
        <charset val="128"/>
      </rPr>
      <t>在庫(見込)数量</t>
    </r>
    <r>
      <rPr>
        <sz val="9"/>
        <rFont val="ＭＳ 明朝"/>
        <family val="1"/>
        <charset val="128"/>
      </rPr>
      <t>」</t>
    </r>
    <r>
      <rPr>
        <sz val="10"/>
        <rFont val="ＭＳ 明朝"/>
        <family val="1"/>
        <charset val="128"/>
      </rPr>
      <t>欄</t>
    </r>
    <rPh sb="0" eb="2">
      <t>テキヨウ</t>
    </rPh>
    <rPh sb="5" eb="7">
      <t>ショリ</t>
    </rPh>
    <rPh sb="7" eb="9">
      <t>ジコウ</t>
    </rPh>
    <rPh sb="12" eb="14">
      <t>ショウニン</t>
    </rPh>
    <rPh sb="17" eb="19">
      <t>スウリョウ</t>
    </rPh>
    <rPh sb="20" eb="21">
      <t>ラン</t>
    </rPh>
    <rPh sb="25" eb="27">
      <t>ショヨウ</t>
    </rPh>
    <rPh sb="27" eb="29">
      <t>スウリョウ</t>
    </rPh>
    <rPh sb="29" eb="31">
      <t>ゴウケイ</t>
    </rPh>
    <rPh sb="32" eb="33">
      <t>ラン</t>
    </rPh>
    <rPh sb="34" eb="36">
      <t>キサイ</t>
    </rPh>
    <rPh sb="43" eb="45">
      <t>ザイコ</t>
    </rPh>
    <rPh sb="46" eb="48">
      <t>ミコ</t>
    </rPh>
    <rPh sb="49" eb="51">
      <t>スウリョウ</t>
    </rPh>
    <rPh sb="52" eb="53">
      <t>ラン</t>
    </rPh>
    <phoneticPr fontId="3"/>
  </si>
  <si>
    <t>払 出 数 量</t>
    <rPh sb="0" eb="1">
      <t>ハラ</t>
    </rPh>
    <rPh sb="2" eb="3">
      <t>ダ</t>
    </rPh>
    <rPh sb="4" eb="5">
      <t>カズ</t>
    </rPh>
    <rPh sb="6" eb="7">
      <t>リョウ</t>
    </rPh>
    <phoneticPr fontId="3"/>
  </si>
  <si>
    <r>
      <t>　　 の数量を加え、</t>
    </r>
    <r>
      <rPr>
        <sz val="9"/>
        <rFont val="ＭＳ 明朝"/>
        <family val="1"/>
        <charset val="128"/>
      </rPr>
      <t>「</t>
    </r>
    <r>
      <rPr>
        <sz val="10"/>
        <rFont val="ＭＳ 明朝"/>
        <family val="1"/>
        <charset val="128"/>
      </rPr>
      <t>所要数量算定減</t>
    </r>
    <r>
      <rPr>
        <sz val="9"/>
        <rFont val="ＭＳ 明朝"/>
        <family val="1"/>
        <charset val="128"/>
      </rPr>
      <t>」</t>
    </r>
    <r>
      <rPr>
        <sz val="10"/>
        <rFont val="ＭＳ 明朝"/>
        <family val="1"/>
        <charset val="128"/>
      </rPr>
      <t>欄の数量を控除した数量を記載すること。</t>
    </r>
    <rPh sb="7" eb="8">
      <t>クワ</t>
    </rPh>
    <rPh sb="15" eb="17">
      <t>サンテイ</t>
    </rPh>
    <rPh sb="17" eb="18">
      <t>ゲン</t>
    </rPh>
    <rPh sb="19" eb="20">
      <t>ラン</t>
    </rPh>
    <rPh sb="21" eb="23">
      <t>スウリョウ</t>
    </rPh>
    <rPh sb="24" eb="26">
      <t>コウジョ</t>
    </rPh>
    <rPh sb="31" eb="33">
      <t>キサイ</t>
    </rPh>
    <phoneticPr fontId="3"/>
  </si>
  <si>
    <t>別記第３５号様式　その１</t>
    <rPh sb="0" eb="2">
      <t>ベッキ</t>
    </rPh>
    <rPh sb="2" eb="3">
      <t>ダイ</t>
    </rPh>
    <rPh sb="5" eb="6">
      <t>ゴウ</t>
    </rPh>
    <rPh sb="6" eb="8">
      <t>ヨウシキ</t>
    </rPh>
    <phoneticPr fontId="3"/>
  </si>
  <si>
    <t>免税軽油所要量計算書</t>
    <rPh sb="0" eb="2">
      <t>メンゼイ</t>
    </rPh>
    <rPh sb="2" eb="4">
      <t>ケイユ</t>
    </rPh>
    <rPh sb="4" eb="7">
      <t>ショヨウリョウ</t>
    </rPh>
    <rPh sb="7" eb="10">
      <t>ケイサンショ</t>
    </rPh>
    <phoneticPr fontId="3"/>
  </si>
  <si>
    <t xml:space="preserve"> (漁業、船舶その他用)</t>
    <rPh sb="2" eb="4">
      <t>ギョギョウ</t>
    </rPh>
    <rPh sb="5" eb="7">
      <t>センパク</t>
    </rPh>
    <rPh sb="9" eb="10">
      <t>タ</t>
    </rPh>
    <rPh sb="10" eb="11">
      <t>ヨウ</t>
    </rPh>
    <phoneticPr fontId="3"/>
  </si>
  <si>
    <t>住　　所</t>
    <rPh sb="0" eb="1">
      <t>ジュウ</t>
    </rPh>
    <rPh sb="3" eb="4">
      <t>トコロ</t>
    </rPh>
    <phoneticPr fontId="3"/>
  </si>
  <si>
    <t>氏　　名</t>
    <rPh sb="0" eb="1">
      <t>シ</t>
    </rPh>
    <rPh sb="3" eb="4">
      <t>メイ</t>
    </rPh>
    <phoneticPr fontId="3"/>
  </si>
  <si>
    <t>所要軽油の算定</t>
  </si>
  <si>
    <t>(名　称)</t>
    <rPh sb="1" eb="2">
      <t>ナ</t>
    </rPh>
    <rPh sb="3" eb="4">
      <t>ショウ</t>
    </rPh>
    <phoneticPr fontId="3"/>
  </si>
  <si>
    <r>
      <t>船</t>
    </r>
    <r>
      <rPr>
        <sz val="5"/>
        <rFont val="ＭＳ 明朝"/>
        <family val="1"/>
        <charset val="128"/>
      </rPr>
      <t>　</t>
    </r>
    <r>
      <rPr>
        <sz val="10"/>
        <rFont val="ＭＳ 明朝"/>
        <family val="1"/>
        <charset val="128"/>
      </rPr>
      <t>名</t>
    </r>
    <r>
      <rPr>
        <sz val="5"/>
        <rFont val="ＭＳ 明朝"/>
        <family val="1"/>
        <charset val="128"/>
      </rPr>
      <t>　</t>
    </r>
    <r>
      <rPr>
        <sz val="10"/>
        <rFont val="ＭＳ 明朝"/>
        <family val="1"/>
        <charset val="128"/>
      </rPr>
      <t>又</t>
    </r>
    <r>
      <rPr>
        <sz val="5"/>
        <rFont val="ＭＳ 明朝"/>
        <family val="1"/>
        <charset val="128"/>
      </rPr>
      <t>　</t>
    </r>
    <r>
      <rPr>
        <sz val="10"/>
        <rFont val="ＭＳ 明朝"/>
        <family val="1"/>
        <charset val="128"/>
      </rPr>
      <t>は　機</t>
    </r>
    <r>
      <rPr>
        <sz val="8"/>
        <rFont val="ＭＳ 明朝"/>
        <family val="1"/>
        <charset val="128"/>
      </rPr>
      <t xml:space="preserve">　 </t>
    </r>
    <r>
      <rPr>
        <sz val="10"/>
        <rFont val="ＭＳ 明朝"/>
        <family val="1"/>
        <charset val="128"/>
      </rPr>
      <t>械</t>
    </r>
    <r>
      <rPr>
        <sz val="8"/>
        <rFont val="ＭＳ 明朝"/>
        <family val="1"/>
        <charset val="128"/>
      </rPr>
      <t xml:space="preserve">　 </t>
    </r>
    <r>
      <rPr>
        <sz val="10"/>
        <rFont val="ＭＳ 明朝"/>
        <family val="1"/>
        <charset val="128"/>
      </rPr>
      <t>名</t>
    </r>
    <rPh sb="0" eb="1">
      <t>フネ</t>
    </rPh>
    <rPh sb="2" eb="3">
      <t>ナ</t>
    </rPh>
    <rPh sb="4" eb="5">
      <t>マタ</t>
    </rPh>
    <rPh sb="8" eb="9">
      <t>キ</t>
    </rPh>
    <rPh sb="11" eb="12">
      <t>カイ</t>
    </rPh>
    <rPh sb="14" eb="15">
      <t>メイ</t>
    </rPh>
    <phoneticPr fontId="3"/>
  </si>
  <si>
    <t>登録番号</t>
    <rPh sb="0" eb="2">
      <t>トウロク</t>
    </rPh>
    <rPh sb="2" eb="4">
      <t>バンゴウ</t>
    </rPh>
    <phoneticPr fontId="3"/>
  </si>
  <si>
    <t>～</t>
  </si>
  <si>
    <r>
      <t>使</t>
    </r>
    <r>
      <rPr>
        <sz val="8"/>
        <rFont val="ＭＳ 明朝"/>
        <family val="1"/>
        <charset val="128"/>
      </rPr>
      <t xml:space="preserve">  </t>
    </r>
    <r>
      <rPr>
        <sz val="10"/>
        <rFont val="ＭＳ 明朝"/>
        <family val="1"/>
        <charset val="128"/>
      </rPr>
      <t>用</t>
    </r>
    <r>
      <rPr>
        <sz val="8"/>
        <rFont val="ＭＳ 明朝"/>
        <family val="1"/>
        <charset val="128"/>
      </rPr>
      <t xml:space="preserve">  </t>
    </r>
    <r>
      <rPr>
        <sz val="10"/>
        <rFont val="ＭＳ 明朝"/>
        <family val="1"/>
        <charset val="128"/>
      </rPr>
      <t>期</t>
    </r>
    <r>
      <rPr>
        <sz val="8"/>
        <rFont val="ＭＳ 明朝"/>
        <family val="1"/>
        <charset val="128"/>
      </rPr>
      <t xml:space="preserve">  </t>
    </r>
    <r>
      <rPr>
        <sz val="10"/>
        <rFont val="ＭＳ 明朝"/>
        <family val="1"/>
        <charset val="128"/>
      </rPr>
      <t>間</t>
    </r>
    <rPh sb="0" eb="1">
      <t>ツカ</t>
    </rPh>
    <rPh sb="3" eb="4">
      <t>ヨウ</t>
    </rPh>
    <rPh sb="6" eb="7">
      <t>キ</t>
    </rPh>
    <rPh sb="9" eb="10">
      <t>アイダ</t>
    </rPh>
    <phoneticPr fontId="3"/>
  </si>
  <si>
    <r>
      <t>消</t>
    </r>
    <r>
      <rPr>
        <sz val="6"/>
        <rFont val="ＭＳ 明朝"/>
        <family val="1"/>
        <charset val="128"/>
      </rPr>
      <t xml:space="preserve"> </t>
    </r>
    <r>
      <rPr>
        <sz val="10"/>
        <rFont val="ＭＳ 明朝"/>
        <family val="1"/>
        <charset val="128"/>
      </rPr>
      <t>費</t>
    </r>
    <r>
      <rPr>
        <sz val="6"/>
        <rFont val="ＭＳ 明朝"/>
        <family val="1"/>
        <charset val="128"/>
      </rPr>
      <t xml:space="preserve"> </t>
    </r>
    <r>
      <rPr>
        <sz val="10"/>
        <rFont val="ＭＳ 明朝"/>
        <family val="1"/>
        <charset val="128"/>
      </rPr>
      <t>見</t>
    </r>
    <r>
      <rPr>
        <sz val="6"/>
        <rFont val="ＭＳ 明朝"/>
        <family val="1"/>
        <charset val="128"/>
      </rPr>
      <t xml:space="preserve"> </t>
    </r>
    <r>
      <rPr>
        <sz val="10"/>
        <rFont val="ＭＳ 明朝"/>
        <family val="1"/>
        <charset val="128"/>
      </rPr>
      <t>込</t>
    </r>
    <rPh sb="0" eb="1">
      <t>ケ</t>
    </rPh>
    <rPh sb="2" eb="3">
      <t>ヒ</t>
    </rPh>
    <rPh sb="4" eb="5">
      <t>ミ</t>
    </rPh>
    <rPh sb="6" eb="7">
      <t>コミ</t>
    </rPh>
    <phoneticPr fontId="3"/>
  </si>
  <si>
    <t>Ｎｏ．１８</t>
  </si>
  <si>
    <r>
      <t>使</t>
    </r>
    <r>
      <rPr>
        <sz val="6"/>
        <rFont val="ＭＳ 明朝"/>
        <family val="1"/>
        <charset val="128"/>
      </rPr>
      <t xml:space="preserve"> </t>
    </r>
    <r>
      <rPr>
        <sz val="10"/>
        <rFont val="ＭＳ 明朝"/>
        <family val="1"/>
        <charset val="128"/>
      </rPr>
      <t>用</t>
    </r>
    <r>
      <rPr>
        <sz val="6"/>
        <rFont val="ＭＳ 明朝"/>
        <family val="1"/>
        <charset val="128"/>
      </rPr>
      <t xml:space="preserve"> </t>
    </r>
    <r>
      <rPr>
        <sz val="10"/>
        <rFont val="ＭＳ 明朝"/>
        <family val="1"/>
        <charset val="128"/>
      </rPr>
      <t>延</t>
    </r>
    <r>
      <rPr>
        <sz val="6"/>
        <rFont val="ＭＳ 明朝"/>
        <family val="1"/>
        <charset val="128"/>
      </rPr>
      <t xml:space="preserve"> </t>
    </r>
    <r>
      <rPr>
        <sz val="10"/>
        <rFont val="ＭＳ 明朝"/>
        <family val="1"/>
        <charset val="128"/>
      </rPr>
      <t>べ</t>
    </r>
    <rPh sb="0" eb="1">
      <t>ツカ</t>
    </rPh>
    <rPh sb="2" eb="3">
      <t>ヨウ</t>
    </rPh>
    <rPh sb="4" eb="5">
      <t>ノ</t>
    </rPh>
    <phoneticPr fontId="3"/>
  </si>
  <si>
    <t>軽 油 消 費</t>
    <rPh sb="0" eb="1">
      <t>ケイ</t>
    </rPh>
    <rPh sb="2" eb="3">
      <t>アブラ</t>
    </rPh>
    <rPh sb="4" eb="5">
      <t>ケ</t>
    </rPh>
    <rPh sb="6" eb="7">
      <t>ヒ</t>
    </rPh>
    <phoneticPr fontId="3"/>
  </si>
  <si>
    <t>型　　　　式</t>
    <rPh sb="0" eb="1">
      <t>カタ</t>
    </rPh>
    <rPh sb="5" eb="6">
      <t>シキ</t>
    </rPh>
    <phoneticPr fontId="3"/>
  </si>
  <si>
    <r>
      <t>単位</t>
    </r>
    <r>
      <rPr>
        <sz val="9"/>
        <rFont val="ＭＳ 明朝"/>
        <family val="1"/>
        <charset val="128"/>
      </rPr>
      <t>：</t>
    </r>
    <r>
      <rPr>
        <sz val="10"/>
        <rFont val="ＭＳ 明朝"/>
        <family val="1"/>
        <charset val="128"/>
      </rPr>
      <t>㍑</t>
    </r>
    <rPh sb="0" eb="2">
      <t>タンイ</t>
    </rPh>
    <phoneticPr fontId="3"/>
  </si>
  <si>
    <r>
      <t>日　　</t>
    </r>
    <r>
      <rPr>
        <sz val="8"/>
        <rFont val="ＭＳ 明朝"/>
        <family val="1"/>
        <charset val="128"/>
      </rPr>
      <t>　</t>
    </r>
    <r>
      <rPr>
        <sz val="10"/>
        <rFont val="ＭＳ 明朝"/>
        <family val="1"/>
        <charset val="128"/>
      </rPr>
      <t>数</t>
    </r>
    <rPh sb="0" eb="1">
      <t>ヒ</t>
    </rPh>
    <rPh sb="4" eb="5">
      <t>スウ</t>
    </rPh>
    <phoneticPr fontId="3"/>
  </si>
  <si>
    <r>
      <t>見</t>
    </r>
    <r>
      <rPr>
        <sz val="8"/>
        <rFont val="ＭＳ 明朝"/>
        <family val="1"/>
        <charset val="128"/>
      </rPr>
      <t>　</t>
    </r>
    <r>
      <rPr>
        <sz val="10"/>
        <rFont val="ＭＳ 明朝"/>
        <family val="1"/>
        <charset val="128"/>
      </rPr>
      <t>込</t>
    </r>
    <r>
      <rPr>
        <sz val="8"/>
        <rFont val="ＭＳ 明朝"/>
        <family val="1"/>
        <charset val="128"/>
      </rPr>
      <t>　</t>
    </r>
    <r>
      <rPr>
        <sz val="10"/>
        <rFont val="ＭＳ 明朝"/>
        <family val="1"/>
        <charset val="128"/>
      </rPr>
      <t>時</t>
    </r>
    <r>
      <rPr>
        <sz val="8"/>
        <rFont val="ＭＳ 明朝"/>
        <family val="1"/>
        <charset val="128"/>
      </rPr>
      <t>　</t>
    </r>
    <r>
      <rPr>
        <sz val="10"/>
        <rFont val="ＭＳ 明朝"/>
        <family val="1"/>
        <charset val="128"/>
      </rPr>
      <t>間</t>
    </r>
    <rPh sb="0" eb="1">
      <t>ミ</t>
    </rPh>
    <rPh sb="2" eb="3">
      <t>コミ</t>
    </rPh>
    <rPh sb="4" eb="5">
      <t>トキ</t>
    </rPh>
    <rPh sb="6" eb="7">
      <t>アイダ</t>
    </rPh>
    <phoneticPr fontId="3"/>
  </si>
  <si>
    <r>
      <t>り</t>
    </r>
    <r>
      <rPr>
        <sz val="6"/>
        <rFont val="ＭＳ 明朝"/>
        <family val="1"/>
        <charset val="128"/>
      </rPr>
      <t>　</t>
    </r>
    <r>
      <rPr>
        <sz val="10"/>
        <rFont val="ＭＳ 明朝"/>
        <family val="1"/>
        <charset val="128"/>
      </rPr>
      <t>消</t>
    </r>
    <r>
      <rPr>
        <sz val="6"/>
        <rFont val="ＭＳ 明朝"/>
        <family val="1"/>
        <charset val="128"/>
      </rPr>
      <t>　</t>
    </r>
    <r>
      <rPr>
        <sz val="10"/>
        <rFont val="ＭＳ 明朝"/>
        <family val="1"/>
        <charset val="128"/>
      </rPr>
      <t>費</t>
    </r>
    <r>
      <rPr>
        <sz val="6"/>
        <rFont val="ＭＳ 明朝"/>
        <family val="1"/>
        <charset val="128"/>
      </rPr>
      <t>　</t>
    </r>
    <r>
      <rPr>
        <sz val="10"/>
        <rFont val="ＭＳ 明朝"/>
        <family val="1"/>
        <charset val="128"/>
      </rPr>
      <t>量</t>
    </r>
    <rPh sb="2" eb="3">
      <t>ケ</t>
    </rPh>
    <rPh sb="4" eb="5">
      <t>ヒ</t>
    </rPh>
    <rPh sb="6" eb="7">
      <t>リョウ</t>
    </rPh>
    <phoneticPr fontId="3"/>
  </si>
  <si>
    <t>見 込 数 量</t>
    <rPh sb="0" eb="1">
      <t>ミ</t>
    </rPh>
    <rPh sb="2" eb="3">
      <t>コミ</t>
    </rPh>
    <rPh sb="4" eb="5">
      <t>カズ</t>
    </rPh>
    <rPh sb="6" eb="7">
      <t>リョウ</t>
    </rPh>
    <phoneticPr fontId="3"/>
  </si>
  <si>
    <t>馬　　　　力</t>
    <rPh sb="0" eb="1">
      <t>ウマ</t>
    </rPh>
    <rPh sb="5" eb="6">
      <t>チカラ</t>
    </rPh>
    <phoneticPr fontId="3"/>
  </si>
  <si>
    <t xml:space="preserve"> 報告対象期間における滅失等による免税軽油の欠減量</t>
    <rPh sb="1" eb="3">
      <t>ホウコク</t>
    </rPh>
    <rPh sb="3" eb="5">
      <t>タイショウ</t>
    </rPh>
    <rPh sb="5" eb="7">
      <t>キカン</t>
    </rPh>
    <rPh sb="11" eb="13">
      <t>メッシツ</t>
    </rPh>
    <rPh sb="13" eb="14">
      <t>トウ</t>
    </rPh>
    <rPh sb="17" eb="19">
      <t>メンゼイ</t>
    </rPh>
    <rPh sb="19" eb="21">
      <t>ケイユ</t>
    </rPh>
    <rPh sb="22" eb="23">
      <t>ケツ</t>
    </rPh>
    <rPh sb="23" eb="24">
      <t>ゲン</t>
    </rPh>
    <rPh sb="24" eb="25">
      <t>リョウ</t>
    </rPh>
    <phoneticPr fontId="3"/>
  </si>
  <si>
    <t>(ア)</t>
  </si>
  <si>
    <t>(イ)</t>
  </si>
  <si>
    <t>(ア)×(イ)(ウ)</t>
  </si>
  <si>
    <t>(エ)</t>
  </si>
  <si>
    <t>数　　　 量</t>
    <rPh sb="0" eb="1">
      <t>カズ</t>
    </rPh>
    <rPh sb="5" eb="6">
      <t>リョウ</t>
    </rPh>
    <phoneticPr fontId="3"/>
  </si>
  <si>
    <t>ｔ</t>
  </si>
  <si>
    <t>課 税  軽 油</t>
    <rPh sb="0" eb="1">
      <t>カ</t>
    </rPh>
    <rPh sb="2" eb="3">
      <t>ゼイ</t>
    </rPh>
    <rPh sb="5" eb="6">
      <t>ケイ</t>
    </rPh>
    <rPh sb="7" eb="8">
      <t>アブラ</t>
    </rPh>
    <phoneticPr fontId="3"/>
  </si>
  <si>
    <t>日間</t>
    <rPh sb="0" eb="1">
      <t>ヒ</t>
    </rPh>
    <rPh sb="1" eb="2">
      <t>アイダ</t>
    </rPh>
    <phoneticPr fontId="3"/>
  </si>
  <si>
    <t xml:space="preserve"> 円×</t>
    <rPh sb="1" eb="2">
      <t>エン</t>
    </rPh>
    <phoneticPr fontId="3"/>
  </si>
  <si>
    <t>(</t>
  </si>
  <si>
    <t>注</t>
    <rPh sb="0" eb="1">
      <t>チュウ</t>
    </rPh>
    <phoneticPr fontId="3"/>
  </si>
  <si>
    <t>1 「燃焼方式」欄は、直接噴射式、予備燃焼式、過流燃焼式等を記載してください。</t>
    <rPh sb="3" eb="5">
      <t>ネンショウ</t>
    </rPh>
    <rPh sb="5" eb="7">
      <t>ホウシキ</t>
    </rPh>
    <rPh sb="8" eb="9">
      <t>ラン</t>
    </rPh>
    <rPh sb="11" eb="13">
      <t>チョクセツ</t>
    </rPh>
    <rPh sb="13" eb="15">
      <t>フンシャ</t>
    </rPh>
    <rPh sb="15" eb="16">
      <t>シキ</t>
    </rPh>
    <rPh sb="17" eb="19">
      <t>ヨビ</t>
    </rPh>
    <rPh sb="19" eb="21">
      <t>ネンショウ</t>
    </rPh>
    <rPh sb="21" eb="22">
      <t>シキ</t>
    </rPh>
    <rPh sb="23" eb="25">
      <t>カリュウ</t>
    </rPh>
    <rPh sb="25" eb="27">
      <t>ネンショウ</t>
    </rPh>
    <rPh sb="27" eb="29">
      <t>シキナド</t>
    </rPh>
    <rPh sb="30" eb="32">
      <t>キサイ</t>
    </rPh>
    <phoneticPr fontId="3"/>
  </si>
  <si>
    <t>12</t>
  </si>
  <si>
    <t>2 「用途」欄は、鮭定置、昆布採取等を記載してください。</t>
    <rPh sb="3" eb="5">
      <t>ヨウト</t>
    </rPh>
    <rPh sb="6" eb="7">
      <t>ラン</t>
    </rPh>
    <rPh sb="9" eb="10">
      <t>サケ</t>
    </rPh>
    <rPh sb="10" eb="12">
      <t>テイチ</t>
    </rPh>
    <rPh sb="13" eb="15">
      <t>コンブ</t>
    </rPh>
    <rPh sb="15" eb="17">
      <t>サイシュ</t>
    </rPh>
    <rPh sb="17" eb="18">
      <t>トウ</t>
    </rPh>
    <rPh sb="19" eb="21">
      <t>キサイ</t>
    </rPh>
    <phoneticPr fontId="3"/>
  </si>
  <si>
    <t>免税軽油の引取り等に係る報告書</t>
    <rPh sb="0" eb="2">
      <t>メンゼイ</t>
    </rPh>
    <rPh sb="2" eb="4">
      <t>ケイユ</t>
    </rPh>
    <rPh sb="5" eb="7">
      <t>ヒキトリ</t>
    </rPh>
    <rPh sb="8" eb="9">
      <t>トウ</t>
    </rPh>
    <rPh sb="10" eb="11">
      <t>カカ</t>
    </rPh>
    <rPh sb="12" eb="15">
      <t>ホウコクショ</t>
    </rPh>
    <phoneticPr fontId="3"/>
  </si>
  <si>
    <t xml:space="preserve"> ﾘｯﾄﾙ</t>
  </si>
  <si>
    <t>4　※印欄は記載しないでください。</t>
    <rPh sb="3" eb="4">
      <t>イン</t>
    </rPh>
    <rPh sb="4" eb="5">
      <t>ラン</t>
    </rPh>
    <rPh sb="6" eb="8">
      <t>キサイ</t>
    </rPh>
    <phoneticPr fontId="3"/>
  </si>
  <si>
    <t>審査</t>
    <rPh sb="0" eb="2">
      <t>シンサ</t>
    </rPh>
    <phoneticPr fontId="3"/>
  </si>
  <si>
    <t>Ｎｏ．２</t>
  </si>
  <si>
    <t>Ｎｏ．５</t>
  </si>
  <si>
    <r>
      <t>控</t>
    </r>
    <r>
      <rPr>
        <sz val="4"/>
        <rFont val="ＭＳ 明朝"/>
        <family val="1"/>
        <charset val="128"/>
      </rPr>
      <t xml:space="preserve"> </t>
    </r>
    <r>
      <rPr>
        <sz val="8"/>
        <rFont val="ＭＳ 明朝"/>
        <family val="1"/>
        <charset val="128"/>
      </rPr>
      <t>除</t>
    </r>
    <r>
      <rPr>
        <sz val="4"/>
        <rFont val="ＭＳ 明朝"/>
        <family val="1"/>
        <charset val="128"/>
      </rPr>
      <t xml:space="preserve"> </t>
    </r>
    <r>
      <rPr>
        <sz val="8"/>
        <rFont val="ＭＳ 明朝"/>
        <family val="1"/>
        <charset val="128"/>
      </rPr>
      <t>分</t>
    </r>
    <rPh sb="0" eb="1">
      <t>ヒカエ</t>
    </rPh>
    <rPh sb="2" eb="3">
      <t>ジョ</t>
    </rPh>
    <rPh sb="4" eb="5">
      <t>ブン</t>
    </rPh>
    <phoneticPr fontId="3"/>
  </si>
  <si>
    <t>Ｎｏ．６</t>
  </si>
  <si>
    <t xml:space="preserve">     自動車の保有者
   が炭化水素油を自
   動車の内燃機関の
   燃料として消費し
   た場合（道路を運
   行した分に限る。)</t>
    <rPh sb="5" eb="8">
      <t>ジドウシャ</t>
    </rPh>
    <rPh sb="9" eb="12">
      <t>ホユウシャ</t>
    </rPh>
    <rPh sb="17" eb="19">
      <t>タンカ</t>
    </rPh>
    <rPh sb="19" eb="21">
      <t>スイソ</t>
    </rPh>
    <rPh sb="21" eb="22">
      <t>アブラ</t>
    </rPh>
    <rPh sb="23" eb="24">
      <t>ジ</t>
    </rPh>
    <rPh sb="28" eb="29">
      <t>ドウ</t>
    </rPh>
    <rPh sb="29" eb="30">
      <t>クルマ</t>
    </rPh>
    <rPh sb="31" eb="33">
      <t>ナイネン</t>
    </rPh>
    <rPh sb="33" eb="35">
      <t>キカン</t>
    </rPh>
    <rPh sb="40" eb="41">
      <t>ネン</t>
    </rPh>
    <rPh sb="41" eb="42">
      <t>リョウ</t>
    </rPh>
    <rPh sb="45" eb="47">
      <t>ショウヒ</t>
    </rPh>
    <rPh sb="53" eb="54">
      <t>バ</t>
    </rPh>
    <rPh sb="54" eb="55">
      <t>ゴウ</t>
    </rPh>
    <rPh sb="56" eb="58">
      <t>ドウロ</t>
    </rPh>
    <rPh sb="59" eb="60">
      <t>ウン</t>
    </rPh>
    <rPh sb="64" eb="65">
      <t>ギョウ</t>
    </rPh>
    <rPh sb="67" eb="68">
      <t>ブン</t>
    </rPh>
    <rPh sb="69" eb="70">
      <t>カギ</t>
    </rPh>
    <phoneticPr fontId="3"/>
  </si>
  <si>
    <t>Ｎｏ．７</t>
  </si>
  <si>
    <t>Ｎｏ．９</t>
  </si>
  <si>
    <t>残　数　量</t>
    <rPh sb="0" eb="1">
      <t>ザン</t>
    </rPh>
    <rPh sb="2" eb="3">
      <t>カズ</t>
    </rPh>
    <rPh sb="4" eb="5">
      <t>リョウ</t>
    </rPh>
    <phoneticPr fontId="3"/>
  </si>
  <si>
    <t>免税軽油使用者の</t>
    <rPh sb="0" eb="2">
      <t>メンゼイ</t>
    </rPh>
    <rPh sb="2" eb="4">
      <t>ケイユ</t>
    </rPh>
    <rPh sb="4" eb="7">
      <t>シヨウシャ</t>
    </rPh>
    <phoneticPr fontId="3"/>
  </si>
  <si>
    <t>Ｎｏ．１０</t>
  </si>
  <si>
    <t>Ｎｏ．１２</t>
  </si>
  <si>
    <t>Ｎｏ．１３</t>
  </si>
  <si>
    <t>１</t>
  </si>
  <si>
    <t>Ｎｏ．１４</t>
  </si>
  <si>
    <t>Ｎｏ．１５</t>
  </si>
  <si>
    <t>別記第３７号様式</t>
    <rPh sb="0" eb="2">
      <t>ベッキ</t>
    </rPh>
    <rPh sb="2" eb="3">
      <t>ダイ</t>
    </rPh>
    <rPh sb="5" eb="6">
      <t>ゴウ</t>
    </rPh>
    <rPh sb="6" eb="8">
      <t>ヨウシキ</t>
    </rPh>
    <phoneticPr fontId="3"/>
  </si>
  <si>
    <r>
      <t xml:space="preserve"> 　　免税軽油の引取りを行った販売業者の事務所又は事業所所在地及び氏名又は名称を記載すること</t>
    </r>
    <r>
      <rPr>
        <sz val="8"/>
        <rFont val="ＭＳ 明朝"/>
        <family val="1"/>
        <charset val="128"/>
      </rPr>
      <t>。</t>
    </r>
    <r>
      <rPr>
        <sz val="9"/>
        <rFont val="ＭＳ 明朝"/>
        <family val="1"/>
        <charset val="128"/>
      </rPr>
      <t>なお、免税証に記載さ</t>
    </r>
    <rPh sb="3" eb="5">
      <t>メンゼイ</t>
    </rPh>
    <rPh sb="5" eb="7">
      <t>ケイユ</t>
    </rPh>
    <rPh sb="8" eb="10">
      <t>ヒキトリ</t>
    </rPh>
    <rPh sb="12" eb="13">
      <t>オコナ</t>
    </rPh>
    <rPh sb="15" eb="17">
      <t>ハンバイ</t>
    </rPh>
    <rPh sb="17" eb="19">
      <t>ギョウシャ</t>
    </rPh>
    <rPh sb="20" eb="23">
      <t>ジムショ</t>
    </rPh>
    <rPh sb="23" eb="24">
      <t>マタ</t>
    </rPh>
    <rPh sb="25" eb="28">
      <t>ジギョウショ</t>
    </rPh>
    <rPh sb="28" eb="31">
      <t>ショザイチ</t>
    </rPh>
    <rPh sb="31" eb="32">
      <t>オヨ</t>
    </rPh>
    <rPh sb="33" eb="35">
      <t>シメイ</t>
    </rPh>
    <rPh sb="35" eb="36">
      <t>マタ</t>
    </rPh>
    <rPh sb="37" eb="39">
      <t>メイショウ</t>
    </rPh>
    <rPh sb="40" eb="42">
      <t>キサイ</t>
    </rPh>
    <rPh sb="50" eb="52">
      <t>メンゼイ</t>
    </rPh>
    <rPh sb="52" eb="53">
      <t>アカシ</t>
    </rPh>
    <rPh sb="54" eb="56">
      <t>キサイ</t>
    </rPh>
    <phoneticPr fontId="3"/>
  </si>
  <si>
    <t>免　　　　　　　税　　　　　　　証</t>
    <rPh sb="0" eb="1">
      <t>メン</t>
    </rPh>
    <rPh sb="8" eb="9">
      <t>ゼイ</t>
    </rPh>
    <rPh sb="16" eb="17">
      <t>アカシ</t>
    </rPh>
    <phoneticPr fontId="3"/>
  </si>
  <si>
    <t>免　　　　　　　　　税　　　　　　　　　軽　　　　　　　　　油</t>
    <rPh sb="0" eb="1">
      <t>メン</t>
    </rPh>
    <rPh sb="10" eb="11">
      <t>ゼイ</t>
    </rPh>
    <rPh sb="20" eb="21">
      <t>ケイ</t>
    </rPh>
    <rPh sb="30" eb="31">
      <t>アブラ</t>
    </rPh>
    <phoneticPr fontId="3"/>
  </si>
  <si>
    <t>申請日の前月末</t>
    <rPh sb="0" eb="2">
      <t>シンセイ</t>
    </rPh>
    <rPh sb="2" eb="3">
      <t>ヒ</t>
    </rPh>
    <rPh sb="4" eb="5">
      <t>ゼン</t>
    </rPh>
    <rPh sb="5" eb="6">
      <t>ツキ</t>
    </rPh>
    <rPh sb="6" eb="7">
      <t>マツ</t>
    </rPh>
    <phoneticPr fontId="3"/>
  </si>
  <si>
    <t>作業内容　</t>
  </si>
  <si>
    <t>申　　　　　請　　　　　月</t>
    <rPh sb="0" eb="1">
      <t>サル</t>
    </rPh>
    <rPh sb="6" eb="7">
      <t>ショウ</t>
    </rPh>
    <rPh sb="12" eb="13">
      <t>ツキ</t>
    </rPh>
    <phoneticPr fontId="3"/>
  </si>
  <si>
    <t>申　　　　　　　　　　　　請　　　　　　　　　　　　月</t>
    <rPh sb="0" eb="1">
      <t>サル</t>
    </rPh>
    <rPh sb="13" eb="14">
      <t>ショウ</t>
    </rPh>
    <rPh sb="26" eb="27">
      <t>ツキ</t>
    </rPh>
    <phoneticPr fontId="3"/>
  </si>
  <si>
    <t xml:space="preserve"> 　　れた販売業者と異なる販売業者から免税軽油の引取りを行った場合には当該免税証に記載された販売業者の事務所又は事</t>
    <rPh sb="5" eb="7">
      <t>ハンバイ</t>
    </rPh>
    <rPh sb="7" eb="9">
      <t>ギョウシャ</t>
    </rPh>
    <rPh sb="10" eb="11">
      <t>コト</t>
    </rPh>
    <rPh sb="13" eb="15">
      <t>ハンバイ</t>
    </rPh>
    <rPh sb="15" eb="17">
      <t>ギョウシャ</t>
    </rPh>
    <rPh sb="19" eb="21">
      <t>メンゼイ</t>
    </rPh>
    <rPh sb="21" eb="23">
      <t>ケイユ</t>
    </rPh>
    <rPh sb="24" eb="26">
      <t>ヒキトリ</t>
    </rPh>
    <rPh sb="28" eb="29">
      <t>オコナ</t>
    </rPh>
    <rPh sb="31" eb="33">
      <t>バアイ</t>
    </rPh>
    <rPh sb="35" eb="37">
      <t>トウガイ</t>
    </rPh>
    <rPh sb="37" eb="39">
      <t>メンゼイ</t>
    </rPh>
    <rPh sb="39" eb="40">
      <t>アカシ</t>
    </rPh>
    <rPh sb="41" eb="43">
      <t>キサイ</t>
    </rPh>
    <rPh sb="46" eb="48">
      <t>ハンバイ</t>
    </rPh>
    <rPh sb="48" eb="50">
      <t>ギョウシャ</t>
    </rPh>
    <rPh sb="51" eb="53">
      <t>ジム</t>
    </rPh>
    <rPh sb="53" eb="54">
      <t>ジョ</t>
    </rPh>
    <rPh sb="54" eb="55">
      <t>マタ</t>
    </rPh>
    <rPh sb="56" eb="57">
      <t>コト</t>
    </rPh>
    <phoneticPr fontId="3"/>
  </si>
  <si>
    <t>(免税軽油使用者名)</t>
    <rPh sb="1" eb="3">
      <t>メンゼイ</t>
    </rPh>
    <rPh sb="3" eb="5">
      <t>ケイユ</t>
    </rPh>
    <rPh sb="5" eb="8">
      <t>シヨウシャ</t>
    </rPh>
    <rPh sb="8" eb="9">
      <t>メイ</t>
    </rPh>
    <phoneticPr fontId="3"/>
  </si>
  <si>
    <t>日現在</t>
    <rPh sb="0" eb="1">
      <t>ヒ</t>
    </rPh>
    <rPh sb="1" eb="3">
      <t>ゲンザイ</t>
    </rPh>
    <phoneticPr fontId="3"/>
  </si>
  <si>
    <r>
      <t xml:space="preserve"> 　　載された機械、車両又は設備名の番号のみを記載すること</t>
    </r>
    <r>
      <rPr>
        <sz val="8"/>
        <rFont val="ＭＳ 明朝"/>
        <family val="1"/>
        <charset val="128"/>
      </rPr>
      <t>。</t>
    </r>
    <rPh sb="3" eb="4">
      <t>ザイ</t>
    </rPh>
    <rPh sb="7" eb="9">
      <t>キカイ</t>
    </rPh>
    <rPh sb="10" eb="12">
      <t>シャリョウ</t>
    </rPh>
    <rPh sb="12" eb="13">
      <t>マタ</t>
    </rPh>
    <rPh sb="14" eb="16">
      <t>セツビ</t>
    </rPh>
    <rPh sb="16" eb="17">
      <t>メイ</t>
    </rPh>
    <rPh sb="18" eb="20">
      <t>バンゴウ</t>
    </rPh>
    <rPh sb="23" eb="25">
      <t>キサイ</t>
    </rPh>
    <phoneticPr fontId="3"/>
  </si>
  <si>
    <t>枚　 数</t>
    <rPh sb="0" eb="1">
      <t>マイ</t>
    </rPh>
    <rPh sb="3" eb="4">
      <t>カズ</t>
    </rPh>
    <phoneticPr fontId="3"/>
  </si>
  <si>
    <t>区分</t>
    <rPh sb="0" eb="2">
      <t>クブン</t>
    </rPh>
    <phoneticPr fontId="3"/>
  </si>
  <si>
    <t>氏   名 (名 称)</t>
    <rPh sb="0" eb="1">
      <t>シ</t>
    </rPh>
    <rPh sb="4" eb="5">
      <t>メイ</t>
    </rPh>
    <rPh sb="7" eb="8">
      <t>ナ</t>
    </rPh>
    <rPh sb="9" eb="10">
      <t>ショウ</t>
    </rPh>
    <phoneticPr fontId="3"/>
  </si>
  <si>
    <t>払出見込数量</t>
    <rPh sb="0" eb="1">
      <t>ハラ</t>
    </rPh>
    <rPh sb="1" eb="2">
      <t>ダ</t>
    </rPh>
    <rPh sb="2" eb="4">
      <t>ミコ</t>
    </rPh>
    <rPh sb="4" eb="6">
      <t>スウリョウ</t>
    </rPh>
    <phoneticPr fontId="3"/>
  </si>
  <si>
    <t>（２葉）</t>
    <rPh sb="2" eb="3">
      <t>ハ</t>
    </rPh>
    <phoneticPr fontId="3"/>
  </si>
  <si>
    <t>在 庫 数 量</t>
    <rPh sb="0" eb="1">
      <t>ザイ</t>
    </rPh>
    <rPh sb="2" eb="3">
      <t>コ</t>
    </rPh>
    <rPh sb="4" eb="5">
      <t>カズ</t>
    </rPh>
    <rPh sb="6" eb="7">
      <t>リョウ</t>
    </rPh>
    <phoneticPr fontId="3"/>
  </si>
  <si>
    <t>使 用 数 量</t>
    <rPh sb="0" eb="1">
      <t>ツカ</t>
    </rPh>
    <rPh sb="2" eb="3">
      <t>ヨウ</t>
    </rPh>
    <rPh sb="4" eb="5">
      <t>カズ</t>
    </rPh>
    <rPh sb="6" eb="7">
      <t>リョウ</t>
    </rPh>
    <phoneticPr fontId="3"/>
  </si>
  <si>
    <t xml:space="preserve"> 所有に係る軽油の数量</t>
    <rPh sb="1" eb="3">
      <t>ショユウ</t>
    </rPh>
    <rPh sb="4" eb="5">
      <t>カカ</t>
    </rPh>
    <rPh sb="6" eb="8">
      <t>ケイユ</t>
    </rPh>
    <rPh sb="9" eb="11">
      <t>スウリョウ</t>
    </rPh>
    <phoneticPr fontId="3"/>
  </si>
  <si>
    <t>在庫見込数量</t>
    <rPh sb="0" eb="2">
      <t>ザイコ</t>
    </rPh>
    <rPh sb="2" eb="4">
      <t>ミコ</t>
    </rPh>
    <rPh sb="4" eb="6">
      <t>スウリョウ</t>
    </rPh>
    <phoneticPr fontId="3"/>
  </si>
  <si>
    <t xml:space="preserve"> なお、追加申請である場合には、「③」、　「④」及び「⑧」から「⑩」までの欄について追加申請に係る所要量計算書の使用期間の初日の前日までの分を記載してください。</t>
  </si>
  <si>
    <t xml:space="preserve"> ④のうち製造の承認を受けた軽油に含まれている既に軽油
 引取税が課され又は課されるべき軽油の数量</t>
    <rPh sb="5" eb="7">
      <t>セイゾウ</t>
    </rPh>
    <rPh sb="8" eb="10">
      <t>ショウニン</t>
    </rPh>
    <rPh sb="11" eb="12">
      <t>ウ</t>
    </rPh>
    <rPh sb="14" eb="16">
      <t>ケイユ</t>
    </rPh>
    <rPh sb="17" eb="18">
      <t>フク</t>
    </rPh>
    <rPh sb="23" eb="24">
      <t>スデ</t>
    </rPh>
    <rPh sb="25" eb="27">
      <t>ケイユ</t>
    </rPh>
    <rPh sb="29" eb="31">
      <t>ヒキトリ</t>
    </rPh>
    <rPh sb="31" eb="32">
      <t>ゼイ</t>
    </rPh>
    <rPh sb="33" eb="34">
      <t>カ</t>
    </rPh>
    <rPh sb="36" eb="37">
      <t>マタ</t>
    </rPh>
    <rPh sb="38" eb="39">
      <t>カ</t>
    </rPh>
    <rPh sb="44" eb="46">
      <t>ケイユ</t>
    </rPh>
    <rPh sb="47" eb="49">
      <t>スウリョウ</t>
    </rPh>
    <phoneticPr fontId="3"/>
  </si>
  <si>
    <t>免税軽油使用者の住所又は</t>
    <rPh sb="0" eb="2">
      <t>メンゼイ</t>
    </rPh>
    <rPh sb="2" eb="4">
      <t>ケイユ</t>
    </rPh>
    <rPh sb="4" eb="7">
      <t>シヨウシャ</t>
    </rPh>
    <rPh sb="8" eb="10">
      <t>ジュウショ</t>
    </rPh>
    <rPh sb="10" eb="11">
      <t>マタ</t>
    </rPh>
    <phoneticPr fontId="3"/>
  </si>
  <si>
    <t xml:space="preserve"> 　６　「報告対象期間に引取りを行った免税軽油の数量の合計(ウ)」欄には、「免税軽油の引取りに関する事実及びその数量」</t>
    <rPh sb="5" eb="7">
      <t>ホウコク</t>
    </rPh>
    <rPh sb="7" eb="9">
      <t>タイショウ</t>
    </rPh>
    <rPh sb="9" eb="11">
      <t>キカン</t>
    </rPh>
    <rPh sb="12" eb="14">
      <t>ヒキトリ</t>
    </rPh>
    <rPh sb="16" eb="17">
      <t>オコナ</t>
    </rPh>
    <rPh sb="19" eb="21">
      <t>メンゼイ</t>
    </rPh>
    <rPh sb="21" eb="23">
      <t>ケイユ</t>
    </rPh>
    <rPh sb="24" eb="26">
      <t>スウリョウ</t>
    </rPh>
    <rPh sb="27" eb="29">
      <t>ゴウケイ</t>
    </rPh>
    <rPh sb="33" eb="34">
      <t>ラン</t>
    </rPh>
    <rPh sb="38" eb="40">
      <t>メンゼイ</t>
    </rPh>
    <rPh sb="40" eb="42">
      <t>ケイユ</t>
    </rPh>
    <rPh sb="43" eb="45">
      <t>ヒキトリ</t>
    </rPh>
    <rPh sb="47" eb="48">
      <t>カン</t>
    </rPh>
    <rPh sb="50" eb="52">
      <t>ジジツ</t>
    </rPh>
    <rPh sb="52" eb="53">
      <t>オヨ</t>
    </rPh>
    <rPh sb="56" eb="58">
      <t>スウリョウ</t>
    </rPh>
    <phoneticPr fontId="3"/>
  </si>
  <si>
    <t>この報告に応答する係</t>
    <rPh sb="2" eb="4">
      <t>ホウコク</t>
    </rPh>
    <rPh sb="5" eb="7">
      <t>オウトウ</t>
    </rPh>
    <rPh sb="9" eb="10">
      <t>カカリ</t>
    </rPh>
    <phoneticPr fontId="3"/>
  </si>
  <si>
    <t>※ 処理事項欄</t>
    <rPh sb="2" eb="4">
      <t>ショリ</t>
    </rPh>
    <rPh sb="4" eb="6">
      <t>ジコウ</t>
    </rPh>
    <rPh sb="6" eb="7">
      <t>ラン</t>
    </rPh>
    <phoneticPr fontId="3"/>
  </si>
  <si>
    <t>報　告　対　象　期　間</t>
    <rPh sb="0" eb="1">
      <t>ホウ</t>
    </rPh>
    <rPh sb="2" eb="3">
      <t>コク</t>
    </rPh>
    <rPh sb="4" eb="5">
      <t>タイ</t>
    </rPh>
    <rPh sb="6" eb="7">
      <t>ゾウ</t>
    </rPh>
    <rPh sb="8" eb="9">
      <t>キ</t>
    </rPh>
    <rPh sb="10" eb="11">
      <t>アイダ</t>
    </rPh>
    <phoneticPr fontId="3"/>
  </si>
  <si>
    <t>令和</t>
    <rPh sb="0" eb="2">
      <t>レイワ</t>
    </rPh>
    <phoneticPr fontId="3"/>
  </si>
  <si>
    <r>
      <t>　</t>
    </r>
    <r>
      <rPr>
        <sz val="10"/>
        <rFont val="ＭＳ 明朝"/>
        <family val="1"/>
        <charset val="128"/>
      </rPr>
      <t>免税軽油の引取りに関する</t>
    </r>
    <rPh sb="1" eb="3">
      <t>メンゼイ</t>
    </rPh>
    <rPh sb="3" eb="5">
      <t>ケイユ</t>
    </rPh>
    <rPh sb="6" eb="8">
      <t>ヒキトリ</t>
    </rPh>
    <rPh sb="10" eb="11">
      <t>カン</t>
    </rPh>
    <phoneticPr fontId="3"/>
  </si>
  <si>
    <r>
      <t>免税軽油の</t>
    </r>
    <r>
      <rPr>
        <sz val="10"/>
        <rFont val="ＭＳ 明朝"/>
        <family val="1"/>
        <charset val="128"/>
      </rPr>
      <t>引</t>
    </r>
    <r>
      <rPr>
        <sz val="3"/>
        <rFont val="ＭＳ 明朝"/>
        <family val="1"/>
        <charset val="128"/>
      </rPr>
      <t xml:space="preserve"> </t>
    </r>
    <r>
      <rPr>
        <sz val="10"/>
        <rFont val="ＭＳ 明朝"/>
        <family val="1"/>
        <charset val="128"/>
      </rPr>
      <t>渡</t>
    </r>
    <r>
      <rPr>
        <sz val="3"/>
        <rFont val="ＭＳ 明朝"/>
        <family val="1"/>
        <charset val="128"/>
      </rPr>
      <t xml:space="preserve"> </t>
    </r>
    <r>
      <rPr>
        <sz val="10"/>
        <rFont val="ＭＳ 明朝"/>
        <family val="1"/>
        <charset val="128"/>
      </rPr>
      <t>し</t>
    </r>
    <r>
      <rPr>
        <sz val="4"/>
        <rFont val="ＭＳ 明朝"/>
        <family val="1"/>
        <charset val="128"/>
      </rPr>
      <t xml:space="preserve"> </t>
    </r>
    <r>
      <rPr>
        <sz val="10"/>
        <rFont val="ＭＳ 明朝"/>
        <family val="1"/>
        <charset val="128"/>
      </rPr>
      <t>を</t>
    </r>
    <r>
      <rPr>
        <sz val="4"/>
        <rFont val="ＭＳ 明朝"/>
        <family val="1"/>
        <charset val="128"/>
      </rPr>
      <t xml:space="preserve"> </t>
    </r>
    <r>
      <rPr>
        <sz val="10"/>
        <rFont val="ＭＳ 明朝"/>
        <family val="1"/>
        <charset val="128"/>
      </rPr>
      <t>行</t>
    </r>
    <r>
      <rPr>
        <sz val="3"/>
        <rFont val="ＭＳ 明朝"/>
        <family val="1"/>
        <charset val="128"/>
      </rPr>
      <t xml:space="preserve"> </t>
    </r>
    <r>
      <rPr>
        <sz val="10"/>
        <rFont val="ＭＳ 明朝"/>
        <family val="1"/>
        <charset val="128"/>
      </rPr>
      <t>っ</t>
    </r>
    <r>
      <rPr>
        <sz val="3"/>
        <rFont val="ＭＳ 明朝"/>
        <family val="1"/>
        <charset val="128"/>
      </rPr>
      <t xml:space="preserve"> </t>
    </r>
    <r>
      <rPr>
        <sz val="10"/>
        <rFont val="ＭＳ 明朝"/>
        <family val="1"/>
        <charset val="128"/>
      </rPr>
      <t>た
販売業者の事務所又は事業所
所</t>
    </r>
    <r>
      <rPr>
        <sz val="4"/>
        <rFont val="ＭＳ 明朝"/>
        <family val="1"/>
        <charset val="128"/>
      </rPr>
      <t xml:space="preserve"> </t>
    </r>
    <r>
      <rPr>
        <sz val="10"/>
        <rFont val="ＭＳ 明朝"/>
        <family val="1"/>
        <charset val="128"/>
      </rPr>
      <t>在</t>
    </r>
    <r>
      <rPr>
        <sz val="4"/>
        <rFont val="ＭＳ 明朝"/>
        <family val="1"/>
        <charset val="128"/>
      </rPr>
      <t xml:space="preserve"> </t>
    </r>
    <r>
      <rPr>
        <sz val="10"/>
        <rFont val="ＭＳ 明朝"/>
        <family val="1"/>
        <charset val="128"/>
      </rPr>
      <t>地</t>
    </r>
    <r>
      <rPr>
        <sz val="3"/>
        <rFont val="ＭＳ 明朝"/>
        <family val="1"/>
        <charset val="128"/>
      </rPr>
      <t xml:space="preserve"> </t>
    </r>
    <r>
      <rPr>
        <sz val="10"/>
        <rFont val="ＭＳ 明朝"/>
        <family val="1"/>
        <charset val="128"/>
      </rPr>
      <t>及</t>
    </r>
    <r>
      <rPr>
        <sz val="3"/>
        <rFont val="ＭＳ 明朝"/>
        <family val="1"/>
        <charset val="128"/>
      </rPr>
      <t xml:space="preserve"> </t>
    </r>
    <r>
      <rPr>
        <sz val="10"/>
        <rFont val="ＭＳ 明朝"/>
        <family val="1"/>
        <charset val="128"/>
      </rPr>
      <t>び</t>
    </r>
    <r>
      <rPr>
        <sz val="3"/>
        <rFont val="ＭＳ 明朝"/>
        <family val="1"/>
        <charset val="128"/>
      </rPr>
      <t xml:space="preserve"> </t>
    </r>
    <r>
      <rPr>
        <sz val="10"/>
        <rFont val="ＭＳ 明朝"/>
        <family val="1"/>
        <charset val="128"/>
      </rPr>
      <t>氏</t>
    </r>
    <r>
      <rPr>
        <sz val="4"/>
        <rFont val="ＭＳ 明朝"/>
        <family val="1"/>
        <charset val="128"/>
      </rPr>
      <t xml:space="preserve"> </t>
    </r>
    <r>
      <rPr>
        <sz val="10"/>
        <rFont val="ＭＳ 明朝"/>
        <family val="1"/>
        <charset val="128"/>
      </rPr>
      <t>名</t>
    </r>
    <r>
      <rPr>
        <sz val="3"/>
        <rFont val="ＭＳ 明朝"/>
        <family val="1"/>
        <charset val="128"/>
      </rPr>
      <t xml:space="preserve"> </t>
    </r>
    <r>
      <rPr>
        <sz val="10"/>
        <rFont val="ＭＳ 明朝"/>
        <family val="1"/>
        <charset val="128"/>
      </rPr>
      <t>又</t>
    </r>
    <r>
      <rPr>
        <sz val="3"/>
        <rFont val="ＭＳ 明朝"/>
        <family val="1"/>
        <charset val="128"/>
      </rPr>
      <t xml:space="preserve"> </t>
    </r>
    <r>
      <rPr>
        <sz val="10"/>
        <rFont val="ＭＳ 明朝"/>
        <family val="1"/>
        <charset val="128"/>
      </rPr>
      <t>は</t>
    </r>
    <r>
      <rPr>
        <sz val="3"/>
        <rFont val="ＭＳ 明朝"/>
        <family val="1"/>
        <charset val="128"/>
      </rPr>
      <t xml:space="preserve"> </t>
    </r>
    <r>
      <rPr>
        <sz val="10"/>
        <rFont val="ＭＳ 明朝"/>
        <family val="1"/>
        <charset val="128"/>
      </rPr>
      <t>名</t>
    </r>
    <r>
      <rPr>
        <sz val="4"/>
        <rFont val="ＭＳ 明朝"/>
        <family val="1"/>
        <charset val="128"/>
      </rPr>
      <t xml:space="preserve"> </t>
    </r>
    <r>
      <rPr>
        <sz val="10"/>
        <rFont val="ＭＳ 明朝"/>
        <family val="1"/>
        <charset val="128"/>
      </rPr>
      <t>称</t>
    </r>
    <rPh sb="0" eb="2">
      <t>メンゼイ</t>
    </rPh>
    <rPh sb="2" eb="4">
      <t>ケイユ</t>
    </rPh>
    <rPh sb="5" eb="6">
      <t>イン</t>
    </rPh>
    <rPh sb="7" eb="8">
      <t>ワタリ</t>
    </rPh>
    <rPh sb="13" eb="14">
      <t>オコナ</t>
    </rPh>
    <rPh sb="19" eb="21">
      <t>ハンバイ</t>
    </rPh>
    <rPh sb="21" eb="23">
      <t>ギョウシャ</t>
    </rPh>
    <rPh sb="24" eb="26">
      <t>ジム</t>
    </rPh>
    <rPh sb="26" eb="27">
      <t>ショ</t>
    </rPh>
    <rPh sb="27" eb="28">
      <t>マタ</t>
    </rPh>
    <rPh sb="29" eb="31">
      <t>ジギョウ</t>
    </rPh>
    <rPh sb="31" eb="32">
      <t>ショ</t>
    </rPh>
    <rPh sb="33" eb="34">
      <t>トコロ</t>
    </rPh>
    <rPh sb="35" eb="36">
      <t>ザイ</t>
    </rPh>
    <rPh sb="37" eb="38">
      <t>チ</t>
    </rPh>
    <rPh sb="39" eb="40">
      <t>オヨ</t>
    </rPh>
    <rPh sb="43" eb="44">
      <t>シ</t>
    </rPh>
    <rPh sb="45" eb="46">
      <t>ナ</t>
    </rPh>
    <rPh sb="47" eb="48">
      <t>マタ</t>
    </rPh>
    <rPh sb="51" eb="52">
      <t>ナ</t>
    </rPh>
    <rPh sb="53" eb="54">
      <t>ショウ</t>
    </rPh>
    <phoneticPr fontId="3"/>
  </si>
  <si>
    <t>合　　　　　　　計</t>
    <rPh sb="0" eb="1">
      <t>ゴウ</t>
    </rPh>
    <rPh sb="8" eb="9">
      <t>ケイ</t>
    </rPh>
    <phoneticPr fontId="3"/>
  </si>
  <si>
    <r>
      <t>免</t>
    </r>
    <r>
      <rPr>
        <sz val="8"/>
        <rFont val="ＭＳ 明朝"/>
        <family val="1"/>
        <charset val="128"/>
      </rPr>
      <t xml:space="preserve"> </t>
    </r>
    <r>
      <rPr>
        <sz val="10"/>
        <rFont val="ＭＳ 明朝"/>
        <family val="1"/>
        <charset val="128"/>
      </rPr>
      <t>税</t>
    </r>
    <r>
      <rPr>
        <sz val="8"/>
        <rFont val="ＭＳ 明朝"/>
        <family val="1"/>
        <charset val="128"/>
      </rPr>
      <t xml:space="preserve"> </t>
    </r>
    <r>
      <rPr>
        <sz val="10"/>
        <rFont val="ＭＳ 明朝"/>
        <family val="1"/>
        <charset val="128"/>
      </rPr>
      <t>軽</t>
    </r>
    <r>
      <rPr>
        <sz val="8"/>
        <rFont val="ＭＳ 明朝"/>
        <family val="1"/>
        <charset val="128"/>
      </rPr>
      <t xml:space="preserve"> </t>
    </r>
    <r>
      <rPr>
        <sz val="10"/>
        <rFont val="ＭＳ 明朝"/>
        <family val="1"/>
        <charset val="128"/>
      </rPr>
      <t>油</t>
    </r>
    <r>
      <rPr>
        <sz val="8"/>
        <rFont val="ＭＳ 明朝"/>
        <family val="1"/>
        <charset val="128"/>
      </rPr>
      <t xml:space="preserve"> </t>
    </r>
    <r>
      <rPr>
        <sz val="10"/>
        <rFont val="ＭＳ 明朝"/>
        <family val="1"/>
        <charset val="128"/>
      </rPr>
      <t>の</t>
    </r>
    <r>
      <rPr>
        <sz val="8"/>
        <rFont val="ＭＳ 明朝"/>
        <family val="1"/>
        <charset val="128"/>
      </rPr>
      <t xml:space="preserve"> </t>
    </r>
    <r>
      <rPr>
        <sz val="10"/>
        <rFont val="ＭＳ 明朝"/>
        <family val="1"/>
        <charset val="128"/>
      </rPr>
      <t>引</t>
    </r>
    <r>
      <rPr>
        <sz val="8"/>
        <rFont val="ＭＳ 明朝"/>
        <family val="1"/>
        <charset val="128"/>
      </rPr>
      <t xml:space="preserve"> </t>
    </r>
    <r>
      <rPr>
        <sz val="10"/>
        <rFont val="ＭＳ 明朝"/>
        <family val="1"/>
        <charset val="128"/>
      </rPr>
      <t>取</t>
    </r>
    <r>
      <rPr>
        <sz val="8"/>
        <rFont val="ＭＳ 明朝"/>
        <family val="1"/>
        <charset val="128"/>
      </rPr>
      <t xml:space="preserve"> </t>
    </r>
    <r>
      <rPr>
        <sz val="10"/>
        <rFont val="ＭＳ 明朝"/>
        <family val="1"/>
        <charset val="128"/>
      </rPr>
      <t>り</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際</t>
    </r>
    <r>
      <rPr>
        <sz val="8"/>
        <rFont val="ＭＳ 明朝"/>
        <family val="1"/>
        <charset val="128"/>
      </rPr>
      <t xml:space="preserve"> </t>
    </r>
    <r>
      <rPr>
        <sz val="10"/>
        <rFont val="ＭＳ 明朝"/>
        <family val="1"/>
        <charset val="128"/>
      </rPr>
      <t>し</t>
    </r>
    <r>
      <rPr>
        <sz val="8"/>
        <rFont val="ＭＳ 明朝"/>
        <family val="1"/>
        <charset val="128"/>
      </rPr>
      <t xml:space="preserve"> </t>
    </r>
    <r>
      <rPr>
        <sz val="10"/>
        <rFont val="ＭＳ 明朝"/>
        <family val="1"/>
        <charset val="128"/>
      </rPr>
      <t>て</t>
    </r>
    <r>
      <rPr>
        <sz val="8"/>
        <rFont val="ＭＳ 明朝"/>
        <family val="1"/>
        <charset val="128"/>
      </rPr>
      <t xml:space="preserve"> </t>
    </r>
    <r>
      <rPr>
        <sz val="10"/>
        <rFont val="ＭＳ 明朝"/>
        <family val="1"/>
        <charset val="128"/>
      </rPr>
      <t>販</t>
    </r>
    <r>
      <rPr>
        <sz val="8"/>
        <rFont val="ＭＳ 明朝"/>
        <family val="1"/>
        <charset val="128"/>
      </rPr>
      <t xml:space="preserve"> </t>
    </r>
    <r>
      <rPr>
        <sz val="10"/>
        <rFont val="ＭＳ 明朝"/>
        <family val="1"/>
        <charset val="128"/>
      </rPr>
      <t>売</t>
    </r>
    <r>
      <rPr>
        <sz val="8"/>
        <rFont val="ＭＳ 明朝"/>
        <family val="1"/>
        <charset val="128"/>
      </rPr>
      <t xml:space="preserve"> </t>
    </r>
    <r>
      <rPr>
        <sz val="10"/>
        <rFont val="ＭＳ 明朝"/>
        <family val="1"/>
        <charset val="128"/>
      </rPr>
      <t>業</t>
    </r>
    <r>
      <rPr>
        <sz val="8"/>
        <rFont val="ＭＳ 明朝"/>
        <family val="1"/>
        <charset val="128"/>
      </rPr>
      <t xml:space="preserve"> </t>
    </r>
    <r>
      <rPr>
        <sz val="10"/>
        <rFont val="ＭＳ 明朝"/>
        <family val="1"/>
        <charset val="128"/>
      </rPr>
      <t>者
に</t>
    </r>
    <r>
      <rPr>
        <sz val="8"/>
        <rFont val="ＭＳ 明朝"/>
        <family val="1"/>
        <charset val="128"/>
      </rPr>
      <t xml:space="preserve"> </t>
    </r>
    <r>
      <rPr>
        <sz val="10"/>
        <rFont val="ＭＳ 明朝"/>
        <family val="1"/>
        <charset val="128"/>
      </rPr>
      <t>提</t>
    </r>
    <r>
      <rPr>
        <sz val="8"/>
        <rFont val="ＭＳ 明朝"/>
        <family val="1"/>
        <charset val="128"/>
      </rPr>
      <t xml:space="preserve"> </t>
    </r>
    <r>
      <rPr>
        <sz val="10"/>
        <rFont val="ＭＳ 明朝"/>
        <family val="1"/>
        <charset val="128"/>
      </rPr>
      <t>出</t>
    </r>
    <r>
      <rPr>
        <sz val="8"/>
        <rFont val="ＭＳ 明朝"/>
        <family val="1"/>
        <charset val="128"/>
      </rPr>
      <t xml:space="preserve"> </t>
    </r>
    <r>
      <rPr>
        <sz val="10"/>
        <rFont val="ＭＳ 明朝"/>
        <family val="1"/>
        <charset val="128"/>
      </rPr>
      <t>し</t>
    </r>
    <r>
      <rPr>
        <sz val="8"/>
        <rFont val="ＭＳ 明朝"/>
        <family val="1"/>
        <charset val="128"/>
      </rPr>
      <t xml:space="preserve"> </t>
    </r>
    <r>
      <rPr>
        <sz val="10"/>
        <rFont val="ＭＳ 明朝"/>
        <family val="1"/>
        <charset val="128"/>
      </rPr>
      <t>た</t>
    </r>
    <r>
      <rPr>
        <sz val="8"/>
        <rFont val="ＭＳ 明朝"/>
        <family val="1"/>
        <charset val="128"/>
      </rPr>
      <t xml:space="preserve"> </t>
    </r>
    <r>
      <rPr>
        <sz val="10"/>
        <rFont val="ＭＳ 明朝"/>
        <family val="1"/>
        <charset val="128"/>
      </rPr>
      <t>免</t>
    </r>
    <r>
      <rPr>
        <sz val="8"/>
        <rFont val="ＭＳ 明朝"/>
        <family val="1"/>
        <charset val="128"/>
      </rPr>
      <t xml:space="preserve"> </t>
    </r>
    <r>
      <rPr>
        <sz val="10"/>
        <rFont val="ＭＳ 明朝"/>
        <family val="1"/>
        <charset val="128"/>
      </rPr>
      <t>税</t>
    </r>
    <r>
      <rPr>
        <sz val="8"/>
        <rFont val="ＭＳ 明朝"/>
        <family val="1"/>
        <charset val="128"/>
      </rPr>
      <t xml:space="preserve"> </t>
    </r>
    <r>
      <rPr>
        <sz val="10"/>
        <rFont val="ＭＳ 明朝"/>
        <family val="1"/>
        <charset val="128"/>
      </rPr>
      <t>証</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関</t>
    </r>
    <r>
      <rPr>
        <sz val="8"/>
        <rFont val="ＭＳ 明朝"/>
        <family val="1"/>
        <charset val="128"/>
      </rPr>
      <t xml:space="preserve"> </t>
    </r>
    <r>
      <rPr>
        <sz val="10"/>
        <rFont val="ＭＳ 明朝"/>
        <family val="1"/>
        <charset val="128"/>
      </rPr>
      <t>す</t>
    </r>
    <r>
      <rPr>
        <sz val="8"/>
        <rFont val="ＭＳ 明朝"/>
        <family val="1"/>
        <charset val="128"/>
      </rPr>
      <t xml:space="preserve"> </t>
    </r>
    <r>
      <rPr>
        <sz val="10"/>
        <rFont val="ＭＳ 明朝"/>
        <family val="1"/>
        <charset val="128"/>
      </rPr>
      <t>る</t>
    </r>
    <r>
      <rPr>
        <sz val="8"/>
        <rFont val="ＭＳ 明朝"/>
        <family val="1"/>
        <charset val="128"/>
      </rPr>
      <t xml:space="preserve"> </t>
    </r>
    <r>
      <rPr>
        <sz val="10"/>
        <rFont val="ＭＳ 明朝"/>
        <family val="1"/>
        <charset val="128"/>
      </rPr>
      <t>事</t>
    </r>
    <r>
      <rPr>
        <sz val="8"/>
        <rFont val="ＭＳ 明朝"/>
        <family val="1"/>
        <charset val="128"/>
      </rPr>
      <t xml:space="preserve"> </t>
    </r>
    <r>
      <rPr>
        <sz val="10"/>
        <rFont val="ＭＳ 明朝"/>
        <family val="1"/>
        <charset val="128"/>
      </rPr>
      <t>項</t>
    </r>
    <rPh sb="0" eb="1">
      <t>メン</t>
    </rPh>
    <rPh sb="2" eb="3">
      <t>ゼイ</t>
    </rPh>
    <rPh sb="4" eb="5">
      <t>ケイ</t>
    </rPh>
    <rPh sb="6" eb="7">
      <t>アブラ</t>
    </rPh>
    <rPh sb="10" eb="11">
      <t>イン</t>
    </rPh>
    <rPh sb="12" eb="13">
      <t>トリ</t>
    </rPh>
    <rPh sb="18" eb="19">
      <t>サイ</t>
    </rPh>
    <rPh sb="34" eb="35">
      <t>ツツミ</t>
    </rPh>
    <rPh sb="36" eb="37">
      <t>デ</t>
    </rPh>
    <rPh sb="42" eb="43">
      <t>メン</t>
    </rPh>
    <rPh sb="44" eb="45">
      <t>ゼイ</t>
    </rPh>
    <rPh sb="46" eb="47">
      <t>アカシ</t>
    </rPh>
    <rPh sb="50" eb="51">
      <t>カン</t>
    </rPh>
    <rPh sb="56" eb="57">
      <t>コト</t>
    </rPh>
    <rPh sb="58" eb="59">
      <t>コウ</t>
    </rPh>
    <phoneticPr fontId="3"/>
  </si>
  <si>
    <r>
      <t>　</t>
    </r>
    <r>
      <rPr>
        <sz val="10"/>
        <rFont val="ＭＳ 明朝"/>
        <family val="1"/>
        <charset val="128"/>
      </rPr>
      <t>事実及びその数量</t>
    </r>
    <rPh sb="1" eb="3">
      <t>ジジツ</t>
    </rPh>
    <rPh sb="3" eb="4">
      <t>オヨ</t>
    </rPh>
    <rPh sb="7" eb="9">
      <t>スウリョウ</t>
    </rPh>
    <phoneticPr fontId="3"/>
  </si>
  <si>
    <t>引取りの事実</t>
    <rPh sb="0" eb="2">
      <t>ヒキトリ</t>
    </rPh>
    <rPh sb="4" eb="6">
      <t>ジジツ</t>
    </rPh>
    <phoneticPr fontId="3"/>
  </si>
  <si>
    <t xml:space="preserve">     免税軽油の引取りを行った
   者が他の者にその軽油を譲渡
   した場合</t>
    <rPh sb="5" eb="7">
      <t>メンゼイ</t>
    </rPh>
    <rPh sb="7" eb="9">
      <t>ケイユ</t>
    </rPh>
    <rPh sb="10" eb="11">
      <t>ヒ</t>
    </rPh>
    <rPh sb="11" eb="12">
      <t>ト</t>
    </rPh>
    <rPh sb="14" eb="15">
      <t>オコナ</t>
    </rPh>
    <rPh sb="21" eb="22">
      <t>モノ</t>
    </rPh>
    <rPh sb="23" eb="24">
      <t>タ</t>
    </rPh>
    <rPh sb="25" eb="26">
      <t>モノ</t>
    </rPh>
    <rPh sb="29" eb="31">
      <t>ケイユ</t>
    </rPh>
    <rPh sb="32" eb="33">
      <t>ユズル</t>
    </rPh>
    <rPh sb="33" eb="34">
      <t>ワタ</t>
    </rPh>
    <rPh sb="40" eb="42">
      <t>バアイ</t>
    </rPh>
    <phoneticPr fontId="3"/>
  </si>
  <si>
    <t>この申告に応答する係
及び氏名並びに電話番号</t>
    <rPh sb="2" eb="4">
      <t>シンコク</t>
    </rPh>
    <rPh sb="5" eb="7">
      <t>オウトウ</t>
    </rPh>
    <rPh sb="9" eb="10">
      <t>カカリ</t>
    </rPh>
    <rPh sb="11" eb="12">
      <t>オヨ</t>
    </rPh>
    <rPh sb="13" eb="15">
      <t>シメイ</t>
    </rPh>
    <rPh sb="15" eb="16">
      <t>ナラ</t>
    </rPh>
    <rPh sb="18" eb="20">
      <t>デンワ</t>
    </rPh>
    <rPh sb="20" eb="22">
      <t>バンゴウ</t>
    </rPh>
    <phoneticPr fontId="3"/>
  </si>
  <si>
    <t>引取年月日</t>
    <rPh sb="0" eb="2">
      <t>ヒキトリ</t>
    </rPh>
    <rPh sb="2" eb="3">
      <t>ネン</t>
    </rPh>
    <rPh sb="3" eb="5">
      <t>ツキヒ</t>
    </rPh>
    <phoneticPr fontId="3"/>
  </si>
  <si>
    <r>
      <t xml:space="preserve"> 　　中「免税軽油の使用数量(キ)」の「合計」欄の数量と一致するものであること</t>
    </r>
    <r>
      <rPr>
        <sz val="8"/>
        <rFont val="ＭＳ 明朝"/>
        <family val="1"/>
        <charset val="128"/>
      </rPr>
      <t>。</t>
    </r>
    <rPh sb="3" eb="4">
      <t>ナカ</t>
    </rPh>
    <rPh sb="5" eb="7">
      <t>メンゼイ</t>
    </rPh>
    <rPh sb="7" eb="9">
      <t>ケイユ</t>
    </rPh>
    <rPh sb="10" eb="12">
      <t>シヨウ</t>
    </rPh>
    <rPh sb="12" eb="14">
      <t>スウリョウ</t>
    </rPh>
    <rPh sb="20" eb="22">
      <t>ゴウケイ</t>
    </rPh>
    <rPh sb="23" eb="24">
      <t>ラン</t>
    </rPh>
    <rPh sb="25" eb="27">
      <t>スウリョウ</t>
    </rPh>
    <rPh sb="28" eb="30">
      <t>イッチ</t>
    </rPh>
    <phoneticPr fontId="3"/>
  </si>
  <si>
    <t>引取数量 (ｱ)</t>
  </si>
  <si>
    <t>枚数</t>
    <rPh sb="0" eb="2">
      <t>マイスウ</t>
    </rPh>
    <phoneticPr fontId="3"/>
  </si>
  <si>
    <t>返納マスタ</t>
    <rPh sb="0" eb="2">
      <t>ヘンノウ</t>
    </rPh>
    <phoneticPr fontId="3"/>
  </si>
  <si>
    <t>免税証の記号及び番号</t>
    <rPh sb="0" eb="2">
      <t>メンゼイ</t>
    </rPh>
    <rPh sb="2" eb="3">
      <t>アカシ</t>
    </rPh>
    <rPh sb="4" eb="6">
      <t>キゴウ</t>
    </rPh>
    <rPh sb="6" eb="7">
      <t>オヨ</t>
    </rPh>
    <rPh sb="8" eb="10">
      <t>バンゴウ</t>
    </rPh>
    <phoneticPr fontId="3"/>
  </si>
  <si>
    <t>合　計</t>
    <rPh sb="0" eb="1">
      <t>ゴウ</t>
    </rPh>
    <rPh sb="2" eb="3">
      <t>ケイ</t>
    </rPh>
    <phoneticPr fontId="3"/>
  </si>
  <si>
    <r>
      <t xml:space="preserve"> </t>
    </r>
    <r>
      <rPr>
        <sz val="10"/>
        <rFont val="ＭＳ 明朝"/>
        <family val="1"/>
        <charset val="128"/>
      </rPr>
      <t>(イ)</t>
    </r>
  </si>
  <si>
    <r>
      <t>　</t>
    </r>
    <r>
      <rPr>
        <sz val="8"/>
        <rFont val="ＭＳ 明朝"/>
        <family val="1"/>
        <charset val="128"/>
      </rPr>
      <t xml:space="preserve"> </t>
    </r>
    <r>
      <rPr>
        <sz val="10"/>
        <rFont val="ＭＳ 明朝"/>
        <family val="1"/>
        <charset val="128"/>
      </rPr>
      <t>免</t>
    </r>
    <r>
      <rPr>
        <sz val="8"/>
        <rFont val="ＭＳ 明朝"/>
        <family val="1"/>
        <charset val="128"/>
      </rPr>
      <t xml:space="preserve"> </t>
    </r>
    <r>
      <rPr>
        <sz val="10"/>
        <rFont val="ＭＳ 明朝"/>
        <family val="1"/>
        <charset val="128"/>
      </rPr>
      <t>税</t>
    </r>
    <r>
      <rPr>
        <sz val="8"/>
        <rFont val="ＭＳ 明朝"/>
        <family val="1"/>
        <charset val="128"/>
      </rPr>
      <t xml:space="preserve"> </t>
    </r>
    <r>
      <rPr>
        <sz val="10"/>
        <rFont val="ＭＳ 明朝"/>
        <family val="1"/>
        <charset val="128"/>
      </rPr>
      <t>軽</t>
    </r>
    <r>
      <rPr>
        <sz val="8"/>
        <rFont val="ＭＳ 明朝"/>
        <family val="1"/>
        <charset val="128"/>
      </rPr>
      <t xml:space="preserve"> </t>
    </r>
    <r>
      <rPr>
        <sz val="10"/>
        <rFont val="ＭＳ 明朝"/>
        <family val="1"/>
        <charset val="128"/>
      </rPr>
      <t>油</t>
    </r>
    <r>
      <rPr>
        <sz val="8"/>
        <rFont val="ＭＳ 明朝"/>
        <family val="1"/>
        <charset val="128"/>
      </rPr>
      <t xml:space="preserve"> </t>
    </r>
    <r>
      <rPr>
        <sz val="10"/>
        <rFont val="ＭＳ 明朝"/>
        <family val="1"/>
        <charset val="128"/>
      </rPr>
      <t>の</t>
    </r>
    <r>
      <rPr>
        <sz val="8"/>
        <rFont val="ＭＳ 明朝"/>
        <family val="1"/>
        <charset val="128"/>
      </rPr>
      <t xml:space="preserve"> </t>
    </r>
    <r>
      <rPr>
        <sz val="10"/>
        <rFont val="ＭＳ 明朝"/>
        <family val="1"/>
        <charset val="128"/>
      </rPr>
      <t>引</t>
    </r>
    <r>
      <rPr>
        <sz val="8"/>
        <rFont val="ＭＳ 明朝"/>
        <family val="1"/>
        <charset val="128"/>
      </rPr>
      <t xml:space="preserve"> </t>
    </r>
    <r>
      <rPr>
        <sz val="10"/>
        <rFont val="ＭＳ 明朝"/>
        <family val="1"/>
        <charset val="128"/>
      </rPr>
      <t>取</t>
    </r>
    <r>
      <rPr>
        <sz val="8"/>
        <rFont val="ＭＳ 明朝"/>
        <family val="1"/>
        <charset val="128"/>
      </rPr>
      <t xml:space="preserve"> </t>
    </r>
    <r>
      <rPr>
        <sz val="10"/>
        <rFont val="ＭＳ 明朝"/>
        <family val="1"/>
        <charset val="128"/>
      </rPr>
      <t>り</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際</t>
    </r>
    <r>
      <rPr>
        <sz val="8"/>
        <rFont val="ＭＳ 明朝"/>
        <family val="1"/>
        <charset val="128"/>
      </rPr>
      <t xml:space="preserve"> </t>
    </r>
    <r>
      <rPr>
        <sz val="10"/>
        <rFont val="ＭＳ 明朝"/>
        <family val="1"/>
        <charset val="128"/>
      </rPr>
      <t>し</t>
    </r>
    <r>
      <rPr>
        <sz val="8"/>
        <rFont val="ＭＳ 明朝"/>
        <family val="1"/>
        <charset val="128"/>
      </rPr>
      <t xml:space="preserve"> </t>
    </r>
    <r>
      <rPr>
        <sz val="10"/>
        <rFont val="ＭＳ 明朝"/>
        <family val="1"/>
        <charset val="128"/>
      </rPr>
      <t>て</t>
    </r>
    <r>
      <rPr>
        <sz val="8"/>
        <rFont val="ＭＳ 明朝"/>
        <family val="1"/>
        <charset val="128"/>
      </rPr>
      <t xml:space="preserve"> </t>
    </r>
    <r>
      <rPr>
        <sz val="10"/>
        <rFont val="ＭＳ 明朝"/>
        <family val="1"/>
        <charset val="128"/>
      </rPr>
      <t>販</t>
    </r>
    <r>
      <rPr>
        <sz val="8"/>
        <rFont val="ＭＳ 明朝"/>
        <family val="1"/>
        <charset val="128"/>
      </rPr>
      <t xml:space="preserve"> </t>
    </r>
    <r>
      <rPr>
        <sz val="10"/>
        <rFont val="ＭＳ 明朝"/>
        <family val="1"/>
        <charset val="128"/>
      </rPr>
      <t>売</t>
    </r>
    <r>
      <rPr>
        <sz val="8"/>
        <rFont val="ＭＳ 明朝"/>
        <family val="1"/>
        <charset val="128"/>
      </rPr>
      <t xml:space="preserve"> </t>
    </r>
    <r>
      <rPr>
        <sz val="10"/>
        <rFont val="ＭＳ 明朝"/>
        <family val="1"/>
        <charset val="128"/>
      </rPr>
      <t>業</t>
    </r>
    <r>
      <rPr>
        <sz val="8"/>
        <rFont val="ＭＳ 明朝"/>
        <family val="1"/>
        <charset val="128"/>
      </rPr>
      <t xml:space="preserve"> </t>
    </r>
    <r>
      <rPr>
        <sz val="10"/>
        <rFont val="ＭＳ 明朝"/>
        <family val="1"/>
        <charset val="128"/>
      </rPr>
      <t>者
　</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提</t>
    </r>
    <r>
      <rPr>
        <sz val="8"/>
        <rFont val="ＭＳ 明朝"/>
        <family val="1"/>
        <charset val="128"/>
      </rPr>
      <t xml:space="preserve"> </t>
    </r>
    <r>
      <rPr>
        <sz val="10"/>
        <rFont val="ＭＳ 明朝"/>
        <family val="1"/>
        <charset val="128"/>
      </rPr>
      <t>出</t>
    </r>
    <r>
      <rPr>
        <sz val="8"/>
        <rFont val="ＭＳ 明朝"/>
        <family val="1"/>
        <charset val="128"/>
      </rPr>
      <t xml:space="preserve"> </t>
    </r>
    <r>
      <rPr>
        <sz val="10"/>
        <rFont val="ＭＳ 明朝"/>
        <family val="1"/>
        <charset val="128"/>
      </rPr>
      <t>し</t>
    </r>
    <r>
      <rPr>
        <sz val="8"/>
        <rFont val="ＭＳ 明朝"/>
        <family val="1"/>
        <charset val="128"/>
      </rPr>
      <t xml:space="preserve"> </t>
    </r>
    <r>
      <rPr>
        <sz val="10"/>
        <rFont val="ＭＳ 明朝"/>
        <family val="1"/>
        <charset val="128"/>
      </rPr>
      <t>た</t>
    </r>
    <r>
      <rPr>
        <sz val="8"/>
        <rFont val="ＭＳ 明朝"/>
        <family val="1"/>
        <charset val="128"/>
      </rPr>
      <t xml:space="preserve"> </t>
    </r>
    <r>
      <rPr>
        <sz val="10"/>
        <rFont val="ＭＳ 明朝"/>
        <family val="1"/>
        <charset val="128"/>
      </rPr>
      <t>免</t>
    </r>
    <r>
      <rPr>
        <sz val="8"/>
        <rFont val="ＭＳ 明朝"/>
        <family val="1"/>
        <charset val="128"/>
      </rPr>
      <t xml:space="preserve"> </t>
    </r>
    <r>
      <rPr>
        <sz val="10"/>
        <rFont val="ＭＳ 明朝"/>
        <family val="1"/>
        <charset val="128"/>
      </rPr>
      <t>税</t>
    </r>
    <r>
      <rPr>
        <sz val="8"/>
        <rFont val="ＭＳ 明朝"/>
        <family val="1"/>
        <charset val="128"/>
      </rPr>
      <t xml:space="preserve"> </t>
    </r>
    <r>
      <rPr>
        <sz val="10"/>
        <rFont val="ＭＳ 明朝"/>
        <family val="1"/>
        <charset val="128"/>
      </rPr>
      <t>証</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関</t>
    </r>
    <r>
      <rPr>
        <sz val="8"/>
        <rFont val="ＭＳ 明朝"/>
        <family val="1"/>
        <charset val="128"/>
      </rPr>
      <t xml:space="preserve"> </t>
    </r>
    <r>
      <rPr>
        <sz val="10"/>
        <rFont val="ＭＳ 明朝"/>
        <family val="1"/>
        <charset val="128"/>
      </rPr>
      <t>す</t>
    </r>
    <r>
      <rPr>
        <sz val="8"/>
        <rFont val="ＭＳ 明朝"/>
        <family val="1"/>
        <charset val="128"/>
      </rPr>
      <t xml:space="preserve"> </t>
    </r>
    <r>
      <rPr>
        <sz val="10"/>
        <rFont val="ＭＳ 明朝"/>
        <family val="1"/>
        <charset val="128"/>
      </rPr>
      <t>る</t>
    </r>
    <r>
      <rPr>
        <sz val="8"/>
        <rFont val="ＭＳ 明朝"/>
        <family val="1"/>
        <charset val="128"/>
      </rPr>
      <t xml:space="preserve"> </t>
    </r>
    <r>
      <rPr>
        <sz val="10"/>
        <rFont val="ＭＳ 明朝"/>
        <family val="1"/>
        <charset val="128"/>
      </rPr>
      <t>事</t>
    </r>
    <r>
      <rPr>
        <sz val="8"/>
        <rFont val="ＭＳ 明朝"/>
        <family val="1"/>
        <charset val="128"/>
      </rPr>
      <t xml:space="preserve"> </t>
    </r>
    <r>
      <rPr>
        <sz val="10"/>
        <rFont val="ＭＳ 明朝"/>
        <family val="1"/>
        <charset val="128"/>
      </rPr>
      <t>項</t>
    </r>
    <rPh sb="2" eb="3">
      <t>メン</t>
    </rPh>
    <rPh sb="4" eb="5">
      <t>ゼイ</t>
    </rPh>
    <rPh sb="6" eb="7">
      <t>ケイ</t>
    </rPh>
    <rPh sb="8" eb="9">
      <t>アブラ</t>
    </rPh>
    <rPh sb="12" eb="13">
      <t>イン</t>
    </rPh>
    <rPh sb="14" eb="15">
      <t>トリ</t>
    </rPh>
    <rPh sb="20" eb="21">
      <t>サイ</t>
    </rPh>
    <rPh sb="38" eb="39">
      <t>ツツミ</t>
    </rPh>
    <rPh sb="40" eb="41">
      <t>デ</t>
    </rPh>
    <rPh sb="46" eb="47">
      <t>メン</t>
    </rPh>
    <rPh sb="48" eb="49">
      <t>ゼイ</t>
    </rPh>
    <rPh sb="50" eb="51">
      <t>アカシ</t>
    </rPh>
    <rPh sb="54" eb="55">
      <t>カン</t>
    </rPh>
    <rPh sb="60" eb="61">
      <t>コト</t>
    </rPh>
    <rPh sb="62" eb="63">
      <t>コウ</t>
    </rPh>
    <phoneticPr fontId="3"/>
  </si>
  <si>
    <t>７</t>
  </si>
  <si>
    <r>
      <t xml:space="preserve"> </t>
    </r>
    <r>
      <rPr>
        <sz val="10"/>
        <rFont val="ＭＳ 明朝"/>
        <family val="1"/>
        <charset val="128"/>
      </rPr>
      <t>(オ)</t>
    </r>
  </si>
  <si>
    <t>課税の区分</t>
    <rPh sb="0" eb="2">
      <t>カゼイ</t>
    </rPh>
    <rPh sb="3" eb="5">
      <t>クブン</t>
    </rPh>
    <phoneticPr fontId="3"/>
  </si>
  <si>
    <t>別記第３６号様式の２</t>
    <rPh sb="0" eb="2">
      <t>ベッキ</t>
    </rPh>
    <rPh sb="2" eb="3">
      <t>ダイ</t>
    </rPh>
    <rPh sb="5" eb="6">
      <t>ゴウ</t>
    </rPh>
    <rPh sb="6" eb="8">
      <t>ヨウシキ</t>
    </rPh>
    <phoneticPr fontId="3"/>
  </si>
  <si>
    <r>
      <t>免</t>
    </r>
    <r>
      <rPr>
        <sz val="3"/>
        <rFont val="ＭＳ 明朝"/>
        <family val="1"/>
        <charset val="128"/>
      </rPr>
      <t xml:space="preserve">  </t>
    </r>
    <r>
      <rPr>
        <sz val="10"/>
        <rFont val="ＭＳ 明朝"/>
        <family val="1"/>
        <charset val="128"/>
      </rPr>
      <t>税</t>
    </r>
    <r>
      <rPr>
        <sz val="3"/>
        <rFont val="ＭＳ 明朝"/>
        <family val="1"/>
        <charset val="128"/>
      </rPr>
      <t xml:space="preserve">  </t>
    </r>
    <r>
      <rPr>
        <sz val="10"/>
        <rFont val="ＭＳ 明朝"/>
        <family val="1"/>
        <charset val="128"/>
      </rPr>
      <t>軽</t>
    </r>
    <r>
      <rPr>
        <sz val="3"/>
        <rFont val="ＭＳ 明朝"/>
        <family val="1"/>
        <charset val="128"/>
      </rPr>
      <t xml:space="preserve">  </t>
    </r>
    <r>
      <rPr>
        <sz val="10"/>
        <rFont val="ＭＳ 明朝"/>
        <family val="1"/>
        <charset val="128"/>
      </rPr>
      <t>油</t>
    </r>
    <r>
      <rPr>
        <sz val="3"/>
        <rFont val="ＭＳ 明朝"/>
        <family val="1"/>
        <charset val="128"/>
      </rPr>
      <t xml:space="preserve">  </t>
    </r>
    <r>
      <rPr>
        <sz val="10"/>
        <rFont val="ＭＳ 明朝"/>
        <family val="1"/>
        <charset val="128"/>
      </rPr>
      <t>使</t>
    </r>
    <r>
      <rPr>
        <sz val="3"/>
        <rFont val="ＭＳ 明朝"/>
        <family val="1"/>
        <charset val="128"/>
      </rPr>
      <t xml:space="preserve">  </t>
    </r>
    <r>
      <rPr>
        <sz val="10"/>
        <rFont val="ＭＳ 明朝"/>
        <family val="1"/>
        <charset val="128"/>
      </rPr>
      <t>用</t>
    </r>
    <r>
      <rPr>
        <sz val="3"/>
        <rFont val="ＭＳ 明朝"/>
        <family val="1"/>
        <charset val="128"/>
      </rPr>
      <t xml:space="preserve">  </t>
    </r>
    <r>
      <rPr>
        <sz val="10"/>
        <rFont val="ＭＳ 明朝"/>
        <family val="1"/>
        <charset val="128"/>
      </rPr>
      <t>者</t>
    </r>
    <r>
      <rPr>
        <sz val="3"/>
        <rFont val="ＭＳ 明朝"/>
        <family val="1"/>
        <charset val="128"/>
      </rPr>
      <t xml:space="preserve">  </t>
    </r>
    <r>
      <rPr>
        <sz val="10"/>
        <rFont val="ＭＳ 明朝"/>
        <family val="1"/>
        <charset val="128"/>
      </rPr>
      <t>の
氏</t>
    </r>
    <r>
      <rPr>
        <sz val="6"/>
        <rFont val="ＭＳ 明朝"/>
        <family val="1"/>
        <charset val="128"/>
      </rPr>
      <t>　</t>
    </r>
    <r>
      <rPr>
        <sz val="5"/>
        <rFont val="ＭＳ 明朝"/>
        <family val="1"/>
        <charset val="128"/>
      </rPr>
      <t xml:space="preserve"> </t>
    </r>
    <r>
      <rPr>
        <sz val="10"/>
        <rFont val="ＭＳ 明朝"/>
        <family val="1"/>
        <charset val="128"/>
      </rPr>
      <t>名</t>
    </r>
    <r>
      <rPr>
        <sz val="6"/>
        <rFont val="ＭＳ 明朝"/>
        <family val="1"/>
        <charset val="128"/>
      </rPr>
      <t>　</t>
    </r>
    <r>
      <rPr>
        <sz val="4"/>
        <rFont val="ＭＳ 明朝"/>
        <family val="1"/>
        <charset val="128"/>
      </rPr>
      <t xml:space="preserve"> </t>
    </r>
    <r>
      <rPr>
        <sz val="10"/>
        <rFont val="ＭＳ 明朝"/>
        <family val="1"/>
        <charset val="128"/>
      </rPr>
      <t>又</t>
    </r>
    <r>
      <rPr>
        <sz val="6"/>
        <rFont val="ＭＳ 明朝"/>
        <family val="1"/>
        <charset val="128"/>
      </rPr>
      <t>　</t>
    </r>
    <r>
      <rPr>
        <sz val="4"/>
        <rFont val="ＭＳ 明朝"/>
        <family val="1"/>
        <charset val="128"/>
      </rPr>
      <t xml:space="preserve"> </t>
    </r>
    <r>
      <rPr>
        <sz val="10"/>
        <rFont val="ＭＳ 明朝"/>
        <family val="1"/>
        <charset val="128"/>
      </rPr>
      <t>は</t>
    </r>
    <r>
      <rPr>
        <sz val="6"/>
        <rFont val="ＭＳ 明朝"/>
        <family val="1"/>
        <charset val="128"/>
      </rPr>
      <t>　</t>
    </r>
    <r>
      <rPr>
        <sz val="4"/>
        <rFont val="ＭＳ 明朝"/>
        <family val="1"/>
        <charset val="128"/>
      </rPr>
      <t xml:space="preserve"> </t>
    </r>
    <r>
      <rPr>
        <sz val="10"/>
        <rFont val="ＭＳ 明朝"/>
        <family val="1"/>
        <charset val="128"/>
      </rPr>
      <t>名</t>
    </r>
    <r>
      <rPr>
        <sz val="6"/>
        <rFont val="ＭＳ 明朝"/>
        <family val="1"/>
        <charset val="128"/>
      </rPr>
      <t>　</t>
    </r>
    <r>
      <rPr>
        <sz val="5"/>
        <rFont val="ＭＳ 明朝"/>
        <family val="1"/>
        <charset val="128"/>
      </rPr>
      <t xml:space="preserve"> </t>
    </r>
    <r>
      <rPr>
        <sz val="10"/>
        <rFont val="ＭＳ 明朝"/>
        <family val="1"/>
        <charset val="128"/>
      </rPr>
      <t>称</t>
    </r>
    <rPh sb="0" eb="1">
      <t>メン</t>
    </rPh>
    <rPh sb="3" eb="4">
      <t>ゼイ</t>
    </rPh>
    <rPh sb="6" eb="7">
      <t>ケイ</t>
    </rPh>
    <rPh sb="9" eb="10">
      <t>アブラ</t>
    </rPh>
    <rPh sb="12" eb="13">
      <t>ツカ</t>
    </rPh>
    <rPh sb="15" eb="16">
      <t>ヨウ</t>
    </rPh>
    <rPh sb="18" eb="19">
      <t>モノ</t>
    </rPh>
    <rPh sb="23" eb="24">
      <t>シ</t>
    </rPh>
    <rPh sb="26" eb="27">
      <t>ナ</t>
    </rPh>
    <rPh sb="29" eb="30">
      <t>マタ</t>
    </rPh>
    <rPh sb="35" eb="36">
      <t>ナ</t>
    </rPh>
    <rPh sb="38" eb="39">
      <t>ショウ</t>
    </rPh>
    <phoneticPr fontId="3"/>
  </si>
  <si>
    <r>
      <t>免税軽油の引取りに関する
事</t>
    </r>
    <r>
      <rPr>
        <sz val="11"/>
        <rFont val="ＭＳ 明朝"/>
        <family val="1"/>
        <charset val="128"/>
      </rPr>
      <t xml:space="preserve"> </t>
    </r>
    <r>
      <rPr>
        <sz val="10"/>
        <rFont val="ＭＳ 明朝"/>
        <family val="1"/>
        <charset val="128"/>
      </rPr>
      <t>実</t>
    </r>
    <r>
      <rPr>
        <sz val="11"/>
        <rFont val="ＭＳ 明朝"/>
        <family val="1"/>
        <charset val="128"/>
      </rPr>
      <t xml:space="preserve"> </t>
    </r>
    <r>
      <rPr>
        <sz val="10"/>
        <rFont val="ＭＳ 明朝"/>
        <family val="1"/>
        <charset val="128"/>
      </rPr>
      <t>及 び</t>
    </r>
    <r>
      <rPr>
        <sz val="11"/>
        <rFont val="ＭＳ 明朝"/>
        <family val="1"/>
        <charset val="128"/>
      </rPr>
      <t xml:space="preserve"> </t>
    </r>
    <r>
      <rPr>
        <sz val="10"/>
        <rFont val="ＭＳ 明朝"/>
        <family val="1"/>
        <charset val="128"/>
      </rPr>
      <t>そ</t>
    </r>
    <r>
      <rPr>
        <sz val="12"/>
        <rFont val="ＭＳ 明朝"/>
        <family val="1"/>
        <charset val="128"/>
      </rPr>
      <t xml:space="preserve"> </t>
    </r>
    <r>
      <rPr>
        <sz val="10"/>
        <rFont val="ＭＳ 明朝"/>
        <family val="1"/>
        <charset val="128"/>
      </rPr>
      <t>の</t>
    </r>
    <r>
      <rPr>
        <sz val="12"/>
        <rFont val="ＭＳ 明朝"/>
        <family val="1"/>
        <charset val="128"/>
      </rPr>
      <t xml:space="preserve"> </t>
    </r>
    <r>
      <rPr>
        <sz val="10"/>
        <rFont val="ＭＳ 明朝"/>
        <family val="1"/>
        <charset val="128"/>
      </rPr>
      <t>数</t>
    </r>
    <r>
      <rPr>
        <sz val="12"/>
        <rFont val="ＭＳ 明朝"/>
        <family val="1"/>
        <charset val="128"/>
      </rPr>
      <t xml:space="preserve"> </t>
    </r>
    <r>
      <rPr>
        <sz val="10"/>
        <rFont val="ＭＳ 明朝"/>
        <family val="1"/>
        <charset val="128"/>
      </rPr>
      <t>量</t>
    </r>
    <rPh sb="0" eb="2">
      <t>メンゼイ</t>
    </rPh>
    <rPh sb="2" eb="4">
      <t>ケイユ</t>
    </rPh>
    <rPh sb="5" eb="7">
      <t>ヒキトリ</t>
    </rPh>
    <rPh sb="9" eb="10">
      <t>カン</t>
    </rPh>
    <rPh sb="13" eb="14">
      <t>コト</t>
    </rPh>
    <rPh sb="15" eb="16">
      <t>ミ</t>
    </rPh>
    <rPh sb="17" eb="18">
      <t>オヨ</t>
    </rPh>
    <rPh sb="25" eb="26">
      <t>カズ</t>
    </rPh>
    <rPh sb="27" eb="28">
      <t>リョウ</t>
    </rPh>
    <phoneticPr fontId="3"/>
  </si>
  <si>
    <t xml:space="preserve"> 　　びその数量」、「免税軽油の引渡しを行った販売業者の事務所又は事業所所在地及び氏名又は名称」及び「免税軽油の引</t>
    <rPh sb="6" eb="8">
      <t>スウリョウ</t>
    </rPh>
    <rPh sb="11" eb="13">
      <t>メンゼイ</t>
    </rPh>
    <rPh sb="13" eb="15">
      <t>ケイユ</t>
    </rPh>
    <rPh sb="16" eb="17">
      <t>ヒ</t>
    </rPh>
    <rPh sb="17" eb="18">
      <t>ワタ</t>
    </rPh>
    <rPh sb="20" eb="21">
      <t>オコナ</t>
    </rPh>
    <rPh sb="23" eb="25">
      <t>ハンバイ</t>
    </rPh>
    <rPh sb="25" eb="27">
      <t>ギョウシャ</t>
    </rPh>
    <rPh sb="28" eb="31">
      <t>ジムショ</t>
    </rPh>
    <rPh sb="31" eb="32">
      <t>マタ</t>
    </rPh>
    <rPh sb="33" eb="36">
      <t>ジギョウショ</t>
    </rPh>
    <rPh sb="36" eb="39">
      <t>ショザイチ</t>
    </rPh>
    <rPh sb="39" eb="40">
      <t>オヨ</t>
    </rPh>
    <rPh sb="41" eb="43">
      <t>シメイ</t>
    </rPh>
    <rPh sb="43" eb="44">
      <t>マタハ</t>
    </rPh>
    <phoneticPr fontId="3"/>
  </si>
  <si>
    <t>Ｎｏ．１９</t>
  </si>
  <si>
    <t>ここに納品書・領収書等を貼付し、保管してください。</t>
    <rPh sb="3" eb="6">
      <t>ノウヒンショ</t>
    </rPh>
    <rPh sb="7" eb="10">
      <t>リョウシュウショ</t>
    </rPh>
    <rPh sb="10" eb="11">
      <t>トウ</t>
    </rPh>
    <rPh sb="12" eb="14">
      <t>チョウフ</t>
    </rPh>
    <rPh sb="16" eb="18">
      <t>ホカン</t>
    </rPh>
    <phoneticPr fontId="3"/>
  </si>
  <si>
    <t>機械、車両又は
設 備 名(番号)</t>
    <rPh sb="0" eb="2">
      <t>キカイ</t>
    </rPh>
    <rPh sb="3" eb="5">
      <t>シャリョウ</t>
    </rPh>
    <rPh sb="5" eb="6">
      <t>マタ</t>
    </rPh>
    <rPh sb="8" eb="9">
      <t>セツ</t>
    </rPh>
    <rPh sb="10" eb="11">
      <t>ソナエ</t>
    </rPh>
    <rPh sb="12" eb="13">
      <t>メイ</t>
    </rPh>
    <rPh sb="14" eb="16">
      <t>バンゴウ</t>
    </rPh>
    <phoneticPr fontId="3"/>
  </si>
  <si>
    <r>
      <t>左記の機械</t>
    </r>
    <r>
      <rPr>
        <sz val="8"/>
        <rFont val="ＭＳ 明朝"/>
        <family val="1"/>
        <charset val="128"/>
      </rPr>
      <t>、</t>
    </r>
    <r>
      <rPr>
        <sz val="10"/>
        <rFont val="ＭＳ 明朝"/>
        <family val="1"/>
        <charset val="128"/>
      </rPr>
      <t>車両又は
設</t>
    </r>
    <r>
      <rPr>
        <sz val="8"/>
        <rFont val="ＭＳ 明朝"/>
        <family val="1"/>
        <charset val="128"/>
      </rPr>
      <t xml:space="preserve"> </t>
    </r>
    <r>
      <rPr>
        <sz val="6"/>
        <rFont val="ＭＳ 明朝"/>
        <family val="1"/>
        <charset val="128"/>
      </rPr>
      <t xml:space="preserve"> </t>
    </r>
    <r>
      <rPr>
        <sz val="10"/>
        <rFont val="ＭＳ 明朝"/>
        <family val="1"/>
        <charset val="128"/>
      </rPr>
      <t>備</t>
    </r>
    <r>
      <rPr>
        <sz val="8"/>
        <rFont val="ＭＳ 明朝"/>
        <family val="1"/>
        <charset val="128"/>
      </rPr>
      <t xml:space="preserve"> </t>
    </r>
    <r>
      <rPr>
        <sz val="6"/>
        <rFont val="ＭＳ 明朝"/>
        <family val="1"/>
        <charset val="128"/>
      </rPr>
      <t xml:space="preserve"> </t>
    </r>
    <r>
      <rPr>
        <sz val="10"/>
        <rFont val="ＭＳ 明朝"/>
        <family val="1"/>
        <charset val="128"/>
      </rPr>
      <t>の</t>
    </r>
    <r>
      <rPr>
        <sz val="8"/>
        <rFont val="ＭＳ 明朝"/>
        <family val="1"/>
        <charset val="128"/>
      </rPr>
      <t xml:space="preserve"> </t>
    </r>
    <r>
      <rPr>
        <sz val="6"/>
        <rFont val="ＭＳ 明朝"/>
        <family val="1"/>
        <charset val="128"/>
      </rPr>
      <t xml:space="preserve"> </t>
    </r>
    <r>
      <rPr>
        <sz val="10"/>
        <rFont val="ＭＳ 明朝"/>
        <family val="1"/>
        <charset val="128"/>
      </rPr>
      <t>使</t>
    </r>
    <r>
      <rPr>
        <sz val="8"/>
        <rFont val="ＭＳ 明朝"/>
        <family val="1"/>
        <charset val="128"/>
      </rPr>
      <t xml:space="preserve"> </t>
    </r>
    <r>
      <rPr>
        <sz val="6"/>
        <rFont val="ＭＳ 明朝"/>
        <family val="1"/>
        <charset val="128"/>
      </rPr>
      <t xml:space="preserve"> </t>
    </r>
    <r>
      <rPr>
        <sz val="10"/>
        <rFont val="ＭＳ 明朝"/>
        <family val="1"/>
        <charset val="128"/>
      </rPr>
      <t>用</t>
    </r>
    <r>
      <rPr>
        <sz val="8"/>
        <rFont val="ＭＳ 明朝"/>
        <family val="1"/>
        <charset val="128"/>
      </rPr>
      <t xml:space="preserve"> </t>
    </r>
    <r>
      <rPr>
        <sz val="6"/>
        <rFont val="ＭＳ 明朝"/>
        <family val="1"/>
        <charset val="128"/>
      </rPr>
      <t xml:space="preserve"> </t>
    </r>
    <r>
      <rPr>
        <sz val="10"/>
        <rFont val="ＭＳ 明朝"/>
        <family val="1"/>
        <charset val="128"/>
      </rPr>
      <t>地</t>
    </r>
    <rPh sb="0" eb="1">
      <t>ヒダリ</t>
    </rPh>
    <rPh sb="1" eb="2">
      <t>キ</t>
    </rPh>
    <rPh sb="3" eb="5">
      <t>キカイ</t>
    </rPh>
    <rPh sb="6" eb="8">
      <t>シャリョウ</t>
    </rPh>
    <rPh sb="8" eb="9">
      <t>マタ</t>
    </rPh>
    <rPh sb="11" eb="12">
      <t>セツ</t>
    </rPh>
    <rPh sb="14" eb="15">
      <t>ソナエ</t>
    </rPh>
    <rPh sb="20" eb="21">
      <t>ツカ</t>
    </rPh>
    <rPh sb="23" eb="24">
      <t>ヨウ</t>
    </rPh>
    <rPh sb="26" eb="27">
      <t>チ</t>
    </rPh>
    <phoneticPr fontId="3"/>
  </si>
  <si>
    <t>４</t>
  </si>
  <si>
    <r>
      <t>免 税 軽 油 の
使 用 数 量</t>
    </r>
    <r>
      <rPr>
        <sz val="9"/>
        <rFont val="ＭＳ 明朝"/>
        <family val="1"/>
        <charset val="128"/>
      </rPr>
      <t xml:space="preserve"> (ｷ)</t>
    </r>
    <rPh sb="0" eb="1">
      <t>メン</t>
    </rPh>
    <rPh sb="2" eb="3">
      <t>ゼイ</t>
    </rPh>
    <rPh sb="4" eb="5">
      <t>ケイ</t>
    </rPh>
    <rPh sb="6" eb="7">
      <t>アブラ</t>
    </rPh>
    <rPh sb="10" eb="11">
      <t>ツカ</t>
    </rPh>
    <rPh sb="12" eb="13">
      <t>ヨウ</t>
    </rPh>
    <rPh sb="14" eb="15">
      <t>カズ</t>
    </rPh>
    <rPh sb="16" eb="17">
      <t>リョウ</t>
    </rPh>
    <phoneticPr fontId="3"/>
  </si>
  <si>
    <t>稼 働 日 数</t>
    <rPh sb="0" eb="1">
      <t>カセギ</t>
    </rPh>
    <rPh sb="2" eb="3">
      <t>ハタラキ</t>
    </rPh>
    <rPh sb="4" eb="5">
      <t>ヒ</t>
    </rPh>
    <rPh sb="6" eb="7">
      <t>カズ</t>
    </rPh>
    <phoneticPr fontId="3"/>
  </si>
  <si>
    <t>稼 働 時 間</t>
    <rPh sb="0" eb="1">
      <t>カセギ</t>
    </rPh>
    <rPh sb="2" eb="3">
      <t>ハタラキ</t>
    </rPh>
    <rPh sb="4" eb="5">
      <t>トキ</t>
    </rPh>
    <rPh sb="6" eb="7">
      <t>アイダ</t>
    </rPh>
    <phoneticPr fontId="3"/>
  </si>
  <si>
    <t>Ｌ/Ｈ)</t>
  </si>
  <si>
    <t>報告対象期間の末日における免税証の保有状況</t>
    <rPh sb="0" eb="2">
      <t>ホウコク</t>
    </rPh>
    <rPh sb="2" eb="3">
      <t>ツイ</t>
    </rPh>
    <rPh sb="3" eb="4">
      <t>ゾウ</t>
    </rPh>
    <rPh sb="4" eb="6">
      <t>キカン</t>
    </rPh>
    <rPh sb="7" eb="9">
      <t>マツジツ</t>
    </rPh>
    <rPh sb="13" eb="15">
      <t>メンゼイ</t>
    </rPh>
    <rPh sb="15" eb="16">
      <t>アカシ</t>
    </rPh>
    <rPh sb="17" eb="18">
      <t>ホ</t>
    </rPh>
    <rPh sb="18" eb="19">
      <t>ユウ</t>
    </rPh>
    <rPh sb="19" eb="21">
      <t>ジョウキョウ</t>
    </rPh>
    <phoneticPr fontId="3"/>
  </si>
  <si>
    <t>業　　　　種</t>
    <rPh sb="0" eb="1">
      <t>ギョウ</t>
    </rPh>
    <rPh sb="5" eb="6">
      <t>タネ</t>
    </rPh>
    <phoneticPr fontId="3"/>
  </si>
  <si>
    <t>種　　　　　　類</t>
    <rPh sb="0" eb="1">
      <t>タネ</t>
    </rPh>
    <rPh sb="7" eb="8">
      <t>タグイ</t>
    </rPh>
    <phoneticPr fontId="3"/>
  </si>
  <si>
    <r>
      <t xml:space="preserve"> 　　記載すること</t>
    </r>
    <r>
      <rPr>
        <sz val="8"/>
        <rFont val="ＭＳ 明朝"/>
        <family val="1"/>
        <charset val="128"/>
      </rPr>
      <t>。</t>
    </r>
    <r>
      <rPr>
        <sz val="9"/>
        <rFont val="ＭＳ 明朝"/>
        <family val="1"/>
        <charset val="128"/>
      </rPr>
      <t>なお、免税証の提出日が免税軽油の納入を受けた日と異なる場合は当該提出日を括弧内に記載すること</t>
    </r>
    <r>
      <rPr>
        <sz val="8"/>
        <rFont val="ＭＳ 明朝"/>
        <family val="1"/>
        <charset val="128"/>
      </rPr>
      <t>。</t>
    </r>
    <rPh sb="3" eb="5">
      <t>キサイ</t>
    </rPh>
    <rPh sb="13" eb="15">
      <t>メンゼイ</t>
    </rPh>
    <rPh sb="15" eb="16">
      <t>アカシ</t>
    </rPh>
    <rPh sb="17" eb="19">
      <t>テイシュツ</t>
    </rPh>
    <rPh sb="19" eb="20">
      <t>ビ</t>
    </rPh>
    <rPh sb="21" eb="23">
      <t>メンゼイ</t>
    </rPh>
    <rPh sb="23" eb="25">
      <t>ケイユ</t>
    </rPh>
    <rPh sb="26" eb="28">
      <t>ノウニュウ</t>
    </rPh>
    <rPh sb="29" eb="30">
      <t>ウ</t>
    </rPh>
    <rPh sb="32" eb="33">
      <t>ヒ</t>
    </rPh>
    <rPh sb="34" eb="35">
      <t>コト</t>
    </rPh>
    <rPh sb="37" eb="39">
      <t>バアイ</t>
    </rPh>
    <rPh sb="40" eb="42">
      <t>トウガイ</t>
    </rPh>
    <rPh sb="42" eb="45">
      <t>テイシュツビ</t>
    </rPh>
    <rPh sb="46" eb="48">
      <t>カッコ</t>
    </rPh>
    <rPh sb="48" eb="49">
      <t>ナイ</t>
    </rPh>
    <rPh sb="50" eb="52">
      <t>キサイ</t>
    </rPh>
    <phoneticPr fontId="3"/>
  </si>
  <si>
    <t>枚　　　　　数</t>
    <rPh sb="0" eb="1">
      <t>マイ</t>
    </rPh>
    <rPh sb="6" eb="7">
      <t>カズ</t>
    </rPh>
    <phoneticPr fontId="3"/>
  </si>
  <si>
    <t>控 除 分</t>
    <rPh sb="0" eb="1">
      <t>ヒカエ</t>
    </rPh>
    <rPh sb="2" eb="3">
      <t>ジョ</t>
    </rPh>
    <rPh sb="4" eb="5">
      <t>ブン</t>
    </rPh>
    <phoneticPr fontId="3"/>
  </si>
  <si>
    <t xml:space="preserve"> 第１６号の３０様式記載要領</t>
    <rPh sb="1" eb="2">
      <t>ダイ</t>
    </rPh>
    <rPh sb="4" eb="5">
      <t>ゴウ</t>
    </rPh>
    <rPh sb="8" eb="10">
      <t>ヨウシキ</t>
    </rPh>
    <rPh sb="10" eb="12">
      <t>キサイ</t>
    </rPh>
    <rPh sb="12" eb="14">
      <t>ヨウリョウ</t>
    </rPh>
    <phoneticPr fontId="3"/>
  </si>
  <si>
    <t xml:space="preserve"> 　　により報告書を提出する場合に使用し、毎月末日までに（法第１４４条の２７第２項の規定により異なる提出期限が定め</t>
    <rPh sb="6" eb="9">
      <t>ホウコクショ</t>
    </rPh>
    <rPh sb="10" eb="12">
      <t>テイシュツ</t>
    </rPh>
    <rPh sb="14" eb="16">
      <t>バアイ</t>
    </rPh>
    <rPh sb="17" eb="19">
      <t>シヨウ</t>
    </rPh>
    <rPh sb="21" eb="23">
      <t>マイツキ</t>
    </rPh>
    <rPh sb="23" eb="25">
      <t>マツジツ</t>
    </rPh>
    <rPh sb="29" eb="30">
      <t>ホウ</t>
    </rPh>
    <rPh sb="30" eb="31">
      <t>ダイ</t>
    </rPh>
    <rPh sb="34" eb="35">
      <t>ジョウ</t>
    </rPh>
    <rPh sb="38" eb="39">
      <t>ダイ</t>
    </rPh>
    <rPh sb="40" eb="41">
      <t>コウ</t>
    </rPh>
    <rPh sb="42" eb="44">
      <t>キテイ</t>
    </rPh>
    <rPh sb="47" eb="48">
      <t>コト</t>
    </rPh>
    <rPh sb="50" eb="52">
      <t>テイシュツ</t>
    </rPh>
    <rPh sb="52" eb="53">
      <t>キ</t>
    </rPh>
    <phoneticPr fontId="3"/>
  </si>
  <si>
    <t xml:space="preserve"> 　２　法第１４４条の２１第２項後段の規定により二人以上の者が代表者を定めて免税軽油使用者証の交付を受けた場合には、</t>
    <rPh sb="4" eb="5">
      <t>ホウ</t>
    </rPh>
    <rPh sb="5" eb="6">
      <t>ダイ</t>
    </rPh>
    <rPh sb="9" eb="10">
      <t>ジョウ</t>
    </rPh>
    <rPh sb="13" eb="14">
      <t>ダイ</t>
    </rPh>
    <rPh sb="15" eb="16">
      <t>コウ</t>
    </rPh>
    <rPh sb="16" eb="18">
      <t>コウダン</t>
    </rPh>
    <rPh sb="19" eb="21">
      <t>キテイ</t>
    </rPh>
    <rPh sb="24" eb="25">
      <t>ニ</t>
    </rPh>
    <rPh sb="25" eb="26">
      <t>ヒト</t>
    </rPh>
    <rPh sb="26" eb="28">
      <t>イジョウ</t>
    </rPh>
    <rPh sb="29" eb="30">
      <t>モノ</t>
    </rPh>
    <rPh sb="31" eb="34">
      <t>ダイヒョウシャ</t>
    </rPh>
    <rPh sb="35" eb="36">
      <t>サダ</t>
    </rPh>
    <rPh sb="38" eb="40">
      <t>メンゼイ</t>
    </rPh>
    <rPh sb="40" eb="42">
      <t>ケイユ</t>
    </rPh>
    <rPh sb="42" eb="45">
      <t>シヨウシャ</t>
    </rPh>
    <rPh sb="45" eb="46">
      <t>アカシ</t>
    </rPh>
    <rPh sb="47" eb="49">
      <t>コウフ</t>
    </rPh>
    <rPh sb="50" eb="51">
      <t>ウ</t>
    </rPh>
    <rPh sb="53" eb="55">
      <t>バアイ</t>
    </rPh>
    <phoneticPr fontId="3"/>
  </si>
  <si>
    <t xml:space="preserve"> 　５　「報告対象期間の初日の前日における免税軽油の保有数量(イ)」欄の数量は、前回提出した免税軽油の引取り等に係る</t>
    <rPh sb="5" eb="7">
      <t>ホウコク</t>
    </rPh>
    <rPh sb="7" eb="9">
      <t>タイショウ</t>
    </rPh>
    <rPh sb="9" eb="11">
      <t>キカン</t>
    </rPh>
    <rPh sb="12" eb="14">
      <t>ショニチ</t>
    </rPh>
    <rPh sb="15" eb="17">
      <t>ゼンジツ</t>
    </rPh>
    <rPh sb="21" eb="23">
      <t>メンゼイ</t>
    </rPh>
    <rPh sb="23" eb="25">
      <t>ケイユ</t>
    </rPh>
    <rPh sb="26" eb="28">
      <t>ホユウ</t>
    </rPh>
    <rPh sb="28" eb="30">
      <t>スウリョウ</t>
    </rPh>
    <rPh sb="34" eb="35">
      <t>ラン</t>
    </rPh>
    <rPh sb="36" eb="38">
      <t>スウリョウ</t>
    </rPh>
    <rPh sb="40" eb="42">
      <t>ゼンカイ</t>
    </rPh>
    <rPh sb="42" eb="44">
      <t>テイシュツ</t>
    </rPh>
    <rPh sb="46" eb="48">
      <t>メンゼイ</t>
    </rPh>
    <rPh sb="48" eb="50">
      <t>ケイユ</t>
    </rPh>
    <rPh sb="51" eb="53">
      <t>ヒキトリ</t>
    </rPh>
    <rPh sb="54" eb="55">
      <t>トウ</t>
    </rPh>
    <rPh sb="56" eb="57">
      <t>カカ</t>
    </rPh>
    <phoneticPr fontId="3"/>
  </si>
  <si>
    <t xml:space="preserve"> 　７　「報告対象期間に使用した免税軽油の数量の合計(エ)」欄の数量は、「免税軽油の使用に関する事実及びその数量」欄</t>
    <rPh sb="5" eb="7">
      <t>ホウコク</t>
    </rPh>
    <rPh sb="7" eb="9">
      <t>タイショウ</t>
    </rPh>
    <rPh sb="9" eb="11">
      <t>キカン</t>
    </rPh>
    <rPh sb="12" eb="14">
      <t>シヨウ</t>
    </rPh>
    <rPh sb="16" eb="18">
      <t>メンゼイ</t>
    </rPh>
    <rPh sb="18" eb="20">
      <t>ケイユ</t>
    </rPh>
    <rPh sb="21" eb="23">
      <t>スウリョウ</t>
    </rPh>
    <rPh sb="24" eb="26">
      <t>ゴウケイ</t>
    </rPh>
    <rPh sb="30" eb="31">
      <t>ラン</t>
    </rPh>
    <rPh sb="32" eb="34">
      <t>スウリョウ</t>
    </rPh>
    <rPh sb="37" eb="39">
      <t>メンゼイ</t>
    </rPh>
    <rPh sb="39" eb="41">
      <t>ケイユ</t>
    </rPh>
    <rPh sb="42" eb="44">
      <t>シヨウ</t>
    </rPh>
    <rPh sb="45" eb="46">
      <t>カン</t>
    </rPh>
    <rPh sb="48" eb="50">
      <t>ジジツ</t>
    </rPh>
    <rPh sb="50" eb="51">
      <t>オヨ</t>
    </rPh>
    <rPh sb="54" eb="56">
      <t>スウリョウ</t>
    </rPh>
    <rPh sb="57" eb="58">
      <t>ラン</t>
    </rPh>
    <phoneticPr fontId="3"/>
  </si>
  <si>
    <t xml:space="preserve"> 　８　「免税軽油の使用に関する事実及びその数量」欄中「機械、車両又は設備名（番号）」欄には、免税軽油使用者証に記</t>
    <rPh sb="5" eb="7">
      <t>メンゼイ</t>
    </rPh>
    <rPh sb="7" eb="9">
      <t>ケイユ</t>
    </rPh>
    <rPh sb="10" eb="12">
      <t>シヨウ</t>
    </rPh>
    <rPh sb="13" eb="14">
      <t>カン</t>
    </rPh>
    <rPh sb="16" eb="18">
      <t>ジジツ</t>
    </rPh>
    <rPh sb="18" eb="19">
      <t>オヨ</t>
    </rPh>
    <rPh sb="22" eb="24">
      <t>スウリョウ</t>
    </rPh>
    <rPh sb="25" eb="26">
      <t>ラン</t>
    </rPh>
    <rPh sb="26" eb="27">
      <t>ナカ</t>
    </rPh>
    <rPh sb="28" eb="30">
      <t>キカイ</t>
    </rPh>
    <rPh sb="31" eb="33">
      <t>シャリョウ</t>
    </rPh>
    <rPh sb="33" eb="34">
      <t>マタ</t>
    </rPh>
    <rPh sb="35" eb="37">
      <t>セツビ</t>
    </rPh>
    <rPh sb="37" eb="38">
      <t>メイ</t>
    </rPh>
    <rPh sb="39" eb="41">
      <t>バンゴウ</t>
    </rPh>
    <rPh sb="43" eb="44">
      <t>ラン</t>
    </rPh>
    <rPh sb="47" eb="49">
      <t>メンゼイ</t>
    </rPh>
    <rPh sb="49" eb="51">
      <t>ケイユ</t>
    </rPh>
    <rPh sb="51" eb="54">
      <t>シヨウシャ</t>
    </rPh>
    <rPh sb="54" eb="55">
      <t>アカシ</t>
    </rPh>
    <rPh sb="56" eb="57">
      <t>キ</t>
    </rPh>
    <phoneticPr fontId="3"/>
  </si>
  <si>
    <r>
      <t xml:space="preserve"> 　　れた計量器等によって把握される実際の軽油の使用数量（消費数量）を記載すること</t>
    </r>
    <r>
      <rPr>
        <sz val="8"/>
        <rFont val="ＭＳ 明朝"/>
        <family val="1"/>
        <charset val="128"/>
      </rPr>
      <t>。</t>
    </r>
    <r>
      <rPr>
        <sz val="9"/>
        <rFont val="ＭＳ 明朝"/>
        <family val="1"/>
        <charset val="128"/>
      </rPr>
      <t>ただし、使用数量の把握が困難な</t>
    </r>
    <rPh sb="5" eb="8">
      <t>ケイリョウキ</t>
    </rPh>
    <rPh sb="8" eb="9">
      <t>トウ</t>
    </rPh>
    <rPh sb="13" eb="15">
      <t>ハアク</t>
    </rPh>
    <rPh sb="18" eb="20">
      <t>ジッサイ</t>
    </rPh>
    <rPh sb="21" eb="23">
      <t>ケイユ</t>
    </rPh>
    <rPh sb="24" eb="26">
      <t>シヨウ</t>
    </rPh>
    <rPh sb="26" eb="28">
      <t>スウリョウ</t>
    </rPh>
    <rPh sb="29" eb="31">
      <t>ショウヒ</t>
    </rPh>
    <rPh sb="31" eb="33">
      <t>スウリョウ</t>
    </rPh>
    <rPh sb="35" eb="37">
      <t>キサイ</t>
    </rPh>
    <rPh sb="46" eb="48">
      <t>シヨウ</t>
    </rPh>
    <rPh sb="48" eb="50">
      <t>スウリョウ</t>
    </rPh>
    <rPh sb="51" eb="53">
      <t>ハアク</t>
    </rPh>
    <rPh sb="54" eb="56">
      <t>コンナン</t>
    </rPh>
    <phoneticPr fontId="3"/>
  </si>
  <si>
    <t xml:space="preserve"> 　11　この報告書には、免税軽油の引取日、引取数量及び当該免税軽油の引渡しを行った販売業者の氏名又は名称を証するに</t>
    <rPh sb="7" eb="10">
      <t>ホウコクショ</t>
    </rPh>
    <rPh sb="13" eb="15">
      <t>メンゼイ</t>
    </rPh>
    <rPh sb="15" eb="17">
      <t>ケイユ</t>
    </rPh>
    <rPh sb="18" eb="20">
      <t>ヒキトリ</t>
    </rPh>
    <rPh sb="20" eb="21">
      <t>ヒ</t>
    </rPh>
    <rPh sb="22" eb="24">
      <t>ヒキトリ</t>
    </rPh>
    <rPh sb="24" eb="26">
      <t>スウリョウ</t>
    </rPh>
    <rPh sb="26" eb="27">
      <t>オヨ</t>
    </rPh>
    <rPh sb="28" eb="30">
      <t>トウガイ</t>
    </rPh>
    <rPh sb="30" eb="32">
      <t>メンゼイ</t>
    </rPh>
    <rPh sb="32" eb="34">
      <t>ケイユ</t>
    </rPh>
    <rPh sb="35" eb="36">
      <t>ヒ</t>
    </rPh>
    <rPh sb="36" eb="37">
      <t>ワタ</t>
    </rPh>
    <rPh sb="39" eb="40">
      <t>オコナ</t>
    </rPh>
    <rPh sb="42" eb="44">
      <t>ハンバイ</t>
    </rPh>
    <rPh sb="44" eb="46">
      <t>ギョウシャ</t>
    </rPh>
    <rPh sb="47" eb="49">
      <t>シメイ</t>
    </rPh>
    <rPh sb="49" eb="50">
      <t>マタ</t>
    </rPh>
    <rPh sb="51" eb="53">
      <t>メイショウ</t>
    </rPh>
    <rPh sb="54" eb="55">
      <t>ショウ</t>
    </rPh>
    <phoneticPr fontId="3"/>
  </si>
  <si>
    <t xml:space="preserve"> ⑨のうち消費の承認を受け又は自動車用炭化水素油譲渡証の交
 付を受けた燃料炭化水素油に含まれている既に軽油引取税が課
 され又は課されるべき軽油の数量</t>
    <rPh sb="5" eb="7">
      <t>ショウヒ</t>
    </rPh>
    <rPh sb="8" eb="10">
      <t>ショウニン</t>
    </rPh>
    <rPh sb="11" eb="12">
      <t>ウ</t>
    </rPh>
    <rPh sb="13" eb="14">
      <t>マタ</t>
    </rPh>
    <rPh sb="15" eb="18">
      <t>ジドウシャ</t>
    </rPh>
    <rPh sb="18" eb="19">
      <t>ヨウ</t>
    </rPh>
    <rPh sb="19" eb="21">
      <t>タンカ</t>
    </rPh>
    <rPh sb="21" eb="23">
      <t>スイソ</t>
    </rPh>
    <rPh sb="23" eb="24">
      <t>アブラ</t>
    </rPh>
    <rPh sb="24" eb="26">
      <t>ジョウト</t>
    </rPh>
    <rPh sb="26" eb="27">
      <t>アカシ</t>
    </rPh>
    <rPh sb="28" eb="29">
      <t>コウ</t>
    </rPh>
    <rPh sb="31" eb="32">
      <t>ヅケ</t>
    </rPh>
    <rPh sb="33" eb="34">
      <t>ウ</t>
    </rPh>
    <rPh sb="36" eb="38">
      <t>ネンリョウ</t>
    </rPh>
    <rPh sb="38" eb="40">
      <t>タンカ</t>
    </rPh>
    <rPh sb="40" eb="42">
      <t>スイソ</t>
    </rPh>
    <rPh sb="42" eb="43">
      <t>アブラ</t>
    </rPh>
    <rPh sb="44" eb="45">
      <t>フク</t>
    </rPh>
    <rPh sb="50" eb="51">
      <t>スデ</t>
    </rPh>
    <rPh sb="52" eb="54">
      <t>ケイユ</t>
    </rPh>
    <rPh sb="54" eb="55">
      <t>イン</t>
    </rPh>
    <rPh sb="55" eb="56">
      <t>トリ</t>
    </rPh>
    <rPh sb="56" eb="57">
      <t>ゼイ</t>
    </rPh>
    <rPh sb="58" eb="59">
      <t>カ</t>
    </rPh>
    <rPh sb="63" eb="64">
      <t>マタ</t>
    </rPh>
    <rPh sb="65" eb="66">
      <t>カ</t>
    </rPh>
    <rPh sb="71" eb="73">
      <t>ケイユ</t>
    </rPh>
    <rPh sb="74" eb="76">
      <t>スウリョウ</t>
    </rPh>
    <phoneticPr fontId="3"/>
  </si>
  <si>
    <t xml:space="preserve"> 名又は名称」、「免税軽油の引取りに際して販売業者に提出した免税証に関する事項」及び「免税軽油の使用に関する事実及</t>
    <rPh sb="1" eb="2">
      <t>ナ</t>
    </rPh>
    <rPh sb="2" eb="3">
      <t>マタ</t>
    </rPh>
    <rPh sb="4" eb="6">
      <t>メイショウ</t>
    </rPh>
    <rPh sb="9" eb="11">
      <t>メンゼイ</t>
    </rPh>
    <rPh sb="11" eb="13">
      <t>ケイユ</t>
    </rPh>
    <rPh sb="14" eb="16">
      <t>ヒキト</t>
    </rPh>
    <rPh sb="18" eb="19">
      <t>サイ</t>
    </rPh>
    <rPh sb="21" eb="23">
      <t>ハンバイ</t>
    </rPh>
    <rPh sb="23" eb="25">
      <t>ギョウシャ</t>
    </rPh>
    <rPh sb="26" eb="28">
      <t>テイシュツ</t>
    </rPh>
    <rPh sb="30" eb="32">
      <t>メンゼイ</t>
    </rPh>
    <rPh sb="32" eb="33">
      <t>ショウ</t>
    </rPh>
    <rPh sb="34" eb="35">
      <t>カン</t>
    </rPh>
    <rPh sb="37" eb="39">
      <t>ジコウ</t>
    </rPh>
    <rPh sb="40" eb="41">
      <t>オヨ</t>
    </rPh>
    <rPh sb="43" eb="45">
      <t>メンゼイ</t>
    </rPh>
    <rPh sb="45" eb="47">
      <t>ケイユ</t>
    </rPh>
    <rPh sb="48" eb="50">
      <t>シヨウ</t>
    </rPh>
    <rPh sb="51" eb="52">
      <t>カン</t>
    </rPh>
    <rPh sb="54" eb="56">
      <t>ジジツ</t>
    </rPh>
    <rPh sb="56" eb="57">
      <t>オヨ</t>
    </rPh>
    <phoneticPr fontId="3"/>
  </si>
  <si>
    <r>
      <t xml:space="preserve"> びその数量」の欄は必要に応じ別葉として増やすことができる</t>
    </r>
    <r>
      <rPr>
        <sz val="8"/>
        <rFont val="ＭＳ 明朝"/>
        <family val="1"/>
        <charset val="128"/>
      </rPr>
      <t>。</t>
    </r>
    <rPh sb="4" eb="6">
      <t>スウリョウ</t>
    </rPh>
    <rPh sb="8" eb="9">
      <t>ラン</t>
    </rPh>
    <rPh sb="10" eb="12">
      <t>ヒツヨウ</t>
    </rPh>
    <rPh sb="13" eb="14">
      <t>オウ</t>
    </rPh>
    <rPh sb="15" eb="16">
      <t>ベツ</t>
    </rPh>
    <rPh sb="16" eb="17">
      <t>ハ</t>
    </rPh>
    <rPh sb="20" eb="21">
      <t>フ</t>
    </rPh>
    <phoneticPr fontId="3"/>
  </si>
  <si>
    <t>免税軽油の使用に関する事実及びその数量欄別葉</t>
    <rPh sb="0" eb="2">
      <t>メンゼイ</t>
    </rPh>
    <rPh sb="2" eb="4">
      <t>ケイユ</t>
    </rPh>
    <rPh sb="5" eb="7">
      <t>シヨウ</t>
    </rPh>
    <rPh sb="8" eb="9">
      <t>カン</t>
    </rPh>
    <rPh sb="11" eb="13">
      <t>ジジツ</t>
    </rPh>
    <rPh sb="13" eb="14">
      <t>オヨ</t>
    </rPh>
    <rPh sb="17" eb="19">
      <t>スウリョウ</t>
    </rPh>
    <rPh sb="19" eb="20">
      <t>ラン</t>
    </rPh>
    <rPh sb="20" eb="21">
      <t>ベツ</t>
    </rPh>
    <rPh sb="21" eb="22">
      <t>ハ</t>
    </rPh>
    <phoneticPr fontId="3"/>
  </si>
  <si>
    <r>
      <t xml:space="preserve">免 税 軽 油 使 用 者 の
氏 </t>
    </r>
    <r>
      <rPr>
        <sz val="6"/>
        <rFont val="ＭＳ 明朝"/>
        <family val="1"/>
        <charset val="128"/>
      </rPr>
      <t xml:space="preserve"> </t>
    </r>
    <r>
      <rPr>
        <sz val="8"/>
        <rFont val="ＭＳ 明朝"/>
        <family val="1"/>
        <charset val="128"/>
      </rPr>
      <t xml:space="preserve"> </t>
    </r>
    <r>
      <rPr>
        <sz val="10"/>
        <rFont val="ＭＳ 明朝"/>
        <family val="1"/>
        <charset val="128"/>
      </rPr>
      <t xml:space="preserve">名  又  は  名 </t>
    </r>
    <r>
      <rPr>
        <sz val="6"/>
        <rFont val="ＭＳ 明朝"/>
        <family val="1"/>
        <charset val="128"/>
      </rPr>
      <t xml:space="preserve"> </t>
    </r>
    <r>
      <rPr>
        <sz val="8"/>
        <rFont val="ＭＳ 明朝"/>
        <family val="1"/>
        <charset val="128"/>
      </rPr>
      <t xml:space="preserve"> </t>
    </r>
    <r>
      <rPr>
        <sz val="10"/>
        <rFont val="ＭＳ 明朝"/>
        <family val="1"/>
        <charset val="128"/>
      </rPr>
      <t>称</t>
    </r>
    <rPh sb="0" eb="1">
      <t>メン</t>
    </rPh>
    <rPh sb="2" eb="3">
      <t>ゼイ</t>
    </rPh>
    <rPh sb="4" eb="5">
      <t>ケイ</t>
    </rPh>
    <rPh sb="6" eb="7">
      <t>アブラ</t>
    </rPh>
    <rPh sb="8" eb="9">
      <t>ツカ</t>
    </rPh>
    <rPh sb="10" eb="11">
      <t>ヨウ</t>
    </rPh>
    <rPh sb="12" eb="13">
      <t>シャ</t>
    </rPh>
    <rPh sb="16" eb="17">
      <t>シ</t>
    </rPh>
    <rPh sb="20" eb="21">
      <t>ナ</t>
    </rPh>
    <rPh sb="23" eb="24">
      <t>マタ</t>
    </rPh>
    <rPh sb="29" eb="30">
      <t>ナ</t>
    </rPh>
    <rPh sb="33" eb="34">
      <t>ショウ</t>
    </rPh>
    <phoneticPr fontId="3"/>
  </si>
  <si>
    <t>1</t>
  </si>
  <si>
    <r>
      <t>左記の機械、車両又は
設</t>
    </r>
    <r>
      <rPr>
        <sz val="8"/>
        <rFont val="ＭＳ 明朝"/>
        <family val="1"/>
        <charset val="128"/>
      </rPr>
      <t xml:space="preserve"> </t>
    </r>
    <r>
      <rPr>
        <sz val="6"/>
        <rFont val="ＭＳ 明朝"/>
        <family val="1"/>
        <charset val="128"/>
      </rPr>
      <t xml:space="preserve"> </t>
    </r>
    <r>
      <rPr>
        <sz val="10"/>
        <rFont val="ＭＳ 明朝"/>
        <family val="1"/>
        <charset val="128"/>
      </rPr>
      <t>備</t>
    </r>
    <r>
      <rPr>
        <sz val="8"/>
        <rFont val="ＭＳ 明朝"/>
        <family val="1"/>
        <charset val="128"/>
      </rPr>
      <t xml:space="preserve"> </t>
    </r>
    <r>
      <rPr>
        <sz val="6"/>
        <rFont val="ＭＳ 明朝"/>
        <family val="1"/>
        <charset val="128"/>
      </rPr>
      <t xml:space="preserve"> </t>
    </r>
    <r>
      <rPr>
        <sz val="10"/>
        <rFont val="ＭＳ 明朝"/>
        <family val="1"/>
        <charset val="128"/>
      </rPr>
      <t>の</t>
    </r>
    <r>
      <rPr>
        <sz val="8"/>
        <rFont val="ＭＳ 明朝"/>
        <family val="1"/>
        <charset val="128"/>
      </rPr>
      <t xml:space="preserve"> </t>
    </r>
    <r>
      <rPr>
        <sz val="6"/>
        <rFont val="ＭＳ 明朝"/>
        <family val="1"/>
        <charset val="128"/>
      </rPr>
      <t xml:space="preserve"> </t>
    </r>
    <r>
      <rPr>
        <sz val="10"/>
        <rFont val="ＭＳ 明朝"/>
        <family val="1"/>
        <charset val="128"/>
      </rPr>
      <t>使</t>
    </r>
    <r>
      <rPr>
        <sz val="8"/>
        <rFont val="ＭＳ 明朝"/>
        <family val="1"/>
        <charset val="128"/>
      </rPr>
      <t xml:space="preserve"> </t>
    </r>
    <r>
      <rPr>
        <sz val="6"/>
        <rFont val="ＭＳ 明朝"/>
        <family val="1"/>
        <charset val="128"/>
      </rPr>
      <t xml:space="preserve"> </t>
    </r>
    <r>
      <rPr>
        <sz val="10"/>
        <rFont val="ＭＳ 明朝"/>
        <family val="1"/>
        <charset val="128"/>
      </rPr>
      <t>用</t>
    </r>
    <r>
      <rPr>
        <sz val="8"/>
        <rFont val="ＭＳ 明朝"/>
        <family val="1"/>
        <charset val="128"/>
      </rPr>
      <t xml:space="preserve"> </t>
    </r>
    <r>
      <rPr>
        <sz val="6"/>
        <rFont val="ＭＳ 明朝"/>
        <family val="1"/>
        <charset val="128"/>
      </rPr>
      <t xml:space="preserve"> </t>
    </r>
    <r>
      <rPr>
        <sz val="10"/>
        <rFont val="ＭＳ 明朝"/>
        <family val="1"/>
        <charset val="128"/>
      </rPr>
      <t>地</t>
    </r>
    <rPh sb="0" eb="1">
      <t>ヒダリ</t>
    </rPh>
    <rPh sb="1" eb="2">
      <t>キ</t>
    </rPh>
    <rPh sb="3" eb="5">
      <t>キカイ</t>
    </rPh>
    <rPh sb="6" eb="8">
      <t>シャリョウ</t>
    </rPh>
    <rPh sb="8" eb="9">
      <t>マタ</t>
    </rPh>
    <rPh sb="11" eb="12">
      <t>セツ</t>
    </rPh>
    <rPh sb="14" eb="15">
      <t>ソナエ</t>
    </rPh>
    <rPh sb="20" eb="21">
      <t>ツカ</t>
    </rPh>
    <rPh sb="23" eb="24">
      <t>ヨウ</t>
    </rPh>
    <rPh sb="26" eb="27">
      <t>チ</t>
    </rPh>
    <phoneticPr fontId="3"/>
  </si>
  <si>
    <t>に次のとおり免税証を受領しました。</t>
    <rPh sb="1" eb="2">
      <t>ツギ</t>
    </rPh>
    <rPh sb="6" eb="8">
      <t>メンゼイ</t>
    </rPh>
    <rPh sb="8" eb="9">
      <t>アカシ</t>
    </rPh>
    <rPh sb="10" eb="12">
      <t>ジュリョウ</t>
    </rPh>
    <phoneticPr fontId="3"/>
  </si>
  <si>
    <t>数　　　量</t>
    <rPh sb="0" eb="1">
      <t>カズ</t>
    </rPh>
    <rPh sb="4" eb="5">
      <t>リョウ</t>
    </rPh>
    <phoneticPr fontId="3"/>
  </si>
  <si>
    <t>免税証番号</t>
    <rPh sb="0" eb="1">
      <t>メン</t>
    </rPh>
    <rPh sb="1" eb="2">
      <t>ゼイ</t>
    </rPh>
    <rPh sb="2" eb="3">
      <t>アカシ</t>
    </rPh>
    <rPh sb="3" eb="4">
      <t>バン</t>
    </rPh>
    <rPh sb="4" eb="5">
      <t>ゴウ</t>
    </rPh>
    <phoneticPr fontId="3"/>
  </si>
  <si>
    <r>
      <t xml:space="preserve">備　　　考
</t>
    </r>
    <r>
      <rPr>
        <sz val="6"/>
        <rFont val="ＭＳ 明朝"/>
        <family val="1"/>
        <charset val="128"/>
      </rPr>
      <t>(購入日及び購入数量)</t>
    </r>
    <rPh sb="0" eb="1">
      <t>ビ</t>
    </rPh>
    <rPh sb="4" eb="5">
      <t>コウ</t>
    </rPh>
    <rPh sb="7" eb="9">
      <t>コウニュウ</t>
    </rPh>
    <rPh sb="9" eb="10">
      <t>ヒ</t>
    </rPh>
    <rPh sb="10" eb="11">
      <t>オヨ</t>
    </rPh>
    <rPh sb="12" eb="14">
      <t>コウニュウ</t>
    </rPh>
    <rPh sb="14" eb="16">
      <t>スウリョウ</t>
    </rPh>
    <phoneticPr fontId="3"/>
  </si>
  <si>
    <t>13</t>
  </si>
  <si>
    <r>
      <t>㍑</t>
    </r>
    <r>
      <rPr>
        <sz val="10"/>
        <rFont val="ＭＳ 明朝"/>
        <family val="1"/>
        <charset val="128"/>
      </rPr>
      <t>券</t>
    </r>
    <rPh sb="1" eb="2">
      <t>ケン</t>
    </rPh>
    <phoneticPr fontId="3"/>
  </si>
  <si>
    <t>合　　　計</t>
    <rPh sb="0" eb="1">
      <t>ゴウ</t>
    </rPh>
    <rPh sb="4" eb="5">
      <t>ケイ</t>
    </rPh>
    <phoneticPr fontId="3"/>
  </si>
  <si>
    <t>免税証受領書</t>
    <rPh sb="0" eb="2">
      <t>メンゼイ</t>
    </rPh>
    <rPh sb="2" eb="3">
      <t>アカシ</t>
    </rPh>
    <rPh sb="3" eb="6">
      <t>ジュリョウショ</t>
    </rPh>
    <phoneticPr fontId="3"/>
  </si>
  <si>
    <t>免　　　税　　　証　　　番　　　号</t>
    <rPh sb="0" eb="1">
      <t>メン</t>
    </rPh>
    <rPh sb="4" eb="5">
      <t>ゼイ</t>
    </rPh>
    <rPh sb="8" eb="9">
      <t>アカシ</t>
    </rPh>
    <rPh sb="12" eb="13">
      <t>バン</t>
    </rPh>
    <rPh sb="16" eb="17">
      <t>ゴウ</t>
    </rPh>
    <phoneticPr fontId="3"/>
  </si>
  <si>
    <t>上記のとおり軽油引取税免税証を受領しました。</t>
    <rPh sb="0" eb="2">
      <t>ジョウキ</t>
    </rPh>
    <rPh sb="6" eb="8">
      <t>ケイユ</t>
    </rPh>
    <rPh sb="8" eb="11">
      <t>ヒキトリゼイ</t>
    </rPh>
    <rPh sb="11" eb="13">
      <t>メンゼイ</t>
    </rPh>
    <rPh sb="13" eb="14">
      <t>アカシ</t>
    </rPh>
    <rPh sb="15" eb="17">
      <t>ジュリョウ</t>
    </rPh>
    <phoneticPr fontId="3"/>
  </si>
  <si>
    <t>作業（運転）日報集計表</t>
    <rPh sb="0" eb="2">
      <t>サギョウ</t>
    </rPh>
    <rPh sb="3" eb="4">
      <t>ウン</t>
    </rPh>
    <rPh sb="4" eb="5">
      <t>テン</t>
    </rPh>
    <rPh sb="6" eb="7">
      <t>ヒ</t>
    </rPh>
    <rPh sb="7" eb="8">
      <t>ホウ</t>
    </rPh>
    <rPh sb="8" eb="9">
      <t>シュウ</t>
    </rPh>
    <rPh sb="9" eb="10">
      <t>ケイ</t>
    </rPh>
    <rPh sb="10" eb="11">
      <t>オモテ</t>
    </rPh>
    <phoneticPr fontId="3"/>
  </si>
  <si>
    <r>
      <t>エンジン</t>
    </r>
    <r>
      <rPr>
        <sz val="10"/>
        <rFont val="ＭＳ 明朝"/>
        <family val="1"/>
        <charset val="128"/>
      </rPr>
      <t>番　 号</t>
    </r>
    <rPh sb="4" eb="5">
      <t>バン</t>
    </rPh>
    <rPh sb="7" eb="8">
      <t>ゴウ</t>
    </rPh>
    <phoneticPr fontId="3"/>
  </si>
  <si>
    <t>枚 数</t>
    <rPh sb="0" eb="1">
      <t>マイ</t>
    </rPh>
    <rPh sb="2" eb="3">
      <t>カズ</t>
    </rPh>
    <phoneticPr fontId="3"/>
  </si>
  <si>
    <t>別記第３８号様式　その１（提出用）</t>
    <rPh sb="0" eb="2">
      <t>ベッキ</t>
    </rPh>
    <rPh sb="2" eb="3">
      <t>ダイ</t>
    </rPh>
    <rPh sb="5" eb="6">
      <t>ゴウ</t>
    </rPh>
    <rPh sb="6" eb="8">
      <t>ヨウシキ</t>
    </rPh>
    <rPh sb="13" eb="15">
      <t>テイシュツ</t>
    </rPh>
    <rPh sb="15" eb="16">
      <t>ヨウ</t>
    </rPh>
    <phoneticPr fontId="3"/>
  </si>
  <si>
    <t>型 式</t>
    <rPh sb="0" eb="1">
      <t>カタ</t>
    </rPh>
    <rPh sb="2" eb="3">
      <t>シキ</t>
    </rPh>
    <phoneticPr fontId="3"/>
  </si>
  <si>
    <t>タンク容 量</t>
    <rPh sb="3" eb="4">
      <t>カタチ</t>
    </rPh>
    <rPh sb="5" eb="6">
      <t>リョウ</t>
    </rPh>
    <phoneticPr fontId="3"/>
  </si>
  <si>
    <t>㍑</t>
  </si>
  <si>
    <t>給　　油　　数　　量</t>
    <rPh sb="0" eb="1">
      <t>キュウ</t>
    </rPh>
    <rPh sb="3" eb="4">
      <t>アブラ</t>
    </rPh>
    <rPh sb="6" eb="7">
      <t>カズ</t>
    </rPh>
    <rPh sb="9" eb="10">
      <t>リョウ</t>
    </rPh>
    <phoneticPr fontId="3"/>
  </si>
  <si>
    <t>]</t>
  </si>
  <si>
    <t>消　　　　　　費　　　　　　数　　　　　　量</t>
    <rPh sb="0" eb="1">
      <t>ケ</t>
    </rPh>
    <rPh sb="7" eb="8">
      <t>ヒ</t>
    </rPh>
    <rPh sb="14" eb="15">
      <t>カズ</t>
    </rPh>
    <rPh sb="21" eb="22">
      <t>リョウ</t>
    </rPh>
    <phoneticPr fontId="3"/>
  </si>
  <si>
    <t>免　税　軽　油</t>
    <rPh sb="0" eb="1">
      <t>メン</t>
    </rPh>
    <rPh sb="2" eb="3">
      <t>ゼイ</t>
    </rPh>
    <rPh sb="4" eb="5">
      <t>ケイ</t>
    </rPh>
    <rPh sb="6" eb="7">
      <t>アブラ</t>
    </rPh>
    <phoneticPr fontId="3"/>
  </si>
  <si>
    <t>課　税　軽　油</t>
    <rPh sb="0" eb="1">
      <t>カ</t>
    </rPh>
    <rPh sb="2" eb="3">
      <t>ゼイ</t>
    </rPh>
    <rPh sb="4" eb="5">
      <t>ケイ</t>
    </rPh>
    <rPh sb="6" eb="7">
      <t>アブラ</t>
    </rPh>
    <phoneticPr fontId="3"/>
  </si>
  <si>
    <t>運転者氏名</t>
    <rPh sb="0" eb="3">
      <t>ウンテンシャ</t>
    </rPh>
    <rPh sb="3" eb="5">
      <t>シメイ</t>
    </rPh>
    <phoneticPr fontId="3"/>
  </si>
  <si>
    <t>前月末</t>
    <rPh sb="0" eb="1">
      <t>ゼン</t>
    </rPh>
    <rPh sb="1" eb="2">
      <t>ツキ</t>
    </rPh>
    <rPh sb="2" eb="3">
      <t>マツ</t>
    </rPh>
    <phoneticPr fontId="3"/>
  </si>
  <si>
    <t>３</t>
  </si>
  <si>
    <t>５</t>
  </si>
  <si>
    <t>６</t>
  </si>
  <si>
    <t>８</t>
  </si>
  <si>
    <t>９</t>
  </si>
  <si>
    <t>氏名又は名称</t>
    <rPh sb="0" eb="1">
      <t>シ</t>
    </rPh>
    <rPh sb="1" eb="2">
      <t>ナ</t>
    </rPh>
    <rPh sb="2" eb="3">
      <t>マタ</t>
    </rPh>
    <rPh sb="4" eb="5">
      <t>ナ</t>
    </rPh>
    <rPh sb="5" eb="6">
      <t>ショウ</t>
    </rPh>
    <phoneticPr fontId="3"/>
  </si>
  <si>
    <t>10</t>
  </si>
  <si>
    <t>11</t>
  </si>
  <si>
    <t>14</t>
  </si>
  <si>
    <t>15</t>
  </si>
  <si>
    <t>16</t>
  </si>
  <si>
    <t>19</t>
  </si>
  <si>
    <t>20</t>
  </si>
  <si>
    <t>21</t>
  </si>
  <si>
    <t>22</t>
  </si>
  <si>
    <t>25</t>
  </si>
  <si>
    <t>27</t>
  </si>
  <si>
    <t>※　免税証の焼却の決裁</t>
    <rPh sb="2" eb="4">
      <t>メンゼイ</t>
    </rPh>
    <rPh sb="4" eb="5">
      <t>アカシ</t>
    </rPh>
    <rPh sb="6" eb="8">
      <t>ショウキャク</t>
    </rPh>
    <rPh sb="9" eb="11">
      <t>ケッサイ</t>
    </rPh>
    <phoneticPr fontId="3"/>
  </si>
  <si>
    <t>28</t>
  </si>
  <si>
    <t xml:space="preserve"> ①のうち譲渡の承認を受けた燃料炭化水素油に含まれてい
 る既に軽油引取税が課され又は課されるべき軽油の数量</t>
    <rPh sb="5" eb="7">
      <t>ジョウト</t>
    </rPh>
    <rPh sb="8" eb="10">
      <t>ショウニン</t>
    </rPh>
    <rPh sb="11" eb="12">
      <t>ウ</t>
    </rPh>
    <rPh sb="14" eb="16">
      <t>ネンリョウ</t>
    </rPh>
    <rPh sb="16" eb="18">
      <t>タンカ</t>
    </rPh>
    <rPh sb="18" eb="20">
      <t>スイソ</t>
    </rPh>
    <rPh sb="20" eb="21">
      <t>アブラ</t>
    </rPh>
    <rPh sb="22" eb="23">
      <t>フク</t>
    </rPh>
    <rPh sb="30" eb="31">
      <t>スデ</t>
    </rPh>
    <rPh sb="32" eb="37">
      <t>ケイユヒキトリゼイ</t>
    </rPh>
    <rPh sb="38" eb="39">
      <t>カ</t>
    </rPh>
    <rPh sb="41" eb="42">
      <t>マタ</t>
    </rPh>
    <rPh sb="43" eb="44">
      <t>カ</t>
    </rPh>
    <rPh sb="49" eb="51">
      <t>ケイユ</t>
    </rPh>
    <rPh sb="52" eb="54">
      <t>スウリョウ</t>
    </rPh>
    <phoneticPr fontId="3"/>
  </si>
  <si>
    <t>30</t>
  </si>
  <si>
    <t>31</t>
  </si>
  <si>
    <t>合計</t>
    <rPh sb="0" eb="2">
      <t>ゴウケイ</t>
    </rPh>
    <phoneticPr fontId="3"/>
  </si>
  <si>
    <t>備考</t>
    <rPh sb="0" eb="2">
      <t>ビコウ</t>
    </rPh>
    <phoneticPr fontId="3"/>
  </si>
  <si>
    <t>免税軽油使用者名：</t>
    <rPh sb="0" eb="2">
      <t>メンゼイ</t>
    </rPh>
    <rPh sb="2" eb="4">
      <t>ケイユ</t>
    </rPh>
    <rPh sb="4" eb="7">
      <t>シヨウシャ</t>
    </rPh>
    <rPh sb="7" eb="8">
      <t>メイ</t>
    </rPh>
    <phoneticPr fontId="3"/>
  </si>
  <si>
    <t>区 分</t>
    <rPh sb="0" eb="1">
      <t>ク</t>
    </rPh>
    <rPh sb="2" eb="3">
      <t>ブン</t>
    </rPh>
    <phoneticPr fontId="3"/>
  </si>
  <si>
    <t>受　　　　　　　　　　　　　　　　　入</t>
    <rPh sb="0" eb="1">
      <t>ウ</t>
    </rPh>
    <rPh sb="18" eb="19">
      <t>イ</t>
    </rPh>
    <phoneticPr fontId="3"/>
  </si>
  <si>
    <t>払　　　　　　　　　　　　　　　　　　　　　　　　　 出</t>
    <rPh sb="0" eb="1">
      <t>ハラ</t>
    </rPh>
    <rPh sb="27" eb="28">
      <t>デ</t>
    </rPh>
    <phoneticPr fontId="3"/>
  </si>
  <si>
    <t>残　　　　　　　　　　　　　　　　　券</t>
    <rPh sb="0" eb="1">
      <t>ザン</t>
    </rPh>
    <rPh sb="18" eb="19">
      <t>ケン</t>
    </rPh>
    <phoneticPr fontId="3"/>
  </si>
  <si>
    <t>券　種</t>
    <rPh sb="0" eb="1">
      <t>ケン</t>
    </rPh>
    <rPh sb="2" eb="3">
      <t>タネ</t>
    </rPh>
    <phoneticPr fontId="3"/>
  </si>
  <si>
    <t>免　税　証　番　号</t>
    <rPh sb="0" eb="1">
      <t>メン</t>
    </rPh>
    <rPh sb="2" eb="3">
      <t>ゼイ</t>
    </rPh>
    <rPh sb="4" eb="5">
      <t>アカシ</t>
    </rPh>
    <rPh sb="6" eb="7">
      <t>バン</t>
    </rPh>
    <rPh sb="8" eb="9">
      <t>ゴウ</t>
    </rPh>
    <phoneticPr fontId="3"/>
  </si>
  <si>
    <t>枚数</t>
    <rPh sb="0" eb="1">
      <t>マイ</t>
    </rPh>
    <rPh sb="1" eb="2">
      <t>カズ</t>
    </rPh>
    <phoneticPr fontId="3"/>
  </si>
  <si>
    <t>数　　量</t>
    <rPh sb="0" eb="1">
      <t>カズ</t>
    </rPh>
    <rPh sb="3" eb="4">
      <t>リョウ</t>
    </rPh>
    <phoneticPr fontId="3"/>
  </si>
  <si>
    <t>合　 計</t>
    <rPh sb="0" eb="1">
      <t>ゴウ</t>
    </rPh>
    <rPh sb="3" eb="4">
      <t>ケイ</t>
    </rPh>
    <phoneticPr fontId="3"/>
  </si>
  <si>
    <t xml:space="preserve"> 販売した軽油又は燃料炭化水素油の数量</t>
    <rPh sb="1" eb="3">
      <t>ハンバイ</t>
    </rPh>
    <rPh sb="5" eb="7">
      <t>ケイユ</t>
    </rPh>
    <rPh sb="7" eb="8">
      <t>マタ</t>
    </rPh>
    <rPh sb="9" eb="11">
      <t>ネンリョウ</t>
    </rPh>
    <rPh sb="11" eb="13">
      <t>タンカ</t>
    </rPh>
    <rPh sb="13" eb="15">
      <t>スイソ</t>
    </rPh>
    <rPh sb="15" eb="16">
      <t>アブラ</t>
    </rPh>
    <rPh sb="17" eb="19">
      <t>スウリョウ</t>
    </rPh>
    <phoneticPr fontId="3"/>
  </si>
  <si>
    <t>別記第３８号様式　その１（控用）</t>
    <rPh sb="0" eb="2">
      <t>ベッキ</t>
    </rPh>
    <rPh sb="2" eb="3">
      <t>ダイ</t>
    </rPh>
    <rPh sb="5" eb="6">
      <t>ゴウ</t>
    </rPh>
    <rPh sb="6" eb="8">
      <t>ヨウシキ</t>
    </rPh>
    <rPh sb="13" eb="14">
      <t>ヒカ</t>
    </rPh>
    <rPh sb="14" eb="15">
      <t>ヨウ</t>
    </rPh>
    <phoneticPr fontId="3"/>
  </si>
  <si>
    <t>免税証の受払状況</t>
    <rPh sb="0" eb="2">
      <t>メンゼイ</t>
    </rPh>
    <rPh sb="2" eb="3">
      <t>アカシ</t>
    </rPh>
    <rPh sb="4" eb="6">
      <t>ウケハライ</t>
    </rPh>
    <rPh sb="6" eb="8">
      <t>ジョウキョウ</t>
    </rPh>
    <phoneticPr fontId="3"/>
  </si>
  <si>
    <t>交　　　　付</t>
    <rPh sb="0" eb="1">
      <t>コウ</t>
    </rPh>
    <rPh sb="5" eb="6">
      <t>ヅケ</t>
    </rPh>
    <phoneticPr fontId="3"/>
  </si>
  <si>
    <t>使　　　　用</t>
    <rPh sb="0" eb="1">
      <t>ツカ</t>
    </rPh>
    <rPh sb="5" eb="6">
      <t>ヨウ</t>
    </rPh>
    <phoneticPr fontId="3"/>
  </si>
  <si>
    <t xml:space="preserve"> 免税軽油の引取りを行った者が免税用途以外の用途に供するためその軽油を自ら消費した場合</t>
  </si>
  <si>
    <t>枚　数</t>
    <rPh sb="0" eb="1">
      <t>マイ</t>
    </rPh>
    <rPh sb="2" eb="3">
      <t>カズ</t>
    </rPh>
    <phoneticPr fontId="3"/>
  </si>
  <si>
    <t>返　 納　 す　 る　 免　 税　 証　 の　 内　 訳</t>
    <rPh sb="0" eb="1">
      <t>ヘン</t>
    </rPh>
    <rPh sb="3" eb="4">
      <t>オサム</t>
    </rPh>
    <rPh sb="12" eb="13">
      <t>メン</t>
    </rPh>
    <rPh sb="15" eb="16">
      <t>ゼイ</t>
    </rPh>
    <rPh sb="18" eb="19">
      <t>アカシ</t>
    </rPh>
    <rPh sb="24" eb="25">
      <t>ウチ</t>
    </rPh>
    <rPh sb="27" eb="28">
      <t>ヤク</t>
    </rPh>
    <phoneticPr fontId="3"/>
  </si>
  <si>
    <r>
      <t>現</t>
    </r>
    <r>
      <rPr>
        <sz val="8"/>
        <rFont val="ＭＳ 明朝"/>
        <family val="1"/>
        <charset val="128"/>
      </rPr>
      <t xml:space="preserve"> </t>
    </r>
    <r>
      <rPr>
        <sz val="10"/>
        <rFont val="ＭＳ 明朝"/>
        <family val="1"/>
        <charset val="128"/>
      </rPr>
      <t>品</t>
    </r>
    <r>
      <rPr>
        <sz val="8"/>
        <rFont val="ＭＳ 明朝"/>
        <family val="1"/>
        <charset val="128"/>
      </rPr>
      <t xml:space="preserve"> </t>
    </r>
    <r>
      <rPr>
        <sz val="10"/>
        <rFont val="ＭＳ 明朝"/>
        <family val="1"/>
        <charset val="128"/>
      </rPr>
      <t>確</t>
    </r>
    <r>
      <rPr>
        <sz val="8"/>
        <rFont val="ＭＳ 明朝"/>
        <family val="1"/>
        <charset val="128"/>
      </rPr>
      <t xml:space="preserve"> </t>
    </r>
    <r>
      <rPr>
        <sz val="10"/>
        <rFont val="ＭＳ 明朝"/>
        <family val="1"/>
        <charset val="128"/>
      </rPr>
      <t>認</t>
    </r>
    <rPh sb="0" eb="1">
      <t>ウツツ</t>
    </rPh>
    <rPh sb="2" eb="3">
      <t>シナ</t>
    </rPh>
    <rPh sb="4" eb="5">
      <t>アキラ</t>
    </rPh>
    <rPh sb="6" eb="7">
      <t>ニン</t>
    </rPh>
    <phoneticPr fontId="3"/>
  </si>
  <si>
    <t>取 扱 者</t>
    <rPh sb="0" eb="1">
      <t>トリ</t>
    </rPh>
    <rPh sb="2" eb="3">
      <t>アツカ</t>
    </rPh>
    <rPh sb="4" eb="5">
      <t>モノ</t>
    </rPh>
    <phoneticPr fontId="3"/>
  </si>
  <si>
    <t>立 会 人</t>
    <rPh sb="0" eb="1">
      <t>タテ</t>
    </rPh>
    <rPh sb="2" eb="3">
      <t>カイ</t>
    </rPh>
    <rPh sb="4" eb="5">
      <t>ヒト</t>
    </rPh>
    <phoneticPr fontId="3"/>
  </si>
  <si>
    <t>事 業 者 コ ー ド</t>
    <rPh sb="0" eb="1">
      <t>コト</t>
    </rPh>
    <rPh sb="2" eb="3">
      <t>ギョウ</t>
    </rPh>
    <rPh sb="4" eb="5">
      <t>シャ</t>
    </rPh>
    <phoneticPr fontId="3"/>
  </si>
  <si>
    <t>事務所コード</t>
    <rPh sb="0" eb="3">
      <t>ジムショ</t>
    </rPh>
    <phoneticPr fontId="3"/>
  </si>
  <si>
    <t>予　　　備</t>
    <rPh sb="0" eb="1">
      <t>ヨ</t>
    </rPh>
    <rPh sb="4" eb="5">
      <t>ソナエ</t>
    </rPh>
    <phoneticPr fontId="3"/>
  </si>
  <si>
    <t>整理番号</t>
    <rPh sb="0" eb="2">
      <t>セイリ</t>
    </rPh>
    <rPh sb="2" eb="4">
      <t>バンゴウ</t>
    </rPh>
    <phoneticPr fontId="3"/>
  </si>
  <si>
    <t>(令和</t>
  </si>
  <si>
    <t>日分)</t>
    <rPh sb="0" eb="1">
      <t>ヒ</t>
    </rPh>
    <rPh sb="1" eb="2">
      <t>ブン</t>
    </rPh>
    <phoneticPr fontId="3"/>
  </si>
  <si>
    <t>第十六号の十二様式（提出用）</t>
    <rPh sb="0" eb="1">
      <t>ダイ</t>
    </rPh>
    <rPh sb="1" eb="3">
      <t>ジュウロク</t>
    </rPh>
    <rPh sb="3" eb="4">
      <t>ゴウ</t>
    </rPh>
    <rPh sb="5" eb="7">
      <t>12</t>
    </rPh>
    <rPh sb="7" eb="9">
      <t>ヨウシキ</t>
    </rPh>
    <rPh sb="10" eb="12">
      <t>テイシュツ</t>
    </rPh>
    <rPh sb="12" eb="13">
      <t>ヨウ</t>
    </rPh>
    <phoneticPr fontId="3"/>
  </si>
  <si>
    <t>発　信　年　月　日</t>
    <rPh sb="0" eb="1">
      <t>ハツ</t>
    </rPh>
    <rPh sb="2" eb="3">
      <t>シン</t>
    </rPh>
    <rPh sb="4" eb="5">
      <t>ネン</t>
    </rPh>
    <rPh sb="6" eb="7">
      <t>ツキ</t>
    </rPh>
    <rPh sb="8" eb="9">
      <t>ヒ</t>
    </rPh>
    <phoneticPr fontId="3"/>
  </si>
  <si>
    <t>通 信 日 付 印</t>
    <rPh sb="0" eb="1">
      <t>ツウ</t>
    </rPh>
    <rPh sb="2" eb="3">
      <t>シン</t>
    </rPh>
    <rPh sb="4" eb="5">
      <t>ヒ</t>
    </rPh>
    <rPh sb="6" eb="7">
      <t>ヅケ</t>
    </rPh>
    <rPh sb="8" eb="9">
      <t>イン</t>
    </rPh>
    <phoneticPr fontId="3"/>
  </si>
  <si>
    <t>殿</t>
    <rPh sb="0" eb="1">
      <t>ドノ</t>
    </rPh>
    <phoneticPr fontId="3"/>
  </si>
  <si>
    <t>個人番号又は法人番号</t>
    <rPh sb="0" eb="2">
      <t>コジン</t>
    </rPh>
    <rPh sb="2" eb="4">
      <t>バンゴウ</t>
    </rPh>
    <rPh sb="4" eb="5">
      <t>マタ</t>
    </rPh>
    <rPh sb="6" eb="8">
      <t>ホウジン</t>
    </rPh>
    <rPh sb="8" eb="10">
      <t>バンゴウ</t>
    </rPh>
    <phoneticPr fontId="3"/>
  </si>
  <si>
    <t>（右詰で記載）</t>
    <rPh sb="1" eb="2">
      <t>ミギ</t>
    </rPh>
    <rPh sb="2" eb="3">
      <t>ツ</t>
    </rPh>
    <rPh sb="4" eb="6">
      <t>キサイ</t>
    </rPh>
    <phoneticPr fontId="3"/>
  </si>
  <si>
    <t>納税者の氏名又は名称</t>
    <rPh sb="0" eb="3">
      <t>ノウゼイシャ</t>
    </rPh>
    <rPh sb="4" eb="6">
      <t>シメイ</t>
    </rPh>
    <rPh sb="6" eb="7">
      <t>マタ</t>
    </rPh>
    <rPh sb="8" eb="10">
      <t>メイショウ</t>
    </rPh>
    <phoneticPr fontId="3"/>
  </si>
  <si>
    <t>納税者の住所又は所在地</t>
    <rPh sb="0" eb="3">
      <t>ノウゼイシャ</t>
    </rPh>
    <rPh sb="4" eb="6">
      <t>ジュウショ</t>
    </rPh>
    <rPh sb="6" eb="7">
      <t>マタ</t>
    </rPh>
    <rPh sb="8" eb="11">
      <t>ショザイチ</t>
    </rPh>
    <phoneticPr fontId="3"/>
  </si>
  <si>
    <t>数</t>
    <rPh sb="0" eb="1">
      <t>スウ</t>
    </rPh>
    <phoneticPr fontId="3"/>
  </si>
  <si>
    <t>量</t>
    <rPh sb="0" eb="1">
      <t>リョウ</t>
    </rPh>
    <phoneticPr fontId="3"/>
  </si>
  <si>
    <t xml:space="preserve">     特約業者又は元
   売業者が燃料炭化
   水素油を自動車の
   内燃機関の燃料と
   して販売した場合</t>
    <rPh sb="5" eb="7">
      <t>トクヤク</t>
    </rPh>
    <rPh sb="7" eb="9">
      <t>ギョウシャ</t>
    </rPh>
    <rPh sb="9" eb="10">
      <t>マタ</t>
    </rPh>
    <rPh sb="11" eb="12">
      <t>モト</t>
    </rPh>
    <rPh sb="16" eb="17">
      <t>バイ</t>
    </rPh>
    <rPh sb="17" eb="18">
      <t>ギョウ</t>
    </rPh>
    <rPh sb="18" eb="19">
      <t>シャ</t>
    </rPh>
    <rPh sb="20" eb="22">
      <t>ネンリョウ</t>
    </rPh>
    <rPh sb="22" eb="24">
      <t>タンカ</t>
    </rPh>
    <rPh sb="28" eb="29">
      <t>ミズ</t>
    </rPh>
    <rPh sb="29" eb="30">
      <t>ス</t>
    </rPh>
    <rPh sb="30" eb="31">
      <t>アブラ</t>
    </rPh>
    <rPh sb="32" eb="35">
      <t>ジドウシャ</t>
    </rPh>
    <rPh sb="40" eb="41">
      <t>ウチ</t>
    </rPh>
    <rPh sb="41" eb="42">
      <t>ネン</t>
    </rPh>
    <rPh sb="42" eb="44">
      <t>キカン</t>
    </rPh>
    <rPh sb="45" eb="46">
      <t>ネン</t>
    </rPh>
    <rPh sb="46" eb="47">
      <t>リョウ</t>
    </rPh>
    <rPh sb="54" eb="56">
      <t>ハンバイ</t>
    </rPh>
    <rPh sb="58" eb="60">
      <t>バアイ</t>
    </rPh>
    <phoneticPr fontId="3"/>
  </si>
  <si>
    <t xml:space="preserve"> 販売した燃料炭化水素油の数量</t>
    <rPh sb="1" eb="3">
      <t>ハンバイ</t>
    </rPh>
    <rPh sb="5" eb="7">
      <t>ネンリョウ</t>
    </rPh>
    <rPh sb="7" eb="9">
      <t>タンカ</t>
    </rPh>
    <rPh sb="9" eb="11">
      <t>スイソ</t>
    </rPh>
    <rPh sb="11" eb="12">
      <t>アブラ</t>
    </rPh>
    <rPh sb="13" eb="15">
      <t>スウリョウ</t>
    </rPh>
    <phoneticPr fontId="3"/>
  </si>
  <si>
    <t xml:space="preserve">     特別徴収義務者
   が軽油を自ら消費
   した場合</t>
    <rPh sb="5" eb="7">
      <t>トクベツ</t>
    </rPh>
    <rPh sb="7" eb="9">
      <t>チョウシュウ</t>
    </rPh>
    <rPh sb="9" eb="12">
      <t>ギムシャ</t>
    </rPh>
    <rPh sb="17" eb="19">
      <t>ケイユ</t>
    </rPh>
    <rPh sb="20" eb="21">
      <t>ミズカ</t>
    </rPh>
    <rPh sb="22" eb="24">
      <t>ショウヒ</t>
    </rPh>
    <rPh sb="30" eb="32">
      <t>バアイ</t>
    </rPh>
    <phoneticPr fontId="3"/>
  </si>
  <si>
    <t>控除分</t>
    <rPh sb="0" eb="2">
      <t>コウジョ</t>
    </rPh>
    <rPh sb="2" eb="3">
      <t>ブン</t>
    </rPh>
    <phoneticPr fontId="3"/>
  </si>
  <si>
    <t xml:space="preserve">     特別徴収義務者
   以外の者が軽油を
   製造してその軽油
   を自ら消費し又は
   他の者に譲渡した
   場合</t>
    <rPh sb="5" eb="7">
      <t>トクベツ</t>
    </rPh>
    <rPh sb="7" eb="9">
      <t>チョウシュウ</t>
    </rPh>
    <rPh sb="9" eb="12">
      <t>ギムシャ</t>
    </rPh>
    <rPh sb="16" eb="18">
      <t>イガイ</t>
    </rPh>
    <rPh sb="19" eb="20">
      <t>モノ</t>
    </rPh>
    <rPh sb="21" eb="23">
      <t>ケイユ</t>
    </rPh>
    <rPh sb="28" eb="30">
      <t>セイゾウ</t>
    </rPh>
    <rPh sb="34" eb="36">
      <t>ケイユ</t>
    </rPh>
    <rPh sb="41" eb="42">
      <t>ミズカ</t>
    </rPh>
    <rPh sb="43" eb="45">
      <t>ショウヒ</t>
    </rPh>
    <rPh sb="46" eb="47">
      <t>マタ</t>
    </rPh>
    <rPh sb="52" eb="53">
      <t>タ</t>
    </rPh>
    <rPh sb="54" eb="55">
      <t>モノ</t>
    </rPh>
    <rPh sb="56" eb="58">
      <t>ジョウト</t>
    </rPh>
    <rPh sb="64" eb="66">
      <t>バアイ</t>
    </rPh>
    <phoneticPr fontId="3"/>
  </si>
  <si>
    <r>
      <t>　合　　　計　　</t>
    </r>
    <r>
      <rPr>
        <sz val="8"/>
        <rFont val="ＭＳ 明朝"/>
        <family val="1"/>
        <charset val="128"/>
      </rPr>
      <t>(ｱ)+(ｲ)+(ｳ)+(ｴ)+(ｵ)+(ｶ)+(ｷ)+(ｸ)+(ｹ)</t>
    </r>
    <rPh sb="1" eb="2">
      <t>ゴウ</t>
    </rPh>
    <rPh sb="5" eb="6">
      <t>ケイ</t>
    </rPh>
    <phoneticPr fontId="3"/>
  </si>
  <si>
    <t xml:space="preserve"> ⑯－⑰のうち既に軽油引取税が課され又は課されるべき
 軽油の数量</t>
    <rPh sb="7" eb="8">
      <t>スデ</t>
    </rPh>
    <rPh sb="9" eb="11">
      <t>ケイユ</t>
    </rPh>
    <rPh sb="11" eb="14">
      <t>ヒキトリゼイ</t>
    </rPh>
    <rPh sb="15" eb="16">
      <t>カ</t>
    </rPh>
    <rPh sb="18" eb="19">
      <t>マタ</t>
    </rPh>
    <rPh sb="20" eb="21">
      <t>カ</t>
    </rPh>
    <rPh sb="28" eb="30">
      <t>ケイユ</t>
    </rPh>
    <rPh sb="31" eb="33">
      <t>スウリョウ</t>
    </rPh>
    <phoneticPr fontId="3"/>
  </si>
  <si>
    <t xml:space="preserve"> 差　　引　　計　　①－②－③</t>
    <rPh sb="1" eb="2">
      <t>サ</t>
    </rPh>
    <rPh sb="4" eb="5">
      <t>ヒ</t>
    </rPh>
    <rPh sb="7" eb="8">
      <t>ケイ</t>
    </rPh>
    <phoneticPr fontId="3"/>
  </si>
  <si>
    <t xml:space="preserve"> ⑯－⑰のうち既に揮発油税が課され又は課されるべき揮
 発油の数量</t>
    <rPh sb="7" eb="8">
      <t>スデ</t>
    </rPh>
    <rPh sb="9" eb="12">
      <t>キハツユ</t>
    </rPh>
    <rPh sb="12" eb="13">
      <t>ゼイ</t>
    </rPh>
    <rPh sb="14" eb="15">
      <t>カ</t>
    </rPh>
    <rPh sb="17" eb="18">
      <t>マタ</t>
    </rPh>
    <rPh sb="19" eb="20">
      <t>カ</t>
    </rPh>
    <rPh sb="25" eb="26">
      <t>フル</t>
    </rPh>
    <rPh sb="28" eb="29">
      <t>パツ</t>
    </rPh>
    <rPh sb="29" eb="30">
      <t>アブラ</t>
    </rPh>
    <rPh sb="31" eb="33">
      <t>スウリョウ</t>
    </rPh>
    <phoneticPr fontId="3"/>
  </si>
  <si>
    <t xml:space="preserve"> 譲渡した軽油の数量</t>
    <rPh sb="1" eb="3">
      <t>ジョウト</t>
    </rPh>
    <rPh sb="5" eb="7">
      <t>ケイユ</t>
    </rPh>
    <rPh sb="8" eb="10">
      <t>スウリョウ</t>
    </rPh>
    <phoneticPr fontId="3"/>
  </si>
  <si>
    <t xml:space="preserve"> ④のうち製造の承認を受けた軽油に含まれている既に揮発
 油税が課され又は課されるべき揮発油の数量</t>
    <rPh sb="5" eb="7">
      <t>セイゾウ</t>
    </rPh>
    <rPh sb="8" eb="10">
      <t>ショウニン</t>
    </rPh>
    <rPh sb="11" eb="12">
      <t>ウ</t>
    </rPh>
    <rPh sb="14" eb="16">
      <t>ケイユ</t>
    </rPh>
    <rPh sb="17" eb="18">
      <t>フク</t>
    </rPh>
    <rPh sb="23" eb="24">
      <t>スデ</t>
    </rPh>
    <rPh sb="25" eb="27">
      <t>キハツ</t>
    </rPh>
    <rPh sb="29" eb="30">
      <t>アブラ</t>
    </rPh>
    <rPh sb="30" eb="31">
      <t>ゼイ</t>
    </rPh>
    <rPh sb="32" eb="33">
      <t>カ</t>
    </rPh>
    <rPh sb="35" eb="36">
      <t>マタ</t>
    </rPh>
    <rPh sb="37" eb="38">
      <t>カ</t>
    </rPh>
    <rPh sb="43" eb="46">
      <t>キハツユ</t>
    </rPh>
    <rPh sb="47" eb="49">
      <t>スウリョウ</t>
    </rPh>
    <phoneticPr fontId="3"/>
  </si>
  <si>
    <t xml:space="preserve"> ④のうち譲渡の承認を受けた燃料炭化水素油に含まれてい
 る既に軽油引取税が課され又は課されるべき軽油の数量</t>
    <rPh sb="5" eb="7">
      <t>ジョウト</t>
    </rPh>
    <rPh sb="8" eb="10">
      <t>ショウニン</t>
    </rPh>
    <rPh sb="11" eb="12">
      <t>ウ</t>
    </rPh>
    <rPh sb="14" eb="16">
      <t>ネンリョウ</t>
    </rPh>
    <rPh sb="16" eb="18">
      <t>タンカ</t>
    </rPh>
    <rPh sb="18" eb="20">
      <t>スイソ</t>
    </rPh>
    <rPh sb="20" eb="21">
      <t>アブラ</t>
    </rPh>
    <rPh sb="22" eb="23">
      <t>フク</t>
    </rPh>
    <rPh sb="30" eb="31">
      <t>スデ</t>
    </rPh>
    <rPh sb="32" eb="37">
      <t>ケイユヒキトリゼイ</t>
    </rPh>
    <rPh sb="38" eb="39">
      <t>カ</t>
    </rPh>
    <rPh sb="41" eb="42">
      <t>マタ</t>
    </rPh>
    <rPh sb="43" eb="44">
      <t>カ</t>
    </rPh>
    <rPh sb="49" eb="51">
      <t>ケイユ</t>
    </rPh>
    <rPh sb="52" eb="54">
      <t>スウリョウ</t>
    </rPh>
    <phoneticPr fontId="3"/>
  </si>
  <si>
    <t>控除分</t>
    <rPh sb="0" eb="1">
      <t>ヒカエ</t>
    </rPh>
    <rPh sb="1" eb="2">
      <t>ジョ</t>
    </rPh>
    <rPh sb="2" eb="3">
      <t>ブン</t>
    </rPh>
    <phoneticPr fontId="3"/>
  </si>
  <si>
    <t xml:space="preserve"> 差　　引　　計　　④－⑤－⑥－⑦－⑧</t>
    <rPh sb="1" eb="2">
      <t>サ</t>
    </rPh>
    <rPh sb="4" eb="5">
      <t>ヒ</t>
    </rPh>
    <rPh sb="7" eb="8">
      <t>ケイ</t>
    </rPh>
    <phoneticPr fontId="3"/>
  </si>
  <si>
    <t xml:space="preserve"> 　　のうち既に揮発油税が課され又は課されるべき揮発
 油の数量</t>
    <rPh sb="6" eb="7">
      <t>スデ</t>
    </rPh>
    <rPh sb="8" eb="11">
      <t>キハツユ</t>
    </rPh>
    <rPh sb="11" eb="12">
      <t>ゼイ</t>
    </rPh>
    <rPh sb="13" eb="14">
      <t>カ</t>
    </rPh>
    <rPh sb="16" eb="17">
      <t>マタ</t>
    </rPh>
    <rPh sb="18" eb="19">
      <t>カ</t>
    </rPh>
    <rPh sb="24" eb="26">
      <t>キハツ</t>
    </rPh>
    <rPh sb="28" eb="29">
      <t>アブラ</t>
    </rPh>
    <rPh sb="30" eb="32">
      <t>スウリョウ</t>
    </rPh>
    <phoneticPr fontId="3"/>
  </si>
  <si>
    <t xml:space="preserve"> ⑨のうち消費の承認を受け又は自動車用炭化水素油譲渡証の交
 付を受けた燃料炭化水素油に含まれている既に揮発油税が課さ
 れ又は課されるべき揮発油の数量</t>
    <rPh sb="5" eb="7">
      <t>ショウヒ</t>
    </rPh>
    <rPh sb="8" eb="10">
      <t>ショウニン</t>
    </rPh>
    <rPh sb="11" eb="12">
      <t>ウ</t>
    </rPh>
    <rPh sb="13" eb="14">
      <t>マタ</t>
    </rPh>
    <rPh sb="15" eb="18">
      <t>ジドウシャ</t>
    </rPh>
    <rPh sb="18" eb="19">
      <t>ヨウ</t>
    </rPh>
    <rPh sb="19" eb="21">
      <t>タンカ</t>
    </rPh>
    <rPh sb="21" eb="23">
      <t>スイソ</t>
    </rPh>
    <rPh sb="23" eb="24">
      <t>アブラ</t>
    </rPh>
    <rPh sb="24" eb="26">
      <t>ジョウト</t>
    </rPh>
    <rPh sb="26" eb="27">
      <t>アカシ</t>
    </rPh>
    <rPh sb="28" eb="29">
      <t>コウ</t>
    </rPh>
    <rPh sb="31" eb="32">
      <t>ヅケ</t>
    </rPh>
    <rPh sb="33" eb="34">
      <t>ウ</t>
    </rPh>
    <rPh sb="36" eb="38">
      <t>ネンリョウ</t>
    </rPh>
    <rPh sb="38" eb="40">
      <t>タンカ</t>
    </rPh>
    <rPh sb="40" eb="42">
      <t>スイソ</t>
    </rPh>
    <rPh sb="42" eb="43">
      <t>アブラ</t>
    </rPh>
    <rPh sb="44" eb="45">
      <t>フク</t>
    </rPh>
    <rPh sb="50" eb="51">
      <t>スデ</t>
    </rPh>
    <rPh sb="52" eb="55">
      <t>キハツユ</t>
    </rPh>
    <rPh sb="55" eb="56">
      <t>ゼイ</t>
    </rPh>
    <rPh sb="57" eb="58">
      <t>カ</t>
    </rPh>
    <rPh sb="62" eb="63">
      <t>マタ</t>
    </rPh>
    <rPh sb="64" eb="65">
      <t>カ</t>
    </rPh>
    <rPh sb="70" eb="73">
      <t>キハツユ</t>
    </rPh>
    <rPh sb="74" eb="76">
      <t>スウリョウ</t>
    </rPh>
    <phoneticPr fontId="3"/>
  </si>
  <si>
    <t xml:space="preserve"> 差　　引　　計　　⑨－⑩－⑪</t>
    <rPh sb="1" eb="2">
      <t>サ</t>
    </rPh>
    <rPh sb="4" eb="5">
      <t>ヒ</t>
    </rPh>
    <rPh sb="7" eb="8">
      <t>ケイ</t>
    </rPh>
    <phoneticPr fontId="3"/>
  </si>
  <si>
    <t>免税軽油</t>
    <rPh sb="0" eb="2">
      <t>メンゼイ</t>
    </rPh>
    <rPh sb="2" eb="4">
      <t>ケイユ</t>
    </rPh>
    <phoneticPr fontId="3"/>
  </si>
  <si>
    <r>
      <t>譲渡</t>
    </r>
    <r>
      <rPr>
        <sz val="6"/>
        <rFont val="ＭＳ 明朝"/>
        <family val="1"/>
        <charset val="128"/>
      </rPr>
      <t>又は</t>
    </r>
    <r>
      <rPr>
        <sz val="7"/>
        <rFont val="ＭＳ 明朝"/>
        <family val="1"/>
        <charset val="128"/>
      </rPr>
      <t>用途外使用</t>
    </r>
    <r>
      <rPr>
        <sz val="8"/>
        <rFont val="ＭＳ 明朝"/>
        <family val="1"/>
        <charset val="128"/>
      </rPr>
      <t xml:space="preserve">
年　  月　  日</t>
    </r>
    <rPh sb="0" eb="2">
      <t>ジョウト</t>
    </rPh>
    <rPh sb="2" eb="3">
      <t>マタ</t>
    </rPh>
    <rPh sb="4" eb="6">
      <t>ヨウト</t>
    </rPh>
    <rPh sb="6" eb="7">
      <t>ガイ</t>
    </rPh>
    <rPh sb="7" eb="9">
      <t>シヨウ</t>
    </rPh>
    <rPh sb="10" eb="11">
      <t>ネン</t>
    </rPh>
    <rPh sb="14" eb="15">
      <t>ツキ</t>
    </rPh>
    <rPh sb="18" eb="19">
      <t>ヒ</t>
    </rPh>
    <phoneticPr fontId="3"/>
  </si>
  <si>
    <t xml:space="preserve"> ⑫のうち特別徴収義務者として指定されている相続人又は
 合併後存続する法人等に承継された軽油の数量</t>
    <rPh sb="5" eb="7">
      <t>トクベツ</t>
    </rPh>
    <rPh sb="7" eb="9">
      <t>チョウシュウ</t>
    </rPh>
    <rPh sb="9" eb="12">
      <t>ギムシャ</t>
    </rPh>
    <rPh sb="15" eb="17">
      <t>シテイ</t>
    </rPh>
    <rPh sb="22" eb="25">
      <t>ソウゾクニン</t>
    </rPh>
    <rPh sb="25" eb="26">
      <t>マタ</t>
    </rPh>
    <rPh sb="29" eb="31">
      <t>ガッペイ</t>
    </rPh>
    <rPh sb="31" eb="32">
      <t>ゴ</t>
    </rPh>
    <rPh sb="32" eb="34">
      <t>ソンゾク</t>
    </rPh>
    <rPh sb="36" eb="38">
      <t>ホウジン</t>
    </rPh>
    <rPh sb="38" eb="39">
      <t>トウ</t>
    </rPh>
    <rPh sb="40" eb="42">
      <t>ショウケイ</t>
    </rPh>
    <rPh sb="45" eb="47">
      <t>ケイユ</t>
    </rPh>
    <rPh sb="48" eb="50">
      <t>スウリョウ</t>
    </rPh>
    <phoneticPr fontId="3"/>
  </si>
  <si>
    <t>納　  期　  限</t>
    <rPh sb="0" eb="1">
      <t>オサム</t>
    </rPh>
    <rPh sb="4" eb="5">
      <t>キ</t>
    </rPh>
    <rPh sb="8" eb="9">
      <t>キリ</t>
    </rPh>
    <phoneticPr fontId="3"/>
  </si>
  <si>
    <t xml:space="preserve"> 添付免税証</t>
    <rPh sb="1" eb="3">
      <t>テンプ</t>
    </rPh>
    <rPh sb="3" eb="5">
      <t>メンゼイ</t>
    </rPh>
    <rPh sb="5" eb="6">
      <t>アカシ</t>
    </rPh>
    <phoneticPr fontId="3"/>
  </si>
  <si>
    <t xml:space="preserve"> 差　　引　　計　　⑫－⑬－⑭－⑮</t>
    <rPh sb="1" eb="2">
      <t>サ</t>
    </rPh>
    <rPh sb="4" eb="5">
      <t>ヒ</t>
    </rPh>
    <rPh sb="7" eb="8">
      <t>ケイ</t>
    </rPh>
    <phoneticPr fontId="3"/>
  </si>
  <si>
    <t>-</t>
  </si>
  <si>
    <t>ﾘｯﾄﾙ分)</t>
    <rPh sb="4" eb="5">
      <t>ブン</t>
    </rPh>
    <phoneticPr fontId="3"/>
  </si>
  <si>
    <t>第十六号の十二様式（控　用）</t>
    <rPh sb="0" eb="1">
      <t>ダイ</t>
    </rPh>
    <rPh sb="1" eb="3">
      <t>ジュウロク</t>
    </rPh>
    <rPh sb="3" eb="4">
      <t>ゴウ</t>
    </rPh>
    <rPh sb="5" eb="7">
      <t>12</t>
    </rPh>
    <rPh sb="7" eb="9">
      <t>ヨウシキ</t>
    </rPh>
    <rPh sb="10" eb="11">
      <t>ヒカ</t>
    </rPh>
    <rPh sb="12" eb="13">
      <t>ヨウ</t>
    </rPh>
    <phoneticPr fontId="3"/>
  </si>
  <si>
    <r>
      <t>⑩</t>
    </r>
    <r>
      <rPr>
        <sz val="10"/>
        <rFont val="ＭＳ 明朝"/>
        <family val="1"/>
        <charset val="128"/>
      </rPr>
      <t>(⑤+⑥+⑧-⑦-⑨)</t>
    </r>
  </si>
  <si>
    <t>　２　※印欄は、記載しないでください。</t>
  </si>
  <si>
    <t>⑧</t>
  </si>
  <si>
    <t>⑥</t>
  </si>
  <si>
    <t>⑤</t>
  </si>
  <si>
    <r>
      <t>④</t>
    </r>
    <r>
      <rPr>
        <sz val="9"/>
        <rFont val="ＭＳ 明朝"/>
        <family val="1"/>
        <charset val="128"/>
      </rPr>
      <t>(①-②-③)</t>
    </r>
  </si>
  <si>
    <t>③</t>
  </si>
  <si>
    <t>②</t>
  </si>
  <si>
    <t>①</t>
  </si>
  <si>
    <r>
      <t>免税軽油使用者証の番号　　及</t>
    </r>
    <r>
      <rPr>
        <sz val="6"/>
        <rFont val="ＭＳ 明朝"/>
        <family val="1"/>
        <charset val="128"/>
      </rPr>
      <t>　</t>
    </r>
    <r>
      <rPr>
        <sz val="11"/>
        <rFont val="ＭＳ 明朝"/>
        <family val="1"/>
        <charset val="128"/>
      </rPr>
      <t>び</t>
    </r>
    <r>
      <rPr>
        <sz val="6"/>
        <rFont val="ＭＳ 明朝"/>
        <family val="1"/>
        <charset val="128"/>
      </rPr>
      <t>　</t>
    </r>
    <r>
      <rPr>
        <sz val="11"/>
        <rFont val="ＭＳ 明朝"/>
        <family val="1"/>
        <charset val="128"/>
      </rPr>
      <t>氏</t>
    </r>
    <r>
      <rPr>
        <sz val="6"/>
        <rFont val="ＭＳ 明朝"/>
        <family val="1"/>
        <charset val="128"/>
      </rPr>
      <t>　</t>
    </r>
    <r>
      <rPr>
        <sz val="11"/>
        <rFont val="ＭＳ 明朝"/>
        <family val="1"/>
        <charset val="128"/>
      </rPr>
      <t>名(</t>
    </r>
    <r>
      <rPr>
        <sz val="6"/>
        <rFont val="ＭＳ 明朝"/>
        <family val="1"/>
        <charset val="128"/>
      </rPr>
      <t xml:space="preserve"> </t>
    </r>
    <r>
      <rPr>
        <sz val="11"/>
        <rFont val="ＭＳ 明朝"/>
        <family val="1"/>
        <charset val="128"/>
      </rPr>
      <t>名</t>
    </r>
    <r>
      <rPr>
        <sz val="6"/>
        <rFont val="ＭＳ 明朝"/>
        <family val="1"/>
        <charset val="128"/>
      </rPr>
      <t xml:space="preserve"> </t>
    </r>
    <r>
      <rPr>
        <sz val="11"/>
        <rFont val="ＭＳ 明朝"/>
        <family val="1"/>
        <charset val="128"/>
      </rPr>
      <t>称</t>
    </r>
    <r>
      <rPr>
        <sz val="6"/>
        <rFont val="ＭＳ 明朝"/>
        <family val="1"/>
        <charset val="128"/>
      </rPr>
      <t xml:space="preserve"> </t>
    </r>
    <r>
      <rPr>
        <sz val="11"/>
        <rFont val="ＭＳ 明朝"/>
        <family val="1"/>
        <charset val="128"/>
      </rPr>
      <t xml:space="preserve">) </t>
    </r>
    <rPh sb="0" eb="2">
      <t>メンゼイ</t>
    </rPh>
    <rPh sb="2" eb="4">
      <t>ケイユ</t>
    </rPh>
    <rPh sb="4" eb="7">
      <t>シヨウシャ</t>
    </rPh>
    <rPh sb="7" eb="8">
      <t>アカシ</t>
    </rPh>
    <rPh sb="9" eb="11">
      <t>バンゴウ</t>
    </rPh>
    <rPh sb="13" eb="14">
      <t>オヨ</t>
    </rPh>
    <rPh sb="17" eb="18">
      <t>シ</t>
    </rPh>
    <rPh sb="19" eb="20">
      <t>メイ</t>
    </rPh>
    <rPh sb="22" eb="23">
      <t>ナ</t>
    </rPh>
    <rPh sb="24" eb="25">
      <t>ショウ</t>
    </rPh>
    <phoneticPr fontId="3"/>
  </si>
  <si>
    <t>　　 なお、共同申請の場合には、免税軽油使用者全員の記名が必要です。　</t>
  </si>
  <si>
    <t>　　 (全員の記名は、別紙で可)</t>
  </si>
  <si>
    <t>　</t>
  </si>
  <si>
    <t>石狩振興局長</t>
    <rPh sb="0" eb="2">
      <t>イシカリ</t>
    </rPh>
    <rPh sb="2" eb="5">
      <t>シンコウキョク</t>
    </rPh>
    <rPh sb="5" eb="6">
      <t>チョウ</t>
    </rPh>
    <phoneticPr fontId="3"/>
  </si>
  <si>
    <t>石狩振興局長</t>
    <rPh sb="0" eb="2">
      <t>イシカリ</t>
    </rPh>
    <rPh sb="2" eb="4">
      <t>シンコウ</t>
    </rPh>
    <rPh sb="4" eb="6">
      <t>キョクチョウ</t>
    </rPh>
    <phoneticPr fontId="3"/>
  </si>
  <si>
    <t>２　「⑤」欄は、「免税軽油の引取り等に係る報告書」の「報告対象期間の末日における免税軽油の保有数量(カ)」欄の数量と一致します。</t>
    <rPh sb="5" eb="6">
      <t>ラン</t>
    </rPh>
    <rPh sb="9" eb="11">
      <t>メンゼイ</t>
    </rPh>
    <rPh sb="11" eb="13">
      <t>ケイユ</t>
    </rPh>
    <rPh sb="14" eb="16">
      <t>ヒキトリ</t>
    </rPh>
    <rPh sb="17" eb="18">
      <t>トウ</t>
    </rPh>
    <rPh sb="19" eb="20">
      <t>カカ</t>
    </rPh>
    <rPh sb="21" eb="24">
      <t>ホウコクショ</t>
    </rPh>
    <rPh sb="27" eb="29">
      <t>ホウコク</t>
    </rPh>
    <rPh sb="29" eb="31">
      <t>タイショウ</t>
    </rPh>
    <rPh sb="31" eb="33">
      <t>キカン</t>
    </rPh>
    <rPh sb="34" eb="36">
      <t>マツジツ</t>
    </rPh>
    <rPh sb="40" eb="42">
      <t>メンゼイ</t>
    </rPh>
    <rPh sb="42" eb="44">
      <t>ケイユ</t>
    </rPh>
    <rPh sb="45" eb="47">
      <t>ホユウ</t>
    </rPh>
    <rPh sb="47" eb="49">
      <t>スウリョウ</t>
    </rPh>
    <rPh sb="53" eb="54">
      <t>ラン</t>
    </rPh>
    <rPh sb="55" eb="57">
      <t>スウリョウ</t>
    </rPh>
    <rPh sb="58" eb="60">
      <t>イッチ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</si>
</sst>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
    <numFmt numFmtId="177" formatCode="#,##0.000_ "/>
    <numFmt numFmtId="178" formatCode="#,##0.00_ "/>
    <numFmt numFmtId="179" formatCode="#,##0.0;&quot;▲ &quot;#,##0.0"/>
    <numFmt numFmtId="180" formatCode="#,##0.0;&quot;△ &quot;#,##0.0"/>
    <numFmt numFmtId="181" formatCode="#,##0.0_ "/>
    <numFmt numFmtId="182" formatCode="#,##0;&quot;▲ &quot;#,##0"/>
    <numFmt numFmtId="183" formatCode="#,##0;&quot;△ &quot;#,##0"/>
    <numFmt numFmtId="184" formatCode="#,##0_ "/>
    <numFmt numFmtId="185" formatCode="0.00_ "/>
    <numFmt numFmtId="186" formatCode="0.0;&quot;▲ &quot;0.0"/>
    <numFmt numFmtId="187" formatCode="0.0_ "/>
    <numFmt numFmtId="188" formatCode="0.0_ &quot;Ps&quot;"/>
    <numFmt numFmtId="189" formatCode="0;&quot;▲ &quot;0"/>
    <numFmt numFmtId="190" formatCode="0;&quot;△ &quot;0"/>
    <numFmt numFmtId="191" formatCode="0_ "/>
    <numFmt numFmtId="192" formatCode="[$-411]ge\.m\.d;@"/>
    <numFmt numFmtId="193" formatCode="[$-411]ggge&quot;年&quot;m&quot;月&quot;d&quot;日&quot;;@"/>
    <numFmt numFmtId="194" formatCode="[h]:mm"/>
    <numFmt numFmtId="195" formatCode="\(#,##0.0&quot;ℓ&quot;\)\ "/>
    <numFmt numFmtId="196" formatCode="d"/>
    <numFmt numFmtId="197" formatCode="e"/>
    <numFmt numFmtId="198" formatCode="m"/>
  </numFmts>
  <fonts count="53" x14ac:knownFonts="1">
    <font>
      <sz val="11"/>
      <name val="ＭＳ Ｐゴシック"/>
    </font>
    <font>
      <sz val="11"/>
      <color theme="1"/>
      <name val="ＭＳ Ｐゴシック"/>
      <family val="3"/>
      <charset val="128"/>
    </font>
    <font>
      <sz val="11"/>
      <name val="ＭＳ Ｐゴシック"/>
      <family val="3"/>
      <charset val="128"/>
    </font>
    <font>
      <sz val="6"/>
      <name val="ＭＳ Ｐゴシック"/>
      <family val="3"/>
      <charset val="128"/>
    </font>
    <font>
      <sz val="10"/>
      <name val="ＭＳ 明朝"/>
      <family val="1"/>
      <charset val="128"/>
    </font>
    <font>
      <sz val="9"/>
      <name val="ＭＳ 明朝"/>
      <family val="1"/>
      <charset val="128"/>
    </font>
    <font>
      <sz val="9"/>
      <name val="ＭＳ Ｐゴシック"/>
      <family val="3"/>
      <charset val="128"/>
    </font>
    <font>
      <sz val="18"/>
      <name val="ＭＳ Ｐゴシック"/>
      <family val="3"/>
      <charset val="128"/>
    </font>
    <font>
      <sz val="14"/>
      <name val="ＭＳ Ｐゴシック"/>
      <family val="3"/>
      <charset val="128"/>
    </font>
    <font>
      <u/>
      <sz val="11"/>
      <color theme="10"/>
      <name val="ＭＳ Ｐゴシック"/>
      <family val="3"/>
      <charset val="128"/>
    </font>
    <font>
      <b/>
      <sz val="12"/>
      <name val="ＭＳ Ｐゴシック"/>
      <family val="3"/>
      <charset val="128"/>
    </font>
    <font>
      <b/>
      <sz val="9"/>
      <name val="ＭＳ Ｐゴシック"/>
      <family val="3"/>
      <charset val="128"/>
    </font>
    <font>
      <sz val="11"/>
      <name val="HG丸ｺﾞｼｯｸM-PRO"/>
      <family val="3"/>
      <charset val="128"/>
    </font>
    <font>
      <b/>
      <sz val="11"/>
      <name val="HG丸ｺﾞｼｯｸM-PRO"/>
      <family val="3"/>
      <charset val="128"/>
    </font>
    <font>
      <b/>
      <sz val="11"/>
      <name val="ＭＳ Ｐゴシック"/>
      <family val="3"/>
      <charset val="128"/>
    </font>
    <font>
      <sz val="9"/>
      <color rgb="FFFF0000"/>
      <name val="ＭＳ 明朝"/>
      <family val="1"/>
      <charset val="128"/>
    </font>
    <font>
      <sz val="11"/>
      <color rgb="FFFF0000"/>
      <name val="ＭＳ Ｐゴシック"/>
      <family val="3"/>
      <charset val="128"/>
    </font>
    <font>
      <sz val="8"/>
      <name val="ＭＳ 明朝"/>
      <family val="1"/>
      <charset val="128"/>
    </font>
    <font>
      <sz val="11"/>
      <name val="ＭＳ 明朝"/>
      <family val="1"/>
      <charset val="128"/>
    </font>
    <font>
      <sz val="11"/>
      <name val="ＭＳ ゴシック"/>
      <family val="3"/>
      <charset val="128"/>
    </font>
    <font>
      <sz val="10"/>
      <name val="ＭＳ ゴシック"/>
      <family val="3"/>
      <charset val="128"/>
    </font>
    <font>
      <sz val="9"/>
      <name val="ＭＳ ゴシック"/>
      <family val="3"/>
      <charset val="128"/>
    </font>
    <font>
      <sz val="12"/>
      <name val="ＭＳ ゴシック"/>
      <family val="3"/>
      <charset val="128"/>
    </font>
    <font>
      <sz val="13"/>
      <name val="ＭＳ ゴシック"/>
      <family val="3"/>
      <charset val="128"/>
    </font>
    <font>
      <sz val="15"/>
      <name val="ＭＳ ゴシック"/>
      <family val="3"/>
      <charset val="128"/>
    </font>
    <font>
      <sz val="7"/>
      <name val="ＭＳ 明朝"/>
      <family val="1"/>
      <charset val="128"/>
    </font>
    <font>
      <sz val="14"/>
      <name val="ＭＳ ゴシック"/>
      <family val="3"/>
      <charset val="128"/>
    </font>
    <font>
      <sz val="10"/>
      <name val="ＭＳ Ｐゴシック"/>
      <family val="3"/>
      <charset val="128"/>
    </font>
    <font>
      <sz val="12"/>
      <name val="ＭＳ Ｐゴシック"/>
      <family val="3"/>
      <charset val="128"/>
    </font>
    <font>
      <sz val="13"/>
      <name val="ＭＳ 明朝"/>
      <family val="1"/>
      <charset val="128"/>
    </font>
    <font>
      <sz val="20"/>
      <name val="ＭＳ ゴシック"/>
      <family val="3"/>
      <charset val="128"/>
    </font>
    <font>
      <sz val="12"/>
      <name val="ＭＳ 明朝"/>
      <family val="1"/>
      <charset val="128"/>
    </font>
    <font>
      <sz val="14"/>
      <name val="ＭＳ 明朝"/>
      <family val="1"/>
      <charset val="128"/>
    </font>
    <font>
      <b/>
      <sz val="14"/>
      <name val="ＭＳ ゴシック"/>
      <family val="3"/>
      <charset val="128"/>
    </font>
    <font>
      <b/>
      <sz val="18"/>
      <name val="ＭＳ ゴシック"/>
      <family val="3"/>
      <charset val="128"/>
    </font>
    <font>
      <sz val="16"/>
      <name val="ＭＳ ゴシック"/>
      <family val="3"/>
      <charset val="128"/>
    </font>
    <font>
      <sz val="8"/>
      <name val="ＭＳ ゴシック"/>
      <family val="3"/>
      <charset val="128"/>
    </font>
    <font>
      <sz val="10"/>
      <color theme="0"/>
      <name val="ＭＳ 明朝"/>
      <family val="1"/>
      <charset val="128"/>
    </font>
    <font>
      <sz val="8"/>
      <name val="ＭＳ Ｐゴシック"/>
      <family val="3"/>
      <charset val="128"/>
    </font>
    <font>
      <sz val="6"/>
      <name val="ＭＳ 明朝"/>
      <family val="1"/>
      <charset val="128"/>
    </font>
    <font>
      <sz val="3"/>
      <color rgb="FFFFFF99"/>
      <name val="ＭＳ 明朝"/>
      <family val="1"/>
      <charset val="128"/>
    </font>
    <font>
      <sz val="5"/>
      <name val="ＭＳ 明朝"/>
      <family val="1"/>
      <charset val="128"/>
    </font>
    <font>
      <sz val="4"/>
      <name val="ＭＳ 明朝"/>
      <family val="1"/>
      <charset val="128"/>
    </font>
    <font>
      <b/>
      <sz val="8"/>
      <color indexed="10"/>
      <name val="ＭＳ Ｐゴシック"/>
      <family val="3"/>
      <charset val="128"/>
    </font>
    <font>
      <sz val="3"/>
      <name val="ＭＳ 明朝"/>
      <family val="1"/>
      <charset val="128"/>
    </font>
    <font>
      <b/>
      <sz val="8"/>
      <name val="ＭＳ ゴシック"/>
      <family val="3"/>
      <charset val="128"/>
    </font>
    <font>
      <u val="double"/>
      <sz val="11"/>
      <name val="ＭＳ ゴシック"/>
      <family val="3"/>
      <charset val="128"/>
    </font>
    <font>
      <sz val="1"/>
      <name val="ＭＳ 明朝"/>
      <family val="1"/>
      <charset val="128"/>
    </font>
    <font>
      <u val="double"/>
      <sz val="10"/>
      <name val="ＭＳ ゴシック"/>
      <family val="3"/>
      <charset val="128"/>
    </font>
    <font>
      <sz val="9"/>
      <color rgb="FF000000"/>
      <name val="Meiryo UI"/>
      <family val="3"/>
      <charset val="128"/>
    </font>
    <font>
      <b/>
      <sz val="9"/>
      <color indexed="81"/>
      <name val="ＭＳ Ｐゴシック"/>
      <family val="3"/>
      <charset val="128"/>
    </font>
    <font>
      <b/>
      <sz val="8"/>
      <color indexed="81"/>
      <name val="ＭＳ Ｐゴシック"/>
      <family val="3"/>
      <charset val="128"/>
    </font>
    <font>
      <sz val="9"/>
      <color indexed="81"/>
      <name val="ＭＳ Ｐゴシック"/>
      <family val="3"/>
      <charset val="128"/>
    </font>
  </fonts>
  <fills count="6">
    <fill>
      <patternFill patternType="none"/>
    </fill>
    <fill>
      <patternFill patternType="gray125"/>
    </fill>
    <fill>
      <patternFill patternType="solid">
        <fgColor rgb="FFCCFFFF"/>
        <bgColor indexed="64"/>
      </patternFill>
    </fill>
    <fill>
      <patternFill patternType="solid">
        <fgColor rgb="FFFFFF99"/>
        <bgColor indexed="64"/>
      </patternFill>
    </fill>
    <fill>
      <patternFill patternType="solid">
        <fgColor indexed="41"/>
        <bgColor indexed="64"/>
      </patternFill>
    </fill>
    <fill>
      <patternFill patternType="solid">
        <fgColor indexed="27"/>
        <bgColor indexed="64"/>
      </patternFill>
    </fill>
  </fills>
  <borders count="115">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right style="thin">
        <color indexed="64"/>
      </right>
      <top/>
      <bottom/>
      <diagonal/>
    </border>
    <border>
      <left/>
      <right style="thin">
        <color indexed="64"/>
      </right>
      <top style="hair">
        <color indexed="64"/>
      </top>
      <bottom/>
      <diagonal/>
    </border>
    <border>
      <left/>
      <right style="thin">
        <color indexed="64"/>
      </right>
      <top/>
      <bottom style="hair">
        <color indexed="64"/>
      </bottom>
      <diagonal/>
    </border>
    <border>
      <left/>
      <right style="thin">
        <color indexed="64"/>
      </right>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ashDot">
        <color indexed="64"/>
      </left>
      <right/>
      <top style="dashDot">
        <color indexed="64"/>
      </top>
      <bottom/>
      <diagonal/>
    </border>
    <border>
      <left style="dashDot">
        <color indexed="64"/>
      </left>
      <right/>
      <top/>
      <bottom/>
      <diagonal/>
    </border>
    <border>
      <left style="dashDot">
        <color indexed="64"/>
      </left>
      <right/>
      <top/>
      <bottom style="dashDot">
        <color indexed="64"/>
      </bottom>
      <diagonal/>
    </border>
    <border>
      <left/>
      <right/>
      <top style="dashDot">
        <color indexed="64"/>
      </top>
      <bottom/>
      <diagonal/>
    </border>
    <border>
      <left/>
      <right/>
      <top/>
      <bottom style="dashDot">
        <color indexed="64"/>
      </bottom>
      <diagonal/>
    </border>
    <border>
      <left/>
      <right style="dashDot">
        <color indexed="64"/>
      </right>
      <top style="dashDot">
        <color indexed="64"/>
      </top>
      <bottom/>
      <diagonal/>
    </border>
    <border>
      <left/>
      <right style="dashDot">
        <color indexed="64"/>
      </right>
      <top/>
      <bottom/>
      <diagonal/>
    </border>
    <border>
      <left/>
      <right style="dashDot">
        <color indexed="64"/>
      </right>
      <top/>
      <bottom style="dashDot">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diagonal/>
    </border>
    <border>
      <left style="thin">
        <color indexed="64"/>
      </left>
      <right/>
      <top style="hair">
        <color indexed="64"/>
      </top>
      <bottom style="hair">
        <color indexed="64"/>
      </bottom>
      <diagonal/>
    </border>
    <border diagonalUp="1">
      <left style="hair">
        <color indexed="64"/>
      </left>
      <right style="hair">
        <color indexed="64"/>
      </right>
      <top style="hair">
        <color indexed="64"/>
      </top>
      <bottom/>
      <diagonal style="hair">
        <color indexed="64"/>
      </diagonal>
    </border>
    <border diagonalUp="1">
      <left style="hair">
        <color indexed="64"/>
      </left>
      <right style="hair">
        <color indexed="64"/>
      </right>
      <top/>
      <bottom/>
      <diagonal style="hair">
        <color indexed="64"/>
      </diagonal>
    </border>
    <border diagonalUp="1">
      <left style="hair">
        <color indexed="64"/>
      </left>
      <right style="hair">
        <color indexed="64"/>
      </right>
      <top/>
      <bottom style="hair">
        <color indexed="64"/>
      </bottom>
      <diagonal style="hair">
        <color indexed="64"/>
      </diagonal>
    </border>
    <border diagonalUp="1">
      <left style="hair">
        <color indexed="64"/>
      </left>
      <right style="thin">
        <color indexed="64"/>
      </right>
      <top style="hair">
        <color indexed="64"/>
      </top>
      <bottom/>
      <diagonal style="hair">
        <color indexed="64"/>
      </diagonal>
    </border>
    <border diagonalUp="1">
      <left style="hair">
        <color indexed="64"/>
      </left>
      <right style="thin">
        <color indexed="64"/>
      </right>
      <top/>
      <bottom/>
      <diagonal style="hair">
        <color indexed="64"/>
      </diagonal>
    </border>
    <border diagonalUp="1">
      <left style="hair">
        <color indexed="64"/>
      </left>
      <right style="thin">
        <color indexed="64"/>
      </right>
      <top/>
      <bottom style="hair">
        <color indexed="64"/>
      </bottom>
      <diagonal style="hair">
        <color indexed="64"/>
      </diagonal>
    </border>
    <border diagonalUp="1">
      <left style="hair">
        <color indexed="64"/>
      </left>
      <right style="hair">
        <color indexed="64"/>
      </right>
      <top/>
      <bottom style="thin">
        <color indexed="64"/>
      </bottom>
      <diagonal style="hair">
        <color indexed="64"/>
      </diagonal>
    </border>
    <border diagonalUp="1">
      <left style="hair">
        <color indexed="64"/>
      </left>
      <right style="thin">
        <color indexed="64"/>
      </right>
      <top/>
      <bottom style="thin">
        <color indexed="64"/>
      </bottom>
      <diagonal style="hair">
        <color indexed="64"/>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dashed">
        <color indexed="64"/>
      </left>
      <right/>
      <top style="dashed">
        <color indexed="64"/>
      </top>
      <bottom/>
      <diagonal/>
    </border>
    <border>
      <left style="dashed">
        <color indexed="64"/>
      </left>
      <right/>
      <top/>
      <bottom/>
      <diagonal/>
    </border>
    <border>
      <left style="dashed">
        <color indexed="64"/>
      </left>
      <right/>
      <top/>
      <bottom style="dashed">
        <color indexed="64"/>
      </bottom>
      <diagonal/>
    </border>
    <border>
      <left/>
      <right/>
      <top style="dashed">
        <color indexed="64"/>
      </top>
      <bottom/>
      <diagonal/>
    </border>
    <border>
      <left/>
      <right/>
      <top/>
      <bottom style="dashed">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right/>
      <top style="thin">
        <color indexed="64"/>
      </top>
      <bottom style="thin">
        <color indexed="64"/>
      </bottom>
      <diagonal style="hair">
        <color indexed="64"/>
      </diagonal>
    </border>
    <border diagonalUp="1">
      <left style="hair">
        <color indexed="64"/>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left style="thin">
        <color indexed="64"/>
      </left>
      <right style="thin">
        <color indexed="64"/>
      </right>
      <top style="thin">
        <color indexed="64"/>
      </top>
      <bottom style="hair">
        <color indexed="64"/>
      </bottom>
      <diagonal/>
    </border>
    <border>
      <left/>
      <right style="dashed">
        <color indexed="64"/>
      </right>
      <top style="dashed">
        <color indexed="64"/>
      </top>
      <bottom/>
      <diagonal/>
    </border>
    <border>
      <left/>
      <right style="dashed">
        <color indexed="64"/>
      </right>
      <top/>
      <bottom/>
      <diagonal/>
    </border>
    <border>
      <left/>
      <right style="dashed">
        <color indexed="64"/>
      </right>
      <top/>
      <bottom style="dashed">
        <color indexed="64"/>
      </bottom>
      <diagonal/>
    </border>
    <border diagonalUp="1">
      <left style="thin">
        <color indexed="64"/>
      </left>
      <right style="thin">
        <color indexed="64"/>
      </right>
      <top style="thin">
        <color indexed="64"/>
      </top>
      <bottom style="thin">
        <color indexed="64"/>
      </bottom>
      <diagonal style="hair">
        <color indexed="64"/>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diagonalUp="1">
      <left style="hair">
        <color indexed="64"/>
      </left>
      <right style="hair">
        <color indexed="64"/>
      </right>
      <top style="thin">
        <color indexed="64"/>
      </top>
      <bottom style="thin">
        <color indexed="64"/>
      </bottom>
      <diagonal style="hair">
        <color indexed="64"/>
      </diagonal>
    </border>
    <border diagonalUp="1">
      <left style="hair">
        <color indexed="64"/>
      </left>
      <right/>
      <top style="hair">
        <color indexed="64"/>
      </top>
      <bottom/>
      <diagonal style="hair">
        <color indexed="64"/>
      </diagonal>
    </border>
    <border diagonalUp="1">
      <left style="hair">
        <color indexed="64"/>
      </left>
      <right/>
      <top/>
      <bottom style="thin">
        <color indexed="64"/>
      </bottom>
      <diagonal style="hair">
        <color indexed="64"/>
      </diagonal>
    </border>
    <border diagonalUp="1">
      <left/>
      <right/>
      <top style="hair">
        <color indexed="64"/>
      </top>
      <bottom/>
      <diagonal style="hair">
        <color indexed="64"/>
      </diagonal>
    </border>
    <border diagonalUp="1">
      <left/>
      <right/>
      <top/>
      <bottom style="thin">
        <color indexed="64"/>
      </bottom>
      <diagonal style="hair">
        <color indexed="64"/>
      </diagonal>
    </border>
    <border diagonalUp="1">
      <left/>
      <right style="hair">
        <color indexed="64"/>
      </right>
      <top style="hair">
        <color indexed="64"/>
      </top>
      <bottom/>
      <diagonal style="hair">
        <color indexed="64"/>
      </diagonal>
    </border>
    <border diagonalUp="1">
      <left/>
      <right style="hair">
        <color indexed="64"/>
      </right>
      <top/>
      <bottom style="thin">
        <color indexed="64"/>
      </bottom>
      <diagonal style="hair">
        <color indexed="64"/>
      </diagonal>
    </border>
  </borders>
  <cellStyleXfs count="7">
    <xf numFmtId="0" fontId="0" fillId="0" borderId="0">
      <alignment vertical="center"/>
    </xf>
    <xf numFmtId="0" fontId="1" fillId="0" borderId="0">
      <alignment vertical="center"/>
    </xf>
    <xf numFmtId="0" fontId="2" fillId="0" borderId="0">
      <alignment vertical="center"/>
    </xf>
    <xf numFmtId="0" fontId="2" fillId="0" borderId="0"/>
    <xf numFmtId="0" fontId="1" fillId="0" borderId="0">
      <alignment vertical="center"/>
    </xf>
    <xf numFmtId="0" fontId="1" fillId="0" borderId="0">
      <alignment vertical="center"/>
    </xf>
    <xf numFmtId="0" fontId="9" fillId="0" borderId="0" applyNumberFormat="0" applyFill="0" applyBorder="0" applyAlignment="0" applyProtection="0">
      <alignment vertical="center"/>
    </xf>
  </cellStyleXfs>
  <cellXfs count="2559">
    <xf numFmtId="0" fontId="0" fillId="0" borderId="0" xfId="0">
      <alignment vertical="center"/>
    </xf>
    <xf numFmtId="49" fontId="4" fillId="0" borderId="0" xfId="0" applyNumberFormat="1" applyFont="1" applyFill="1" applyAlignment="1">
      <alignment horizontal="center" vertical="center" shrinkToFit="1"/>
    </xf>
    <xf numFmtId="49" fontId="5" fillId="0" borderId="0" xfId="0" applyNumberFormat="1" applyFont="1" applyFill="1" applyAlignment="1">
      <alignment horizontal="center" vertical="center" shrinkToFit="1"/>
    </xf>
    <xf numFmtId="49" fontId="6" fillId="0" borderId="0" xfId="0" applyNumberFormat="1" applyFont="1" applyFill="1" applyAlignment="1">
      <alignment horizontal="left" vertical="center" shrinkToFit="1"/>
    </xf>
    <xf numFmtId="49" fontId="6" fillId="0" borderId="0" xfId="0" applyNumberFormat="1" applyFont="1" applyFill="1" applyAlignment="1">
      <alignment vertical="center" shrinkToFit="1"/>
    </xf>
    <xf numFmtId="49" fontId="7" fillId="2" borderId="0" xfId="0" applyNumberFormat="1" applyFont="1" applyFill="1" applyAlignment="1">
      <alignment horizontal="left" vertical="center" indent="1"/>
    </xf>
    <xf numFmtId="0" fontId="8" fillId="2" borderId="1" xfId="0" applyFont="1" applyFill="1" applyBorder="1" applyAlignment="1">
      <alignment horizontal="center" vertical="center" shrinkToFit="1"/>
    </xf>
    <xf numFmtId="0" fontId="9" fillId="2" borderId="2" xfId="6" applyFill="1" applyBorder="1" applyAlignment="1" applyProtection="1">
      <alignment horizontal="left" vertical="center" indent="1" shrinkToFit="1"/>
      <protection locked="0"/>
    </xf>
    <xf numFmtId="0" fontId="9" fillId="2" borderId="3" xfId="6" applyFill="1" applyBorder="1" applyAlignment="1" applyProtection="1">
      <alignment horizontal="left" vertical="center" indent="1" shrinkToFit="1"/>
      <protection locked="0"/>
    </xf>
    <xf numFmtId="49" fontId="9" fillId="2" borderId="3" xfId="6" applyNumberFormat="1" applyFill="1" applyBorder="1" applyAlignment="1" applyProtection="1">
      <alignment horizontal="left" vertical="center" indent="1" shrinkToFit="1"/>
      <protection locked="0"/>
    </xf>
    <xf numFmtId="0" fontId="9" fillId="2" borderId="4" xfId="6" applyFill="1" applyBorder="1" applyAlignment="1" applyProtection="1">
      <alignment horizontal="left" vertical="center" indent="1" shrinkToFit="1"/>
      <protection locked="0"/>
    </xf>
    <xf numFmtId="0" fontId="8" fillId="2" borderId="0" xfId="0" applyFont="1" applyFill="1" applyAlignment="1">
      <alignment horizontal="left" vertical="center" shrinkToFit="1"/>
    </xf>
    <xf numFmtId="0" fontId="9" fillId="2" borderId="0" xfId="6" applyFill="1" applyAlignment="1">
      <alignment horizontal="left" vertical="center" indent="1" shrinkToFit="1"/>
    </xf>
    <xf numFmtId="49" fontId="9" fillId="2" borderId="0" xfId="6" applyNumberFormat="1" applyFill="1" applyAlignment="1">
      <alignment horizontal="left" vertical="center" indent="1" shrinkToFit="1"/>
    </xf>
    <xf numFmtId="0" fontId="0" fillId="2" borderId="0" xfId="0" applyFill="1" applyAlignment="1">
      <alignment horizontal="left" vertical="center" indent="1"/>
    </xf>
    <xf numFmtId="49" fontId="8" fillId="2" borderId="0" xfId="0" applyNumberFormat="1" applyFont="1" applyFill="1" applyAlignment="1">
      <alignment vertical="center"/>
    </xf>
    <xf numFmtId="49" fontId="10" fillId="2" borderId="0" xfId="0" applyNumberFormat="1" applyFont="1" applyFill="1" applyAlignment="1">
      <alignment vertical="center"/>
    </xf>
    <xf numFmtId="0" fontId="5" fillId="2" borderId="1" xfId="0" applyNumberFormat="1" applyFont="1" applyFill="1" applyBorder="1" applyAlignment="1">
      <alignment horizontal="center" vertical="center" shrinkToFit="1"/>
    </xf>
    <xf numFmtId="49" fontId="5" fillId="2" borderId="1" xfId="0" applyNumberFormat="1" applyFont="1" applyFill="1" applyBorder="1" applyAlignment="1">
      <alignment horizontal="center" vertical="center" shrinkToFit="1"/>
    </xf>
    <xf numFmtId="49" fontId="4" fillId="0" borderId="1" xfId="0" applyNumberFormat="1" applyFont="1" applyFill="1" applyBorder="1" applyAlignment="1" applyProtection="1">
      <alignment horizontal="center" vertical="center" shrinkToFit="1"/>
      <protection locked="0"/>
    </xf>
    <xf numFmtId="49" fontId="8" fillId="2" borderId="0" xfId="0" applyNumberFormat="1" applyFont="1" applyFill="1" applyAlignment="1">
      <alignment vertical="center" shrinkToFit="1"/>
    </xf>
    <xf numFmtId="49" fontId="10" fillId="2" borderId="0" xfId="0" applyNumberFormat="1" applyFont="1" applyFill="1" applyAlignment="1">
      <alignment vertical="center" shrinkToFit="1"/>
    </xf>
    <xf numFmtId="0" fontId="0" fillId="0" borderId="1" xfId="0" applyFont="1" applyBorder="1" applyAlignment="1" applyProtection="1">
      <alignment vertical="center" wrapText="1"/>
      <protection locked="0"/>
    </xf>
    <xf numFmtId="49" fontId="5" fillId="0" borderId="1" xfId="0" applyNumberFormat="1" applyFont="1" applyFill="1" applyBorder="1" applyAlignment="1" applyProtection="1">
      <alignment horizontal="center" vertical="center" shrinkToFit="1"/>
      <protection locked="0"/>
    </xf>
    <xf numFmtId="49" fontId="12" fillId="2" borderId="0" xfId="0" applyNumberFormat="1" applyFont="1" applyFill="1" applyAlignment="1">
      <alignment vertical="center" shrinkToFit="1"/>
    </xf>
    <xf numFmtId="0" fontId="15" fillId="2" borderId="0" xfId="0" applyNumberFormat="1" applyFont="1" applyFill="1" applyBorder="1" applyAlignment="1">
      <alignment horizontal="center" vertical="center" shrinkToFit="1"/>
    </xf>
    <xf numFmtId="0" fontId="0" fillId="0" borderId="1" xfId="0" applyFont="1" applyBorder="1" applyAlignment="1" applyProtection="1">
      <alignment vertical="center" wrapText="1" shrinkToFit="1"/>
      <protection locked="0"/>
    </xf>
    <xf numFmtId="0" fontId="0" fillId="2" borderId="0" xfId="0" applyFill="1" applyAlignment="1">
      <alignment vertical="center" shrinkToFit="1"/>
    </xf>
    <xf numFmtId="188" fontId="0" fillId="0" borderId="1" xfId="0" applyNumberFormat="1" applyFont="1" applyBorder="1" applyProtection="1">
      <alignment vertical="center"/>
      <protection locked="0"/>
    </xf>
    <xf numFmtId="0" fontId="0" fillId="2" borderId="0" xfId="0" applyFill="1" applyAlignment="1">
      <alignment horizontal="left" vertical="center" shrinkToFit="1"/>
    </xf>
    <xf numFmtId="0" fontId="0" fillId="0" borderId="9" xfId="0" applyFont="1" applyBorder="1" applyAlignment="1" applyProtection="1">
      <alignment vertical="center" wrapText="1" shrinkToFit="1"/>
      <protection locked="0"/>
    </xf>
    <xf numFmtId="0" fontId="0" fillId="0" borderId="9" xfId="0" applyBorder="1" applyAlignment="1" applyProtection="1">
      <alignment vertical="center" shrinkToFit="1"/>
      <protection locked="0"/>
    </xf>
    <xf numFmtId="0" fontId="0" fillId="0" borderId="1" xfId="0" applyFont="1" applyBorder="1" applyAlignment="1" applyProtection="1">
      <alignment vertical="center" shrinkToFit="1"/>
      <protection locked="0"/>
    </xf>
    <xf numFmtId="0" fontId="0" fillId="2" borderId="11" xfId="0" applyFill="1" applyBorder="1" applyAlignment="1">
      <alignment horizontal="center" vertical="center"/>
    </xf>
    <xf numFmtId="0" fontId="0" fillId="0" borderId="1" xfId="0" applyFont="1" applyBorder="1" applyProtection="1">
      <alignment vertical="center"/>
      <protection locked="0"/>
    </xf>
    <xf numFmtId="0" fontId="0" fillId="2" borderId="12" xfId="0" applyFill="1" applyBorder="1" applyAlignment="1">
      <alignment horizontal="center" vertical="center"/>
    </xf>
    <xf numFmtId="0" fontId="0" fillId="2" borderId="14" xfId="0" applyFill="1" applyBorder="1" applyAlignment="1">
      <alignment horizontal="center" vertical="center"/>
    </xf>
    <xf numFmtId="0" fontId="16" fillId="2" borderId="0" xfId="0" applyFont="1" applyFill="1">
      <alignment vertical="center"/>
    </xf>
    <xf numFmtId="49" fontId="6" fillId="0" borderId="1" xfId="0" applyNumberFormat="1" applyFont="1" applyFill="1" applyBorder="1" applyAlignment="1" applyProtection="1">
      <alignment horizontal="left" vertical="center" shrinkToFit="1"/>
      <protection locked="0"/>
    </xf>
    <xf numFmtId="49" fontId="4" fillId="0" borderId="0" xfId="0" applyNumberFormat="1" applyFont="1" applyFill="1" applyAlignment="1" applyProtection="1">
      <alignment horizontal="center" vertical="center" shrinkToFit="1"/>
    </xf>
    <xf numFmtId="49" fontId="17" fillId="4" borderId="0" xfId="0" applyNumberFormat="1" applyFont="1" applyFill="1" applyAlignment="1" applyProtection="1">
      <alignment vertical="center"/>
    </xf>
    <xf numFmtId="49" fontId="4" fillId="4" borderId="0" xfId="0" applyNumberFormat="1" applyFont="1" applyFill="1" applyBorder="1" applyAlignment="1" applyProtection="1">
      <alignment horizontal="center" vertical="center" shrinkToFit="1"/>
    </xf>
    <xf numFmtId="49" fontId="4" fillId="4" borderId="0" xfId="0" applyNumberFormat="1" applyFont="1" applyFill="1" applyAlignment="1" applyProtection="1">
      <alignment horizontal="center" vertical="center" shrinkToFit="1"/>
    </xf>
    <xf numFmtId="49" fontId="4" fillId="4" borderId="10" xfId="0" applyNumberFormat="1" applyFont="1" applyFill="1" applyBorder="1" applyAlignment="1" applyProtection="1">
      <alignment horizontal="center" vertical="center" shrinkToFit="1"/>
    </xf>
    <xf numFmtId="49" fontId="4" fillId="4" borderId="11" xfId="0" applyNumberFormat="1" applyFont="1" applyFill="1" applyBorder="1" applyAlignment="1" applyProtection="1">
      <alignment horizontal="center" vertical="center" shrinkToFit="1"/>
    </xf>
    <xf numFmtId="49" fontId="4" fillId="4" borderId="13" xfId="0" applyNumberFormat="1" applyFont="1" applyFill="1" applyBorder="1" applyAlignment="1" applyProtection="1">
      <alignment horizontal="center" vertical="center" shrinkToFit="1"/>
    </xf>
    <xf numFmtId="49" fontId="4" fillId="4" borderId="15" xfId="0" applyNumberFormat="1" applyFont="1" applyFill="1" applyBorder="1" applyAlignment="1" applyProtection="1">
      <alignment horizontal="center" vertical="center" shrinkToFit="1"/>
    </xf>
    <xf numFmtId="49" fontId="4" fillId="4" borderId="16" xfId="0" applyNumberFormat="1" applyFont="1" applyFill="1" applyBorder="1" applyAlignment="1" applyProtection="1">
      <alignment horizontal="center" vertical="center" shrinkToFit="1"/>
    </xf>
    <xf numFmtId="49" fontId="4" fillId="4" borderId="17" xfId="0" applyNumberFormat="1" applyFont="1" applyFill="1" applyBorder="1" applyAlignment="1" applyProtection="1">
      <alignment horizontal="center" vertical="center" shrinkToFit="1"/>
    </xf>
    <xf numFmtId="49" fontId="4" fillId="4" borderId="12" xfId="0" applyNumberFormat="1" applyFont="1" applyFill="1" applyBorder="1" applyAlignment="1" applyProtection="1">
      <alignment horizontal="center" vertical="center" shrinkToFit="1"/>
    </xf>
    <xf numFmtId="49" fontId="18" fillId="4" borderId="0" xfId="0" applyNumberFormat="1" applyFont="1" applyFill="1" applyBorder="1" applyAlignment="1" applyProtection="1">
      <alignment vertical="top"/>
    </xf>
    <xf numFmtId="49" fontId="5" fillId="4" borderId="0" xfId="0" applyNumberFormat="1" applyFont="1" applyFill="1" applyAlignment="1" applyProtection="1">
      <alignment vertical="center"/>
    </xf>
    <xf numFmtId="49" fontId="17" fillId="4" borderId="11" xfId="0" applyNumberFormat="1" applyFont="1" applyFill="1" applyBorder="1" applyAlignment="1" applyProtection="1">
      <alignment vertical="center"/>
    </xf>
    <xf numFmtId="49" fontId="4" fillId="4" borderId="29" xfId="0" applyNumberFormat="1" applyFont="1" applyFill="1" applyBorder="1" applyAlignment="1" applyProtection="1">
      <alignment horizontal="center" vertical="center" shrinkToFit="1"/>
    </xf>
    <xf numFmtId="49" fontId="4" fillId="4" borderId="30" xfId="0" applyNumberFormat="1" applyFont="1" applyFill="1" applyBorder="1" applyAlignment="1" applyProtection="1">
      <alignment horizontal="center" vertical="center" shrinkToFit="1"/>
    </xf>
    <xf numFmtId="49" fontId="4" fillId="4" borderId="31" xfId="0" applyNumberFormat="1" applyFont="1" applyFill="1" applyBorder="1" applyAlignment="1" applyProtection="1">
      <alignment horizontal="center" vertical="center" shrinkToFit="1"/>
    </xf>
    <xf numFmtId="49" fontId="4" fillId="4" borderId="0" xfId="0" applyNumberFormat="1" applyFont="1" applyFill="1" applyBorder="1" applyAlignment="1">
      <alignment horizontal="center" vertical="center" shrinkToFit="1"/>
    </xf>
    <xf numFmtId="49" fontId="17" fillId="4" borderId="38" xfId="0" applyNumberFormat="1" applyFont="1" applyFill="1" applyBorder="1" applyAlignment="1" applyProtection="1">
      <alignment vertical="center"/>
    </xf>
    <xf numFmtId="49" fontId="4" fillId="4" borderId="35" xfId="0" applyNumberFormat="1" applyFont="1" applyFill="1" applyBorder="1" applyAlignment="1" applyProtection="1">
      <alignment horizontal="center" vertical="center" shrinkToFit="1"/>
    </xf>
    <xf numFmtId="49" fontId="4" fillId="4" borderId="39" xfId="0" applyNumberFormat="1" applyFont="1" applyFill="1" applyBorder="1" applyAlignment="1" applyProtection="1">
      <alignment horizontal="center" vertical="center" shrinkToFit="1"/>
    </xf>
    <xf numFmtId="49" fontId="18" fillId="4" borderId="0" xfId="0" applyNumberFormat="1" applyFont="1" applyFill="1" applyBorder="1" applyAlignment="1">
      <alignment horizontal="center" vertical="center" shrinkToFit="1"/>
    </xf>
    <xf numFmtId="49" fontId="25" fillId="4" borderId="12" xfId="0" applyNumberFormat="1" applyFont="1" applyFill="1" applyBorder="1" applyAlignment="1" applyProtection="1">
      <alignment vertical="center"/>
    </xf>
    <xf numFmtId="49" fontId="26" fillId="4" borderId="0" xfId="0" applyNumberFormat="1" applyFont="1" applyFill="1" applyBorder="1" applyAlignment="1" applyProtection="1">
      <alignment horizontal="distributed" vertical="center" shrinkToFit="1"/>
    </xf>
    <xf numFmtId="49" fontId="4" fillId="4" borderId="14" xfId="0" applyNumberFormat="1" applyFont="1" applyFill="1" applyBorder="1" applyAlignment="1" applyProtection="1">
      <alignment horizontal="center" vertical="center" shrinkToFit="1"/>
    </xf>
    <xf numFmtId="49" fontId="4" fillId="4" borderId="40" xfId="0" applyNumberFormat="1" applyFont="1" applyFill="1" applyBorder="1" applyAlignment="1" applyProtection="1">
      <alignment horizontal="center" vertical="center" shrinkToFit="1"/>
    </xf>
    <xf numFmtId="49" fontId="4" fillId="4" borderId="41" xfId="0" applyNumberFormat="1" applyFont="1" applyFill="1" applyBorder="1" applyAlignment="1" applyProtection="1">
      <alignment horizontal="center" vertical="center" shrinkToFit="1"/>
    </xf>
    <xf numFmtId="49" fontId="4" fillId="4" borderId="42" xfId="0" applyNumberFormat="1" applyFont="1" applyFill="1" applyBorder="1" applyAlignment="1" applyProtection="1">
      <alignment horizontal="center" vertical="center" shrinkToFit="1"/>
    </xf>
    <xf numFmtId="49" fontId="4" fillId="4" borderId="43" xfId="0" applyNumberFormat="1" applyFont="1" applyFill="1" applyBorder="1" applyAlignment="1" applyProtection="1">
      <alignment horizontal="center" vertical="center" shrinkToFit="1"/>
    </xf>
    <xf numFmtId="49" fontId="4" fillId="4" borderId="34" xfId="0" applyNumberFormat="1" applyFont="1" applyFill="1" applyBorder="1" applyAlignment="1" applyProtection="1">
      <alignment horizontal="center" vertical="center" shrinkToFit="1"/>
    </xf>
    <xf numFmtId="49" fontId="4" fillId="4" borderId="23" xfId="0" applyNumberFormat="1" applyFont="1" applyFill="1" applyBorder="1" applyAlignment="1" applyProtection="1">
      <alignment horizontal="center" vertical="center" shrinkToFit="1"/>
    </xf>
    <xf numFmtId="49" fontId="25" fillId="4" borderId="38" xfId="0" applyNumberFormat="1" applyFont="1" applyFill="1" applyBorder="1" applyAlignment="1" applyProtection="1">
      <alignment vertical="center"/>
    </xf>
    <xf numFmtId="49" fontId="4" fillId="4" borderId="44" xfId="0" applyNumberFormat="1" applyFont="1" applyFill="1" applyBorder="1" applyAlignment="1" applyProtection="1">
      <alignment horizontal="center" vertical="center" shrinkToFit="1"/>
    </xf>
    <xf numFmtId="49" fontId="4" fillId="4" borderId="10" xfId="0" applyNumberFormat="1" applyFont="1" applyFill="1" applyBorder="1" applyAlignment="1" applyProtection="1">
      <alignment horizontal="right" vertical="center" shrinkToFit="1"/>
    </xf>
    <xf numFmtId="49" fontId="4" fillId="2" borderId="10" xfId="0" applyNumberFormat="1" applyFont="1" applyFill="1" applyBorder="1" applyAlignment="1" applyProtection="1">
      <alignment horizontal="center" vertical="center" shrinkToFit="1"/>
    </xf>
    <xf numFmtId="49" fontId="17" fillId="4" borderId="12" xfId="0" applyNumberFormat="1" applyFont="1" applyFill="1" applyBorder="1" applyAlignment="1" applyProtection="1">
      <alignment horizontal="center" vertical="center" shrinkToFit="1"/>
    </xf>
    <xf numFmtId="49" fontId="17" fillId="4" borderId="29" xfId="0" applyNumberFormat="1" applyFont="1" applyFill="1" applyBorder="1" applyAlignment="1" applyProtection="1">
      <alignment horizontal="center" vertical="center" shrinkToFit="1"/>
    </xf>
    <xf numFmtId="49" fontId="4" fillId="4" borderId="22" xfId="0" applyNumberFormat="1" applyFont="1" applyFill="1" applyBorder="1" applyAlignment="1">
      <alignment horizontal="center" vertical="center" shrinkToFit="1"/>
    </xf>
    <xf numFmtId="49" fontId="4" fillId="4" borderId="25" xfId="0" applyNumberFormat="1" applyFont="1" applyFill="1" applyBorder="1" applyAlignment="1">
      <alignment horizontal="center" vertical="center" shrinkToFit="1"/>
    </xf>
    <xf numFmtId="49" fontId="17" fillId="4" borderId="14" xfId="0" applyNumberFormat="1" applyFont="1" applyFill="1" applyBorder="1" applyAlignment="1" applyProtection="1">
      <alignment horizontal="center" vertical="center" shrinkToFit="1"/>
    </xf>
    <xf numFmtId="49" fontId="4" fillId="4" borderId="10" xfId="0" applyNumberFormat="1" applyFont="1" applyFill="1" applyBorder="1" applyAlignment="1">
      <alignment horizontal="center" vertical="center" shrinkToFit="1"/>
    </xf>
    <xf numFmtId="49" fontId="4" fillId="0" borderId="0" xfId="0" applyNumberFormat="1" applyFont="1" applyFill="1" applyBorder="1" applyAlignment="1" applyProtection="1">
      <alignment horizontal="center" vertical="center" shrinkToFit="1"/>
    </xf>
    <xf numFmtId="49" fontId="17" fillId="4" borderId="12" xfId="0" applyNumberFormat="1" applyFont="1" applyFill="1" applyBorder="1" applyAlignment="1" applyProtection="1">
      <alignment vertical="center"/>
    </xf>
    <xf numFmtId="49" fontId="24" fillId="2" borderId="0" xfId="2" applyNumberFormat="1" applyFont="1" applyFill="1" applyBorder="1" applyAlignment="1" applyProtection="1">
      <alignment horizontal="distributed" vertical="center" shrinkToFit="1"/>
    </xf>
    <xf numFmtId="0" fontId="0" fillId="2" borderId="0" xfId="0" applyFill="1" applyAlignment="1">
      <alignment vertical="center"/>
    </xf>
    <xf numFmtId="0" fontId="0" fillId="2" borderId="0" xfId="0" applyFill="1" applyAlignment="1" applyProtection="1">
      <alignment horizontal="center" vertical="center" wrapText="1" shrinkToFit="1"/>
    </xf>
    <xf numFmtId="49" fontId="4" fillId="2" borderId="10" xfId="2" applyNumberFormat="1" applyFont="1" applyFill="1" applyBorder="1" applyAlignment="1" applyProtection="1">
      <alignment horizontal="right" vertical="center" shrinkToFit="1"/>
    </xf>
    <xf numFmtId="0" fontId="0" fillId="2" borderId="0" xfId="0" applyFill="1" applyBorder="1" applyAlignment="1">
      <alignment vertical="center"/>
    </xf>
    <xf numFmtId="0" fontId="0" fillId="2" borderId="0" xfId="0" applyFill="1" applyBorder="1" applyAlignment="1">
      <alignment horizontal="center" vertical="center" wrapText="1" shrinkToFit="1"/>
    </xf>
    <xf numFmtId="0" fontId="0" fillId="2" borderId="40" xfId="0" applyFill="1" applyBorder="1" applyAlignment="1">
      <alignment vertical="center"/>
    </xf>
    <xf numFmtId="0" fontId="0" fillId="2" borderId="40" xfId="0" applyFill="1" applyBorder="1" applyAlignment="1">
      <alignment horizontal="center" vertical="center" wrapText="1" shrinkToFit="1"/>
    </xf>
    <xf numFmtId="49" fontId="18" fillId="0" borderId="0" xfId="0" applyNumberFormat="1" applyFont="1" applyFill="1" applyAlignment="1">
      <alignment horizontal="center" vertical="center" shrinkToFit="1"/>
    </xf>
    <xf numFmtId="49" fontId="17" fillId="4" borderId="0" xfId="0" applyNumberFormat="1" applyFont="1" applyFill="1" applyAlignment="1">
      <alignment horizontal="left" vertical="center"/>
    </xf>
    <xf numFmtId="49" fontId="18" fillId="4" borderId="56" xfId="0" applyNumberFormat="1" applyFont="1" applyFill="1" applyBorder="1" applyAlignment="1">
      <alignment horizontal="center" vertical="center" shrinkToFit="1"/>
    </xf>
    <xf numFmtId="49" fontId="18" fillId="4" borderId="57" xfId="0" applyNumberFormat="1" applyFont="1" applyFill="1" applyBorder="1" applyAlignment="1">
      <alignment horizontal="left" vertical="center"/>
    </xf>
    <xf numFmtId="49" fontId="4" fillId="4" borderId="57" xfId="0" applyNumberFormat="1" applyFont="1" applyFill="1" applyBorder="1" applyAlignment="1">
      <alignment horizontal="left" vertical="center"/>
    </xf>
    <xf numFmtId="49" fontId="19" fillId="4" borderId="57" xfId="0" applyNumberFormat="1" applyFont="1" applyFill="1" applyBorder="1" applyAlignment="1">
      <alignment horizontal="left" vertical="center"/>
    </xf>
    <xf numFmtId="49" fontId="4" fillId="4" borderId="58" xfId="0" applyNumberFormat="1" applyFont="1" applyFill="1" applyBorder="1" applyAlignment="1">
      <alignment horizontal="left" vertical="center"/>
    </xf>
    <xf numFmtId="49" fontId="4" fillId="4" borderId="0" xfId="0" applyNumberFormat="1" applyFont="1" applyFill="1" applyBorder="1" applyAlignment="1">
      <alignment horizontal="left" vertical="center"/>
    </xf>
    <xf numFmtId="49" fontId="18" fillId="4" borderId="59" xfId="0" applyNumberFormat="1" applyFont="1" applyFill="1" applyBorder="1" applyAlignment="1">
      <alignment horizontal="center" vertical="center" shrinkToFit="1"/>
    </xf>
    <xf numFmtId="49" fontId="18" fillId="4" borderId="60" xfId="0" applyNumberFormat="1" applyFont="1" applyFill="1" applyBorder="1" applyAlignment="1">
      <alignment horizontal="center" vertical="center" shrinkToFit="1"/>
    </xf>
    <xf numFmtId="49" fontId="29" fillId="4" borderId="0" xfId="0" applyNumberFormat="1" applyFont="1" applyFill="1" applyBorder="1" applyAlignment="1">
      <alignment horizontal="center" vertical="center" shrinkToFit="1"/>
    </xf>
    <xf numFmtId="49" fontId="18" fillId="4" borderId="0" xfId="0" applyNumberFormat="1" applyFont="1" applyFill="1" applyBorder="1" applyAlignment="1">
      <alignment horizontal="distributed" vertical="center" shrinkToFit="1"/>
    </xf>
    <xf numFmtId="49" fontId="22" fillId="4" borderId="0" xfId="0" applyNumberFormat="1" applyFont="1" applyFill="1" applyBorder="1" applyAlignment="1">
      <alignment horizontal="center" vertical="center" shrinkToFit="1"/>
    </xf>
    <xf numFmtId="49" fontId="31" fillId="4" borderId="0" xfId="0" applyNumberFormat="1" applyFont="1" applyFill="1" applyBorder="1" applyAlignment="1">
      <alignment horizontal="center" vertical="center" shrinkToFit="1"/>
    </xf>
    <xf numFmtId="190" fontId="32" fillId="4" borderId="0" xfId="0" applyNumberFormat="1" applyFont="1" applyFill="1" applyBorder="1" applyAlignment="1">
      <alignment horizontal="center" vertical="center" shrinkToFit="1"/>
    </xf>
    <xf numFmtId="0" fontId="18" fillId="4" borderId="0" xfId="0" applyNumberFormat="1" applyFont="1" applyFill="1" applyBorder="1" applyAlignment="1">
      <alignment horizontal="center" vertical="center" shrinkToFit="1"/>
    </xf>
    <xf numFmtId="49" fontId="18" fillId="4" borderId="61" xfId="0" applyNumberFormat="1" applyFont="1" applyFill="1" applyBorder="1" applyAlignment="1">
      <alignment horizontal="center" vertical="center" shrinkToFit="1"/>
    </xf>
    <xf numFmtId="49" fontId="18" fillId="4" borderId="62" xfId="0" applyNumberFormat="1" applyFont="1" applyFill="1" applyBorder="1" applyAlignment="1">
      <alignment horizontal="center" vertical="center" shrinkToFit="1"/>
    </xf>
    <xf numFmtId="49" fontId="18" fillId="4" borderId="63" xfId="0" applyNumberFormat="1" applyFont="1" applyFill="1" applyBorder="1" applyAlignment="1">
      <alignment horizontal="center" vertical="center" shrinkToFit="1"/>
    </xf>
    <xf numFmtId="0" fontId="4" fillId="0" borderId="0" xfId="2" applyFont="1" applyAlignment="1">
      <alignment horizontal="center" vertical="center" shrinkToFit="1"/>
    </xf>
    <xf numFmtId="0" fontId="4" fillId="4" borderId="0" xfId="2" applyFont="1" applyFill="1" applyAlignment="1">
      <alignment horizontal="center" vertical="center" shrinkToFit="1"/>
    </xf>
    <xf numFmtId="0" fontId="4" fillId="2" borderId="0" xfId="2" applyFont="1" applyFill="1" applyAlignment="1" applyProtection="1">
      <alignment horizontal="center" vertical="center" shrinkToFit="1"/>
    </xf>
    <xf numFmtId="0" fontId="4" fillId="2" borderId="0" xfId="2" applyFont="1" applyFill="1" applyAlignment="1" applyProtection="1">
      <alignment horizontal="center" vertical="center"/>
    </xf>
    <xf numFmtId="0" fontId="0" fillId="4" borderId="0" xfId="2" applyFont="1" applyFill="1">
      <alignment vertical="center"/>
    </xf>
    <xf numFmtId="0" fontId="4" fillId="2" borderId="0" xfId="2" applyFont="1" applyFill="1" applyAlignment="1" applyProtection="1">
      <alignment horizontal="center" vertical="center" wrapText="1" shrinkToFit="1"/>
    </xf>
    <xf numFmtId="0" fontId="4" fillId="4" borderId="23" xfId="2" applyFont="1" applyFill="1" applyBorder="1" applyAlignment="1" applyProtection="1">
      <alignment horizontal="center" vertical="center" shrinkToFit="1"/>
    </xf>
    <xf numFmtId="0" fontId="4" fillId="4" borderId="41" xfId="2" applyFont="1" applyFill="1" applyBorder="1" applyAlignment="1" applyProtection="1">
      <alignment horizontal="center" vertical="center" shrinkToFit="1"/>
    </xf>
    <xf numFmtId="0" fontId="4" fillId="4" borderId="0" xfId="2" applyFont="1" applyFill="1" applyAlignment="1" applyProtection="1">
      <alignment horizontal="center" vertical="center" shrinkToFit="1"/>
    </xf>
    <xf numFmtId="0" fontId="17" fillId="4" borderId="0" xfId="2" applyNumberFormat="1" applyFont="1" applyFill="1" applyAlignment="1">
      <alignment vertical="center"/>
    </xf>
    <xf numFmtId="49" fontId="18" fillId="4" borderId="13" xfId="2" applyNumberFormat="1" applyFont="1" applyFill="1" applyBorder="1" applyAlignment="1">
      <alignment horizontal="center" vertical="center" shrinkToFit="1"/>
    </xf>
    <xf numFmtId="49" fontId="18" fillId="4" borderId="17" xfId="2" applyNumberFormat="1" applyFont="1" applyFill="1" applyBorder="1" applyAlignment="1">
      <alignment horizontal="center" vertical="center" shrinkToFit="1"/>
    </xf>
    <xf numFmtId="49" fontId="18" fillId="4" borderId="11" xfId="2" applyNumberFormat="1" applyFont="1" applyFill="1" applyBorder="1" applyAlignment="1">
      <alignment horizontal="center" vertical="center" shrinkToFit="1"/>
    </xf>
    <xf numFmtId="49" fontId="18" fillId="4" borderId="16" xfId="2" applyNumberFormat="1" applyFont="1" applyFill="1" applyBorder="1" applyAlignment="1">
      <alignment horizontal="center" vertical="center" shrinkToFit="1"/>
    </xf>
    <xf numFmtId="49" fontId="18" fillId="4" borderId="24" xfId="2" applyNumberFormat="1" applyFont="1" applyFill="1" applyBorder="1" applyAlignment="1">
      <alignment horizontal="center" vertical="center" shrinkToFit="1"/>
    </xf>
    <xf numFmtId="49" fontId="18" fillId="4" borderId="23" xfId="2" applyNumberFormat="1" applyFont="1" applyFill="1" applyBorder="1" applyAlignment="1">
      <alignment horizontal="center" vertical="center" shrinkToFit="1"/>
    </xf>
    <xf numFmtId="49" fontId="18" fillId="4" borderId="0" xfId="2" applyNumberFormat="1" applyFont="1" applyFill="1" applyBorder="1" applyAlignment="1">
      <alignment horizontal="left" vertical="center"/>
    </xf>
    <xf numFmtId="49" fontId="18" fillId="4" borderId="44" xfId="2" applyNumberFormat="1" applyFont="1" applyFill="1" applyBorder="1" applyAlignment="1">
      <alignment horizontal="center" vertical="center" shrinkToFit="1"/>
    </xf>
    <xf numFmtId="49" fontId="18" fillId="4" borderId="30" xfId="2" applyNumberFormat="1" applyFont="1" applyFill="1" applyBorder="1" applyAlignment="1">
      <alignment horizontal="center" vertical="center" shrinkToFit="1"/>
    </xf>
    <xf numFmtId="49" fontId="18" fillId="4" borderId="45" xfId="2" applyNumberFormat="1" applyFont="1" applyFill="1" applyBorder="1" applyAlignment="1">
      <alignment horizontal="center" vertical="center" shrinkToFit="1"/>
    </xf>
    <xf numFmtId="49" fontId="18" fillId="4" borderId="34" xfId="2" applyNumberFormat="1" applyFont="1" applyFill="1" applyBorder="1" applyAlignment="1">
      <alignment horizontal="center" vertical="center" shrinkToFit="1"/>
    </xf>
    <xf numFmtId="49" fontId="18" fillId="4" borderId="35" xfId="2" applyNumberFormat="1" applyFont="1" applyFill="1" applyBorder="1" applyAlignment="1">
      <alignment horizontal="center" vertical="center" shrinkToFit="1"/>
    </xf>
    <xf numFmtId="49" fontId="18" fillId="4" borderId="39" xfId="2" applyNumberFormat="1" applyFont="1" applyFill="1" applyBorder="1" applyAlignment="1">
      <alignment horizontal="center" vertical="center" shrinkToFit="1"/>
    </xf>
    <xf numFmtId="49" fontId="18" fillId="4" borderId="10" xfId="2" applyNumberFormat="1" applyFont="1" applyFill="1" applyBorder="1" applyAlignment="1">
      <alignment horizontal="center" vertical="center" shrinkToFit="1"/>
    </xf>
    <xf numFmtId="49" fontId="19" fillId="4" borderId="0" xfId="0" applyNumberFormat="1" applyFont="1" applyFill="1" applyBorder="1" applyAlignment="1">
      <alignment horizontal="center" vertical="center" shrinkToFit="1"/>
    </xf>
    <xf numFmtId="49" fontId="18" fillId="4" borderId="0" xfId="2" applyNumberFormat="1" applyFont="1" applyFill="1" applyBorder="1" applyAlignment="1" applyProtection="1">
      <alignment horizontal="center" vertical="center" shrinkToFit="1"/>
    </xf>
    <xf numFmtId="49" fontId="18" fillId="4" borderId="40" xfId="2" applyNumberFormat="1" applyFont="1" applyFill="1" applyBorder="1" applyAlignment="1">
      <alignment horizontal="center" vertical="center" shrinkToFit="1"/>
    </xf>
    <xf numFmtId="49" fontId="18" fillId="4" borderId="42" xfId="2" applyNumberFormat="1" applyFont="1" applyFill="1" applyBorder="1" applyAlignment="1">
      <alignment horizontal="center" vertical="center" shrinkToFit="1"/>
    </xf>
    <xf numFmtId="49" fontId="18" fillId="4" borderId="41" xfId="2" applyNumberFormat="1" applyFont="1" applyFill="1" applyBorder="1" applyAlignment="1">
      <alignment horizontal="center" vertical="center" shrinkToFit="1"/>
    </xf>
    <xf numFmtId="49" fontId="18" fillId="4" borderId="43" xfId="2" applyNumberFormat="1" applyFont="1" applyFill="1" applyBorder="1" applyAlignment="1">
      <alignment horizontal="center" vertical="center" shrinkToFit="1"/>
    </xf>
    <xf numFmtId="49" fontId="17" fillId="4" borderId="0" xfId="2" applyNumberFormat="1" applyFont="1" applyFill="1" applyAlignment="1" applyProtection="1">
      <alignment horizontal="left" vertical="center"/>
    </xf>
    <xf numFmtId="49" fontId="19" fillId="2" borderId="0" xfId="2" applyNumberFormat="1" applyFont="1" applyFill="1" applyBorder="1" applyAlignment="1" applyProtection="1">
      <alignment horizontal="left" vertical="center" wrapText="1" shrinkToFit="1"/>
    </xf>
    <xf numFmtId="49" fontId="5" fillId="4" borderId="0" xfId="2" applyNumberFormat="1" applyFont="1" applyFill="1" applyBorder="1" applyAlignment="1" applyProtection="1">
      <alignment horizontal="left" vertical="center"/>
    </xf>
    <xf numFmtId="49" fontId="18" fillId="4" borderId="38" xfId="2" applyNumberFormat="1" applyFont="1" applyFill="1" applyBorder="1" applyAlignment="1">
      <alignment horizontal="center" vertical="center" shrinkToFit="1"/>
    </xf>
    <xf numFmtId="49" fontId="18" fillId="4" borderId="36" xfId="2" applyNumberFormat="1" applyFont="1" applyFill="1" applyBorder="1" applyAlignment="1">
      <alignment horizontal="center" vertical="center" shrinkToFit="1"/>
    </xf>
    <xf numFmtId="49" fontId="18" fillId="2" borderId="0" xfId="2" applyNumberFormat="1" applyFont="1" applyFill="1" applyBorder="1" applyAlignment="1" applyProtection="1">
      <alignment horizontal="center" vertical="center" shrinkToFit="1"/>
    </xf>
    <xf numFmtId="49" fontId="18" fillId="4" borderId="29" xfId="2" applyNumberFormat="1" applyFont="1" applyFill="1" applyBorder="1" applyAlignment="1">
      <alignment horizontal="center" vertical="center" shrinkToFit="1"/>
    </xf>
    <xf numFmtId="49" fontId="4" fillId="4" borderId="24" xfId="2" applyNumberFormat="1" applyFont="1" applyFill="1" applyBorder="1" applyAlignment="1" applyProtection="1">
      <alignment horizontal="center" vertical="center" shrinkToFit="1"/>
    </xf>
    <xf numFmtId="49" fontId="18" fillId="4" borderId="13" xfId="2" applyNumberFormat="1" applyFont="1" applyFill="1" applyBorder="1" applyAlignment="1" applyProtection="1">
      <alignment horizontal="center" vertical="center" shrinkToFit="1"/>
    </xf>
    <xf numFmtId="49" fontId="18" fillId="4" borderId="16" xfId="0" applyNumberFormat="1" applyFont="1" applyFill="1" applyBorder="1" applyAlignment="1" applyProtection="1">
      <alignment horizontal="center" vertical="center" shrinkToFit="1"/>
    </xf>
    <xf numFmtId="49" fontId="18" fillId="4" borderId="17" xfId="0" applyNumberFormat="1" applyFont="1" applyFill="1" applyBorder="1" applyAlignment="1" applyProtection="1">
      <alignment horizontal="center" vertical="center" shrinkToFit="1"/>
    </xf>
    <xf numFmtId="49" fontId="18" fillId="4" borderId="15" xfId="0" applyNumberFormat="1" applyFont="1" applyFill="1" applyBorder="1" applyAlignment="1">
      <alignment horizontal="center" vertical="center" shrinkToFit="1"/>
    </xf>
    <xf numFmtId="49" fontId="5" fillId="4" borderId="0" xfId="0" applyNumberFormat="1" applyFont="1" applyFill="1" applyAlignment="1">
      <alignment horizontal="left" vertical="center"/>
    </xf>
    <xf numFmtId="0" fontId="5" fillId="4" borderId="34" xfId="0" applyNumberFormat="1" applyFont="1" applyFill="1" applyBorder="1" applyAlignment="1">
      <alignment vertical="center"/>
    </xf>
    <xf numFmtId="49" fontId="18" fillId="4" borderId="23" xfId="0" applyNumberFormat="1" applyFont="1" applyFill="1" applyBorder="1" applyAlignment="1" applyProtection="1">
      <alignment horizontal="center" vertical="center" shrinkToFit="1"/>
    </xf>
    <xf numFmtId="49" fontId="18" fillId="4" borderId="24" xfId="0" applyNumberFormat="1" applyFont="1" applyFill="1" applyBorder="1" applyAlignment="1" applyProtection="1">
      <alignment horizontal="center" vertical="center" shrinkToFit="1"/>
    </xf>
    <xf numFmtId="0" fontId="18" fillId="4" borderId="0" xfId="0" applyNumberFormat="1" applyFont="1" applyFill="1" applyBorder="1" applyAlignment="1" applyProtection="1">
      <alignment horizontal="center" vertical="center" shrinkToFit="1"/>
    </xf>
    <xf numFmtId="49" fontId="18" fillId="4" borderId="31" xfId="0" applyNumberFormat="1" applyFont="1" applyFill="1" applyBorder="1" applyAlignment="1">
      <alignment horizontal="center" vertical="center" shrinkToFit="1"/>
    </xf>
    <xf numFmtId="49" fontId="18" fillId="4" borderId="44" xfId="0" applyNumberFormat="1" applyFont="1" applyFill="1" applyBorder="1" applyAlignment="1" applyProtection="1">
      <alignment horizontal="center" vertical="center" shrinkToFit="1"/>
    </xf>
    <xf numFmtId="49" fontId="18" fillId="4" borderId="30" xfId="0" applyNumberFormat="1" applyFont="1" applyFill="1" applyBorder="1" applyAlignment="1" applyProtection="1">
      <alignment horizontal="center" vertical="center" shrinkToFit="1"/>
    </xf>
    <xf numFmtId="49" fontId="18" fillId="4" borderId="45" xfId="0" applyNumberFormat="1" applyFont="1" applyFill="1" applyBorder="1" applyAlignment="1" applyProtection="1">
      <alignment horizontal="center" vertical="center" shrinkToFit="1"/>
    </xf>
    <xf numFmtId="49" fontId="18" fillId="4" borderId="34" xfId="0" applyNumberFormat="1" applyFont="1" applyFill="1" applyBorder="1" applyAlignment="1" applyProtection="1">
      <alignment horizontal="center" vertical="center" shrinkToFit="1"/>
    </xf>
    <xf numFmtId="49" fontId="18" fillId="4" borderId="35" xfId="0" applyNumberFormat="1" applyFont="1" applyFill="1" applyBorder="1" applyAlignment="1" applyProtection="1">
      <alignment horizontal="center" vertical="center" shrinkToFit="1"/>
    </xf>
    <xf numFmtId="49" fontId="18" fillId="4" borderId="36" xfId="0" applyNumberFormat="1" applyFont="1" applyFill="1" applyBorder="1" applyAlignment="1" applyProtection="1">
      <alignment horizontal="center" vertical="center" shrinkToFit="1"/>
    </xf>
    <xf numFmtId="0" fontId="5" fillId="4" borderId="23" xfId="0" applyNumberFormat="1" applyFont="1" applyFill="1" applyBorder="1" applyAlignment="1">
      <alignment vertical="center"/>
    </xf>
    <xf numFmtId="49" fontId="18" fillId="4" borderId="0" xfId="0" applyNumberFormat="1" applyFont="1" applyFill="1" applyAlignment="1">
      <alignment horizontal="center" vertical="center" shrinkToFit="1"/>
    </xf>
    <xf numFmtId="0" fontId="4" fillId="4" borderId="0" xfId="0" applyNumberFormat="1" applyFont="1" applyFill="1" applyAlignment="1">
      <alignment vertical="center"/>
    </xf>
    <xf numFmtId="0" fontId="17" fillId="4" borderId="0" xfId="0" applyNumberFormat="1" applyFont="1" applyFill="1" applyAlignment="1" applyProtection="1">
      <alignment vertical="center"/>
    </xf>
    <xf numFmtId="49" fontId="18" fillId="4" borderId="0" xfId="0" applyNumberFormat="1" applyFont="1" applyFill="1" applyAlignment="1" applyProtection="1">
      <alignment horizontal="center" vertical="center" shrinkToFit="1"/>
    </xf>
    <xf numFmtId="0" fontId="5" fillId="4" borderId="11" xfId="0" applyNumberFormat="1" applyFont="1" applyFill="1" applyBorder="1" applyAlignment="1" applyProtection="1">
      <alignment vertical="center"/>
    </xf>
    <xf numFmtId="49" fontId="18" fillId="4" borderId="15" xfId="0" applyNumberFormat="1" applyFont="1" applyFill="1" applyBorder="1" applyAlignment="1" applyProtection="1">
      <alignment horizontal="center" vertical="center" shrinkToFit="1"/>
    </xf>
    <xf numFmtId="49" fontId="18" fillId="4" borderId="11" xfId="0" applyNumberFormat="1" applyFont="1" applyFill="1" applyBorder="1" applyAlignment="1" applyProtection="1">
      <alignment horizontal="center" vertical="center" shrinkToFit="1"/>
    </xf>
    <xf numFmtId="0" fontId="4" fillId="4" borderId="0" xfId="0" applyNumberFormat="1" applyFont="1" applyFill="1" applyAlignment="1" applyProtection="1">
      <alignment vertical="center"/>
    </xf>
    <xf numFmtId="49" fontId="18" fillId="4" borderId="12" xfId="0" applyNumberFormat="1" applyFont="1" applyFill="1" applyBorder="1" applyAlignment="1">
      <alignment horizontal="center" vertical="center" shrinkToFit="1"/>
    </xf>
    <xf numFmtId="49" fontId="4" fillId="4" borderId="24" xfId="0" applyNumberFormat="1" applyFont="1" applyFill="1" applyBorder="1" applyAlignment="1">
      <alignment horizontal="center" vertical="center" shrinkToFit="1"/>
    </xf>
    <xf numFmtId="49" fontId="18" fillId="4" borderId="12" xfId="0" applyNumberFormat="1" applyFont="1" applyFill="1" applyBorder="1" applyAlignment="1" applyProtection="1">
      <alignment horizontal="center" vertical="center" shrinkToFit="1"/>
    </xf>
    <xf numFmtId="49" fontId="18" fillId="4" borderId="10" xfId="0" applyNumberFormat="1" applyFont="1" applyFill="1" applyBorder="1" applyAlignment="1" applyProtection="1">
      <alignment horizontal="center" vertical="center" shrinkToFit="1"/>
    </xf>
    <xf numFmtId="49" fontId="18" fillId="4" borderId="29" xfId="0" applyNumberFormat="1" applyFont="1" applyFill="1" applyBorder="1" applyAlignment="1" applyProtection="1">
      <alignment horizontal="center" vertical="center" shrinkToFit="1"/>
    </xf>
    <xf numFmtId="49" fontId="18" fillId="4" borderId="31" xfId="0" applyNumberFormat="1" applyFont="1" applyFill="1" applyBorder="1" applyAlignment="1" applyProtection="1">
      <alignment horizontal="center" vertical="center" shrinkToFit="1"/>
    </xf>
    <xf numFmtId="49" fontId="4" fillId="4" borderId="45" xfId="0" applyNumberFormat="1" applyFont="1" applyFill="1" applyBorder="1" applyAlignment="1" applyProtection="1">
      <alignment horizontal="center" vertical="center" shrinkToFit="1"/>
    </xf>
    <xf numFmtId="0" fontId="5" fillId="4" borderId="38" xfId="0" applyNumberFormat="1" applyFont="1" applyFill="1" applyBorder="1" applyAlignment="1" applyProtection="1">
      <alignment vertical="center"/>
    </xf>
    <xf numFmtId="49" fontId="18" fillId="4" borderId="39" xfId="0" applyNumberFormat="1" applyFont="1" applyFill="1" applyBorder="1" applyAlignment="1" applyProtection="1">
      <alignment horizontal="center" vertical="center" shrinkToFit="1"/>
    </xf>
    <xf numFmtId="49" fontId="18" fillId="4" borderId="38" xfId="0" applyNumberFormat="1" applyFont="1" applyFill="1" applyBorder="1" applyAlignment="1" applyProtection="1">
      <alignment horizontal="center" vertical="center" shrinkToFit="1"/>
    </xf>
    <xf numFmtId="49" fontId="18" fillId="4" borderId="33" xfId="0" applyNumberFormat="1" applyFont="1" applyFill="1" applyBorder="1" applyAlignment="1" applyProtection="1">
      <alignment horizontal="center" vertical="center" shrinkToFit="1"/>
    </xf>
    <xf numFmtId="49" fontId="4" fillId="4" borderId="68" xfId="0" applyNumberFormat="1" applyFont="1" applyFill="1" applyBorder="1" applyAlignment="1" applyProtection="1">
      <alignment horizontal="center" vertical="center" shrinkToFit="1"/>
    </xf>
    <xf numFmtId="0" fontId="5" fillId="4" borderId="12" xfId="0" applyNumberFormat="1" applyFont="1" applyFill="1" applyBorder="1" applyAlignment="1" applyProtection="1">
      <alignment vertical="center"/>
    </xf>
    <xf numFmtId="49" fontId="18" fillId="4" borderId="14" xfId="0" applyNumberFormat="1" applyFont="1" applyFill="1" applyBorder="1" applyAlignment="1" applyProtection="1">
      <alignment horizontal="center" vertical="center" shrinkToFit="1"/>
    </xf>
    <xf numFmtId="49" fontId="18" fillId="4" borderId="40" xfId="0" applyNumberFormat="1" applyFont="1" applyFill="1" applyBorder="1" applyAlignment="1" applyProtection="1">
      <alignment horizontal="center" vertical="center" shrinkToFit="1"/>
    </xf>
    <xf numFmtId="49" fontId="18" fillId="4" borderId="14" xfId="0" applyNumberFormat="1" applyFont="1" applyFill="1" applyBorder="1" applyAlignment="1">
      <alignment horizontal="center" vertical="center" shrinkToFit="1"/>
    </xf>
    <xf numFmtId="49" fontId="18" fillId="4" borderId="41" xfId="0" applyNumberFormat="1" applyFont="1" applyFill="1" applyBorder="1" applyAlignment="1" applyProtection="1">
      <alignment horizontal="center" vertical="center" shrinkToFit="1"/>
    </xf>
    <xf numFmtId="49" fontId="18" fillId="4" borderId="43" xfId="0" applyNumberFormat="1" applyFont="1" applyFill="1" applyBorder="1" applyAlignment="1" applyProtection="1">
      <alignment horizontal="center" vertical="center" shrinkToFit="1"/>
    </xf>
    <xf numFmtId="49" fontId="18" fillId="4" borderId="42" xfId="0" applyNumberFormat="1" applyFont="1" applyFill="1" applyBorder="1" applyAlignment="1" applyProtection="1">
      <alignment horizontal="center" vertical="center" shrinkToFit="1"/>
    </xf>
    <xf numFmtId="49" fontId="18" fillId="4" borderId="0" xfId="0" applyNumberFormat="1" applyFont="1" applyFill="1" applyAlignment="1" applyProtection="1">
      <alignment vertical="center"/>
    </xf>
    <xf numFmtId="49" fontId="4" fillId="4" borderId="0" xfId="0" applyNumberFormat="1" applyFont="1" applyFill="1" applyAlignment="1" applyProtection="1">
      <alignment vertical="center"/>
    </xf>
    <xf numFmtId="0" fontId="18" fillId="4" borderId="33" xfId="0" applyNumberFormat="1" applyFont="1" applyFill="1" applyBorder="1" applyAlignment="1" applyProtection="1">
      <alignment horizontal="center" vertical="center" shrinkToFit="1"/>
    </xf>
    <xf numFmtId="49" fontId="18" fillId="4" borderId="68" xfId="0" applyNumberFormat="1" applyFont="1" applyFill="1" applyBorder="1" applyAlignment="1" applyProtection="1">
      <alignment horizontal="center" vertical="center" shrinkToFit="1"/>
    </xf>
    <xf numFmtId="0" fontId="4" fillId="4" borderId="68" xfId="0" applyNumberFormat="1" applyFont="1" applyFill="1" applyBorder="1" applyAlignment="1" applyProtection="1">
      <alignment horizontal="center" vertical="center" shrinkToFit="1"/>
    </xf>
    <xf numFmtId="0" fontId="18" fillId="4" borderId="68" xfId="0" applyNumberFormat="1" applyFont="1" applyFill="1" applyBorder="1" applyAlignment="1" applyProtection="1">
      <alignment horizontal="center" vertical="center" shrinkToFit="1"/>
    </xf>
    <xf numFmtId="49" fontId="18" fillId="4" borderId="69" xfId="0" applyNumberFormat="1" applyFont="1" applyFill="1" applyBorder="1" applyAlignment="1" applyProtection="1">
      <alignment horizontal="center" vertical="center" shrinkToFit="1"/>
    </xf>
    <xf numFmtId="49" fontId="18" fillId="5" borderId="68" xfId="0" applyNumberFormat="1" applyFont="1" applyFill="1" applyBorder="1" applyAlignment="1" applyProtection="1">
      <alignment horizontal="center" vertical="center" shrinkToFit="1"/>
    </xf>
    <xf numFmtId="49" fontId="18" fillId="5" borderId="69" xfId="0" applyNumberFormat="1" applyFont="1" applyFill="1" applyBorder="1" applyAlignment="1" applyProtection="1">
      <alignment horizontal="center" vertical="center" shrinkToFit="1"/>
    </xf>
    <xf numFmtId="49" fontId="4" fillId="4" borderId="38" xfId="0" applyNumberFormat="1" applyFont="1" applyFill="1" applyBorder="1" applyAlignment="1" applyProtection="1">
      <alignment horizontal="center" vertical="center" shrinkToFit="1"/>
    </xf>
    <xf numFmtId="49" fontId="5" fillId="4" borderId="0" xfId="0" applyNumberFormat="1" applyFont="1" applyFill="1" applyBorder="1" applyAlignment="1" applyProtection="1">
      <alignment horizontal="center" vertical="center" shrinkToFit="1"/>
    </xf>
    <xf numFmtId="49" fontId="5" fillId="4" borderId="23" xfId="0" applyNumberFormat="1" applyFont="1" applyFill="1" applyBorder="1" applyAlignment="1" applyProtection="1">
      <alignment horizontal="center" shrinkToFit="1"/>
    </xf>
    <xf numFmtId="49" fontId="5" fillId="4" borderId="10" xfId="0" applyNumberFormat="1" applyFont="1" applyFill="1" applyBorder="1" applyAlignment="1" applyProtection="1">
      <alignment horizontal="center" vertical="center" shrinkToFit="1"/>
    </xf>
    <xf numFmtId="49" fontId="20" fillId="4" borderId="24" xfId="0" applyNumberFormat="1" applyFont="1" applyFill="1" applyBorder="1" applyAlignment="1" applyProtection="1">
      <alignment horizontal="center" vertical="center" shrinkToFit="1"/>
    </xf>
    <xf numFmtId="49" fontId="20" fillId="4" borderId="22" xfId="0" applyNumberFormat="1" applyFont="1" applyFill="1" applyBorder="1" applyAlignment="1" applyProtection="1">
      <alignment horizontal="center" vertical="center" shrinkToFit="1"/>
    </xf>
    <xf numFmtId="49" fontId="20" fillId="4" borderId="25" xfId="0" applyNumberFormat="1" applyFont="1" applyFill="1" applyBorder="1" applyAlignment="1" applyProtection="1">
      <alignment horizontal="center" vertical="center" shrinkToFit="1"/>
    </xf>
    <xf numFmtId="49" fontId="4" fillId="4" borderId="11" xfId="0" applyNumberFormat="1" applyFont="1" applyFill="1" applyBorder="1" applyAlignment="1" applyProtection="1">
      <alignment vertical="center"/>
    </xf>
    <xf numFmtId="49" fontId="20" fillId="4" borderId="34" xfId="0" applyNumberFormat="1" applyFont="1" applyFill="1" applyBorder="1" applyAlignment="1" applyProtection="1">
      <alignment horizontal="center" vertical="center" shrinkToFit="1"/>
    </xf>
    <xf numFmtId="49" fontId="20" fillId="4" borderId="44" xfId="0" applyNumberFormat="1" applyFont="1" applyFill="1" applyBorder="1" applyAlignment="1" applyProtection="1">
      <alignment horizontal="center" vertical="center" shrinkToFit="1"/>
    </xf>
    <xf numFmtId="49" fontId="20" fillId="4" borderId="35" xfId="0" applyNumberFormat="1" applyFont="1" applyFill="1" applyBorder="1" applyAlignment="1" applyProtection="1">
      <alignment horizontal="center" vertical="center" shrinkToFit="1"/>
    </xf>
    <xf numFmtId="49" fontId="20" fillId="4" borderId="40" xfId="0" applyNumberFormat="1" applyFont="1" applyFill="1" applyBorder="1" applyAlignment="1" applyProtection="1">
      <alignment horizontal="center" vertical="center" shrinkToFit="1"/>
    </xf>
    <xf numFmtId="49" fontId="20" fillId="4" borderId="23" xfId="0" applyNumberFormat="1" applyFont="1" applyFill="1" applyBorder="1" applyAlignment="1" applyProtection="1">
      <alignment horizontal="center" vertical="center" shrinkToFit="1"/>
    </xf>
    <xf numFmtId="49" fontId="20" fillId="4" borderId="16" xfId="0" applyNumberFormat="1" applyFont="1" applyFill="1" applyBorder="1" applyAlignment="1" applyProtection="1">
      <alignment horizontal="center" vertical="center" shrinkToFit="1"/>
    </xf>
    <xf numFmtId="49" fontId="17" fillId="4" borderId="0" xfId="0" applyNumberFormat="1" applyFont="1" applyFill="1" applyBorder="1" applyAlignment="1">
      <alignment horizontal="left"/>
    </xf>
    <xf numFmtId="49" fontId="20" fillId="4" borderId="41" xfId="0" applyNumberFormat="1" applyFont="1" applyFill="1" applyBorder="1" applyAlignment="1" applyProtection="1">
      <alignment horizontal="center" vertical="center" shrinkToFit="1"/>
    </xf>
    <xf numFmtId="0" fontId="17" fillId="4" borderId="0" xfId="2" applyNumberFormat="1" applyFont="1" applyFill="1" applyAlignment="1" applyProtection="1">
      <alignment horizontal="left" vertical="center"/>
    </xf>
    <xf numFmtId="49" fontId="4" fillId="4" borderId="0" xfId="2" applyNumberFormat="1" applyFont="1" applyFill="1" applyAlignment="1">
      <alignment horizontal="center" vertical="center" shrinkToFit="1"/>
    </xf>
    <xf numFmtId="0" fontId="17" fillId="4" borderId="0" xfId="2" applyNumberFormat="1" applyFont="1" applyFill="1" applyAlignment="1">
      <alignment horizontal="left" vertical="center"/>
    </xf>
    <xf numFmtId="49" fontId="4" fillId="3" borderId="0" xfId="2" applyNumberFormat="1" applyFont="1" applyFill="1" applyAlignment="1" applyProtection="1">
      <alignment horizontal="center" vertical="center" shrinkToFit="1"/>
      <protection locked="0"/>
    </xf>
    <xf numFmtId="49" fontId="4" fillId="2" borderId="0" xfId="2" applyNumberFormat="1" applyFont="1" applyFill="1" applyAlignment="1" applyProtection="1">
      <alignment horizontal="center" vertical="center" shrinkToFit="1"/>
    </xf>
    <xf numFmtId="49" fontId="37" fillId="4" borderId="0" xfId="2" applyNumberFormat="1" applyFont="1" applyFill="1" applyAlignment="1" applyProtection="1">
      <alignment horizontal="center" vertical="center" shrinkToFit="1"/>
    </xf>
    <xf numFmtId="49" fontId="4" fillId="3" borderId="0" xfId="2" applyNumberFormat="1" applyFont="1" applyFill="1" applyAlignment="1">
      <alignment horizontal="center" vertical="center" shrinkToFit="1"/>
    </xf>
    <xf numFmtId="190" fontId="36" fillId="0" borderId="33" xfId="2" applyNumberFormat="1" applyFont="1" applyFill="1" applyBorder="1" applyAlignment="1" applyProtection="1">
      <alignment horizontal="right" vertical="center" shrinkToFit="1"/>
      <protection locked="0"/>
    </xf>
    <xf numFmtId="49" fontId="17" fillId="4" borderId="22" xfId="2" applyNumberFormat="1" applyFont="1" applyFill="1" applyBorder="1" applyAlignment="1">
      <alignment horizontal="center" vertical="center" shrinkToFit="1"/>
    </xf>
    <xf numFmtId="190" fontId="36" fillId="0" borderId="22" xfId="2" applyNumberFormat="1" applyFont="1" applyFill="1" applyBorder="1" applyAlignment="1" applyProtection="1">
      <alignment horizontal="right" vertical="center" shrinkToFit="1"/>
      <protection locked="0"/>
    </xf>
    <xf numFmtId="49" fontId="39" fillId="4" borderId="22" xfId="2" applyNumberFormat="1" applyFont="1" applyFill="1" applyBorder="1" applyAlignment="1">
      <alignment horizontal="center" vertical="center" shrinkToFit="1"/>
    </xf>
    <xf numFmtId="49" fontId="4" fillId="4" borderId="33" xfId="2" applyNumberFormat="1" applyFont="1" applyFill="1" applyBorder="1" applyAlignment="1">
      <alignment horizontal="center" vertical="center" shrinkToFit="1"/>
    </xf>
    <xf numFmtId="49" fontId="4" fillId="4" borderId="68" xfId="2" applyNumberFormat="1" applyFont="1" applyFill="1" applyBorder="1" applyAlignment="1">
      <alignment horizontal="center" vertical="center" shrinkToFit="1"/>
    </xf>
    <xf numFmtId="49" fontId="40" fillId="3" borderId="0" xfId="2" applyNumberFormat="1" applyFont="1" applyFill="1" applyAlignment="1" applyProtection="1">
      <alignment horizontal="center" vertical="center" shrinkToFit="1"/>
      <protection locked="0"/>
    </xf>
    <xf numFmtId="49" fontId="17" fillId="4" borderId="17" xfId="0" applyNumberFormat="1" applyFont="1" applyFill="1" applyBorder="1" applyAlignment="1" applyProtection="1">
      <alignment horizontal="right" vertical="center" shrinkToFit="1"/>
    </xf>
    <xf numFmtId="49" fontId="4" fillId="4" borderId="13" xfId="0" applyNumberFormat="1" applyFont="1" applyFill="1" applyBorder="1" applyAlignment="1" applyProtection="1">
      <alignment vertical="center"/>
    </xf>
    <xf numFmtId="49" fontId="17" fillId="4" borderId="45" xfId="0" applyNumberFormat="1" applyFont="1" applyFill="1" applyBorder="1" applyAlignment="1" applyProtection="1">
      <alignment horizontal="left" vertical="center" shrinkToFit="1"/>
    </xf>
    <xf numFmtId="49" fontId="4" fillId="4" borderId="36" xfId="0" applyNumberFormat="1" applyFont="1" applyFill="1" applyBorder="1" applyAlignment="1" applyProtection="1">
      <alignment horizontal="center" vertical="center" shrinkToFit="1"/>
    </xf>
    <xf numFmtId="0" fontId="4" fillId="4" borderId="34" xfId="0" applyNumberFormat="1" applyFont="1" applyFill="1" applyBorder="1" applyAlignment="1" applyProtection="1">
      <alignment horizontal="center" vertical="center" shrinkToFit="1"/>
    </xf>
    <xf numFmtId="0" fontId="4" fillId="4" borderId="36" xfId="0" applyNumberFormat="1" applyFont="1" applyFill="1" applyBorder="1" applyAlignment="1" applyProtection="1">
      <alignment horizontal="center" vertical="center" shrinkToFit="1"/>
    </xf>
    <xf numFmtId="0" fontId="4" fillId="4" borderId="24" xfId="0" applyNumberFormat="1" applyFont="1" applyFill="1" applyBorder="1" applyAlignment="1" applyProtection="1">
      <alignment horizontal="center" vertical="center" shrinkToFit="1"/>
    </xf>
    <xf numFmtId="49" fontId="39" fillId="4" borderId="0" xfId="0" applyNumberFormat="1" applyFont="1" applyFill="1" applyBorder="1" applyAlignment="1" applyProtection="1">
      <alignment vertical="center"/>
    </xf>
    <xf numFmtId="49" fontId="21" fillId="4" borderId="22" xfId="0" applyNumberFormat="1" applyFont="1" applyFill="1" applyBorder="1" applyAlignment="1" applyProtection="1">
      <alignment horizontal="center" vertical="center" shrinkToFit="1"/>
    </xf>
    <xf numFmtId="49" fontId="5" fillId="4" borderId="0" xfId="0" applyNumberFormat="1" applyFont="1" applyFill="1" applyBorder="1" applyAlignment="1" applyProtection="1">
      <alignment vertical="center"/>
    </xf>
    <xf numFmtId="0" fontId="4" fillId="4" borderId="42" xfId="0" applyNumberFormat="1" applyFont="1" applyFill="1" applyBorder="1" applyAlignment="1" applyProtection="1">
      <alignment horizontal="center" vertical="center" shrinkToFit="1"/>
    </xf>
    <xf numFmtId="49" fontId="20" fillId="4" borderId="10" xfId="0" applyNumberFormat="1" applyFont="1" applyFill="1" applyBorder="1" applyAlignment="1" applyProtection="1">
      <alignment horizontal="center" vertical="center" shrinkToFit="1"/>
    </xf>
    <xf numFmtId="49" fontId="20" fillId="4" borderId="43" xfId="0" applyNumberFormat="1" applyFont="1" applyFill="1" applyBorder="1" applyAlignment="1" applyProtection="1">
      <alignment horizontal="center" vertical="center" shrinkToFit="1"/>
    </xf>
    <xf numFmtId="0" fontId="4" fillId="0" borderId="0" xfId="0" applyNumberFormat="1" applyFont="1" applyFill="1" applyAlignment="1" applyProtection="1">
      <alignment horizontal="center" vertical="center" shrinkToFit="1"/>
    </xf>
    <xf numFmtId="0" fontId="4" fillId="0" borderId="0" xfId="0" applyNumberFormat="1" applyFont="1" applyFill="1" applyAlignment="1" applyProtection="1">
      <alignment horizontal="center" vertical="center" shrinkToFit="1"/>
    </xf>
    <xf numFmtId="184" fontId="0" fillId="0" borderId="0" xfId="0" applyNumberFormat="1" applyFont="1" applyFill="1" applyAlignment="1" applyProtection="1">
      <alignment horizontal="center" vertical="center" shrinkToFit="1"/>
    </xf>
    <xf numFmtId="184" fontId="4" fillId="0" borderId="0" xfId="0" applyNumberFormat="1" applyFont="1" applyFill="1" applyAlignment="1" applyProtection="1">
      <alignment horizontal="center" vertical="center" shrinkToFit="1"/>
    </xf>
    <xf numFmtId="49" fontId="4" fillId="4" borderId="89" xfId="0" applyNumberFormat="1" applyFont="1" applyFill="1" applyBorder="1" applyAlignment="1">
      <alignment horizontal="center" vertical="center" shrinkToFit="1"/>
    </xf>
    <xf numFmtId="49" fontId="4" fillId="4" borderId="90" xfId="0" applyNumberFormat="1" applyFont="1" applyFill="1" applyBorder="1" applyAlignment="1">
      <alignment horizontal="center" vertical="center" shrinkToFit="1"/>
    </xf>
    <xf numFmtId="49" fontId="4" fillId="4" borderId="91" xfId="0" applyNumberFormat="1" applyFont="1" applyFill="1" applyBorder="1" applyAlignment="1">
      <alignment horizontal="center" vertical="center" shrinkToFit="1"/>
    </xf>
    <xf numFmtId="49" fontId="4" fillId="4" borderId="92" xfId="0" applyNumberFormat="1" applyFont="1" applyFill="1" applyBorder="1" applyAlignment="1">
      <alignment horizontal="center" vertical="center" shrinkToFit="1"/>
    </xf>
    <xf numFmtId="49" fontId="4" fillId="4" borderId="93" xfId="0" applyNumberFormat="1" applyFont="1" applyFill="1" applyBorder="1" applyAlignment="1">
      <alignment horizontal="center" vertical="center" shrinkToFit="1"/>
    </xf>
    <xf numFmtId="49" fontId="4" fillId="4" borderId="21" xfId="0" applyNumberFormat="1" applyFont="1" applyFill="1" applyBorder="1" applyAlignment="1">
      <alignment horizontal="center" vertical="center" shrinkToFit="1"/>
    </xf>
    <xf numFmtId="49" fontId="5" fillId="4" borderId="0" xfId="0" applyNumberFormat="1" applyFont="1" applyFill="1" applyAlignment="1">
      <alignment horizontal="center" vertical="center" shrinkToFit="1"/>
    </xf>
    <xf numFmtId="49" fontId="23" fillId="4" borderId="0" xfId="0" applyNumberFormat="1" applyFont="1" applyFill="1" applyAlignment="1">
      <alignment horizontal="distributed" vertical="center" shrinkToFit="1"/>
    </xf>
    <xf numFmtId="49" fontId="4" fillId="4" borderId="102" xfId="0" applyNumberFormat="1" applyFont="1" applyFill="1" applyBorder="1" applyAlignment="1">
      <alignment horizontal="center" vertical="center" shrinkToFit="1"/>
    </xf>
    <xf numFmtId="49" fontId="4" fillId="4" borderId="103" xfId="0" applyNumberFormat="1" applyFont="1" applyFill="1" applyBorder="1" applyAlignment="1">
      <alignment horizontal="center" vertical="center" shrinkToFit="1"/>
    </xf>
    <xf numFmtId="49" fontId="4" fillId="4" borderId="104" xfId="0" applyNumberFormat="1" applyFont="1" applyFill="1" applyBorder="1" applyAlignment="1">
      <alignment horizontal="center" vertical="center" shrinkToFit="1"/>
    </xf>
    <xf numFmtId="49" fontId="19" fillId="4" borderId="0" xfId="0" applyNumberFormat="1" applyFont="1" applyFill="1" applyAlignment="1">
      <alignment horizontal="right" vertical="center" shrinkToFit="1"/>
    </xf>
    <xf numFmtId="49" fontId="18" fillId="4" borderId="0" xfId="0" applyNumberFormat="1" applyFont="1" applyFill="1" applyAlignment="1">
      <alignment vertical="center"/>
    </xf>
    <xf numFmtId="49" fontId="26" fillId="4" borderId="0" xfId="0" applyNumberFormat="1" applyFont="1" applyFill="1" applyAlignment="1">
      <alignment horizontal="distributed" vertical="center" shrinkToFit="1"/>
    </xf>
    <xf numFmtId="49" fontId="17" fillId="4" borderId="7" xfId="0" applyNumberFormat="1" applyFont="1" applyFill="1" applyBorder="1" applyAlignment="1">
      <alignment horizontal="right" vertical="center" shrinkToFit="1"/>
    </xf>
    <xf numFmtId="49" fontId="17" fillId="4" borderId="107" xfId="0" applyNumberFormat="1" applyFont="1" applyFill="1" applyBorder="1" applyAlignment="1">
      <alignment horizontal="center" vertical="center" shrinkToFit="1"/>
    </xf>
    <xf numFmtId="49" fontId="17" fillId="4" borderId="8" xfId="0" applyNumberFormat="1" applyFont="1" applyFill="1" applyBorder="1" applyAlignment="1">
      <alignment horizontal="left" vertical="center" shrinkToFit="1"/>
    </xf>
    <xf numFmtId="183" fontId="5" fillId="0" borderId="87" xfId="0" applyNumberFormat="1" applyFont="1" applyFill="1" applyBorder="1" applyAlignment="1" applyProtection="1">
      <alignment horizontal="right" vertical="center" shrinkToFit="1"/>
      <protection locked="0"/>
    </xf>
    <xf numFmtId="183" fontId="5" fillId="0" borderId="78" xfId="0" applyNumberFormat="1" applyFont="1" applyFill="1" applyBorder="1" applyAlignment="1" applyProtection="1">
      <alignment horizontal="right" vertical="center" shrinkToFit="1"/>
      <protection locked="0"/>
    </xf>
    <xf numFmtId="183" fontId="5" fillId="0" borderId="88" xfId="0" applyNumberFormat="1" applyFont="1" applyFill="1" applyBorder="1" applyAlignment="1" applyProtection="1">
      <alignment horizontal="right" vertical="center" shrinkToFit="1"/>
      <protection locked="0"/>
    </xf>
    <xf numFmtId="49" fontId="5" fillId="4" borderId="28" xfId="0" applyNumberFormat="1" applyFont="1" applyFill="1" applyBorder="1" applyAlignment="1">
      <alignment horizontal="center" vertical="center" shrinkToFit="1"/>
    </xf>
    <xf numFmtId="49" fontId="21" fillId="4" borderId="70" xfId="0" applyNumberFormat="1" applyFont="1" applyFill="1" applyBorder="1" applyAlignment="1">
      <alignment horizontal="center" vertical="center" shrinkToFit="1"/>
    </xf>
    <xf numFmtId="49" fontId="21" fillId="4" borderId="68" xfId="0" applyNumberFormat="1" applyFont="1" applyFill="1" applyBorder="1" applyAlignment="1">
      <alignment horizontal="center" vertical="center" shrinkToFit="1"/>
    </xf>
    <xf numFmtId="49" fontId="21" fillId="4" borderId="69" xfId="0" applyNumberFormat="1" applyFont="1" applyFill="1" applyBorder="1" applyAlignment="1">
      <alignment horizontal="center" vertical="center" shrinkToFit="1"/>
    </xf>
    <xf numFmtId="190" fontId="5" fillId="0" borderId="32" xfId="0" applyNumberFormat="1" applyFont="1" applyFill="1" applyBorder="1" applyAlignment="1" applyProtection="1">
      <alignment horizontal="center" vertical="center" shrinkToFit="1"/>
      <protection locked="0"/>
    </xf>
    <xf numFmtId="190" fontId="5" fillId="0" borderId="33" xfId="0" applyNumberFormat="1" applyFont="1" applyFill="1" applyBorder="1" applyAlignment="1" applyProtection="1">
      <alignment horizontal="center" vertical="center" shrinkToFit="1"/>
      <protection locked="0"/>
    </xf>
    <xf numFmtId="190" fontId="5" fillId="0" borderId="37" xfId="0" applyNumberFormat="1" applyFont="1" applyFill="1" applyBorder="1" applyAlignment="1" applyProtection="1">
      <alignment horizontal="center" vertical="center" shrinkToFit="1"/>
      <protection locked="0"/>
    </xf>
    <xf numFmtId="49" fontId="5" fillId="4" borderId="21" xfId="0" applyNumberFormat="1" applyFont="1" applyFill="1" applyBorder="1" applyAlignment="1">
      <alignment horizontal="center" vertical="center" shrinkToFit="1"/>
    </xf>
    <xf numFmtId="49" fontId="5" fillId="4" borderId="22" xfId="0" applyNumberFormat="1" applyFont="1" applyFill="1" applyBorder="1" applyAlignment="1">
      <alignment horizontal="center" vertical="center" shrinkToFit="1"/>
    </xf>
    <xf numFmtId="49" fontId="5" fillId="4" borderId="25" xfId="0" applyNumberFormat="1" applyFont="1" applyFill="1" applyBorder="1" applyAlignment="1">
      <alignment horizontal="center" vertical="center" shrinkToFit="1"/>
    </xf>
    <xf numFmtId="190" fontId="5" fillId="0" borderId="70" xfId="0" applyNumberFormat="1" applyFont="1" applyFill="1" applyBorder="1" applyAlignment="1" applyProtection="1">
      <alignment horizontal="center" vertical="center" shrinkToFit="1"/>
      <protection locked="0"/>
    </xf>
    <xf numFmtId="190" fontId="5" fillId="0" borderId="68" xfId="0" applyNumberFormat="1" applyFont="1" applyFill="1" applyBorder="1" applyAlignment="1" applyProtection="1">
      <alignment horizontal="center" vertical="center" shrinkToFit="1"/>
      <protection locked="0"/>
    </xf>
    <xf numFmtId="190" fontId="5" fillId="0" borderId="69" xfId="0" applyNumberFormat="1" applyFont="1" applyFill="1" applyBorder="1" applyAlignment="1" applyProtection="1">
      <alignment horizontal="center" vertical="center" shrinkToFit="1"/>
      <protection locked="0"/>
    </xf>
    <xf numFmtId="183" fontId="5" fillId="0" borderId="26" xfId="0" applyNumberFormat="1" applyFont="1" applyFill="1" applyBorder="1" applyAlignment="1" applyProtection="1">
      <alignment horizontal="right" vertical="center" shrinkToFit="1"/>
      <protection locked="0"/>
    </xf>
    <xf numFmtId="183" fontId="5" fillId="0" borderId="27" xfId="0" applyNumberFormat="1" applyFont="1" applyFill="1" applyBorder="1" applyAlignment="1" applyProtection="1">
      <alignment horizontal="right" vertical="center" shrinkToFit="1"/>
      <protection locked="0"/>
    </xf>
    <xf numFmtId="183" fontId="5" fillId="0" borderId="28" xfId="0" applyNumberFormat="1" applyFont="1" applyFill="1" applyBorder="1" applyAlignment="1" applyProtection="1">
      <alignment horizontal="right" vertical="center" shrinkToFit="1"/>
      <protection locked="0"/>
    </xf>
    <xf numFmtId="183" fontId="5" fillId="4" borderId="96" xfId="0" applyNumberFormat="1" applyFont="1" applyFill="1" applyBorder="1" applyAlignment="1">
      <alignment horizontal="right" vertical="center" shrinkToFit="1"/>
    </xf>
    <xf numFmtId="49" fontId="5" fillId="4" borderId="55" xfId="0" applyNumberFormat="1" applyFont="1" applyFill="1" applyBorder="1" applyAlignment="1">
      <alignment horizontal="center" vertical="center" shrinkToFit="1"/>
    </xf>
    <xf numFmtId="183" fontId="5" fillId="4" borderId="52" xfId="0" applyNumberFormat="1" applyFont="1" applyFill="1" applyBorder="1" applyAlignment="1">
      <alignment horizontal="right" vertical="center" shrinkToFit="1"/>
    </xf>
    <xf numFmtId="183" fontId="5" fillId="4" borderId="49" xfId="0" applyNumberFormat="1" applyFont="1" applyFill="1" applyBorder="1" applyAlignment="1">
      <alignment horizontal="right" vertical="center" shrinkToFit="1"/>
    </xf>
    <xf numFmtId="183" fontId="5" fillId="4" borderId="106" xfId="0" applyNumberFormat="1" applyFont="1" applyFill="1" applyBorder="1" applyAlignment="1">
      <alignment horizontal="right" vertical="center" shrinkToFit="1"/>
    </xf>
    <xf numFmtId="49" fontId="5" fillId="4" borderId="37" xfId="0" applyNumberFormat="1" applyFont="1" applyFill="1" applyBorder="1" applyAlignment="1">
      <alignment horizontal="center" vertical="center" shrinkToFit="1"/>
    </xf>
    <xf numFmtId="183" fontId="5" fillId="4" borderId="32" xfId="0" applyNumberFormat="1" applyFont="1" applyFill="1" applyBorder="1" applyAlignment="1">
      <alignment horizontal="right" vertical="center" shrinkToFit="1"/>
    </xf>
    <xf numFmtId="183" fontId="5" fillId="4" borderId="36" xfId="0" applyNumberFormat="1" applyFont="1" applyFill="1" applyBorder="1" applyAlignment="1">
      <alignment horizontal="right" vertical="center" shrinkToFit="1"/>
    </xf>
    <xf numFmtId="183" fontId="5" fillId="4" borderId="97" xfId="0" applyNumberFormat="1" applyFont="1" applyFill="1" applyBorder="1" applyAlignment="1">
      <alignment horizontal="right" vertical="center" shrinkToFit="1"/>
    </xf>
    <xf numFmtId="0" fontId="5" fillId="4" borderId="34" xfId="0" applyNumberFormat="1" applyFont="1" applyFill="1" applyBorder="1" applyAlignment="1" applyProtection="1">
      <alignment vertical="center"/>
    </xf>
    <xf numFmtId="0" fontId="5" fillId="4" borderId="23" xfId="0" applyNumberFormat="1" applyFont="1" applyFill="1" applyBorder="1" applyAlignment="1" applyProtection="1">
      <alignment vertical="center"/>
    </xf>
    <xf numFmtId="190" fontId="18" fillId="4" borderId="0" xfId="0" applyNumberFormat="1" applyFont="1" applyFill="1" applyBorder="1" applyAlignment="1" applyProtection="1">
      <alignment horizontal="left" vertical="center" shrinkToFit="1"/>
    </xf>
    <xf numFmtId="190" fontId="18" fillId="4" borderId="40" xfId="0" applyNumberFormat="1" applyFont="1" applyFill="1" applyBorder="1" applyAlignment="1" applyProtection="1">
      <alignment horizontal="left" vertical="center" shrinkToFit="1"/>
    </xf>
    <xf numFmtId="49" fontId="5" fillId="2" borderId="11" xfId="0" applyNumberFormat="1" applyFont="1" applyFill="1" applyBorder="1" applyAlignment="1">
      <alignment horizontal="center" vertical="center" shrinkToFit="1"/>
    </xf>
    <xf numFmtId="49" fontId="5" fillId="2" borderId="0" xfId="0" applyNumberFormat="1" applyFont="1" applyFill="1" applyAlignment="1">
      <alignment horizontal="center" vertical="center" shrinkToFit="1"/>
    </xf>
    <xf numFmtId="49" fontId="5" fillId="2" borderId="13" xfId="0" applyNumberFormat="1" applyFont="1" applyFill="1" applyBorder="1" applyAlignment="1">
      <alignment horizontal="center" vertical="center" shrinkToFit="1"/>
    </xf>
    <xf numFmtId="49" fontId="5" fillId="2" borderId="11" xfId="0" applyNumberFormat="1" applyFont="1" applyFill="1" applyBorder="1" applyAlignment="1" applyProtection="1">
      <alignment horizontal="center" vertical="center" shrinkToFit="1"/>
    </xf>
    <xf numFmtId="49" fontId="5" fillId="2" borderId="0" xfId="0" applyNumberFormat="1" applyFont="1" applyFill="1" applyAlignment="1" applyProtection="1">
      <alignment horizontal="center" vertical="center" shrinkToFit="1"/>
    </xf>
    <xf numFmtId="49" fontId="5" fillId="2" borderId="13" xfId="0" applyNumberFormat="1" applyFont="1" applyFill="1" applyBorder="1" applyAlignment="1" applyProtection="1">
      <alignment horizontal="center" vertical="center" shrinkToFit="1"/>
    </xf>
    <xf numFmtId="49" fontId="5" fillId="2" borderId="12" xfId="0" applyNumberFormat="1" applyFont="1" applyFill="1" applyBorder="1" applyAlignment="1">
      <alignment horizontal="center" vertical="center" shrinkToFit="1"/>
    </xf>
    <xf numFmtId="49" fontId="5" fillId="2" borderId="0" xfId="0" applyNumberFormat="1" applyFont="1" applyFill="1" applyBorder="1" applyAlignment="1">
      <alignment horizontal="center" vertical="center" shrinkToFit="1"/>
    </xf>
    <xf numFmtId="49" fontId="5" fillId="2" borderId="12" xfId="0" applyNumberFormat="1" applyFont="1" applyFill="1" applyBorder="1" applyAlignment="1" applyProtection="1">
      <alignment horizontal="center" vertical="center" shrinkToFit="1"/>
    </xf>
    <xf numFmtId="49" fontId="5" fillId="2" borderId="0" xfId="0" applyNumberFormat="1" applyFont="1" applyFill="1" applyBorder="1" applyAlignment="1" applyProtection="1">
      <alignment horizontal="center" vertical="center" shrinkToFit="1"/>
    </xf>
    <xf numFmtId="49" fontId="5" fillId="2" borderId="6" xfId="0" applyNumberFormat="1" applyFont="1" applyFill="1" applyBorder="1" applyAlignment="1">
      <alignment horizontal="center" vertical="center" shrinkToFit="1"/>
    </xf>
    <xf numFmtId="49" fontId="5" fillId="2" borderId="6" xfId="0" applyNumberFormat="1" applyFont="1" applyFill="1" applyBorder="1" applyAlignment="1" applyProtection="1">
      <alignment horizontal="center" vertical="center" shrinkToFit="1"/>
    </xf>
    <xf numFmtId="49" fontId="5" fillId="2" borderId="33" xfId="0" applyNumberFormat="1" applyFont="1" applyFill="1" applyBorder="1" applyAlignment="1" applyProtection="1">
      <alignment horizontal="center" vertical="center" shrinkToFit="1"/>
    </xf>
    <xf numFmtId="49" fontId="5" fillId="2" borderId="6" xfId="0" applyNumberFormat="1" applyFont="1" applyFill="1" applyBorder="1" applyAlignment="1">
      <alignment horizontal="left" vertical="center"/>
    </xf>
    <xf numFmtId="49" fontId="5" fillId="2" borderId="6" xfId="0" applyNumberFormat="1" applyFont="1" applyFill="1" applyBorder="1" applyAlignment="1" applyProtection="1">
      <alignment horizontal="left" vertical="center"/>
    </xf>
    <xf numFmtId="189" fontId="20" fillId="2" borderId="0" xfId="0" applyNumberFormat="1" applyFont="1" applyFill="1" applyBorder="1" applyAlignment="1" applyProtection="1">
      <alignment horizontal="center" vertical="center" shrinkToFit="1"/>
    </xf>
    <xf numFmtId="49" fontId="20" fillId="2" borderId="0" xfId="0" applyNumberFormat="1" applyFont="1" applyFill="1" applyBorder="1" applyAlignment="1" applyProtection="1">
      <alignment horizontal="center" vertical="center" shrinkToFit="1"/>
      <protection locked="0"/>
    </xf>
    <xf numFmtId="49" fontId="20" fillId="2" borderId="0" xfId="0" applyNumberFormat="1" applyFont="1" applyFill="1" applyAlignment="1" applyProtection="1">
      <alignment horizontal="center" vertical="center" shrinkToFit="1"/>
      <protection locked="0"/>
    </xf>
    <xf numFmtId="189" fontId="20" fillId="2" borderId="0" xfId="0" applyNumberFormat="1" applyFont="1" applyFill="1" applyAlignment="1" applyProtection="1">
      <alignment horizontal="center" vertical="center" shrinkToFit="1"/>
    </xf>
    <xf numFmtId="49" fontId="5" fillId="2" borderId="9" xfId="0" applyNumberFormat="1" applyFont="1" applyFill="1" applyBorder="1" applyAlignment="1">
      <alignment horizontal="center" vertical="center" shrinkToFit="1"/>
    </xf>
    <xf numFmtId="49" fontId="5" fillId="2" borderId="9" xfId="0" applyNumberFormat="1" applyFont="1" applyFill="1" applyBorder="1" applyAlignment="1" applyProtection="1">
      <alignment horizontal="center" vertical="center" shrinkToFit="1"/>
    </xf>
    <xf numFmtId="49" fontId="44" fillId="2" borderId="87" xfId="0" applyNumberFormat="1" applyFont="1" applyFill="1" applyBorder="1" applyAlignment="1">
      <alignment horizontal="left" vertical="center" wrapText="1" shrinkToFit="1"/>
    </xf>
    <xf numFmtId="49" fontId="5" fillId="2" borderId="24" xfId="0" applyNumberFormat="1" applyFont="1" applyFill="1" applyBorder="1" applyAlignment="1">
      <alignment horizontal="center" vertical="center" shrinkToFit="1"/>
    </xf>
    <xf numFmtId="49" fontId="5" fillId="2" borderId="40" xfId="0" applyNumberFormat="1" applyFont="1" applyFill="1" applyBorder="1" applyAlignment="1">
      <alignment horizontal="center" vertical="center" shrinkToFit="1"/>
    </xf>
    <xf numFmtId="49" fontId="5" fillId="2" borderId="43" xfId="0" applyNumberFormat="1" applyFont="1" applyFill="1" applyBorder="1" applyAlignment="1">
      <alignment horizontal="center" vertical="center" shrinkToFit="1"/>
    </xf>
    <xf numFmtId="49" fontId="5" fillId="2" borderId="29" xfId="0" applyNumberFormat="1" applyFont="1" applyFill="1" applyBorder="1" applyAlignment="1">
      <alignment horizontal="center" vertical="center" shrinkToFit="1"/>
    </xf>
    <xf numFmtId="49" fontId="5" fillId="2" borderId="30" xfId="0" applyNumberFormat="1" applyFont="1" applyFill="1" applyBorder="1" applyAlignment="1">
      <alignment horizontal="center" vertical="center" shrinkToFit="1"/>
    </xf>
    <xf numFmtId="49" fontId="5" fillId="2" borderId="40" xfId="0" applyNumberFormat="1" applyFont="1" applyFill="1" applyBorder="1" applyAlignment="1" applyProtection="1">
      <alignment horizontal="center" vertical="center" shrinkToFit="1"/>
    </xf>
    <xf numFmtId="49" fontId="5" fillId="2" borderId="43" xfId="0" applyNumberFormat="1" applyFont="1" applyFill="1" applyBorder="1" applyAlignment="1" applyProtection="1">
      <alignment horizontal="center" vertical="center" shrinkToFit="1"/>
    </xf>
    <xf numFmtId="49" fontId="5" fillId="2" borderId="29" xfId="0" applyNumberFormat="1" applyFont="1" applyFill="1" applyBorder="1" applyAlignment="1" applyProtection="1">
      <alignment horizontal="center" vertical="center" shrinkToFit="1"/>
    </xf>
    <xf numFmtId="49" fontId="5" fillId="2" borderId="30" xfId="0" applyNumberFormat="1" applyFont="1" applyFill="1" applyBorder="1" applyAlignment="1" applyProtection="1">
      <alignment horizontal="center" vertical="center" shrinkToFit="1"/>
    </xf>
    <xf numFmtId="49" fontId="5" fillId="2" borderId="47" xfId="0" applyNumberFormat="1" applyFont="1" applyFill="1" applyBorder="1" applyAlignment="1">
      <alignment horizontal="center" vertical="center" shrinkToFit="1"/>
    </xf>
    <xf numFmtId="49" fontId="5" fillId="2" borderId="35" xfId="0" applyNumberFormat="1" applyFont="1" applyFill="1" applyBorder="1" applyAlignment="1">
      <alignment horizontal="center" vertical="center" shrinkToFit="1"/>
    </xf>
    <xf numFmtId="49" fontId="5" fillId="2" borderId="47" xfId="0" applyNumberFormat="1" applyFont="1" applyFill="1" applyBorder="1" applyAlignment="1" applyProtection="1">
      <alignment horizontal="center" vertical="center" shrinkToFit="1"/>
    </xf>
    <xf numFmtId="49" fontId="5" fillId="2" borderId="35" xfId="0" applyNumberFormat="1" applyFont="1" applyFill="1" applyBorder="1" applyAlignment="1" applyProtection="1">
      <alignment horizontal="center" vertical="center" shrinkToFit="1"/>
    </xf>
    <xf numFmtId="49" fontId="5" fillId="2" borderId="22" xfId="0" applyNumberFormat="1" applyFont="1" applyFill="1" applyBorder="1" applyAlignment="1" applyProtection="1">
      <alignment horizontal="center" vertical="center" shrinkToFit="1"/>
    </xf>
    <xf numFmtId="49" fontId="5" fillId="2" borderId="36" xfId="0" applyNumberFormat="1" applyFont="1" applyFill="1" applyBorder="1" applyAlignment="1">
      <alignment horizontal="center" vertical="center" shrinkToFit="1"/>
    </xf>
    <xf numFmtId="49" fontId="5" fillId="2" borderId="36" xfId="0" applyNumberFormat="1" applyFont="1" applyFill="1" applyBorder="1" applyAlignment="1" applyProtection="1">
      <alignment horizontal="center" vertical="center" shrinkToFit="1"/>
    </xf>
    <xf numFmtId="49" fontId="5" fillId="2" borderId="24" xfId="0" applyNumberFormat="1" applyFont="1" applyFill="1" applyBorder="1" applyAlignment="1" applyProtection="1">
      <alignment horizontal="center" vertical="center" shrinkToFit="1"/>
    </xf>
    <xf numFmtId="49" fontId="5" fillId="2" borderId="45" xfId="0" applyNumberFormat="1" applyFont="1" applyFill="1" applyBorder="1" applyAlignment="1">
      <alignment horizontal="center" vertical="center" shrinkToFit="1"/>
    </xf>
    <xf numFmtId="49" fontId="5" fillId="2" borderId="34" xfId="0" applyNumberFormat="1" applyFont="1" applyFill="1" applyBorder="1" applyAlignment="1">
      <alignment horizontal="left" vertical="center"/>
    </xf>
    <xf numFmtId="49" fontId="5" fillId="2" borderId="45" xfId="0" applyNumberFormat="1" applyFont="1" applyFill="1" applyBorder="1" applyAlignment="1" applyProtection="1">
      <alignment horizontal="center" vertical="center" shrinkToFit="1"/>
    </xf>
    <xf numFmtId="49" fontId="5" fillId="2" borderId="34" xfId="0" applyNumberFormat="1" applyFont="1" applyFill="1" applyBorder="1" applyAlignment="1" applyProtection="1">
      <alignment horizontal="left" vertical="center"/>
    </xf>
    <xf numFmtId="49" fontId="5" fillId="2" borderId="23" xfId="0" applyNumberFormat="1" applyFont="1" applyFill="1" applyBorder="1" applyAlignment="1">
      <alignment horizontal="center" vertical="center" shrinkToFit="1"/>
    </xf>
    <xf numFmtId="49" fontId="5" fillId="2" borderId="23" xfId="0" applyNumberFormat="1" applyFont="1" applyFill="1" applyBorder="1" applyAlignment="1" applyProtection="1">
      <alignment horizontal="center" vertical="center" shrinkToFit="1"/>
    </xf>
    <xf numFmtId="49" fontId="5" fillId="2" borderId="49" xfId="0" applyNumberFormat="1" applyFont="1" applyFill="1" applyBorder="1" applyAlignment="1">
      <alignment horizontal="center" vertical="center" shrinkToFit="1"/>
    </xf>
    <xf numFmtId="49" fontId="5" fillId="2" borderId="51" xfId="0" applyNumberFormat="1" applyFont="1" applyFill="1" applyBorder="1" applyAlignment="1" applyProtection="1">
      <alignment horizontal="center" vertical="center" shrinkToFit="1"/>
    </xf>
    <xf numFmtId="49" fontId="5" fillId="2" borderId="51" xfId="0" applyNumberFormat="1" applyFont="1" applyFill="1" applyBorder="1" applyAlignment="1" applyProtection="1">
      <alignment horizontal="center" shrinkToFit="1"/>
    </xf>
    <xf numFmtId="49" fontId="5" fillId="2" borderId="44" xfId="0" applyNumberFormat="1" applyFont="1" applyFill="1" applyBorder="1" applyAlignment="1">
      <alignment horizontal="center" vertical="center" shrinkToFit="1"/>
    </xf>
    <xf numFmtId="49" fontId="5" fillId="2" borderId="49" xfId="0" applyNumberFormat="1" applyFont="1" applyFill="1" applyBorder="1" applyAlignment="1" applyProtection="1">
      <alignment horizontal="center" vertical="center" shrinkToFit="1"/>
    </xf>
    <xf numFmtId="49" fontId="5" fillId="2" borderId="44" xfId="0" applyNumberFormat="1" applyFont="1" applyFill="1" applyBorder="1" applyAlignment="1" applyProtection="1">
      <alignment horizontal="center" vertical="center" shrinkToFit="1"/>
    </xf>
    <xf numFmtId="49" fontId="7" fillId="2" borderId="0" xfId="0" applyNumberFormat="1" applyFont="1" applyFill="1" applyAlignment="1">
      <alignment horizontal="left" vertical="center" indent="1"/>
    </xf>
    <xf numFmtId="0" fontId="0" fillId="0" borderId="0" xfId="0" applyAlignment="1">
      <alignment horizontal="left" vertical="center" indent="1"/>
    </xf>
    <xf numFmtId="0" fontId="16" fillId="2" borderId="0" xfId="0" applyFont="1" applyFill="1" applyBorder="1" applyAlignment="1">
      <alignment vertical="center"/>
    </xf>
    <xf numFmtId="0" fontId="16" fillId="0" borderId="0" xfId="0" applyFont="1" applyAlignment="1">
      <alignment vertical="center"/>
    </xf>
    <xf numFmtId="49" fontId="11" fillId="2" borderId="5" xfId="0" applyNumberFormat="1" applyFont="1" applyFill="1" applyBorder="1" applyAlignment="1">
      <alignment horizontal="distributed" vertical="center" indent="2" shrinkToFit="1"/>
    </xf>
    <xf numFmtId="0" fontId="0" fillId="0" borderId="9" xfId="0" applyBorder="1" applyAlignment="1">
      <alignment horizontal="distributed" vertical="center" indent="2" shrinkToFit="1"/>
    </xf>
    <xf numFmtId="49" fontId="13" fillId="0" borderId="1" xfId="0" applyNumberFormat="1" applyFont="1" applyBorder="1" applyAlignment="1" applyProtection="1">
      <alignment horizontal="left" vertical="center" wrapText="1" indent="1"/>
      <protection locked="0"/>
    </xf>
    <xf numFmtId="0" fontId="13" fillId="0" borderId="1" xfId="0" applyFont="1" applyBorder="1" applyAlignment="1" applyProtection="1">
      <alignment horizontal="left" vertical="center" indent="1"/>
      <protection locked="0"/>
    </xf>
    <xf numFmtId="0" fontId="16" fillId="2" borderId="13" xfId="0" applyFont="1" applyFill="1" applyBorder="1" applyAlignment="1">
      <alignment vertical="center"/>
    </xf>
    <xf numFmtId="0" fontId="14" fillId="3" borderId="1" xfId="0" applyFont="1" applyFill="1" applyBorder="1" applyAlignment="1" applyProtection="1">
      <alignment horizontal="left" vertical="center" wrapText="1" indent="2"/>
      <protection locked="0"/>
    </xf>
    <xf numFmtId="0" fontId="14" fillId="3" borderId="1" xfId="0" applyFont="1" applyFill="1" applyBorder="1" applyAlignment="1" applyProtection="1">
      <alignment horizontal="left" vertical="center" indent="2"/>
      <protection locked="0"/>
    </xf>
    <xf numFmtId="49" fontId="13" fillId="0" borderId="1" xfId="0" applyNumberFormat="1" applyFont="1" applyFill="1" applyBorder="1" applyAlignment="1" applyProtection="1">
      <alignment horizontal="left" vertical="center" indent="2" shrinkToFit="1"/>
      <protection locked="0"/>
    </xf>
    <xf numFmtId="0" fontId="13" fillId="0" borderId="1" xfId="0" applyFont="1" applyBorder="1" applyAlignment="1" applyProtection="1">
      <alignment horizontal="left" vertical="center" indent="2" shrinkToFit="1"/>
      <protection locked="0"/>
    </xf>
    <xf numFmtId="0" fontId="13" fillId="0" borderId="1" xfId="0" applyFont="1" applyBorder="1" applyAlignment="1" applyProtection="1">
      <alignment horizontal="left" vertical="center" wrapText="1" indent="2"/>
      <protection locked="0"/>
    </xf>
    <xf numFmtId="0" fontId="13" fillId="0" borderId="1" xfId="0" applyFont="1" applyBorder="1" applyAlignment="1" applyProtection="1">
      <alignment horizontal="left" vertical="center" indent="2"/>
      <protection locked="0"/>
    </xf>
    <xf numFmtId="0" fontId="16" fillId="2" borderId="0" xfId="0" applyFont="1" applyFill="1" applyBorder="1" applyAlignment="1">
      <alignment vertical="center" shrinkToFit="1"/>
    </xf>
    <xf numFmtId="0" fontId="16" fillId="0" borderId="0" xfId="0" applyFont="1" applyBorder="1" applyAlignment="1">
      <alignment vertical="center" shrinkToFit="1"/>
    </xf>
    <xf numFmtId="49" fontId="13" fillId="0" borderId="5" xfId="0" quotePrefix="1" applyNumberFormat="1" applyFont="1" applyFill="1" applyBorder="1" applyAlignment="1" applyProtection="1">
      <alignment horizontal="left" vertical="center" indent="2" shrinkToFit="1"/>
      <protection locked="0"/>
    </xf>
    <xf numFmtId="49" fontId="0" fillId="0" borderId="6" xfId="0" applyNumberFormat="1" applyFont="1" applyBorder="1" applyAlignment="1" applyProtection="1">
      <alignment horizontal="left" vertical="center" indent="2" shrinkToFit="1"/>
      <protection locked="0"/>
    </xf>
    <xf numFmtId="49" fontId="0" fillId="0" borderId="9" xfId="0" applyNumberFormat="1" applyFont="1" applyBorder="1" applyAlignment="1" applyProtection="1">
      <alignment horizontal="left" vertical="center" indent="2" shrinkToFit="1"/>
      <protection locked="0"/>
    </xf>
    <xf numFmtId="0" fontId="0" fillId="2" borderId="7" xfId="0" applyFill="1" applyBorder="1" applyAlignment="1">
      <alignment horizontal="center" vertical="center" shrinkToFit="1"/>
    </xf>
    <xf numFmtId="0" fontId="0" fillId="0" borderId="8" xfId="0" applyBorder="1" applyAlignment="1">
      <alignment horizontal="center" vertical="center" shrinkToFit="1"/>
    </xf>
    <xf numFmtId="49" fontId="10" fillId="2" borderId="6" xfId="0" applyNumberFormat="1" applyFont="1" applyFill="1" applyBorder="1" applyAlignment="1">
      <alignment horizontal="left" vertical="center" shrinkToFit="1"/>
    </xf>
    <xf numFmtId="0" fontId="10" fillId="0" borderId="6" xfId="0" applyFont="1" applyBorder="1" applyAlignment="1">
      <alignment vertical="center" shrinkToFit="1"/>
    </xf>
    <xf numFmtId="0" fontId="15" fillId="2" borderId="10" xfId="0" applyNumberFormat="1" applyFont="1" applyFill="1" applyBorder="1" applyAlignment="1">
      <alignment horizontal="center" vertical="center" shrinkToFit="1"/>
    </xf>
    <xf numFmtId="0" fontId="16" fillId="0" borderId="10" xfId="0" applyFont="1" applyBorder="1" applyAlignment="1">
      <alignment vertical="center"/>
    </xf>
    <xf numFmtId="0" fontId="0" fillId="2" borderId="5" xfId="0" applyFill="1" applyBorder="1" applyAlignment="1">
      <alignment horizontal="center" vertical="center" shrinkToFit="1"/>
    </xf>
    <xf numFmtId="0" fontId="0" fillId="0" borderId="6" xfId="0" applyBorder="1" applyAlignment="1">
      <alignment horizontal="center" vertical="center" shrinkToFit="1"/>
    </xf>
    <xf numFmtId="0" fontId="0" fillId="0" borderId="9" xfId="0" applyBorder="1" applyAlignment="1">
      <alignment horizontal="center" vertical="center" shrinkToFit="1"/>
    </xf>
    <xf numFmtId="49" fontId="5" fillId="2" borderId="7" xfId="0" applyNumberFormat="1" applyFont="1" applyFill="1" applyBorder="1" applyAlignment="1">
      <alignment horizontal="center" vertical="center" textRotation="255" shrinkToFit="1"/>
    </xf>
    <xf numFmtId="0" fontId="0" fillId="0" borderId="8" xfId="0" applyBorder="1" applyAlignment="1">
      <alignment horizontal="center" vertical="center" textRotation="255" shrinkToFit="1"/>
    </xf>
    <xf numFmtId="49" fontId="24" fillId="4" borderId="0" xfId="0" applyNumberFormat="1" applyFont="1" applyFill="1" applyBorder="1" applyAlignment="1" applyProtection="1">
      <alignment horizontal="distributed" vertical="center" shrinkToFit="1"/>
    </xf>
    <xf numFmtId="49" fontId="26" fillId="4" borderId="0" xfId="0" applyNumberFormat="1" applyFont="1" applyFill="1" applyAlignment="1" applyProtection="1">
      <alignment horizontal="center" vertical="center" shrinkToFit="1"/>
    </xf>
    <xf numFmtId="49" fontId="26" fillId="4" borderId="0" xfId="0" applyNumberFormat="1" applyFont="1" applyFill="1" applyAlignment="1">
      <alignment horizontal="center" vertical="center" shrinkToFit="1"/>
    </xf>
    <xf numFmtId="49" fontId="4" fillId="4" borderId="46" xfId="0" applyNumberFormat="1" applyFont="1" applyFill="1" applyBorder="1" applyAlignment="1" applyProtection="1">
      <alignment horizontal="center" vertical="center" shrinkToFit="1"/>
    </xf>
    <xf numFmtId="49" fontId="4" fillId="4" borderId="47" xfId="0" applyNumberFormat="1" applyFont="1" applyFill="1" applyBorder="1" applyAlignment="1" applyProtection="1">
      <alignment horizontal="center" vertical="center" shrinkToFit="1"/>
    </xf>
    <xf numFmtId="49" fontId="4" fillId="4" borderId="48" xfId="0" applyNumberFormat="1" applyFont="1" applyFill="1" applyBorder="1" applyAlignment="1" applyProtection="1">
      <alignment horizontal="center" vertical="center" shrinkToFit="1"/>
    </xf>
    <xf numFmtId="49" fontId="4" fillId="4" borderId="49" xfId="0" applyNumberFormat="1" applyFont="1" applyFill="1" applyBorder="1" applyAlignment="1" applyProtection="1">
      <alignment horizontal="center" vertical="center" shrinkToFit="1"/>
    </xf>
    <xf numFmtId="49" fontId="4" fillId="4" borderId="35" xfId="0" applyNumberFormat="1" applyFont="1" applyFill="1" applyBorder="1" applyAlignment="1" applyProtection="1">
      <alignment horizontal="center" vertical="top" shrinkToFit="1"/>
    </xf>
    <xf numFmtId="49" fontId="4" fillId="4" borderId="0" xfId="0" applyNumberFormat="1" applyFont="1" applyFill="1" applyBorder="1" applyAlignment="1" applyProtection="1">
      <alignment horizontal="center" vertical="top" shrinkToFit="1"/>
    </xf>
    <xf numFmtId="49" fontId="4" fillId="4" borderId="0" xfId="0" applyNumberFormat="1" applyFont="1" applyFill="1" applyBorder="1" applyAlignment="1" applyProtection="1">
      <alignment horizontal="center" vertical="top" shrinkToFit="1"/>
      <protection locked="0"/>
    </xf>
    <xf numFmtId="49" fontId="4" fillId="4" borderId="23" xfId="0" applyNumberFormat="1" applyFont="1" applyFill="1" applyBorder="1" applyAlignment="1" applyProtection="1">
      <alignment horizontal="distributed" vertical="center" wrapText="1" shrinkToFit="1"/>
    </xf>
    <xf numFmtId="49" fontId="4" fillId="4" borderId="0" xfId="0" applyNumberFormat="1" applyFont="1" applyFill="1" applyBorder="1" applyAlignment="1" applyProtection="1">
      <alignment horizontal="distributed" vertical="center" wrapText="1" shrinkToFit="1"/>
    </xf>
    <xf numFmtId="49" fontId="4" fillId="4" borderId="24" xfId="0" applyNumberFormat="1" applyFont="1" applyFill="1" applyBorder="1" applyAlignment="1" applyProtection="1">
      <alignment horizontal="distributed" vertical="center" wrapText="1" shrinkToFit="1"/>
    </xf>
    <xf numFmtId="190" fontId="19" fillId="4" borderId="33" xfId="0" applyNumberFormat="1" applyFont="1" applyFill="1" applyBorder="1" applyAlignment="1" applyProtection="1">
      <alignment horizontal="left" vertical="center" wrapText="1" indent="2" shrinkToFit="1"/>
    </xf>
    <xf numFmtId="190" fontId="19" fillId="4" borderId="22" xfId="0" applyNumberFormat="1" applyFont="1" applyFill="1" applyBorder="1" applyAlignment="1" applyProtection="1">
      <alignment horizontal="left" vertical="center" wrapText="1" indent="2" shrinkToFit="1"/>
    </xf>
    <xf numFmtId="190" fontId="19" fillId="4" borderId="51" xfId="0" applyNumberFormat="1" applyFont="1" applyFill="1" applyBorder="1" applyAlignment="1" applyProtection="1">
      <alignment horizontal="left" vertical="center" wrapText="1" indent="2" shrinkToFit="1"/>
    </xf>
    <xf numFmtId="49" fontId="4" fillId="0" borderId="0" xfId="0" applyNumberFormat="1" applyFont="1" applyFill="1" applyBorder="1" applyAlignment="1" applyProtection="1">
      <alignment horizontal="center" vertical="center" shrinkToFit="1"/>
      <protection locked="0"/>
    </xf>
    <xf numFmtId="190" fontId="19" fillId="0" borderId="0" xfId="0" applyNumberFormat="1" applyFont="1" applyFill="1" applyBorder="1" applyAlignment="1" applyProtection="1">
      <alignment horizontal="center" vertical="center" shrinkToFit="1"/>
      <protection locked="0"/>
    </xf>
    <xf numFmtId="49" fontId="4" fillId="4" borderId="0" xfId="0" applyNumberFormat="1" applyFont="1" applyFill="1" applyBorder="1" applyAlignment="1">
      <alignment horizontal="center" vertical="center" shrinkToFit="1"/>
    </xf>
    <xf numFmtId="49" fontId="5" fillId="4" borderId="0" xfId="0" applyNumberFormat="1" applyFont="1" applyFill="1" applyBorder="1" applyAlignment="1">
      <alignment horizontal="right" vertical="center" shrinkToFit="1"/>
    </xf>
    <xf numFmtId="49" fontId="4" fillId="2" borderId="0" xfId="0" applyNumberFormat="1" applyFont="1" applyFill="1" applyBorder="1" applyAlignment="1" applyProtection="1">
      <alignment horizontal="center" vertical="center" shrinkToFit="1"/>
      <protection locked="0"/>
    </xf>
    <xf numFmtId="0" fontId="0" fillId="0" borderId="0" xfId="0" applyAlignment="1">
      <alignment vertical="center" shrinkToFit="1"/>
    </xf>
    <xf numFmtId="49" fontId="4" fillId="4" borderId="0" xfId="0" applyNumberFormat="1" applyFont="1" applyFill="1" applyBorder="1" applyAlignment="1">
      <alignment horizontal="left" vertical="center" shrinkToFit="1"/>
    </xf>
    <xf numFmtId="49" fontId="4" fillId="4" borderId="35" xfId="0" applyNumberFormat="1" applyFont="1" applyFill="1" applyBorder="1" applyAlignment="1" applyProtection="1">
      <alignment horizontal="right" vertical="top" shrinkToFit="1"/>
    </xf>
    <xf numFmtId="49" fontId="4" fillId="4" borderId="0" xfId="0" applyNumberFormat="1" applyFont="1" applyFill="1" applyBorder="1" applyAlignment="1" applyProtection="1">
      <alignment horizontal="right" vertical="top" shrinkToFit="1"/>
    </xf>
    <xf numFmtId="49" fontId="4" fillId="4" borderId="39" xfId="0" applyNumberFormat="1" applyFont="1" applyFill="1" applyBorder="1" applyAlignment="1" applyProtection="1">
      <alignment horizontal="right" vertical="top" shrinkToFit="1"/>
    </xf>
    <xf numFmtId="49" fontId="4" fillId="4" borderId="10" xfId="0" applyNumberFormat="1" applyFont="1" applyFill="1" applyBorder="1" applyAlignment="1" applyProtection="1">
      <alignment horizontal="right" vertical="top" shrinkToFit="1"/>
    </xf>
    <xf numFmtId="49" fontId="22" fillId="4" borderId="0" xfId="0" applyNumberFormat="1" applyFont="1" applyFill="1" applyBorder="1" applyAlignment="1" applyProtection="1">
      <alignment horizontal="center" vertical="top" shrinkToFit="1"/>
    </xf>
    <xf numFmtId="0" fontId="22" fillId="4" borderId="0" xfId="0" applyNumberFormat="1" applyFont="1" applyFill="1" applyBorder="1" applyAlignment="1" applyProtection="1">
      <alignment horizontal="center" vertical="top" shrinkToFit="1"/>
    </xf>
    <xf numFmtId="0" fontId="22" fillId="0" borderId="0" xfId="0" applyNumberFormat="1" applyFont="1" applyBorder="1" applyAlignment="1">
      <alignment horizontal="center" vertical="top" shrinkToFit="1"/>
    </xf>
    <xf numFmtId="0" fontId="22" fillId="4" borderId="10" xfId="0" applyNumberFormat="1" applyFont="1" applyFill="1" applyBorder="1" applyAlignment="1" applyProtection="1">
      <alignment horizontal="center" vertical="top" shrinkToFit="1"/>
    </xf>
    <xf numFmtId="0" fontId="22" fillId="0" borderId="10" xfId="0" applyNumberFormat="1" applyFont="1" applyBorder="1" applyAlignment="1">
      <alignment horizontal="center" vertical="top" shrinkToFit="1"/>
    </xf>
    <xf numFmtId="49" fontId="4" fillId="4" borderId="0" xfId="0" applyNumberFormat="1" applyFont="1" applyFill="1" applyBorder="1" applyAlignment="1" applyProtection="1">
      <alignment horizontal="left" vertical="top" shrinkToFit="1"/>
    </xf>
    <xf numFmtId="49" fontId="4" fillId="4" borderId="40" xfId="0" applyNumberFormat="1" applyFont="1" applyFill="1" applyBorder="1" applyAlignment="1" applyProtection="1">
      <alignment horizontal="left" vertical="top" shrinkToFit="1"/>
    </xf>
    <xf numFmtId="49" fontId="4" fillId="4" borderId="10" xfId="0" applyNumberFormat="1" applyFont="1" applyFill="1" applyBorder="1" applyAlignment="1" applyProtection="1">
      <alignment horizontal="left" vertical="top" shrinkToFit="1"/>
    </xf>
    <xf numFmtId="49" fontId="4" fillId="4" borderId="43" xfId="0" applyNumberFormat="1" applyFont="1" applyFill="1" applyBorder="1" applyAlignment="1" applyProtection="1">
      <alignment horizontal="left" vertical="top" shrinkToFit="1"/>
    </xf>
    <xf numFmtId="49" fontId="4" fillId="4" borderId="21" xfId="0" applyNumberFormat="1" applyFont="1" applyFill="1" applyBorder="1" applyAlignment="1" applyProtection="1">
      <alignment horizontal="distributed" vertical="center" wrapText="1" shrinkToFit="1"/>
    </xf>
    <xf numFmtId="49" fontId="4" fillId="4" borderId="22" xfId="0" applyNumberFormat="1" applyFont="1" applyFill="1" applyBorder="1" applyAlignment="1" applyProtection="1">
      <alignment horizontal="distributed" vertical="center" wrapText="1" shrinkToFit="1"/>
    </xf>
    <xf numFmtId="190" fontId="19" fillId="4" borderId="32" xfId="0" applyNumberFormat="1" applyFont="1" applyFill="1" applyBorder="1" applyAlignment="1" applyProtection="1">
      <alignment horizontal="left" vertical="center" wrapText="1" indent="1" shrinkToFit="1"/>
    </xf>
    <xf numFmtId="190" fontId="19" fillId="4" borderId="21" xfId="0" applyNumberFormat="1" applyFont="1" applyFill="1" applyBorder="1" applyAlignment="1" applyProtection="1">
      <alignment horizontal="left" vertical="center" wrapText="1" indent="1" shrinkToFit="1"/>
    </xf>
    <xf numFmtId="190" fontId="19" fillId="4" borderId="50" xfId="0" applyNumberFormat="1" applyFont="1" applyFill="1" applyBorder="1" applyAlignment="1" applyProtection="1">
      <alignment horizontal="left" vertical="center" wrapText="1" indent="1" shrinkToFit="1"/>
    </xf>
    <xf numFmtId="190" fontId="19" fillId="4" borderId="33" xfId="0" applyNumberFormat="1" applyFont="1" applyFill="1" applyBorder="1" applyAlignment="1" applyProtection="1">
      <alignment horizontal="left" vertical="center" wrapText="1" indent="1" shrinkToFit="1"/>
    </xf>
    <xf numFmtId="190" fontId="19" fillId="4" borderId="22" xfId="0" applyNumberFormat="1" applyFont="1" applyFill="1" applyBorder="1" applyAlignment="1" applyProtection="1">
      <alignment horizontal="left" vertical="center" wrapText="1" indent="1" shrinkToFit="1"/>
    </xf>
    <xf numFmtId="190" fontId="19" fillId="4" borderId="51" xfId="0" applyNumberFormat="1" applyFont="1" applyFill="1" applyBorder="1" applyAlignment="1" applyProtection="1">
      <alignment horizontal="left" vertical="center" wrapText="1" indent="1" shrinkToFit="1"/>
    </xf>
    <xf numFmtId="190" fontId="19" fillId="4" borderId="34" xfId="0" applyNumberFormat="1" applyFont="1" applyFill="1" applyBorder="1" applyAlignment="1" applyProtection="1">
      <alignment horizontal="left" vertical="center" wrapText="1" indent="2" shrinkToFit="1"/>
    </xf>
    <xf numFmtId="190" fontId="19" fillId="4" borderId="23" xfId="0" applyNumberFormat="1" applyFont="1" applyFill="1" applyBorder="1" applyAlignment="1" applyProtection="1">
      <alignment horizontal="left" vertical="center" wrapText="1" indent="2" shrinkToFit="1"/>
    </xf>
    <xf numFmtId="190" fontId="19" fillId="4" borderId="41" xfId="0" applyNumberFormat="1" applyFont="1" applyFill="1" applyBorder="1" applyAlignment="1" applyProtection="1">
      <alignment horizontal="left" vertical="center" wrapText="1" indent="2" shrinkToFit="1"/>
    </xf>
    <xf numFmtId="190" fontId="19" fillId="4" borderId="35" xfId="0" applyNumberFormat="1" applyFont="1" applyFill="1" applyBorder="1" applyAlignment="1" applyProtection="1">
      <alignment horizontal="left" vertical="center" wrapText="1" indent="2" shrinkToFit="1"/>
    </xf>
    <xf numFmtId="190" fontId="19" fillId="4" borderId="0" xfId="0" applyNumberFormat="1" applyFont="1" applyFill="1" applyBorder="1" applyAlignment="1" applyProtection="1">
      <alignment horizontal="left" vertical="center" wrapText="1" indent="2" shrinkToFit="1"/>
    </xf>
    <xf numFmtId="190" fontId="19" fillId="4" borderId="40" xfId="0" applyNumberFormat="1" applyFont="1" applyFill="1" applyBorder="1" applyAlignment="1" applyProtection="1">
      <alignment horizontal="left" vertical="center" wrapText="1" indent="2" shrinkToFit="1"/>
    </xf>
    <xf numFmtId="190" fontId="19" fillId="4" borderId="36" xfId="0" applyNumberFormat="1" applyFont="1" applyFill="1" applyBorder="1" applyAlignment="1" applyProtection="1">
      <alignment horizontal="left" vertical="center" wrapText="1" indent="2" shrinkToFit="1"/>
    </xf>
    <xf numFmtId="190" fontId="19" fillId="4" borderId="24" xfId="0" applyNumberFormat="1" applyFont="1" applyFill="1" applyBorder="1" applyAlignment="1" applyProtection="1">
      <alignment horizontal="left" vertical="center" wrapText="1" indent="2" shrinkToFit="1"/>
    </xf>
    <xf numFmtId="190" fontId="19" fillId="4" borderId="42" xfId="0" applyNumberFormat="1" applyFont="1" applyFill="1" applyBorder="1" applyAlignment="1" applyProtection="1">
      <alignment horizontal="left" vertical="center" wrapText="1" indent="2" shrinkToFit="1"/>
    </xf>
    <xf numFmtId="49" fontId="4" fillId="4" borderId="27" xfId="0" applyNumberFormat="1" applyFont="1" applyFill="1" applyBorder="1" applyAlignment="1" applyProtection="1">
      <alignment horizontal="center" vertical="center" shrinkToFit="1"/>
    </xf>
    <xf numFmtId="49" fontId="4" fillId="4" borderId="33" xfId="0" applyNumberFormat="1" applyFont="1" applyFill="1" applyBorder="1" applyAlignment="1" applyProtection="1">
      <alignment horizontal="center" vertical="center" shrinkToFit="1"/>
    </xf>
    <xf numFmtId="0" fontId="21" fillId="2" borderId="35" xfId="0" applyNumberFormat="1" applyFont="1" applyFill="1" applyBorder="1" applyAlignment="1" applyProtection="1">
      <alignment horizontal="center" vertical="center" wrapText="1"/>
    </xf>
    <xf numFmtId="0" fontId="0" fillId="2" borderId="0" xfId="0" applyFill="1" applyBorder="1" applyAlignment="1" applyProtection="1">
      <alignment horizontal="center" vertical="center" wrapText="1"/>
    </xf>
    <xf numFmtId="0" fontId="0" fillId="2" borderId="30" xfId="0" applyFill="1" applyBorder="1" applyAlignment="1" applyProtection="1">
      <alignment horizontal="center" vertical="center" wrapText="1"/>
    </xf>
    <xf numFmtId="0" fontId="0" fillId="2" borderId="36" xfId="0" applyFill="1" applyBorder="1" applyAlignment="1" applyProtection="1">
      <alignment horizontal="center" vertical="center" wrapText="1"/>
    </xf>
    <xf numFmtId="0" fontId="0" fillId="2" borderId="24" xfId="0" applyFill="1" applyBorder="1" applyAlignment="1" applyProtection="1">
      <alignment horizontal="center" vertical="center" wrapText="1"/>
    </xf>
    <xf numFmtId="0" fontId="0" fillId="2" borderId="45" xfId="0" applyFill="1" applyBorder="1" applyAlignment="1" applyProtection="1">
      <alignment horizontal="center" vertical="center" wrapText="1"/>
    </xf>
    <xf numFmtId="0" fontId="0" fillId="2" borderId="40" xfId="0" applyFill="1" applyBorder="1" applyAlignment="1" applyProtection="1">
      <alignment horizontal="center" vertical="center" wrapText="1"/>
    </xf>
    <xf numFmtId="0" fontId="0" fillId="2" borderId="42" xfId="0" applyFill="1" applyBorder="1" applyAlignment="1" applyProtection="1">
      <alignment horizontal="center" vertical="center" wrapText="1"/>
    </xf>
    <xf numFmtId="49" fontId="4" fillId="4" borderId="25" xfId="0" applyNumberFormat="1" applyFont="1" applyFill="1" applyBorder="1" applyAlignment="1" applyProtection="1">
      <alignment horizontal="distributed" vertical="center" wrapText="1" shrinkToFit="1"/>
    </xf>
    <xf numFmtId="190" fontId="20" fillId="2" borderId="16" xfId="0" applyNumberFormat="1" applyFont="1" applyFill="1" applyBorder="1" applyAlignment="1" applyProtection="1">
      <alignment horizontal="left" vertical="center" wrapText="1" indent="2" shrinkToFit="1"/>
    </xf>
    <xf numFmtId="190" fontId="20" fillId="2" borderId="23" xfId="0" applyNumberFormat="1" applyFont="1" applyFill="1" applyBorder="1" applyAlignment="1" applyProtection="1">
      <alignment horizontal="left" vertical="center" wrapText="1" indent="2" shrinkToFit="1"/>
    </xf>
    <xf numFmtId="190" fontId="20" fillId="2" borderId="41" xfId="0" applyNumberFormat="1" applyFont="1" applyFill="1" applyBorder="1" applyAlignment="1" applyProtection="1">
      <alignment horizontal="left" vertical="center" wrapText="1" indent="2" shrinkToFit="1"/>
    </xf>
    <xf numFmtId="190" fontId="20" fillId="2" borderId="13" xfId="0" applyNumberFormat="1" applyFont="1" applyFill="1" applyBorder="1" applyAlignment="1" applyProtection="1">
      <alignment horizontal="left" vertical="center" wrapText="1" indent="2" shrinkToFit="1"/>
    </xf>
    <xf numFmtId="190" fontId="20" fillId="2" borderId="0" xfId="0" applyNumberFormat="1" applyFont="1" applyFill="1" applyBorder="1" applyAlignment="1" applyProtection="1">
      <alignment horizontal="left" vertical="center" wrapText="1" indent="2" shrinkToFit="1"/>
    </xf>
    <xf numFmtId="190" fontId="20" fillId="2" borderId="40" xfId="0" applyNumberFormat="1" applyFont="1" applyFill="1" applyBorder="1" applyAlignment="1" applyProtection="1">
      <alignment horizontal="left" vertical="center" wrapText="1" indent="2" shrinkToFit="1"/>
    </xf>
    <xf numFmtId="49" fontId="4" fillId="4" borderId="26" xfId="0" applyNumberFormat="1" applyFont="1" applyFill="1" applyBorder="1" applyAlignment="1" applyProtection="1">
      <alignment horizontal="center" vertical="center" shrinkToFit="1"/>
    </xf>
    <xf numFmtId="49" fontId="4" fillId="4" borderId="32" xfId="0" applyNumberFormat="1" applyFont="1" applyFill="1" applyBorder="1" applyAlignment="1" applyProtection="1">
      <alignment horizontal="center" vertical="center" shrinkToFit="1"/>
    </xf>
    <xf numFmtId="190" fontId="20" fillId="4" borderId="26" xfId="0" applyNumberFormat="1" applyFont="1" applyFill="1" applyBorder="1" applyAlignment="1" applyProtection="1">
      <alignment horizontal="center" vertical="center" wrapText="1" shrinkToFit="1"/>
    </xf>
    <xf numFmtId="190" fontId="20" fillId="4" borderId="27" xfId="0" applyNumberFormat="1" applyFont="1" applyFill="1" applyBorder="1" applyAlignment="1" applyProtection="1">
      <alignment horizontal="center" vertical="center" wrapText="1" shrinkToFit="1"/>
    </xf>
    <xf numFmtId="190" fontId="20" fillId="4" borderId="52" xfId="0" applyNumberFormat="1" applyFont="1" applyFill="1" applyBorder="1" applyAlignment="1" applyProtection="1">
      <alignment horizontal="center" vertical="center" wrapText="1" shrinkToFit="1"/>
    </xf>
    <xf numFmtId="190" fontId="20" fillId="4" borderId="53" xfId="0" applyNumberFormat="1" applyFont="1" applyFill="1" applyBorder="1" applyAlignment="1" applyProtection="1">
      <alignment horizontal="center" vertical="center" wrapText="1" shrinkToFit="1"/>
    </xf>
    <xf numFmtId="49" fontId="4" fillId="2" borderId="10" xfId="0" applyNumberFormat="1" applyFont="1" applyFill="1" applyBorder="1" applyAlignment="1" applyProtection="1">
      <alignment horizontal="center" vertical="center" shrinkToFit="1"/>
    </xf>
    <xf numFmtId="49" fontId="20" fillId="2" borderId="10" xfId="0" applyNumberFormat="1" applyFont="1" applyFill="1" applyBorder="1" applyAlignment="1" applyProtection="1">
      <alignment horizontal="center" vertical="center" shrinkToFit="1"/>
    </xf>
    <xf numFmtId="0" fontId="20" fillId="2" borderId="10" xfId="0" applyNumberFormat="1" applyFont="1" applyFill="1" applyBorder="1" applyAlignment="1" applyProtection="1">
      <alignment horizontal="center" vertical="center" shrinkToFit="1"/>
    </xf>
    <xf numFmtId="0" fontId="19" fillId="2" borderId="10" xfId="0" applyNumberFormat="1" applyFont="1" applyFill="1" applyBorder="1" applyAlignment="1" applyProtection="1">
      <alignment horizontal="center" vertical="center" shrinkToFit="1"/>
    </xf>
    <xf numFmtId="49" fontId="4" fillId="4" borderId="10" xfId="0" applyNumberFormat="1" applyFont="1" applyFill="1" applyBorder="1" applyAlignment="1" applyProtection="1">
      <alignment horizontal="left" vertical="center" shrinkToFit="1"/>
    </xf>
    <xf numFmtId="49" fontId="4" fillId="4" borderId="43" xfId="0" applyNumberFormat="1" applyFont="1" applyFill="1" applyBorder="1" applyAlignment="1" applyProtection="1">
      <alignment horizontal="left" vertical="center" shrinkToFit="1"/>
    </xf>
    <xf numFmtId="49" fontId="5" fillId="4" borderId="27" xfId="0" applyNumberFormat="1" applyFont="1" applyFill="1" applyBorder="1" applyAlignment="1" applyProtection="1">
      <alignment horizontal="center" vertical="center" wrapText="1" shrinkToFit="1"/>
    </xf>
    <xf numFmtId="49" fontId="21" fillId="3" borderId="34" xfId="0" applyNumberFormat="1" applyFont="1" applyFill="1" applyBorder="1" applyAlignment="1" applyProtection="1">
      <alignment horizontal="left" vertical="center" wrapText="1" indent="1"/>
      <protection locked="0"/>
    </xf>
    <xf numFmtId="0" fontId="0" fillId="0" borderId="23" xfId="0" applyBorder="1" applyAlignment="1" applyProtection="1">
      <alignment horizontal="left" vertical="center" wrapText="1" indent="1"/>
      <protection locked="0"/>
    </xf>
    <xf numFmtId="0" fontId="0" fillId="0" borderId="44" xfId="0" applyBorder="1" applyAlignment="1" applyProtection="1">
      <alignment horizontal="left" vertical="center" wrapText="1" indent="1"/>
      <protection locked="0"/>
    </xf>
    <xf numFmtId="49" fontId="20" fillId="3" borderId="34" xfId="0" applyNumberFormat="1" applyFont="1" applyFill="1" applyBorder="1" applyAlignment="1" applyProtection="1">
      <alignment horizontal="left" vertical="center" wrapText="1" indent="1" shrinkToFit="1"/>
      <protection locked="0"/>
    </xf>
    <xf numFmtId="0" fontId="0" fillId="0" borderId="23" xfId="0" applyBorder="1" applyAlignment="1" applyProtection="1">
      <alignment horizontal="left" vertical="center" wrapText="1" indent="1" shrinkToFit="1"/>
      <protection locked="0"/>
    </xf>
    <xf numFmtId="0" fontId="0" fillId="0" borderId="44" xfId="0" applyBorder="1" applyAlignment="1" applyProtection="1">
      <alignment horizontal="left" vertical="center" wrapText="1" indent="1" shrinkToFit="1"/>
      <protection locked="0"/>
    </xf>
    <xf numFmtId="0" fontId="0" fillId="0" borderId="41" xfId="0" applyBorder="1" applyAlignment="1" applyProtection="1">
      <alignment horizontal="left" vertical="center" wrapText="1" indent="1" shrinkToFit="1"/>
      <protection locked="0"/>
    </xf>
    <xf numFmtId="181" fontId="22" fillId="4" borderId="27" xfId="0" applyNumberFormat="1" applyFont="1" applyFill="1" applyBorder="1" applyAlignment="1" applyProtection="1">
      <alignment horizontal="center" vertical="center" shrinkToFit="1"/>
    </xf>
    <xf numFmtId="181" fontId="22" fillId="4" borderId="53" xfId="0" applyNumberFormat="1" applyFont="1" applyFill="1" applyBorder="1" applyAlignment="1" applyProtection="1">
      <alignment horizontal="center" vertical="center" shrinkToFit="1"/>
    </xf>
    <xf numFmtId="190" fontId="22" fillId="4" borderId="27" xfId="0" applyNumberFormat="1" applyFont="1" applyFill="1" applyBorder="1" applyAlignment="1" applyProtection="1">
      <alignment horizontal="center" vertical="center" shrinkToFit="1"/>
    </xf>
    <xf numFmtId="190" fontId="22" fillId="4" borderId="53" xfId="0" applyNumberFormat="1" applyFont="1" applyFill="1" applyBorder="1" applyAlignment="1" applyProtection="1">
      <alignment horizontal="center" vertical="center" shrinkToFit="1"/>
    </xf>
    <xf numFmtId="49" fontId="4" fillId="4" borderId="19" xfId="0" applyNumberFormat="1" applyFont="1" applyFill="1" applyBorder="1" applyAlignment="1" applyProtection="1">
      <alignment horizontal="center" vertical="center" shrinkToFit="1"/>
    </xf>
    <xf numFmtId="184" fontId="22" fillId="0" borderId="27" xfId="0" applyNumberFormat="1" applyFont="1" applyFill="1" applyBorder="1" applyAlignment="1" applyProtection="1">
      <alignment horizontal="center" vertical="center" wrapText="1" shrinkToFit="1"/>
      <protection locked="0"/>
    </xf>
    <xf numFmtId="184" fontId="22" fillId="0" borderId="53" xfId="0" applyNumberFormat="1" applyFont="1" applyFill="1" applyBorder="1" applyAlignment="1" applyProtection="1">
      <alignment horizontal="center" vertical="center" wrapText="1" shrinkToFit="1"/>
      <protection locked="0"/>
    </xf>
    <xf numFmtId="49" fontId="4" fillId="4" borderId="19" xfId="0" applyNumberFormat="1" applyFont="1" applyFill="1" applyBorder="1" applyAlignment="1" applyProtection="1">
      <alignment horizontal="center" vertical="center" wrapText="1" shrinkToFit="1"/>
    </xf>
    <xf numFmtId="49" fontId="4" fillId="4" borderId="27" xfId="0" applyNumberFormat="1" applyFont="1" applyFill="1" applyBorder="1" applyAlignment="1" applyProtection="1">
      <alignment horizontal="center" vertical="center" wrapText="1" shrinkToFit="1"/>
    </xf>
    <xf numFmtId="49" fontId="4" fillId="4" borderId="20" xfId="0" applyNumberFormat="1" applyFont="1" applyFill="1" applyBorder="1" applyAlignment="1" applyProtection="1">
      <alignment horizontal="center" vertical="center" wrapText="1" shrinkToFit="1"/>
    </xf>
    <xf numFmtId="49" fontId="4" fillId="4" borderId="28" xfId="0" applyNumberFormat="1" applyFont="1" applyFill="1" applyBorder="1" applyAlignment="1" applyProtection="1">
      <alignment horizontal="center" vertical="center" wrapText="1" shrinkToFit="1"/>
    </xf>
    <xf numFmtId="184" fontId="23" fillId="0" borderId="33" xfId="0" applyNumberFormat="1" applyFont="1" applyFill="1" applyBorder="1" applyAlignment="1" applyProtection="1">
      <alignment horizontal="right" vertical="center" indent="2" shrinkToFit="1"/>
      <protection locked="0"/>
    </xf>
    <xf numFmtId="184" fontId="23" fillId="0" borderId="22" xfId="0" applyNumberFormat="1" applyFont="1" applyFill="1" applyBorder="1" applyAlignment="1" applyProtection="1">
      <alignment horizontal="right" vertical="center" indent="2" shrinkToFit="1"/>
      <protection locked="0"/>
    </xf>
    <xf numFmtId="184" fontId="23" fillId="0" borderId="37" xfId="0" applyNumberFormat="1" applyFont="1" applyFill="1" applyBorder="1" applyAlignment="1" applyProtection="1">
      <alignment horizontal="right" vertical="center" indent="2" shrinkToFit="1"/>
      <protection locked="0"/>
    </xf>
    <xf numFmtId="184" fontId="23" fillId="0" borderId="25" xfId="0" applyNumberFormat="1" applyFont="1" applyFill="1" applyBorder="1" applyAlignment="1" applyProtection="1">
      <alignment horizontal="right" vertical="center" indent="2" shrinkToFit="1"/>
      <protection locked="0"/>
    </xf>
    <xf numFmtId="49" fontId="4" fillId="4" borderId="22" xfId="0" applyNumberFormat="1" applyFont="1" applyFill="1" applyBorder="1" applyAlignment="1" applyProtection="1">
      <alignment horizontal="center" vertical="center" shrinkToFit="1"/>
    </xf>
    <xf numFmtId="49" fontId="4" fillId="4" borderId="22" xfId="0" applyNumberFormat="1" applyFont="1" applyFill="1" applyBorder="1" applyAlignment="1">
      <alignment horizontal="center" vertical="center" shrinkToFit="1"/>
    </xf>
    <xf numFmtId="49" fontId="4" fillId="4" borderId="51" xfId="0" applyNumberFormat="1" applyFont="1" applyFill="1" applyBorder="1" applyAlignment="1">
      <alignment horizontal="center" vertical="center" shrinkToFit="1"/>
    </xf>
    <xf numFmtId="49" fontId="4" fillId="4" borderId="25" xfId="0" applyNumberFormat="1" applyFont="1" applyFill="1" applyBorder="1" applyAlignment="1">
      <alignment horizontal="center" vertical="center" shrinkToFit="1"/>
    </xf>
    <xf numFmtId="49" fontId="4" fillId="4" borderId="54" xfId="0" applyNumberFormat="1" applyFont="1" applyFill="1" applyBorder="1" applyAlignment="1">
      <alignment horizontal="center" vertical="center" shrinkToFit="1"/>
    </xf>
    <xf numFmtId="0" fontId="4" fillId="4" borderId="0" xfId="0" applyNumberFormat="1" applyFont="1" applyFill="1" applyBorder="1" applyAlignment="1">
      <alignment horizontal="center" vertical="center" shrinkToFit="1"/>
    </xf>
    <xf numFmtId="190" fontId="19" fillId="4" borderId="0" xfId="0" applyNumberFormat="1" applyFont="1" applyFill="1" applyBorder="1" applyAlignment="1" applyProtection="1">
      <alignment horizontal="center" vertical="center" shrinkToFit="1"/>
    </xf>
    <xf numFmtId="49" fontId="17" fillId="4" borderId="11" xfId="0" applyNumberFormat="1" applyFont="1" applyFill="1" applyBorder="1" applyAlignment="1" applyProtection="1">
      <alignment horizontal="center" vertical="center" shrinkToFit="1"/>
    </xf>
    <xf numFmtId="49" fontId="17" fillId="4" borderId="12" xfId="0" applyNumberFormat="1" applyFont="1" applyFill="1" applyBorder="1" applyAlignment="1" applyProtection="1">
      <alignment horizontal="center" vertical="center" shrinkToFit="1"/>
    </xf>
    <xf numFmtId="49" fontId="17" fillId="4" borderId="29" xfId="0" applyNumberFormat="1" applyFont="1" applyFill="1" applyBorder="1" applyAlignment="1" applyProtection="1">
      <alignment horizontal="center" vertical="center" shrinkToFit="1"/>
    </xf>
    <xf numFmtId="49" fontId="17" fillId="4" borderId="14" xfId="0" applyNumberFormat="1" applyFont="1" applyFill="1" applyBorder="1" applyAlignment="1" applyProtection="1">
      <alignment horizontal="center" vertical="center" shrinkToFit="1"/>
    </xf>
    <xf numFmtId="190" fontId="20" fillId="4" borderId="0" xfId="0" applyNumberFormat="1" applyFont="1" applyFill="1" applyBorder="1" applyAlignment="1" applyProtection="1">
      <alignment horizontal="left" vertical="top" shrinkToFit="1"/>
    </xf>
    <xf numFmtId="190" fontId="4" fillId="4" borderId="0" xfId="0" applyNumberFormat="1" applyFont="1" applyFill="1" applyBorder="1" applyAlignment="1" applyProtection="1">
      <alignment horizontal="center" vertical="center" shrinkToFit="1"/>
    </xf>
    <xf numFmtId="190" fontId="22" fillId="4" borderId="0" xfId="0" applyNumberFormat="1" applyFont="1" applyFill="1" applyBorder="1" applyAlignment="1" applyProtection="1">
      <alignment horizontal="center" vertical="top" shrinkToFit="1"/>
    </xf>
    <xf numFmtId="190" fontId="22" fillId="4" borderId="10" xfId="0" applyNumberFormat="1" applyFont="1" applyFill="1" applyBorder="1" applyAlignment="1" applyProtection="1">
      <alignment horizontal="center" vertical="top" shrinkToFit="1"/>
    </xf>
    <xf numFmtId="190" fontId="20" fillId="4" borderId="34" xfId="0" applyNumberFormat="1" applyFont="1" applyFill="1" applyBorder="1" applyAlignment="1" applyProtection="1">
      <alignment horizontal="left" vertical="center" wrapText="1" indent="2" shrinkToFit="1"/>
    </xf>
    <xf numFmtId="190" fontId="20" fillId="4" borderId="23" xfId="0" applyNumberFormat="1" applyFont="1" applyFill="1" applyBorder="1" applyAlignment="1" applyProtection="1">
      <alignment horizontal="left" vertical="center" wrapText="1" indent="2" shrinkToFit="1"/>
    </xf>
    <xf numFmtId="190" fontId="20" fillId="4" borderId="41" xfId="0" applyNumberFormat="1" applyFont="1" applyFill="1" applyBorder="1" applyAlignment="1" applyProtection="1">
      <alignment horizontal="left" vertical="center" wrapText="1" indent="2" shrinkToFit="1"/>
    </xf>
    <xf numFmtId="190" fontId="20" fillId="4" borderId="35" xfId="0" applyNumberFormat="1" applyFont="1" applyFill="1" applyBorder="1" applyAlignment="1" applyProtection="1">
      <alignment horizontal="left" vertical="center" wrapText="1" indent="2" shrinkToFit="1"/>
    </xf>
    <xf numFmtId="190" fontId="20" fillId="4" borderId="0" xfId="0" applyNumberFormat="1" applyFont="1" applyFill="1" applyBorder="1" applyAlignment="1" applyProtection="1">
      <alignment horizontal="left" vertical="center" wrapText="1" indent="2" shrinkToFit="1"/>
    </xf>
    <xf numFmtId="190" fontId="20" fillId="4" borderId="40" xfId="0" applyNumberFormat="1" applyFont="1" applyFill="1" applyBorder="1" applyAlignment="1" applyProtection="1">
      <alignment horizontal="left" vertical="center" wrapText="1" indent="2" shrinkToFit="1"/>
    </xf>
    <xf numFmtId="49" fontId="4" fillId="4" borderId="10" xfId="0" applyNumberFormat="1" applyFont="1" applyFill="1" applyBorder="1" applyAlignment="1" applyProtection="1">
      <alignment horizontal="center" vertical="center" shrinkToFit="1"/>
    </xf>
    <xf numFmtId="189" fontId="4" fillId="4" borderId="10" xfId="0" applyNumberFormat="1" applyFont="1" applyFill="1" applyBorder="1" applyAlignment="1" applyProtection="1">
      <alignment horizontal="center" vertical="center" shrinkToFit="1"/>
    </xf>
    <xf numFmtId="0" fontId="20" fillId="4" borderId="10" xfId="0" applyNumberFormat="1" applyFont="1" applyFill="1" applyBorder="1" applyAlignment="1" applyProtection="1">
      <alignment horizontal="center" vertical="center" shrinkToFit="1"/>
    </xf>
    <xf numFmtId="0" fontId="19" fillId="0" borderId="10" xfId="0" applyNumberFormat="1" applyFont="1" applyBorder="1" applyAlignment="1" applyProtection="1">
      <alignment horizontal="center" vertical="center" shrinkToFit="1"/>
    </xf>
    <xf numFmtId="190" fontId="20" fillId="4" borderId="35" xfId="0" applyNumberFormat="1" applyFont="1" applyFill="1" applyBorder="1" applyAlignment="1" applyProtection="1">
      <alignment horizontal="center" vertical="center" wrapText="1" shrinkToFit="1"/>
    </xf>
    <xf numFmtId="0" fontId="0" fillId="0" borderId="0" xfId="0" applyBorder="1" applyAlignment="1">
      <alignment horizontal="center" vertical="center" wrapText="1" shrinkToFit="1"/>
    </xf>
    <xf numFmtId="0" fontId="0" fillId="0" borderId="30" xfId="0" applyBorder="1" applyAlignment="1">
      <alignment horizontal="center" vertical="center" wrapText="1" shrinkToFit="1"/>
    </xf>
    <xf numFmtId="0" fontId="0" fillId="0" borderId="36" xfId="0" applyBorder="1" applyAlignment="1">
      <alignment horizontal="center" vertical="center" wrapText="1" shrinkToFit="1"/>
    </xf>
    <xf numFmtId="0" fontId="0" fillId="0" borderId="24" xfId="0" applyBorder="1" applyAlignment="1">
      <alignment horizontal="center" vertical="center" wrapText="1" shrinkToFit="1"/>
    </xf>
    <xf numFmtId="0" fontId="0" fillId="0" borderId="45" xfId="0" applyBorder="1" applyAlignment="1">
      <alignment horizontal="center" vertical="center" wrapText="1" shrinkToFit="1"/>
    </xf>
    <xf numFmtId="190" fontId="20" fillId="4" borderId="0" xfId="0" applyNumberFormat="1" applyFont="1" applyFill="1" applyBorder="1" applyAlignment="1" applyProtection="1">
      <alignment horizontal="center" vertical="center" wrapText="1" shrinkToFit="1"/>
    </xf>
    <xf numFmtId="190" fontId="20" fillId="4" borderId="30" xfId="0" applyNumberFormat="1" applyFont="1" applyFill="1" applyBorder="1" applyAlignment="1" applyProtection="1">
      <alignment horizontal="center" vertical="center" wrapText="1" shrinkToFit="1"/>
    </xf>
    <xf numFmtId="190" fontId="20" fillId="4" borderId="36" xfId="0" applyNumberFormat="1" applyFont="1" applyFill="1" applyBorder="1" applyAlignment="1" applyProtection="1">
      <alignment horizontal="center" vertical="center" wrapText="1" shrinkToFit="1"/>
    </xf>
    <xf numFmtId="190" fontId="20" fillId="4" borderId="24" xfId="0" applyNumberFormat="1" applyFont="1" applyFill="1" applyBorder="1" applyAlignment="1" applyProtection="1">
      <alignment horizontal="center" vertical="center" wrapText="1" shrinkToFit="1"/>
    </xf>
    <xf numFmtId="190" fontId="20" fillId="4" borderId="45" xfId="0" applyNumberFormat="1" applyFont="1" applyFill="1" applyBorder="1" applyAlignment="1" applyProtection="1">
      <alignment horizontal="center" vertical="center" wrapText="1" shrinkToFit="1"/>
    </xf>
    <xf numFmtId="190" fontId="20" fillId="4" borderId="40" xfId="0" applyNumberFormat="1" applyFont="1" applyFill="1" applyBorder="1" applyAlignment="1" applyProtection="1">
      <alignment horizontal="center" vertical="center" wrapText="1" shrinkToFit="1"/>
    </xf>
    <xf numFmtId="190" fontId="20" fillId="4" borderId="42" xfId="0" applyNumberFormat="1" applyFont="1" applyFill="1" applyBorder="1" applyAlignment="1" applyProtection="1">
      <alignment horizontal="center" vertical="center" wrapText="1" shrinkToFit="1"/>
    </xf>
    <xf numFmtId="190" fontId="20" fillId="4" borderId="34" xfId="0" applyNumberFormat="1" applyFont="1" applyFill="1" applyBorder="1" applyAlignment="1" applyProtection="1">
      <alignment horizontal="left" vertical="center" wrapText="1" indent="1" shrinkToFit="1"/>
    </xf>
    <xf numFmtId="0" fontId="0" fillId="0" borderId="23" xfId="0" applyBorder="1" applyAlignment="1">
      <alignment horizontal="left" vertical="center" wrapText="1" indent="1" shrinkToFit="1"/>
    </xf>
    <xf numFmtId="0" fontId="0" fillId="0" borderId="44" xfId="0" applyBorder="1" applyAlignment="1">
      <alignment horizontal="left" vertical="center" wrapText="1" indent="1" shrinkToFit="1"/>
    </xf>
    <xf numFmtId="0" fontId="0" fillId="0" borderId="41" xfId="0" applyBorder="1" applyAlignment="1">
      <alignment horizontal="left" vertical="center" wrapText="1" indent="1" shrinkToFit="1"/>
    </xf>
    <xf numFmtId="184" fontId="23" fillId="4" borderId="33" xfId="0" applyNumberFormat="1" applyFont="1" applyFill="1" applyBorder="1" applyAlignment="1" applyProtection="1">
      <alignment horizontal="right" vertical="center" indent="2" shrinkToFit="1"/>
    </xf>
    <xf numFmtId="184" fontId="23" fillId="4" borderId="22" xfId="0" applyNumberFormat="1" applyFont="1" applyFill="1" applyBorder="1" applyAlignment="1" applyProtection="1">
      <alignment horizontal="right" vertical="center" indent="2" shrinkToFit="1"/>
    </xf>
    <xf numFmtId="184" fontId="23" fillId="4" borderId="37" xfId="0" applyNumberFormat="1" applyFont="1" applyFill="1" applyBorder="1" applyAlignment="1" applyProtection="1">
      <alignment horizontal="right" vertical="center" indent="2" shrinkToFit="1"/>
    </xf>
    <xf numFmtId="184" fontId="23" fillId="4" borderId="25" xfId="0" applyNumberFormat="1" applyFont="1" applyFill="1" applyBorder="1" applyAlignment="1" applyProtection="1">
      <alignment horizontal="right" vertical="center" indent="2" shrinkToFit="1"/>
    </xf>
    <xf numFmtId="49" fontId="4" fillId="4" borderId="11" xfId="0" applyNumberFormat="1" applyFont="1" applyFill="1" applyBorder="1" applyAlignment="1" applyProtection="1">
      <alignment horizontal="center" vertical="center" textRotation="255" shrinkToFit="1"/>
    </xf>
    <xf numFmtId="49" fontId="4" fillId="4" borderId="29" xfId="0" applyNumberFormat="1" applyFont="1" applyFill="1" applyBorder="1" applyAlignment="1" applyProtection="1">
      <alignment horizontal="center" vertical="center" textRotation="255" shrinkToFit="1"/>
    </xf>
    <xf numFmtId="49" fontId="4" fillId="4" borderId="13" xfId="0" applyNumberFormat="1" applyFont="1" applyFill="1" applyBorder="1" applyAlignment="1" applyProtection="1">
      <alignment horizontal="center" vertical="center" textRotation="255" shrinkToFit="1"/>
    </xf>
    <xf numFmtId="49" fontId="4" fillId="4" borderId="30" xfId="0" applyNumberFormat="1" applyFont="1" applyFill="1" applyBorder="1" applyAlignment="1" applyProtection="1">
      <alignment horizontal="center" vertical="center" textRotation="255" shrinkToFit="1"/>
    </xf>
    <xf numFmtId="49" fontId="4" fillId="4" borderId="15" xfId="0" applyNumberFormat="1" applyFont="1" applyFill="1" applyBorder="1" applyAlignment="1" applyProtection="1">
      <alignment horizontal="center" vertical="center" textRotation="255" shrinkToFit="1"/>
    </xf>
    <xf numFmtId="49" fontId="4" fillId="4" borderId="31" xfId="0" applyNumberFormat="1" applyFont="1" applyFill="1" applyBorder="1" applyAlignment="1" applyProtection="1">
      <alignment horizontal="center" vertical="center" textRotation="255" shrinkToFit="1"/>
    </xf>
    <xf numFmtId="49" fontId="4" fillId="4" borderId="18" xfId="0" applyNumberFormat="1" applyFont="1" applyFill="1" applyBorder="1" applyAlignment="1" applyProtection="1">
      <alignment horizontal="center" vertical="distributed" textRotation="255" justifyLastLine="1" shrinkToFit="1"/>
    </xf>
    <xf numFmtId="49" fontId="4" fillId="4" borderId="26" xfId="0" applyNumberFormat="1" applyFont="1" applyFill="1" applyBorder="1" applyAlignment="1" applyProtection="1">
      <alignment horizontal="center" vertical="distributed" textRotation="255" justifyLastLine="1" shrinkToFit="1"/>
    </xf>
    <xf numFmtId="49" fontId="4" fillId="4" borderId="19" xfId="0" applyNumberFormat="1" applyFont="1" applyFill="1" applyBorder="1" applyAlignment="1" applyProtection="1">
      <alignment horizontal="center" vertical="distributed" textRotation="255" justifyLastLine="1" shrinkToFit="1"/>
    </xf>
    <xf numFmtId="49" fontId="4" fillId="4" borderId="27" xfId="0" applyNumberFormat="1" applyFont="1" applyFill="1" applyBorder="1" applyAlignment="1" applyProtection="1">
      <alignment horizontal="center" vertical="distributed" textRotation="255" justifyLastLine="1" shrinkToFit="1"/>
    </xf>
    <xf numFmtId="184" fontId="22" fillId="4" borderId="27" xfId="0" applyNumberFormat="1" applyFont="1" applyFill="1" applyBorder="1" applyAlignment="1" applyProtection="1">
      <alignment horizontal="right" vertical="center" wrapText="1" indent="2" shrinkToFit="1"/>
    </xf>
    <xf numFmtId="184" fontId="22" fillId="4" borderId="53" xfId="0" applyNumberFormat="1" applyFont="1" applyFill="1" applyBorder="1" applyAlignment="1" applyProtection="1">
      <alignment horizontal="right" vertical="center" wrapText="1" indent="2" shrinkToFit="1"/>
    </xf>
    <xf numFmtId="181" fontId="20" fillId="4" borderId="27" xfId="0" applyNumberFormat="1" applyFont="1" applyFill="1" applyBorder="1" applyAlignment="1" applyProtection="1">
      <alignment horizontal="center" vertical="center" shrinkToFit="1"/>
    </xf>
    <xf numFmtId="0" fontId="20" fillId="2" borderId="35" xfId="0" applyNumberFormat="1" applyFont="1" applyFill="1" applyBorder="1" applyAlignment="1" applyProtection="1">
      <alignment horizontal="center" vertical="center" wrapText="1" shrinkToFit="1"/>
    </xf>
    <xf numFmtId="0" fontId="0" fillId="2" borderId="0" xfId="0" applyFill="1" applyBorder="1" applyAlignment="1" applyProtection="1">
      <alignment horizontal="center" vertical="center" wrapText="1" shrinkToFit="1"/>
    </xf>
    <xf numFmtId="0" fontId="0" fillId="2" borderId="30" xfId="0" applyFill="1" applyBorder="1" applyAlignment="1" applyProtection="1">
      <alignment horizontal="center" vertical="center" wrapText="1" shrinkToFit="1"/>
    </xf>
    <xf numFmtId="0" fontId="0" fillId="2" borderId="36" xfId="0" applyFill="1" applyBorder="1" applyAlignment="1" applyProtection="1">
      <alignment horizontal="center" vertical="center" wrapText="1" shrinkToFit="1"/>
    </xf>
    <xf numFmtId="0" fontId="0" fillId="2" borderId="24" xfId="0" applyFill="1" applyBorder="1" applyAlignment="1" applyProtection="1">
      <alignment horizontal="center" vertical="center" wrapText="1" shrinkToFit="1"/>
    </xf>
    <xf numFmtId="0" fontId="0" fillId="2" borderId="45" xfId="0" applyFill="1" applyBorder="1" applyAlignment="1" applyProtection="1">
      <alignment horizontal="center" vertical="center" wrapText="1" shrinkToFit="1"/>
    </xf>
    <xf numFmtId="49" fontId="4" fillId="4" borderId="20" xfId="0" applyNumberFormat="1" applyFont="1" applyFill="1" applyBorder="1" applyAlignment="1" applyProtection="1">
      <alignment horizontal="center" vertical="center" shrinkToFit="1"/>
    </xf>
    <xf numFmtId="49" fontId="4" fillId="4" borderId="28" xfId="0" applyNumberFormat="1" applyFont="1" applyFill="1" applyBorder="1" applyAlignment="1" applyProtection="1">
      <alignment horizontal="center" vertical="center" shrinkToFit="1"/>
    </xf>
    <xf numFmtId="184" fontId="22" fillId="0" borderId="28" xfId="0" applyNumberFormat="1" applyFont="1" applyFill="1" applyBorder="1" applyAlignment="1" applyProtection="1">
      <alignment horizontal="center" vertical="center" wrapText="1" shrinkToFit="1"/>
      <protection locked="0"/>
    </xf>
    <xf numFmtId="184" fontId="22" fillId="0" borderId="33" xfId="0" applyNumberFormat="1" applyFont="1" applyFill="1" applyBorder="1" applyAlignment="1" applyProtection="1">
      <alignment horizontal="center" vertical="center" wrapText="1" shrinkToFit="1"/>
      <protection locked="0"/>
    </xf>
    <xf numFmtId="184" fontId="22" fillId="0" borderId="37" xfId="0" applyNumberFormat="1" applyFont="1" applyFill="1" applyBorder="1" applyAlignment="1" applyProtection="1">
      <alignment horizontal="center" vertical="center" wrapText="1" shrinkToFit="1"/>
      <protection locked="0"/>
    </xf>
    <xf numFmtId="184" fontId="20" fillId="4" borderId="27" xfId="0" applyNumberFormat="1" applyFont="1" applyFill="1" applyBorder="1" applyAlignment="1" applyProtection="1">
      <alignment horizontal="center" vertical="center" shrinkToFit="1"/>
    </xf>
    <xf numFmtId="184" fontId="20" fillId="4" borderId="53" xfId="0" applyNumberFormat="1" applyFont="1" applyFill="1" applyBorder="1" applyAlignment="1" applyProtection="1">
      <alignment horizontal="center" vertical="center" shrinkToFit="1"/>
    </xf>
    <xf numFmtId="184" fontId="22" fillId="4" borderId="27" xfId="0" applyNumberFormat="1" applyFont="1" applyFill="1" applyBorder="1" applyAlignment="1" applyProtection="1">
      <alignment horizontal="center" vertical="center" wrapText="1" shrinkToFit="1"/>
    </xf>
    <xf numFmtId="184" fontId="22" fillId="4" borderId="28" xfId="0" applyNumberFormat="1" applyFont="1" applyFill="1" applyBorder="1" applyAlignment="1" applyProtection="1">
      <alignment horizontal="center" vertical="center" wrapText="1" shrinkToFit="1"/>
    </xf>
    <xf numFmtId="184" fontId="22" fillId="4" borderId="53" xfId="0" applyNumberFormat="1" applyFont="1" applyFill="1" applyBorder="1" applyAlignment="1" applyProtection="1">
      <alignment horizontal="center" vertical="center" wrapText="1" shrinkToFit="1"/>
    </xf>
    <xf numFmtId="184" fontId="22" fillId="4" borderId="55" xfId="0" applyNumberFormat="1" applyFont="1" applyFill="1" applyBorder="1" applyAlignment="1" applyProtection="1">
      <alignment horizontal="center" vertical="center" wrapText="1" shrinkToFit="1"/>
    </xf>
    <xf numFmtId="49" fontId="24" fillId="4" borderId="0" xfId="2" applyNumberFormat="1" applyFont="1" applyFill="1" applyBorder="1" applyAlignment="1" applyProtection="1">
      <alignment horizontal="center" shrinkToFit="1"/>
    </xf>
    <xf numFmtId="49" fontId="20" fillId="2" borderId="0" xfId="2" applyNumberFormat="1" applyFont="1" applyFill="1" applyBorder="1" applyAlignment="1" applyProtection="1">
      <alignment horizontal="left" vertical="top" shrinkToFit="1"/>
      <protection locked="0"/>
    </xf>
    <xf numFmtId="190" fontId="19" fillId="2" borderId="33" xfId="0" applyNumberFormat="1" applyFont="1" applyFill="1" applyBorder="1" applyAlignment="1" applyProtection="1">
      <alignment horizontal="left" vertical="center" wrapText="1" indent="2" shrinkToFit="1"/>
    </xf>
    <xf numFmtId="190" fontId="19" fillId="2" borderId="22" xfId="0" applyNumberFormat="1" applyFont="1" applyFill="1" applyBorder="1" applyAlignment="1" applyProtection="1">
      <alignment horizontal="left" vertical="center" wrapText="1" indent="2" shrinkToFit="1"/>
    </xf>
    <xf numFmtId="190" fontId="19" fillId="2" borderId="51" xfId="0" applyNumberFormat="1" applyFont="1" applyFill="1" applyBorder="1" applyAlignment="1" applyProtection="1">
      <alignment horizontal="left" vertical="center" wrapText="1" indent="2" shrinkToFit="1"/>
    </xf>
    <xf numFmtId="0" fontId="19" fillId="0" borderId="0" xfId="2" applyNumberFormat="1" applyFont="1" applyFill="1" applyBorder="1" applyAlignment="1" applyProtection="1">
      <alignment horizontal="center" vertical="center" shrinkToFit="1"/>
      <protection locked="0"/>
    </xf>
    <xf numFmtId="0" fontId="19" fillId="5" borderId="0" xfId="2" applyNumberFormat="1" applyFont="1" applyFill="1" applyBorder="1" applyAlignment="1" applyProtection="1">
      <alignment horizontal="center" vertical="top" shrinkToFit="1"/>
    </xf>
    <xf numFmtId="0" fontId="19" fillId="5" borderId="10" xfId="2" applyNumberFormat="1" applyFont="1" applyFill="1" applyBorder="1" applyAlignment="1" applyProtection="1">
      <alignment horizontal="center" vertical="top" shrinkToFit="1"/>
    </xf>
    <xf numFmtId="190" fontId="19" fillId="2" borderId="32" xfId="0" applyNumberFormat="1" applyFont="1" applyFill="1" applyBorder="1" applyAlignment="1" applyProtection="1">
      <alignment horizontal="left" vertical="center" wrapText="1" indent="1" shrinkToFit="1"/>
    </xf>
    <xf numFmtId="190" fontId="19" fillId="2" borderId="21" xfId="0" applyNumberFormat="1" applyFont="1" applyFill="1" applyBorder="1" applyAlignment="1" applyProtection="1">
      <alignment horizontal="left" vertical="center" wrapText="1" indent="1" shrinkToFit="1"/>
    </xf>
    <xf numFmtId="190" fontId="19" fillId="2" borderId="50" xfId="0" applyNumberFormat="1" applyFont="1" applyFill="1" applyBorder="1" applyAlignment="1" applyProtection="1">
      <alignment horizontal="left" vertical="center" wrapText="1" indent="1" shrinkToFit="1"/>
    </xf>
    <xf numFmtId="190" fontId="19" fillId="2" borderId="33" xfId="0" applyNumberFormat="1" applyFont="1" applyFill="1" applyBorder="1" applyAlignment="1" applyProtection="1">
      <alignment horizontal="left" vertical="center" wrapText="1" indent="1" shrinkToFit="1"/>
    </xf>
    <xf numFmtId="190" fontId="19" fillId="2" borderId="22" xfId="0" applyNumberFormat="1" applyFont="1" applyFill="1" applyBorder="1" applyAlignment="1" applyProtection="1">
      <alignment horizontal="left" vertical="center" wrapText="1" indent="1" shrinkToFit="1"/>
    </xf>
    <xf numFmtId="190" fontId="19" fillId="2" borderId="51" xfId="0" applyNumberFormat="1" applyFont="1" applyFill="1" applyBorder="1" applyAlignment="1" applyProtection="1">
      <alignment horizontal="left" vertical="center" wrapText="1" indent="1" shrinkToFit="1"/>
    </xf>
    <xf numFmtId="190" fontId="19" fillId="2" borderId="34" xfId="0" applyNumberFormat="1" applyFont="1" applyFill="1" applyBorder="1" applyAlignment="1" applyProtection="1">
      <alignment horizontal="left" vertical="center" wrapText="1" indent="2" shrinkToFit="1"/>
    </xf>
    <xf numFmtId="190" fontId="19" fillId="2" borderId="23" xfId="0" applyNumberFormat="1" applyFont="1" applyFill="1" applyBorder="1" applyAlignment="1" applyProtection="1">
      <alignment horizontal="left" vertical="center" wrapText="1" indent="2" shrinkToFit="1"/>
    </xf>
    <xf numFmtId="190" fontId="19" fillId="2" borderId="41" xfId="0" applyNumberFormat="1" applyFont="1" applyFill="1" applyBorder="1" applyAlignment="1" applyProtection="1">
      <alignment horizontal="left" vertical="center" wrapText="1" indent="2" shrinkToFit="1"/>
    </xf>
    <xf numFmtId="190" fontId="19" fillId="2" borderId="35" xfId="0" applyNumberFormat="1" applyFont="1" applyFill="1" applyBorder="1" applyAlignment="1" applyProtection="1">
      <alignment horizontal="left" vertical="center" wrapText="1" indent="2" shrinkToFit="1"/>
    </xf>
    <xf numFmtId="190" fontId="19" fillId="2" borderId="0" xfId="0" applyNumberFormat="1" applyFont="1" applyFill="1" applyBorder="1" applyAlignment="1" applyProtection="1">
      <alignment horizontal="left" vertical="center" wrapText="1" indent="2" shrinkToFit="1"/>
    </xf>
    <xf numFmtId="190" fontId="19" fillId="2" borderId="40" xfId="0" applyNumberFormat="1" applyFont="1" applyFill="1" applyBorder="1" applyAlignment="1" applyProtection="1">
      <alignment horizontal="left" vertical="center" wrapText="1" indent="2" shrinkToFit="1"/>
    </xf>
    <xf numFmtId="190" fontId="19" fillId="2" borderId="36" xfId="0" applyNumberFormat="1" applyFont="1" applyFill="1" applyBorder="1" applyAlignment="1" applyProtection="1">
      <alignment horizontal="left" vertical="center" wrapText="1" indent="2" shrinkToFit="1"/>
    </xf>
    <xf numFmtId="190" fontId="19" fillId="2" borderId="24" xfId="0" applyNumberFormat="1" applyFont="1" applyFill="1" applyBorder="1" applyAlignment="1" applyProtection="1">
      <alignment horizontal="left" vertical="center" wrapText="1" indent="2" shrinkToFit="1"/>
    </xf>
    <xf numFmtId="190" fontId="19" fillId="2" borderId="42" xfId="0" applyNumberFormat="1" applyFont="1" applyFill="1" applyBorder="1" applyAlignment="1" applyProtection="1">
      <alignment horizontal="left" vertical="center" wrapText="1" indent="2" shrinkToFit="1"/>
    </xf>
    <xf numFmtId="0" fontId="21" fillId="2" borderId="35" xfId="0" applyNumberFormat="1" applyFont="1" applyFill="1" applyBorder="1" applyAlignment="1" applyProtection="1">
      <alignment horizontal="center" vertical="center" wrapText="1" shrinkToFit="1"/>
    </xf>
    <xf numFmtId="0" fontId="0" fillId="2" borderId="0" xfId="0" applyFill="1" applyAlignment="1" applyProtection="1">
      <alignment horizontal="center" vertical="center" wrapText="1" shrinkToFit="1"/>
    </xf>
    <xf numFmtId="0" fontId="20" fillId="2" borderId="23" xfId="2" applyNumberFormat="1" applyFont="1" applyFill="1" applyBorder="1" applyAlignment="1" applyProtection="1">
      <alignment horizontal="left" vertical="center" wrapText="1" indent="2" shrinkToFit="1"/>
    </xf>
    <xf numFmtId="0" fontId="20" fillId="2" borderId="41" xfId="2" applyNumberFormat="1" applyFont="1" applyFill="1" applyBorder="1" applyAlignment="1" applyProtection="1">
      <alignment horizontal="left" vertical="center" wrapText="1" indent="2" shrinkToFit="1"/>
    </xf>
    <xf numFmtId="0" fontId="20" fillId="2" borderId="0" xfId="2" applyNumberFormat="1" applyFont="1" applyFill="1" applyBorder="1" applyAlignment="1" applyProtection="1">
      <alignment horizontal="left" vertical="center" wrapText="1" indent="2" shrinkToFit="1"/>
    </xf>
    <xf numFmtId="0" fontId="20" fillId="2" borderId="40" xfId="2" applyNumberFormat="1" applyFont="1" applyFill="1" applyBorder="1" applyAlignment="1" applyProtection="1">
      <alignment horizontal="left" vertical="center" wrapText="1" indent="2" shrinkToFit="1"/>
    </xf>
    <xf numFmtId="49" fontId="4" fillId="2" borderId="10" xfId="2" applyNumberFormat="1" applyFont="1" applyFill="1" applyBorder="1" applyAlignment="1" applyProtection="1">
      <alignment horizontal="left" vertical="center" shrinkToFit="1"/>
    </xf>
    <xf numFmtId="49" fontId="4" fillId="2" borderId="43" xfId="2" applyNumberFormat="1" applyFont="1" applyFill="1" applyBorder="1" applyAlignment="1" applyProtection="1">
      <alignment horizontal="left" vertical="center" shrinkToFit="1"/>
    </xf>
    <xf numFmtId="49" fontId="21" fillId="3" borderId="34" xfId="0" applyNumberFormat="1" applyFont="1" applyFill="1" applyBorder="1" applyAlignment="1" applyProtection="1">
      <alignment horizontal="left" vertical="center" wrapText="1" indent="1" shrinkToFit="1"/>
      <protection locked="0"/>
    </xf>
    <xf numFmtId="49" fontId="27" fillId="3" borderId="34" xfId="0" applyNumberFormat="1" applyFont="1" applyFill="1" applyBorder="1" applyAlignment="1" applyProtection="1">
      <alignment horizontal="left" vertical="center" wrapText="1" indent="1" shrinkToFit="1"/>
      <protection locked="0"/>
    </xf>
    <xf numFmtId="181" fontId="20" fillId="4" borderId="53" xfId="0" applyNumberFormat="1" applyFont="1" applyFill="1" applyBorder="1" applyAlignment="1" applyProtection="1">
      <alignment horizontal="center" vertical="center" shrinkToFit="1"/>
    </xf>
    <xf numFmtId="184" fontId="22" fillId="0" borderId="27" xfId="2" applyNumberFormat="1" applyFont="1" applyFill="1" applyBorder="1" applyAlignment="1" applyProtection="1">
      <alignment horizontal="right" vertical="center" wrapText="1" indent="2" shrinkToFit="1"/>
      <protection locked="0"/>
    </xf>
    <xf numFmtId="184" fontId="28" fillId="0" borderId="27" xfId="2" applyNumberFormat="1" applyFont="1" applyFill="1" applyBorder="1" applyAlignment="1" applyProtection="1">
      <alignment horizontal="right" vertical="center" wrapText="1" indent="2" shrinkToFit="1"/>
      <protection locked="0"/>
    </xf>
    <xf numFmtId="184" fontId="22" fillId="0" borderId="33" xfId="2" applyNumberFormat="1" applyFont="1" applyFill="1" applyBorder="1" applyAlignment="1" applyProtection="1">
      <alignment horizontal="right" vertical="center" wrapText="1" indent="2" shrinkToFit="1"/>
      <protection locked="0"/>
    </xf>
    <xf numFmtId="0" fontId="0" fillId="0" borderId="0" xfId="0" applyAlignment="1">
      <alignment vertical="center"/>
    </xf>
    <xf numFmtId="49" fontId="18" fillId="4" borderId="0" xfId="0" applyNumberFormat="1" applyFont="1" applyFill="1" applyBorder="1" applyAlignment="1">
      <alignment horizontal="center" vertical="center" shrinkToFit="1"/>
    </xf>
    <xf numFmtId="49" fontId="18" fillId="2" borderId="0" xfId="0" applyNumberFormat="1" applyFont="1" applyFill="1" applyBorder="1" applyAlignment="1" applyProtection="1">
      <alignment horizontal="center" vertical="center" shrinkToFit="1"/>
      <protection locked="0"/>
    </xf>
    <xf numFmtId="0" fontId="18" fillId="0" borderId="0" xfId="0" applyFont="1" applyAlignment="1">
      <alignment horizontal="center" vertical="center" shrinkToFit="1"/>
    </xf>
    <xf numFmtId="49" fontId="18" fillId="4" borderId="0" xfId="0" applyNumberFormat="1" applyFont="1" applyFill="1" applyBorder="1" applyAlignment="1">
      <alignment horizontal="right" vertical="center" shrinkToFit="1"/>
    </xf>
    <xf numFmtId="49" fontId="29" fillId="4" borderId="0" xfId="0" applyNumberFormat="1" applyFont="1" applyFill="1" applyBorder="1" applyAlignment="1">
      <alignment horizontal="center" vertical="center" shrinkToFit="1"/>
    </xf>
    <xf numFmtId="49" fontId="29" fillId="4" borderId="0" xfId="0" applyNumberFormat="1" applyFont="1" applyFill="1" applyAlignment="1">
      <alignment horizontal="left" vertical="center"/>
    </xf>
    <xf numFmtId="49" fontId="31" fillId="0" borderId="0" xfId="0" applyNumberFormat="1" applyFont="1" applyFill="1" applyBorder="1" applyAlignment="1" applyProtection="1">
      <alignment horizontal="center" vertical="center" shrinkToFit="1"/>
      <protection locked="0"/>
    </xf>
    <xf numFmtId="0" fontId="26" fillId="0" borderId="0" xfId="0" applyNumberFormat="1" applyFont="1" applyFill="1" applyBorder="1" applyAlignment="1" applyProtection="1">
      <alignment horizontal="center" vertical="center" shrinkToFit="1"/>
      <protection locked="0"/>
    </xf>
    <xf numFmtId="49" fontId="31" fillId="4" borderId="0" xfId="0" applyNumberFormat="1" applyFont="1" applyFill="1" applyBorder="1" applyAlignment="1">
      <alignment horizontal="center" vertical="center" shrinkToFit="1"/>
    </xf>
    <xf numFmtId="0" fontId="22" fillId="4" borderId="0" xfId="0" applyNumberFormat="1" applyFont="1" applyFill="1" applyBorder="1" applyAlignment="1">
      <alignment horizontal="center" vertical="center" wrapText="1"/>
    </xf>
    <xf numFmtId="0" fontId="22" fillId="4" borderId="0" xfId="0" applyNumberFormat="1" applyFont="1" applyFill="1" applyBorder="1" applyAlignment="1">
      <alignment horizontal="right" indent="4" shrinkToFit="1"/>
    </xf>
    <xf numFmtId="49" fontId="22" fillId="4" borderId="0" xfId="0" applyNumberFormat="1" applyFont="1" applyFill="1" applyBorder="1" applyAlignment="1">
      <alignment horizontal="center" vertical="center" shrinkToFit="1"/>
    </xf>
    <xf numFmtId="49" fontId="30" fillId="4" borderId="0" xfId="0" applyNumberFormat="1" applyFont="1" applyFill="1" applyBorder="1" applyAlignment="1">
      <alignment horizontal="distributed" vertical="center" shrinkToFit="1"/>
    </xf>
    <xf numFmtId="49" fontId="20" fillId="3" borderId="18" xfId="2" applyNumberFormat="1" applyFont="1" applyFill="1" applyBorder="1" applyAlignment="1" applyProtection="1">
      <alignment horizontal="left" vertical="center" indent="2" shrinkToFit="1"/>
      <protection locked="0"/>
    </xf>
    <xf numFmtId="49" fontId="20" fillId="3" borderId="26" xfId="2" applyNumberFormat="1" applyFont="1" applyFill="1" applyBorder="1" applyAlignment="1" applyProtection="1">
      <alignment horizontal="left" vertical="center" indent="2" shrinkToFit="1"/>
      <protection locked="0"/>
    </xf>
    <xf numFmtId="49" fontId="20" fillId="3" borderId="52" xfId="2" applyNumberFormat="1" applyFont="1" applyFill="1" applyBorder="1" applyAlignment="1" applyProtection="1">
      <alignment horizontal="left" vertical="center" indent="2" shrinkToFit="1"/>
      <protection locked="0"/>
    </xf>
    <xf numFmtId="49" fontId="20" fillId="2" borderId="19" xfId="2" applyNumberFormat="1" applyFont="1" applyFill="1" applyBorder="1" applyAlignment="1" applyProtection="1">
      <alignment horizontal="left" vertical="center" indent="2" shrinkToFit="1"/>
      <protection locked="0"/>
    </xf>
    <xf numFmtId="49" fontId="20" fillId="2" borderId="27" xfId="2" applyNumberFormat="1" applyFont="1" applyFill="1" applyBorder="1" applyAlignment="1" applyProtection="1">
      <alignment horizontal="left" vertical="center" indent="2" shrinkToFit="1"/>
      <protection locked="0"/>
    </xf>
    <xf numFmtId="49" fontId="20" fillId="2" borderId="53" xfId="2" applyNumberFormat="1" applyFont="1" applyFill="1" applyBorder="1" applyAlignment="1" applyProtection="1">
      <alignment horizontal="left" vertical="center" indent="2" shrinkToFit="1"/>
      <protection locked="0"/>
    </xf>
    <xf numFmtId="49" fontId="20" fillId="2" borderId="20" xfId="2" applyNumberFormat="1" applyFont="1" applyFill="1" applyBorder="1" applyAlignment="1" applyProtection="1">
      <alignment horizontal="left" vertical="center" indent="2" shrinkToFit="1"/>
      <protection locked="0"/>
    </xf>
    <xf numFmtId="49" fontId="20" fillId="2" borderId="28" xfId="2" applyNumberFormat="1" applyFont="1" applyFill="1" applyBorder="1" applyAlignment="1" applyProtection="1">
      <alignment horizontal="left" vertical="center" indent="2" shrinkToFit="1"/>
      <protection locked="0"/>
    </xf>
    <xf numFmtId="49" fontId="20" fillId="2" borderId="55" xfId="2" applyNumberFormat="1" applyFont="1" applyFill="1" applyBorder="1" applyAlignment="1" applyProtection="1">
      <alignment horizontal="left" vertical="center" indent="2" shrinkToFit="1"/>
      <protection locked="0"/>
    </xf>
    <xf numFmtId="0" fontId="4" fillId="4" borderId="11" xfId="2" applyFont="1" applyFill="1" applyBorder="1" applyAlignment="1">
      <alignment horizontal="center" vertical="top" textRotation="255" shrinkToFit="1"/>
    </xf>
    <xf numFmtId="0" fontId="4" fillId="4" borderId="14" xfId="2" applyFont="1" applyFill="1" applyBorder="1" applyAlignment="1">
      <alignment horizontal="center" vertical="top" textRotation="255" shrinkToFit="1"/>
    </xf>
    <xf numFmtId="0" fontId="4" fillId="4" borderId="13" xfId="2" applyFont="1" applyFill="1" applyBorder="1" applyAlignment="1">
      <alignment horizontal="center" vertical="top" textRotation="255" shrinkToFit="1"/>
    </xf>
    <xf numFmtId="0" fontId="4" fillId="4" borderId="40" xfId="2" applyFont="1" applyFill="1" applyBorder="1" applyAlignment="1">
      <alignment horizontal="center" vertical="top" textRotation="255" shrinkToFit="1"/>
    </xf>
    <xf numFmtId="0" fontId="4" fillId="4" borderId="15" xfId="2" applyFont="1" applyFill="1" applyBorder="1" applyAlignment="1">
      <alignment horizontal="center" vertical="top" textRotation="255" shrinkToFit="1"/>
    </xf>
    <xf numFmtId="0" fontId="4" fillId="4" borderId="43" xfId="2" applyFont="1" applyFill="1" applyBorder="1" applyAlignment="1">
      <alignment horizontal="center" vertical="top" textRotation="255" shrinkToFit="1"/>
    </xf>
    <xf numFmtId="0" fontId="33" fillId="4" borderId="0" xfId="2" applyFont="1" applyFill="1" applyAlignment="1">
      <alignment horizontal="distributed" vertical="center"/>
    </xf>
    <xf numFmtId="0" fontId="4" fillId="4" borderId="18" xfId="2" applyFont="1" applyFill="1" applyBorder="1" applyAlignment="1">
      <alignment horizontal="distributed" vertical="center" justifyLastLine="1" shrinkToFit="1"/>
    </xf>
    <xf numFmtId="0" fontId="4" fillId="4" borderId="26" xfId="2" applyFont="1" applyFill="1" applyBorder="1" applyAlignment="1">
      <alignment horizontal="distributed" vertical="center" justifyLastLine="1" shrinkToFit="1"/>
    </xf>
    <xf numFmtId="0" fontId="4" fillId="4" borderId="19" xfId="2" applyFont="1" applyFill="1" applyBorder="1" applyAlignment="1">
      <alignment horizontal="distributed" vertical="center" justifyLastLine="1" shrinkToFit="1"/>
    </xf>
    <xf numFmtId="0" fontId="4" fillId="4" borderId="27" xfId="2" applyFont="1" applyFill="1" applyBorder="1" applyAlignment="1">
      <alignment horizontal="distributed" vertical="center" justifyLastLine="1" shrinkToFit="1"/>
    </xf>
    <xf numFmtId="0" fontId="19" fillId="5" borderId="38" xfId="2" applyNumberFormat="1" applyFont="1" applyFill="1" applyBorder="1" applyAlignment="1" applyProtection="1">
      <alignment horizontal="left" vertical="center" wrapText="1" indent="1" shrinkToFit="1"/>
    </xf>
    <xf numFmtId="0" fontId="19" fillId="5" borderId="12" xfId="2" applyNumberFormat="1" applyFont="1" applyFill="1" applyBorder="1" applyAlignment="1" applyProtection="1">
      <alignment horizontal="left" vertical="center" wrapText="1" indent="1" shrinkToFit="1"/>
    </xf>
    <xf numFmtId="0" fontId="19" fillId="5" borderId="14" xfId="2" applyNumberFormat="1" applyFont="1" applyFill="1" applyBorder="1" applyAlignment="1" applyProtection="1">
      <alignment horizontal="left" vertical="center" wrapText="1" indent="1" shrinkToFit="1"/>
    </xf>
    <xf numFmtId="0" fontId="19" fillId="5" borderId="36" xfId="2" applyNumberFormat="1" applyFont="1" applyFill="1" applyBorder="1" applyAlignment="1" applyProtection="1">
      <alignment horizontal="left" vertical="center" wrapText="1" indent="1" shrinkToFit="1"/>
    </xf>
    <xf numFmtId="0" fontId="19" fillId="5" borderId="24" xfId="2" applyNumberFormat="1" applyFont="1" applyFill="1" applyBorder="1" applyAlignment="1" applyProtection="1">
      <alignment horizontal="left" vertical="center" wrapText="1" indent="1" shrinkToFit="1"/>
    </xf>
    <xf numFmtId="0" fontId="19" fillId="5" borderId="42" xfId="2" applyNumberFormat="1" applyFont="1" applyFill="1" applyBorder="1" applyAlignment="1" applyProtection="1">
      <alignment horizontal="left" vertical="center" wrapText="1" indent="1" shrinkToFit="1"/>
    </xf>
    <xf numFmtId="0" fontId="20" fillId="2" borderId="34" xfId="2" applyNumberFormat="1" applyFont="1" applyFill="1" applyBorder="1" applyAlignment="1" applyProtection="1">
      <alignment horizontal="left" vertical="center" wrapText="1" indent="1" shrinkToFit="1"/>
    </xf>
    <xf numFmtId="0" fontId="20" fillId="2" borderId="23" xfId="2" applyNumberFormat="1" applyFont="1" applyFill="1" applyBorder="1" applyAlignment="1" applyProtection="1">
      <alignment horizontal="left" vertical="center" wrapText="1" indent="1" shrinkToFit="1"/>
    </xf>
    <xf numFmtId="0" fontId="20" fillId="2" borderId="44" xfId="2" applyNumberFormat="1" applyFont="1" applyFill="1" applyBorder="1" applyAlignment="1" applyProtection="1">
      <alignment horizontal="left" vertical="center" wrapText="1" indent="1" shrinkToFit="1"/>
    </xf>
    <xf numFmtId="0" fontId="20" fillId="2" borderId="36" xfId="2" applyNumberFormat="1" applyFont="1" applyFill="1" applyBorder="1" applyAlignment="1" applyProtection="1">
      <alignment horizontal="left" vertical="center" wrapText="1" indent="1" shrinkToFit="1"/>
    </xf>
    <xf numFmtId="0" fontId="20" fillId="2" borderId="24" xfId="2" applyNumberFormat="1" applyFont="1" applyFill="1" applyBorder="1" applyAlignment="1" applyProtection="1">
      <alignment horizontal="left" vertical="center" wrapText="1" indent="1" shrinkToFit="1"/>
    </xf>
    <xf numFmtId="0" fontId="20" fillId="2" borderId="45" xfId="2" applyNumberFormat="1" applyFont="1" applyFill="1" applyBorder="1" applyAlignment="1" applyProtection="1">
      <alignment horizontal="left" vertical="center" wrapText="1" indent="1" shrinkToFit="1"/>
    </xf>
    <xf numFmtId="0" fontId="4" fillId="4" borderId="27" xfId="2" applyNumberFormat="1" applyFont="1" applyFill="1" applyBorder="1" applyAlignment="1">
      <alignment horizontal="center" vertical="center" shrinkToFit="1"/>
    </xf>
    <xf numFmtId="0" fontId="20" fillId="5" borderId="34" xfId="2" applyNumberFormat="1" applyFont="1" applyFill="1" applyBorder="1" applyAlignment="1" applyProtection="1">
      <alignment horizontal="left" vertical="center" wrapText="1" indent="1" shrinkToFit="1"/>
    </xf>
    <xf numFmtId="0" fontId="20" fillId="5" borderId="23" xfId="2" applyNumberFormat="1" applyFont="1" applyFill="1" applyBorder="1" applyAlignment="1" applyProtection="1">
      <alignment horizontal="left" vertical="center" wrapText="1" indent="1" shrinkToFit="1"/>
    </xf>
    <xf numFmtId="0" fontId="20" fillId="5" borderId="41" xfId="2" applyNumberFormat="1" applyFont="1" applyFill="1" applyBorder="1" applyAlignment="1" applyProtection="1">
      <alignment horizontal="left" vertical="center" wrapText="1" indent="1" shrinkToFit="1"/>
    </xf>
    <xf numFmtId="0" fontId="20" fillId="5" borderId="36" xfId="2" applyNumberFormat="1" applyFont="1" applyFill="1" applyBorder="1" applyAlignment="1" applyProtection="1">
      <alignment horizontal="left" vertical="center" wrapText="1" indent="1" shrinkToFit="1"/>
    </xf>
    <xf numFmtId="0" fontId="20" fillId="5" borderId="24" xfId="2" applyNumberFormat="1" applyFont="1" applyFill="1" applyBorder="1" applyAlignment="1" applyProtection="1">
      <alignment horizontal="left" vertical="center" wrapText="1" indent="1" shrinkToFit="1"/>
    </xf>
    <xf numFmtId="0" fontId="20" fillId="5" borderId="42" xfId="2" applyNumberFormat="1" applyFont="1" applyFill="1" applyBorder="1" applyAlignment="1" applyProtection="1">
      <alignment horizontal="left" vertical="center" wrapText="1" indent="1" shrinkToFit="1"/>
    </xf>
    <xf numFmtId="0" fontId="4" fillId="2" borderId="11" xfId="2" applyFont="1" applyFill="1" applyBorder="1" applyAlignment="1" applyProtection="1">
      <alignment horizontal="distributed" vertical="center" wrapText="1" justifyLastLine="1" shrinkToFit="1"/>
    </xf>
    <xf numFmtId="0" fontId="4" fillId="2" borderId="12" xfId="2" applyFont="1" applyFill="1" applyBorder="1" applyAlignment="1" applyProtection="1">
      <alignment horizontal="distributed" vertical="center" wrapText="1" justifyLastLine="1" shrinkToFit="1"/>
    </xf>
    <xf numFmtId="0" fontId="4" fillId="2" borderId="29" xfId="2" applyFont="1" applyFill="1" applyBorder="1" applyAlignment="1" applyProtection="1">
      <alignment horizontal="distributed" vertical="center" wrapText="1" justifyLastLine="1" shrinkToFit="1"/>
    </xf>
    <xf numFmtId="0" fontId="4" fillId="2" borderId="13" xfId="2" applyFont="1" applyFill="1" applyBorder="1" applyAlignment="1" applyProtection="1">
      <alignment horizontal="distributed" vertical="center" wrapText="1" justifyLastLine="1" shrinkToFit="1"/>
    </xf>
    <xf numFmtId="0" fontId="4" fillId="2" borderId="0" xfId="2" applyFont="1" applyFill="1" applyBorder="1" applyAlignment="1" applyProtection="1">
      <alignment horizontal="distributed" vertical="center" wrapText="1" justifyLastLine="1" shrinkToFit="1"/>
    </xf>
    <xf numFmtId="0" fontId="4" fillId="2" borderId="30" xfId="2" applyFont="1" applyFill="1" applyBorder="1" applyAlignment="1" applyProtection="1">
      <alignment horizontal="distributed" vertical="center" wrapText="1" justifyLastLine="1" shrinkToFit="1"/>
    </xf>
    <xf numFmtId="0" fontId="4" fillId="2" borderId="15" xfId="2" applyFont="1" applyFill="1" applyBorder="1" applyAlignment="1" applyProtection="1">
      <alignment horizontal="distributed" vertical="center" wrapText="1" justifyLastLine="1" shrinkToFit="1"/>
    </xf>
    <xf numFmtId="0" fontId="4" fillId="2" borderId="10" xfId="2" applyFont="1" applyFill="1" applyBorder="1" applyAlignment="1" applyProtection="1">
      <alignment horizontal="distributed" vertical="center" wrapText="1" justifyLastLine="1" shrinkToFit="1"/>
    </xf>
    <xf numFmtId="0" fontId="4" fillId="2" borderId="31" xfId="2" applyFont="1" applyFill="1" applyBorder="1" applyAlignment="1" applyProtection="1">
      <alignment horizontal="distributed" vertical="center" wrapText="1" justifyLastLine="1" shrinkToFit="1"/>
    </xf>
    <xf numFmtId="49" fontId="20" fillId="2" borderId="38" xfId="2" applyNumberFormat="1" applyFont="1" applyFill="1" applyBorder="1" applyAlignment="1" applyProtection="1">
      <alignment horizontal="center" vertical="center" wrapText="1" shrinkToFit="1"/>
    </xf>
    <xf numFmtId="49" fontId="20" fillId="2" borderId="12" xfId="2" applyNumberFormat="1" applyFont="1" applyFill="1" applyBorder="1" applyAlignment="1" applyProtection="1">
      <alignment horizontal="center" vertical="center" wrapText="1" shrinkToFit="1"/>
    </xf>
    <xf numFmtId="49" fontId="20" fillId="2" borderId="14" xfId="2" applyNumberFormat="1" applyFont="1" applyFill="1" applyBorder="1" applyAlignment="1" applyProtection="1">
      <alignment horizontal="center" vertical="center" wrapText="1" shrinkToFit="1"/>
    </xf>
    <xf numFmtId="49" fontId="20" fillId="2" borderId="35" xfId="2" applyNumberFormat="1" applyFont="1" applyFill="1" applyBorder="1" applyAlignment="1" applyProtection="1">
      <alignment horizontal="center" vertical="center" wrapText="1" shrinkToFit="1"/>
    </xf>
    <xf numFmtId="49" fontId="20" fillId="2" borderId="0" xfId="2" applyNumberFormat="1" applyFont="1" applyFill="1" applyAlignment="1" applyProtection="1">
      <alignment horizontal="center" vertical="center" wrapText="1" shrinkToFit="1"/>
    </xf>
    <xf numFmtId="49" fontId="20" fillId="2" borderId="40" xfId="2" applyNumberFormat="1" applyFont="1" applyFill="1" applyBorder="1" applyAlignment="1" applyProtection="1">
      <alignment horizontal="center" vertical="center" wrapText="1" shrinkToFit="1"/>
    </xf>
    <xf numFmtId="49" fontId="20" fillId="2" borderId="39" xfId="2" applyNumberFormat="1" applyFont="1" applyFill="1" applyBorder="1" applyAlignment="1" applyProtection="1">
      <alignment horizontal="center" vertical="center" wrapText="1" shrinkToFit="1"/>
    </xf>
    <xf numFmtId="49" fontId="20" fillId="2" borderId="10" xfId="2" applyNumberFormat="1" applyFont="1" applyFill="1" applyBorder="1" applyAlignment="1" applyProtection="1">
      <alignment horizontal="center" vertical="center" wrapText="1" shrinkToFit="1"/>
    </xf>
    <xf numFmtId="49" fontId="20" fillId="2" borderId="43" xfId="2" applyNumberFormat="1" applyFont="1" applyFill="1" applyBorder="1" applyAlignment="1" applyProtection="1">
      <alignment horizontal="center" vertical="center" wrapText="1" shrinkToFit="1"/>
    </xf>
    <xf numFmtId="0" fontId="4" fillId="4" borderId="16" xfId="2" applyFont="1" applyFill="1" applyBorder="1" applyAlignment="1">
      <alignment horizontal="center" vertical="center" wrapText="1" shrinkToFit="1"/>
    </xf>
    <xf numFmtId="0" fontId="4" fillId="4" borderId="23" xfId="2" applyFont="1" applyFill="1" applyBorder="1" applyAlignment="1">
      <alignment horizontal="center" vertical="center" shrinkToFit="1"/>
    </xf>
    <xf numFmtId="0" fontId="4" fillId="4" borderId="44" xfId="2" applyFont="1" applyFill="1" applyBorder="1" applyAlignment="1">
      <alignment horizontal="center" vertical="center" shrinkToFit="1"/>
    </xf>
    <xf numFmtId="0" fontId="4" fillId="4" borderId="15" xfId="2" applyFont="1" applyFill="1" applyBorder="1" applyAlignment="1">
      <alignment horizontal="center" vertical="center" shrinkToFit="1"/>
    </xf>
    <xf numFmtId="0" fontId="4" fillId="4" borderId="10" xfId="2" applyFont="1" applyFill="1" applyBorder="1" applyAlignment="1">
      <alignment horizontal="center" vertical="center" shrinkToFit="1"/>
    </xf>
    <xf numFmtId="0" fontId="4" fillId="4" borderId="31" xfId="2" applyFont="1" applyFill="1" applyBorder="1" applyAlignment="1">
      <alignment horizontal="center" vertical="center" shrinkToFit="1"/>
    </xf>
    <xf numFmtId="0" fontId="20" fillId="2" borderId="39" xfId="2" applyNumberFormat="1" applyFont="1" applyFill="1" applyBorder="1" applyAlignment="1" applyProtection="1">
      <alignment horizontal="left" vertical="center" wrapText="1" indent="1" shrinkToFit="1"/>
    </xf>
    <xf numFmtId="0" fontId="20" fillId="2" borderId="10" xfId="2" applyNumberFormat="1" applyFont="1" applyFill="1" applyBorder="1" applyAlignment="1" applyProtection="1">
      <alignment horizontal="left" vertical="center" wrapText="1" indent="1" shrinkToFit="1"/>
    </xf>
    <xf numFmtId="0" fontId="20" fillId="2" borderId="31" xfId="2" applyNumberFormat="1" applyFont="1" applyFill="1" applyBorder="1" applyAlignment="1" applyProtection="1">
      <alignment horizontal="left" vertical="center" wrapText="1" indent="1" shrinkToFit="1"/>
    </xf>
    <xf numFmtId="0" fontId="4" fillId="4" borderId="28" xfId="2" applyFont="1" applyFill="1" applyBorder="1" applyAlignment="1">
      <alignment horizontal="center" vertical="center" shrinkToFit="1"/>
    </xf>
    <xf numFmtId="179" fontId="22" fillId="5" borderId="34" xfId="2" applyNumberFormat="1" applyFont="1" applyFill="1" applyBorder="1" applyAlignment="1" applyProtection="1">
      <alignment horizontal="right" vertical="center" shrinkToFit="1"/>
    </xf>
    <xf numFmtId="179" fontId="22" fillId="5" borderId="23" xfId="2" applyNumberFormat="1" applyFont="1" applyFill="1" applyBorder="1" applyAlignment="1" applyProtection="1">
      <alignment horizontal="right" vertical="center" shrinkToFit="1"/>
    </xf>
    <xf numFmtId="179" fontId="22" fillId="5" borderId="39" xfId="2" applyNumberFormat="1" applyFont="1" applyFill="1" applyBorder="1" applyAlignment="1" applyProtection="1">
      <alignment horizontal="right" vertical="center" shrinkToFit="1"/>
    </xf>
    <xf numFmtId="179" fontId="22" fillId="5" borderId="10" xfId="2" applyNumberFormat="1" applyFont="1" applyFill="1" applyBorder="1" applyAlignment="1" applyProtection="1">
      <alignment horizontal="right" vertical="center" shrinkToFit="1"/>
    </xf>
    <xf numFmtId="0" fontId="4" fillId="4" borderId="23" xfId="2" applyFont="1" applyFill="1" applyBorder="1" applyAlignment="1" applyProtection="1">
      <alignment horizontal="center" vertical="center" shrinkToFit="1"/>
    </xf>
    <xf numFmtId="0" fontId="4" fillId="4" borderId="41" xfId="2" applyFont="1" applyFill="1" applyBorder="1" applyAlignment="1" applyProtection="1">
      <alignment horizontal="center" vertical="center" shrinkToFit="1"/>
    </xf>
    <xf numFmtId="0" fontId="4" fillId="4" borderId="10" xfId="2" applyFont="1" applyFill="1" applyBorder="1" applyAlignment="1" applyProtection="1">
      <alignment horizontal="center" vertical="center" shrinkToFit="1"/>
    </xf>
    <xf numFmtId="0" fontId="4" fillId="4" borderId="43" xfId="2" applyFont="1" applyFill="1" applyBorder="1" applyAlignment="1" applyProtection="1">
      <alignment horizontal="center" vertical="center" shrinkToFit="1"/>
    </xf>
    <xf numFmtId="49" fontId="19" fillId="5" borderId="0" xfId="2" applyNumberFormat="1" applyFont="1" applyFill="1" applyBorder="1" applyAlignment="1" applyProtection="1">
      <alignment horizontal="left" vertical="center" wrapText="1" shrinkToFit="1"/>
    </xf>
    <xf numFmtId="0" fontId="19" fillId="5" borderId="0" xfId="2" applyNumberFormat="1" applyFont="1" applyFill="1" applyAlignment="1" applyProtection="1">
      <alignment horizontal="left" vertical="center" wrapText="1" shrinkToFit="1"/>
    </xf>
    <xf numFmtId="49" fontId="18" fillId="0" borderId="0" xfId="2" applyNumberFormat="1" applyFont="1" applyFill="1" applyBorder="1" applyAlignment="1" applyProtection="1">
      <alignment horizontal="center" vertical="center" shrinkToFit="1"/>
      <protection locked="0"/>
    </xf>
    <xf numFmtId="0" fontId="22" fillId="0" borderId="0" xfId="2" applyNumberFormat="1" applyFont="1" applyFill="1" applyBorder="1" applyAlignment="1" applyProtection="1">
      <alignment horizontal="center" vertical="center" shrinkToFit="1"/>
      <protection locked="0"/>
    </xf>
    <xf numFmtId="49" fontId="26" fillId="4" borderId="0" xfId="2" applyNumberFormat="1" applyFont="1" applyFill="1" applyBorder="1" applyAlignment="1">
      <alignment horizontal="distributed" vertical="center" shrinkToFit="1"/>
    </xf>
    <xf numFmtId="49" fontId="18" fillId="4" borderId="26" xfId="2" applyNumberFormat="1" applyFont="1" applyFill="1" applyBorder="1" applyAlignment="1">
      <alignment horizontal="center" vertical="center" shrinkToFit="1"/>
    </xf>
    <xf numFmtId="49" fontId="18" fillId="4" borderId="27" xfId="2" applyNumberFormat="1" applyFont="1" applyFill="1" applyBorder="1" applyAlignment="1">
      <alignment horizontal="center" vertical="center" shrinkToFit="1"/>
    </xf>
    <xf numFmtId="0" fontId="19" fillId="5" borderId="35" xfId="2" applyNumberFormat="1" applyFont="1" applyFill="1" applyBorder="1" applyAlignment="1" applyProtection="1">
      <alignment horizontal="left" vertical="center" wrapText="1" indent="1" shrinkToFit="1"/>
    </xf>
    <xf numFmtId="0" fontId="19" fillId="5" borderId="0" xfId="2" applyNumberFormat="1" applyFont="1" applyFill="1" applyBorder="1" applyAlignment="1" applyProtection="1">
      <alignment horizontal="left" vertical="center" wrapText="1" indent="1" shrinkToFit="1"/>
    </xf>
    <xf numFmtId="0" fontId="19" fillId="5" borderId="40" xfId="2" applyNumberFormat="1" applyFont="1" applyFill="1" applyBorder="1" applyAlignment="1" applyProtection="1">
      <alignment horizontal="left" vertical="center" wrapText="1" indent="1" shrinkToFit="1"/>
    </xf>
    <xf numFmtId="0" fontId="19" fillId="5" borderId="34" xfId="2" applyNumberFormat="1" applyFont="1" applyFill="1" applyBorder="1" applyAlignment="1" applyProtection="1">
      <alignment horizontal="left" vertical="center" indent="2" shrinkToFit="1"/>
    </xf>
    <xf numFmtId="0" fontId="19" fillId="5" borderId="23" xfId="2" applyNumberFormat="1" applyFont="1" applyFill="1" applyBorder="1" applyAlignment="1" applyProtection="1">
      <alignment horizontal="left" vertical="center" indent="2" shrinkToFit="1"/>
    </xf>
    <xf numFmtId="0" fontId="19" fillId="5" borderId="41" xfId="2" applyNumberFormat="1" applyFont="1" applyFill="1" applyBorder="1" applyAlignment="1" applyProtection="1">
      <alignment horizontal="left" vertical="center" indent="2" shrinkToFit="1"/>
    </xf>
    <xf numFmtId="0" fontId="19" fillId="5" borderId="35" xfId="2" applyNumberFormat="1" applyFont="1" applyFill="1" applyBorder="1" applyAlignment="1" applyProtection="1">
      <alignment horizontal="left" vertical="center" indent="2" shrinkToFit="1"/>
    </xf>
    <xf numFmtId="0" fontId="19" fillId="5" borderId="0" xfId="2" applyNumberFormat="1" applyFont="1" applyFill="1" applyBorder="1" applyAlignment="1" applyProtection="1">
      <alignment horizontal="left" vertical="center" indent="2" shrinkToFit="1"/>
    </xf>
    <xf numFmtId="0" fontId="19" fillId="5" borderId="40" xfId="2" applyNumberFormat="1" applyFont="1" applyFill="1" applyBorder="1" applyAlignment="1" applyProtection="1">
      <alignment horizontal="left" vertical="center" indent="2" shrinkToFit="1"/>
    </xf>
    <xf numFmtId="0" fontId="19" fillId="5" borderId="36" xfId="2" applyNumberFormat="1" applyFont="1" applyFill="1" applyBorder="1" applyAlignment="1" applyProtection="1">
      <alignment horizontal="left" vertical="center" indent="2" shrinkToFit="1"/>
    </xf>
    <xf numFmtId="0" fontId="19" fillId="5" borderId="24" xfId="2" applyNumberFormat="1" applyFont="1" applyFill="1" applyBorder="1" applyAlignment="1" applyProtection="1">
      <alignment horizontal="left" vertical="center" indent="2" shrinkToFit="1"/>
    </xf>
    <xf numFmtId="0" fontId="19" fillId="5" borderId="42" xfId="2" applyNumberFormat="1" applyFont="1" applyFill="1" applyBorder="1" applyAlignment="1" applyProtection="1">
      <alignment horizontal="left" vertical="center" indent="2" shrinkToFit="1"/>
    </xf>
    <xf numFmtId="49" fontId="18" fillId="4" borderId="13" xfId="2" applyNumberFormat="1" applyFont="1" applyFill="1" applyBorder="1" applyAlignment="1">
      <alignment horizontal="center" vertical="top" shrinkToFit="1"/>
    </xf>
    <xf numFmtId="49" fontId="18" fillId="4" borderId="0" xfId="2" applyNumberFormat="1" applyFont="1" applyFill="1" applyBorder="1" applyAlignment="1">
      <alignment horizontal="center" vertical="top" shrinkToFit="1"/>
    </xf>
    <xf numFmtId="49" fontId="18" fillId="4" borderId="30" xfId="2" applyNumberFormat="1" applyFont="1" applyFill="1" applyBorder="1" applyAlignment="1">
      <alignment horizontal="center" vertical="top" shrinkToFit="1"/>
    </xf>
    <xf numFmtId="49" fontId="18" fillId="4" borderId="15" xfId="2" applyNumberFormat="1" applyFont="1" applyFill="1" applyBorder="1" applyAlignment="1">
      <alignment horizontal="center" vertical="top" shrinkToFit="1"/>
    </xf>
    <xf numFmtId="49" fontId="18" fillId="4" borderId="10" xfId="2" applyNumberFormat="1" applyFont="1" applyFill="1" applyBorder="1" applyAlignment="1">
      <alignment horizontal="center" vertical="top" shrinkToFit="1"/>
    </xf>
    <xf numFmtId="49" fontId="18" fillId="4" borderId="31" xfId="2" applyNumberFormat="1" applyFont="1" applyFill="1" applyBorder="1" applyAlignment="1">
      <alignment horizontal="center" vertical="top" shrinkToFit="1"/>
    </xf>
    <xf numFmtId="49" fontId="18" fillId="4" borderId="19" xfId="2" applyNumberFormat="1" applyFont="1" applyFill="1" applyBorder="1" applyAlignment="1">
      <alignment horizontal="center" vertical="center" shrinkToFit="1"/>
    </xf>
    <xf numFmtId="0" fontId="2" fillId="0" borderId="27" xfId="2" applyBorder="1" applyAlignment="1">
      <alignment horizontal="center" vertical="center" shrinkToFit="1"/>
    </xf>
    <xf numFmtId="0" fontId="2" fillId="0" borderId="19" xfId="2" applyBorder="1" applyAlignment="1">
      <alignment horizontal="center" vertical="center" shrinkToFit="1"/>
    </xf>
    <xf numFmtId="0" fontId="2" fillId="0" borderId="64" xfId="2" applyBorder="1" applyAlignment="1">
      <alignment horizontal="center" vertical="center" shrinkToFit="1"/>
    </xf>
    <xf numFmtId="0" fontId="2" fillId="0" borderId="65" xfId="2" applyBorder="1" applyAlignment="1">
      <alignment horizontal="center" vertical="center" shrinkToFit="1"/>
    </xf>
    <xf numFmtId="0" fontId="19" fillId="0" borderId="0" xfId="2" applyNumberFormat="1" applyFont="1" applyFill="1" applyBorder="1" applyAlignment="1" applyProtection="1">
      <alignment horizontal="left" vertical="center" indent="2" shrinkToFit="1"/>
      <protection locked="0"/>
    </xf>
    <xf numFmtId="49" fontId="18" fillId="4" borderId="27" xfId="2" applyNumberFormat="1" applyFont="1" applyFill="1" applyBorder="1" applyAlignment="1">
      <alignment horizontal="center" vertical="center" wrapText="1" shrinkToFit="1"/>
    </xf>
    <xf numFmtId="49" fontId="18" fillId="4" borderId="65" xfId="2" applyNumberFormat="1" applyFont="1" applyFill="1" applyBorder="1" applyAlignment="1">
      <alignment horizontal="center" vertical="center" wrapText="1" shrinkToFit="1"/>
    </xf>
    <xf numFmtId="190" fontId="20" fillId="0" borderId="34" xfId="2" applyNumberFormat="1" applyFont="1" applyFill="1" applyBorder="1" applyAlignment="1" applyProtection="1">
      <alignment horizontal="center" vertical="center" shrinkToFit="1"/>
      <protection locked="0"/>
    </xf>
    <xf numFmtId="190" fontId="20" fillId="0" borderId="23" xfId="2" applyNumberFormat="1" applyFont="1" applyFill="1" applyBorder="1" applyAlignment="1" applyProtection="1">
      <alignment horizontal="center" vertical="center" shrinkToFit="1"/>
      <protection locked="0"/>
    </xf>
    <xf numFmtId="190" fontId="20" fillId="0" borderId="41" xfId="2" applyNumberFormat="1" applyFont="1" applyFill="1" applyBorder="1" applyAlignment="1" applyProtection="1">
      <alignment horizontal="center" vertical="center" shrinkToFit="1"/>
      <protection locked="0"/>
    </xf>
    <xf numFmtId="190" fontId="20" fillId="0" borderId="35" xfId="2" applyNumberFormat="1" applyFont="1" applyFill="1" applyBorder="1" applyAlignment="1" applyProtection="1">
      <alignment horizontal="center" vertical="center" shrinkToFit="1"/>
      <protection locked="0"/>
    </xf>
    <xf numFmtId="190" fontId="20" fillId="0" borderId="0" xfId="2" applyNumberFormat="1" applyFont="1" applyFill="1" applyAlignment="1" applyProtection="1">
      <alignment horizontal="center" vertical="center" shrinkToFit="1"/>
      <protection locked="0"/>
    </xf>
    <xf numFmtId="190" fontId="20" fillId="0" borderId="40" xfId="2" applyNumberFormat="1" applyFont="1" applyFill="1" applyBorder="1" applyAlignment="1" applyProtection="1">
      <alignment horizontal="center" vertical="center" shrinkToFit="1"/>
      <protection locked="0"/>
    </xf>
    <xf numFmtId="49" fontId="18" fillId="4" borderId="11" xfId="2" applyNumberFormat="1" applyFont="1" applyFill="1" applyBorder="1" applyAlignment="1">
      <alignment horizontal="center" vertical="center" shrinkToFit="1"/>
    </xf>
    <xf numFmtId="0" fontId="2" fillId="4" borderId="12" xfId="2" applyFill="1" applyBorder="1" applyAlignment="1">
      <alignment horizontal="center" vertical="center" shrinkToFit="1"/>
    </xf>
    <xf numFmtId="0" fontId="2" fillId="4" borderId="29" xfId="2" applyFill="1" applyBorder="1" applyAlignment="1">
      <alignment horizontal="center" vertical="center" shrinkToFit="1"/>
    </xf>
    <xf numFmtId="0" fontId="2" fillId="4" borderId="13" xfId="2" applyFill="1" applyBorder="1" applyAlignment="1">
      <alignment horizontal="center" vertical="center" shrinkToFit="1"/>
    </xf>
    <xf numFmtId="0" fontId="2" fillId="4" borderId="0" xfId="2" applyFill="1" applyBorder="1" applyAlignment="1">
      <alignment horizontal="center" vertical="center" shrinkToFit="1"/>
    </xf>
    <xf numFmtId="0" fontId="2" fillId="4" borderId="30" xfId="2" applyFill="1" applyBorder="1" applyAlignment="1">
      <alignment horizontal="center" vertical="center" shrinkToFit="1"/>
    </xf>
    <xf numFmtId="49" fontId="18" fillId="4" borderId="38" xfId="2" applyNumberFormat="1" applyFont="1" applyFill="1" applyBorder="1" applyAlignment="1">
      <alignment horizontal="left" vertical="center" indent="1" shrinkToFit="1"/>
    </xf>
    <xf numFmtId="49" fontId="18" fillId="4" borderId="12" xfId="2" applyNumberFormat="1" applyFont="1" applyFill="1" applyBorder="1" applyAlignment="1">
      <alignment horizontal="left" vertical="center" indent="1" shrinkToFit="1"/>
    </xf>
    <xf numFmtId="49" fontId="18" fillId="4" borderId="14" xfId="2" applyNumberFormat="1" applyFont="1" applyFill="1" applyBorder="1" applyAlignment="1">
      <alignment horizontal="left" vertical="center" indent="1" shrinkToFit="1"/>
    </xf>
    <xf numFmtId="49" fontId="18" fillId="4" borderId="35" xfId="2" applyNumberFormat="1" applyFont="1" applyFill="1" applyBorder="1" applyAlignment="1">
      <alignment horizontal="left" vertical="center" indent="1" shrinkToFit="1"/>
    </xf>
    <xf numFmtId="49" fontId="18" fillId="4" borderId="0" xfId="2" applyNumberFormat="1" applyFont="1" applyFill="1" applyBorder="1" applyAlignment="1">
      <alignment horizontal="left" vertical="center" indent="1" shrinkToFit="1"/>
    </xf>
    <xf numFmtId="49" fontId="18" fillId="4" borderId="40" xfId="2" applyNumberFormat="1" applyFont="1" applyFill="1" applyBorder="1" applyAlignment="1">
      <alignment horizontal="left" vertical="center" indent="1" shrinkToFit="1"/>
    </xf>
    <xf numFmtId="49" fontId="4" fillId="4" borderId="16" xfId="2" applyNumberFormat="1" applyFont="1" applyFill="1" applyBorder="1" applyAlignment="1">
      <alignment horizontal="center" shrinkToFit="1"/>
    </xf>
    <xf numFmtId="49" fontId="4" fillId="4" borderId="23" xfId="2" applyNumberFormat="1" applyFont="1" applyFill="1" applyBorder="1" applyAlignment="1">
      <alignment horizontal="center" shrinkToFit="1"/>
    </xf>
    <xf numFmtId="49" fontId="18" fillId="4" borderId="23" xfId="2" applyNumberFormat="1" applyFont="1" applyFill="1" applyBorder="1" applyAlignment="1">
      <alignment horizontal="center" vertical="center" shrinkToFit="1"/>
    </xf>
    <xf numFmtId="49" fontId="18" fillId="4" borderId="10" xfId="2" applyNumberFormat="1" applyFont="1" applyFill="1" applyBorder="1" applyAlignment="1">
      <alignment horizontal="center" vertical="center" shrinkToFit="1"/>
    </xf>
    <xf numFmtId="49" fontId="22" fillId="5" borderId="23" xfId="2" applyNumberFormat="1" applyFont="1" applyFill="1" applyBorder="1" applyAlignment="1" applyProtection="1">
      <alignment horizontal="center" vertical="center" shrinkToFit="1"/>
    </xf>
    <xf numFmtId="0" fontId="22" fillId="5" borderId="23" xfId="2" applyNumberFormat="1" applyFont="1" applyFill="1" applyBorder="1" applyAlignment="1" applyProtection="1">
      <alignment horizontal="center" vertical="center" shrinkToFit="1"/>
    </xf>
    <xf numFmtId="0" fontId="22" fillId="5" borderId="0" xfId="2" applyNumberFormat="1" applyFont="1" applyFill="1" applyBorder="1" applyAlignment="1" applyProtection="1">
      <alignment horizontal="center" vertical="center" shrinkToFit="1"/>
    </xf>
    <xf numFmtId="0" fontId="22" fillId="5" borderId="10" xfId="2" applyNumberFormat="1" applyFont="1" applyFill="1" applyBorder="1" applyAlignment="1" applyProtection="1">
      <alignment horizontal="center" vertical="center" shrinkToFit="1"/>
    </xf>
    <xf numFmtId="49" fontId="18" fillId="4" borderId="18" xfId="2" applyNumberFormat="1" applyFont="1" applyFill="1" applyBorder="1" applyAlignment="1">
      <alignment horizontal="center" vertical="center" textRotation="255" shrinkToFit="1"/>
    </xf>
    <xf numFmtId="49" fontId="18" fillId="4" borderId="26" xfId="2" applyNumberFormat="1" applyFont="1" applyFill="1" applyBorder="1" applyAlignment="1">
      <alignment horizontal="center" vertical="center" textRotation="255" shrinkToFit="1"/>
    </xf>
    <xf numFmtId="49" fontId="18" fillId="4" borderId="19" xfId="2" applyNumberFormat="1" applyFont="1" applyFill="1" applyBorder="1" applyAlignment="1">
      <alignment horizontal="center" vertical="center" textRotation="255" shrinkToFit="1"/>
    </xf>
    <xf numFmtId="49" fontId="18" fillId="4" borderId="27" xfId="2" applyNumberFormat="1" applyFont="1" applyFill="1" applyBorder="1" applyAlignment="1">
      <alignment horizontal="center" vertical="center" textRotation="255" shrinkToFit="1"/>
    </xf>
    <xf numFmtId="49" fontId="18" fillId="4" borderId="13" xfId="2" applyNumberFormat="1" applyFont="1" applyFill="1" applyBorder="1" applyAlignment="1">
      <alignment horizontal="center" vertical="center" shrinkToFit="1"/>
    </xf>
    <xf numFmtId="0" fontId="2" fillId="4" borderId="17" xfId="2" applyFill="1" applyBorder="1" applyAlignment="1">
      <alignment horizontal="center" vertical="center" shrinkToFit="1"/>
    </xf>
    <xf numFmtId="0" fontId="2" fillId="4" borderId="24" xfId="2" applyFill="1" applyBorder="1" applyAlignment="1">
      <alignment horizontal="center" vertical="center" shrinkToFit="1"/>
    </xf>
    <xf numFmtId="0" fontId="2" fillId="4" borderId="45" xfId="2" applyFill="1" applyBorder="1" applyAlignment="1">
      <alignment horizontal="center" vertical="center" shrinkToFit="1"/>
    </xf>
    <xf numFmtId="49" fontId="18" fillId="4" borderId="36" xfId="2" applyNumberFormat="1" applyFont="1" applyFill="1" applyBorder="1" applyAlignment="1">
      <alignment horizontal="left" vertical="center" indent="1" shrinkToFit="1"/>
    </xf>
    <xf numFmtId="49" fontId="18" fillId="4" borderId="24" xfId="2" applyNumberFormat="1" applyFont="1" applyFill="1" applyBorder="1" applyAlignment="1">
      <alignment horizontal="left" vertical="center" indent="1" shrinkToFit="1"/>
    </xf>
    <xf numFmtId="49" fontId="18" fillId="4" borderId="42" xfId="2" applyNumberFormat="1" applyFont="1" applyFill="1" applyBorder="1" applyAlignment="1">
      <alignment horizontal="left" vertical="center" indent="1" shrinkToFit="1"/>
    </xf>
    <xf numFmtId="49" fontId="18" fillId="4" borderId="16" xfId="2" applyNumberFormat="1" applyFont="1" applyFill="1" applyBorder="1" applyAlignment="1">
      <alignment horizontal="center" vertical="center" shrinkToFit="1"/>
    </xf>
    <xf numFmtId="49" fontId="18" fillId="4" borderId="44" xfId="2" applyNumberFormat="1" applyFont="1" applyFill="1" applyBorder="1" applyAlignment="1">
      <alignment horizontal="center" vertical="center" shrinkToFit="1"/>
    </xf>
    <xf numFmtId="49" fontId="18" fillId="4" borderId="30" xfId="2" applyNumberFormat="1" applyFont="1" applyFill="1" applyBorder="1" applyAlignment="1">
      <alignment horizontal="center" vertical="center" shrinkToFit="1"/>
    </xf>
    <xf numFmtId="49" fontId="18" fillId="4" borderId="17" xfId="2" applyNumberFormat="1" applyFont="1" applyFill="1" applyBorder="1" applyAlignment="1">
      <alignment horizontal="center" vertical="center" shrinkToFit="1"/>
    </xf>
    <xf numFmtId="49" fontId="18" fillId="4" borderId="24" xfId="2" applyNumberFormat="1" applyFont="1" applyFill="1" applyBorder="1" applyAlignment="1">
      <alignment horizontal="center" vertical="center" shrinkToFit="1"/>
    </xf>
    <xf numFmtId="49" fontId="18" fillId="4" borderId="45" xfId="2" applyNumberFormat="1" applyFont="1" applyFill="1" applyBorder="1" applyAlignment="1">
      <alignment horizontal="center" vertical="center" shrinkToFit="1"/>
    </xf>
    <xf numFmtId="49" fontId="19" fillId="0" borderId="34" xfId="2" applyNumberFormat="1" applyFont="1" applyFill="1" applyBorder="1" applyAlignment="1" applyProtection="1">
      <alignment horizontal="left" vertical="center" wrapText="1" indent="1" shrinkToFit="1"/>
      <protection locked="0"/>
    </xf>
    <xf numFmtId="49" fontId="19" fillId="0" borderId="23" xfId="2" applyNumberFormat="1" applyFont="1" applyFill="1" applyBorder="1" applyAlignment="1" applyProtection="1">
      <alignment horizontal="left" vertical="center" wrapText="1" indent="1" shrinkToFit="1"/>
      <protection locked="0"/>
    </xf>
    <xf numFmtId="49" fontId="19" fillId="0" borderId="41" xfId="2" applyNumberFormat="1" applyFont="1" applyFill="1" applyBorder="1" applyAlignment="1" applyProtection="1">
      <alignment horizontal="left" vertical="center" wrapText="1" indent="1" shrinkToFit="1"/>
      <protection locked="0"/>
    </xf>
    <xf numFmtId="49" fontId="19" fillId="0" borderId="35" xfId="2" applyNumberFormat="1" applyFont="1" applyFill="1" applyBorder="1" applyAlignment="1" applyProtection="1">
      <alignment horizontal="left" vertical="center" wrapText="1" indent="1" shrinkToFit="1"/>
      <protection locked="0"/>
    </xf>
    <xf numFmtId="49" fontId="19" fillId="0" borderId="0" xfId="2" applyNumberFormat="1" applyFont="1" applyFill="1" applyBorder="1" applyAlignment="1" applyProtection="1">
      <alignment horizontal="left" vertical="center" wrapText="1" indent="1" shrinkToFit="1"/>
      <protection locked="0"/>
    </xf>
    <xf numFmtId="49" fontId="19" fillId="0" borderId="40" xfId="2" applyNumberFormat="1" applyFont="1" applyFill="1" applyBorder="1" applyAlignment="1" applyProtection="1">
      <alignment horizontal="left" vertical="center" wrapText="1" indent="1" shrinkToFit="1"/>
      <protection locked="0"/>
    </xf>
    <xf numFmtId="49" fontId="19" fillId="0" borderId="36" xfId="2" applyNumberFormat="1" applyFont="1" applyFill="1" applyBorder="1" applyAlignment="1" applyProtection="1">
      <alignment horizontal="left" vertical="center" wrapText="1" indent="1" shrinkToFit="1"/>
      <protection locked="0"/>
    </xf>
    <xf numFmtId="49" fontId="19" fillId="0" borderId="24" xfId="2" applyNumberFormat="1" applyFont="1" applyFill="1" applyBorder="1" applyAlignment="1" applyProtection="1">
      <alignment horizontal="left" vertical="center" wrapText="1" indent="1" shrinkToFit="1"/>
      <protection locked="0"/>
    </xf>
    <xf numFmtId="49" fontId="19" fillId="0" borderId="42" xfId="2" applyNumberFormat="1" applyFont="1" applyFill="1" applyBorder="1" applyAlignment="1" applyProtection="1">
      <alignment horizontal="left" vertical="center" wrapText="1" indent="1" shrinkToFit="1"/>
      <protection locked="0"/>
    </xf>
    <xf numFmtId="49" fontId="18" fillId="0" borderId="34" xfId="2" applyNumberFormat="1" applyFont="1" applyFill="1" applyBorder="1" applyAlignment="1" applyProtection="1">
      <alignment horizontal="center" vertical="center" shrinkToFit="1"/>
      <protection locked="0"/>
    </xf>
    <xf numFmtId="0" fontId="0" fillId="0" borderId="23" xfId="0" applyFill="1" applyBorder="1" applyAlignment="1" applyProtection="1">
      <alignment vertical="center" shrinkToFit="1"/>
      <protection locked="0"/>
    </xf>
    <xf numFmtId="0" fontId="0" fillId="0" borderId="41" xfId="0" applyFill="1" applyBorder="1" applyAlignment="1" applyProtection="1">
      <alignment vertical="center" shrinkToFit="1"/>
      <protection locked="0"/>
    </xf>
    <xf numFmtId="0" fontId="0" fillId="0" borderId="35" xfId="0" applyFill="1" applyBorder="1" applyAlignment="1" applyProtection="1">
      <alignment vertical="center" shrinkToFit="1"/>
      <protection locked="0"/>
    </xf>
    <xf numFmtId="0" fontId="0" fillId="0" borderId="0" xfId="0" applyFill="1" applyBorder="1" applyAlignment="1" applyProtection="1">
      <alignment vertical="center" shrinkToFit="1"/>
      <protection locked="0"/>
    </xf>
    <xf numFmtId="0" fontId="0" fillId="0" borderId="40" xfId="0" applyFill="1" applyBorder="1" applyAlignment="1" applyProtection="1">
      <alignment vertical="center" shrinkToFit="1"/>
      <protection locked="0"/>
    </xf>
    <xf numFmtId="0" fontId="0" fillId="0" borderId="36" xfId="0" applyFill="1" applyBorder="1" applyAlignment="1" applyProtection="1">
      <alignment vertical="center" shrinkToFit="1"/>
      <protection locked="0"/>
    </xf>
    <xf numFmtId="0" fontId="0" fillId="0" borderId="24" xfId="0" applyFill="1" applyBorder="1" applyAlignment="1" applyProtection="1">
      <alignment vertical="center" shrinkToFit="1"/>
      <protection locked="0"/>
    </xf>
    <xf numFmtId="0" fontId="0" fillId="0" borderId="42" xfId="0" applyFill="1" applyBorder="1" applyAlignment="1" applyProtection="1">
      <alignment vertical="center" shrinkToFit="1"/>
      <protection locked="0"/>
    </xf>
    <xf numFmtId="49" fontId="18" fillId="0" borderId="35" xfId="2" applyNumberFormat="1" applyFont="1" applyFill="1" applyBorder="1" applyAlignment="1" applyProtection="1">
      <alignment horizontal="center" vertical="center" shrinkToFit="1"/>
      <protection locked="0"/>
    </xf>
    <xf numFmtId="0" fontId="0" fillId="0" borderId="0" xfId="0" applyFill="1" applyAlignment="1" applyProtection="1">
      <alignment vertical="center" shrinkToFit="1"/>
      <protection locked="0"/>
    </xf>
    <xf numFmtId="49" fontId="19" fillId="5" borderId="34" xfId="2" applyNumberFormat="1" applyFont="1" applyFill="1" applyBorder="1" applyAlignment="1" applyProtection="1">
      <alignment horizontal="left" vertical="center" wrapText="1" indent="2" shrinkToFit="1"/>
    </xf>
    <xf numFmtId="0" fontId="19" fillId="5" borderId="23" xfId="2" applyNumberFormat="1" applyFont="1" applyFill="1" applyBorder="1" applyAlignment="1" applyProtection="1">
      <alignment horizontal="left" vertical="center" wrapText="1" indent="2" shrinkToFit="1"/>
    </xf>
    <xf numFmtId="0" fontId="19" fillId="5" borderId="41" xfId="2" applyNumberFormat="1" applyFont="1" applyFill="1" applyBorder="1" applyAlignment="1" applyProtection="1">
      <alignment horizontal="left" vertical="center" wrapText="1" indent="2" shrinkToFit="1"/>
    </xf>
    <xf numFmtId="0" fontId="19" fillId="5" borderId="35" xfId="2" applyNumberFormat="1" applyFont="1" applyFill="1" applyBorder="1" applyAlignment="1" applyProtection="1">
      <alignment horizontal="left" vertical="center" wrapText="1" indent="2" shrinkToFit="1"/>
    </xf>
    <xf numFmtId="0" fontId="19" fillId="5" borderId="0" xfId="2" applyNumberFormat="1" applyFont="1" applyFill="1" applyBorder="1" applyAlignment="1" applyProtection="1">
      <alignment horizontal="left" vertical="center" wrapText="1" indent="2" shrinkToFit="1"/>
    </xf>
    <xf numFmtId="0" fontId="19" fillId="5" borderId="40" xfId="2" applyNumberFormat="1" applyFont="1" applyFill="1" applyBorder="1" applyAlignment="1" applyProtection="1">
      <alignment horizontal="left" vertical="center" wrapText="1" indent="2" shrinkToFit="1"/>
    </xf>
    <xf numFmtId="0" fontId="19" fillId="5" borderId="36" xfId="2" applyNumberFormat="1" applyFont="1" applyFill="1" applyBorder="1" applyAlignment="1" applyProtection="1">
      <alignment horizontal="left" vertical="center" wrapText="1" indent="2" shrinkToFit="1"/>
    </xf>
    <xf numFmtId="0" fontId="19" fillId="5" borderId="24" xfId="2" applyNumberFormat="1" applyFont="1" applyFill="1" applyBorder="1" applyAlignment="1" applyProtection="1">
      <alignment horizontal="left" vertical="center" wrapText="1" indent="2" shrinkToFit="1"/>
    </xf>
    <xf numFmtId="0" fontId="19" fillId="5" borderId="42" xfId="2" applyNumberFormat="1" applyFont="1" applyFill="1" applyBorder="1" applyAlignment="1" applyProtection="1">
      <alignment horizontal="left" vertical="center" wrapText="1" indent="2" shrinkToFit="1"/>
    </xf>
    <xf numFmtId="0" fontId="19" fillId="4" borderId="0" xfId="2" applyNumberFormat="1" applyFont="1" applyFill="1" applyBorder="1" applyAlignment="1" applyProtection="1">
      <alignment horizontal="left" vertical="center" wrapText="1" shrinkToFit="1"/>
    </xf>
    <xf numFmtId="49" fontId="27" fillId="3" borderId="34" xfId="2" applyNumberFormat="1" applyFont="1" applyFill="1" applyBorder="1" applyAlignment="1" applyProtection="1">
      <alignment horizontal="center" vertical="center" shrinkToFit="1"/>
      <protection locked="0"/>
    </xf>
    <xf numFmtId="0" fontId="27" fillId="0" borderId="23" xfId="0" applyFont="1" applyBorder="1" applyAlignment="1" applyProtection="1">
      <alignment horizontal="center" vertical="center" shrinkToFit="1"/>
      <protection locked="0"/>
    </xf>
    <xf numFmtId="0" fontId="27" fillId="0" borderId="44" xfId="0" applyFont="1" applyBorder="1" applyAlignment="1" applyProtection="1">
      <alignment horizontal="center" vertical="center" shrinkToFit="1"/>
      <protection locked="0"/>
    </xf>
    <xf numFmtId="49" fontId="27" fillId="3" borderId="34" xfId="2" applyNumberFormat="1" applyFont="1" applyFill="1" applyBorder="1" applyAlignment="1" applyProtection="1">
      <alignment horizontal="center" vertical="center" wrapText="1" shrinkToFit="1"/>
      <protection locked="0"/>
    </xf>
    <xf numFmtId="0" fontId="27" fillId="0" borderId="23" xfId="0" applyFont="1" applyBorder="1" applyAlignment="1" applyProtection="1">
      <alignment horizontal="center" vertical="center" wrapText="1" shrinkToFit="1"/>
      <protection locked="0"/>
    </xf>
    <xf numFmtId="0" fontId="27" fillId="0" borderId="44" xfId="0" applyFont="1" applyBorder="1" applyAlignment="1" applyProtection="1">
      <alignment horizontal="center" vertical="center" wrapText="1" shrinkToFit="1"/>
      <protection locked="0"/>
    </xf>
    <xf numFmtId="49" fontId="34" fillId="4" borderId="0" xfId="2" applyNumberFormat="1" applyFont="1" applyFill="1" applyBorder="1" applyAlignment="1" applyProtection="1">
      <alignment horizontal="distributed" vertical="center" shrinkToFit="1"/>
    </xf>
    <xf numFmtId="49" fontId="34" fillId="4" borderId="0" xfId="2" applyNumberFormat="1" applyFont="1" applyFill="1" applyAlignment="1">
      <alignment horizontal="distributed" vertical="center" shrinkToFit="1"/>
    </xf>
    <xf numFmtId="190" fontId="22" fillId="0" borderId="0" xfId="2" applyNumberFormat="1" applyFont="1" applyFill="1" applyBorder="1" applyAlignment="1" applyProtection="1">
      <alignment horizontal="center" vertical="center" shrinkToFit="1"/>
      <protection locked="0"/>
    </xf>
    <xf numFmtId="49" fontId="18" fillId="4" borderId="0" xfId="2" applyNumberFormat="1" applyFont="1" applyFill="1" applyBorder="1" applyAlignment="1" applyProtection="1">
      <alignment horizontal="center" vertical="center" shrinkToFit="1"/>
    </xf>
    <xf numFmtId="49" fontId="18" fillId="4" borderId="0" xfId="2" applyNumberFormat="1" applyFont="1" applyFill="1" applyBorder="1" applyAlignment="1" applyProtection="1">
      <alignment horizontal="left" vertical="center" shrinkToFit="1"/>
    </xf>
    <xf numFmtId="49" fontId="18" fillId="4" borderId="18" xfId="2" applyNumberFormat="1" applyFont="1" applyFill="1" applyBorder="1" applyAlignment="1">
      <alignment horizontal="center" vertical="center" shrinkToFit="1"/>
    </xf>
    <xf numFmtId="49" fontId="19" fillId="0" borderId="26" xfId="2" applyNumberFormat="1" applyFont="1" applyFill="1" applyBorder="1" applyAlignment="1" applyProtection="1">
      <alignment horizontal="left" vertical="center" wrapText="1" indent="1" shrinkToFit="1"/>
      <protection locked="0"/>
    </xf>
    <xf numFmtId="49" fontId="19" fillId="0" borderId="27" xfId="2" applyNumberFormat="1" applyFont="1" applyFill="1" applyBorder="1" applyAlignment="1" applyProtection="1">
      <alignment horizontal="left" vertical="center" wrapText="1" indent="1" shrinkToFit="1"/>
      <protection locked="0"/>
    </xf>
    <xf numFmtId="49" fontId="18" fillId="4" borderId="12" xfId="2" applyNumberFormat="1" applyFont="1" applyFill="1" applyBorder="1" applyAlignment="1">
      <alignment horizontal="distributed" vertical="center" shrinkToFit="1"/>
    </xf>
    <xf numFmtId="49" fontId="18" fillId="4" borderId="12" xfId="2" applyNumberFormat="1" applyFont="1" applyFill="1" applyBorder="1" applyAlignment="1">
      <alignment horizontal="distributed" vertical="center"/>
    </xf>
    <xf numFmtId="49" fontId="18" fillId="4" borderId="0" xfId="2" applyNumberFormat="1" applyFont="1" applyFill="1" applyBorder="1" applyAlignment="1">
      <alignment horizontal="distributed" vertical="center"/>
    </xf>
    <xf numFmtId="49" fontId="19" fillId="0" borderId="52" xfId="2" applyNumberFormat="1" applyFont="1" applyFill="1" applyBorder="1" applyAlignment="1" applyProtection="1">
      <alignment horizontal="left" vertical="center" wrapText="1" indent="1" shrinkToFit="1"/>
      <protection locked="0"/>
    </xf>
    <xf numFmtId="49" fontId="19" fillId="0" borderId="53" xfId="2" applyNumberFormat="1" applyFont="1" applyFill="1" applyBorder="1" applyAlignment="1" applyProtection="1">
      <alignment horizontal="left" vertical="center" wrapText="1" indent="1" shrinkToFit="1"/>
      <protection locked="0"/>
    </xf>
    <xf numFmtId="49" fontId="18" fillId="4" borderId="0" xfId="0" applyNumberFormat="1" applyFont="1" applyFill="1" applyBorder="1" applyAlignment="1">
      <alignment horizontal="distributed" vertical="center" shrinkToFit="1"/>
    </xf>
    <xf numFmtId="49" fontId="18" fillId="4" borderId="24" xfId="2" applyNumberFormat="1" applyFont="1" applyFill="1" applyBorder="1" applyAlignment="1">
      <alignment horizontal="distributed" vertical="center" shrinkToFit="1"/>
    </xf>
    <xf numFmtId="49" fontId="5" fillId="4" borderId="27" xfId="2" applyNumberFormat="1" applyFont="1" applyFill="1" applyBorder="1" applyAlignment="1">
      <alignment horizontal="distributed" vertical="center" wrapText="1" justifyLastLine="1" shrinkToFit="1"/>
    </xf>
    <xf numFmtId="49" fontId="5" fillId="4" borderId="0" xfId="2" applyNumberFormat="1" applyFont="1" applyFill="1" applyBorder="1" applyAlignment="1" applyProtection="1">
      <alignment horizontal="left" vertical="center" shrinkToFit="1"/>
    </xf>
    <xf numFmtId="49" fontId="5" fillId="4" borderId="0" xfId="2" applyNumberFormat="1" applyFont="1" applyFill="1" applyAlignment="1">
      <alignment horizontal="left" vertical="center" shrinkToFit="1"/>
    </xf>
    <xf numFmtId="0" fontId="22" fillId="5" borderId="0" xfId="2" applyNumberFormat="1" applyFont="1" applyFill="1" applyBorder="1" applyAlignment="1" applyProtection="1">
      <alignment horizontal="left" vertical="center" wrapText="1" shrinkToFit="1"/>
    </xf>
    <xf numFmtId="49" fontId="31" fillId="4" borderId="0" xfId="2" applyNumberFormat="1" applyFont="1" applyFill="1" applyBorder="1" applyAlignment="1" applyProtection="1">
      <alignment horizontal="center" vertical="center" shrinkToFit="1"/>
    </xf>
    <xf numFmtId="49" fontId="19" fillId="0" borderId="0" xfId="2" applyNumberFormat="1" applyFont="1" applyFill="1" applyBorder="1" applyAlignment="1" applyProtection="1">
      <alignment horizontal="left" vertical="center" wrapText="1" shrinkToFit="1"/>
      <protection locked="0"/>
    </xf>
    <xf numFmtId="49" fontId="18" fillId="4" borderId="27" xfId="2" applyNumberFormat="1" applyFont="1" applyFill="1" applyBorder="1" applyAlignment="1">
      <alignment horizontal="distributed" vertical="center" justifyLastLine="1" shrinkToFit="1"/>
    </xf>
    <xf numFmtId="49" fontId="18" fillId="4" borderId="53" xfId="2" applyNumberFormat="1" applyFont="1" applyFill="1" applyBorder="1" applyAlignment="1">
      <alignment horizontal="distributed" vertical="center" justifyLastLine="1" shrinkToFit="1"/>
    </xf>
    <xf numFmtId="0" fontId="19" fillId="2" borderId="27" xfId="2" applyNumberFormat="1" applyFont="1" applyFill="1" applyBorder="1" applyAlignment="1" applyProtection="1">
      <alignment horizontal="left" vertical="center" wrapText="1" indent="1" shrinkToFit="1"/>
    </xf>
    <xf numFmtId="0" fontId="19" fillId="5" borderId="27" xfId="2" applyNumberFormat="1" applyFont="1" applyFill="1" applyBorder="1" applyAlignment="1" applyProtection="1">
      <alignment horizontal="left" vertical="center" wrapText="1" indent="1" shrinkToFit="1"/>
    </xf>
    <xf numFmtId="180" fontId="23" fillId="5" borderId="27" xfId="2" applyNumberFormat="1" applyFont="1" applyFill="1" applyBorder="1" applyAlignment="1" applyProtection="1">
      <alignment horizontal="right" vertical="center" indent="1" shrinkToFit="1"/>
    </xf>
    <xf numFmtId="180" fontId="23" fillId="0" borderId="27" xfId="2" applyNumberFormat="1" applyFont="1" applyFill="1" applyBorder="1" applyAlignment="1" applyProtection="1">
      <alignment horizontal="right" vertical="center" indent="1" shrinkToFit="1"/>
      <protection locked="0"/>
    </xf>
    <xf numFmtId="49" fontId="4" fillId="0" borderId="34" xfId="2" applyNumberFormat="1" applyFont="1" applyFill="1" applyBorder="1" applyAlignment="1" applyProtection="1">
      <alignment horizontal="center" vertical="center" shrinkToFit="1"/>
      <protection locked="0"/>
    </xf>
    <xf numFmtId="49" fontId="4" fillId="0" borderId="23" xfId="2" applyNumberFormat="1" applyFont="1" applyFill="1" applyBorder="1" applyAlignment="1" applyProtection="1">
      <alignment horizontal="center" vertical="center" shrinkToFit="1"/>
      <protection locked="0"/>
    </xf>
    <xf numFmtId="49" fontId="4" fillId="0" borderId="35" xfId="2" applyNumberFormat="1" applyFont="1" applyFill="1" applyBorder="1" applyAlignment="1" applyProtection="1">
      <alignment horizontal="center" vertical="center" shrinkToFit="1"/>
      <protection locked="0"/>
    </xf>
    <xf numFmtId="190" fontId="19" fillId="5" borderId="23" xfId="2" applyNumberFormat="1" applyFont="1" applyFill="1" applyBorder="1" applyAlignment="1" applyProtection="1">
      <alignment horizontal="center" vertical="center" shrinkToFit="1"/>
    </xf>
    <xf numFmtId="190" fontId="19" fillId="5" borderId="0" xfId="2" applyNumberFormat="1" applyFont="1" applyFill="1" applyBorder="1" applyAlignment="1" applyProtection="1">
      <alignment horizontal="center" vertical="center" shrinkToFit="1"/>
    </xf>
    <xf numFmtId="49" fontId="4" fillId="5" borderId="23" xfId="2" applyNumberFormat="1" applyFont="1" applyFill="1" applyBorder="1" applyAlignment="1" applyProtection="1">
      <alignment horizontal="center" vertical="center" shrinkToFit="1"/>
    </xf>
    <xf numFmtId="49" fontId="4" fillId="5" borderId="0" xfId="2" applyNumberFormat="1" applyFont="1" applyFill="1" applyBorder="1" applyAlignment="1" applyProtection="1">
      <alignment horizontal="center" vertical="center" shrinkToFit="1"/>
    </xf>
    <xf numFmtId="49" fontId="4" fillId="4" borderId="23" xfId="0" applyNumberFormat="1" applyFont="1" applyFill="1" applyBorder="1" applyAlignment="1" applyProtection="1">
      <alignment horizontal="center" vertical="center" shrinkToFit="1"/>
    </xf>
    <xf numFmtId="49" fontId="4" fillId="4" borderId="41" xfId="0" applyNumberFormat="1" applyFont="1" applyFill="1" applyBorder="1" applyAlignment="1" applyProtection="1">
      <alignment horizontal="center" vertical="center" shrinkToFit="1"/>
    </xf>
    <xf numFmtId="49" fontId="4" fillId="4" borderId="0" xfId="0" applyNumberFormat="1" applyFont="1" applyFill="1" applyBorder="1" applyAlignment="1" applyProtection="1">
      <alignment horizontal="center" vertical="center" shrinkToFit="1"/>
    </xf>
    <xf numFmtId="49" fontId="4" fillId="4" borderId="40" xfId="0" applyNumberFormat="1" applyFont="1" applyFill="1" applyBorder="1" applyAlignment="1" applyProtection="1">
      <alignment horizontal="center" vertical="center" shrinkToFit="1"/>
    </xf>
    <xf numFmtId="0" fontId="19" fillId="2" borderId="35" xfId="2" applyNumberFormat="1" applyFont="1" applyFill="1" applyBorder="1" applyAlignment="1" applyProtection="1">
      <alignment horizontal="center" vertical="center" wrapText="1" shrinkToFit="1"/>
    </xf>
    <xf numFmtId="0" fontId="0" fillId="2" borderId="35" xfId="0" applyFill="1" applyBorder="1" applyAlignment="1" applyProtection="1">
      <alignment horizontal="center" vertical="center" wrapText="1" shrinkToFit="1"/>
    </xf>
    <xf numFmtId="49" fontId="4" fillId="0" borderId="36" xfId="2" applyNumberFormat="1" applyFont="1" applyFill="1" applyBorder="1" applyAlignment="1" applyProtection="1">
      <alignment horizontal="center" vertical="center" shrinkToFit="1"/>
      <protection locked="0"/>
    </xf>
    <xf numFmtId="49" fontId="4" fillId="0" borderId="24" xfId="2" applyNumberFormat="1" applyFont="1" applyFill="1" applyBorder="1" applyAlignment="1" applyProtection="1">
      <alignment horizontal="center" vertical="center" shrinkToFit="1"/>
      <protection locked="0"/>
    </xf>
    <xf numFmtId="190" fontId="19" fillId="5" borderId="24" xfId="2" applyNumberFormat="1" applyFont="1" applyFill="1" applyBorder="1" applyAlignment="1" applyProtection="1">
      <alignment horizontal="center" vertical="center" shrinkToFit="1"/>
    </xf>
    <xf numFmtId="49" fontId="4" fillId="5" borderId="24" xfId="2" applyNumberFormat="1" applyFont="1" applyFill="1" applyBorder="1" applyAlignment="1" applyProtection="1">
      <alignment horizontal="center" vertical="center" shrinkToFit="1"/>
    </xf>
    <xf numFmtId="49" fontId="4" fillId="4" borderId="24" xfId="2" applyNumberFormat="1" applyFont="1" applyFill="1" applyBorder="1" applyAlignment="1" applyProtection="1">
      <alignment horizontal="center" vertical="center" shrinkToFit="1"/>
    </xf>
    <xf numFmtId="49" fontId="4" fillId="4" borderId="42" xfId="0" applyNumberFormat="1" applyFont="1" applyFill="1" applyBorder="1" applyAlignment="1" applyProtection="1">
      <alignment horizontal="center" vertical="center" shrinkToFit="1"/>
    </xf>
    <xf numFmtId="0" fontId="0" fillId="2" borderId="39" xfId="0" applyFill="1" applyBorder="1" applyAlignment="1" applyProtection="1">
      <alignment horizontal="center" vertical="center" wrapText="1" shrinkToFit="1"/>
    </xf>
    <xf numFmtId="0" fontId="0" fillId="2" borderId="10" xfId="0" applyFill="1" applyBorder="1" applyAlignment="1" applyProtection="1">
      <alignment horizontal="center" vertical="center" wrapText="1" shrinkToFit="1"/>
    </xf>
    <xf numFmtId="0" fontId="0" fillId="2" borderId="31" xfId="0" applyFill="1" applyBorder="1" applyAlignment="1" applyProtection="1">
      <alignment horizontal="center" vertical="center" wrapText="1" shrinkToFit="1"/>
    </xf>
    <xf numFmtId="49" fontId="4" fillId="0" borderId="39" xfId="2" applyNumberFormat="1" applyFont="1" applyFill="1" applyBorder="1" applyAlignment="1" applyProtection="1">
      <alignment horizontal="center" vertical="center" shrinkToFit="1"/>
      <protection locked="0"/>
    </xf>
    <xf numFmtId="49" fontId="4" fillId="0" borderId="10" xfId="2" applyNumberFormat="1" applyFont="1" applyFill="1" applyBorder="1" applyAlignment="1" applyProtection="1">
      <alignment horizontal="center" vertical="center" shrinkToFit="1"/>
      <protection locked="0"/>
    </xf>
    <xf numFmtId="190" fontId="19" fillId="5" borderId="10" xfId="2" applyNumberFormat="1" applyFont="1" applyFill="1" applyBorder="1" applyAlignment="1" applyProtection="1">
      <alignment horizontal="center" vertical="center" shrinkToFit="1"/>
    </xf>
    <xf numFmtId="49" fontId="4" fillId="5" borderId="10" xfId="2" applyNumberFormat="1" applyFont="1" applyFill="1" applyBorder="1" applyAlignment="1" applyProtection="1">
      <alignment horizontal="center" vertical="center" shrinkToFit="1"/>
    </xf>
    <xf numFmtId="49" fontId="4" fillId="4" borderId="43" xfId="0" applyNumberFormat="1" applyFont="1" applyFill="1" applyBorder="1" applyAlignment="1" applyProtection="1">
      <alignment horizontal="center" vertical="center" shrinkToFit="1"/>
    </xf>
    <xf numFmtId="49" fontId="18" fillId="4" borderId="20" xfId="2" applyNumberFormat="1" applyFont="1" applyFill="1" applyBorder="1" applyAlignment="1">
      <alignment horizontal="center" vertical="center" textRotation="255" shrinkToFit="1"/>
    </xf>
    <xf numFmtId="49" fontId="18" fillId="4" borderId="28" xfId="2" applyNumberFormat="1" applyFont="1" applyFill="1" applyBorder="1" applyAlignment="1">
      <alignment horizontal="center" vertical="center" textRotation="255" shrinkToFit="1"/>
    </xf>
    <xf numFmtId="0" fontId="19" fillId="2" borderId="28" xfId="2" applyNumberFormat="1" applyFont="1" applyFill="1" applyBorder="1" applyAlignment="1" applyProtection="1">
      <alignment horizontal="left" vertical="center" wrapText="1" indent="1" shrinkToFit="1"/>
    </xf>
    <xf numFmtId="0" fontId="19" fillId="5" borderId="28" xfId="2" applyNumberFormat="1" applyFont="1" applyFill="1" applyBorder="1" applyAlignment="1" applyProtection="1">
      <alignment horizontal="left" vertical="center" wrapText="1" indent="1" shrinkToFit="1"/>
    </xf>
    <xf numFmtId="180" fontId="23" fillId="5" borderId="28" xfId="2" applyNumberFormat="1" applyFont="1" applyFill="1" applyBorder="1" applyAlignment="1" applyProtection="1">
      <alignment horizontal="right" vertical="center" indent="1" shrinkToFit="1"/>
    </xf>
    <xf numFmtId="180" fontId="23" fillId="0" borderId="28" xfId="2" applyNumberFormat="1" applyFont="1" applyFill="1" applyBorder="1" applyAlignment="1" applyProtection="1">
      <alignment horizontal="right" vertical="center" indent="1" shrinkToFit="1"/>
      <protection locked="0"/>
    </xf>
    <xf numFmtId="49" fontId="35" fillId="4" borderId="0" xfId="0" applyNumberFormat="1" applyFont="1" applyFill="1" applyBorder="1" applyAlignment="1">
      <alignment horizontal="distributed" vertical="center" shrinkToFit="1"/>
    </xf>
    <xf numFmtId="49" fontId="18" fillId="4" borderId="21" xfId="0" applyNumberFormat="1" applyFont="1" applyFill="1" applyBorder="1" applyAlignment="1">
      <alignment horizontal="distributed" vertical="center" shrinkToFit="1"/>
    </xf>
    <xf numFmtId="49" fontId="18" fillId="4" borderId="22" xfId="0" applyNumberFormat="1" applyFont="1" applyFill="1" applyBorder="1" applyAlignment="1">
      <alignment horizontal="distributed" vertical="center" shrinkToFit="1"/>
    </xf>
    <xf numFmtId="0" fontId="19" fillId="5" borderId="33" xfId="0" applyNumberFormat="1" applyFont="1" applyFill="1" applyBorder="1" applyAlignment="1" applyProtection="1">
      <alignment horizontal="left" vertical="center" indent="2" shrinkToFit="1"/>
    </xf>
    <xf numFmtId="0" fontId="19" fillId="5" borderId="22" xfId="0" applyNumberFormat="1" applyFont="1" applyFill="1" applyBorder="1" applyAlignment="1" applyProtection="1">
      <alignment horizontal="left" vertical="center" indent="2" shrinkToFit="1"/>
    </xf>
    <xf numFmtId="0" fontId="19" fillId="5" borderId="51" xfId="0" applyNumberFormat="1" applyFont="1" applyFill="1" applyBorder="1" applyAlignment="1" applyProtection="1">
      <alignment horizontal="left" vertical="center" indent="2" shrinkToFit="1"/>
    </xf>
    <xf numFmtId="0" fontId="19" fillId="5" borderId="34" xfId="2" applyNumberFormat="1" applyFont="1" applyFill="1" applyBorder="1" applyAlignment="1" applyProtection="1">
      <alignment horizontal="left" vertical="center" wrapText="1" indent="2" shrinkToFit="1"/>
    </xf>
    <xf numFmtId="49" fontId="18" fillId="4" borderId="11" xfId="0" applyNumberFormat="1" applyFont="1" applyFill="1" applyBorder="1" applyAlignment="1">
      <alignment horizontal="center" vertical="center" textRotation="255" shrinkToFit="1"/>
    </xf>
    <xf numFmtId="49" fontId="18" fillId="4" borderId="12" xfId="0" applyNumberFormat="1" applyFont="1" applyFill="1" applyBorder="1" applyAlignment="1">
      <alignment horizontal="center" vertical="center" textRotation="255" shrinkToFit="1"/>
    </xf>
    <xf numFmtId="49" fontId="18" fillId="4" borderId="29" xfId="0" applyNumberFormat="1" applyFont="1" applyFill="1" applyBorder="1" applyAlignment="1">
      <alignment horizontal="center" vertical="center" textRotation="255" shrinkToFit="1"/>
    </xf>
    <xf numFmtId="49" fontId="18" fillId="4" borderId="13" xfId="0" applyNumberFormat="1" applyFont="1" applyFill="1" applyBorder="1" applyAlignment="1">
      <alignment horizontal="center" vertical="center" textRotation="255" shrinkToFit="1"/>
    </xf>
    <xf numFmtId="49" fontId="18" fillId="4" borderId="0" xfId="0" applyNumberFormat="1" applyFont="1" applyFill="1" applyBorder="1" applyAlignment="1">
      <alignment horizontal="center" vertical="center" textRotation="255" shrinkToFit="1"/>
    </xf>
    <xf numFmtId="49" fontId="18" fillId="4" borderId="30" xfId="0" applyNumberFormat="1" applyFont="1" applyFill="1" applyBorder="1" applyAlignment="1">
      <alignment horizontal="center" vertical="center" textRotation="255" shrinkToFit="1"/>
    </xf>
    <xf numFmtId="49" fontId="18" fillId="4" borderId="17" xfId="0" applyNumberFormat="1" applyFont="1" applyFill="1" applyBorder="1" applyAlignment="1">
      <alignment horizontal="center" vertical="center" textRotation="255" shrinkToFit="1"/>
    </xf>
    <xf numFmtId="49" fontId="18" fillId="4" borderId="24" xfId="0" applyNumberFormat="1" applyFont="1" applyFill="1" applyBorder="1" applyAlignment="1">
      <alignment horizontal="center" vertical="center" textRotation="255" shrinkToFit="1"/>
    </xf>
    <xf numFmtId="49" fontId="18" fillId="4" borderId="45" xfId="0" applyNumberFormat="1" applyFont="1" applyFill="1" applyBorder="1" applyAlignment="1">
      <alignment horizontal="center" vertical="center" textRotation="255" shrinkToFit="1"/>
    </xf>
    <xf numFmtId="49" fontId="4" fillId="4" borderId="0" xfId="0" applyNumberFormat="1" applyFont="1" applyFill="1" applyBorder="1" applyAlignment="1" applyProtection="1">
      <alignment horizontal="left" vertical="center" shrinkToFit="1"/>
    </xf>
    <xf numFmtId="49" fontId="4" fillId="4" borderId="13" xfId="0" applyNumberFormat="1" applyFont="1" applyFill="1" applyBorder="1" applyAlignment="1" applyProtection="1">
      <alignment horizontal="center" vertical="center" shrinkToFit="1"/>
    </xf>
    <xf numFmtId="49" fontId="19" fillId="2" borderId="0" xfId="2" applyNumberFormat="1" applyFont="1" applyFill="1" applyBorder="1" applyAlignment="1" applyProtection="1">
      <alignment horizontal="center" vertical="center" shrinkToFit="1"/>
      <protection locked="0"/>
    </xf>
    <xf numFmtId="49" fontId="22" fillId="5" borderId="0" xfId="0" applyNumberFormat="1" applyFont="1" applyFill="1" applyBorder="1" applyAlignment="1" applyProtection="1">
      <alignment horizontal="center" vertical="center" shrinkToFit="1"/>
    </xf>
    <xf numFmtId="49" fontId="4" fillId="4" borderId="30" xfId="0" applyNumberFormat="1" applyFont="1" applyFill="1" applyBorder="1" applyAlignment="1" applyProtection="1">
      <alignment horizontal="left" vertical="center" shrinkToFit="1"/>
    </xf>
    <xf numFmtId="0" fontId="4" fillId="4" borderId="0" xfId="0" applyNumberFormat="1" applyFont="1" applyFill="1" applyBorder="1" applyAlignment="1" applyProtection="1">
      <alignment horizontal="center" vertical="center" shrinkToFit="1"/>
    </xf>
    <xf numFmtId="49" fontId="18" fillId="4" borderId="0" xfId="0" applyNumberFormat="1" applyFont="1" applyFill="1" applyBorder="1" applyAlignment="1" applyProtection="1">
      <alignment horizontal="distributed" vertical="center" shrinkToFit="1"/>
    </xf>
    <xf numFmtId="0" fontId="23" fillId="0" borderId="0" xfId="0" applyNumberFormat="1" applyFont="1" applyFill="1" applyBorder="1" applyAlignment="1" applyProtection="1">
      <alignment horizontal="center" vertical="center" shrinkToFit="1"/>
      <protection locked="0"/>
    </xf>
    <xf numFmtId="190" fontId="19" fillId="4" borderId="0" xfId="0" applyNumberFormat="1" applyFont="1" applyFill="1" applyBorder="1" applyAlignment="1" applyProtection="1">
      <alignment horizontal="left" vertical="center" wrapText="1" shrinkToFit="1"/>
    </xf>
    <xf numFmtId="190" fontId="19" fillId="4" borderId="40" xfId="0" applyNumberFormat="1" applyFont="1" applyFill="1" applyBorder="1" applyAlignment="1" applyProtection="1">
      <alignment horizontal="left" vertical="center" wrapText="1" shrinkToFit="1"/>
    </xf>
    <xf numFmtId="0" fontId="19" fillId="5" borderId="0" xfId="0" applyNumberFormat="1" applyFont="1" applyFill="1" applyBorder="1" applyAlignment="1" applyProtection="1">
      <alignment horizontal="right" vertical="center" wrapText="1" indent="2" shrinkToFit="1"/>
    </xf>
    <xf numFmtId="49" fontId="4" fillId="4" borderId="0" xfId="0" applyNumberFormat="1" applyFont="1" applyFill="1" applyBorder="1" applyAlignment="1">
      <alignment horizontal="right" vertical="center" shrinkToFit="1"/>
    </xf>
    <xf numFmtId="190" fontId="19" fillId="4" borderId="38" xfId="0" applyNumberFormat="1" applyFont="1" applyFill="1" applyBorder="1" applyAlignment="1" applyProtection="1">
      <alignment horizontal="left" vertical="center" wrapText="1" indent="1" shrinkToFit="1"/>
    </xf>
    <xf numFmtId="190" fontId="19" fillId="4" borderId="12" xfId="0" applyNumberFormat="1" applyFont="1" applyFill="1" applyBorder="1" applyAlignment="1" applyProtection="1">
      <alignment horizontal="left" vertical="center" wrapText="1" indent="1" shrinkToFit="1"/>
    </xf>
    <xf numFmtId="190" fontId="19" fillId="4" borderId="14" xfId="0" applyNumberFormat="1" applyFont="1" applyFill="1" applyBorder="1" applyAlignment="1" applyProtection="1">
      <alignment horizontal="left" vertical="center" wrapText="1" indent="1" shrinkToFit="1"/>
    </xf>
    <xf numFmtId="190" fontId="19" fillId="4" borderId="35" xfId="0" applyNumberFormat="1" applyFont="1" applyFill="1" applyBorder="1" applyAlignment="1" applyProtection="1">
      <alignment horizontal="left" vertical="center" wrapText="1" indent="1" shrinkToFit="1"/>
    </xf>
    <xf numFmtId="190" fontId="19" fillId="4" borderId="0" xfId="0" applyNumberFormat="1" applyFont="1" applyFill="1" applyBorder="1" applyAlignment="1" applyProtection="1">
      <alignment horizontal="left" vertical="center" wrapText="1" indent="1" shrinkToFit="1"/>
    </xf>
    <xf numFmtId="190" fontId="19" fillId="4" borderId="40" xfId="0" applyNumberFormat="1" applyFont="1" applyFill="1" applyBorder="1" applyAlignment="1" applyProtection="1">
      <alignment horizontal="left" vertical="center" wrapText="1" indent="1" shrinkToFit="1"/>
    </xf>
    <xf numFmtId="190" fontId="19" fillId="4" borderId="36" xfId="0" applyNumberFormat="1" applyFont="1" applyFill="1" applyBorder="1" applyAlignment="1" applyProtection="1">
      <alignment horizontal="left" vertical="center" wrapText="1" indent="1" shrinkToFit="1"/>
    </xf>
    <xf numFmtId="190" fontId="19" fillId="4" borderId="24" xfId="0" applyNumberFormat="1" applyFont="1" applyFill="1" applyBorder="1" applyAlignment="1" applyProtection="1">
      <alignment horizontal="left" vertical="center" wrapText="1" indent="1" shrinkToFit="1"/>
    </xf>
    <xf numFmtId="190" fontId="19" fillId="4" borderId="42" xfId="0" applyNumberFormat="1" applyFont="1" applyFill="1" applyBorder="1" applyAlignment="1" applyProtection="1">
      <alignment horizontal="left" vertical="center" wrapText="1" indent="1" shrinkToFit="1"/>
    </xf>
    <xf numFmtId="190" fontId="19" fillId="4" borderId="33" xfId="0" applyNumberFormat="1" applyFont="1" applyFill="1" applyBorder="1" applyAlignment="1" applyProtection="1">
      <alignment horizontal="left" vertical="center" indent="2" shrinkToFit="1"/>
    </xf>
    <xf numFmtId="190" fontId="19" fillId="4" borderId="22" xfId="0" applyNumberFormat="1" applyFont="1" applyFill="1" applyBorder="1" applyAlignment="1" applyProtection="1">
      <alignment horizontal="left" vertical="center" indent="2" shrinkToFit="1"/>
    </xf>
    <xf numFmtId="190" fontId="19" fillId="4" borderId="51" xfId="0" applyNumberFormat="1" applyFont="1" applyFill="1" applyBorder="1" applyAlignment="1" applyProtection="1">
      <alignment horizontal="left" vertical="center" indent="2" shrinkToFit="1"/>
    </xf>
    <xf numFmtId="190" fontId="19" fillId="4" borderId="34" xfId="0" applyNumberFormat="1" applyFont="1" applyFill="1" applyBorder="1" applyAlignment="1" applyProtection="1">
      <alignment horizontal="left" vertical="center" indent="2" shrinkToFit="1"/>
    </xf>
    <xf numFmtId="190" fontId="19" fillId="4" borderId="23" xfId="0" applyNumberFormat="1" applyFont="1" applyFill="1" applyBorder="1" applyAlignment="1" applyProtection="1">
      <alignment horizontal="left" vertical="center" indent="2" shrinkToFit="1"/>
    </xf>
    <xf numFmtId="190" fontId="19" fillId="4" borderId="41" xfId="0" applyNumberFormat="1" applyFont="1" applyFill="1" applyBorder="1" applyAlignment="1" applyProtection="1">
      <alignment horizontal="left" vertical="center" indent="2" shrinkToFit="1"/>
    </xf>
    <xf numFmtId="190" fontId="19" fillId="4" borderId="35" xfId="0" applyNumberFormat="1" applyFont="1" applyFill="1" applyBorder="1" applyAlignment="1" applyProtection="1">
      <alignment horizontal="left" vertical="center" indent="2" shrinkToFit="1"/>
    </xf>
    <xf numFmtId="190" fontId="19" fillId="4" borderId="0" xfId="0" applyNumberFormat="1" applyFont="1" applyFill="1" applyBorder="1" applyAlignment="1" applyProtection="1">
      <alignment horizontal="left" vertical="center" indent="2" shrinkToFit="1"/>
    </xf>
    <xf numFmtId="190" fontId="19" fillId="4" borderId="40" xfId="0" applyNumberFormat="1" applyFont="1" applyFill="1" applyBorder="1" applyAlignment="1" applyProtection="1">
      <alignment horizontal="left" vertical="center" indent="2" shrinkToFit="1"/>
    </xf>
    <xf numFmtId="190" fontId="19" fillId="4" borderId="36" xfId="0" applyNumberFormat="1" applyFont="1" applyFill="1" applyBorder="1" applyAlignment="1" applyProtection="1">
      <alignment horizontal="left" vertical="center" indent="2" shrinkToFit="1"/>
    </xf>
    <xf numFmtId="190" fontId="19" fillId="4" borderId="24" xfId="0" applyNumberFormat="1" applyFont="1" applyFill="1" applyBorder="1" applyAlignment="1" applyProtection="1">
      <alignment horizontal="left" vertical="center" indent="2" shrinkToFit="1"/>
    </xf>
    <xf numFmtId="190" fontId="19" fillId="4" borderId="42" xfId="0" applyNumberFormat="1" applyFont="1" applyFill="1" applyBorder="1" applyAlignment="1" applyProtection="1">
      <alignment horizontal="left" vertical="center" indent="2" shrinkToFit="1"/>
    </xf>
    <xf numFmtId="0" fontId="22" fillId="4" borderId="0" xfId="0" applyNumberFormat="1" applyFont="1" applyFill="1" applyBorder="1" applyAlignment="1" applyProtection="1">
      <alignment horizontal="center" vertical="center" shrinkToFit="1"/>
    </xf>
    <xf numFmtId="190" fontId="22" fillId="4" borderId="0" xfId="0" applyNumberFormat="1" applyFont="1" applyFill="1" applyBorder="1" applyAlignment="1" applyProtection="1">
      <alignment horizontal="center" vertical="center" shrinkToFit="1"/>
    </xf>
    <xf numFmtId="49" fontId="4" fillId="4" borderId="30" xfId="0" applyNumberFormat="1" applyFont="1" applyFill="1" applyBorder="1" applyAlignment="1" applyProtection="1">
      <alignment horizontal="center" vertical="center" shrinkToFit="1"/>
    </xf>
    <xf numFmtId="0" fontId="18" fillId="4" borderId="0" xfId="0" applyNumberFormat="1" applyFont="1" applyFill="1" applyBorder="1" applyAlignment="1" applyProtection="1">
      <alignment horizontal="center" vertical="center" shrinkToFit="1"/>
    </xf>
    <xf numFmtId="0" fontId="23" fillId="4" borderId="0" xfId="0" applyNumberFormat="1" applyFont="1" applyFill="1" applyBorder="1" applyAlignment="1" applyProtection="1">
      <alignment horizontal="center" vertical="center" shrinkToFit="1"/>
    </xf>
    <xf numFmtId="190" fontId="19" fillId="4" borderId="34" xfId="0" applyNumberFormat="1" applyFont="1" applyFill="1" applyBorder="1" applyAlignment="1" applyProtection="1">
      <alignment horizontal="left" vertical="center" wrapText="1" indent="1" shrinkToFit="1"/>
    </xf>
    <xf numFmtId="190" fontId="19" fillId="4" borderId="23" xfId="0" applyNumberFormat="1" applyFont="1" applyFill="1" applyBorder="1" applyAlignment="1" applyProtection="1">
      <alignment horizontal="left" vertical="center" wrapText="1" indent="1" shrinkToFit="1"/>
    </xf>
    <xf numFmtId="190" fontId="19" fillId="4" borderId="41" xfId="0" applyNumberFormat="1" applyFont="1" applyFill="1" applyBorder="1" applyAlignment="1" applyProtection="1">
      <alignment horizontal="left" vertical="center" wrapText="1" indent="1" shrinkToFit="1"/>
    </xf>
    <xf numFmtId="190" fontId="19" fillId="4" borderId="0" xfId="0" applyNumberFormat="1" applyFont="1" applyFill="1" applyBorder="1" applyAlignment="1" applyProtection="1">
      <alignment horizontal="right" vertical="center" wrapText="1" indent="2" shrinkToFit="1"/>
    </xf>
    <xf numFmtId="49" fontId="4" fillId="4" borderId="0" xfId="0" applyNumberFormat="1" applyFont="1" applyFill="1" applyBorder="1" applyAlignment="1">
      <alignment horizontal="left" shrinkToFit="1"/>
    </xf>
    <xf numFmtId="49" fontId="4" fillId="4" borderId="10" xfId="0" applyNumberFormat="1" applyFont="1" applyFill="1" applyBorder="1" applyAlignment="1">
      <alignment horizontal="left" shrinkToFit="1"/>
    </xf>
    <xf numFmtId="49" fontId="4" fillId="4" borderId="66" xfId="0" applyNumberFormat="1" applyFont="1" applyFill="1" applyBorder="1" applyAlignment="1">
      <alignment horizontal="center" vertical="center" shrinkToFit="1"/>
    </xf>
    <xf numFmtId="49" fontId="4" fillId="4" borderId="46" xfId="0" applyNumberFormat="1" applyFont="1" applyFill="1" applyBorder="1" applyAlignment="1">
      <alignment horizontal="center" vertical="center" shrinkToFit="1"/>
    </xf>
    <xf numFmtId="49" fontId="4" fillId="4" borderId="67" xfId="0" applyNumberFormat="1" applyFont="1" applyFill="1" applyBorder="1" applyAlignment="1">
      <alignment horizontal="center" vertical="center" shrinkToFit="1"/>
    </xf>
    <xf numFmtId="49" fontId="4" fillId="4" borderId="47" xfId="0" applyNumberFormat="1" applyFont="1" applyFill="1" applyBorder="1" applyAlignment="1">
      <alignment horizontal="center" vertical="center" shrinkToFit="1"/>
    </xf>
    <xf numFmtId="49" fontId="4" fillId="4" borderId="48" xfId="0" applyNumberFormat="1" applyFont="1" applyFill="1" applyBorder="1" applyAlignment="1">
      <alignment horizontal="center" vertical="center" shrinkToFit="1"/>
    </xf>
    <xf numFmtId="49" fontId="4" fillId="4" borderId="49" xfId="0" applyNumberFormat="1" applyFont="1" applyFill="1" applyBorder="1" applyAlignment="1">
      <alignment horizontal="center" vertical="center" shrinkToFit="1"/>
    </xf>
    <xf numFmtId="0" fontId="4" fillId="2" borderId="10" xfId="0" applyNumberFormat="1" applyFont="1" applyFill="1" applyBorder="1" applyAlignment="1" applyProtection="1">
      <alignment horizontal="center" vertical="center" shrinkToFit="1"/>
    </xf>
    <xf numFmtId="0" fontId="4" fillId="2" borderId="10" xfId="0" applyNumberFormat="1" applyFont="1" applyFill="1" applyBorder="1" applyAlignment="1" applyProtection="1">
      <alignment horizontal="left" vertical="center" shrinkToFit="1"/>
    </xf>
    <xf numFmtId="0" fontId="4" fillId="2" borderId="43" xfId="0" applyNumberFormat="1" applyFont="1" applyFill="1" applyBorder="1" applyAlignment="1" applyProtection="1">
      <alignment horizontal="left" vertical="center" shrinkToFit="1"/>
    </xf>
    <xf numFmtId="49" fontId="17" fillId="4" borderId="16" xfId="0" applyNumberFormat="1" applyFont="1" applyFill="1" applyBorder="1" applyAlignment="1">
      <alignment horizontal="right" vertical="center" shrinkToFit="1"/>
    </xf>
    <xf numFmtId="49" fontId="17" fillId="4" borderId="23" xfId="0" applyNumberFormat="1" applyFont="1" applyFill="1" applyBorder="1" applyAlignment="1">
      <alignment horizontal="right" vertical="center" shrinkToFit="1"/>
    </xf>
    <xf numFmtId="49" fontId="17" fillId="4" borderId="44" xfId="0" applyNumberFormat="1" applyFont="1" applyFill="1" applyBorder="1" applyAlignment="1">
      <alignment horizontal="right" vertical="center" shrinkToFit="1"/>
    </xf>
    <xf numFmtId="184" fontId="18" fillId="4" borderId="17" xfId="0" applyNumberFormat="1" applyFont="1" applyFill="1" applyBorder="1" applyAlignment="1">
      <alignment horizontal="right" vertical="center" shrinkToFit="1"/>
    </xf>
    <xf numFmtId="184" fontId="18" fillId="4" borderId="24" xfId="0" applyNumberFormat="1" applyFont="1" applyFill="1" applyBorder="1" applyAlignment="1">
      <alignment horizontal="right" vertical="center" shrinkToFit="1"/>
    </xf>
    <xf numFmtId="184" fontId="18" fillId="4" borderId="45" xfId="0" applyNumberFormat="1" applyFont="1" applyFill="1" applyBorder="1" applyAlignment="1">
      <alignment horizontal="right" vertical="center" shrinkToFit="1"/>
    </xf>
    <xf numFmtId="49" fontId="4" fillId="4" borderId="34" xfId="0" applyNumberFormat="1" applyFont="1" applyFill="1" applyBorder="1" applyAlignment="1" applyProtection="1">
      <alignment horizontal="center" shrinkToFit="1"/>
    </xf>
    <xf numFmtId="49" fontId="4" fillId="4" borderId="23" xfId="0" applyNumberFormat="1" applyFont="1" applyFill="1" applyBorder="1" applyAlignment="1" applyProtection="1">
      <alignment horizontal="center" shrinkToFit="1"/>
    </xf>
    <xf numFmtId="190" fontId="20" fillId="4" borderId="23" xfId="0" applyNumberFormat="1" applyFont="1" applyFill="1" applyBorder="1" applyAlignment="1" applyProtection="1">
      <alignment horizontal="center" shrinkToFit="1"/>
    </xf>
    <xf numFmtId="49" fontId="18" fillId="4" borderId="13" xfId="0" applyNumberFormat="1" applyFont="1" applyFill="1" applyBorder="1" applyAlignment="1">
      <alignment horizontal="distributed" vertical="center" justifyLastLine="1" shrinkToFit="1"/>
    </xf>
    <xf numFmtId="49" fontId="18" fillId="4" borderId="0" xfId="0" applyNumberFormat="1" applyFont="1" applyFill="1" applyBorder="1" applyAlignment="1">
      <alignment horizontal="distributed" vertical="center" justifyLastLine="1" shrinkToFit="1"/>
    </xf>
    <xf numFmtId="49" fontId="18" fillId="4" borderId="30" xfId="0" applyNumberFormat="1" applyFont="1" applyFill="1" applyBorder="1" applyAlignment="1">
      <alignment horizontal="distributed" vertical="center" justifyLastLine="1" shrinkToFit="1"/>
    </xf>
    <xf numFmtId="0" fontId="21" fillId="3" borderId="0" xfId="0" applyNumberFormat="1" applyFont="1" applyFill="1" applyBorder="1" applyAlignment="1" applyProtection="1">
      <alignment horizontal="left" vertical="center" wrapText="1" shrinkToFit="1"/>
      <protection locked="0"/>
    </xf>
    <xf numFmtId="0" fontId="0" fillId="0" borderId="0" xfId="0" applyAlignment="1" applyProtection="1">
      <alignment horizontal="left" vertical="center" wrapText="1" shrinkToFit="1"/>
      <protection locked="0"/>
    </xf>
    <xf numFmtId="0" fontId="0" fillId="0" borderId="24" xfId="0" applyBorder="1" applyAlignment="1" applyProtection="1">
      <alignment horizontal="left" vertical="center" wrapText="1" shrinkToFit="1"/>
      <protection locked="0"/>
    </xf>
    <xf numFmtId="0" fontId="21" fillId="2" borderId="0" xfId="0" applyNumberFormat="1" applyFont="1" applyFill="1" applyBorder="1" applyAlignment="1" applyProtection="1">
      <alignment horizontal="left" vertical="center" wrapText="1" shrinkToFit="1"/>
    </xf>
    <xf numFmtId="0" fontId="0" fillId="2" borderId="0" xfId="0" applyFill="1" applyBorder="1" applyAlignment="1" applyProtection="1">
      <alignment horizontal="left" vertical="center" wrapText="1" shrinkToFit="1"/>
    </xf>
    <xf numFmtId="0" fontId="0" fillId="2" borderId="24" xfId="0" applyFill="1" applyBorder="1" applyAlignment="1" applyProtection="1">
      <alignment horizontal="left" vertical="center" wrapText="1" shrinkToFit="1"/>
    </xf>
    <xf numFmtId="0" fontId="18" fillId="4" borderId="0" xfId="0" applyNumberFormat="1" applyFont="1" applyFill="1" applyBorder="1" applyAlignment="1">
      <alignment horizontal="center" vertical="center" shrinkToFit="1"/>
    </xf>
    <xf numFmtId="0" fontId="0" fillId="2" borderId="40" xfId="0" applyFill="1" applyBorder="1" applyAlignment="1" applyProtection="1">
      <alignment horizontal="left" vertical="center" wrapText="1" shrinkToFit="1"/>
    </xf>
    <xf numFmtId="0" fontId="0" fillId="2" borderId="42" xfId="0" applyFill="1" applyBorder="1" applyAlignment="1" applyProtection="1">
      <alignment horizontal="left" vertical="center" wrapText="1" shrinkToFit="1"/>
    </xf>
    <xf numFmtId="49" fontId="18" fillId="4" borderId="16" xfId="0" applyNumberFormat="1" applyFont="1" applyFill="1" applyBorder="1" applyAlignment="1">
      <alignment horizontal="distributed" vertical="center" justifyLastLine="1" shrinkToFit="1"/>
    </xf>
    <xf numFmtId="49" fontId="18" fillId="4" borderId="23" xfId="0" applyNumberFormat="1" applyFont="1" applyFill="1" applyBorder="1" applyAlignment="1">
      <alignment horizontal="distributed" vertical="center" justifyLastLine="1" shrinkToFit="1"/>
    </xf>
    <xf numFmtId="49" fontId="18" fillId="4" borderId="44" xfId="0" applyNumberFormat="1" applyFont="1" applyFill="1" applyBorder="1" applyAlignment="1">
      <alignment horizontal="distributed" vertical="center" justifyLastLine="1" shrinkToFit="1"/>
    </xf>
    <xf numFmtId="183" fontId="24" fillId="4" borderId="34" xfId="0" applyNumberFormat="1" applyFont="1" applyFill="1" applyBorder="1" applyAlignment="1" applyProtection="1">
      <alignment horizontal="right" vertical="center" shrinkToFit="1"/>
    </xf>
    <xf numFmtId="183" fontId="24" fillId="4" borderId="23" xfId="0" applyNumberFormat="1" applyFont="1" applyFill="1" applyBorder="1" applyAlignment="1" applyProtection="1">
      <alignment horizontal="right" vertical="center" shrinkToFit="1"/>
    </xf>
    <xf numFmtId="183" fontId="24" fillId="4" borderId="35" xfId="0" applyNumberFormat="1" applyFont="1" applyFill="1" applyBorder="1" applyAlignment="1" applyProtection="1">
      <alignment horizontal="right" vertical="center" shrinkToFit="1"/>
    </xf>
    <xf numFmtId="183" fontId="24" fillId="4" borderId="0" xfId="0" applyNumberFormat="1" applyFont="1" applyFill="1" applyBorder="1" applyAlignment="1" applyProtection="1">
      <alignment horizontal="right" vertical="center" shrinkToFit="1"/>
    </xf>
    <xf numFmtId="183" fontId="24" fillId="4" borderId="36" xfId="0" applyNumberFormat="1" applyFont="1" applyFill="1" applyBorder="1" applyAlignment="1" applyProtection="1">
      <alignment horizontal="right" vertical="center" shrinkToFit="1"/>
    </xf>
    <xf numFmtId="183" fontId="24" fillId="4" borderId="24" xfId="0" applyNumberFormat="1" applyFont="1" applyFill="1" applyBorder="1" applyAlignment="1" applyProtection="1">
      <alignment horizontal="right" vertical="center" shrinkToFit="1"/>
    </xf>
    <xf numFmtId="49" fontId="5" fillId="4" borderId="23" xfId="0" applyNumberFormat="1" applyFont="1" applyFill="1" applyBorder="1" applyAlignment="1">
      <alignment horizontal="center" vertical="top" shrinkToFit="1"/>
    </xf>
    <xf numFmtId="49" fontId="5" fillId="4" borderId="0" xfId="0" applyNumberFormat="1" applyFont="1" applyFill="1" applyBorder="1" applyAlignment="1">
      <alignment horizontal="center" vertical="top" shrinkToFit="1"/>
    </xf>
    <xf numFmtId="49" fontId="18" fillId="4" borderId="34" xfId="0" applyNumberFormat="1" applyFont="1" applyFill="1" applyBorder="1" applyAlignment="1">
      <alignment horizontal="distributed" vertical="center" justifyLastLine="1" shrinkToFit="1"/>
    </xf>
    <xf numFmtId="49" fontId="18" fillId="4" borderId="35" xfId="0" applyNumberFormat="1" applyFont="1" applyFill="1" applyBorder="1" applyAlignment="1">
      <alignment horizontal="distributed" vertical="center" justifyLastLine="1" shrinkToFit="1"/>
    </xf>
    <xf numFmtId="184" fontId="18" fillId="4" borderId="16" xfId="0" applyNumberFormat="1" applyFont="1" applyFill="1" applyBorder="1" applyAlignment="1">
      <alignment horizontal="right" vertical="center" shrinkToFit="1"/>
    </xf>
    <xf numFmtId="184" fontId="18" fillId="4" borderId="23" xfId="0" applyNumberFormat="1" applyFont="1" applyFill="1" applyBorder="1" applyAlignment="1">
      <alignment horizontal="right" vertical="center" shrinkToFit="1"/>
    </xf>
    <xf numFmtId="184" fontId="18" fillId="4" borderId="44" xfId="0" applyNumberFormat="1" applyFont="1" applyFill="1" applyBorder="1" applyAlignment="1">
      <alignment horizontal="right" vertical="center" shrinkToFit="1"/>
    </xf>
    <xf numFmtId="184" fontId="22" fillId="0" borderId="34" xfId="0" applyNumberFormat="1" applyFont="1" applyFill="1" applyBorder="1" applyAlignment="1" applyProtection="1">
      <alignment horizontal="right" vertical="center" shrinkToFit="1"/>
      <protection locked="0"/>
    </xf>
    <xf numFmtId="184" fontId="22" fillId="0" borderId="23" xfId="0" applyNumberFormat="1" applyFont="1" applyFill="1" applyBorder="1" applyAlignment="1" applyProtection="1">
      <alignment horizontal="right" vertical="center" shrinkToFit="1"/>
      <protection locked="0"/>
    </xf>
    <xf numFmtId="184" fontId="22" fillId="0" borderId="44" xfId="0" applyNumberFormat="1" applyFont="1" applyFill="1" applyBorder="1" applyAlignment="1" applyProtection="1">
      <alignment horizontal="right" vertical="center" shrinkToFit="1"/>
      <protection locked="0"/>
    </xf>
    <xf numFmtId="184" fontId="22" fillId="0" borderId="36" xfId="0" applyNumberFormat="1" applyFont="1" applyFill="1" applyBorder="1" applyAlignment="1" applyProtection="1">
      <alignment horizontal="right" vertical="center" shrinkToFit="1"/>
      <protection locked="0"/>
    </xf>
    <xf numFmtId="184" fontId="22" fillId="0" borderId="24" xfId="0" applyNumberFormat="1" applyFont="1" applyFill="1" applyBorder="1" applyAlignment="1" applyProtection="1">
      <alignment horizontal="right" vertical="center" shrinkToFit="1"/>
      <protection locked="0"/>
    </xf>
    <xf numFmtId="184" fontId="22" fillId="0" borderId="45" xfId="0" applyNumberFormat="1" applyFont="1" applyFill="1" applyBorder="1" applyAlignment="1" applyProtection="1">
      <alignment horizontal="right" vertical="center" shrinkToFit="1"/>
      <protection locked="0"/>
    </xf>
    <xf numFmtId="184" fontId="22" fillId="4" borderId="34" xfId="0" applyNumberFormat="1" applyFont="1" applyFill="1" applyBorder="1" applyAlignment="1">
      <alignment horizontal="right" vertical="center" shrinkToFit="1"/>
    </xf>
    <xf numFmtId="184" fontId="22" fillId="4" borderId="23" xfId="0" applyNumberFormat="1" applyFont="1" applyFill="1" applyBorder="1" applyAlignment="1">
      <alignment horizontal="right" vertical="center" shrinkToFit="1"/>
    </xf>
    <xf numFmtId="184" fontId="22" fillId="4" borderId="44" xfId="0" applyNumberFormat="1" applyFont="1" applyFill="1" applyBorder="1" applyAlignment="1">
      <alignment horizontal="right" vertical="center" shrinkToFit="1"/>
    </xf>
    <xf numFmtId="184" fontId="22" fillId="4" borderId="36" xfId="0" applyNumberFormat="1" applyFont="1" applyFill="1" applyBorder="1" applyAlignment="1">
      <alignment horizontal="right" vertical="center" shrinkToFit="1"/>
    </xf>
    <xf numFmtId="184" fontId="22" fillId="4" borderId="24" xfId="0" applyNumberFormat="1" applyFont="1" applyFill="1" applyBorder="1" applyAlignment="1">
      <alignment horizontal="right" vertical="center" shrinkToFit="1"/>
    </xf>
    <xf numFmtId="184" fontId="22" fillId="4" borderId="45" xfId="0" applyNumberFormat="1" applyFont="1" applyFill="1" applyBorder="1" applyAlignment="1">
      <alignment horizontal="right" vertical="center" shrinkToFit="1"/>
    </xf>
    <xf numFmtId="184" fontId="22" fillId="4" borderId="34" xfId="0" applyNumberFormat="1" applyFont="1" applyFill="1" applyBorder="1" applyAlignment="1" applyProtection="1">
      <alignment horizontal="right" vertical="center" shrinkToFit="1"/>
    </xf>
    <xf numFmtId="184" fontId="22" fillId="4" borderId="23" xfId="0" applyNumberFormat="1" applyFont="1" applyFill="1" applyBorder="1" applyAlignment="1" applyProtection="1">
      <alignment horizontal="right" vertical="center" shrinkToFit="1"/>
    </xf>
    <xf numFmtId="184" fontId="22" fillId="4" borderId="44" xfId="0" applyNumberFormat="1" applyFont="1" applyFill="1" applyBorder="1" applyAlignment="1" applyProtection="1">
      <alignment horizontal="right" vertical="center" shrinkToFit="1"/>
    </xf>
    <xf numFmtId="184" fontId="22" fillId="4" borderId="36" xfId="0" applyNumberFormat="1" applyFont="1" applyFill="1" applyBorder="1" applyAlignment="1" applyProtection="1">
      <alignment horizontal="right" vertical="center" shrinkToFit="1"/>
    </xf>
    <xf numFmtId="184" fontId="22" fillId="4" borderId="24" xfId="0" applyNumberFormat="1" applyFont="1" applyFill="1" applyBorder="1" applyAlignment="1" applyProtection="1">
      <alignment horizontal="right" vertical="center" shrinkToFit="1"/>
    </xf>
    <xf numFmtId="184" fontId="22" fillId="4" borderId="45" xfId="0" applyNumberFormat="1" applyFont="1" applyFill="1" applyBorder="1" applyAlignment="1" applyProtection="1">
      <alignment horizontal="right" vertical="center" shrinkToFit="1"/>
    </xf>
    <xf numFmtId="49" fontId="18" fillId="4" borderId="27" xfId="0" applyNumberFormat="1" applyFont="1" applyFill="1" applyBorder="1" applyAlignment="1" applyProtection="1">
      <alignment horizontal="distributed" vertical="center" justifyLastLine="1" shrinkToFit="1"/>
    </xf>
    <xf numFmtId="49" fontId="4" fillId="4" borderId="27" xfId="0" applyNumberFormat="1" applyFont="1" applyFill="1" applyBorder="1" applyAlignment="1" applyProtection="1">
      <alignment horizontal="distributed" vertical="center" justifyLastLine="1" shrinkToFit="1"/>
    </xf>
    <xf numFmtId="49" fontId="4" fillId="4" borderId="53" xfId="0" applyNumberFormat="1" applyFont="1" applyFill="1" applyBorder="1" applyAlignment="1" applyProtection="1">
      <alignment horizontal="distributed" vertical="center" justifyLastLine="1" shrinkToFit="1"/>
    </xf>
    <xf numFmtId="49" fontId="18" fillId="4" borderId="13" xfId="0" applyNumberFormat="1" applyFont="1" applyFill="1" applyBorder="1" applyAlignment="1" applyProtection="1">
      <alignment horizontal="distributed" vertical="center" justifyLastLine="1" shrinkToFit="1"/>
    </xf>
    <xf numFmtId="49" fontId="18" fillId="4" borderId="0" xfId="0" applyNumberFormat="1" applyFont="1" applyFill="1" applyBorder="1" applyAlignment="1" applyProtection="1">
      <alignment horizontal="distributed" vertical="center" justifyLastLine="1" shrinkToFit="1"/>
    </xf>
    <xf numFmtId="49" fontId="18" fillId="4" borderId="30" xfId="0" applyNumberFormat="1" applyFont="1" applyFill="1" applyBorder="1" applyAlignment="1" applyProtection="1">
      <alignment horizontal="distributed" vertical="center" justifyLastLine="1" shrinkToFit="1"/>
    </xf>
    <xf numFmtId="49" fontId="18" fillId="4" borderId="35" xfId="0" applyNumberFormat="1" applyFont="1" applyFill="1" applyBorder="1" applyAlignment="1" applyProtection="1">
      <alignment horizontal="center" vertical="center" shrinkToFit="1"/>
    </xf>
    <xf numFmtId="49" fontId="18" fillId="4" borderId="36" xfId="0" applyNumberFormat="1" applyFont="1" applyFill="1" applyBorder="1" applyAlignment="1" applyProtection="1">
      <alignment horizontal="center" vertical="center" shrinkToFit="1"/>
    </xf>
    <xf numFmtId="49" fontId="18" fillId="4" borderId="24" xfId="0" applyNumberFormat="1" applyFont="1" applyFill="1" applyBorder="1" applyAlignment="1" applyProtection="1">
      <alignment horizontal="center" vertical="center" shrinkToFit="1"/>
    </xf>
    <xf numFmtId="190" fontId="21" fillId="4" borderId="0" xfId="0" applyNumberFormat="1" applyFont="1" applyFill="1" applyBorder="1" applyAlignment="1" applyProtection="1">
      <alignment horizontal="left" vertical="center" wrapText="1" shrinkToFit="1"/>
    </xf>
    <xf numFmtId="0" fontId="0" fillId="0" borderId="0" xfId="0" applyBorder="1" applyAlignment="1" applyProtection="1">
      <alignment horizontal="left" vertical="center" wrapText="1" shrinkToFit="1"/>
    </xf>
    <xf numFmtId="0" fontId="0" fillId="0" borderId="24" xfId="0" applyBorder="1" applyAlignment="1" applyProtection="1">
      <alignment horizontal="left" vertical="center" wrapText="1" shrinkToFit="1"/>
    </xf>
    <xf numFmtId="0" fontId="0" fillId="0" borderId="40" xfId="0" applyBorder="1" applyAlignment="1" applyProtection="1">
      <alignment horizontal="left" vertical="center" wrapText="1" shrinkToFit="1"/>
    </xf>
    <xf numFmtId="0" fontId="0" fillId="0" borderId="42" xfId="0" applyBorder="1" applyAlignment="1" applyProtection="1">
      <alignment horizontal="left" vertical="center" wrapText="1" shrinkToFit="1"/>
    </xf>
    <xf numFmtId="0" fontId="22" fillId="4" borderId="23" xfId="0" applyNumberFormat="1" applyFont="1" applyFill="1" applyBorder="1" applyAlignment="1" applyProtection="1">
      <alignment horizontal="center" vertical="center" shrinkToFit="1"/>
    </xf>
    <xf numFmtId="0" fontId="18" fillId="4" borderId="23" xfId="0" applyNumberFormat="1" applyFont="1" applyFill="1" applyBorder="1" applyAlignment="1" applyProtection="1">
      <alignment horizontal="center" vertical="center" shrinkToFit="1"/>
    </xf>
    <xf numFmtId="49" fontId="18" fillId="4" borderId="23" xfId="0" applyNumberFormat="1" applyFont="1" applyFill="1" applyBorder="1" applyAlignment="1" applyProtection="1">
      <alignment horizontal="center" vertical="center" shrinkToFit="1"/>
    </xf>
    <xf numFmtId="49" fontId="18" fillId="4" borderId="17" xfId="0" applyNumberFormat="1" applyFont="1" applyFill="1" applyBorder="1" applyAlignment="1" applyProtection="1">
      <alignment horizontal="distributed" vertical="center" justifyLastLine="1" shrinkToFit="1"/>
    </xf>
    <xf numFmtId="49" fontId="18" fillId="4" borderId="24" xfId="0" applyNumberFormat="1" applyFont="1" applyFill="1" applyBorder="1" applyAlignment="1" applyProtection="1">
      <alignment horizontal="distributed" vertical="center" justifyLastLine="1" shrinkToFit="1"/>
    </xf>
    <xf numFmtId="49" fontId="18" fillId="4" borderId="45" xfId="0" applyNumberFormat="1" applyFont="1" applyFill="1" applyBorder="1" applyAlignment="1" applyProtection="1">
      <alignment horizontal="distributed" vertical="center" justifyLastLine="1" shrinkToFit="1"/>
    </xf>
    <xf numFmtId="49" fontId="18" fillId="4" borderId="35" xfId="0" applyNumberFormat="1" applyFont="1" applyFill="1" applyBorder="1" applyAlignment="1" applyProtection="1">
      <alignment horizontal="distributed" vertical="center" justifyLastLine="1" shrinkToFit="1"/>
    </xf>
    <xf numFmtId="49" fontId="18" fillId="4" borderId="36" xfId="0" applyNumberFormat="1" applyFont="1" applyFill="1" applyBorder="1" applyAlignment="1" applyProtection="1">
      <alignment horizontal="distributed" vertical="center" justifyLastLine="1" shrinkToFit="1"/>
    </xf>
    <xf numFmtId="0" fontId="18" fillId="4" borderId="24" xfId="0" applyNumberFormat="1" applyFont="1" applyFill="1" applyBorder="1" applyAlignment="1" applyProtection="1">
      <alignment horizontal="center" vertical="center" shrinkToFit="1"/>
    </xf>
    <xf numFmtId="0" fontId="22" fillId="4" borderId="24" xfId="0" applyNumberFormat="1" applyFont="1" applyFill="1" applyBorder="1" applyAlignment="1" applyProtection="1">
      <alignment horizontal="center" vertical="center" shrinkToFit="1"/>
    </xf>
    <xf numFmtId="49" fontId="24" fillId="4" borderId="12" xfId="0" applyNumberFormat="1" applyFont="1" applyFill="1" applyBorder="1" applyAlignment="1">
      <alignment horizontal="distributed" vertical="center" shrinkToFit="1"/>
    </xf>
    <xf numFmtId="49" fontId="24" fillId="4" borderId="0" xfId="0" applyNumberFormat="1" applyFont="1" applyFill="1" applyBorder="1" applyAlignment="1">
      <alignment horizontal="distributed" vertical="center" shrinkToFit="1"/>
    </xf>
    <xf numFmtId="49" fontId="24" fillId="4" borderId="10" xfId="0" applyNumberFormat="1" applyFont="1" applyFill="1" applyBorder="1" applyAlignment="1">
      <alignment horizontal="distributed" vertical="center" shrinkToFit="1"/>
    </xf>
    <xf numFmtId="49" fontId="18" fillId="4" borderId="47" xfId="0" applyNumberFormat="1" applyFont="1" applyFill="1" applyBorder="1" applyAlignment="1" applyProtection="1">
      <alignment horizontal="distributed" vertical="center" wrapText="1" justifyLastLine="1" shrinkToFit="1"/>
    </xf>
    <xf numFmtId="49" fontId="18" fillId="4" borderId="27" xfId="0" applyNumberFormat="1" applyFont="1" applyFill="1" applyBorder="1" applyAlignment="1" applyProtection="1">
      <alignment horizontal="distributed" vertical="center" wrapText="1" justifyLastLine="1" shrinkToFit="1"/>
    </xf>
    <xf numFmtId="190" fontId="19" fillId="4" borderId="36" xfId="0" applyNumberFormat="1" applyFont="1" applyFill="1" applyBorder="1" applyAlignment="1" applyProtection="1">
      <alignment horizontal="left" vertical="center" wrapText="1" indent="1"/>
    </xf>
    <xf numFmtId="190" fontId="19" fillId="4" borderId="24" xfId="0" applyNumberFormat="1" applyFont="1" applyFill="1" applyBorder="1" applyAlignment="1" applyProtection="1">
      <alignment horizontal="left" vertical="center" wrapText="1" indent="1"/>
    </xf>
    <xf numFmtId="190" fontId="19" fillId="4" borderId="42" xfId="0" applyNumberFormat="1" applyFont="1" applyFill="1" applyBorder="1" applyAlignment="1" applyProtection="1">
      <alignment horizontal="left" vertical="center" wrapText="1" indent="1"/>
    </xf>
    <xf numFmtId="190" fontId="19" fillId="4" borderId="33" xfId="0" applyNumberFormat="1" applyFont="1" applyFill="1" applyBorder="1" applyAlignment="1" applyProtection="1">
      <alignment horizontal="left" vertical="center" wrapText="1" indent="1"/>
    </xf>
    <xf numFmtId="190" fontId="19" fillId="4" borderId="22" xfId="0" applyNumberFormat="1" applyFont="1" applyFill="1" applyBorder="1" applyAlignment="1" applyProtection="1">
      <alignment horizontal="left" vertical="center" wrapText="1" indent="1"/>
    </xf>
    <xf numFmtId="190" fontId="19" fillId="4" borderId="51" xfId="0" applyNumberFormat="1" applyFont="1" applyFill="1" applyBorder="1" applyAlignment="1" applyProtection="1">
      <alignment horizontal="left" vertical="center" wrapText="1" indent="1"/>
    </xf>
    <xf numFmtId="49" fontId="18" fillId="4" borderId="33" xfId="0" applyNumberFormat="1" applyFont="1" applyFill="1" applyBorder="1" applyAlignment="1" applyProtection="1">
      <alignment horizontal="distributed" vertical="center" wrapText="1" justifyLastLine="1" shrinkToFit="1"/>
    </xf>
    <xf numFmtId="49" fontId="18" fillId="4" borderId="22" xfId="0" applyNumberFormat="1" applyFont="1" applyFill="1" applyBorder="1" applyAlignment="1" applyProtection="1">
      <alignment horizontal="distributed" vertical="center" wrapText="1" justifyLastLine="1" shrinkToFit="1"/>
    </xf>
    <xf numFmtId="49" fontId="18" fillId="4" borderId="68" xfId="0" applyNumberFormat="1" applyFont="1" applyFill="1" applyBorder="1" applyAlignment="1" applyProtection="1">
      <alignment horizontal="distributed" vertical="center" wrapText="1" justifyLastLine="1" shrinkToFit="1"/>
    </xf>
    <xf numFmtId="190" fontId="19" fillId="4" borderId="34" xfId="0" applyNumberFormat="1" applyFont="1" applyFill="1" applyBorder="1" applyAlignment="1" applyProtection="1">
      <alignment horizontal="left" vertical="center" wrapText="1" indent="2"/>
    </xf>
    <xf numFmtId="190" fontId="19" fillId="4" borderId="23" xfId="0" applyNumberFormat="1" applyFont="1" applyFill="1" applyBorder="1" applyAlignment="1" applyProtection="1">
      <alignment horizontal="left" vertical="center" wrapText="1" indent="2"/>
    </xf>
    <xf numFmtId="190" fontId="19" fillId="4" borderId="41" xfId="0" applyNumberFormat="1" applyFont="1" applyFill="1" applyBorder="1" applyAlignment="1" applyProtection="1">
      <alignment horizontal="left" vertical="center" wrapText="1" indent="2"/>
    </xf>
    <xf numFmtId="190" fontId="19" fillId="4" borderId="35" xfId="0" applyNumberFormat="1" applyFont="1" applyFill="1" applyBorder="1" applyAlignment="1" applyProtection="1">
      <alignment horizontal="left" vertical="center" wrapText="1" indent="2"/>
    </xf>
    <xf numFmtId="190" fontId="19" fillId="4" borderId="0" xfId="0" applyNumberFormat="1" applyFont="1" applyFill="1" applyBorder="1" applyAlignment="1" applyProtection="1">
      <alignment horizontal="left" vertical="center" wrapText="1" indent="2"/>
    </xf>
    <xf numFmtId="190" fontId="19" fillId="4" borderId="40" xfId="0" applyNumberFormat="1" applyFont="1" applyFill="1" applyBorder="1" applyAlignment="1" applyProtection="1">
      <alignment horizontal="left" vertical="center" wrapText="1" indent="2"/>
    </xf>
    <xf numFmtId="190" fontId="19" fillId="4" borderId="36" xfId="0" applyNumberFormat="1" applyFont="1" applyFill="1" applyBorder="1" applyAlignment="1" applyProtection="1">
      <alignment horizontal="left" vertical="center" wrapText="1" indent="2"/>
    </xf>
    <xf numFmtId="190" fontId="19" fillId="4" borderId="24" xfId="0" applyNumberFormat="1" applyFont="1" applyFill="1" applyBorder="1" applyAlignment="1" applyProtection="1">
      <alignment horizontal="left" vertical="center" wrapText="1" indent="2"/>
    </xf>
    <xf numFmtId="190" fontId="19" fillId="4" borderId="42" xfId="0" applyNumberFormat="1" applyFont="1" applyFill="1" applyBorder="1" applyAlignment="1" applyProtection="1">
      <alignment horizontal="left" vertical="center" wrapText="1" indent="2"/>
    </xf>
    <xf numFmtId="49" fontId="4" fillId="0" borderId="13" xfId="0" applyNumberFormat="1" applyFont="1" applyFill="1" applyBorder="1" applyAlignment="1" applyProtection="1">
      <alignment horizontal="center" vertical="center" shrinkToFit="1"/>
      <protection locked="0"/>
    </xf>
    <xf numFmtId="190" fontId="22" fillId="4" borderId="35" xfId="0" applyNumberFormat="1" applyFont="1" applyFill="1" applyBorder="1" applyAlignment="1" applyProtection="1">
      <alignment horizontal="left" vertical="center" indent="2" shrinkToFit="1"/>
    </xf>
    <xf numFmtId="190" fontId="22" fillId="4" borderId="0" xfId="0" applyNumberFormat="1" applyFont="1" applyFill="1" applyAlignment="1" applyProtection="1">
      <alignment horizontal="left" vertical="center" indent="2" shrinkToFit="1"/>
    </xf>
    <xf numFmtId="190" fontId="22" fillId="4" borderId="36" xfId="0" applyNumberFormat="1" applyFont="1" applyFill="1" applyBorder="1" applyAlignment="1" applyProtection="1">
      <alignment horizontal="left" vertical="center" indent="2" shrinkToFit="1"/>
    </xf>
    <xf numFmtId="190" fontId="22" fillId="4" borderId="24" xfId="0" applyNumberFormat="1" applyFont="1" applyFill="1" applyBorder="1" applyAlignment="1" applyProtection="1">
      <alignment horizontal="left" vertical="center" indent="2" shrinkToFit="1"/>
    </xf>
    <xf numFmtId="49" fontId="18" fillId="4" borderId="40" xfId="0" applyNumberFormat="1" applyFont="1" applyFill="1" applyBorder="1" applyAlignment="1" applyProtection="1">
      <alignment horizontal="left" vertical="center" shrinkToFit="1"/>
    </xf>
    <xf numFmtId="49" fontId="18" fillId="4" borderId="0" xfId="0" applyNumberFormat="1" applyFont="1" applyFill="1" applyAlignment="1" applyProtection="1">
      <alignment horizontal="left" vertical="center" shrinkToFit="1"/>
    </xf>
    <xf numFmtId="49" fontId="18" fillId="4" borderId="24" xfId="0" applyNumberFormat="1" applyFont="1" applyFill="1" applyBorder="1" applyAlignment="1" applyProtection="1">
      <alignment horizontal="left" vertical="center" shrinkToFit="1"/>
    </xf>
    <xf numFmtId="49" fontId="18" fillId="4" borderId="42" xfId="0" applyNumberFormat="1" applyFont="1" applyFill="1" applyBorder="1" applyAlignment="1" applyProtection="1">
      <alignment horizontal="left" vertical="center" shrinkToFit="1"/>
    </xf>
    <xf numFmtId="49" fontId="18" fillId="4" borderId="37" xfId="0" applyNumberFormat="1" applyFont="1" applyFill="1" applyBorder="1" applyAlignment="1" applyProtection="1">
      <alignment horizontal="distributed" vertical="center" wrapText="1" justifyLastLine="1" shrinkToFit="1"/>
    </xf>
    <xf numFmtId="49" fontId="18" fillId="4" borderId="25" xfId="0" applyNumberFormat="1" applyFont="1" applyFill="1" applyBorder="1" applyAlignment="1" applyProtection="1">
      <alignment horizontal="distributed" vertical="center" wrapText="1" justifyLastLine="1" shrinkToFit="1"/>
    </xf>
    <xf numFmtId="49" fontId="18" fillId="4" borderId="69" xfId="0" applyNumberFormat="1" applyFont="1" applyFill="1" applyBorder="1" applyAlignment="1" applyProtection="1">
      <alignment horizontal="distributed" vertical="center" wrapText="1" justifyLastLine="1" shrinkToFit="1"/>
    </xf>
    <xf numFmtId="49" fontId="20" fillId="2" borderId="34" xfId="0" applyNumberFormat="1" applyFont="1" applyFill="1" applyBorder="1" applyAlignment="1" applyProtection="1">
      <alignment horizontal="left" vertical="center" wrapText="1" indent="2" shrinkToFit="1"/>
    </xf>
    <xf numFmtId="0" fontId="20" fillId="2" borderId="35" xfId="0" applyNumberFormat="1" applyFont="1" applyFill="1" applyBorder="1" applyAlignment="1" applyProtection="1">
      <alignment horizontal="left" vertical="center" wrapText="1" indent="2" shrinkToFit="1"/>
    </xf>
    <xf numFmtId="49" fontId="5" fillId="4" borderId="13" xfId="0" applyNumberFormat="1" applyFont="1" applyFill="1" applyBorder="1" applyAlignment="1">
      <alignment horizontal="right" vertical="center" shrinkToFit="1"/>
    </xf>
    <xf numFmtId="49" fontId="4" fillId="4" borderId="30" xfId="0" applyNumberFormat="1" applyFont="1" applyFill="1" applyBorder="1" applyAlignment="1">
      <alignment horizontal="left" vertical="center" shrinkToFit="1"/>
    </xf>
    <xf numFmtId="49" fontId="18" fillId="4" borderId="11" xfId="0" applyNumberFormat="1" applyFont="1" applyFill="1" applyBorder="1" applyAlignment="1">
      <alignment horizontal="distributed" vertical="center" justifyLastLine="1" shrinkToFit="1"/>
    </xf>
    <xf numFmtId="49" fontId="18" fillId="4" borderId="12" xfId="0" applyNumberFormat="1" applyFont="1" applyFill="1" applyBorder="1" applyAlignment="1">
      <alignment horizontal="distributed" vertical="center" justifyLastLine="1" shrinkToFit="1"/>
    </xf>
    <xf numFmtId="49" fontId="18" fillId="4" borderId="29" xfId="0" applyNumberFormat="1" applyFont="1" applyFill="1" applyBorder="1" applyAlignment="1">
      <alignment horizontal="distributed" vertical="center" justifyLastLine="1" shrinkToFit="1"/>
    </xf>
    <xf numFmtId="49" fontId="18" fillId="4" borderId="12" xfId="0" applyNumberFormat="1" applyFont="1" applyFill="1" applyBorder="1" applyAlignment="1">
      <alignment horizontal="center" vertical="center" shrinkToFit="1"/>
    </xf>
    <xf numFmtId="0" fontId="21" fillId="3" borderId="12" xfId="0" applyNumberFormat="1" applyFont="1" applyFill="1" applyBorder="1" applyAlignment="1" applyProtection="1">
      <alignment horizontal="left" vertical="center" wrapText="1" shrinkToFit="1"/>
      <protection locked="0"/>
    </xf>
    <xf numFmtId="0" fontId="0" fillId="0" borderId="12" xfId="0" applyBorder="1" applyAlignment="1" applyProtection="1">
      <alignment horizontal="left" vertical="center" wrapText="1" shrinkToFit="1"/>
      <protection locked="0"/>
    </xf>
    <xf numFmtId="0" fontId="21" fillId="2" borderId="12" xfId="0" applyNumberFormat="1" applyFont="1" applyFill="1" applyBorder="1" applyAlignment="1" applyProtection="1">
      <alignment horizontal="left" vertical="center" wrapText="1" shrinkToFit="1"/>
    </xf>
    <xf numFmtId="0" fontId="0" fillId="2" borderId="12" xfId="0" applyFill="1" applyBorder="1" applyAlignment="1" applyProtection="1">
      <alignment horizontal="left" vertical="center" wrapText="1" shrinkToFit="1"/>
    </xf>
    <xf numFmtId="0" fontId="18" fillId="4" borderId="12" xfId="0" applyNumberFormat="1" applyFont="1" applyFill="1" applyBorder="1" applyAlignment="1">
      <alignment horizontal="center" vertical="center" shrinkToFit="1"/>
    </xf>
    <xf numFmtId="0" fontId="0" fillId="2" borderId="14" xfId="0" applyFill="1" applyBorder="1" applyAlignment="1" applyProtection="1">
      <alignment horizontal="left" vertical="center" wrapText="1" shrinkToFit="1"/>
    </xf>
    <xf numFmtId="190" fontId="20" fillId="2" borderId="23" xfId="0" applyNumberFormat="1" applyFont="1" applyFill="1" applyBorder="1" applyAlignment="1" applyProtection="1">
      <alignment horizontal="center" shrinkToFit="1"/>
      <protection locked="0"/>
    </xf>
    <xf numFmtId="49" fontId="18" fillId="0" borderId="23" xfId="0" applyNumberFormat="1" applyFont="1" applyFill="1" applyBorder="1" applyAlignment="1" applyProtection="1">
      <alignment horizontal="center" vertical="center" shrinkToFit="1"/>
      <protection locked="0"/>
    </xf>
    <xf numFmtId="0" fontId="22" fillId="0" borderId="23" xfId="0" applyNumberFormat="1" applyFont="1" applyFill="1" applyBorder="1" applyAlignment="1" applyProtection="1">
      <alignment horizontal="center" vertical="center" shrinkToFit="1"/>
      <protection locked="0"/>
    </xf>
    <xf numFmtId="0" fontId="18" fillId="4" borderId="23" xfId="0" applyNumberFormat="1" applyFont="1" applyFill="1" applyBorder="1" applyAlignment="1">
      <alignment horizontal="center" vertical="center" shrinkToFit="1"/>
    </xf>
    <xf numFmtId="49" fontId="18" fillId="4" borderId="17" xfId="0" applyNumberFormat="1" applyFont="1" applyFill="1" applyBorder="1" applyAlignment="1">
      <alignment horizontal="distributed" vertical="center" justifyLastLine="1" shrinkToFit="1"/>
    </xf>
    <xf numFmtId="49" fontId="18" fillId="4" borderId="24" xfId="0" applyNumberFormat="1" applyFont="1" applyFill="1" applyBorder="1" applyAlignment="1">
      <alignment horizontal="distributed" vertical="center" justifyLastLine="1" shrinkToFit="1"/>
    </xf>
    <xf numFmtId="49" fontId="18" fillId="4" borderId="45" xfId="0" applyNumberFormat="1" applyFont="1" applyFill="1" applyBorder="1" applyAlignment="1">
      <alignment horizontal="distributed" vertical="center" justifyLastLine="1" shrinkToFit="1"/>
    </xf>
    <xf numFmtId="49" fontId="18" fillId="4" borderId="36" xfId="0" applyNumberFormat="1" applyFont="1" applyFill="1" applyBorder="1" applyAlignment="1">
      <alignment horizontal="distributed" vertical="center" justifyLastLine="1" shrinkToFit="1"/>
    </xf>
    <xf numFmtId="49" fontId="18" fillId="0" borderId="24" xfId="0" applyNumberFormat="1" applyFont="1" applyFill="1" applyBorder="1" applyAlignment="1" applyProtection="1">
      <alignment horizontal="center" vertical="center" shrinkToFit="1"/>
      <protection locked="0"/>
    </xf>
    <xf numFmtId="0" fontId="22" fillId="0" borderId="24" xfId="0" applyNumberFormat="1" applyFont="1" applyFill="1" applyBorder="1" applyAlignment="1" applyProtection="1">
      <alignment horizontal="center" vertical="center" shrinkToFit="1"/>
      <protection locked="0"/>
    </xf>
    <xf numFmtId="0" fontId="18" fillId="4" borderId="24" xfId="0" applyNumberFormat="1" applyFont="1" applyFill="1" applyBorder="1" applyAlignment="1">
      <alignment horizontal="center" vertical="center" shrinkToFit="1"/>
    </xf>
    <xf numFmtId="49" fontId="18" fillId="0" borderId="0" xfId="0" applyNumberFormat="1" applyFont="1" applyBorder="1" applyAlignment="1">
      <alignment horizontal="distributed" vertical="center" justifyLastLine="1" shrinkToFit="1"/>
    </xf>
    <xf numFmtId="49" fontId="18" fillId="0" borderId="30" xfId="0" applyNumberFormat="1" applyFont="1" applyBorder="1" applyAlignment="1">
      <alignment horizontal="distributed" vertical="center" justifyLastLine="1" shrinkToFit="1"/>
    </xf>
    <xf numFmtId="49" fontId="18" fillId="0" borderId="13" xfId="0" applyNumberFormat="1" applyFont="1" applyBorder="1" applyAlignment="1">
      <alignment horizontal="distributed" vertical="center" justifyLastLine="1" shrinkToFit="1"/>
    </xf>
    <xf numFmtId="49" fontId="18" fillId="0" borderId="0" xfId="0" applyNumberFormat="1" applyFont="1" applyAlignment="1">
      <alignment horizontal="distributed" vertical="center" justifyLastLine="1" shrinkToFit="1"/>
    </xf>
    <xf numFmtId="49" fontId="18" fillId="4" borderId="47" xfId="2" applyNumberFormat="1" applyFont="1" applyFill="1" applyBorder="1" applyAlignment="1">
      <alignment horizontal="center" vertical="center" shrinkToFit="1"/>
    </xf>
    <xf numFmtId="49" fontId="18" fillId="4" borderId="35" xfId="0" applyNumberFormat="1" applyFont="1" applyFill="1" applyBorder="1" applyAlignment="1">
      <alignment horizontal="left" vertical="center" shrinkToFit="1"/>
    </xf>
    <xf numFmtId="49" fontId="0" fillId="4" borderId="0" xfId="0" applyNumberFormat="1" applyFill="1" applyAlignment="1">
      <alignment horizontal="left" vertical="center" shrinkToFit="1"/>
    </xf>
    <xf numFmtId="49" fontId="0" fillId="4" borderId="35" xfId="0" applyNumberFormat="1" applyFill="1" applyBorder="1" applyAlignment="1">
      <alignment horizontal="left" vertical="center" shrinkToFit="1"/>
    </xf>
    <xf numFmtId="49" fontId="18" fillId="0" borderId="17" xfId="0" applyNumberFormat="1" applyFont="1" applyBorder="1" applyAlignment="1">
      <alignment horizontal="distributed" vertical="center" justifyLastLine="1" shrinkToFit="1"/>
    </xf>
    <xf numFmtId="49" fontId="18" fillId="0" borderId="24" xfId="0" applyNumberFormat="1" applyFont="1" applyBorder="1" applyAlignment="1">
      <alignment horizontal="distributed" vertical="center" justifyLastLine="1" shrinkToFit="1"/>
    </xf>
    <xf numFmtId="49" fontId="18" fillId="0" borderId="45" xfId="0" applyNumberFormat="1" applyFont="1" applyBorder="1" applyAlignment="1">
      <alignment horizontal="distributed" vertical="center" justifyLastLine="1" shrinkToFit="1"/>
    </xf>
    <xf numFmtId="49" fontId="4" fillId="4" borderId="16" xfId="0" applyNumberFormat="1" applyFont="1" applyFill="1" applyBorder="1" applyAlignment="1">
      <alignment horizontal="right" vertical="center" shrinkToFit="1"/>
    </xf>
    <xf numFmtId="49" fontId="4" fillId="4" borderId="23" xfId="0" applyNumberFormat="1" applyFont="1" applyFill="1" applyBorder="1" applyAlignment="1">
      <alignment horizontal="right" vertical="center" shrinkToFit="1"/>
    </xf>
    <xf numFmtId="49" fontId="4" fillId="4" borderId="44" xfId="0" applyNumberFormat="1" applyFont="1" applyFill="1" applyBorder="1" applyAlignment="1">
      <alignment horizontal="right" vertical="center" shrinkToFit="1"/>
    </xf>
    <xf numFmtId="49" fontId="4" fillId="4" borderId="17" xfId="0" applyNumberFormat="1" applyFont="1" applyFill="1" applyBorder="1" applyAlignment="1">
      <alignment horizontal="right" vertical="center" shrinkToFit="1"/>
    </xf>
    <xf numFmtId="49" fontId="4" fillId="4" borderId="24" xfId="0" applyNumberFormat="1" applyFont="1" applyFill="1" applyBorder="1" applyAlignment="1">
      <alignment horizontal="right" vertical="center" shrinkToFit="1"/>
    </xf>
    <xf numFmtId="49" fontId="4" fillId="4" borderId="45" xfId="0" applyNumberFormat="1" applyFont="1" applyFill="1" applyBorder="1" applyAlignment="1">
      <alignment horizontal="right" vertical="center" shrinkToFit="1"/>
    </xf>
    <xf numFmtId="49" fontId="4" fillId="4" borderId="16" xfId="0" applyNumberFormat="1" applyFont="1" applyFill="1" applyBorder="1" applyAlignment="1">
      <alignment horizontal="center" vertical="center" shrinkToFit="1"/>
    </xf>
    <xf numFmtId="49" fontId="4" fillId="4" borderId="23" xfId="0" applyNumberFormat="1" applyFont="1" applyFill="1" applyBorder="1" applyAlignment="1">
      <alignment horizontal="center" vertical="center" shrinkToFit="1"/>
    </xf>
    <xf numFmtId="49" fontId="4" fillId="4" borderId="44" xfId="0" applyNumberFormat="1" applyFont="1" applyFill="1" applyBorder="1" applyAlignment="1">
      <alignment horizontal="center" vertical="center" shrinkToFit="1"/>
    </xf>
    <xf numFmtId="49" fontId="4" fillId="4" borderId="17" xfId="0" applyNumberFormat="1" applyFont="1" applyFill="1" applyBorder="1" applyAlignment="1">
      <alignment horizontal="center" vertical="center" shrinkToFit="1"/>
    </xf>
    <xf numFmtId="49" fontId="4" fillId="4" borderId="24" xfId="0" applyNumberFormat="1" applyFont="1" applyFill="1" applyBorder="1" applyAlignment="1">
      <alignment horizontal="center" vertical="center" shrinkToFit="1"/>
    </xf>
    <xf numFmtId="49" fontId="4" fillId="4" borderId="45" xfId="0" applyNumberFormat="1" applyFont="1" applyFill="1" applyBorder="1" applyAlignment="1">
      <alignment horizontal="center" vertical="center" shrinkToFit="1"/>
    </xf>
    <xf numFmtId="49" fontId="5" fillId="4" borderId="16" xfId="0" applyNumberFormat="1" applyFont="1" applyFill="1" applyBorder="1" applyAlignment="1">
      <alignment horizontal="justify" vertical="center" wrapText="1" shrinkToFit="1"/>
    </xf>
    <xf numFmtId="49" fontId="5" fillId="4" borderId="23" xfId="0" applyNumberFormat="1" applyFont="1" applyFill="1" applyBorder="1" applyAlignment="1">
      <alignment horizontal="justify" vertical="center" wrapText="1" shrinkToFit="1"/>
    </xf>
    <xf numFmtId="49" fontId="5" fillId="4" borderId="44" xfId="0" applyNumberFormat="1" applyFont="1" applyFill="1" applyBorder="1" applyAlignment="1">
      <alignment horizontal="justify" vertical="center" wrapText="1" shrinkToFit="1"/>
    </xf>
    <xf numFmtId="49" fontId="5" fillId="4" borderId="13" xfId="0" applyNumberFormat="1" applyFont="1" applyFill="1" applyBorder="1" applyAlignment="1">
      <alignment horizontal="justify" vertical="center" wrapText="1" shrinkToFit="1"/>
    </xf>
    <xf numFmtId="49" fontId="5" fillId="4" borderId="0" xfId="0" applyNumberFormat="1" applyFont="1" applyFill="1" applyBorder="1" applyAlignment="1">
      <alignment horizontal="justify" vertical="center" wrapText="1" shrinkToFit="1"/>
    </xf>
    <xf numFmtId="49" fontId="5" fillId="4" borderId="30" xfId="0" applyNumberFormat="1" applyFont="1" applyFill="1" applyBorder="1" applyAlignment="1">
      <alignment horizontal="justify" vertical="center" wrapText="1" shrinkToFit="1"/>
    </xf>
    <xf numFmtId="49" fontId="5" fillId="4" borderId="15" xfId="0" applyNumberFormat="1" applyFont="1" applyFill="1" applyBorder="1" applyAlignment="1">
      <alignment horizontal="justify" vertical="center" wrapText="1" shrinkToFit="1"/>
    </xf>
    <xf numFmtId="49" fontId="5" fillId="4" borderId="10" xfId="0" applyNumberFormat="1" applyFont="1" applyFill="1" applyBorder="1" applyAlignment="1">
      <alignment horizontal="justify" vertical="center" wrapText="1" shrinkToFit="1"/>
    </xf>
    <xf numFmtId="49" fontId="5" fillId="4" borderId="31" xfId="0" applyNumberFormat="1" applyFont="1" applyFill="1" applyBorder="1" applyAlignment="1">
      <alignment horizontal="justify" vertical="center" wrapText="1" shrinkToFit="1"/>
    </xf>
    <xf numFmtId="49" fontId="19" fillId="0" borderId="44" xfId="0" applyNumberFormat="1" applyFont="1" applyFill="1" applyBorder="1" applyAlignment="1" applyProtection="1">
      <alignment horizontal="left" vertical="center" wrapText="1" indent="1" shrinkToFit="1"/>
      <protection locked="0"/>
    </xf>
    <xf numFmtId="49" fontId="19" fillId="0" borderId="30" xfId="0" applyNumberFormat="1" applyFont="1" applyFill="1" applyBorder="1" applyAlignment="1" applyProtection="1">
      <alignment horizontal="left" vertical="center" wrapText="1" indent="1" shrinkToFit="1"/>
      <protection locked="0"/>
    </xf>
    <xf numFmtId="49" fontId="19" fillId="0" borderId="39" xfId="0" applyNumberFormat="1" applyFont="1" applyFill="1" applyBorder="1" applyAlignment="1" applyProtection="1">
      <alignment horizontal="left" vertical="center" wrapText="1" indent="1" shrinkToFit="1"/>
      <protection locked="0"/>
    </xf>
    <xf numFmtId="49" fontId="19" fillId="0" borderId="10" xfId="0" applyNumberFormat="1" applyFont="1" applyFill="1" applyBorder="1" applyAlignment="1" applyProtection="1">
      <alignment horizontal="left" vertical="center" wrapText="1" indent="1" shrinkToFit="1"/>
      <protection locked="0"/>
    </xf>
    <xf numFmtId="49" fontId="19" fillId="0" borderId="31" xfId="0" applyNumberFormat="1" applyFont="1" applyFill="1" applyBorder="1" applyAlignment="1" applyProtection="1">
      <alignment horizontal="left" vertical="center" wrapText="1" indent="1" shrinkToFit="1"/>
      <protection locked="0"/>
    </xf>
    <xf numFmtId="0" fontId="5" fillId="4" borderId="34" xfId="0" applyNumberFormat="1" applyFont="1" applyFill="1" applyBorder="1" applyAlignment="1">
      <alignment horizontal="left" shrinkToFit="1"/>
    </xf>
    <xf numFmtId="0" fontId="18" fillId="4" borderId="23" xfId="0" applyNumberFormat="1" applyFont="1" applyFill="1" applyBorder="1" applyAlignment="1">
      <alignment horizontal="left" shrinkToFit="1"/>
    </xf>
    <xf numFmtId="0" fontId="18" fillId="4" borderId="41" xfId="0" applyNumberFormat="1" applyFont="1" applyFill="1" applyBorder="1" applyAlignment="1">
      <alignment horizontal="left" shrinkToFit="1"/>
    </xf>
    <xf numFmtId="0" fontId="18" fillId="4" borderId="35" xfId="0" applyNumberFormat="1" applyFont="1" applyFill="1" applyBorder="1" applyAlignment="1">
      <alignment horizontal="left" shrinkToFit="1"/>
    </xf>
    <xf numFmtId="0" fontId="18" fillId="4" borderId="0" xfId="0" applyNumberFormat="1" applyFont="1" applyFill="1" applyBorder="1" applyAlignment="1">
      <alignment horizontal="left" shrinkToFit="1"/>
    </xf>
    <xf numFmtId="0" fontId="18" fillId="4" borderId="40" xfId="0" applyNumberFormat="1" applyFont="1" applyFill="1" applyBorder="1" applyAlignment="1">
      <alignment horizontal="left" shrinkToFit="1"/>
    </xf>
    <xf numFmtId="0" fontId="5" fillId="4" borderId="35" xfId="0" applyNumberFormat="1" applyFont="1" applyFill="1" applyBorder="1" applyAlignment="1">
      <alignment horizontal="left" vertical="top" shrinkToFit="1"/>
    </xf>
    <xf numFmtId="0" fontId="18" fillId="4" borderId="0" xfId="0" applyNumberFormat="1" applyFont="1" applyFill="1" applyBorder="1" applyAlignment="1">
      <alignment horizontal="left" vertical="top" shrinkToFit="1"/>
    </xf>
    <xf numFmtId="0" fontId="18" fillId="4" borderId="40" xfId="0" applyNumberFormat="1" applyFont="1" applyFill="1" applyBorder="1" applyAlignment="1">
      <alignment horizontal="left" vertical="top" shrinkToFit="1"/>
    </xf>
    <xf numFmtId="0" fontId="18" fillId="4" borderId="39" xfId="0" applyNumberFormat="1" applyFont="1" applyFill="1" applyBorder="1" applyAlignment="1">
      <alignment horizontal="left" vertical="top" shrinkToFit="1"/>
    </xf>
    <xf numFmtId="0" fontId="18" fillId="4" borderId="10" xfId="0" applyNumberFormat="1" applyFont="1" applyFill="1" applyBorder="1" applyAlignment="1">
      <alignment horizontal="left" vertical="top" shrinkToFit="1"/>
    </xf>
    <xf numFmtId="0" fontId="18" fillId="4" borderId="43" xfId="0" applyNumberFormat="1" applyFont="1" applyFill="1" applyBorder="1" applyAlignment="1">
      <alignment horizontal="left" vertical="top" shrinkToFit="1"/>
    </xf>
    <xf numFmtId="49" fontId="4" fillId="4" borderId="0" xfId="0" applyNumberFormat="1" applyFont="1" applyFill="1" applyAlignment="1" applyProtection="1">
      <alignment horizontal="left" shrinkToFit="1"/>
    </xf>
    <xf numFmtId="49" fontId="4" fillId="4" borderId="10" xfId="0" applyNumberFormat="1" applyFont="1" applyFill="1" applyBorder="1" applyAlignment="1" applyProtection="1">
      <alignment horizontal="left" shrinkToFit="1"/>
    </xf>
    <xf numFmtId="49" fontId="24" fillId="4" borderId="12" xfId="0" applyNumberFormat="1" applyFont="1" applyFill="1" applyBorder="1" applyAlignment="1" applyProtection="1">
      <alignment horizontal="distributed" vertical="center" shrinkToFit="1"/>
    </xf>
    <xf numFmtId="49" fontId="24" fillId="4" borderId="10" xfId="0" applyNumberFormat="1" applyFont="1" applyFill="1" applyBorder="1" applyAlignment="1" applyProtection="1">
      <alignment horizontal="distributed" vertical="center" shrinkToFit="1"/>
    </xf>
    <xf numFmtId="0" fontId="4" fillId="4" borderId="13" xfId="0" applyNumberFormat="1" applyFont="1" applyFill="1" applyBorder="1" applyAlignment="1" applyProtection="1">
      <alignment horizontal="center" vertical="center" shrinkToFit="1"/>
    </xf>
    <xf numFmtId="0" fontId="19" fillId="4" borderId="0" xfId="0" applyNumberFormat="1" applyFont="1" applyFill="1" applyBorder="1" applyAlignment="1" applyProtection="1">
      <alignment horizontal="center" vertical="center" shrinkToFit="1"/>
    </xf>
    <xf numFmtId="49" fontId="5" fillId="4" borderId="13" xfId="0" applyNumberFormat="1" applyFont="1" applyFill="1" applyBorder="1" applyAlignment="1" applyProtection="1">
      <alignment horizontal="right" vertical="center" shrinkToFit="1"/>
    </xf>
    <xf numFmtId="49" fontId="5" fillId="4" borderId="0" xfId="0" applyNumberFormat="1" applyFont="1" applyFill="1" applyBorder="1" applyAlignment="1" applyProtection="1">
      <alignment horizontal="right" vertical="center" shrinkToFit="1"/>
    </xf>
    <xf numFmtId="49" fontId="18" fillId="4" borderId="11" xfId="0" applyNumberFormat="1" applyFont="1" applyFill="1" applyBorder="1" applyAlignment="1" applyProtection="1">
      <alignment horizontal="distributed" vertical="center" justifyLastLine="1" shrinkToFit="1"/>
    </xf>
    <xf numFmtId="49" fontId="18" fillId="4" borderId="12" xfId="0" applyNumberFormat="1" applyFont="1" applyFill="1" applyBorder="1" applyAlignment="1" applyProtection="1">
      <alignment horizontal="distributed" vertical="center" justifyLastLine="1" shrinkToFit="1"/>
    </xf>
    <xf numFmtId="49" fontId="18" fillId="4" borderId="29" xfId="0" applyNumberFormat="1" applyFont="1" applyFill="1" applyBorder="1" applyAlignment="1" applyProtection="1">
      <alignment horizontal="distributed" vertical="center" justifyLastLine="1" shrinkToFit="1"/>
    </xf>
    <xf numFmtId="49" fontId="18" fillId="4" borderId="38" xfId="0" applyNumberFormat="1" applyFont="1" applyFill="1" applyBorder="1" applyAlignment="1" applyProtection="1">
      <alignment horizontal="center" vertical="center" shrinkToFit="1"/>
    </xf>
    <xf numFmtId="49" fontId="18" fillId="4" borderId="12" xfId="0" applyNumberFormat="1" applyFont="1" applyFill="1" applyBorder="1" applyAlignment="1" applyProtection="1">
      <alignment horizontal="center" vertical="center" shrinkToFit="1"/>
    </xf>
    <xf numFmtId="190" fontId="21" fillId="4" borderId="12" xfId="0" applyNumberFormat="1" applyFont="1" applyFill="1" applyBorder="1" applyAlignment="1" applyProtection="1">
      <alignment horizontal="left" vertical="center" wrapText="1" shrinkToFit="1"/>
    </xf>
    <xf numFmtId="0" fontId="0" fillId="0" borderId="12" xfId="0" applyBorder="1" applyAlignment="1" applyProtection="1">
      <alignment horizontal="left" vertical="center" wrapText="1" shrinkToFit="1"/>
    </xf>
    <xf numFmtId="0" fontId="0" fillId="0" borderId="14" xfId="0" applyBorder="1" applyAlignment="1" applyProtection="1">
      <alignment horizontal="left" vertical="center" wrapText="1" shrinkToFit="1"/>
    </xf>
    <xf numFmtId="49" fontId="18" fillId="4" borderId="16" xfId="0" applyNumberFormat="1" applyFont="1" applyFill="1" applyBorder="1" applyAlignment="1" applyProtection="1">
      <alignment horizontal="distributed" vertical="center" justifyLastLine="1" shrinkToFit="1"/>
    </xf>
    <xf numFmtId="49" fontId="18" fillId="4" borderId="23" xfId="0" applyNumberFormat="1" applyFont="1" applyFill="1" applyBorder="1" applyAlignment="1" applyProtection="1">
      <alignment horizontal="distributed" vertical="center" justifyLastLine="1" shrinkToFit="1"/>
    </xf>
    <xf numFmtId="49" fontId="18" fillId="4" borderId="44" xfId="0" applyNumberFormat="1" applyFont="1" applyFill="1" applyBorder="1" applyAlignment="1" applyProtection="1">
      <alignment horizontal="distributed" vertical="center" justifyLastLine="1" shrinkToFit="1"/>
    </xf>
    <xf numFmtId="49" fontId="5" fillId="4" borderId="23" xfId="0" applyNumberFormat="1" applyFont="1" applyFill="1" applyBorder="1" applyAlignment="1" applyProtection="1">
      <alignment horizontal="center" vertical="top" shrinkToFit="1"/>
    </xf>
    <xf numFmtId="49" fontId="5" fillId="4" borderId="0" xfId="0" applyNumberFormat="1" applyFont="1" applyFill="1" applyBorder="1" applyAlignment="1" applyProtection="1">
      <alignment horizontal="center" vertical="top" shrinkToFit="1"/>
    </xf>
    <xf numFmtId="49" fontId="18" fillId="4" borderId="34" xfId="0" applyNumberFormat="1" applyFont="1" applyFill="1" applyBorder="1" applyAlignment="1" applyProtection="1">
      <alignment horizontal="distributed" vertical="center" justifyLastLine="1" shrinkToFit="1"/>
    </xf>
    <xf numFmtId="49" fontId="18" fillId="0" borderId="0" xfId="0" applyNumberFormat="1" applyFont="1" applyBorder="1" applyAlignment="1" applyProtection="1">
      <alignment horizontal="distributed" vertical="center" justifyLastLine="1" shrinkToFit="1"/>
    </xf>
    <xf numFmtId="49" fontId="18" fillId="0" borderId="30" xfId="0" applyNumberFormat="1" applyFont="1" applyBorder="1" applyAlignment="1" applyProtection="1">
      <alignment horizontal="distributed" vertical="center" justifyLastLine="1" shrinkToFit="1"/>
    </xf>
    <xf numFmtId="49" fontId="18" fillId="0" borderId="13" xfId="0" applyNumberFormat="1" applyFont="1" applyBorder="1" applyAlignment="1" applyProtection="1">
      <alignment horizontal="distributed" vertical="center" justifyLastLine="1" shrinkToFit="1"/>
    </xf>
    <xf numFmtId="49" fontId="18" fillId="0" borderId="0" xfId="0" applyNumberFormat="1" applyFont="1" applyAlignment="1" applyProtection="1">
      <alignment horizontal="distributed" vertical="center" justifyLastLine="1" shrinkToFit="1"/>
    </xf>
    <xf numFmtId="49" fontId="18" fillId="4" borderId="47" xfId="0" applyNumberFormat="1" applyFont="1" applyFill="1" applyBorder="1" applyAlignment="1" applyProtection="1">
      <alignment horizontal="center" vertical="center" shrinkToFit="1"/>
    </xf>
    <xf numFmtId="49" fontId="18" fillId="4" borderId="27" xfId="0" applyNumberFormat="1" applyFont="1" applyFill="1" applyBorder="1" applyAlignment="1" applyProtection="1">
      <alignment horizontal="center" vertical="center" shrinkToFit="1"/>
    </xf>
    <xf numFmtId="49" fontId="18" fillId="4" borderId="35" xfId="0" applyNumberFormat="1" applyFont="1" applyFill="1" applyBorder="1" applyAlignment="1" applyProtection="1">
      <alignment horizontal="left" vertical="center" shrinkToFit="1"/>
    </xf>
    <xf numFmtId="49" fontId="0" fillId="4" borderId="0" xfId="0" applyNumberFormat="1" applyFill="1" applyAlignment="1" applyProtection="1">
      <alignment horizontal="left" vertical="center" shrinkToFit="1"/>
    </xf>
    <xf numFmtId="49" fontId="0" fillId="4" borderId="35" xfId="0" applyNumberFormat="1" applyFill="1" applyBorder="1" applyAlignment="1" applyProtection="1">
      <alignment horizontal="left" vertical="center" shrinkToFit="1"/>
    </xf>
    <xf numFmtId="49" fontId="18" fillId="0" borderId="17" xfId="0" applyNumberFormat="1" applyFont="1" applyBorder="1" applyAlignment="1" applyProtection="1">
      <alignment horizontal="distributed" vertical="center" justifyLastLine="1" shrinkToFit="1"/>
    </xf>
    <xf numFmtId="49" fontId="18" fillId="0" borderId="24" xfId="0" applyNumberFormat="1" applyFont="1" applyBorder="1" applyAlignment="1" applyProtection="1">
      <alignment horizontal="distributed" vertical="center" justifyLastLine="1" shrinkToFit="1"/>
    </xf>
    <xf numFmtId="49" fontId="18" fillId="0" borderId="45" xfId="0" applyNumberFormat="1" applyFont="1" applyBorder="1" applyAlignment="1" applyProtection="1">
      <alignment horizontal="distributed" vertical="center" justifyLastLine="1" shrinkToFit="1"/>
    </xf>
    <xf numFmtId="184" fontId="18" fillId="4" borderId="16" xfId="0" applyNumberFormat="1" applyFont="1" applyFill="1" applyBorder="1" applyAlignment="1" applyProtection="1">
      <alignment horizontal="right" vertical="center" shrinkToFit="1"/>
    </xf>
    <xf numFmtId="184" fontId="18" fillId="4" borderId="23" xfId="0" applyNumberFormat="1" applyFont="1" applyFill="1" applyBorder="1" applyAlignment="1" applyProtection="1">
      <alignment horizontal="right" vertical="center" shrinkToFit="1"/>
    </xf>
    <xf numFmtId="184" fontId="18" fillId="4" borderId="44" xfId="0" applyNumberFormat="1" applyFont="1" applyFill="1" applyBorder="1" applyAlignment="1" applyProtection="1">
      <alignment horizontal="right" vertical="center" shrinkToFit="1"/>
    </xf>
    <xf numFmtId="184" fontId="18" fillId="4" borderId="17" xfId="0" applyNumberFormat="1" applyFont="1" applyFill="1" applyBorder="1" applyAlignment="1" applyProtection="1">
      <alignment horizontal="right" vertical="center" shrinkToFit="1"/>
    </xf>
    <xf numFmtId="184" fontId="18" fillId="4" borderId="24" xfId="0" applyNumberFormat="1" applyFont="1" applyFill="1" applyBorder="1" applyAlignment="1" applyProtection="1">
      <alignment horizontal="right" vertical="center" shrinkToFit="1"/>
    </xf>
    <xf numFmtId="184" fontId="18" fillId="4" borderId="45" xfId="0" applyNumberFormat="1" applyFont="1" applyFill="1" applyBorder="1" applyAlignment="1" applyProtection="1">
      <alignment horizontal="right" vertical="center" shrinkToFit="1"/>
    </xf>
    <xf numFmtId="49" fontId="17" fillId="4" borderId="16" xfId="0" applyNumberFormat="1" applyFont="1" applyFill="1" applyBorder="1" applyAlignment="1" applyProtection="1">
      <alignment horizontal="right" vertical="center" shrinkToFit="1"/>
    </xf>
    <xf numFmtId="49" fontId="17" fillId="4" borderId="23" xfId="0" applyNumberFormat="1" applyFont="1" applyFill="1" applyBorder="1" applyAlignment="1" applyProtection="1">
      <alignment horizontal="right" vertical="center" shrinkToFit="1"/>
    </xf>
    <xf numFmtId="49" fontId="17" fillId="4" borderId="44" xfId="0" applyNumberFormat="1" applyFont="1" applyFill="1" applyBorder="1" applyAlignment="1" applyProtection="1">
      <alignment horizontal="right" vertical="center" shrinkToFit="1"/>
    </xf>
    <xf numFmtId="49" fontId="4" fillId="4" borderId="16" xfId="0" applyNumberFormat="1" applyFont="1" applyFill="1" applyBorder="1" applyAlignment="1" applyProtection="1">
      <alignment horizontal="right" vertical="center" shrinkToFit="1"/>
    </xf>
    <xf numFmtId="49" fontId="4" fillId="4" borderId="23" xfId="0" applyNumberFormat="1" applyFont="1" applyFill="1" applyBorder="1" applyAlignment="1" applyProtection="1">
      <alignment horizontal="right" vertical="center" shrinkToFit="1"/>
    </xf>
    <xf numFmtId="49" fontId="4" fillId="4" borderId="44" xfId="0" applyNumberFormat="1" applyFont="1" applyFill="1" applyBorder="1" applyAlignment="1" applyProtection="1">
      <alignment horizontal="right" vertical="center" shrinkToFit="1"/>
    </xf>
    <xf numFmtId="49" fontId="4" fillId="4" borderId="17" xfId="0" applyNumberFormat="1" applyFont="1" applyFill="1" applyBorder="1" applyAlignment="1" applyProtection="1">
      <alignment horizontal="right" vertical="center" shrinkToFit="1"/>
    </xf>
    <xf numFmtId="49" fontId="4" fillId="4" borderId="24" xfId="0" applyNumberFormat="1" applyFont="1" applyFill="1" applyBorder="1" applyAlignment="1" applyProtection="1">
      <alignment horizontal="right" vertical="center" shrinkToFit="1"/>
    </xf>
    <xf numFmtId="49" fontId="4" fillId="4" borderId="45" xfId="0" applyNumberFormat="1" applyFont="1" applyFill="1" applyBorder="1" applyAlignment="1" applyProtection="1">
      <alignment horizontal="right" vertical="center" shrinkToFit="1"/>
    </xf>
    <xf numFmtId="49" fontId="4" fillId="4" borderId="16" xfId="0" applyNumberFormat="1" applyFont="1" applyFill="1" applyBorder="1" applyAlignment="1" applyProtection="1">
      <alignment horizontal="center" vertical="center" shrinkToFit="1"/>
    </xf>
    <xf numFmtId="49" fontId="4" fillId="4" borderId="44" xfId="0" applyNumberFormat="1" applyFont="1" applyFill="1" applyBorder="1" applyAlignment="1" applyProtection="1">
      <alignment horizontal="center" vertical="center" shrinkToFit="1"/>
    </xf>
    <xf numFmtId="49" fontId="4" fillId="4" borderId="17" xfId="0" applyNumberFormat="1" applyFont="1" applyFill="1" applyBorder="1" applyAlignment="1" applyProtection="1">
      <alignment horizontal="center" vertical="center" shrinkToFit="1"/>
    </xf>
    <xf numFmtId="49" fontId="4" fillId="4" borderId="45" xfId="0" applyNumberFormat="1" applyFont="1" applyFill="1" applyBorder="1" applyAlignment="1" applyProtection="1">
      <alignment horizontal="center" vertical="center" shrinkToFit="1"/>
    </xf>
    <xf numFmtId="49" fontId="18" fillId="4" borderId="33" xfId="0" applyNumberFormat="1" applyFont="1" applyFill="1" applyBorder="1" applyAlignment="1" applyProtection="1">
      <alignment horizontal="center" vertical="center" shrinkToFit="1"/>
    </xf>
    <xf numFmtId="0" fontId="0" fillId="4" borderId="28" xfId="0" applyFill="1" applyBorder="1" applyAlignment="1" applyProtection="1">
      <alignment horizontal="center" vertical="center" shrinkToFit="1"/>
    </xf>
    <xf numFmtId="0" fontId="0" fillId="4" borderId="37" xfId="0" applyFill="1" applyBorder="1" applyAlignment="1" applyProtection="1">
      <alignment horizontal="center" vertical="center" shrinkToFit="1"/>
    </xf>
    <xf numFmtId="183" fontId="22" fillId="4" borderId="23" xfId="0" applyNumberFormat="1" applyFont="1" applyFill="1" applyBorder="1" applyAlignment="1" applyProtection="1">
      <alignment horizontal="right" vertical="center" shrinkToFit="1"/>
    </xf>
    <xf numFmtId="183" fontId="22" fillId="4" borderId="0" xfId="0" applyNumberFormat="1" applyFont="1" applyFill="1" applyBorder="1" applyAlignment="1" applyProtection="1">
      <alignment horizontal="right" vertical="center" shrinkToFit="1"/>
    </xf>
    <xf numFmtId="183" fontId="22" fillId="4" borderId="10" xfId="0" applyNumberFormat="1" applyFont="1" applyFill="1" applyBorder="1" applyAlignment="1" applyProtection="1">
      <alignment horizontal="right" vertical="center" shrinkToFit="1"/>
    </xf>
    <xf numFmtId="49" fontId="4" fillId="4" borderId="68" xfId="0" applyNumberFormat="1" applyFont="1" applyFill="1" applyBorder="1" applyAlignment="1" applyProtection="1">
      <alignment horizontal="center" vertical="center" shrinkToFit="1"/>
    </xf>
    <xf numFmtId="0" fontId="27" fillId="4" borderId="69" xfId="0" applyFont="1" applyFill="1" applyBorder="1" applyAlignment="1" applyProtection="1">
      <alignment horizontal="center" vertical="center" shrinkToFit="1"/>
    </xf>
    <xf numFmtId="0" fontId="27" fillId="4" borderId="28" xfId="0" applyFont="1" applyFill="1" applyBorder="1" applyAlignment="1" applyProtection="1">
      <alignment horizontal="center" vertical="center" shrinkToFit="1"/>
    </xf>
    <xf numFmtId="49" fontId="4" fillId="4" borderId="53" xfId="0" applyNumberFormat="1" applyFont="1" applyFill="1" applyBorder="1" applyAlignment="1" applyProtection="1">
      <alignment horizontal="center" vertical="center" shrinkToFit="1"/>
    </xf>
    <xf numFmtId="0" fontId="27" fillId="4" borderId="55" xfId="0" applyFont="1" applyFill="1" applyBorder="1" applyAlignment="1" applyProtection="1">
      <alignment horizontal="center" vertical="center" shrinkToFit="1"/>
    </xf>
    <xf numFmtId="49" fontId="18" fillId="4" borderId="18" xfId="0" applyNumberFormat="1" applyFont="1" applyFill="1" applyBorder="1" applyAlignment="1" applyProtection="1">
      <alignment horizontal="center" vertical="distributed" textRotation="255" justifyLastLine="1" shrinkToFit="1"/>
    </xf>
    <xf numFmtId="49" fontId="18" fillId="4" borderId="26" xfId="0" applyNumberFormat="1" applyFont="1" applyFill="1" applyBorder="1" applyAlignment="1" applyProtection="1">
      <alignment horizontal="center" vertical="distributed" textRotation="255" justifyLastLine="1" shrinkToFit="1"/>
    </xf>
    <xf numFmtId="49" fontId="18" fillId="4" borderId="19" xfId="0" applyNumberFormat="1" applyFont="1" applyFill="1" applyBorder="1" applyAlignment="1" applyProtection="1">
      <alignment horizontal="center" vertical="distributed" textRotation="255" justifyLastLine="1" shrinkToFit="1"/>
    </xf>
    <xf numFmtId="49" fontId="18" fillId="4" borderId="27" xfId="0" applyNumberFormat="1" applyFont="1" applyFill="1" applyBorder="1" applyAlignment="1" applyProtection="1">
      <alignment horizontal="center" vertical="distributed" textRotation="255" justifyLastLine="1" shrinkToFit="1"/>
    </xf>
    <xf numFmtId="49" fontId="18" fillId="4" borderId="20" xfId="0" applyNumberFormat="1" applyFont="1" applyFill="1" applyBorder="1" applyAlignment="1" applyProtection="1">
      <alignment horizontal="center" vertical="distributed" textRotation="255" justifyLastLine="1" shrinkToFit="1"/>
    </xf>
    <xf numFmtId="49" fontId="18" fillId="4" borderId="28" xfId="0" applyNumberFormat="1" applyFont="1" applyFill="1" applyBorder="1" applyAlignment="1" applyProtection="1">
      <alignment horizontal="center" vertical="distributed" textRotation="255" justifyLastLine="1" shrinkToFit="1"/>
    </xf>
    <xf numFmtId="49" fontId="5" fillId="4" borderId="16" xfId="0" applyNumberFormat="1" applyFont="1" applyFill="1" applyBorder="1" applyAlignment="1" applyProtection="1">
      <alignment horizontal="justify" vertical="center" wrapText="1" shrinkToFit="1"/>
    </xf>
    <xf numFmtId="49" fontId="5" fillId="4" borderId="23" xfId="0" applyNumberFormat="1" applyFont="1" applyFill="1" applyBorder="1" applyAlignment="1" applyProtection="1">
      <alignment horizontal="justify" vertical="center" wrapText="1" shrinkToFit="1"/>
    </xf>
    <xf numFmtId="49" fontId="5" fillId="4" borderId="44" xfId="0" applyNumberFormat="1" applyFont="1" applyFill="1" applyBorder="1" applyAlignment="1" applyProtection="1">
      <alignment horizontal="justify" vertical="center" wrapText="1" shrinkToFit="1"/>
    </xf>
    <xf numFmtId="49" fontId="5" fillId="4" borderId="13" xfId="0" applyNumberFormat="1" applyFont="1" applyFill="1" applyBorder="1" applyAlignment="1" applyProtection="1">
      <alignment horizontal="justify" vertical="center" wrapText="1" shrinkToFit="1"/>
    </xf>
    <xf numFmtId="49" fontId="5" fillId="4" borderId="0" xfId="0" applyNumberFormat="1" applyFont="1" applyFill="1" applyBorder="1" applyAlignment="1" applyProtection="1">
      <alignment horizontal="justify" vertical="center" wrapText="1" shrinkToFit="1"/>
    </xf>
    <xf numFmtId="49" fontId="5" fillId="4" borderId="30" xfId="0" applyNumberFormat="1" applyFont="1" applyFill="1" applyBorder="1" applyAlignment="1" applyProtection="1">
      <alignment horizontal="justify" vertical="center" wrapText="1" shrinkToFit="1"/>
    </xf>
    <xf numFmtId="49" fontId="5" fillId="4" borderId="15" xfId="0" applyNumberFormat="1" applyFont="1" applyFill="1" applyBorder="1" applyAlignment="1" applyProtection="1">
      <alignment horizontal="justify" vertical="center" wrapText="1" shrinkToFit="1"/>
    </xf>
    <xf numFmtId="49" fontId="5" fillId="4" borderId="10" xfId="0" applyNumberFormat="1" applyFont="1" applyFill="1" applyBorder="1" applyAlignment="1" applyProtection="1">
      <alignment horizontal="justify" vertical="center" wrapText="1" shrinkToFit="1"/>
    </xf>
    <xf numFmtId="49" fontId="5" fillId="4" borderId="31" xfId="0" applyNumberFormat="1" applyFont="1" applyFill="1" applyBorder="1" applyAlignment="1" applyProtection="1">
      <alignment horizontal="justify" vertical="center" wrapText="1" shrinkToFit="1"/>
    </xf>
    <xf numFmtId="190" fontId="19" fillId="4" borderId="44" xfId="0" applyNumberFormat="1" applyFont="1" applyFill="1" applyBorder="1" applyAlignment="1" applyProtection="1">
      <alignment horizontal="left" vertical="center" wrapText="1" indent="1" shrinkToFit="1"/>
    </xf>
    <xf numFmtId="190" fontId="19" fillId="4" borderId="30" xfId="0" applyNumberFormat="1" applyFont="1" applyFill="1" applyBorder="1" applyAlignment="1" applyProtection="1">
      <alignment horizontal="left" vertical="center" wrapText="1" indent="1" shrinkToFit="1"/>
    </xf>
    <xf numFmtId="190" fontId="19" fillId="4" borderId="39" xfId="0" applyNumberFormat="1" applyFont="1" applyFill="1" applyBorder="1" applyAlignment="1" applyProtection="1">
      <alignment horizontal="left" vertical="center" wrapText="1" indent="1" shrinkToFit="1"/>
    </xf>
    <xf numFmtId="190" fontId="19" fillId="4" borderId="10" xfId="0" applyNumberFormat="1" applyFont="1" applyFill="1" applyBorder="1" applyAlignment="1" applyProtection="1">
      <alignment horizontal="left" vertical="center" wrapText="1" indent="1" shrinkToFit="1"/>
    </xf>
    <xf numFmtId="190" fontId="19" fillId="4" borderId="31" xfId="0" applyNumberFormat="1" applyFont="1" applyFill="1" applyBorder="1" applyAlignment="1" applyProtection="1">
      <alignment horizontal="left" vertical="center" wrapText="1" indent="1" shrinkToFit="1"/>
    </xf>
    <xf numFmtId="0" fontId="5" fillId="4" borderId="34" xfId="0" applyNumberFormat="1" applyFont="1" applyFill="1" applyBorder="1" applyAlignment="1" applyProtection="1">
      <alignment horizontal="left" shrinkToFit="1"/>
    </xf>
    <xf numFmtId="0" fontId="18" fillId="4" borderId="23" xfId="0" applyNumberFormat="1" applyFont="1" applyFill="1" applyBorder="1" applyAlignment="1" applyProtection="1">
      <alignment horizontal="left" shrinkToFit="1"/>
    </xf>
    <xf numFmtId="0" fontId="18" fillId="4" borderId="41" xfId="0" applyNumberFormat="1" applyFont="1" applyFill="1" applyBorder="1" applyAlignment="1" applyProtection="1">
      <alignment horizontal="left" shrinkToFit="1"/>
    </xf>
    <xf numFmtId="0" fontId="18" fillId="4" borderId="35" xfId="0" applyNumberFormat="1" applyFont="1" applyFill="1" applyBorder="1" applyAlignment="1" applyProtection="1">
      <alignment horizontal="left" shrinkToFit="1"/>
    </xf>
    <xf numFmtId="0" fontId="18" fillId="4" borderId="0" xfId="0" applyNumberFormat="1" applyFont="1" applyFill="1" applyBorder="1" applyAlignment="1" applyProtection="1">
      <alignment horizontal="left" shrinkToFit="1"/>
    </xf>
    <xf numFmtId="0" fontId="18" fillId="4" borderId="40" xfId="0" applyNumberFormat="1" applyFont="1" applyFill="1" applyBorder="1" applyAlignment="1" applyProtection="1">
      <alignment horizontal="left" shrinkToFit="1"/>
    </xf>
    <xf numFmtId="0" fontId="5" fillId="4" borderId="35" xfId="0" applyNumberFormat="1" applyFont="1" applyFill="1" applyBorder="1" applyAlignment="1" applyProtection="1">
      <alignment horizontal="left" vertical="top" shrinkToFit="1"/>
    </xf>
    <xf numFmtId="0" fontId="18" fillId="4" borderId="0" xfId="0" applyNumberFormat="1" applyFont="1" applyFill="1" applyBorder="1" applyAlignment="1" applyProtection="1">
      <alignment horizontal="left" vertical="top" shrinkToFit="1"/>
    </xf>
    <xf numFmtId="0" fontId="18" fillId="4" borderId="40" xfId="0" applyNumberFormat="1" applyFont="1" applyFill="1" applyBorder="1" applyAlignment="1" applyProtection="1">
      <alignment horizontal="left" vertical="top" shrinkToFit="1"/>
    </xf>
    <xf numFmtId="0" fontId="18" fillId="4" borderId="39" xfId="0" applyNumberFormat="1" applyFont="1" applyFill="1" applyBorder="1" applyAlignment="1" applyProtection="1">
      <alignment horizontal="left" vertical="top" shrinkToFit="1"/>
    </xf>
    <xf numFmtId="0" fontId="18" fillId="4" borderId="10" xfId="0" applyNumberFormat="1" applyFont="1" applyFill="1" applyBorder="1" applyAlignment="1" applyProtection="1">
      <alignment horizontal="left" vertical="top" shrinkToFit="1"/>
    </xf>
    <xf numFmtId="0" fontId="18" fillId="4" borderId="43" xfId="0" applyNumberFormat="1" applyFont="1" applyFill="1" applyBorder="1" applyAlignment="1" applyProtection="1">
      <alignment horizontal="left" vertical="top" shrinkToFit="1"/>
    </xf>
    <xf numFmtId="57" fontId="19" fillId="4" borderId="34" xfId="0" applyNumberFormat="1" applyFont="1" applyFill="1" applyBorder="1" applyAlignment="1" applyProtection="1">
      <alignment horizontal="center" vertical="center" shrinkToFit="1"/>
    </xf>
    <xf numFmtId="57" fontId="19" fillId="4" borderId="23" xfId="0" applyNumberFormat="1" applyFont="1" applyFill="1" applyBorder="1" applyAlignment="1" applyProtection="1">
      <alignment horizontal="center" vertical="center" shrinkToFit="1"/>
    </xf>
    <xf numFmtId="57" fontId="19" fillId="4" borderId="44" xfId="0" applyNumberFormat="1" applyFont="1" applyFill="1" applyBorder="1" applyAlignment="1" applyProtection="1">
      <alignment horizontal="center" vertical="center" shrinkToFit="1"/>
    </xf>
    <xf numFmtId="57" fontId="19" fillId="4" borderId="35" xfId="0" applyNumberFormat="1" applyFont="1" applyFill="1" applyBorder="1" applyAlignment="1" applyProtection="1">
      <alignment horizontal="center" vertical="center" shrinkToFit="1"/>
    </xf>
    <xf numFmtId="57" fontId="19" fillId="4" borderId="0" xfId="0" applyNumberFormat="1" applyFont="1" applyFill="1" applyBorder="1" applyAlignment="1" applyProtection="1">
      <alignment horizontal="center" vertical="center" shrinkToFit="1"/>
    </xf>
    <xf numFmtId="57" fontId="19" fillId="4" borderId="30" xfId="0" applyNumberFormat="1" applyFont="1" applyFill="1" applyBorder="1" applyAlignment="1" applyProtection="1">
      <alignment horizontal="center" vertical="center" shrinkToFit="1"/>
    </xf>
    <xf numFmtId="57" fontId="19" fillId="4" borderId="36" xfId="0" applyNumberFormat="1" applyFont="1" applyFill="1" applyBorder="1" applyAlignment="1" applyProtection="1">
      <alignment horizontal="center" vertical="center" shrinkToFit="1"/>
    </xf>
    <xf numFmtId="57" fontId="19" fillId="4" borderId="24" xfId="0" applyNumberFormat="1" applyFont="1" applyFill="1" applyBorder="1" applyAlignment="1" applyProtection="1">
      <alignment horizontal="center" vertical="center" shrinkToFit="1"/>
    </xf>
    <xf numFmtId="57" fontId="19" fillId="4" borderId="45" xfId="0" applyNumberFormat="1" applyFont="1" applyFill="1" applyBorder="1" applyAlignment="1" applyProtection="1">
      <alignment horizontal="center" vertical="center" shrinkToFit="1"/>
    </xf>
    <xf numFmtId="183" fontId="22" fillId="4" borderId="34" xfId="0" applyNumberFormat="1" applyFont="1" applyFill="1" applyBorder="1" applyAlignment="1" applyProtection="1">
      <alignment horizontal="right" vertical="center" shrinkToFit="1"/>
    </xf>
    <xf numFmtId="183" fontId="22" fillId="4" borderId="44" xfId="0" applyNumberFormat="1" applyFont="1" applyFill="1" applyBorder="1" applyAlignment="1" applyProtection="1">
      <alignment horizontal="right" vertical="center" shrinkToFit="1"/>
    </xf>
    <xf numFmtId="183" fontId="22" fillId="4" borderId="35" xfId="0" applyNumberFormat="1" applyFont="1" applyFill="1" applyBorder="1" applyAlignment="1" applyProtection="1">
      <alignment horizontal="right" vertical="center" shrinkToFit="1"/>
    </xf>
    <xf numFmtId="183" fontId="22" fillId="4" borderId="30" xfId="0" applyNumberFormat="1" applyFont="1" applyFill="1" applyBorder="1" applyAlignment="1" applyProtection="1">
      <alignment horizontal="right" vertical="center" shrinkToFit="1"/>
    </xf>
    <xf numFmtId="183" fontId="22" fillId="4" borderId="36" xfId="0" applyNumberFormat="1" applyFont="1" applyFill="1" applyBorder="1" applyAlignment="1" applyProtection="1">
      <alignment horizontal="right" vertical="center" shrinkToFit="1"/>
    </xf>
    <xf numFmtId="183" fontId="22" fillId="4" borderId="24" xfId="0" applyNumberFormat="1" applyFont="1" applyFill="1" applyBorder="1" applyAlignment="1" applyProtection="1">
      <alignment horizontal="right" vertical="center" shrinkToFit="1"/>
    </xf>
    <xf numFmtId="183" fontId="22" fillId="4" borderId="45" xfId="0" applyNumberFormat="1" applyFont="1" applyFill="1" applyBorder="1" applyAlignment="1" applyProtection="1">
      <alignment horizontal="right" vertical="center" shrinkToFit="1"/>
    </xf>
    <xf numFmtId="184" fontId="22" fillId="4" borderId="35" xfId="0" applyNumberFormat="1" applyFont="1" applyFill="1" applyBorder="1" applyAlignment="1" applyProtection="1">
      <alignment horizontal="right" vertical="center" shrinkToFit="1"/>
    </xf>
    <xf numFmtId="184" fontId="22" fillId="4" borderId="0" xfId="0" applyNumberFormat="1" applyFont="1" applyFill="1" applyBorder="1" applyAlignment="1" applyProtection="1">
      <alignment horizontal="right" vertical="center" shrinkToFit="1"/>
    </xf>
    <xf numFmtId="184" fontId="22" fillId="4" borderId="30" xfId="0" applyNumberFormat="1" applyFont="1" applyFill="1" applyBorder="1" applyAlignment="1" applyProtection="1">
      <alignment horizontal="right" vertical="center" shrinkToFit="1"/>
    </xf>
    <xf numFmtId="183" fontId="22" fillId="4" borderId="27" xfId="0" applyNumberFormat="1" applyFont="1" applyFill="1" applyBorder="1" applyAlignment="1" applyProtection="1">
      <alignment horizontal="center" vertical="center" shrinkToFit="1"/>
    </xf>
    <xf numFmtId="183" fontId="22" fillId="4" borderId="53" xfId="0" applyNumberFormat="1" applyFont="1" applyFill="1" applyBorder="1" applyAlignment="1" applyProtection="1">
      <alignment horizontal="center" vertical="center" shrinkToFit="1"/>
    </xf>
    <xf numFmtId="49" fontId="18" fillId="4" borderId="26" xfId="0" applyNumberFormat="1" applyFont="1" applyFill="1" applyBorder="1" applyAlignment="1" applyProtection="1">
      <alignment horizontal="distributed" vertical="center" justifyLastLine="1" shrinkToFit="1"/>
    </xf>
    <xf numFmtId="49" fontId="18" fillId="4" borderId="52" xfId="0" applyNumberFormat="1" applyFont="1" applyFill="1" applyBorder="1" applyAlignment="1" applyProtection="1">
      <alignment horizontal="distributed" vertical="center" justifyLastLine="1" shrinkToFit="1"/>
    </xf>
    <xf numFmtId="49" fontId="4" fillId="4" borderId="66" xfId="0" applyNumberFormat="1" applyFont="1" applyFill="1" applyBorder="1" applyAlignment="1" applyProtection="1">
      <alignment horizontal="center" shrinkToFit="1"/>
    </xf>
    <xf numFmtId="49" fontId="4" fillId="4" borderId="46" xfId="0" applyNumberFormat="1" applyFont="1" applyFill="1" applyBorder="1" applyAlignment="1" applyProtection="1">
      <alignment horizontal="center" shrinkToFit="1"/>
    </xf>
    <xf numFmtId="49" fontId="4" fillId="4" borderId="73" xfId="0" applyNumberFormat="1" applyFont="1" applyFill="1" applyBorder="1" applyAlignment="1" applyProtection="1">
      <alignment horizontal="center" vertical="top" shrinkToFit="1"/>
    </xf>
    <xf numFmtId="49" fontId="4" fillId="4" borderId="72" xfId="0" applyNumberFormat="1" applyFont="1" applyFill="1" applyBorder="1" applyAlignment="1" applyProtection="1">
      <alignment horizontal="center" vertical="top" shrinkToFit="1"/>
    </xf>
    <xf numFmtId="0" fontId="20" fillId="2" borderId="22" xfId="0" applyNumberFormat="1" applyFont="1" applyFill="1" applyBorder="1" applyAlignment="1" applyProtection="1">
      <alignment horizontal="left" vertical="center" shrinkToFit="1"/>
    </xf>
    <xf numFmtId="0" fontId="20" fillId="2" borderId="68" xfId="0" applyNumberFormat="1" applyFont="1" applyFill="1" applyBorder="1" applyAlignment="1" applyProtection="1">
      <alignment horizontal="left" vertical="center" shrinkToFit="1"/>
    </xf>
    <xf numFmtId="190" fontId="19" fillId="0" borderId="34" xfId="0" applyNumberFormat="1" applyFont="1" applyFill="1" applyBorder="1" applyAlignment="1" applyProtection="1">
      <alignment horizontal="right" shrinkToFit="1"/>
      <protection locked="0"/>
    </xf>
    <xf numFmtId="190" fontId="19" fillId="0" borderId="23" xfId="0" applyNumberFormat="1" applyFont="1" applyFill="1" applyBorder="1" applyAlignment="1" applyProtection="1">
      <alignment horizontal="right" shrinkToFit="1"/>
      <protection locked="0"/>
    </xf>
    <xf numFmtId="49" fontId="17" fillId="4" borderId="23" xfId="0" applyNumberFormat="1" applyFont="1" applyFill="1" applyBorder="1" applyAlignment="1" applyProtection="1">
      <alignment horizontal="center" shrinkToFit="1"/>
    </xf>
    <xf numFmtId="49" fontId="17" fillId="4" borderId="44" xfId="0" applyNumberFormat="1" applyFont="1" applyFill="1" applyBorder="1" applyAlignment="1" applyProtection="1">
      <alignment horizontal="center" shrinkToFit="1"/>
    </xf>
    <xf numFmtId="191" fontId="19" fillId="0" borderId="33" xfId="0" applyNumberFormat="1" applyFont="1" applyFill="1" applyBorder="1" applyAlignment="1" applyProtection="1">
      <alignment horizontal="right" vertical="center" shrinkToFit="1"/>
      <protection locked="0"/>
    </xf>
    <xf numFmtId="191" fontId="19" fillId="0" borderId="22" xfId="0" applyNumberFormat="1" applyFont="1" applyFill="1" applyBorder="1" applyAlignment="1" applyProtection="1">
      <alignment horizontal="right" vertical="center" shrinkToFit="1"/>
      <protection locked="0"/>
    </xf>
    <xf numFmtId="191" fontId="19" fillId="0" borderId="68" xfId="0" applyNumberFormat="1" applyFont="1" applyFill="1" applyBorder="1" applyAlignment="1" applyProtection="1">
      <alignment horizontal="right" vertical="center" shrinkToFit="1"/>
      <protection locked="0"/>
    </xf>
    <xf numFmtId="190" fontId="19" fillId="0" borderId="33" xfId="0" applyNumberFormat="1" applyFont="1" applyFill="1" applyBorder="1" applyAlignment="1" applyProtection="1">
      <alignment horizontal="center" vertical="center" shrinkToFit="1"/>
      <protection locked="0"/>
    </xf>
    <xf numFmtId="190" fontId="19" fillId="0" borderId="22" xfId="0" applyNumberFormat="1" applyFont="1" applyFill="1" applyBorder="1" applyAlignment="1" applyProtection="1">
      <alignment horizontal="center" vertical="center" shrinkToFit="1"/>
      <protection locked="0"/>
    </xf>
    <xf numFmtId="190" fontId="19" fillId="0" borderId="68" xfId="0" applyNumberFormat="1" applyFont="1" applyFill="1" applyBorder="1" applyAlignment="1" applyProtection="1">
      <alignment horizontal="center" vertical="center" shrinkToFit="1"/>
      <protection locked="0"/>
    </xf>
    <xf numFmtId="190" fontId="19" fillId="0" borderId="27" xfId="0" applyNumberFormat="1" applyFont="1" applyFill="1" applyBorder="1" applyAlignment="1" applyProtection="1">
      <alignment horizontal="center" vertical="center" shrinkToFit="1"/>
      <protection locked="0"/>
    </xf>
    <xf numFmtId="185" fontId="19" fillId="0" borderId="27" xfId="0" applyNumberFormat="1" applyFont="1" applyFill="1" applyBorder="1" applyAlignment="1" applyProtection="1">
      <alignment horizontal="right" vertical="center" shrinkToFit="1"/>
      <protection locked="0"/>
    </xf>
    <xf numFmtId="49" fontId="4" fillId="4" borderId="26" xfId="0" applyNumberFormat="1" applyFont="1" applyFill="1" applyBorder="1" applyAlignment="1">
      <alignment horizontal="center" vertical="center" shrinkToFit="1"/>
    </xf>
    <xf numFmtId="49" fontId="4" fillId="4" borderId="38" xfId="0" applyNumberFormat="1" applyFont="1" applyFill="1" applyBorder="1" applyAlignment="1">
      <alignment horizontal="center" shrinkToFit="1"/>
    </xf>
    <xf numFmtId="49" fontId="4" fillId="4" borderId="12" xfId="0" applyNumberFormat="1" applyFont="1" applyFill="1" applyBorder="1" applyAlignment="1">
      <alignment horizontal="center" shrinkToFit="1"/>
    </xf>
    <xf numFmtId="49" fontId="4" fillId="4" borderId="29" xfId="0" applyNumberFormat="1" applyFont="1" applyFill="1" applyBorder="1" applyAlignment="1">
      <alignment horizontal="center" shrinkToFit="1"/>
    </xf>
    <xf numFmtId="49" fontId="4" fillId="4" borderId="38" xfId="0" applyNumberFormat="1" applyFont="1" applyFill="1" applyBorder="1" applyAlignment="1" applyProtection="1">
      <alignment horizontal="center" shrinkToFit="1"/>
    </xf>
    <xf numFmtId="49" fontId="4" fillId="4" borderId="12" xfId="0" applyNumberFormat="1" applyFont="1" applyFill="1" applyBorder="1" applyAlignment="1" applyProtection="1">
      <alignment horizontal="center" shrinkToFit="1"/>
    </xf>
    <xf numFmtId="49" fontId="4" fillId="4" borderId="29" xfId="0" applyNumberFormat="1" applyFont="1" applyFill="1" applyBorder="1" applyAlignment="1" applyProtection="1">
      <alignment horizontal="center" shrinkToFit="1"/>
    </xf>
    <xf numFmtId="49" fontId="4" fillId="4" borderId="35" xfId="0" applyNumberFormat="1" applyFont="1" applyFill="1" applyBorder="1" applyAlignment="1" applyProtection="1">
      <alignment horizontal="center" shrinkToFit="1"/>
    </xf>
    <xf numFmtId="49" fontId="4" fillId="4" borderId="0" xfId="0" applyNumberFormat="1" applyFont="1" applyFill="1" applyBorder="1" applyAlignment="1" applyProtection="1">
      <alignment horizontal="center" shrinkToFit="1"/>
    </xf>
    <xf numFmtId="49" fontId="4" fillId="4" borderId="30" xfId="0" applyNumberFormat="1" applyFont="1" applyFill="1" applyBorder="1" applyAlignment="1" applyProtection="1">
      <alignment horizontal="center" shrinkToFit="1"/>
    </xf>
    <xf numFmtId="49" fontId="4" fillId="4" borderId="35" xfId="0" applyNumberFormat="1" applyFont="1" applyFill="1" applyBorder="1" applyAlignment="1">
      <alignment horizontal="center" shrinkToFit="1"/>
    </xf>
    <xf numFmtId="49" fontId="4" fillId="4" borderId="0" xfId="0" applyNumberFormat="1" applyFont="1" applyFill="1" applyBorder="1" applyAlignment="1">
      <alignment horizontal="center" shrinkToFit="1"/>
    </xf>
    <xf numFmtId="49" fontId="4" fillId="4" borderId="30" xfId="0" applyNumberFormat="1" applyFont="1" applyFill="1" applyBorder="1" applyAlignment="1">
      <alignment horizontal="center" shrinkToFit="1"/>
    </xf>
    <xf numFmtId="49" fontId="17" fillId="4" borderId="39" xfId="0" applyNumberFormat="1" applyFont="1" applyFill="1" applyBorder="1" applyAlignment="1">
      <alignment horizontal="right" vertical="center" shrinkToFit="1"/>
    </xf>
    <xf numFmtId="49" fontId="17" fillId="4" borderId="10" xfId="0" applyNumberFormat="1" applyFont="1" applyFill="1" applyBorder="1" applyAlignment="1">
      <alignment horizontal="right" vertical="center" shrinkToFit="1"/>
    </xf>
    <xf numFmtId="49" fontId="17" fillId="4" borderId="31" xfId="0" applyNumberFormat="1" applyFont="1" applyFill="1" applyBorder="1" applyAlignment="1">
      <alignment horizontal="right" vertical="center" shrinkToFit="1"/>
    </xf>
    <xf numFmtId="49" fontId="5" fillId="4" borderId="38" xfId="0" applyNumberFormat="1" applyFont="1" applyFill="1" applyBorder="1" applyAlignment="1" applyProtection="1">
      <alignment horizontal="right" vertical="center" shrinkToFit="1"/>
    </xf>
    <xf numFmtId="49" fontId="5" fillId="4" borderId="12" xfId="0" applyNumberFormat="1" applyFont="1" applyFill="1" applyBorder="1" applyAlignment="1" applyProtection="1">
      <alignment horizontal="right" vertical="center" shrinkToFit="1"/>
    </xf>
    <xf numFmtId="49" fontId="5" fillId="4" borderId="29" xfId="0" applyNumberFormat="1" applyFont="1" applyFill="1" applyBorder="1" applyAlignment="1" applyProtection="1">
      <alignment horizontal="right" vertical="center" shrinkToFit="1"/>
    </xf>
    <xf numFmtId="49" fontId="25" fillId="4" borderId="46" xfId="0" applyNumberFormat="1" applyFont="1" applyFill="1" applyBorder="1" applyAlignment="1">
      <alignment horizontal="right" vertical="center" shrinkToFit="1"/>
    </xf>
    <xf numFmtId="49" fontId="25" fillId="4" borderId="46" xfId="0" applyNumberFormat="1" applyFont="1" applyFill="1" applyBorder="1" applyAlignment="1" applyProtection="1">
      <alignment horizontal="right" vertical="center" shrinkToFit="1"/>
    </xf>
    <xf numFmtId="49" fontId="25" fillId="4" borderId="38" xfId="0" applyNumberFormat="1" applyFont="1" applyFill="1" applyBorder="1" applyAlignment="1" applyProtection="1">
      <alignment horizontal="center" vertical="center" shrinkToFit="1"/>
    </xf>
    <xf numFmtId="49" fontId="25" fillId="4" borderId="12" xfId="0" applyNumberFormat="1" applyFont="1" applyFill="1" applyBorder="1" applyAlignment="1" applyProtection="1">
      <alignment horizontal="center" vertical="center" shrinkToFit="1"/>
    </xf>
    <xf numFmtId="49" fontId="25" fillId="4" borderId="29" xfId="0" applyNumberFormat="1" applyFont="1" applyFill="1" applyBorder="1" applyAlignment="1" applyProtection="1">
      <alignment horizontal="center" vertical="center" shrinkToFit="1"/>
    </xf>
    <xf numFmtId="49" fontId="25" fillId="4" borderId="71" xfId="0" applyNumberFormat="1" applyFont="1" applyFill="1" applyBorder="1" applyAlignment="1" applyProtection="1">
      <alignment horizontal="right" vertical="center" shrinkToFit="1"/>
    </xf>
    <xf numFmtId="49" fontId="25" fillId="4" borderId="71" xfId="0" applyNumberFormat="1" applyFont="1" applyFill="1" applyBorder="1" applyAlignment="1">
      <alignment horizontal="right" vertical="center" shrinkToFit="1"/>
    </xf>
    <xf numFmtId="49" fontId="17" fillId="4" borderId="71" xfId="0" applyNumberFormat="1" applyFont="1" applyFill="1" applyBorder="1" applyAlignment="1">
      <alignment horizontal="right" vertical="center" shrinkToFit="1"/>
    </xf>
    <xf numFmtId="49" fontId="4" fillId="4" borderId="11" xfId="0" applyNumberFormat="1" applyFont="1" applyFill="1" applyBorder="1" applyAlignment="1">
      <alignment horizontal="left" vertical="top" shrinkToFit="1"/>
    </xf>
    <xf numFmtId="49" fontId="4" fillId="4" borderId="12" xfId="0" applyNumberFormat="1" applyFont="1" applyFill="1" applyBorder="1" applyAlignment="1">
      <alignment horizontal="left" vertical="top" shrinkToFit="1"/>
    </xf>
    <xf numFmtId="49" fontId="4" fillId="4" borderId="14" xfId="0" applyNumberFormat="1" applyFont="1" applyFill="1" applyBorder="1" applyAlignment="1">
      <alignment horizontal="left" vertical="top" shrinkToFit="1"/>
    </xf>
    <xf numFmtId="49" fontId="4" fillId="4" borderId="27" xfId="0" applyNumberFormat="1" applyFont="1" applyFill="1" applyBorder="1" applyAlignment="1">
      <alignment horizontal="center" vertical="center" shrinkToFit="1"/>
    </xf>
    <xf numFmtId="0" fontId="20" fillId="4" borderId="33" xfId="0" applyNumberFormat="1" applyFont="1" applyFill="1" applyBorder="1" applyAlignment="1" applyProtection="1">
      <alignment horizontal="center" vertical="center" shrinkToFit="1"/>
    </xf>
    <xf numFmtId="0" fontId="20" fillId="4" borderId="22" xfId="0" applyNumberFormat="1" applyFont="1" applyFill="1" applyBorder="1" applyAlignment="1" applyProtection="1">
      <alignment horizontal="center" vertical="center" shrinkToFit="1"/>
    </xf>
    <xf numFmtId="191" fontId="19" fillId="0" borderId="36" xfId="0" applyNumberFormat="1" applyFont="1" applyFill="1" applyBorder="1" applyAlignment="1" applyProtection="1">
      <alignment horizontal="right" vertical="center" shrinkToFit="1"/>
      <protection locked="0"/>
    </xf>
    <xf numFmtId="191" fontId="19" fillId="0" borderId="24" xfId="0" applyNumberFormat="1" applyFont="1" applyFill="1" applyBorder="1" applyAlignment="1" applyProtection="1">
      <alignment horizontal="right" vertical="center" shrinkToFit="1"/>
      <protection locked="0"/>
    </xf>
    <xf numFmtId="191" fontId="19" fillId="0" borderId="45" xfId="0" applyNumberFormat="1" applyFont="1" applyFill="1" applyBorder="1" applyAlignment="1" applyProtection="1">
      <alignment horizontal="right" vertical="center" shrinkToFit="1"/>
      <protection locked="0"/>
    </xf>
    <xf numFmtId="190" fontId="19" fillId="0" borderId="36" xfId="0" applyNumberFormat="1" applyFont="1" applyFill="1" applyBorder="1" applyAlignment="1" applyProtection="1">
      <alignment horizontal="center" vertical="center" shrinkToFit="1"/>
      <protection locked="0"/>
    </xf>
    <xf numFmtId="190" fontId="19" fillId="0" borderId="24" xfId="0" applyNumberFormat="1" applyFont="1" applyFill="1" applyBorder="1" applyAlignment="1" applyProtection="1">
      <alignment horizontal="center" vertical="center" shrinkToFit="1"/>
      <protection locked="0"/>
    </xf>
    <xf numFmtId="190" fontId="19" fillId="0" borderId="45" xfId="0" applyNumberFormat="1" applyFont="1" applyFill="1" applyBorder="1" applyAlignment="1" applyProtection="1">
      <alignment horizontal="center" vertical="center" shrinkToFit="1"/>
      <protection locked="0"/>
    </xf>
    <xf numFmtId="190" fontId="19" fillId="0" borderId="47" xfId="0" applyNumberFormat="1" applyFont="1" applyFill="1" applyBorder="1" applyAlignment="1" applyProtection="1">
      <alignment horizontal="center" vertical="center" shrinkToFit="1"/>
      <protection locked="0"/>
    </xf>
    <xf numFmtId="185" fontId="19" fillId="0" borderId="47" xfId="0" applyNumberFormat="1" applyFont="1" applyFill="1" applyBorder="1" applyAlignment="1" applyProtection="1">
      <alignment horizontal="right" vertical="center" shrinkToFit="1"/>
      <protection locked="0"/>
    </xf>
    <xf numFmtId="187" fontId="20" fillId="4" borderId="33" xfId="0" applyNumberFormat="1" applyFont="1" applyFill="1" applyBorder="1" applyAlignment="1" applyProtection="1">
      <alignment horizontal="right" vertical="center" shrinkToFit="1"/>
    </xf>
    <xf numFmtId="187" fontId="20" fillId="4" borderId="22" xfId="0" applyNumberFormat="1" applyFont="1" applyFill="1" applyBorder="1" applyAlignment="1" applyProtection="1">
      <alignment horizontal="right" vertical="center" shrinkToFit="1"/>
    </xf>
    <xf numFmtId="190" fontId="19" fillId="0" borderId="24" xfId="0" applyNumberFormat="1" applyFont="1" applyFill="1" applyBorder="1" applyAlignment="1" applyProtection="1">
      <alignment horizontal="right" vertical="center" shrinkToFit="1"/>
      <protection locked="0"/>
    </xf>
    <xf numFmtId="49" fontId="17" fillId="4" borderId="24" xfId="0" applyNumberFormat="1" applyFont="1" applyFill="1" applyBorder="1" applyAlignment="1" applyProtection="1">
      <alignment horizontal="center" vertical="center" shrinkToFit="1"/>
    </xf>
    <xf numFmtId="49" fontId="17" fillId="4" borderId="45" xfId="0" applyNumberFormat="1" applyFont="1" applyFill="1" applyBorder="1" applyAlignment="1" applyProtection="1">
      <alignment horizontal="center" vertical="center" shrinkToFit="1"/>
    </xf>
    <xf numFmtId="49" fontId="4" fillId="4" borderId="13" xfId="0" applyNumberFormat="1" applyFont="1" applyFill="1" applyBorder="1" applyAlignment="1">
      <alignment horizontal="center" vertical="top" shrinkToFit="1"/>
    </xf>
    <xf numFmtId="49" fontId="4" fillId="4" borderId="0" xfId="0" applyNumberFormat="1" applyFont="1" applyFill="1" applyBorder="1" applyAlignment="1">
      <alignment horizontal="center" vertical="top" shrinkToFit="1"/>
    </xf>
    <xf numFmtId="49" fontId="4" fillId="4" borderId="40" xfId="0" applyNumberFormat="1" applyFont="1" applyFill="1" applyBorder="1" applyAlignment="1">
      <alignment horizontal="center" vertical="top" shrinkToFit="1"/>
    </xf>
    <xf numFmtId="49" fontId="4" fillId="4" borderId="15" xfId="0" applyNumberFormat="1" applyFont="1" applyFill="1" applyBorder="1" applyAlignment="1">
      <alignment horizontal="center" vertical="top" shrinkToFit="1"/>
    </xf>
    <xf numFmtId="49" fontId="4" fillId="4" borderId="10" xfId="0" applyNumberFormat="1" applyFont="1" applyFill="1" applyBorder="1" applyAlignment="1">
      <alignment horizontal="center" vertical="top" shrinkToFit="1"/>
    </xf>
    <xf numFmtId="49" fontId="4" fillId="4" borderId="43" xfId="0" applyNumberFormat="1" applyFont="1" applyFill="1" applyBorder="1" applyAlignment="1">
      <alignment horizontal="center" vertical="top" shrinkToFit="1"/>
    </xf>
    <xf numFmtId="49" fontId="17" fillId="4" borderId="75" xfId="0" applyNumberFormat="1" applyFont="1" applyFill="1" applyBorder="1" applyAlignment="1">
      <alignment horizontal="right" vertical="center" shrinkToFit="1"/>
    </xf>
    <xf numFmtId="49" fontId="17" fillId="4" borderId="74" xfId="0" applyNumberFormat="1" applyFont="1" applyFill="1" applyBorder="1" applyAlignment="1">
      <alignment horizontal="right" vertical="center" shrinkToFit="1"/>
    </xf>
    <xf numFmtId="195" fontId="36" fillId="4" borderId="47" xfId="0" applyNumberFormat="1" applyFont="1" applyFill="1" applyBorder="1" applyAlignment="1" applyProtection="1">
      <alignment horizontal="right" vertical="center" shrinkToFit="1"/>
    </xf>
    <xf numFmtId="195" fontId="36" fillId="4" borderId="49" xfId="0" applyNumberFormat="1" applyFont="1" applyFill="1" applyBorder="1" applyAlignment="1" applyProtection="1">
      <alignment horizontal="right" vertical="center" shrinkToFit="1"/>
    </xf>
    <xf numFmtId="190" fontId="19" fillId="0" borderId="36" xfId="0" applyNumberFormat="1" applyFont="1" applyFill="1" applyBorder="1" applyAlignment="1" applyProtection="1">
      <alignment horizontal="right" vertical="center" shrinkToFit="1"/>
      <protection locked="0"/>
    </xf>
    <xf numFmtId="190" fontId="19" fillId="0" borderId="35" xfId="0" applyNumberFormat="1" applyFont="1" applyFill="1" applyBorder="1" applyAlignment="1" applyProtection="1">
      <alignment horizontal="right" vertical="center" shrinkToFit="1"/>
      <protection locked="0"/>
    </xf>
    <xf numFmtId="190" fontId="19" fillId="0" borderId="0" xfId="0" applyNumberFormat="1" applyFont="1" applyFill="1" applyBorder="1" applyAlignment="1" applyProtection="1">
      <alignment horizontal="right" vertical="center" shrinkToFit="1"/>
      <protection locked="0"/>
    </xf>
    <xf numFmtId="49" fontId="17" fillId="4" borderId="0" xfId="0" applyNumberFormat="1" applyFont="1" applyFill="1" applyBorder="1" applyAlignment="1" applyProtection="1">
      <alignment horizontal="center" vertical="center" shrinkToFit="1"/>
    </xf>
    <xf numFmtId="49" fontId="17" fillId="4" borderId="30" xfId="0" applyNumberFormat="1" applyFont="1" applyFill="1" applyBorder="1" applyAlignment="1" applyProtection="1">
      <alignment horizontal="center" vertical="center" shrinkToFit="1"/>
    </xf>
    <xf numFmtId="183" fontId="20" fillId="4" borderId="23" xfId="0" applyNumberFormat="1" applyFont="1" applyFill="1" applyBorder="1" applyAlignment="1" applyProtection="1">
      <alignment horizontal="right" vertical="center" shrinkToFit="1"/>
    </xf>
    <xf numFmtId="183" fontId="20" fillId="4" borderId="0" xfId="0" applyNumberFormat="1" applyFont="1" applyFill="1" applyBorder="1" applyAlignment="1" applyProtection="1">
      <alignment horizontal="right" vertical="center" shrinkToFit="1"/>
    </xf>
    <xf numFmtId="49" fontId="5" fillId="4" borderId="12" xfId="0" applyNumberFormat="1" applyFont="1" applyFill="1" applyBorder="1" applyAlignment="1">
      <alignment horizontal="right" vertical="center" shrinkToFit="1"/>
    </xf>
    <xf numFmtId="49" fontId="5" fillId="4" borderId="29" xfId="0" applyNumberFormat="1" applyFont="1" applyFill="1" applyBorder="1" applyAlignment="1">
      <alignment horizontal="right" vertical="center" shrinkToFit="1"/>
    </xf>
    <xf numFmtId="49" fontId="5" fillId="4" borderId="35" xfId="0" applyNumberFormat="1" applyFont="1" applyFill="1" applyBorder="1" applyAlignment="1" applyProtection="1">
      <alignment horizontal="right" vertical="center" shrinkToFit="1"/>
    </xf>
    <xf numFmtId="49" fontId="5" fillId="4" borderId="40" xfId="0" applyNumberFormat="1" applyFont="1" applyFill="1" applyBorder="1" applyAlignment="1">
      <alignment horizontal="right" vertical="center" shrinkToFit="1"/>
    </xf>
    <xf numFmtId="49" fontId="4" fillId="4" borderId="35" xfId="0" applyNumberFormat="1" applyFont="1" applyFill="1" applyBorder="1" applyAlignment="1" applyProtection="1">
      <alignment horizontal="center" vertical="center" shrinkToFit="1"/>
    </xf>
    <xf numFmtId="49" fontId="4" fillId="4" borderId="28" xfId="0" applyNumberFormat="1" applyFont="1" applyFill="1" applyBorder="1" applyAlignment="1">
      <alignment horizontal="center" vertical="center" shrinkToFit="1"/>
    </xf>
    <xf numFmtId="49" fontId="17" fillId="4" borderId="39" xfId="0" applyNumberFormat="1" applyFont="1" applyFill="1" applyBorder="1" applyAlignment="1" applyProtection="1">
      <alignment horizontal="right" vertical="center" shrinkToFit="1"/>
    </xf>
    <xf numFmtId="49" fontId="17" fillId="4" borderId="10" xfId="0" applyNumberFormat="1" applyFont="1" applyFill="1" applyBorder="1" applyAlignment="1" applyProtection="1">
      <alignment horizontal="right" vertical="center" shrinkToFit="1"/>
    </xf>
    <xf numFmtId="49" fontId="17" fillId="4" borderId="31" xfId="0" applyNumberFormat="1" applyFont="1" applyFill="1" applyBorder="1" applyAlignment="1" applyProtection="1">
      <alignment horizontal="right" vertical="center" shrinkToFit="1"/>
    </xf>
    <xf numFmtId="190" fontId="19" fillId="4" borderId="46" xfId="0" applyNumberFormat="1" applyFont="1" applyFill="1" applyBorder="1" applyAlignment="1" applyProtection="1">
      <alignment horizontal="left" vertical="center" wrapText="1" shrinkToFit="1"/>
    </xf>
    <xf numFmtId="190" fontId="19" fillId="4" borderId="46" xfId="0" applyNumberFormat="1" applyFont="1" applyFill="1" applyBorder="1" applyAlignment="1">
      <alignment horizontal="left" vertical="center" wrapText="1" shrinkToFit="1"/>
    </xf>
    <xf numFmtId="190" fontId="19" fillId="4" borderId="48" xfId="0" applyNumberFormat="1" applyFont="1" applyFill="1" applyBorder="1" applyAlignment="1">
      <alignment horizontal="left" vertical="center" wrapText="1" shrinkToFit="1"/>
    </xf>
    <xf numFmtId="190" fontId="19" fillId="4" borderId="72" xfId="0" applyNumberFormat="1" applyFont="1" applyFill="1" applyBorder="1" applyAlignment="1">
      <alignment horizontal="left" vertical="center" wrapText="1" shrinkToFit="1"/>
    </xf>
    <xf numFmtId="190" fontId="19" fillId="4" borderId="76" xfId="0" applyNumberFormat="1" applyFont="1" applyFill="1" applyBorder="1" applyAlignment="1">
      <alignment horizontal="left" vertical="center" wrapText="1" shrinkToFit="1"/>
    </xf>
    <xf numFmtId="184" fontId="19" fillId="2" borderId="2" xfId="0" applyNumberFormat="1" applyFont="1" applyFill="1" applyBorder="1" applyAlignment="1" applyProtection="1">
      <alignment horizontal="right" vertical="center" shrinkToFit="1"/>
    </xf>
    <xf numFmtId="184" fontId="19" fillId="2" borderId="3" xfId="0" applyNumberFormat="1" applyFont="1" applyFill="1" applyBorder="1" applyAlignment="1" applyProtection="1">
      <alignment horizontal="right" vertical="center" shrinkToFit="1"/>
    </xf>
    <xf numFmtId="181" fontId="20" fillId="5" borderId="33" xfId="0" applyNumberFormat="1" applyFont="1" applyFill="1" applyBorder="1" applyAlignment="1" applyProtection="1">
      <alignment horizontal="right" vertical="center" shrinkToFit="1"/>
    </xf>
    <xf numFmtId="181" fontId="20" fillId="5" borderId="22" xfId="0" applyNumberFormat="1" applyFont="1" applyFill="1" applyBorder="1" applyAlignment="1" applyProtection="1">
      <alignment horizontal="right" vertical="center" shrinkToFit="1"/>
    </xf>
    <xf numFmtId="0" fontId="20" fillId="5" borderId="33" xfId="0" applyNumberFormat="1" applyFont="1" applyFill="1" applyBorder="1" applyAlignment="1" applyProtection="1">
      <alignment horizontal="left" vertical="center" shrinkToFit="1"/>
    </xf>
    <xf numFmtId="0" fontId="20" fillId="5" borderId="22" xfId="0" applyNumberFormat="1" applyFont="1" applyFill="1" applyBorder="1" applyAlignment="1" applyProtection="1">
      <alignment horizontal="left" vertical="center" shrinkToFit="1"/>
    </xf>
    <xf numFmtId="0" fontId="20" fillId="5" borderId="68" xfId="0" applyNumberFormat="1" applyFont="1" applyFill="1" applyBorder="1" applyAlignment="1" applyProtection="1">
      <alignment horizontal="left" vertical="center" shrinkToFit="1"/>
    </xf>
    <xf numFmtId="49" fontId="4" fillId="4" borderId="15" xfId="0" applyNumberFormat="1" applyFont="1" applyFill="1" applyBorder="1" applyAlignment="1" applyProtection="1">
      <alignment horizontal="center" vertical="center" shrinkToFit="1"/>
    </xf>
    <xf numFmtId="49" fontId="4" fillId="4" borderId="31" xfId="0" applyNumberFormat="1" applyFont="1" applyFill="1" applyBorder="1" applyAlignment="1" applyProtection="1">
      <alignment horizontal="center" vertical="center" shrinkToFit="1"/>
    </xf>
    <xf numFmtId="184" fontId="19" fillId="4" borderId="35" xfId="0" applyNumberFormat="1" applyFont="1" applyFill="1" applyBorder="1" applyAlignment="1" applyProtection="1">
      <alignment horizontal="right" vertical="center" shrinkToFit="1"/>
    </xf>
    <xf numFmtId="184" fontId="19" fillId="4" borderId="0" xfId="0" applyNumberFormat="1" applyFont="1" applyFill="1" applyAlignment="1">
      <alignment horizontal="right" vertical="center" shrinkToFit="1"/>
    </xf>
    <xf numFmtId="184" fontId="19" fillId="4" borderId="30" xfId="0" applyNumberFormat="1" applyFont="1" applyFill="1" applyBorder="1" applyAlignment="1">
      <alignment horizontal="right" vertical="center" shrinkToFit="1"/>
    </xf>
    <xf numFmtId="184" fontId="19" fillId="4" borderId="39" xfId="0" applyNumberFormat="1" applyFont="1" applyFill="1" applyBorder="1" applyAlignment="1">
      <alignment horizontal="right" vertical="center" shrinkToFit="1"/>
    </xf>
    <xf numFmtId="184" fontId="19" fillId="4" borderId="10" xfId="0" applyNumberFormat="1" applyFont="1" applyFill="1" applyBorder="1" applyAlignment="1">
      <alignment horizontal="right" vertical="center" shrinkToFit="1"/>
    </xf>
    <xf numFmtId="184" fontId="19" fillId="4" borderId="31" xfId="0" applyNumberFormat="1" applyFont="1" applyFill="1" applyBorder="1" applyAlignment="1">
      <alignment horizontal="right" vertical="center" shrinkToFit="1"/>
    </xf>
    <xf numFmtId="184" fontId="19" fillId="4" borderId="13" xfId="0" applyNumberFormat="1" applyFont="1" applyFill="1" applyBorder="1" applyAlignment="1" applyProtection="1">
      <alignment horizontal="right" vertical="center" shrinkToFit="1"/>
    </xf>
    <xf numFmtId="184" fontId="19" fillId="4" borderId="0" xfId="0" applyNumberFormat="1" applyFont="1" applyFill="1" applyBorder="1" applyAlignment="1">
      <alignment horizontal="right" vertical="center" shrinkToFit="1"/>
    </xf>
    <xf numFmtId="184" fontId="19" fillId="4" borderId="40" xfId="0" applyNumberFormat="1" applyFont="1" applyFill="1" applyBorder="1" applyAlignment="1">
      <alignment horizontal="right" vertical="center" shrinkToFit="1"/>
    </xf>
    <xf numFmtId="184" fontId="19" fillId="4" borderId="15" xfId="0" applyNumberFormat="1" applyFont="1" applyFill="1" applyBorder="1" applyAlignment="1">
      <alignment horizontal="right" vertical="center" shrinkToFit="1"/>
    </xf>
    <xf numFmtId="184" fontId="19" fillId="4" borderId="43" xfId="0" applyNumberFormat="1" applyFont="1" applyFill="1" applyBorder="1" applyAlignment="1">
      <alignment horizontal="right" vertical="center" shrinkToFit="1"/>
    </xf>
    <xf numFmtId="49" fontId="4" fillId="4" borderId="38" xfId="0" applyNumberFormat="1" applyFont="1" applyFill="1" applyBorder="1" applyAlignment="1" applyProtection="1">
      <alignment horizontal="distributed" vertical="center" justifyLastLine="1" shrinkToFit="1"/>
    </xf>
    <xf numFmtId="49" fontId="4" fillId="4" borderId="12" xfId="0" applyNumberFormat="1" applyFont="1" applyFill="1" applyBorder="1" applyAlignment="1" applyProtection="1">
      <alignment horizontal="distributed" vertical="center" justifyLastLine="1" shrinkToFit="1"/>
    </xf>
    <xf numFmtId="49" fontId="4" fillId="4" borderId="29" xfId="0" applyNumberFormat="1" applyFont="1" applyFill="1" applyBorder="1" applyAlignment="1" applyProtection="1">
      <alignment horizontal="distributed" vertical="center" justifyLastLine="1" shrinkToFit="1"/>
    </xf>
    <xf numFmtId="49" fontId="4" fillId="4" borderId="35" xfId="0" applyNumberFormat="1" applyFont="1" applyFill="1" applyBorder="1" applyAlignment="1" applyProtection="1">
      <alignment horizontal="distributed" vertical="center" justifyLastLine="1" shrinkToFit="1"/>
    </xf>
    <xf numFmtId="49" fontId="4" fillId="4" borderId="0" xfId="0" applyNumberFormat="1" applyFont="1" applyFill="1" applyBorder="1" applyAlignment="1" applyProtection="1">
      <alignment horizontal="distributed" vertical="center" justifyLastLine="1" shrinkToFit="1"/>
    </xf>
    <xf numFmtId="49" fontId="4" fillId="4" borderId="30" xfId="0" applyNumberFormat="1" applyFont="1" applyFill="1" applyBorder="1" applyAlignment="1" applyProtection="1">
      <alignment horizontal="distributed" vertical="center" justifyLastLine="1" shrinkToFit="1"/>
    </xf>
    <xf numFmtId="49" fontId="4" fillId="4" borderId="39" xfId="0" applyNumberFormat="1" applyFont="1" applyFill="1" applyBorder="1" applyAlignment="1" applyProtection="1">
      <alignment horizontal="distributed" vertical="center" justifyLastLine="1" shrinkToFit="1"/>
    </xf>
    <xf numFmtId="49" fontId="4" fillId="4" borderId="10" xfId="0" applyNumberFormat="1" applyFont="1" applyFill="1" applyBorder="1" applyAlignment="1" applyProtection="1">
      <alignment horizontal="distributed" vertical="center" justifyLastLine="1" shrinkToFit="1"/>
    </xf>
    <xf numFmtId="49" fontId="4" fillId="4" borderId="31" xfId="0" applyNumberFormat="1" applyFont="1" applyFill="1" applyBorder="1" applyAlignment="1" applyProtection="1">
      <alignment horizontal="distributed" vertical="center" justifyLastLine="1" shrinkToFit="1"/>
    </xf>
    <xf numFmtId="49" fontId="4" fillId="4" borderId="74" xfId="0" applyNumberFormat="1" applyFont="1" applyFill="1" applyBorder="1" applyAlignment="1" applyProtection="1">
      <alignment horizontal="center" vertical="center" textRotation="255" shrinkToFit="1"/>
    </xf>
    <xf numFmtId="49" fontId="4" fillId="4" borderId="71" xfId="0" applyNumberFormat="1" applyFont="1" applyFill="1" applyBorder="1" applyAlignment="1" applyProtection="1">
      <alignment horizontal="center" vertical="center" textRotation="255" shrinkToFit="1"/>
    </xf>
    <xf numFmtId="49" fontId="4" fillId="4" borderId="73" xfId="0" applyNumberFormat="1" applyFont="1" applyFill="1" applyBorder="1" applyAlignment="1" applyProtection="1">
      <alignment horizontal="center" vertical="center" textRotation="255" shrinkToFit="1"/>
    </xf>
    <xf numFmtId="49" fontId="4" fillId="4" borderId="72" xfId="0" applyNumberFormat="1" applyFont="1" applyFill="1" applyBorder="1" applyAlignment="1" applyProtection="1">
      <alignment horizontal="center" vertical="center" textRotation="255" shrinkToFit="1"/>
    </xf>
    <xf numFmtId="184" fontId="19" fillId="4" borderId="0" xfId="0" applyNumberFormat="1" applyFont="1" applyFill="1" applyBorder="1" applyAlignment="1" applyProtection="1">
      <alignment horizontal="right" vertical="center" shrinkToFit="1"/>
    </xf>
    <xf numFmtId="184" fontId="19" fillId="4" borderId="30" xfId="0" applyNumberFormat="1" applyFont="1" applyFill="1" applyBorder="1" applyAlignment="1" applyProtection="1">
      <alignment horizontal="right" vertical="center" shrinkToFit="1"/>
    </xf>
    <xf numFmtId="184" fontId="19" fillId="4" borderId="39" xfId="0" applyNumberFormat="1" applyFont="1" applyFill="1" applyBorder="1" applyAlignment="1" applyProtection="1">
      <alignment horizontal="right" vertical="center" shrinkToFit="1"/>
    </xf>
    <xf numFmtId="184" fontId="19" fillId="4" borderId="10" xfId="0" applyNumberFormat="1" applyFont="1" applyFill="1" applyBorder="1" applyAlignment="1" applyProtection="1">
      <alignment horizontal="right" vertical="center" shrinkToFit="1"/>
    </xf>
    <xf numFmtId="184" fontId="19" fillId="4" borderId="31" xfId="0" applyNumberFormat="1" applyFont="1" applyFill="1" applyBorder="1" applyAlignment="1" applyProtection="1">
      <alignment horizontal="right" vertical="center" shrinkToFit="1"/>
    </xf>
    <xf numFmtId="184" fontId="19" fillId="4" borderId="40" xfId="0" applyNumberFormat="1" applyFont="1" applyFill="1" applyBorder="1" applyAlignment="1" applyProtection="1">
      <alignment horizontal="right" vertical="center" shrinkToFit="1"/>
    </xf>
    <xf numFmtId="184" fontId="19" fillId="4" borderId="43" xfId="0" applyNumberFormat="1" applyFont="1" applyFill="1" applyBorder="1" applyAlignment="1" applyProtection="1">
      <alignment horizontal="right" vertical="center" shrinkToFit="1"/>
    </xf>
    <xf numFmtId="191" fontId="19" fillId="0" borderId="37" xfId="0" applyNumberFormat="1" applyFont="1" applyFill="1" applyBorder="1" applyAlignment="1" applyProtection="1">
      <alignment horizontal="right" vertical="center" shrinkToFit="1"/>
      <protection locked="0"/>
    </xf>
    <xf numFmtId="191" fontId="19" fillId="0" borderId="25" xfId="0" applyNumberFormat="1" applyFont="1" applyFill="1" applyBorder="1" applyAlignment="1" applyProtection="1">
      <alignment horizontal="right" vertical="center" shrinkToFit="1"/>
      <protection locked="0"/>
    </xf>
    <xf numFmtId="191" fontId="19" fillId="0" borderId="69" xfId="0" applyNumberFormat="1" applyFont="1" applyFill="1" applyBorder="1" applyAlignment="1" applyProtection="1">
      <alignment horizontal="right" vertical="center" shrinkToFit="1"/>
      <protection locked="0"/>
    </xf>
    <xf numFmtId="190" fontId="19" fillId="0" borderId="37" xfId="0" applyNumberFormat="1" applyFont="1" applyFill="1" applyBorder="1" applyAlignment="1" applyProtection="1">
      <alignment horizontal="center" vertical="center" shrinkToFit="1"/>
      <protection locked="0"/>
    </xf>
    <xf numFmtId="190" fontId="19" fillId="0" borderId="25" xfId="0" applyNumberFormat="1" applyFont="1" applyFill="1" applyBorder="1" applyAlignment="1" applyProtection="1">
      <alignment horizontal="center" vertical="center" shrinkToFit="1"/>
      <protection locked="0"/>
    </xf>
    <xf numFmtId="190" fontId="19" fillId="0" borderId="69" xfId="0" applyNumberFormat="1" applyFont="1" applyFill="1" applyBorder="1" applyAlignment="1" applyProtection="1">
      <alignment horizontal="center" vertical="center" shrinkToFit="1"/>
      <protection locked="0"/>
    </xf>
    <xf numFmtId="190" fontId="19" fillId="0" borderId="28" xfId="0" applyNumberFormat="1" applyFont="1" applyFill="1" applyBorder="1" applyAlignment="1" applyProtection="1">
      <alignment horizontal="center" vertical="center" shrinkToFit="1"/>
      <protection locked="0"/>
    </xf>
    <xf numFmtId="49" fontId="35" fillId="4" borderId="0" xfId="0" applyNumberFormat="1" applyFont="1" applyFill="1" applyAlignment="1" applyProtection="1">
      <alignment horizontal="distributed" vertical="center" shrinkToFit="1"/>
    </xf>
    <xf numFmtId="49" fontId="31" fillId="4" borderId="0" xfId="0" applyNumberFormat="1" applyFont="1" applyFill="1" applyAlignment="1">
      <alignment horizontal="left" shrinkToFit="1"/>
    </xf>
    <xf numFmtId="184" fontId="19" fillId="4" borderId="17" xfId="0" applyNumberFormat="1" applyFont="1" applyFill="1" applyBorder="1" applyAlignment="1">
      <alignment horizontal="right" vertical="center" shrinkToFit="1"/>
    </xf>
    <xf numFmtId="184" fontId="19" fillId="4" borderId="24" xfId="0" applyNumberFormat="1" applyFont="1" applyFill="1" applyBorder="1" applyAlignment="1">
      <alignment horizontal="right" vertical="center" shrinkToFit="1"/>
    </xf>
    <xf numFmtId="184" fontId="19" fillId="4" borderId="42" xfId="0" applyNumberFormat="1" applyFont="1" applyFill="1" applyBorder="1" applyAlignment="1">
      <alignment horizontal="right" vertical="center" shrinkToFit="1"/>
    </xf>
    <xf numFmtId="181" fontId="19" fillId="5" borderId="33" xfId="0" applyNumberFormat="1" applyFont="1" applyFill="1" applyBorder="1" applyAlignment="1" applyProtection="1">
      <alignment horizontal="right" vertical="center" shrinkToFit="1"/>
    </xf>
    <xf numFmtId="181" fontId="19" fillId="5" borderId="22" xfId="0" applyNumberFormat="1" applyFont="1" applyFill="1" applyBorder="1" applyAlignment="1" applyProtection="1">
      <alignment horizontal="right" vertical="center" shrinkToFit="1"/>
    </xf>
    <xf numFmtId="181" fontId="19" fillId="2" borderId="33" xfId="0" applyNumberFormat="1" applyFont="1" applyFill="1" applyBorder="1" applyAlignment="1" applyProtection="1">
      <alignment horizontal="right" vertical="center" shrinkToFit="1"/>
    </xf>
    <xf numFmtId="181" fontId="19" fillId="2" borderId="22" xfId="0" applyNumberFormat="1" applyFont="1" applyFill="1" applyBorder="1" applyAlignment="1" applyProtection="1">
      <alignment horizontal="right" vertical="center" shrinkToFit="1"/>
    </xf>
    <xf numFmtId="0" fontId="19" fillId="5" borderId="33" xfId="0" applyNumberFormat="1" applyFont="1" applyFill="1" applyBorder="1" applyAlignment="1" applyProtection="1">
      <alignment horizontal="right" vertical="center" shrinkToFit="1"/>
    </xf>
    <xf numFmtId="0" fontId="19" fillId="5" borderId="22" xfId="0" applyNumberFormat="1" applyFont="1" applyFill="1" applyBorder="1" applyAlignment="1" applyProtection="1">
      <alignment horizontal="right" vertical="center" shrinkToFit="1"/>
    </xf>
    <xf numFmtId="49" fontId="17" fillId="4" borderId="10" xfId="0" applyNumberFormat="1" applyFont="1" applyFill="1" applyBorder="1" applyAlignment="1" applyProtection="1">
      <alignment horizontal="center" vertical="center" shrinkToFit="1"/>
    </xf>
    <xf numFmtId="49" fontId="17" fillId="4" borderId="31" xfId="0" applyNumberFormat="1" applyFont="1" applyFill="1" applyBorder="1" applyAlignment="1" applyProtection="1">
      <alignment horizontal="center" vertical="center" shrinkToFit="1"/>
    </xf>
    <xf numFmtId="0" fontId="19" fillId="4" borderId="46" xfId="0" applyNumberFormat="1" applyFont="1" applyFill="1" applyBorder="1" applyAlignment="1" applyProtection="1">
      <alignment horizontal="left" vertical="center" wrapText="1" shrinkToFit="1"/>
    </xf>
    <xf numFmtId="0" fontId="19" fillId="4" borderId="46" xfId="0" applyNumberFormat="1" applyFont="1" applyFill="1" applyBorder="1" applyAlignment="1">
      <alignment horizontal="left" vertical="center" wrapText="1" shrinkToFit="1"/>
    </xf>
    <xf numFmtId="0" fontId="19" fillId="4" borderId="72" xfId="0" applyNumberFormat="1" applyFont="1" applyFill="1" applyBorder="1" applyAlignment="1">
      <alignment horizontal="left" vertical="center" wrapText="1" shrinkToFit="1"/>
    </xf>
    <xf numFmtId="0" fontId="19" fillId="4" borderId="48" xfId="0" applyNumberFormat="1" applyFont="1" applyFill="1" applyBorder="1" applyAlignment="1">
      <alignment horizontal="left" vertical="center" wrapText="1" shrinkToFit="1"/>
    </xf>
    <xf numFmtId="0" fontId="19" fillId="4" borderId="76" xfId="0" applyNumberFormat="1" applyFont="1" applyFill="1" applyBorder="1" applyAlignment="1">
      <alignment horizontal="left" vertical="center" wrapText="1" shrinkToFit="1"/>
    </xf>
    <xf numFmtId="184" fontId="19" fillId="5" borderId="35" xfId="0" applyNumberFormat="1" applyFont="1" applyFill="1" applyBorder="1" applyAlignment="1" applyProtection="1">
      <alignment horizontal="right" vertical="center" shrinkToFit="1"/>
    </xf>
    <xf numFmtId="184" fontId="19" fillId="5" borderId="0" xfId="0" applyNumberFormat="1" applyFont="1" applyFill="1" applyBorder="1" applyAlignment="1" applyProtection="1">
      <alignment horizontal="right" vertical="center" shrinkToFit="1"/>
    </xf>
    <xf numFmtId="184" fontId="19" fillId="5" borderId="30" xfId="0" applyNumberFormat="1" applyFont="1" applyFill="1" applyBorder="1" applyAlignment="1" applyProtection="1">
      <alignment horizontal="right" vertical="center" shrinkToFit="1"/>
    </xf>
    <xf numFmtId="184" fontId="19" fillId="5" borderId="39" xfId="0" applyNumberFormat="1" applyFont="1" applyFill="1" applyBorder="1" applyAlignment="1" applyProtection="1">
      <alignment horizontal="right" vertical="center" shrinkToFit="1"/>
    </xf>
    <xf numFmtId="184" fontId="19" fillId="5" borderId="10" xfId="0" applyNumberFormat="1" applyFont="1" applyFill="1" applyBorder="1" applyAlignment="1" applyProtection="1">
      <alignment horizontal="right" vertical="center" shrinkToFit="1"/>
    </xf>
    <xf numFmtId="184" fontId="19" fillId="5" borderId="31" xfId="0" applyNumberFormat="1" applyFont="1" applyFill="1" applyBorder="1" applyAlignment="1" applyProtection="1">
      <alignment horizontal="right" vertical="center" shrinkToFit="1"/>
    </xf>
    <xf numFmtId="49" fontId="4" fillId="4" borderId="11" xfId="0" applyNumberFormat="1" applyFont="1" applyFill="1" applyBorder="1" applyAlignment="1" applyProtection="1">
      <alignment horizontal="center" vertical="center" wrapText="1" shrinkToFit="1"/>
    </xf>
    <xf numFmtId="49" fontId="4" fillId="4" borderId="12" xfId="0" applyNumberFormat="1" applyFont="1" applyFill="1" applyBorder="1" applyAlignment="1" applyProtection="1">
      <alignment horizontal="center" vertical="center" wrapText="1" shrinkToFit="1"/>
    </xf>
    <xf numFmtId="49" fontId="4" fillId="4" borderId="29" xfId="0" applyNumberFormat="1" applyFont="1" applyFill="1" applyBorder="1" applyAlignment="1" applyProtection="1">
      <alignment horizontal="center" vertical="center" wrapText="1" shrinkToFit="1"/>
    </xf>
    <xf numFmtId="49" fontId="4" fillId="4" borderId="13" xfId="0" applyNumberFormat="1" applyFont="1" applyFill="1" applyBorder="1" applyAlignment="1" applyProtection="1">
      <alignment horizontal="center" vertical="center" wrapText="1" shrinkToFit="1"/>
    </xf>
    <xf numFmtId="49" fontId="4" fillId="4" borderId="0" xfId="0" applyNumberFormat="1" applyFont="1" applyFill="1" applyBorder="1" applyAlignment="1" applyProtection="1">
      <alignment horizontal="center" vertical="center" wrapText="1" shrinkToFit="1"/>
    </xf>
    <xf numFmtId="49" fontId="4" fillId="4" borderId="30" xfId="0" applyNumberFormat="1" applyFont="1" applyFill="1" applyBorder="1" applyAlignment="1" applyProtection="1">
      <alignment horizontal="center" vertical="center" wrapText="1" shrinkToFit="1"/>
    </xf>
    <xf numFmtId="49" fontId="4" fillId="4" borderId="15" xfId="0" applyNumberFormat="1" applyFont="1" applyFill="1" applyBorder="1" applyAlignment="1" applyProtection="1">
      <alignment horizontal="center" vertical="center" wrapText="1" shrinkToFit="1"/>
    </xf>
    <xf numFmtId="49" fontId="4" fillId="4" borderId="10" xfId="0" applyNumberFormat="1" applyFont="1" applyFill="1" applyBorder="1" applyAlignment="1" applyProtection="1">
      <alignment horizontal="center" vertical="center" wrapText="1" shrinkToFit="1"/>
    </xf>
    <xf numFmtId="49" fontId="4" fillId="4" borderId="31" xfId="0" applyNumberFormat="1" applyFont="1" applyFill="1" applyBorder="1" applyAlignment="1" applyProtection="1">
      <alignment horizontal="center" vertical="center" wrapText="1" shrinkToFit="1"/>
    </xf>
    <xf numFmtId="49" fontId="4" fillId="4" borderId="38" xfId="0" applyNumberFormat="1" applyFont="1" applyFill="1" applyBorder="1" applyAlignment="1" applyProtection="1">
      <alignment horizontal="center" vertical="center" wrapText="1" shrinkToFit="1"/>
    </xf>
    <xf numFmtId="49" fontId="4" fillId="4" borderId="35" xfId="0" applyNumberFormat="1" applyFont="1" applyFill="1" applyBorder="1" applyAlignment="1" applyProtection="1">
      <alignment horizontal="center" vertical="center" wrapText="1" shrinkToFit="1"/>
    </xf>
    <xf numFmtId="49" fontId="4" fillId="4" borderId="0" xfId="0" applyNumberFormat="1" applyFont="1" applyFill="1" applyAlignment="1" applyProtection="1">
      <alignment horizontal="center" vertical="center" wrapText="1" shrinkToFit="1"/>
    </xf>
    <xf numFmtId="49" fontId="4" fillId="4" borderId="39" xfId="0" applyNumberFormat="1" applyFont="1" applyFill="1" applyBorder="1" applyAlignment="1" applyProtection="1">
      <alignment horizontal="center" vertical="center" wrapText="1" shrinkToFit="1"/>
    </xf>
    <xf numFmtId="49" fontId="4" fillId="4" borderId="38" xfId="0" applyNumberFormat="1" applyFont="1" applyFill="1" applyBorder="1" applyAlignment="1" applyProtection="1">
      <alignment horizontal="center" vertical="center" shrinkToFit="1"/>
    </xf>
    <xf numFmtId="49" fontId="4" fillId="4" borderId="12" xfId="0" applyNumberFormat="1" applyFont="1" applyFill="1" applyBorder="1" applyAlignment="1" applyProtection="1">
      <alignment horizontal="center" vertical="center" shrinkToFit="1"/>
    </xf>
    <xf numFmtId="49" fontId="4" fillId="4" borderId="29" xfId="0" applyNumberFormat="1" applyFont="1" applyFill="1" applyBorder="1" applyAlignment="1" applyProtection="1">
      <alignment horizontal="center" vertical="center" shrinkToFit="1"/>
    </xf>
    <xf numFmtId="49" fontId="4" fillId="4" borderId="0" xfId="0" applyNumberFormat="1" applyFont="1" applyFill="1" applyAlignment="1" applyProtection="1">
      <alignment horizontal="center" vertical="center" shrinkToFit="1"/>
    </xf>
    <xf numFmtId="49" fontId="4" fillId="4" borderId="39" xfId="0" applyNumberFormat="1" applyFont="1" applyFill="1" applyBorder="1" applyAlignment="1" applyProtection="1">
      <alignment horizontal="center" vertical="center" shrinkToFit="1"/>
    </xf>
    <xf numFmtId="49" fontId="4" fillId="4" borderId="71" xfId="0" applyNumberFormat="1" applyFont="1" applyFill="1" applyBorder="1" applyAlignment="1" applyProtection="1">
      <alignment horizontal="center" vertical="center" shrinkToFit="1"/>
    </xf>
    <xf numFmtId="49" fontId="4" fillId="4" borderId="72" xfId="0" applyNumberFormat="1" applyFont="1" applyFill="1" applyBorder="1" applyAlignment="1" applyProtection="1">
      <alignment horizontal="center" vertical="center" shrinkToFit="1"/>
    </xf>
    <xf numFmtId="49" fontId="4" fillId="4" borderId="38" xfId="0" applyNumberFormat="1" applyFont="1" applyFill="1" applyBorder="1" applyAlignment="1">
      <alignment horizontal="center" vertical="center" wrapText="1" shrinkToFit="1"/>
    </xf>
    <xf numFmtId="49" fontId="4" fillId="4" borderId="12" xfId="0" applyNumberFormat="1" applyFont="1" applyFill="1" applyBorder="1" applyAlignment="1">
      <alignment horizontal="center" vertical="center" wrapText="1" shrinkToFit="1"/>
    </xf>
    <xf numFmtId="49" fontId="4" fillId="4" borderId="35" xfId="0" applyNumberFormat="1" applyFont="1" applyFill="1" applyBorder="1" applyAlignment="1">
      <alignment horizontal="center" vertical="center" wrapText="1" shrinkToFit="1"/>
    </xf>
    <xf numFmtId="49" fontId="4" fillId="4" borderId="0" xfId="0" applyNumberFormat="1" applyFont="1" applyFill="1" applyBorder="1" applyAlignment="1">
      <alignment horizontal="center" vertical="center" wrapText="1" shrinkToFit="1"/>
    </xf>
    <xf numFmtId="49" fontId="4" fillId="4" borderId="39" xfId="0" applyNumberFormat="1" applyFont="1" applyFill="1" applyBorder="1" applyAlignment="1">
      <alignment horizontal="center" vertical="center" wrapText="1" shrinkToFit="1"/>
    </xf>
    <xf numFmtId="49" fontId="4" fillId="4" borderId="10" xfId="0" applyNumberFormat="1" applyFont="1" applyFill="1" applyBorder="1" applyAlignment="1">
      <alignment horizontal="center" vertical="center" wrapText="1" shrinkToFit="1"/>
    </xf>
    <xf numFmtId="0"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3" xfId="0" applyNumberFormat="1" applyFont="1" applyFill="1" applyBorder="1" applyAlignment="1" applyProtection="1">
      <alignment horizontal="left" vertical="center" wrapText="1"/>
    </xf>
    <xf numFmtId="0" fontId="21" fillId="2" borderId="0"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7" xfId="0" applyNumberFormat="1" applyFont="1" applyFill="1" applyBorder="1" applyAlignment="1" applyProtection="1">
      <alignment horizontal="left" vertical="center" wrapText="1"/>
    </xf>
    <xf numFmtId="0" fontId="21" fillId="2" borderId="24" xfId="0" applyNumberFormat="1" applyFont="1" applyFill="1" applyBorder="1" applyAlignment="1" applyProtection="1">
      <alignment horizontal="left" vertical="center" wrapText="1"/>
    </xf>
    <xf numFmtId="0" fontId="21" fillId="2" borderId="45" xfId="0" applyNumberFormat="1" applyFont="1" applyFill="1" applyBorder="1" applyAlignment="1" applyProtection="1">
      <alignment horizontal="left" vertical="center" wrapText="1"/>
    </xf>
    <xf numFmtId="190" fontId="20" fillId="3" borderId="32" xfId="0" applyNumberFormat="1" applyFont="1" applyFill="1" applyBorder="1" applyAlignment="1" applyProtection="1">
      <alignment horizontal="center" vertical="center" wrapText="1" shrinkToFit="1"/>
      <protection locked="0"/>
    </xf>
    <xf numFmtId="190" fontId="20" fillId="3" borderId="21" xfId="0" applyNumberFormat="1" applyFont="1" applyFill="1" applyBorder="1" applyAlignment="1" applyProtection="1">
      <alignment horizontal="center" vertical="center" wrapText="1" shrinkToFit="1"/>
      <protection locked="0"/>
    </xf>
    <xf numFmtId="190" fontId="20" fillId="3" borderId="70" xfId="0" applyNumberFormat="1" applyFont="1" applyFill="1" applyBorder="1" applyAlignment="1" applyProtection="1">
      <alignment horizontal="center" vertical="center" wrapText="1" shrinkToFit="1"/>
      <protection locked="0"/>
    </xf>
    <xf numFmtId="190" fontId="20" fillId="3" borderId="33" xfId="0" applyNumberFormat="1" applyFont="1" applyFill="1" applyBorder="1" applyAlignment="1" applyProtection="1">
      <alignment horizontal="center" vertical="center" wrapText="1" shrinkToFit="1"/>
      <protection locked="0"/>
    </xf>
    <xf numFmtId="190" fontId="20" fillId="3" borderId="22" xfId="0" applyNumberFormat="1" applyFont="1" applyFill="1" applyBorder="1" applyAlignment="1" applyProtection="1">
      <alignment horizontal="center" vertical="center" wrapText="1" shrinkToFit="1"/>
      <protection locked="0"/>
    </xf>
    <xf numFmtId="190" fontId="20" fillId="3" borderId="68" xfId="0" applyNumberFormat="1" applyFont="1" applyFill="1" applyBorder="1" applyAlignment="1" applyProtection="1">
      <alignment horizontal="center" vertical="center" wrapText="1" shrinkToFit="1"/>
      <protection locked="0"/>
    </xf>
    <xf numFmtId="0" fontId="20" fillId="2" borderId="12" xfId="0" applyNumberFormat="1" applyFont="1" applyFill="1" applyBorder="1" applyAlignment="1" applyProtection="1">
      <alignment horizontal="center" vertical="center" shrinkToFit="1"/>
    </xf>
    <xf numFmtId="0" fontId="20" fillId="2" borderId="29" xfId="0" applyNumberFormat="1" applyFont="1" applyFill="1" applyBorder="1" applyAlignment="1" applyProtection="1">
      <alignment horizontal="center" vertical="center" shrinkToFit="1"/>
    </xf>
    <xf numFmtId="0" fontId="20" fillId="2" borderId="24" xfId="0" applyNumberFormat="1" applyFont="1" applyFill="1" applyBorder="1" applyAlignment="1" applyProtection="1">
      <alignment horizontal="center" vertical="center" shrinkToFit="1"/>
    </xf>
    <xf numFmtId="0" fontId="20" fillId="2" borderId="45" xfId="0" applyNumberFormat="1" applyFont="1" applyFill="1" applyBorder="1" applyAlignment="1" applyProtection="1">
      <alignment horizontal="center" vertical="center" shrinkToFit="1"/>
    </xf>
    <xf numFmtId="49" fontId="4" fillId="4" borderId="38" xfId="0" applyNumberFormat="1" applyFont="1" applyFill="1" applyBorder="1" applyAlignment="1" applyProtection="1">
      <alignment horizontal="center" vertical="center" wrapText="1"/>
    </xf>
    <xf numFmtId="0" fontId="0" fillId="0" borderId="12" xfId="0" applyBorder="1" applyAlignment="1">
      <alignment horizontal="center" vertical="center" wrapText="1"/>
    </xf>
    <xf numFmtId="0" fontId="0" fillId="0" borderId="29" xfId="0" applyBorder="1" applyAlignment="1">
      <alignment horizontal="center" vertical="center" wrapText="1"/>
    </xf>
    <xf numFmtId="0" fontId="0" fillId="0" borderId="35" xfId="0" applyBorder="1" applyAlignment="1">
      <alignment horizontal="center" vertical="center" wrapText="1"/>
    </xf>
    <xf numFmtId="0" fontId="0" fillId="0" borderId="0" xfId="0" applyAlignment="1">
      <alignment horizontal="center" vertical="center" wrapText="1"/>
    </xf>
    <xf numFmtId="0" fontId="0" fillId="0" borderId="30" xfId="0" applyBorder="1" applyAlignment="1">
      <alignment horizontal="center" vertical="center" wrapText="1"/>
    </xf>
    <xf numFmtId="0" fontId="0" fillId="0" borderId="0" xfId="0" applyBorder="1" applyAlignment="1">
      <alignment horizontal="center" vertical="center" wrapText="1"/>
    </xf>
    <xf numFmtId="190" fontId="19" fillId="0" borderId="12" xfId="0" applyNumberFormat="1" applyFont="1" applyFill="1" applyBorder="1" applyAlignment="1" applyProtection="1">
      <alignment horizontal="right" shrinkToFit="1"/>
      <protection locked="0"/>
    </xf>
    <xf numFmtId="190" fontId="19" fillId="0" borderId="0" xfId="0" applyNumberFormat="1" applyFont="1" applyFill="1" applyBorder="1" applyAlignment="1" applyProtection="1">
      <alignment horizontal="right" shrinkToFit="1"/>
      <protection locked="0"/>
    </xf>
    <xf numFmtId="49" fontId="5" fillId="4" borderId="12" xfId="0" applyNumberFormat="1" applyFont="1" applyFill="1" applyBorder="1" applyAlignment="1" applyProtection="1">
      <alignment horizontal="center" shrinkToFit="1"/>
    </xf>
    <xf numFmtId="49" fontId="5" fillId="4" borderId="0" xfId="0" applyNumberFormat="1" applyFont="1" applyFill="1" applyBorder="1" applyAlignment="1" applyProtection="1">
      <alignment horizontal="center" shrinkToFit="1"/>
    </xf>
    <xf numFmtId="49" fontId="17" fillId="4" borderId="12" xfId="0" applyNumberFormat="1" applyFont="1" applyFill="1" applyBorder="1" applyAlignment="1" applyProtection="1">
      <alignment horizontal="center" shrinkToFit="1"/>
    </xf>
    <xf numFmtId="49" fontId="17" fillId="4" borderId="29" xfId="0" applyNumberFormat="1" applyFont="1" applyFill="1" applyBorder="1" applyAlignment="1" applyProtection="1">
      <alignment horizontal="center" shrinkToFit="1"/>
    </xf>
    <xf numFmtId="49" fontId="17" fillId="4" borderId="0" xfId="0" applyNumberFormat="1" applyFont="1" applyFill="1" applyAlignment="1" applyProtection="1">
      <alignment horizontal="center" shrinkToFit="1"/>
    </xf>
    <xf numFmtId="49" fontId="17" fillId="4" borderId="30" xfId="0" applyNumberFormat="1" applyFont="1" applyFill="1" applyBorder="1" applyAlignment="1" applyProtection="1">
      <alignment horizontal="center" shrinkToFit="1"/>
    </xf>
    <xf numFmtId="186" fontId="20" fillId="0" borderId="36" xfId="0" applyNumberFormat="1" applyFont="1" applyFill="1" applyBorder="1" applyAlignment="1" applyProtection="1">
      <alignment horizontal="right" vertical="center" shrinkToFit="1"/>
      <protection locked="0"/>
    </xf>
    <xf numFmtId="186" fontId="20" fillId="0" borderId="24" xfId="0" applyNumberFormat="1" applyFont="1" applyFill="1" applyBorder="1" applyAlignment="1" applyProtection="1">
      <alignment horizontal="right" vertical="center" shrinkToFit="1"/>
      <protection locked="0"/>
    </xf>
    <xf numFmtId="186" fontId="20" fillId="0" borderId="45" xfId="0" applyNumberFormat="1" applyFont="1" applyFill="1" applyBorder="1" applyAlignment="1" applyProtection="1">
      <alignment horizontal="right" vertical="center" shrinkToFit="1"/>
      <protection locked="0"/>
    </xf>
    <xf numFmtId="186" fontId="20" fillId="0" borderId="33" xfId="0" applyNumberFormat="1" applyFont="1" applyFill="1" applyBorder="1" applyAlignment="1" applyProtection="1">
      <alignment horizontal="right" vertical="center" shrinkToFit="1"/>
      <protection locked="0"/>
    </xf>
    <xf numFmtId="186" fontId="20" fillId="0" borderId="22" xfId="0" applyNumberFormat="1" applyFont="1" applyFill="1" applyBorder="1" applyAlignment="1" applyProtection="1">
      <alignment horizontal="right" vertical="center" shrinkToFit="1"/>
      <protection locked="0"/>
    </xf>
    <xf numFmtId="186" fontId="20" fillId="0" borderId="68" xfId="0" applyNumberFormat="1" applyFont="1" applyFill="1" applyBorder="1" applyAlignment="1" applyProtection="1">
      <alignment horizontal="right" vertical="center" shrinkToFit="1"/>
      <protection locked="0"/>
    </xf>
    <xf numFmtId="178" fontId="19" fillId="4" borderId="47" xfId="0" applyNumberFormat="1" applyFont="1" applyFill="1" applyBorder="1" applyAlignment="1" applyProtection="1">
      <alignment horizontal="right" vertical="center" shrinkToFit="1"/>
    </xf>
    <xf numFmtId="178" fontId="19" fillId="4" borderId="27" xfId="0" applyNumberFormat="1" applyFont="1" applyFill="1" applyBorder="1" applyAlignment="1" applyProtection="1">
      <alignment horizontal="right" vertical="center" shrinkToFit="1"/>
    </xf>
    <xf numFmtId="184" fontId="19" fillId="4" borderId="47" xfId="0" applyNumberFormat="1" applyFont="1" applyFill="1" applyBorder="1" applyAlignment="1" applyProtection="1">
      <alignment horizontal="right" vertical="center" shrinkToFit="1"/>
    </xf>
    <xf numFmtId="184" fontId="19" fillId="4" borderId="27" xfId="0" applyNumberFormat="1" applyFont="1" applyFill="1" applyBorder="1" applyAlignment="1" applyProtection="1">
      <alignment horizontal="right" vertical="center" shrinkToFit="1"/>
    </xf>
    <xf numFmtId="184" fontId="19" fillId="4" borderId="71" xfId="0" applyNumberFormat="1" applyFont="1" applyFill="1" applyBorder="1" applyAlignment="1" applyProtection="1">
      <alignment horizontal="right" vertical="center" shrinkToFit="1"/>
    </xf>
    <xf numFmtId="184" fontId="19" fillId="4" borderId="75" xfId="0" applyNumberFormat="1" applyFont="1" applyFill="1" applyBorder="1" applyAlignment="1" applyProtection="1">
      <alignment horizontal="right" vertical="center" shrinkToFit="1"/>
    </xf>
    <xf numFmtId="0" fontId="21" fillId="2" borderId="16" xfId="0" applyNumberFormat="1" applyFont="1" applyFill="1" applyBorder="1" applyAlignment="1" applyProtection="1">
      <alignment horizontal="left" vertical="center" wrapText="1" shrinkToFit="1"/>
    </xf>
    <xf numFmtId="0" fontId="21" fillId="2" borderId="23" xfId="0" applyNumberFormat="1" applyFont="1" applyFill="1" applyBorder="1" applyAlignment="1" applyProtection="1">
      <alignment horizontal="left" vertical="center" wrapText="1" shrinkToFit="1"/>
    </xf>
    <xf numFmtId="0" fontId="21" fillId="2" borderId="44" xfId="0" applyNumberFormat="1" applyFont="1" applyFill="1" applyBorder="1" applyAlignment="1" applyProtection="1">
      <alignment horizontal="left" vertical="center" wrapText="1" shrinkToFit="1"/>
    </xf>
    <xf numFmtId="0" fontId="21" fillId="2" borderId="13" xfId="0" applyNumberFormat="1" applyFont="1" applyFill="1" applyBorder="1" applyAlignment="1" applyProtection="1">
      <alignment horizontal="left" vertical="center" wrapText="1" shrinkToFit="1"/>
    </xf>
    <xf numFmtId="0" fontId="21" fillId="2" borderId="30" xfId="0" applyNumberFormat="1" applyFont="1" applyFill="1" applyBorder="1" applyAlignment="1" applyProtection="1">
      <alignment horizontal="left" vertical="center" wrapText="1" shrinkToFit="1"/>
    </xf>
    <xf numFmtId="0" fontId="21" fillId="2" borderId="17" xfId="0" applyNumberFormat="1" applyFont="1" applyFill="1" applyBorder="1" applyAlignment="1" applyProtection="1">
      <alignment horizontal="left" vertical="center" wrapText="1" shrinkToFit="1"/>
    </xf>
    <xf numFmtId="0" fontId="21" fillId="2" borderId="24" xfId="0" applyNumberFormat="1" applyFont="1" applyFill="1" applyBorder="1" applyAlignment="1" applyProtection="1">
      <alignment horizontal="left" vertical="center" wrapText="1" shrinkToFit="1"/>
    </xf>
    <xf numFmtId="0" fontId="21" fillId="2" borderId="45" xfId="0" applyNumberFormat="1" applyFont="1" applyFill="1" applyBorder="1" applyAlignment="1" applyProtection="1">
      <alignment horizontal="left" vertical="center" wrapText="1" shrinkToFit="1"/>
    </xf>
    <xf numFmtId="186" fontId="20" fillId="0" borderId="27" xfId="0" applyNumberFormat="1" applyFont="1" applyFill="1" applyBorder="1" applyAlignment="1" applyProtection="1">
      <alignment horizontal="right" vertical="center" shrinkToFit="1"/>
      <protection locked="0"/>
    </xf>
    <xf numFmtId="49" fontId="4" fillId="4" borderId="34" xfId="0" applyNumberFormat="1" applyFont="1" applyFill="1" applyBorder="1" applyAlignment="1" applyProtection="1">
      <alignment horizontal="center" vertical="center" wrapText="1"/>
    </xf>
    <xf numFmtId="0" fontId="0" fillId="0" borderId="23" xfId="0" applyBorder="1" applyAlignment="1">
      <alignment horizontal="center" vertical="center" wrapText="1"/>
    </xf>
    <xf numFmtId="0" fontId="0" fillId="0" borderId="44" xfId="0" applyBorder="1" applyAlignment="1">
      <alignment horizontal="center" vertical="center" wrapText="1"/>
    </xf>
    <xf numFmtId="0" fontId="0" fillId="0" borderId="36" xfId="0" applyBorder="1" applyAlignment="1">
      <alignment horizontal="center" vertical="center" wrapText="1"/>
    </xf>
    <xf numFmtId="0" fontId="0" fillId="0" borderId="24" xfId="0" applyBorder="1" applyAlignment="1">
      <alignment horizontal="center" vertical="center" wrapText="1"/>
    </xf>
    <xf numFmtId="0" fontId="0" fillId="0" borderId="45" xfId="0" applyBorder="1" applyAlignment="1">
      <alignment horizontal="center" vertical="center" wrapText="1"/>
    </xf>
    <xf numFmtId="0" fontId="4" fillId="4" borderId="34" xfId="0" applyNumberFormat="1" applyFont="1" applyFill="1" applyBorder="1" applyAlignment="1" applyProtection="1">
      <alignment horizontal="center" vertical="center" wrapText="1"/>
    </xf>
    <xf numFmtId="178" fontId="19" fillId="0" borderId="47" xfId="0" applyNumberFormat="1" applyFont="1" applyFill="1" applyBorder="1" applyAlignment="1" applyProtection="1">
      <alignment horizontal="right" vertical="center" shrinkToFit="1"/>
      <protection locked="0"/>
    </xf>
    <xf numFmtId="178" fontId="19" fillId="0" borderId="27" xfId="0" applyNumberFormat="1" applyFont="1" applyFill="1" applyBorder="1" applyAlignment="1" applyProtection="1">
      <alignment horizontal="right" vertical="center" shrinkToFit="1"/>
      <protection locked="0"/>
    </xf>
    <xf numFmtId="190" fontId="20" fillId="3" borderId="27" xfId="0" applyNumberFormat="1" applyFont="1" applyFill="1" applyBorder="1" applyAlignment="1" applyProtection="1">
      <alignment horizontal="center" vertical="center" wrapText="1" shrinkToFit="1"/>
      <protection locked="0"/>
    </xf>
    <xf numFmtId="178" fontId="19" fillId="0" borderId="65" xfId="0" applyNumberFormat="1" applyFont="1" applyFill="1" applyBorder="1" applyAlignment="1" applyProtection="1">
      <alignment horizontal="right" vertical="center" shrinkToFit="1"/>
      <protection locked="0"/>
    </xf>
    <xf numFmtId="0" fontId="21" fillId="2" borderId="15" xfId="0" applyNumberFormat="1" applyFont="1" applyFill="1" applyBorder="1" applyAlignment="1" applyProtection="1">
      <alignment horizontal="left" vertical="center" wrapText="1" shrinkToFit="1"/>
    </xf>
    <xf numFmtId="0" fontId="21" fillId="2" borderId="10" xfId="0" applyNumberFormat="1" applyFont="1" applyFill="1" applyBorder="1" applyAlignment="1" applyProtection="1">
      <alignment horizontal="left" vertical="center" wrapText="1" shrinkToFit="1"/>
    </xf>
    <xf numFmtId="0" fontId="21" fillId="2" borderId="31" xfId="0" applyNumberFormat="1" applyFont="1" applyFill="1" applyBorder="1" applyAlignment="1" applyProtection="1">
      <alignment horizontal="left" vertical="center" wrapText="1" shrinkToFit="1"/>
    </xf>
    <xf numFmtId="190" fontId="20" fillId="3" borderId="28" xfId="0" applyNumberFormat="1" applyFont="1" applyFill="1" applyBorder="1" applyAlignment="1" applyProtection="1">
      <alignment horizontal="center" vertical="center" wrapText="1" shrinkToFit="1"/>
      <protection locked="0"/>
    </xf>
    <xf numFmtId="186" fontId="20" fillId="0" borderId="28" xfId="0" applyNumberFormat="1" applyFont="1" applyFill="1" applyBorder="1" applyAlignment="1" applyProtection="1">
      <alignment horizontal="right" vertical="center" shrinkToFit="1"/>
      <protection locked="0"/>
    </xf>
    <xf numFmtId="0" fontId="0" fillId="0" borderId="39" xfId="0" applyBorder="1" applyAlignment="1">
      <alignment horizontal="center" vertical="center" wrapText="1"/>
    </xf>
    <xf numFmtId="0" fontId="0" fillId="0" borderId="10" xfId="0" applyBorder="1" applyAlignment="1">
      <alignment horizontal="center" vertical="center" wrapText="1"/>
    </xf>
    <xf numFmtId="0" fontId="0" fillId="0" borderId="31" xfId="0" applyBorder="1" applyAlignment="1">
      <alignment horizontal="center" vertical="center" wrapText="1"/>
    </xf>
    <xf numFmtId="187" fontId="20" fillId="4" borderId="37" xfId="0" applyNumberFormat="1" applyFont="1" applyFill="1" applyBorder="1" applyAlignment="1" applyProtection="1">
      <alignment horizontal="right" vertical="center" shrinkToFit="1"/>
    </xf>
    <xf numFmtId="187" fontId="20" fillId="4" borderId="25" xfId="0" applyNumberFormat="1" applyFont="1" applyFill="1" applyBorder="1" applyAlignment="1" applyProtection="1">
      <alignment horizontal="right" vertical="center" shrinkToFit="1"/>
    </xf>
    <xf numFmtId="190" fontId="19" fillId="0" borderId="39" xfId="0" applyNumberFormat="1" applyFont="1" applyFill="1" applyBorder="1" applyAlignment="1" applyProtection="1">
      <alignment horizontal="right" vertical="center" shrinkToFit="1"/>
      <protection locked="0"/>
    </xf>
    <xf numFmtId="190" fontId="19" fillId="0" borderId="10" xfId="0" applyNumberFormat="1" applyFont="1" applyFill="1" applyBorder="1" applyAlignment="1" applyProtection="1">
      <alignment horizontal="right" vertical="center" shrinkToFit="1"/>
      <protection locked="0"/>
    </xf>
    <xf numFmtId="185" fontId="19" fillId="0" borderId="28" xfId="0" applyNumberFormat="1" applyFont="1" applyFill="1" applyBorder="1" applyAlignment="1" applyProtection="1">
      <alignment horizontal="right" vertical="center" shrinkToFit="1"/>
      <protection locked="0"/>
    </xf>
    <xf numFmtId="0" fontId="18" fillId="4" borderId="38" xfId="0" applyNumberFormat="1" applyFont="1" applyFill="1" applyBorder="1" applyAlignment="1" applyProtection="1">
      <alignment horizontal="center" vertical="center" shrinkToFit="1"/>
    </xf>
    <xf numFmtId="0" fontId="18" fillId="4" borderId="36" xfId="0" applyNumberFormat="1" applyFont="1" applyFill="1" applyBorder="1" applyAlignment="1" applyProtection="1">
      <alignment horizontal="center" vertical="center" shrinkToFit="1"/>
    </xf>
    <xf numFmtId="0" fontId="20" fillId="2" borderId="12" xfId="0" applyNumberFormat="1" applyFont="1" applyFill="1" applyBorder="1" applyAlignment="1" applyProtection="1">
      <alignment horizontal="left" vertical="center" shrinkToFit="1"/>
    </xf>
    <xf numFmtId="0" fontId="20" fillId="2" borderId="29" xfId="0" applyNumberFormat="1" applyFont="1" applyFill="1" applyBorder="1" applyAlignment="1" applyProtection="1">
      <alignment horizontal="left" vertical="center" shrinkToFit="1"/>
    </xf>
    <xf numFmtId="0" fontId="20" fillId="2" borderId="24" xfId="0" applyNumberFormat="1" applyFont="1" applyFill="1" applyBorder="1" applyAlignment="1" applyProtection="1">
      <alignment horizontal="left" vertical="center" shrinkToFit="1"/>
    </xf>
    <xf numFmtId="0" fontId="20" fillId="2" borderId="45" xfId="0" applyNumberFormat="1" applyFont="1" applyFill="1" applyBorder="1" applyAlignment="1" applyProtection="1">
      <alignment horizontal="left" vertical="center" shrinkToFit="1"/>
    </xf>
    <xf numFmtId="190" fontId="19" fillId="0" borderId="38" xfId="0" applyNumberFormat="1" applyFont="1" applyFill="1" applyBorder="1" applyAlignment="1" applyProtection="1">
      <alignment horizontal="right" shrinkToFit="1"/>
      <protection locked="0"/>
    </xf>
    <xf numFmtId="190" fontId="19" fillId="0" borderId="35" xfId="0" applyNumberFormat="1" applyFont="1" applyFill="1" applyBorder="1" applyAlignment="1" applyProtection="1">
      <alignment horizontal="right" shrinkToFit="1"/>
      <protection locked="0"/>
    </xf>
    <xf numFmtId="181" fontId="20" fillId="5" borderId="37" xfId="0" applyNumberFormat="1" applyFont="1" applyFill="1" applyBorder="1" applyAlignment="1" applyProtection="1">
      <alignment horizontal="right" vertical="center" shrinkToFit="1"/>
    </xf>
    <xf numFmtId="181" fontId="20" fillId="5" borderId="25" xfId="0" applyNumberFormat="1" applyFont="1" applyFill="1" applyBorder="1" applyAlignment="1" applyProtection="1">
      <alignment horizontal="right" vertical="center" shrinkToFit="1"/>
    </xf>
    <xf numFmtId="181" fontId="19" fillId="5" borderId="37" xfId="0" applyNumberFormat="1" applyFont="1" applyFill="1" applyBorder="1" applyAlignment="1" applyProtection="1">
      <alignment horizontal="right" vertical="center" shrinkToFit="1"/>
    </xf>
    <xf numFmtId="181" fontId="19" fillId="5" borderId="25" xfId="0" applyNumberFormat="1" applyFont="1" applyFill="1" applyBorder="1" applyAlignment="1" applyProtection="1">
      <alignment horizontal="right" vertical="center" shrinkToFit="1"/>
    </xf>
    <xf numFmtId="49" fontId="4" fillId="4" borderId="18" xfId="2" applyNumberFormat="1" applyFont="1" applyFill="1" applyBorder="1" applyAlignment="1">
      <alignment horizontal="center" vertical="center" shrinkToFit="1"/>
    </xf>
    <xf numFmtId="49" fontId="4" fillId="4" borderId="52" xfId="2" applyNumberFormat="1" applyFont="1" applyFill="1" applyBorder="1" applyAlignment="1">
      <alignment horizontal="center" vertical="center" shrinkToFit="1"/>
    </xf>
    <xf numFmtId="49" fontId="17" fillId="4" borderId="22" xfId="2" applyNumberFormat="1" applyFont="1" applyFill="1" applyBorder="1" applyAlignment="1">
      <alignment horizontal="center" vertical="center" shrinkToFit="1"/>
    </xf>
    <xf numFmtId="0" fontId="38" fillId="0" borderId="68" xfId="2" applyFont="1" applyBorder="1" applyAlignment="1">
      <alignment horizontal="center" vertical="center"/>
    </xf>
    <xf numFmtId="190" fontId="20" fillId="4" borderId="22" xfId="2" applyNumberFormat="1" applyFont="1" applyFill="1" applyBorder="1" applyAlignment="1" applyProtection="1">
      <alignment horizontal="right" vertical="center" shrinkToFit="1"/>
    </xf>
    <xf numFmtId="190" fontId="20" fillId="4" borderId="33" xfId="2" applyNumberFormat="1" applyFont="1" applyFill="1" applyBorder="1" applyAlignment="1" applyProtection="1">
      <alignment horizontal="right" vertical="center" shrinkToFit="1"/>
    </xf>
    <xf numFmtId="49" fontId="17" fillId="4" borderId="51" xfId="2" applyNumberFormat="1" applyFont="1" applyFill="1" applyBorder="1" applyAlignment="1">
      <alignment horizontal="center" vertical="center" shrinkToFit="1"/>
    </xf>
    <xf numFmtId="49" fontId="4" fillId="4" borderId="65" xfId="2" applyNumberFormat="1" applyFont="1" applyFill="1" applyBorder="1" applyAlignment="1">
      <alignment horizontal="center" shrinkToFit="1"/>
    </xf>
    <xf numFmtId="49" fontId="4" fillId="4" borderId="77" xfId="2" applyNumberFormat="1" applyFont="1" applyFill="1" applyBorder="1" applyAlignment="1">
      <alignment horizontal="center" shrinkToFit="1"/>
    </xf>
    <xf numFmtId="49" fontId="4" fillId="4" borderId="73" xfId="2" applyNumberFormat="1" applyFont="1" applyFill="1" applyBorder="1" applyAlignment="1">
      <alignment horizontal="right" vertical="center" shrinkToFit="1"/>
    </xf>
    <xf numFmtId="49" fontId="4" fillId="4" borderId="72" xfId="2" applyNumberFormat="1" applyFont="1" applyFill="1" applyBorder="1" applyAlignment="1">
      <alignment horizontal="right" vertical="center" shrinkToFit="1"/>
    </xf>
    <xf numFmtId="49" fontId="4" fillId="4" borderId="76" xfId="2" applyNumberFormat="1" applyFont="1" applyFill="1" applyBorder="1" applyAlignment="1">
      <alignment horizontal="right" vertical="center" shrinkToFit="1"/>
    </xf>
    <xf numFmtId="49" fontId="31" fillId="4" borderId="39" xfId="2" applyNumberFormat="1" applyFont="1" applyFill="1" applyBorder="1" applyAlignment="1">
      <alignment horizontal="right" vertical="center" shrinkToFit="1"/>
    </xf>
    <xf numFmtId="49" fontId="4" fillId="4" borderId="10" xfId="2" applyNumberFormat="1" applyFont="1" applyFill="1" applyBorder="1" applyAlignment="1">
      <alignment horizontal="right" vertical="center" shrinkToFit="1"/>
    </xf>
    <xf numFmtId="49" fontId="4" fillId="4" borderId="43" xfId="2" applyNumberFormat="1" applyFont="1" applyFill="1" applyBorder="1" applyAlignment="1">
      <alignment horizontal="right" vertical="center" shrinkToFit="1"/>
    </xf>
    <xf numFmtId="49" fontId="4" fillId="4" borderId="64" xfId="2" applyNumberFormat="1" applyFont="1" applyFill="1" applyBorder="1" applyAlignment="1">
      <alignment horizontal="center" shrinkToFit="1"/>
    </xf>
    <xf numFmtId="184" fontId="19" fillId="0" borderId="47" xfId="2" applyNumberFormat="1" applyFont="1" applyFill="1" applyBorder="1" applyAlignment="1" applyProtection="1">
      <alignment horizontal="right" vertical="center" shrinkToFit="1"/>
      <protection locked="0"/>
    </xf>
    <xf numFmtId="184" fontId="19" fillId="4" borderId="49" xfId="2" applyNumberFormat="1" applyFont="1" applyFill="1" applyBorder="1" applyAlignment="1" applyProtection="1">
      <alignment horizontal="right" vertical="center" shrinkToFit="1"/>
    </xf>
    <xf numFmtId="49" fontId="20" fillId="0" borderId="19" xfId="2" applyNumberFormat="1" applyFont="1" applyFill="1" applyBorder="1" applyAlignment="1" applyProtection="1">
      <alignment horizontal="left" vertical="center" wrapText="1" shrinkToFit="1"/>
      <protection locked="0"/>
    </xf>
    <xf numFmtId="49" fontId="20" fillId="0" borderId="27" xfId="2" applyNumberFormat="1" applyFont="1" applyFill="1" applyBorder="1" applyAlignment="1" applyProtection="1">
      <alignment horizontal="left" vertical="center" wrapText="1" shrinkToFit="1"/>
      <protection locked="0"/>
    </xf>
    <xf numFmtId="49" fontId="20" fillId="0" borderId="53" xfId="2" applyNumberFormat="1" applyFont="1" applyFill="1" applyBorder="1" applyAlignment="1" applyProtection="1">
      <alignment horizontal="left" vertical="center" wrapText="1" shrinkToFit="1"/>
      <protection locked="0"/>
    </xf>
    <xf numFmtId="184" fontId="19" fillId="0" borderId="19" xfId="2" applyNumberFormat="1" applyFont="1" applyFill="1" applyBorder="1" applyAlignment="1" applyProtection="1">
      <alignment horizontal="right" vertical="center" shrinkToFit="1"/>
      <protection locked="0"/>
    </xf>
    <xf numFmtId="184" fontId="19" fillId="0" borderId="27" xfId="2" applyNumberFormat="1" applyFont="1" applyFill="1" applyBorder="1" applyAlignment="1" applyProtection="1">
      <alignment horizontal="right" vertical="center" shrinkToFit="1"/>
      <protection locked="0"/>
    </xf>
    <xf numFmtId="184" fontId="19" fillId="4" borderId="53" xfId="2" applyNumberFormat="1" applyFont="1" applyFill="1" applyBorder="1" applyAlignment="1" applyProtection="1">
      <alignment horizontal="right" vertical="center" shrinkToFit="1"/>
    </xf>
    <xf numFmtId="190" fontId="20" fillId="4" borderId="67" xfId="2" applyNumberFormat="1" applyFont="1" applyFill="1" applyBorder="1" applyAlignment="1" applyProtection="1">
      <alignment horizontal="left" vertical="center" wrapText="1" shrinkToFit="1"/>
    </xf>
    <xf numFmtId="190" fontId="20" fillId="4" borderId="47" xfId="2" applyNumberFormat="1" applyFont="1" applyFill="1" applyBorder="1" applyAlignment="1" applyProtection="1">
      <alignment horizontal="left" vertical="center" wrapText="1" shrinkToFit="1"/>
    </xf>
    <xf numFmtId="190" fontId="20" fillId="4" borderId="49" xfId="2" applyNumberFormat="1" applyFont="1" applyFill="1" applyBorder="1" applyAlignment="1" applyProtection="1">
      <alignment horizontal="left" vertical="center" wrapText="1" shrinkToFit="1"/>
    </xf>
    <xf numFmtId="183" fontId="20" fillId="4" borderId="67" xfId="2" applyNumberFormat="1" applyFont="1" applyFill="1" applyBorder="1" applyAlignment="1" applyProtection="1">
      <alignment horizontal="right" vertical="center" wrapText="1" shrinkToFit="1"/>
    </xf>
    <xf numFmtId="183" fontId="20" fillId="4" borderId="47" xfId="2" applyNumberFormat="1" applyFont="1" applyFill="1" applyBorder="1" applyAlignment="1" applyProtection="1">
      <alignment horizontal="right" vertical="center" wrapText="1" shrinkToFit="1"/>
    </xf>
    <xf numFmtId="49" fontId="4" fillId="4" borderId="0" xfId="2" applyNumberFormat="1" applyFont="1" applyFill="1" applyAlignment="1" applyProtection="1">
      <alignment horizontal="left" vertical="center" shrinkToFit="1"/>
    </xf>
    <xf numFmtId="49" fontId="4" fillId="4" borderId="11" xfId="2" applyNumberFormat="1" applyFont="1" applyFill="1" applyBorder="1" applyAlignment="1">
      <alignment horizontal="center" vertical="center" shrinkToFit="1"/>
    </xf>
    <xf numFmtId="49" fontId="4" fillId="4" borderId="12" xfId="2" applyNumberFormat="1" applyFont="1" applyFill="1" applyBorder="1" applyAlignment="1">
      <alignment horizontal="center" vertical="center" shrinkToFit="1"/>
    </xf>
    <xf numFmtId="49" fontId="4" fillId="4" borderId="14" xfId="2" applyNumberFormat="1" applyFont="1" applyFill="1" applyBorder="1" applyAlignment="1">
      <alignment horizontal="center" vertical="center" shrinkToFit="1"/>
    </xf>
    <xf numFmtId="49" fontId="4" fillId="4" borderId="13" xfId="2" applyNumberFormat="1" applyFont="1" applyFill="1" applyBorder="1" applyAlignment="1">
      <alignment horizontal="center" vertical="center" shrinkToFit="1"/>
    </xf>
    <xf numFmtId="49" fontId="4" fillId="4" borderId="40" xfId="2" applyNumberFormat="1" applyFont="1" applyFill="1" applyBorder="1" applyAlignment="1">
      <alignment horizontal="center" vertical="center" shrinkToFit="1"/>
    </xf>
    <xf numFmtId="49" fontId="4" fillId="4" borderId="42" xfId="2" applyNumberFormat="1" applyFont="1" applyFill="1" applyBorder="1" applyAlignment="1">
      <alignment horizontal="center" vertical="center" shrinkToFit="1"/>
    </xf>
    <xf numFmtId="49" fontId="4" fillId="4" borderId="19" xfId="2" applyNumberFormat="1" applyFont="1" applyFill="1" applyBorder="1" applyAlignment="1">
      <alignment horizontal="center" vertical="center" shrinkToFit="1"/>
    </xf>
    <xf numFmtId="49" fontId="4" fillId="0" borderId="23" xfId="2" applyNumberFormat="1" applyFont="1" applyBorder="1" applyAlignment="1">
      <alignment horizontal="center" vertical="center" shrinkToFit="1"/>
    </xf>
    <xf numFmtId="49" fontId="4" fillId="0" borderId="41" xfId="2" applyNumberFormat="1" applyFont="1" applyBorder="1" applyAlignment="1">
      <alignment horizontal="center" vertical="center" shrinkToFit="1"/>
    </xf>
    <xf numFmtId="49" fontId="4" fillId="0" borderId="15" xfId="2" applyNumberFormat="1" applyFont="1" applyBorder="1" applyAlignment="1">
      <alignment horizontal="center" vertical="center" shrinkToFit="1"/>
    </xf>
    <xf numFmtId="49" fontId="4" fillId="0" borderId="10" xfId="2" applyNumberFormat="1" applyFont="1" applyBorder="1" applyAlignment="1">
      <alignment horizontal="center" vertical="center" shrinkToFit="1"/>
    </xf>
    <xf numFmtId="49" fontId="4" fillId="0" borderId="43" xfId="2" applyNumberFormat="1" applyFont="1" applyBorder="1" applyAlignment="1">
      <alignment horizontal="center" vertical="center" shrinkToFit="1"/>
    </xf>
    <xf numFmtId="49" fontId="4" fillId="4" borderId="55" xfId="2" applyNumberFormat="1" applyFont="1" applyFill="1" applyBorder="1" applyAlignment="1" applyProtection="1">
      <alignment horizontal="center" vertical="center" wrapText="1" shrinkToFit="1"/>
    </xf>
    <xf numFmtId="184" fontId="19" fillId="4" borderId="20" xfId="2" applyNumberFormat="1" applyFont="1" applyFill="1" applyBorder="1" applyAlignment="1" applyProtection="1">
      <alignment horizontal="right" vertical="center" shrinkToFit="1"/>
    </xf>
    <xf numFmtId="184" fontId="19" fillId="4" borderId="28" xfId="2" applyNumberFormat="1" applyFont="1" applyFill="1" applyBorder="1" applyAlignment="1" applyProtection="1">
      <alignment horizontal="right" vertical="center" shrinkToFit="1"/>
    </xf>
    <xf numFmtId="184" fontId="19" fillId="4" borderId="55" xfId="2" applyNumberFormat="1" applyFont="1" applyFill="1" applyBorder="1" applyAlignment="1" applyProtection="1">
      <alignment horizontal="right" vertical="center" shrinkToFit="1"/>
    </xf>
    <xf numFmtId="49" fontId="41" fillId="4" borderId="16" xfId="0" applyNumberFormat="1" applyFont="1" applyFill="1" applyBorder="1" applyAlignment="1" applyProtection="1">
      <alignment horizontal="left" vertical="center" shrinkToFit="1"/>
    </xf>
    <xf numFmtId="49" fontId="4" fillId="4" borderId="23" xfId="0" applyNumberFormat="1" applyFont="1" applyFill="1" applyBorder="1" applyAlignment="1">
      <alignment horizontal="left" vertical="center" shrinkToFit="1"/>
    </xf>
    <xf numFmtId="49" fontId="4" fillId="4" borderId="44" xfId="0" applyNumberFormat="1" applyFont="1" applyFill="1" applyBorder="1" applyAlignment="1">
      <alignment horizontal="left" vertical="center" shrinkToFit="1"/>
    </xf>
    <xf numFmtId="49" fontId="42" fillId="4" borderId="13" xfId="0" applyNumberFormat="1" applyFont="1" applyFill="1" applyBorder="1" applyAlignment="1">
      <alignment horizontal="left" vertical="center" shrinkToFit="1"/>
    </xf>
    <xf numFmtId="49" fontId="4" fillId="4" borderId="0" xfId="0" applyNumberFormat="1" applyFont="1" applyFill="1" applyAlignment="1">
      <alignment horizontal="left" vertical="center" shrinkToFit="1"/>
    </xf>
    <xf numFmtId="49" fontId="5" fillId="4" borderId="24" xfId="0" applyNumberFormat="1" applyFont="1" applyFill="1" applyBorder="1" applyAlignment="1" applyProtection="1">
      <alignment horizontal="center" vertical="center" shrinkToFit="1"/>
    </xf>
    <xf numFmtId="49" fontId="4" fillId="4" borderId="78" xfId="0" applyNumberFormat="1" applyFont="1" applyFill="1" applyBorder="1" applyAlignment="1" applyProtection="1">
      <alignment horizontal="distributed" vertical="center" justifyLastLine="1" shrinkToFit="1"/>
    </xf>
    <xf numFmtId="49" fontId="4" fillId="4" borderId="22" xfId="0" applyNumberFormat="1" applyFont="1" applyFill="1" applyBorder="1" applyAlignment="1" applyProtection="1">
      <alignment horizontal="distributed" vertical="center" justifyLastLine="1" shrinkToFit="1"/>
    </xf>
    <xf numFmtId="49" fontId="4" fillId="4" borderId="68" xfId="0" applyNumberFormat="1" applyFont="1" applyFill="1" applyBorder="1" applyAlignment="1" applyProtection="1">
      <alignment horizontal="distributed" vertical="center" justifyLastLine="1" shrinkToFit="1"/>
    </xf>
    <xf numFmtId="49" fontId="4" fillId="4" borderId="33" xfId="0" applyNumberFormat="1" applyFont="1" applyFill="1" applyBorder="1" applyAlignment="1" applyProtection="1">
      <alignment horizontal="distributed" vertical="center" justifyLastLine="1" shrinkToFit="1"/>
    </xf>
    <xf numFmtId="49" fontId="4" fillId="4" borderId="22" xfId="0" applyNumberFormat="1" applyFont="1" applyFill="1" applyBorder="1" applyAlignment="1">
      <alignment horizontal="distributed" vertical="center" justifyLastLine="1" shrinkToFit="1"/>
    </xf>
    <xf numFmtId="49" fontId="4" fillId="4" borderId="51" xfId="0" applyNumberFormat="1" applyFont="1" applyFill="1" applyBorder="1" applyAlignment="1">
      <alignment horizontal="distributed" vertical="center" justifyLastLine="1" shrinkToFit="1"/>
    </xf>
    <xf numFmtId="49" fontId="4" fillId="4" borderId="34" xfId="0" applyNumberFormat="1" applyFont="1" applyFill="1" applyBorder="1" applyAlignment="1" applyProtection="1">
      <alignment horizontal="center" vertical="center" wrapText="1" shrinkToFit="1"/>
    </xf>
    <xf numFmtId="49" fontId="4" fillId="4" borderId="23" xfId="0" applyNumberFormat="1" applyFont="1" applyFill="1" applyBorder="1" applyAlignment="1">
      <alignment horizontal="center" vertical="center" wrapText="1" shrinkToFit="1"/>
    </xf>
    <xf numFmtId="49" fontId="4" fillId="4" borderId="44" xfId="0" applyNumberFormat="1" applyFont="1" applyFill="1" applyBorder="1" applyAlignment="1">
      <alignment horizontal="center" vertical="center" wrapText="1" shrinkToFit="1"/>
    </xf>
    <xf numFmtId="49" fontId="4" fillId="4" borderId="30" xfId="0" applyNumberFormat="1" applyFont="1" applyFill="1" applyBorder="1" applyAlignment="1">
      <alignment horizontal="center" vertical="center" wrapText="1" shrinkToFit="1"/>
    </xf>
    <xf numFmtId="49" fontId="4" fillId="4" borderId="36" xfId="0" applyNumberFormat="1" applyFont="1" applyFill="1" applyBorder="1" applyAlignment="1">
      <alignment horizontal="center" vertical="center" wrapText="1" shrinkToFit="1"/>
    </xf>
    <xf numFmtId="49" fontId="4" fillId="4" borderId="24" xfId="0" applyNumberFormat="1" applyFont="1" applyFill="1" applyBorder="1" applyAlignment="1">
      <alignment horizontal="center" vertical="center" wrapText="1" shrinkToFit="1"/>
    </xf>
    <xf numFmtId="49" fontId="4" fillId="4" borderId="45" xfId="0" applyNumberFormat="1" applyFont="1" applyFill="1" applyBorder="1" applyAlignment="1">
      <alignment horizontal="center" vertical="center" wrapText="1" shrinkToFit="1"/>
    </xf>
    <xf numFmtId="49" fontId="4" fillId="4" borderId="34" xfId="0" applyNumberFormat="1" applyFont="1" applyFill="1" applyBorder="1" applyAlignment="1" applyProtection="1">
      <alignment horizontal="left" vertical="center" wrapText="1" indent="1" shrinkToFit="1"/>
    </xf>
    <xf numFmtId="49" fontId="4" fillId="4" borderId="23" xfId="0" applyNumberFormat="1" applyFont="1" applyFill="1" applyBorder="1" applyAlignment="1" applyProtection="1">
      <alignment horizontal="left" vertical="center" wrapText="1" indent="1" shrinkToFit="1"/>
    </xf>
    <xf numFmtId="49" fontId="4" fillId="4" borderId="41" xfId="0" applyNumberFormat="1" applyFont="1" applyFill="1" applyBorder="1" applyAlignment="1" applyProtection="1">
      <alignment horizontal="left" vertical="center" wrapText="1" indent="1" shrinkToFit="1"/>
    </xf>
    <xf numFmtId="49" fontId="4" fillId="4" borderId="35" xfId="0" applyNumberFormat="1" applyFont="1" applyFill="1" applyBorder="1" applyAlignment="1" applyProtection="1">
      <alignment horizontal="left" vertical="center" wrapText="1" indent="1" shrinkToFit="1"/>
    </xf>
    <xf numFmtId="49" fontId="4" fillId="4" borderId="0" xfId="0" applyNumberFormat="1" applyFont="1" applyFill="1" applyBorder="1" applyAlignment="1" applyProtection="1">
      <alignment horizontal="left" vertical="center" wrapText="1" indent="1" shrinkToFit="1"/>
    </xf>
    <xf numFmtId="49" fontId="4" fillId="4" borderId="40" xfId="0" applyNumberFormat="1" applyFont="1" applyFill="1" applyBorder="1" applyAlignment="1" applyProtection="1">
      <alignment horizontal="left" vertical="center" wrapText="1" indent="1" shrinkToFit="1"/>
    </xf>
    <xf numFmtId="49" fontId="4" fillId="4" borderId="36" xfId="0" applyNumberFormat="1" applyFont="1" applyFill="1" applyBorder="1" applyAlignment="1" applyProtection="1">
      <alignment horizontal="left" vertical="center" wrapText="1" indent="1" shrinkToFit="1"/>
    </xf>
    <xf numFmtId="49" fontId="4" fillId="4" borderId="24" xfId="0" applyNumberFormat="1" applyFont="1" applyFill="1" applyBorder="1" applyAlignment="1" applyProtection="1">
      <alignment horizontal="left" vertical="center" wrapText="1" indent="1" shrinkToFit="1"/>
    </xf>
    <xf numFmtId="49" fontId="4" fillId="4" borderId="42" xfId="0" applyNumberFormat="1" applyFont="1" applyFill="1" applyBorder="1" applyAlignment="1" applyProtection="1">
      <alignment horizontal="left" vertical="center" wrapText="1" indent="1" shrinkToFit="1"/>
    </xf>
    <xf numFmtId="184" fontId="19" fillId="0" borderId="33" xfId="0" applyNumberFormat="1" applyFont="1" applyFill="1" applyBorder="1" applyAlignment="1" applyProtection="1">
      <alignment horizontal="right" vertical="center" indent="2" shrinkToFit="1"/>
      <protection locked="0"/>
    </xf>
    <xf numFmtId="184" fontId="19" fillId="0" borderId="22" xfId="0" applyNumberFormat="1" applyFont="1" applyFill="1" applyBorder="1" applyAlignment="1" applyProtection="1">
      <alignment horizontal="right" vertical="center" indent="2" shrinkToFit="1"/>
      <protection locked="0"/>
    </xf>
    <xf numFmtId="184" fontId="19" fillId="0" borderId="33" xfId="0" applyNumberFormat="1" applyFont="1" applyFill="1" applyBorder="1" applyAlignment="1" applyProtection="1">
      <alignment horizontal="right" vertical="center" shrinkToFit="1"/>
      <protection locked="0"/>
    </xf>
    <xf numFmtId="184" fontId="19" fillId="0" borderId="22" xfId="0" applyNumberFormat="1" applyFont="1" applyFill="1" applyBorder="1" applyAlignment="1" applyProtection="1">
      <alignment horizontal="right" vertical="center" shrinkToFit="1"/>
      <protection locked="0"/>
    </xf>
    <xf numFmtId="184" fontId="19" fillId="0" borderId="68" xfId="0" applyNumberFormat="1" applyFont="1" applyFill="1" applyBorder="1" applyAlignment="1" applyProtection="1">
      <alignment horizontal="right" vertical="center" shrinkToFit="1"/>
      <protection locked="0"/>
    </xf>
    <xf numFmtId="190" fontId="20" fillId="0" borderId="22" xfId="0" applyNumberFormat="1" applyFont="1" applyFill="1" applyBorder="1" applyAlignment="1" applyProtection="1">
      <alignment horizontal="center" vertical="center" shrinkToFit="1"/>
      <protection locked="0"/>
    </xf>
    <xf numFmtId="49" fontId="4" fillId="4" borderId="23" xfId="0" applyNumberFormat="1" applyFont="1" applyFill="1" applyBorder="1" applyAlignment="1" applyProtection="1">
      <alignment horizontal="distributed" vertical="center" shrinkToFit="1"/>
    </xf>
    <xf numFmtId="49" fontId="4" fillId="4" borderId="0" xfId="0" applyNumberFormat="1" applyFont="1" applyFill="1" applyBorder="1" applyAlignment="1" applyProtection="1">
      <alignment horizontal="distributed" vertical="center" shrinkToFit="1"/>
    </xf>
    <xf numFmtId="49" fontId="4" fillId="4" borderId="24" xfId="0" applyNumberFormat="1" applyFont="1" applyFill="1" applyBorder="1" applyAlignment="1" applyProtection="1">
      <alignment horizontal="distributed" vertical="center" shrinkToFit="1"/>
    </xf>
    <xf numFmtId="0" fontId="20" fillId="5" borderId="34" xfId="0" applyNumberFormat="1" applyFont="1" applyFill="1" applyBorder="1" applyAlignment="1" applyProtection="1">
      <alignment horizontal="left" vertical="center" wrapText="1" indent="2" shrinkToFit="1"/>
    </xf>
    <xf numFmtId="0" fontId="20" fillId="5" borderId="23" xfId="0" applyNumberFormat="1" applyFont="1" applyFill="1" applyBorder="1" applyAlignment="1" applyProtection="1">
      <alignment horizontal="left" vertical="center" wrapText="1" indent="2" shrinkToFit="1"/>
    </xf>
    <xf numFmtId="0" fontId="20" fillId="5" borderId="41" xfId="0" applyNumberFormat="1" applyFont="1" applyFill="1" applyBorder="1" applyAlignment="1" applyProtection="1">
      <alignment horizontal="left" vertical="center" wrapText="1" indent="2" shrinkToFit="1"/>
    </xf>
    <xf numFmtId="0" fontId="20" fillId="5" borderId="35" xfId="0" applyNumberFormat="1" applyFont="1" applyFill="1" applyBorder="1" applyAlignment="1" applyProtection="1">
      <alignment horizontal="left" vertical="center" wrapText="1" indent="2" shrinkToFit="1"/>
    </xf>
    <xf numFmtId="0" fontId="20" fillId="5" borderId="0" xfId="0" applyNumberFormat="1" applyFont="1" applyFill="1" applyBorder="1" applyAlignment="1" applyProtection="1">
      <alignment horizontal="left" vertical="center" wrapText="1" indent="2" shrinkToFit="1"/>
    </xf>
    <xf numFmtId="0" fontId="20" fillId="5" borderId="0" xfId="0" applyNumberFormat="1" applyFont="1" applyFill="1" applyAlignment="1" applyProtection="1">
      <alignment horizontal="left" vertical="center" wrapText="1" indent="2" shrinkToFit="1"/>
    </xf>
    <xf numFmtId="0" fontId="20" fillId="5" borderId="40" xfId="0" applyNumberFormat="1" applyFont="1" applyFill="1" applyBorder="1" applyAlignment="1" applyProtection="1">
      <alignment horizontal="left" vertical="center" wrapText="1" indent="2" shrinkToFit="1"/>
    </xf>
    <xf numFmtId="0" fontId="20" fillId="5" borderId="36" xfId="0" applyNumberFormat="1" applyFont="1" applyFill="1" applyBorder="1" applyAlignment="1" applyProtection="1">
      <alignment horizontal="left" vertical="center" wrapText="1" indent="2" shrinkToFit="1"/>
    </xf>
    <xf numFmtId="0" fontId="20" fillId="5" borderId="24" xfId="0" applyNumberFormat="1" applyFont="1" applyFill="1" applyBorder="1" applyAlignment="1" applyProtection="1">
      <alignment horizontal="left" vertical="center" wrapText="1" indent="2" shrinkToFit="1"/>
    </xf>
    <xf numFmtId="0" fontId="20" fillId="5" borderId="42" xfId="0" applyNumberFormat="1" applyFont="1" applyFill="1" applyBorder="1" applyAlignment="1" applyProtection="1">
      <alignment horizontal="left" vertical="center" wrapText="1" indent="2" shrinkToFit="1"/>
    </xf>
    <xf numFmtId="0" fontId="4" fillId="4" borderId="24" xfId="0" applyNumberFormat="1" applyFont="1" applyFill="1" applyBorder="1" applyAlignment="1" applyProtection="1">
      <alignment horizontal="center" vertical="center" shrinkToFit="1"/>
    </xf>
    <xf numFmtId="0" fontId="20" fillId="2" borderId="23" xfId="0" applyNumberFormat="1" applyFont="1" applyFill="1" applyBorder="1" applyAlignment="1" applyProtection="1">
      <alignment horizontal="center" vertical="center" shrinkToFit="1"/>
      <protection locked="0"/>
    </xf>
    <xf numFmtId="0" fontId="20" fillId="2" borderId="24" xfId="0" applyNumberFormat="1" applyFont="1" applyFill="1" applyBorder="1" applyAlignment="1" applyProtection="1">
      <alignment horizontal="center" vertical="center" shrinkToFit="1"/>
      <protection locked="0"/>
    </xf>
    <xf numFmtId="49" fontId="20" fillId="5" borderId="23" xfId="0" applyNumberFormat="1" applyFont="1" applyFill="1" applyBorder="1" applyAlignment="1" applyProtection="1">
      <alignment horizontal="center" vertical="center" shrinkToFit="1"/>
    </xf>
    <xf numFmtId="0" fontId="20" fillId="5" borderId="23" xfId="0" applyNumberFormat="1" applyFont="1" applyFill="1" applyBorder="1" applyAlignment="1" applyProtection="1">
      <alignment horizontal="center" vertical="center" shrinkToFit="1"/>
    </xf>
    <xf numFmtId="0" fontId="20" fillId="5" borderId="24" xfId="0" applyNumberFormat="1" applyFont="1" applyFill="1" applyBorder="1" applyAlignment="1" applyProtection="1">
      <alignment horizontal="center" vertical="center" shrinkToFit="1"/>
    </xf>
    <xf numFmtId="49" fontId="4" fillId="4" borderId="12" xfId="0" applyNumberFormat="1" applyFont="1" applyFill="1" applyBorder="1" applyAlignment="1" applyProtection="1">
      <alignment horizontal="distributed" vertical="center" shrinkToFit="1"/>
    </xf>
    <xf numFmtId="0" fontId="20" fillId="5" borderId="38" xfId="0" applyNumberFormat="1" applyFont="1" applyFill="1" applyBorder="1" applyAlignment="1" applyProtection="1">
      <alignment horizontal="left" vertical="center" wrapText="1" indent="1" shrinkToFit="1"/>
    </xf>
    <xf numFmtId="0" fontId="20" fillId="5" borderId="12" xfId="0" applyNumberFormat="1" applyFont="1" applyFill="1" applyBorder="1" applyAlignment="1" applyProtection="1">
      <alignment horizontal="left" vertical="center" wrapText="1" indent="1" shrinkToFit="1"/>
    </xf>
    <xf numFmtId="0" fontId="20" fillId="5" borderId="14" xfId="0" applyNumberFormat="1" applyFont="1" applyFill="1" applyBorder="1" applyAlignment="1" applyProtection="1">
      <alignment horizontal="left" vertical="center" wrapText="1" indent="1" shrinkToFit="1"/>
    </xf>
    <xf numFmtId="0" fontId="20" fillId="5" borderId="35" xfId="0" applyNumberFormat="1" applyFont="1" applyFill="1" applyBorder="1" applyAlignment="1" applyProtection="1">
      <alignment horizontal="left" vertical="center" wrapText="1" indent="1" shrinkToFit="1"/>
    </xf>
    <xf numFmtId="0" fontId="20" fillId="5" borderId="0" xfId="0" applyNumberFormat="1" applyFont="1" applyFill="1" applyBorder="1" applyAlignment="1" applyProtection="1">
      <alignment horizontal="left" vertical="center" wrapText="1" indent="1" shrinkToFit="1"/>
    </xf>
    <xf numFmtId="0" fontId="20" fillId="5" borderId="40" xfId="0" applyNumberFormat="1" applyFont="1" applyFill="1" applyBorder="1" applyAlignment="1" applyProtection="1">
      <alignment horizontal="left" vertical="center" wrapText="1" indent="1" shrinkToFit="1"/>
    </xf>
    <xf numFmtId="49" fontId="5" fillId="4" borderId="0" xfId="0" applyNumberFormat="1" applyFont="1" applyFill="1" applyBorder="1" applyAlignment="1" applyProtection="1">
      <alignment horizontal="distributed" vertical="center" shrinkToFit="1"/>
    </xf>
    <xf numFmtId="49" fontId="5" fillId="4" borderId="24" xfId="0" applyNumberFormat="1" applyFont="1" applyFill="1" applyBorder="1" applyAlignment="1" applyProtection="1">
      <alignment horizontal="distributed" vertical="center" shrinkToFit="1"/>
    </xf>
    <xf numFmtId="49" fontId="4" fillId="4" borderId="30" xfId="0" applyNumberFormat="1" applyFont="1" applyFill="1" applyBorder="1" applyAlignment="1">
      <alignment horizontal="center" vertical="center" shrinkToFit="1"/>
    </xf>
    <xf numFmtId="49" fontId="4" fillId="4" borderId="0" xfId="0" applyNumberFormat="1" applyFont="1" applyFill="1" applyBorder="1" applyAlignment="1">
      <alignment horizontal="distributed" vertical="center" shrinkToFit="1"/>
    </xf>
    <xf numFmtId="49" fontId="4" fillId="4" borderId="10" xfId="0" applyNumberFormat="1" applyFont="1" applyFill="1" applyBorder="1" applyAlignment="1">
      <alignment horizontal="distributed" vertical="center" shrinkToFit="1"/>
    </xf>
    <xf numFmtId="49" fontId="24" fillId="4" borderId="0" xfId="0" applyNumberFormat="1" applyFont="1" applyFill="1" applyAlignment="1">
      <alignment horizontal="distributed" vertical="center" shrinkToFit="1"/>
    </xf>
    <xf numFmtId="49" fontId="24" fillId="4" borderId="24" xfId="0" applyNumberFormat="1" applyFont="1" applyFill="1" applyBorder="1" applyAlignment="1">
      <alignment horizontal="distributed" vertical="center" shrinkToFit="1"/>
    </xf>
    <xf numFmtId="0" fontId="23" fillId="0" borderId="23" xfId="0" applyNumberFormat="1" applyFont="1" applyFill="1" applyBorder="1" applyAlignment="1" applyProtection="1">
      <alignment horizontal="center" vertical="center" shrinkToFit="1"/>
      <protection locked="0"/>
    </xf>
    <xf numFmtId="0" fontId="23" fillId="0" borderId="24" xfId="0" applyNumberFormat="1" applyFont="1" applyFill="1" applyBorder="1" applyAlignment="1" applyProtection="1">
      <alignment horizontal="center" vertical="center" shrinkToFit="1"/>
      <protection locked="0"/>
    </xf>
    <xf numFmtId="49" fontId="4" fillId="4" borderId="23" xfId="0" applyNumberFormat="1" applyFont="1" applyFill="1" applyBorder="1" applyAlignment="1" applyProtection="1">
      <alignment horizontal="distributed" vertical="center" justifyLastLine="1" shrinkToFit="1"/>
    </xf>
    <xf numFmtId="0" fontId="0" fillId="0" borderId="23" xfId="0" applyBorder="1" applyAlignment="1">
      <alignment horizontal="distributed" vertical="center" justifyLastLine="1" shrinkToFit="1"/>
    </xf>
    <xf numFmtId="0" fontId="0" fillId="0" borderId="0" xfId="0" applyAlignment="1">
      <alignment horizontal="distributed" vertical="center" justifyLastLine="1" shrinkToFit="1"/>
    </xf>
    <xf numFmtId="0" fontId="0" fillId="0" borderId="24" xfId="0" applyBorder="1" applyAlignment="1">
      <alignment horizontal="distributed" vertical="center" justifyLastLine="1" shrinkToFit="1"/>
    </xf>
    <xf numFmtId="49" fontId="4" fillId="0" borderId="23" xfId="0" applyNumberFormat="1" applyFont="1" applyFill="1" applyBorder="1" applyAlignment="1" applyProtection="1">
      <alignment horizontal="distributed" vertical="center" justifyLastLine="1" shrinkToFit="1"/>
      <protection locked="0"/>
    </xf>
    <xf numFmtId="0" fontId="4" fillId="0" borderId="23" xfId="0" applyFont="1" applyFill="1" applyBorder="1" applyAlignment="1" applyProtection="1">
      <alignment horizontal="distributed" vertical="center" justifyLastLine="1" shrinkToFit="1"/>
      <protection locked="0"/>
    </xf>
    <xf numFmtId="0" fontId="4" fillId="0" borderId="0" xfId="0" applyFont="1" applyFill="1" applyAlignment="1" applyProtection="1">
      <alignment horizontal="distributed" vertical="center" justifyLastLine="1" shrinkToFit="1"/>
      <protection locked="0"/>
    </xf>
    <xf numFmtId="0" fontId="4" fillId="0" borderId="24" xfId="0" applyFont="1" applyFill="1" applyBorder="1" applyAlignment="1" applyProtection="1">
      <alignment horizontal="distributed" vertical="center" justifyLastLine="1" shrinkToFit="1"/>
      <protection locked="0"/>
    </xf>
    <xf numFmtId="49" fontId="4" fillId="4" borderId="23" xfId="0" applyNumberFormat="1" applyFont="1" applyFill="1" applyBorder="1" applyAlignment="1" applyProtection="1">
      <alignment horizontal="left" vertical="center" shrinkToFit="1"/>
    </xf>
    <xf numFmtId="49" fontId="4" fillId="4" borderId="24" xfId="0" applyNumberFormat="1" applyFont="1" applyFill="1" applyBorder="1" applyAlignment="1" applyProtection="1">
      <alignment horizontal="left" vertical="center" shrinkToFit="1"/>
    </xf>
    <xf numFmtId="192" fontId="19" fillId="0" borderId="64" xfId="0" applyNumberFormat="1" applyFont="1" applyFill="1" applyBorder="1" applyAlignment="1" applyProtection="1">
      <alignment horizontal="center" vertical="center" shrinkToFit="1"/>
      <protection locked="0"/>
    </xf>
    <xf numFmtId="192" fontId="19" fillId="0" borderId="65" xfId="0" applyNumberFormat="1" applyFont="1" applyFill="1" applyBorder="1" applyAlignment="1" applyProtection="1">
      <alignment horizontal="center" vertical="center" shrinkToFit="1"/>
      <protection locked="0"/>
    </xf>
    <xf numFmtId="192" fontId="19" fillId="0" borderId="74" xfId="0" applyNumberFormat="1" applyFont="1" applyFill="1" applyBorder="1" applyAlignment="1" applyProtection="1">
      <alignment horizontal="center" vertical="center" shrinkToFit="1"/>
      <protection locked="0"/>
    </xf>
    <xf numFmtId="192" fontId="19" fillId="0" borderId="71" xfId="0" applyNumberFormat="1" applyFont="1" applyFill="1" applyBorder="1" applyAlignment="1" applyProtection="1">
      <alignment horizontal="center" vertical="center" shrinkToFit="1"/>
      <protection locked="0"/>
    </xf>
    <xf numFmtId="184" fontId="22" fillId="0" borderId="27" xfId="0" applyNumberFormat="1" applyFont="1" applyFill="1" applyBorder="1" applyAlignment="1" applyProtection="1">
      <alignment horizontal="right" vertical="center" shrinkToFit="1"/>
      <protection locked="0"/>
    </xf>
    <xf numFmtId="49" fontId="20" fillId="0" borderId="65" xfId="0" applyNumberFormat="1" applyFont="1" applyFill="1" applyBorder="1" applyAlignment="1" applyProtection="1">
      <alignment horizontal="center" vertical="center" wrapText="1" shrinkToFit="1"/>
      <protection locked="0"/>
    </xf>
    <xf numFmtId="49" fontId="20" fillId="0" borderId="71" xfId="0" applyNumberFormat="1" applyFont="1" applyFill="1" applyBorder="1" applyAlignment="1" applyProtection="1">
      <alignment horizontal="center" vertical="center" wrapText="1" shrinkToFit="1"/>
      <protection locked="0"/>
    </xf>
    <xf numFmtId="192" fontId="21" fillId="0" borderId="74" xfId="0" applyNumberFormat="1" applyFont="1" applyFill="1" applyBorder="1" applyAlignment="1" applyProtection="1">
      <alignment horizontal="left" vertical="center" indent="1" shrinkToFit="1"/>
      <protection locked="0"/>
    </xf>
    <xf numFmtId="192" fontId="21" fillId="0" borderId="71" xfId="0" applyNumberFormat="1" applyFont="1" applyBorder="1" applyAlignment="1" applyProtection="1">
      <alignment horizontal="left" vertical="center" indent="1" shrinkToFit="1"/>
      <protection locked="0"/>
    </xf>
    <xf numFmtId="192" fontId="21" fillId="0" borderId="67" xfId="0" applyNumberFormat="1" applyFont="1" applyBorder="1" applyAlignment="1" applyProtection="1">
      <alignment horizontal="left" vertical="center" indent="1" shrinkToFit="1"/>
      <protection locked="0"/>
    </xf>
    <xf numFmtId="192" fontId="21" fillId="0" borderId="47" xfId="0" applyNumberFormat="1" applyFont="1" applyBorder="1" applyAlignment="1" applyProtection="1">
      <alignment horizontal="left" vertical="center" indent="1" shrinkToFit="1"/>
      <protection locked="0"/>
    </xf>
    <xf numFmtId="49" fontId="21" fillId="0" borderId="71" xfId="0" applyNumberFormat="1" applyFont="1" applyFill="1" applyBorder="1" applyAlignment="1" applyProtection="1">
      <alignment horizontal="center" vertical="center" wrapText="1" shrinkToFit="1"/>
      <protection locked="0"/>
    </xf>
    <xf numFmtId="49" fontId="21" fillId="0" borderId="47" xfId="0" applyNumberFormat="1" applyFont="1" applyBorder="1" applyAlignment="1" applyProtection="1">
      <alignment horizontal="center" vertical="center" wrapText="1" shrinkToFit="1"/>
      <protection locked="0"/>
    </xf>
    <xf numFmtId="184" fontId="19" fillId="4" borderId="41" xfId="0" applyNumberFormat="1" applyFont="1" applyFill="1" applyBorder="1" applyAlignment="1" applyProtection="1">
      <alignment horizontal="right" vertical="center" shrinkToFit="1"/>
    </xf>
    <xf numFmtId="49" fontId="18" fillId="4" borderId="74" xfId="0" applyNumberFormat="1" applyFont="1" applyFill="1" applyBorder="1" applyAlignment="1" applyProtection="1">
      <alignment horizontal="center" vertical="center" shrinkToFit="1"/>
    </xf>
    <xf numFmtId="49" fontId="18" fillId="4" borderId="71" xfId="0" applyNumberFormat="1" applyFont="1" applyFill="1" applyBorder="1" applyAlignment="1" applyProtection="1">
      <alignment horizontal="center" vertical="center" shrinkToFit="1"/>
    </xf>
    <xf numFmtId="49" fontId="18" fillId="4" borderId="67" xfId="0" applyNumberFormat="1" applyFont="1" applyFill="1" applyBorder="1" applyAlignment="1" applyProtection="1">
      <alignment horizontal="center" vertical="center" shrinkToFit="1"/>
    </xf>
    <xf numFmtId="184" fontId="20" fillId="4" borderId="71" xfId="0" applyNumberFormat="1" applyFont="1" applyFill="1" applyBorder="1" applyAlignment="1" applyProtection="1">
      <alignment horizontal="right" vertical="center" shrinkToFit="1"/>
    </xf>
    <xf numFmtId="184" fontId="20" fillId="4" borderId="71" xfId="0" applyNumberFormat="1" applyFont="1" applyFill="1" applyBorder="1" applyAlignment="1">
      <alignment horizontal="right" vertical="center" shrinkToFit="1"/>
    </xf>
    <xf numFmtId="184" fontId="20" fillId="4" borderId="47" xfId="0" applyNumberFormat="1" applyFont="1" applyFill="1" applyBorder="1" applyAlignment="1">
      <alignment horizontal="right" vertical="center" shrinkToFit="1"/>
    </xf>
    <xf numFmtId="184" fontId="19" fillId="4" borderId="24" xfId="0" applyNumberFormat="1" applyFont="1" applyFill="1" applyBorder="1" applyAlignment="1" applyProtection="1">
      <alignment horizontal="right" vertical="center" shrinkToFit="1"/>
    </xf>
    <xf numFmtId="183" fontId="20" fillId="4" borderId="24" xfId="0" applyNumberFormat="1" applyFont="1" applyFill="1" applyBorder="1" applyAlignment="1" applyProtection="1">
      <alignment horizontal="right" vertical="center" shrinkToFit="1"/>
    </xf>
    <xf numFmtId="184" fontId="19" fillId="4" borderId="42" xfId="0" applyNumberFormat="1" applyFont="1" applyFill="1" applyBorder="1" applyAlignment="1" applyProtection="1">
      <alignment horizontal="right" vertical="center" shrinkToFit="1"/>
    </xf>
    <xf numFmtId="49" fontId="18" fillId="4" borderId="64" xfId="0" applyNumberFormat="1" applyFont="1" applyFill="1" applyBorder="1" applyAlignment="1" applyProtection="1">
      <alignment horizontal="center" vertical="center" shrinkToFit="1"/>
    </xf>
    <xf numFmtId="49" fontId="18" fillId="4" borderId="65" xfId="0" applyNumberFormat="1" applyFont="1" applyFill="1" applyBorder="1" applyAlignment="1" applyProtection="1">
      <alignment horizontal="center" vertical="center" shrinkToFit="1"/>
    </xf>
    <xf numFmtId="184" fontId="19" fillId="4" borderId="34" xfId="0" applyNumberFormat="1" applyFont="1" applyFill="1" applyBorder="1" applyAlignment="1" applyProtection="1">
      <alignment horizontal="right" vertical="center" shrinkToFit="1"/>
    </xf>
    <xf numFmtId="183" fontId="19" fillId="4" borderId="23" xfId="0" applyNumberFormat="1" applyFont="1" applyFill="1" applyBorder="1" applyAlignment="1" applyProtection="1">
      <alignment horizontal="right" vertical="center" shrinkToFit="1"/>
    </xf>
    <xf numFmtId="183" fontId="19" fillId="4" borderId="0" xfId="0" applyNumberFormat="1" applyFont="1" applyFill="1" applyBorder="1" applyAlignment="1" applyProtection="1">
      <alignment horizontal="right" vertical="center" shrinkToFit="1"/>
    </xf>
    <xf numFmtId="184" fontId="19" fillId="4" borderId="44" xfId="0" applyNumberFormat="1" applyFont="1" applyFill="1" applyBorder="1" applyAlignment="1" applyProtection="1">
      <alignment horizontal="right" vertical="center" shrinkToFit="1"/>
    </xf>
    <xf numFmtId="49" fontId="20" fillId="4" borderId="27" xfId="0" applyNumberFormat="1" applyFont="1" applyFill="1" applyBorder="1" applyAlignment="1" applyProtection="1">
      <alignment horizontal="left" vertical="center" wrapText="1" shrinkToFit="1"/>
    </xf>
    <xf numFmtId="49" fontId="20" fillId="4" borderId="27" xfId="0" applyNumberFormat="1" applyFont="1" applyFill="1" applyBorder="1" applyAlignment="1">
      <alignment horizontal="left" vertical="center" wrapText="1" shrinkToFit="1"/>
    </xf>
    <xf numFmtId="184" fontId="22" fillId="0" borderId="33" xfId="0" applyNumberFormat="1" applyFont="1" applyFill="1" applyBorder="1" applyAlignment="1" applyProtection="1">
      <alignment horizontal="right" vertical="center" shrinkToFit="1"/>
      <protection locked="0"/>
    </xf>
    <xf numFmtId="184" fontId="22" fillId="0" borderId="22" xfId="0" applyNumberFormat="1" applyFont="1" applyFill="1" applyBorder="1" applyAlignment="1" applyProtection="1">
      <alignment horizontal="right" vertical="center" shrinkToFit="1"/>
      <protection locked="0"/>
    </xf>
    <xf numFmtId="184" fontId="22" fillId="4" borderId="33" xfId="0" applyNumberFormat="1" applyFont="1" applyFill="1" applyBorder="1" applyAlignment="1" applyProtection="1">
      <alignment horizontal="right" vertical="center" shrinkToFit="1"/>
    </xf>
    <xf numFmtId="184" fontId="22" fillId="4" borderId="22" xfId="0" applyNumberFormat="1" applyFont="1" applyFill="1" applyBorder="1" applyAlignment="1" applyProtection="1">
      <alignment horizontal="right" vertical="center" shrinkToFit="1"/>
    </xf>
    <xf numFmtId="184" fontId="22" fillId="4" borderId="37" xfId="0" applyNumberFormat="1" applyFont="1" applyFill="1" applyBorder="1" applyAlignment="1" applyProtection="1">
      <alignment horizontal="right" vertical="center" shrinkToFit="1"/>
    </xf>
    <xf numFmtId="184" fontId="22" fillId="4" borderId="25" xfId="0" applyNumberFormat="1" applyFont="1" applyFill="1" applyBorder="1" applyAlignment="1" applyProtection="1">
      <alignment horizontal="right" vertical="center" shrinkToFit="1"/>
    </xf>
    <xf numFmtId="184" fontId="20" fillId="4" borderId="65" xfId="0" applyNumberFormat="1" applyFont="1" applyFill="1" applyBorder="1" applyAlignment="1" applyProtection="1">
      <alignment horizontal="right" vertical="center" shrinkToFit="1"/>
    </xf>
    <xf numFmtId="190" fontId="43" fillId="4" borderId="34" xfId="0" applyNumberFormat="1" applyFont="1" applyFill="1" applyBorder="1" applyAlignment="1" applyProtection="1">
      <alignment horizontal="distributed" vertical="center" wrapText="1" shrinkToFit="1"/>
    </xf>
    <xf numFmtId="190" fontId="43" fillId="4" borderId="23" xfId="0" applyNumberFormat="1" applyFont="1" applyFill="1" applyBorder="1" applyAlignment="1" applyProtection="1">
      <alignment horizontal="distributed" vertical="center" wrapText="1" shrinkToFit="1"/>
    </xf>
    <xf numFmtId="190" fontId="43" fillId="4" borderId="35" xfId="0" applyNumberFormat="1" applyFont="1" applyFill="1" applyBorder="1" applyAlignment="1" applyProtection="1">
      <alignment horizontal="distributed" vertical="center" wrapText="1" shrinkToFit="1"/>
    </xf>
    <xf numFmtId="190" fontId="43" fillId="4" borderId="0" xfId="0" applyNumberFormat="1" applyFont="1" applyFill="1" applyBorder="1" applyAlignment="1" applyProtection="1">
      <alignment horizontal="distributed" vertical="center" wrapText="1" shrinkToFit="1"/>
    </xf>
    <xf numFmtId="190" fontId="43" fillId="4" borderId="36" xfId="0" applyNumberFormat="1" applyFont="1" applyFill="1" applyBorder="1" applyAlignment="1" applyProtection="1">
      <alignment horizontal="distributed" vertical="center" wrapText="1" shrinkToFit="1"/>
    </xf>
    <xf numFmtId="190" fontId="43" fillId="4" borderId="24" xfId="0" applyNumberFormat="1" applyFont="1" applyFill="1" applyBorder="1" applyAlignment="1" applyProtection="1">
      <alignment horizontal="distributed" vertical="center" wrapText="1" shrinkToFit="1"/>
    </xf>
    <xf numFmtId="184" fontId="19" fillId="4" borderId="23" xfId="0" applyNumberFormat="1" applyFont="1" applyFill="1" applyBorder="1" applyAlignment="1" applyProtection="1">
      <alignment horizontal="right" vertical="center" shrinkToFit="1"/>
    </xf>
    <xf numFmtId="176" fontId="20" fillId="4" borderId="23" xfId="0" applyNumberFormat="1" applyFont="1" applyFill="1" applyBorder="1" applyAlignment="1" applyProtection="1">
      <alignment horizontal="right" vertical="center" shrinkToFit="1"/>
    </xf>
    <xf numFmtId="176" fontId="20" fillId="4" borderId="0" xfId="0" applyNumberFormat="1" applyFont="1" applyFill="1" applyBorder="1" applyAlignment="1" applyProtection="1">
      <alignment horizontal="right" vertical="center" shrinkToFit="1"/>
    </xf>
    <xf numFmtId="49" fontId="18" fillId="4" borderId="16" xfId="0" applyNumberFormat="1" applyFont="1" applyFill="1" applyBorder="1" applyAlignment="1" applyProtection="1">
      <alignment horizontal="center" vertical="center" shrinkToFit="1"/>
    </xf>
    <xf numFmtId="184" fontId="20" fillId="4" borderId="34" xfId="0" applyNumberFormat="1" applyFont="1" applyFill="1" applyBorder="1" applyAlignment="1" applyProtection="1">
      <alignment horizontal="right" vertical="center" shrinkToFit="1"/>
    </xf>
    <xf numFmtId="184" fontId="20" fillId="4" borderId="23" xfId="0" applyNumberFormat="1" applyFont="1" applyFill="1" applyBorder="1" applyAlignment="1" applyProtection="1">
      <alignment horizontal="right" vertical="center" shrinkToFit="1"/>
    </xf>
    <xf numFmtId="184" fontId="20" fillId="4" borderId="44" xfId="0" applyNumberFormat="1" applyFont="1" applyFill="1" applyBorder="1" applyAlignment="1" applyProtection="1">
      <alignment horizontal="right" vertical="center" shrinkToFit="1"/>
    </xf>
    <xf numFmtId="49" fontId="18" fillId="4" borderId="15" xfId="0" applyNumberFormat="1" applyFont="1" applyFill="1" applyBorder="1" applyAlignment="1" applyProtection="1">
      <alignment horizontal="center" vertical="center" shrinkToFit="1"/>
    </xf>
    <xf numFmtId="49" fontId="18" fillId="4" borderId="31" xfId="0" applyNumberFormat="1" applyFont="1" applyFill="1" applyBorder="1" applyAlignment="1">
      <alignment horizontal="center" vertical="center" shrinkToFit="1"/>
    </xf>
    <xf numFmtId="184" fontId="22" fillId="4" borderId="39" xfId="0" applyNumberFormat="1" applyFont="1" applyFill="1" applyBorder="1" applyAlignment="1" applyProtection="1">
      <alignment horizontal="right" vertical="center" shrinkToFit="1"/>
    </xf>
    <xf numFmtId="184" fontId="22" fillId="4" borderId="10" xfId="0" applyNumberFormat="1" applyFont="1" applyFill="1" applyBorder="1" applyAlignment="1">
      <alignment horizontal="right" vertical="center" shrinkToFit="1"/>
    </xf>
    <xf numFmtId="184" fontId="22" fillId="4" borderId="31" xfId="0" applyNumberFormat="1" applyFont="1" applyFill="1" applyBorder="1" applyAlignment="1">
      <alignment horizontal="right" vertical="center" shrinkToFit="1"/>
    </xf>
    <xf numFmtId="184" fontId="20" fillId="4" borderId="39" xfId="0" applyNumberFormat="1" applyFont="1" applyFill="1" applyBorder="1" applyAlignment="1" applyProtection="1">
      <alignment horizontal="right" vertical="center" shrinkToFit="1"/>
    </xf>
    <xf numFmtId="184" fontId="20" fillId="4" borderId="10" xfId="0" applyNumberFormat="1" applyFont="1" applyFill="1" applyBorder="1" applyAlignment="1" applyProtection="1">
      <alignment horizontal="right" vertical="center" shrinkToFit="1"/>
    </xf>
    <xf numFmtId="184" fontId="20" fillId="4" borderId="31" xfId="0" applyNumberFormat="1" applyFont="1" applyFill="1" applyBorder="1" applyAlignment="1" applyProtection="1">
      <alignment horizontal="right" vertical="center" shrinkToFit="1"/>
    </xf>
    <xf numFmtId="183" fontId="20" fillId="4" borderId="10" xfId="0" applyNumberFormat="1" applyFont="1" applyFill="1" applyBorder="1" applyAlignment="1" applyProtection="1">
      <alignment horizontal="right" vertical="center" shrinkToFit="1"/>
    </xf>
    <xf numFmtId="49" fontId="20" fillId="4" borderId="34" xfId="0" applyNumberFormat="1" applyFont="1" applyFill="1" applyBorder="1" applyAlignment="1" applyProtection="1">
      <alignment horizontal="center" vertical="center" shrinkToFit="1"/>
    </xf>
    <xf numFmtId="49" fontId="20" fillId="4" borderId="23" xfId="0" applyNumberFormat="1" applyFont="1" applyFill="1" applyBorder="1" applyAlignment="1">
      <alignment horizontal="center" vertical="center" shrinkToFit="1"/>
    </xf>
    <xf numFmtId="49" fontId="20" fillId="4" borderId="39" xfId="0" applyNumberFormat="1" applyFont="1" applyFill="1" applyBorder="1" applyAlignment="1">
      <alignment horizontal="center" vertical="center" shrinkToFit="1"/>
    </xf>
    <xf numFmtId="49" fontId="20" fillId="4" borderId="10" xfId="0" applyNumberFormat="1" applyFont="1" applyFill="1" applyBorder="1" applyAlignment="1">
      <alignment horizontal="center" vertical="center" shrinkToFit="1"/>
    </xf>
    <xf numFmtId="49" fontId="22" fillId="4" borderId="0" xfId="0" applyNumberFormat="1" applyFont="1" applyFill="1" applyBorder="1" applyAlignment="1" applyProtection="1">
      <alignment horizontal="distributed" vertical="center" shrinkToFit="1"/>
    </xf>
    <xf numFmtId="49" fontId="22" fillId="4" borderId="0" xfId="0" applyNumberFormat="1" applyFont="1" applyFill="1" applyAlignment="1">
      <alignment horizontal="distributed" vertical="center" shrinkToFit="1"/>
    </xf>
    <xf numFmtId="49" fontId="4" fillId="4" borderId="17" xfId="0" applyNumberFormat="1" applyFont="1" applyFill="1" applyBorder="1" applyAlignment="1" applyProtection="1">
      <alignment horizontal="center" vertical="center" wrapText="1" shrinkToFit="1"/>
    </xf>
    <xf numFmtId="49" fontId="4" fillId="4" borderId="24" xfId="0" applyNumberFormat="1" applyFont="1" applyFill="1" applyBorder="1" applyAlignment="1" applyProtection="1">
      <alignment horizontal="center" vertical="center" wrapText="1" shrinkToFit="1"/>
    </xf>
    <xf numFmtId="49" fontId="4" fillId="4" borderId="45" xfId="0" applyNumberFormat="1" applyFont="1" applyFill="1" applyBorder="1" applyAlignment="1" applyProtection="1">
      <alignment horizontal="center" vertical="center" wrapText="1" shrinkToFit="1"/>
    </xf>
    <xf numFmtId="190" fontId="19" fillId="4" borderId="38" xfId="0" applyNumberFormat="1" applyFont="1" applyFill="1" applyBorder="1" applyAlignment="1">
      <alignment horizontal="left" vertical="center" wrapText="1" indent="1" shrinkToFit="1"/>
    </xf>
    <xf numFmtId="190" fontId="19" fillId="4" borderId="12" xfId="0" applyNumberFormat="1" applyFont="1" applyFill="1" applyBorder="1" applyAlignment="1">
      <alignment horizontal="left" vertical="center" wrapText="1" indent="1" shrinkToFit="1"/>
    </xf>
    <xf numFmtId="190" fontId="19" fillId="4" borderId="14" xfId="0" applyNumberFormat="1" applyFont="1" applyFill="1" applyBorder="1" applyAlignment="1">
      <alignment horizontal="left" vertical="center" wrapText="1" indent="1" shrinkToFit="1"/>
    </xf>
    <xf numFmtId="190" fontId="19" fillId="4" borderId="35" xfId="0" applyNumberFormat="1" applyFont="1" applyFill="1" applyBorder="1" applyAlignment="1">
      <alignment horizontal="left" vertical="center" wrapText="1" indent="1" shrinkToFit="1"/>
    </xf>
    <xf numFmtId="190" fontId="19" fillId="4" borderId="0" xfId="0" applyNumberFormat="1" applyFont="1" applyFill="1" applyBorder="1" applyAlignment="1">
      <alignment horizontal="left" vertical="center" wrapText="1" indent="1" shrinkToFit="1"/>
    </xf>
    <xf numFmtId="190" fontId="19" fillId="4" borderId="40" xfId="0" applyNumberFormat="1" applyFont="1" applyFill="1" applyBorder="1" applyAlignment="1">
      <alignment horizontal="left" vertical="center" wrapText="1" indent="1" shrinkToFit="1"/>
    </xf>
    <xf numFmtId="190" fontId="19" fillId="4" borderId="36" xfId="0" applyNumberFormat="1" applyFont="1" applyFill="1" applyBorder="1" applyAlignment="1">
      <alignment horizontal="left" vertical="center" wrapText="1" indent="1" shrinkToFit="1"/>
    </xf>
    <xf numFmtId="190" fontId="19" fillId="4" borderId="24" xfId="0" applyNumberFormat="1" applyFont="1" applyFill="1" applyBorder="1" applyAlignment="1">
      <alignment horizontal="left" vertical="center" wrapText="1" indent="1" shrinkToFit="1"/>
    </xf>
    <xf numFmtId="190" fontId="19" fillId="4" borderId="42" xfId="0" applyNumberFormat="1" applyFont="1" applyFill="1" applyBorder="1" applyAlignment="1">
      <alignment horizontal="left" vertical="center" wrapText="1" indent="1" shrinkToFit="1"/>
    </xf>
    <xf numFmtId="49" fontId="4" fillId="4" borderId="16" xfId="0" applyNumberFormat="1" applyFont="1" applyFill="1" applyBorder="1" applyAlignment="1" applyProtection="1">
      <alignment horizontal="center" vertical="center" wrapText="1" shrinkToFit="1"/>
    </xf>
    <xf numFmtId="49" fontId="4" fillId="4" borderId="13" xfId="0" applyNumberFormat="1" applyFont="1" applyFill="1" applyBorder="1" applyAlignment="1">
      <alignment horizontal="center" vertical="center" wrapText="1" shrinkToFit="1"/>
    </xf>
    <xf numFmtId="49" fontId="4" fillId="4" borderId="17" xfId="0" applyNumberFormat="1" applyFont="1" applyFill="1" applyBorder="1" applyAlignment="1">
      <alignment horizontal="center" vertical="center" wrapText="1" shrinkToFit="1"/>
    </xf>
    <xf numFmtId="184" fontId="22" fillId="0" borderId="35" xfId="0" applyNumberFormat="1" applyFont="1" applyFill="1" applyBorder="1" applyAlignment="1" applyProtection="1">
      <alignment horizontal="right" vertical="center" shrinkToFit="1"/>
      <protection locked="0"/>
    </xf>
    <xf numFmtId="184" fontId="22" fillId="0" borderId="0" xfId="0" applyNumberFormat="1" applyFont="1" applyFill="1" applyBorder="1" applyAlignment="1" applyProtection="1">
      <alignment horizontal="right" vertical="center" shrinkToFit="1"/>
      <protection locked="0"/>
    </xf>
    <xf numFmtId="184" fontId="22" fillId="0" borderId="30" xfId="0" applyNumberFormat="1" applyFont="1" applyFill="1" applyBorder="1" applyAlignment="1" applyProtection="1">
      <alignment horizontal="right" vertical="center" shrinkToFit="1"/>
      <protection locked="0"/>
    </xf>
    <xf numFmtId="49" fontId="20" fillId="0" borderId="65" xfId="0" applyNumberFormat="1" applyFont="1" applyFill="1" applyBorder="1" applyAlignment="1" applyProtection="1">
      <alignment horizontal="left" vertical="center" wrapText="1" indent="1" shrinkToFit="1"/>
      <protection locked="0"/>
    </xf>
    <xf numFmtId="49" fontId="20" fillId="0" borderId="71" xfId="0" applyNumberFormat="1" applyFont="1" applyFill="1" applyBorder="1" applyAlignment="1" applyProtection="1">
      <alignment horizontal="left" vertical="center" wrapText="1" indent="1" shrinkToFit="1"/>
      <protection locked="0"/>
    </xf>
    <xf numFmtId="49" fontId="21" fillId="0" borderId="71" xfId="0" applyNumberFormat="1" applyFont="1" applyFill="1" applyBorder="1" applyAlignment="1" applyProtection="1">
      <alignment horizontal="left" vertical="center" wrapText="1" indent="1" shrinkToFit="1"/>
      <protection locked="0"/>
    </xf>
    <xf numFmtId="49" fontId="21" fillId="0" borderId="47" xfId="0" applyNumberFormat="1" applyFont="1" applyBorder="1" applyAlignment="1" applyProtection="1">
      <alignment horizontal="left" vertical="center" wrapText="1" indent="1" shrinkToFit="1"/>
      <protection locked="0"/>
    </xf>
    <xf numFmtId="49" fontId="20" fillId="4" borderId="65" xfId="0" applyNumberFormat="1" applyFont="1" applyFill="1" applyBorder="1" applyAlignment="1" applyProtection="1">
      <alignment horizontal="left" vertical="center" wrapText="1" shrinkToFit="1"/>
    </xf>
    <xf numFmtId="49" fontId="20" fillId="4" borderId="72" xfId="0" applyNumberFormat="1" applyFont="1" applyFill="1" applyBorder="1" applyAlignment="1" applyProtection="1">
      <alignment horizontal="left" vertical="center" wrapText="1" shrinkToFit="1"/>
    </xf>
    <xf numFmtId="180" fontId="20" fillId="4" borderId="24" xfId="0" applyNumberFormat="1" applyFont="1" applyFill="1" applyBorder="1" applyAlignment="1" applyProtection="1">
      <alignment horizontal="right" vertical="center" shrinkToFit="1"/>
    </xf>
    <xf numFmtId="49" fontId="21" fillId="4" borderId="24" xfId="0" applyNumberFormat="1" applyFont="1" applyFill="1" applyBorder="1" applyAlignment="1">
      <alignment horizontal="center" vertical="center" shrinkToFit="1"/>
    </xf>
    <xf numFmtId="49" fontId="21" fillId="4" borderId="42" xfId="0" applyNumberFormat="1" applyFont="1" applyFill="1" applyBorder="1" applyAlignment="1">
      <alignment horizontal="center" vertical="center" shrinkToFit="1"/>
    </xf>
    <xf numFmtId="49" fontId="21" fillId="4" borderId="36" xfId="0" applyNumberFormat="1" applyFont="1" applyFill="1" applyBorder="1" applyAlignment="1" applyProtection="1">
      <alignment horizontal="center" vertical="center" shrinkToFit="1"/>
    </xf>
    <xf numFmtId="49" fontId="21" fillId="4" borderId="24" xfId="0" applyNumberFormat="1" applyFont="1" applyFill="1" applyBorder="1" applyAlignment="1" applyProtection="1">
      <alignment horizontal="center" vertical="center" shrinkToFit="1"/>
    </xf>
    <xf numFmtId="49" fontId="20" fillId="3" borderId="34" xfId="0" applyNumberFormat="1" applyFont="1" applyFill="1" applyBorder="1" applyAlignment="1" applyProtection="1">
      <alignment horizontal="right" vertical="center" wrapText="1" shrinkToFit="1"/>
      <protection locked="0"/>
    </xf>
    <xf numFmtId="0" fontId="0" fillId="0" borderId="23" xfId="0" applyBorder="1" applyAlignment="1" applyProtection="1">
      <alignment vertical="center" wrapText="1" shrinkToFit="1"/>
      <protection locked="0"/>
    </xf>
    <xf numFmtId="0" fontId="0" fillId="0" borderId="35" xfId="0" applyBorder="1" applyAlignment="1" applyProtection="1">
      <alignment vertical="center" wrapText="1" shrinkToFit="1"/>
      <protection locked="0"/>
    </xf>
    <xf numFmtId="0" fontId="0" fillId="0" borderId="0" xfId="0" applyAlignment="1" applyProtection="1">
      <alignment vertical="center" wrapText="1" shrinkToFit="1"/>
      <protection locked="0"/>
    </xf>
    <xf numFmtId="0" fontId="0" fillId="0" borderId="36" xfId="0" applyBorder="1" applyAlignment="1" applyProtection="1">
      <alignment vertical="center" wrapText="1" shrinkToFit="1"/>
      <protection locked="0"/>
    </xf>
    <xf numFmtId="0" fontId="0" fillId="0" borderId="24" xfId="0" applyBorder="1" applyAlignment="1" applyProtection="1">
      <alignment vertical="center" wrapText="1" shrinkToFit="1"/>
      <protection locked="0"/>
    </xf>
    <xf numFmtId="0" fontId="0" fillId="2" borderId="23" xfId="0" applyFill="1" applyBorder="1" applyAlignment="1">
      <alignment vertical="center" wrapText="1" shrinkToFit="1"/>
    </xf>
    <xf numFmtId="0" fontId="0" fillId="0" borderId="23" xfId="0" applyBorder="1" applyAlignment="1">
      <alignment vertical="center" wrapText="1" shrinkToFit="1"/>
    </xf>
    <xf numFmtId="0" fontId="0" fillId="0" borderId="44" xfId="0" applyBorder="1" applyAlignment="1">
      <alignment vertical="center" wrapText="1" shrinkToFit="1"/>
    </xf>
    <xf numFmtId="0" fontId="0" fillId="0" borderId="0" xfId="0" applyAlignment="1">
      <alignment vertical="center" wrapText="1" shrinkToFit="1"/>
    </xf>
    <xf numFmtId="0" fontId="0" fillId="0" borderId="30" xfId="0" applyBorder="1" applyAlignment="1">
      <alignment vertical="center" wrapText="1" shrinkToFit="1"/>
    </xf>
    <xf numFmtId="0" fontId="0" fillId="0" borderId="24" xfId="0" applyBorder="1" applyAlignment="1">
      <alignment vertical="center" wrapText="1" shrinkToFit="1"/>
    </xf>
    <xf numFmtId="0" fontId="0" fillId="0" borderId="45" xfId="0" applyBorder="1" applyAlignment="1">
      <alignment vertical="center" wrapText="1" shrinkToFit="1"/>
    </xf>
    <xf numFmtId="184" fontId="22" fillId="0" borderId="27" xfId="0" applyNumberFormat="1" applyFont="1" applyFill="1" applyBorder="1" applyAlignment="1" applyProtection="1">
      <alignment horizontal="right" vertical="center" indent="1" shrinkToFit="1"/>
      <protection locked="0"/>
    </xf>
    <xf numFmtId="183" fontId="22" fillId="0" borderId="27" xfId="0" applyNumberFormat="1" applyFont="1" applyFill="1" applyBorder="1" applyAlignment="1" applyProtection="1">
      <alignment horizontal="right" vertical="center" indent="1" shrinkToFit="1"/>
      <protection locked="0"/>
    </xf>
    <xf numFmtId="181" fontId="22" fillId="0" borderId="34" xfId="0" applyNumberFormat="1" applyFont="1" applyFill="1" applyBorder="1" applyAlignment="1" applyProtection="1">
      <alignment horizontal="right" vertical="center" indent="1" shrinkToFit="1"/>
      <protection locked="0"/>
    </xf>
    <xf numFmtId="181" fontId="22" fillId="0" borderId="23" xfId="0" applyNumberFormat="1" applyFont="1" applyFill="1" applyBorder="1" applyAlignment="1" applyProtection="1">
      <alignment horizontal="right" vertical="center" indent="1" shrinkToFit="1"/>
      <protection locked="0"/>
    </xf>
    <xf numFmtId="181" fontId="22" fillId="0" borderId="41" xfId="0" applyNumberFormat="1" applyFont="1" applyFill="1" applyBorder="1" applyAlignment="1" applyProtection="1">
      <alignment horizontal="right" vertical="center" indent="1" shrinkToFit="1"/>
      <protection locked="0"/>
    </xf>
    <xf numFmtId="181" fontId="22" fillId="0" borderId="35" xfId="0" applyNumberFormat="1" applyFont="1" applyFill="1" applyBorder="1" applyAlignment="1" applyProtection="1">
      <alignment horizontal="right" vertical="center" indent="1" shrinkToFit="1"/>
      <protection locked="0"/>
    </xf>
    <xf numFmtId="181" fontId="22" fillId="0" borderId="0" xfId="0" applyNumberFormat="1" applyFont="1" applyFill="1" applyBorder="1" applyAlignment="1" applyProtection="1">
      <alignment horizontal="right" vertical="center" indent="1" shrinkToFit="1"/>
      <protection locked="0"/>
    </xf>
    <xf numFmtId="181" fontId="22" fillId="0" borderId="40" xfId="0" applyNumberFormat="1" applyFont="1" applyFill="1" applyBorder="1" applyAlignment="1" applyProtection="1">
      <alignment horizontal="right" vertical="center" indent="1" shrinkToFit="1"/>
      <protection locked="0"/>
    </xf>
    <xf numFmtId="190" fontId="19" fillId="4" borderId="39" xfId="0" applyNumberFormat="1" applyFont="1" applyFill="1" applyBorder="1" applyAlignment="1">
      <alignment horizontal="left" vertical="center" wrapText="1" indent="1" shrinkToFit="1"/>
    </xf>
    <xf numFmtId="190" fontId="19" fillId="4" borderId="10" xfId="0" applyNumberFormat="1" applyFont="1" applyFill="1" applyBorder="1" applyAlignment="1">
      <alignment horizontal="left" vertical="center" wrapText="1" indent="1" shrinkToFit="1"/>
    </xf>
    <xf numFmtId="190" fontId="19" fillId="4" borderId="43" xfId="0" applyNumberFormat="1" applyFont="1" applyFill="1" applyBorder="1" applyAlignment="1">
      <alignment horizontal="left" vertical="center" wrapText="1" indent="1" shrinkToFit="1"/>
    </xf>
    <xf numFmtId="49" fontId="4" fillId="4" borderId="26" xfId="0" applyNumberFormat="1" applyFont="1" applyFill="1" applyBorder="1" applyAlignment="1" applyProtection="1">
      <alignment horizontal="center" vertical="center" wrapText="1" shrinkToFit="1"/>
    </xf>
    <xf numFmtId="49" fontId="4" fillId="4" borderId="26" xfId="0" applyNumberFormat="1" applyFont="1" applyFill="1" applyBorder="1" applyAlignment="1">
      <alignment horizontal="center" vertical="center" wrapText="1" shrinkToFit="1"/>
    </xf>
    <xf numFmtId="49" fontId="4" fillId="4" borderId="27" xfId="0" applyNumberFormat="1" applyFont="1" applyFill="1" applyBorder="1" applyAlignment="1">
      <alignment horizontal="center" vertical="center" wrapText="1" shrinkToFit="1"/>
    </xf>
    <xf numFmtId="49" fontId="4" fillId="4" borderId="26" xfId="0" applyNumberFormat="1" applyFont="1" applyFill="1" applyBorder="1" applyAlignment="1" applyProtection="1">
      <alignment horizontal="left" vertical="center" wrapText="1" indent="1" shrinkToFit="1"/>
    </xf>
    <xf numFmtId="49" fontId="4" fillId="4" borderId="27" xfId="0" applyNumberFormat="1" applyFont="1" applyFill="1" applyBorder="1" applyAlignment="1" applyProtection="1">
      <alignment horizontal="left" vertical="center" wrapText="1" indent="1" shrinkToFit="1"/>
    </xf>
    <xf numFmtId="49" fontId="4" fillId="4" borderId="52" xfId="0" applyNumberFormat="1" applyFont="1" applyFill="1" applyBorder="1" applyAlignment="1">
      <alignment horizontal="center" vertical="center" wrapText="1" shrinkToFit="1"/>
    </xf>
    <xf numFmtId="49" fontId="4" fillId="4" borderId="53" xfId="0" applyNumberFormat="1" applyFont="1" applyFill="1" applyBorder="1" applyAlignment="1">
      <alignment horizontal="center" vertical="center" wrapText="1" shrinkToFit="1"/>
    </xf>
    <xf numFmtId="49" fontId="4" fillId="0" borderId="0" xfId="0" applyNumberFormat="1" applyFont="1" applyFill="1" applyBorder="1" applyAlignment="1" applyProtection="1">
      <alignment horizontal="center" vertical="center" shrinkToFit="1"/>
    </xf>
    <xf numFmtId="49" fontId="4" fillId="0" borderId="30" xfId="0" applyNumberFormat="1" applyFont="1" applyFill="1" applyBorder="1" applyAlignment="1" applyProtection="1">
      <alignment horizontal="center" vertical="center" shrinkToFit="1"/>
    </xf>
    <xf numFmtId="49" fontId="20" fillId="0" borderId="65" xfId="0" applyNumberFormat="1" applyFont="1" applyFill="1" applyBorder="1" applyAlignment="1" applyProtection="1">
      <alignment horizontal="left" vertical="center" wrapText="1" shrinkToFit="1"/>
      <protection locked="0"/>
    </xf>
    <xf numFmtId="183" fontId="22" fillId="0" borderId="65" xfId="0" applyNumberFormat="1" applyFont="1" applyFill="1" applyBorder="1" applyAlignment="1" applyProtection="1">
      <alignment horizontal="right" vertical="center" indent="1" shrinkToFit="1"/>
      <protection locked="0"/>
    </xf>
    <xf numFmtId="49" fontId="4" fillId="4" borderId="0" xfId="0" applyNumberFormat="1" applyFont="1" applyFill="1" applyBorder="1" applyAlignment="1" applyProtection="1">
      <alignment horizontal="center" vertical="top" textRotation="255" shrinkToFit="1"/>
    </xf>
    <xf numFmtId="49" fontId="4" fillId="4" borderId="30" xfId="0" applyNumberFormat="1" applyFont="1" applyFill="1" applyBorder="1" applyAlignment="1" applyProtection="1">
      <alignment horizontal="center" vertical="top" textRotation="255" shrinkToFit="1"/>
    </xf>
    <xf numFmtId="49" fontId="4" fillId="4" borderId="64" xfId="0" applyNumberFormat="1" applyFont="1" applyFill="1" applyBorder="1" applyAlignment="1" applyProtection="1">
      <alignment horizontal="center" vertical="center" shrinkToFit="1"/>
    </xf>
    <xf numFmtId="49" fontId="4" fillId="4" borderId="65" xfId="0" applyNumberFormat="1" applyFont="1" applyFill="1" applyBorder="1" applyAlignment="1" applyProtection="1">
      <alignment horizontal="center" vertical="center" shrinkToFit="1"/>
    </xf>
    <xf numFmtId="49" fontId="4" fillId="4" borderId="74" xfId="0" applyNumberFormat="1" applyFont="1" applyFill="1" applyBorder="1" applyAlignment="1" applyProtection="1">
      <alignment horizontal="center" vertical="center" shrinkToFit="1"/>
    </xf>
    <xf numFmtId="49" fontId="4" fillId="4" borderId="67" xfId="0" applyNumberFormat="1" applyFont="1" applyFill="1" applyBorder="1" applyAlignment="1" applyProtection="1">
      <alignment horizontal="center" vertical="center" shrinkToFit="1"/>
    </xf>
    <xf numFmtId="49" fontId="4" fillId="4" borderId="79" xfId="0" applyNumberFormat="1" applyFont="1" applyFill="1" applyBorder="1" applyAlignment="1" applyProtection="1">
      <alignment horizontal="center" vertical="center" shrinkToFit="1"/>
    </xf>
    <xf numFmtId="49" fontId="4" fillId="4" borderId="80" xfId="0" applyNumberFormat="1" applyFont="1" applyFill="1" applyBorder="1" applyAlignment="1" applyProtection="1">
      <alignment horizontal="center" vertical="center" shrinkToFit="1"/>
    </xf>
    <xf numFmtId="49" fontId="4" fillId="4" borderId="81" xfId="0" applyNumberFormat="1" applyFont="1" applyFill="1" applyBorder="1" applyAlignment="1" applyProtection="1">
      <alignment horizontal="center" vertical="center" shrinkToFit="1"/>
    </xf>
    <xf numFmtId="184" fontId="22" fillId="4" borderId="34" xfId="0" applyNumberFormat="1" applyFont="1" applyFill="1" applyBorder="1" applyAlignment="1" applyProtection="1">
      <alignment horizontal="right" vertical="top" indent="1" shrinkToFit="1"/>
    </xf>
    <xf numFmtId="184" fontId="22" fillId="4" borderId="23" xfId="0" applyNumberFormat="1" applyFont="1" applyFill="1" applyBorder="1" applyAlignment="1" applyProtection="1">
      <alignment horizontal="right" vertical="top" indent="1" shrinkToFit="1"/>
    </xf>
    <xf numFmtId="184" fontId="22" fillId="4" borderId="44" xfId="0" applyNumberFormat="1" applyFont="1" applyFill="1" applyBorder="1" applyAlignment="1" applyProtection="1">
      <alignment horizontal="right" vertical="top" indent="1" shrinkToFit="1"/>
    </xf>
    <xf numFmtId="184" fontId="22" fillId="4" borderId="35" xfId="0" applyNumberFormat="1" applyFont="1" applyFill="1" applyBorder="1" applyAlignment="1">
      <alignment horizontal="right" vertical="top" indent="1" shrinkToFit="1"/>
    </xf>
    <xf numFmtId="184" fontId="22" fillId="4" borderId="0" xfId="0" applyNumberFormat="1" applyFont="1" applyFill="1" applyBorder="1" applyAlignment="1">
      <alignment horizontal="right" vertical="top" indent="1" shrinkToFit="1"/>
    </xf>
    <xf numFmtId="184" fontId="22" fillId="4" borderId="30" xfId="0" applyNumberFormat="1" applyFont="1" applyFill="1" applyBorder="1" applyAlignment="1">
      <alignment horizontal="right" vertical="top" indent="1" shrinkToFit="1"/>
    </xf>
    <xf numFmtId="49" fontId="4" fillId="4" borderId="82" xfId="0" applyNumberFormat="1" applyFont="1" applyFill="1" applyBorder="1" applyAlignment="1" applyProtection="1">
      <alignment horizontal="center" vertical="center" shrinkToFit="1"/>
    </xf>
    <xf numFmtId="49" fontId="4" fillId="4" borderId="83" xfId="0" applyNumberFormat="1" applyFont="1" applyFill="1" applyBorder="1" applyAlignment="1" applyProtection="1">
      <alignment horizontal="center" vertical="center" shrinkToFit="1"/>
    </xf>
    <xf numFmtId="49" fontId="4" fillId="4" borderId="84" xfId="0" applyNumberFormat="1" applyFont="1" applyFill="1" applyBorder="1" applyAlignment="1" applyProtection="1">
      <alignment horizontal="center" vertical="center" shrinkToFit="1"/>
    </xf>
    <xf numFmtId="184" fontId="22" fillId="4" borderId="35" xfId="0" applyNumberFormat="1" applyFont="1" applyFill="1" applyBorder="1" applyAlignment="1" applyProtection="1">
      <alignment horizontal="right" vertical="center" indent="1" shrinkToFit="1"/>
    </xf>
    <xf numFmtId="184" fontId="22" fillId="4" borderId="0" xfId="0" applyNumberFormat="1" applyFont="1" applyFill="1" applyBorder="1" applyAlignment="1" applyProtection="1">
      <alignment horizontal="right" vertical="center" indent="1" shrinkToFit="1"/>
    </xf>
    <xf numFmtId="184" fontId="22" fillId="4" borderId="30" xfId="0" applyNumberFormat="1" applyFont="1" applyFill="1" applyBorder="1" applyAlignment="1" applyProtection="1">
      <alignment horizontal="right" vertical="center" indent="1" shrinkToFit="1"/>
    </xf>
    <xf numFmtId="184" fontId="22" fillId="4" borderId="36" xfId="0" applyNumberFormat="1" applyFont="1" applyFill="1" applyBorder="1" applyAlignment="1">
      <alignment horizontal="right" vertical="center" indent="1" shrinkToFit="1"/>
    </xf>
    <xf numFmtId="184" fontId="22" fillId="4" borderId="24" xfId="0" applyNumberFormat="1" applyFont="1" applyFill="1" applyBorder="1" applyAlignment="1">
      <alignment horizontal="right" vertical="center" indent="1" shrinkToFit="1"/>
    </xf>
    <xf numFmtId="184" fontId="22" fillId="4" borderId="45" xfId="0" applyNumberFormat="1" applyFont="1" applyFill="1" applyBorder="1" applyAlignment="1">
      <alignment horizontal="right" vertical="center" indent="1" shrinkToFit="1"/>
    </xf>
    <xf numFmtId="184" fontId="22" fillId="0" borderId="27" xfId="0" applyNumberFormat="1" applyFont="1" applyFill="1" applyBorder="1" applyAlignment="1" applyProtection="1">
      <alignment horizontal="right" vertical="center" indent="2" shrinkToFit="1"/>
      <protection locked="0"/>
    </xf>
    <xf numFmtId="184" fontId="22" fillId="0" borderId="53" xfId="0" applyNumberFormat="1" applyFont="1" applyFill="1" applyBorder="1" applyAlignment="1" applyProtection="1">
      <alignment horizontal="right" vertical="center" indent="1" shrinkToFit="1"/>
      <protection locked="0"/>
    </xf>
    <xf numFmtId="184" fontId="22" fillId="0" borderId="28" xfId="0" applyNumberFormat="1" applyFont="1" applyFill="1" applyBorder="1" applyAlignment="1" applyProtection="1">
      <alignment horizontal="right" vertical="center" indent="2" shrinkToFit="1"/>
      <protection locked="0"/>
    </xf>
    <xf numFmtId="184" fontId="22" fillId="0" borderId="28" xfId="0" applyNumberFormat="1" applyFont="1" applyFill="1" applyBorder="1" applyAlignment="1" applyProtection="1">
      <alignment horizontal="right" vertical="center" indent="1" shrinkToFit="1"/>
      <protection locked="0"/>
    </xf>
    <xf numFmtId="184" fontId="22" fillId="4" borderId="27" xfId="0" applyNumberFormat="1" applyFont="1" applyFill="1" applyBorder="1" applyAlignment="1" applyProtection="1">
      <alignment horizontal="right" vertical="center" indent="2" shrinkToFit="1"/>
    </xf>
    <xf numFmtId="184" fontId="22" fillId="4" borderId="28" xfId="0" applyNumberFormat="1" applyFont="1" applyFill="1" applyBorder="1" applyAlignment="1" applyProtection="1">
      <alignment horizontal="right" vertical="center" indent="2" shrinkToFit="1"/>
    </xf>
    <xf numFmtId="184" fontId="22" fillId="4" borderId="27" xfId="0" applyNumberFormat="1" applyFont="1" applyFill="1" applyBorder="1" applyAlignment="1" applyProtection="1">
      <alignment horizontal="right" vertical="center" indent="1" shrinkToFit="1"/>
    </xf>
    <xf numFmtId="184" fontId="22" fillId="4" borderId="53" xfId="0" applyNumberFormat="1" applyFont="1" applyFill="1" applyBorder="1" applyAlignment="1" applyProtection="1">
      <alignment horizontal="right" vertical="center" indent="1" shrinkToFit="1"/>
    </xf>
    <xf numFmtId="184" fontId="22" fillId="4" borderId="28" xfId="0" applyNumberFormat="1" applyFont="1" applyFill="1" applyBorder="1" applyAlignment="1" applyProtection="1">
      <alignment horizontal="right" vertical="center" indent="1" shrinkToFit="1"/>
    </xf>
    <xf numFmtId="184" fontId="22" fillId="4" borderId="55" xfId="0" applyNumberFormat="1" applyFont="1" applyFill="1" applyBorder="1" applyAlignment="1" applyProtection="1">
      <alignment horizontal="right" vertical="center" indent="1" shrinkToFit="1"/>
    </xf>
    <xf numFmtId="49" fontId="4" fillId="4" borderId="13" xfId="0" applyNumberFormat="1" applyFont="1" applyFill="1" applyBorder="1" applyAlignment="1" applyProtection="1">
      <alignment horizontal="center" vertical="distributed" textRotation="255" shrinkToFit="1"/>
    </xf>
    <xf numFmtId="49" fontId="4" fillId="4" borderId="0" xfId="0" applyNumberFormat="1" applyFont="1" applyFill="1" applyBorder="1" applyAlignment="1" applyProtection="1">
      <alignment horizontal="center" vertical="distributed" textRotation="255" shrinkToFit="1"/>
    </xf>
    <xf numFmtId="49" fontId="4" fillId="4" borderId="0" xfId="0" applyNumberFormat="1" applyFont="1" applyFill="1" applyAlignment="1">
      <alignment horizontal="center" vertical="top" textRotation="255" shrinkToFit="1"/>
    </xf>
    <xf numFmtId="49" fontId="4" fillId="4" borderId="30" xfId="0" applyNumberFormat="1" applyFont="1" applyFill="1" applyBorder="1" applyAlignment="1">
      <alignment horizontal="center" vertical="top" textRotation="255" shrinkToFit="1"/>
    </xf>
    <xf numFmtId="49" fontId="4" fillId="4" borderId="19" xfId="0" applyNumberFormat="1" applyFont="1" applyFill="1" applyBorder="1" applyAlignment="1" applyProtection="1">
      <alignment horizontal="center" vertical="distributed" wrapText="1" shrinkToFit="1"/>
    </xf>
    <xf numFmtId="49" fontId="4" fillId="4" borderId="27" xfId="0" applyNumberFormat="1" applyFont="1" applyFill="1" applyBorder="1" applyAlignment="1" applyProtection="1">
      <alignment horizontal="center" vertical="distributed" wrapText="1" shrinkToFit="1"/>
    </xf>
    <xf numFmtId="49" fontId="4" fillId="4" borderId="20" xfId="0" applyNumberFormat="1" applyFont="1" applyFill="1" applyBorder="1" applyAlignment="1" applyProtection="1">
      <alignment horizontal="center" vertical="distributed" wrapText="1" shrinkToFit="1"/>
    </xf>
    <xf numFmtId="49" fontId="4" fillId="4" borderId="28" xfId="0" applyNumberFormat="1" applyFont="1" applyFill="1" applyBorder="1" applyAlignment="1" applyProtection="1">
      <alignment horizontal="center" vertical="distributed" wrapText="1" shrinkToFit="1"/>
    </xf>
    <xf numFmtId="181" fontId="20" fillId="4" borderId="24" xfId="0" applyNumberFormat="1" applyFont="1" applyFill="1" applyBorder="1" applyAlignment="1" applyProtection="1">
      <alignment horizontal="right" vertical="center" shrinkToFit="1"/>
    </xf>
    <xf numFmtId="49" fontId="4" fillId="4" borderId="66" xfId="0" applyNumberFormat="1" applyFont="1" applyFill="1" applyBorder="1" applyAlignment="1" applyProtection="1">
      <alignment horizontal="center" vertical="center" wrapText="1" shrinkToFit="1"/>
    </xf>
    <xf numFmtId="49" fontId="4" fillId="4" borderId="46" xfId="0" applyNumberFormat="1" applyFont="1" applyFill="1" applyBorder="1" applyAlignment="1" applyProtection="1">
      <alignment horizontal="center" vertical="center" wrapText="1" shrinkToFit="1"/>
    </xf>
    <xf numFmtId="49" fontId="4" fillId="4" borderId="74" xfId="0" applyNumberFormat="1" applyFont="1" applyFill="1" applyBorder="1" applyAlignment="1" applyProtection="1">
      <alignment horizontal="center" vertical="center" wrapText="1" shrinkToFit="1"/>
    </xf>
    <xf numFmtId="49" fontId="4" fillId="4" borderId="71" xfId="0" applyNumberFormat="1" applyFont="1" applyFill="1" applyBorder="1" applyAlignment="1" applyProtection="1">
      <alignment horizontal="center" vertical="center" wrapText="1" shrinkToFit="1"/>
    </xf>
    <xf numFmtId="49" fontId="4" fillId="4" borderId="71" xfId="0" applyNumberFormat="1" applyFont="1" applyFill="1" applyBorder="1" applyAlignment="1">
      <alignment horizontal="center" vertical="center" shrinkToFit="1"/>
    </xf>
    <xf numFmtId="49" fontId="4" fillId="4" borderId="67" xfId="0" applyNumberFormat="1" applyFont="1" applyFill="1" applyBorder="1" applyAlignment="1" applyProtection="1">
      <alignment horizontal="center" vertical="center" wrapText="1" shrinkToFit="1"/>
    </xf>
    <xf numFmtId="49" fontId="4" fillId="4" borderId="47" xfId="0" applyNumberFormat="1" applyFont="1" applyFill="1" applyBorder="1" applyAlignment="1" applyProtection="1">
      <alignment horizontal="center" vertical="center" wrapText="1" shrinkToFit="1"/>
    </xf>
    <xf numFmtId="49" fontId="4" fillId="4" borderId="47" xfId="0" applyNumberFormat="1" applyFont="1" applyFill="1" applyBorder="1" applyAlignment="1">
      <alignment horizontal="center" vertical="center" wrapText="1" shrinkToFit="1"/>
    </xf>
    <xf numFmtId="49" fontId="4" fillId="4" borderId="47" xfId="0" applyNumberFormat="1" applyFont="1" applyFill="1" applyBorder="1" applyAlignment="1" applyProtection="1">
      <alignment horizontal="left" vertical="center" wrapText="1" indent="1" shrinkToFit="1"/>
    </xf>
    <xf numFmtId="49" fontId="4" fillId="4" borderId="49" xfId="0" applyNumberFormat="1" applyFont="1" applyFill="1" applyBorder="1" applyAlignment="1">
      <alignment horizontal="center" vertical="center" wrapText="1" shrinkToFit="1"/>
    </xf>
    <xf numFmtId="49" fontId="20" fillId="3" borderId="16" xfId="0" applyNumberFormat="1" applyFont="1" applyFill="1" applyBorder="1" applyAlignment="1" applyProtection="1">
      <alignment horizontal="left" vertical="center" wrapText="1" indent="1" shrinkToFit="1"/>
      <protection locked="0"/>
    </xf>
    <xf numFmtId="0" fontId="0" fillId="0" borderId="13" xfId="0" applyBorder="1" applyAlignment="1" applyProtection="1">
      <alignment horizontal="left" vertical="center" wrapText="1" indent="1" shrinkToFit="1"/>
      <protection locked="0"/>
    </xf>
    <xf numFmtId="0" fontId="0" fillId="0" borderId="0" xfId="0" applyAlignment="1" applyProtection="1">
      <alignment horizontal="left" vertical="center" wrapText="1" indent="1" shrinkToFit="1"/>
      <protection locked="0"/>
    </xf>
    <xf numFmtId="0" fontId="0" fillId="0" borderId="17" xfId="0" applyBorder="1" applyAlignment="1" applyProtection="1">
      <alignment horizontal="left" vertical="center" wrapText="1" indent="1" shrinkToFit="1"/>
      <protection locked="0"/>
    </xf>
    <xf numFmtId="0" fontId="0" fillId="0" borderId="24" xfId="0" applyBorder="1" applyAlignment="1" applyProtection="1">
      <alignment horizontal="left" vertical="center" wrapText="1" indent="1" shrinkToFit="1"/>
      <protection locked="0"/>
    </xf>
    <xf numFmtId="0" fontId="0" fillId="2" borderId="23" xfId="0" applyNumberFormat="1" applyFill="1" applyBorder="1" applyAlignment="1" applyProtection="1">
      <alignment horizontal="left" vertical="center" wrapText="1" indent="1" shrinkToFit="1"/>
    </xf>
    <xf numFmtId="0" fontId="0" fillId="2" borderId="44" xfId="0" applyNumberFormat="1" applyFill="1" applyBorder="1" applyAlignment="1" applyProtection="1">
      <alignment horizontal="left" vertical="center" wrapText="1" indent="1" shrinkToFit="1"/>
    </xf>
    <xf numFmtId="0" fontId="0" fillId="2" borderId="0" xfId="0" applyNumberFormat="1" applyFill="1" applyAlignment="1" applyProtection="1">
      <alignment horizontal="left" vertical="center" wrapText="1" indent="1" shrinkToFit="1"/>
    </xf>
    <xf numFmtId="0" fontId="0" fillId="2" borderId="30" xfId="0" applyNumberFormat="1" applyFill="1" applyBorder="1" applyAlignment="1" applyProtection="1">
      <alignment horizontal="left" vertical="center" wrapText="1" indent="1" shrinkToFit="1"/>
    </xf>
    <xf numFmtId="0" fontId="0" fillId="2" borderId="24" xfId="0" applyNumberFormat="1" applyFill="1" applyBorder="1" applyAlignment="1" applyProtection="1">
      <alignment horizontal="left" vertical="center" wrapText="1" indent="1" shrinkToFit="1"/>
    </xf>
    <xf numFmtId="0" fontId="0" fillId="2" borderId="45" xfId="0" applyNumberFormat="1" applyFill="1" applyBorder="1" applyAlignment="1" applyProtection="1">
      <alignment horizontal="left" vertical="center" wrapText="1" indent="1" shrinkToFit="1"/>
    </xf>
    <xf numFmtId="181" fontId="22" fillId="0" borderId="27" xfId="0" applyNumberFormat="1" applyFont="1" applyFill="1" applyBorder="1" applyAlignment="1" applyProtection="1">
      <alignment horizontal="right" vertical="center" indent="1" shrinkToFit="1"/>
      <protection locked="0"/>
    </xf>
    <xf numFmtId="181" fontId="22" fillId="0" borderId="53" xfId="0" applyNumberFormat="1" applyFont="1" applyFill="1" applyBorder="1" applyAlignment="1" applyProtection="1">
      <alignment horizontal="right" vertical="center" indent="1" shrinkToFit="1"/>
      <protection locked="0"/>
    </xf>
    <xf numFmtId="181" fontId="22" fillId="0" borderId="65" xfId="0" applyNumberFormat="1" applyFont="1" applyFill="1" applyBorder="1" applyAlignment="1" applyProtection="1">
      <alignment horizontal="right" vertical="center" indent="1" shrinkToFit="1"/>
      <protection locked="0"/>
    </xf>
    <xf numFmtId="181" fontId="22" fillId="0" borderId="77" xfId="0" applyNumberFormat="1" applyFont="1" applyFill="1" applyBorder="1" applyAlignment="1" applyProtection="1">
      <alignment horizontal="right" vertical="center" indent="1" shrinkToFit="1"/>
      <protection locked="0"/>
    </xf>
    <xf numFmtId="49" fontId="4" fillId="4" borderId="73" xfId="0" applyNumberFormat="1" applyFont="1" applyFill="1" applyBorder="1" applyAlignment="1" applyProtection="1">
      <alignment horizontal="center" vertical="center" shrinkToFit="1"/>
    </xf>
    <xf numFmtId="49" fontId="4" fillId="4" borderId="85" xfId="0" applyNumberFormat="1" applyFont="1" applyFill="1" applyBorder="1" applyAlignment="1" applyProtection="1">
      <alignment horizontal="center" vertical="center" shrinkToFit="1"/>
    </xf>
    <xf numFmtId="49" fontId="4" fillId="4" borderId="86" xfId="0" applyNumberFormat="1" applyFont="1" applyFill="1" applyBorder="1" applyAlignment="1" applyProtection="1">
      <alignment horizontal="center" vertical="center" shrinkToFit="1"/>
    </xf>
    <xf numFmtId="184" fontId="22" fillId="4" borderId="39" xfId="0" applyNumberFormat="1" applyFont="1" applyFill="1" applyBorder="1" applyAlignment="1">
      <alignment horizontal="right" vertical="center" indent="1" shrinkToFit="1"/>
    </xf>
    <xf numFmtId="184" fontId="22" fillId="4" borderId="10" xfId="0" applyNumberFormat="1" applyFont="1" applyFill="1" applyBorder="1" applyAlignment="1">
      <alignment horizontal="right" vertical="center" indent="1" shrinkToFit="1"/>
    </xf>
    <xf numFmtId="184" fontId="22" fillId="4" borderId="31" xfId="0" applyNumberFormat="1" applyFont="1" applyFill="1" applyBorder="1" applyAlignment="1">
      <alignment horizontal="right" vertical="center" indent="1" shrinkToFit="1"/>
    </xf>
    <xf numFmtId="49" fontId="5" fillId="4" borderId="0" xfId="0" applyNumberFormat="1" applyFont="1" applyFill="1" applyAlignment="1">
      <alignment horizontal="center" vertical="center" shrinkToFit="1"/>
    </xf>
    <xf numFmtId="190" fontId="22" fillId="0" borderId="0" xfId="0" applyNumberFormat="1" applyFont="1" applyFill="1" applyAlignment="1" applyProtection="1">
      <alignment horizontal="center" vertical="center" shrinkToFit="1"/>
      <protection locked="0"/>
    </xf>
    <xf numFmtId="49" fontId="5" fillId="4" borderId="0" xfId="0" applyNumberFormat="1" applyFont="1" applyFill="1" applyAlignment="1">
      <alignment horizontal="left" vertical="top" shrinkToFit="1"/>
    </xf>
    <xf numFmtId="49" fontId="5" fillId="0" borderId="0" xfId="0" applyNumberFormat="1" applyFont="1" applyFill="1" applyAlignment="1" applyProtection="1">
      <alignment horizontal="center" vertical="center" shrinkToFit="1"/>
      <protection locked="0"/>
    </xf>
    <xf numFmtId="49" fontId="4" fillId="4" borderId="0" xfId="0" applyNumberFormat="1" applyFont="1" applyFill="1" applyAlignment="1">
      <alignment horizontal="distributed" vertical="center"/>
    </xf>
    <xf numFmtId="49" fontId="4" fillId="4" borderId="1" xfId="0" applyNumberFormat="1" applyFont="1" applyFill="1" applyBorder="1" applyAlignment="1">
      <alignment horizontal="center" vertical="center" shrinkToFit="1"/>
    </xf>
    <xf numFmtId="49" fontId="4" fillId="4" borderId="94" xfId="0" applyNumberFormat="1" applyFont="1" applyFill="1" applyBorder="1" applyAlignment="1">
      <alignment horizontal="center" vertical="center" shrinkToFit="1"/>
    </xf>
    <xf numFmtId="49" fontId="4" fillId="4" borderId="95" xfId="0" applyNumberFormat="1" applyFont="1" applyFill="1" applyBorder="1" applyAlignment="1">
      <alignment horizontal="center" vertical="center" shrinkToFit="1"/>
    </xf>
    <xf numFmtId="49" fontId="4" fillId="4" borderId="96" xfId="0" applyNumberFormat="1" applyFont="1" applyFill="1" applyBorder="1" applyAlignment="1">
      <alignment horizontal="center" vertical="center" shrinkToFit="1"/>
    </xf>
    <xf numFmtId="49" fontId="4" fillId="4" borderId="97" xfId="0" applyNumberFormat="1" applyFont="1" applyFill="1" applyBorder="1" applyAlignment="1">
      <alignment horizontal="distributed" vertical="center" indent="2" shrinkToFit="1"/>
    </xf>
    <xf numFmtId="49" fontId="4" fillId="4" borderId="6" xfId="0" applyNumberFormat="1" applyFont="1" applyFill="1" applyBorder="1" applyAlignment="1">
      <alignment horizontal="distributed" vertical="center" indent="2" shrinkToFit="1"/>
    </xf>
    <xf numFmtId="49" fontId="4" fillId="4" borderId="95" xfId="0" applyNumberFormat="1" applyFont="1" applyFill="1" applyBorder="1" applyAlignment="1">
      <alignment horizontal="distributed" vertical="center" indent="2" shrinkToFit="1"/>
    </xf>
    <xf numFmtId="49" fontId="4" fillId="4" borderId="97" xfId="0" applyNumberFormat="1" applyFont="1" applyFill="1" applyBorder="1" applyAlignment="1">
      <alignment horizontal="center" vertical="center" shrinkToFit="1"/>
    </xf>
    <xf numFmtId="49" fontId="4" fillId="4" borderId="6" xfId="0" applyNumberFormat="1" applyFont="1" applyFill="1" applyBorder="1" applyAlignment="1">
      <alignment horizontal="center" vertical="center" shrinkToFit="1"/>
    </xf>
    <xf numFmtId="49" fontId="4" fillId="4" borderId="9" xfId="0" applyNumberFormat="1" applyFont="1" applyFill="1" applyBorder="1" applyAlignment="1">
      <alignment horizontal="center" vertical="center" shrinkToFit="1"/>
    </xf>
    <xf numFmtId="49" fontId="4" fillId="4" borderId="5" xfId="0" applyNumberFormat="1" applyFont="1" applyFill="1" applyBorder="1" applyAlignment="1">
      <alignment horizontal="center" vertical="center" wrapText="1" shrinkToFit="1"/>
    </xf>
    <xf numFmtId="49" fontId="4" fillId="4" borderId="6" xfId="0" applyNumberFormat="1" applyFont="1" applyFill="1" applyBorder="1" applyAlignment="1">
      <alignment horizontal="center" vertical="center" wrapText="1" shrinkToFit="1"/>
    </xf>
    <xf numFmtId="49" fontId="4" fillId="4" borderId="9" xfId="0" applyNumberFormat="1" applyFont="1" applyFill="1" applyBorder="1" applyAlignment="1">
      <alignment horizontal="center" vertical="center" wrapText="1" shrinkToFit="1"/>
    </xf>
    <xf numFmtId="183" fontId="31" fillId="0" borderId="87" xfId="0" applyNumberFormat="1" applyFont="1" applyFill="1" applyBorder="1" applyAlignment="1" applyProtection="1">
      <alignment horizontal="right" vertical="center" shrinkToFit="1"/>
      <protection locked="0"/>
    </xf>
    <xf numFmtId="183" fontId="31" fillId="0" borderId="21" xfId="0" applyNumberFormat="1" applyFont="1" applyFill="1" applyBorder="1" applyAlignment="1" applyProtection="1">
      <alignment horizontal="right" vertical="center" shrinkToFit="1"/>
      <protection locked="0"/>
    </xf>
    <xf numFmtId="49" fontId="20" fillId="4" borderId="21" xfId="0" applyNumberFormat="1" applyFont="1" applyFill="1" applyBorder="1" applyAlignment="1">
      <alignment horizontal="center" vertical="center" shrinkToFit="1"/>
    </xf>
    <xf numFmtId="49" fontId="4" fillId="4" borderId="50" xfId="0" applyNumberFormat="1" applyFont="1" applyFill="1" applyBorder="1" applyAlignment="1">
      <alignment horizontal="center" vertical="center" shrinkToFit="1"/>
    </xf>
    <xf numFmtId="184" fontId="22" fillId="0" borderId="18" xfId="0" applyNumberFormat="1" applyFont="1" applyFill="1" applyBorder="1" applyAlignment="1" applyProtection="1">
      <alignment horizontal="right" vertical="center" shrinkToFit="1"/>
      <protection locked="0"/>
    </xf>
    <xf numFmtId="184" fontId="22" fillId="0" borderId="70" xfId="0" applyNumberFormat="1" applyFont="1" applyFill="1" applyBorder="1" applyAlignment="1" applyProtection="1">
      <alignment horizontal="right" vertical="center" shrinkToFit="1"/>
      <protection locked="0"/>
    </xf>
    <xf numFmtId="184" fontId="22" fillId="0" borderId="26" xfId="0" applyNumberFormat="1" applyFont="1" applyFill="1" applyBorder="1" applyAlignment="1" applyProtection="1">
      <alignment horizontal="right" vertical="center" shrinkToFit="1"/>
      <protection locked="0"/>
    </xf>
    <xf numFmtId="184" fontId="22" fillId="4" borderId="26" xfId="0" applyNumberFormat="1" applyFont="1" applyFill="1" applyBorder="1" applyAlignment="1">
      <alignment horizontal="right" vertical="center" shrinkToFit="1"/>
    </xf>
    <xf numFmtId="49" fontId="19" fillId="0" borderId="32" xfId="0" applyNumberFormat="1" applyFont="1" applyFill="1" applyBorder="1" applyAlignment="1" applyProtection="1">
      <alignment horizontal="center" vertical="center" shrinkToFit="1"/>
      <protection locked="0"/>
    </xf>
    <xf numFmtId="49" fontId="19" fillId="0" borderId="21" xfId="0" applyNumberFormat="1" applyFont="1" applyFill="1" applyBorder="1" applyAlignment="1" applyProtection="1">
      <alignment horizontal="center" vertical="center" shrinkToFit="1"/>
      <protection locked="0"/>
    </xf>
    <xf numFmtId="49" fontId="20" fillId="0" borderId="32" xfId="0" applyNumberFormat="1" applyFont="1" applyFill="1" applyBorder="1" applyAlignment="1" applyProtection="1">
      <alignment horizontal="center" vertical="center" wrapText="1" shrinkToFit="1"/>
      <protection locked="0"/>
    </xf>
    <xf numFmtId="49" fontId="20" fillId="0" borderId="21" xfId="0" applyNumberFormat="1" applyFont="1" applyFill="1" applyBorder="1" applyAlignment="1" applyProtection="1">
      <alignment horizontal="center" vertical="center" wrapText="1" shrinkToFit="1"/>
      <protection locked="0"/>
    </xf>
    <xf numFmtId="49" fontId="20" fillId="0" borderId="50" xfId="0" applyNumberFormat="1" applyFont="1" applyFill="1" applyBorder="1" applyAlignment="1" applyProtection="1">
      <alignment horizontal="center" vertical="center" wrapText="1" shrinkToFit="1"/>
      <protection locked="0"/>
    </xf>
    <xf numFmtId="49" fontId="19" fillId="0" borderId="101" xfId="0" applyNumberFormat="1" applyFont="1" applyFill="1" applyBorder="1" applyAlignment="1" applyProtection="1">
      <alignment horizontal="left" vertical="center" wrapText="1" shrinkToFit="1"/>
      <protection locked="0"/>
    </xf>
    <xf numFmtId="183" fontId="31" fillId="0" borderId="78" xfId="0" applyNumberFormat="1" applyFont="1" applyFill="1" applyBorder="1" applyAlignment="1" applyProtection="1">
      <alignment horizontal="right" vertical="center" shrinkToFit="1"/>
      <protection locked="0"/>
    </xf>
    <xf numFmtId="183" fontId="31" fillId="0" borderId="22" xfId="0" applyNumberFormat="1" applyFont="1" applyFill="1" applyBorder="1" applyAlignment="1" applyProtection="1">
      <alignment horizontal="right" vertical="center" shrinkToFit="1"/>
      <protection locked="0"/>
    </xf>
    <xf numFmtId="49" fontId="20" fillId="4" borderId="22" xfId="0" applyNumberFormat="1" applyFont="1" applyFill="1" applyBorder="1" applyAlignment="1">
      <alignment horizontal="center" vertical="center" shrinkToFit="1"/>
    </xf>
    <xf numFmtId="184" fontId="22" fillId="0" borderId="19" xfId="0" applyNumberFormat="1" applyFont="1" applyFill="1" applyBorder="1" applyAlignment="1" applyProtection="1">
      <alignment horizontal="right" vertical="center" shrinkToFit="1"/>
      <protection locked="0"/>
    </xf>
    <xf numFmtId="184" fontId="22" fillId="0" borderId="68" xfId="0" applyNumberFormat="1" applyFont="1" applyFill="1" applyBorder="1" applyAlignment="1" applyProtection="1">
      <alignment horizontal="right" vertical="center" shrinkToFit="1"/>
      <protection locked="0"/>
    </xf>
    <xf numFmtId="184" fontId="22" fillId="4" borderId="27" xfId="0" applyNumberFormat="1" applyFont="1" applyFill="1" applyBorder="1" applyAlignment="1">
      <alignment horizontal="right" vertical="center" shrinkToFit="1"/>
    </xf>
    <xf numFmtId="49" fontId="19" fillId="0" borderId="33" xfId="0" applyNumberFormat="1" applyFont="1" applyFill="1" applyBorder="1" applyAlignment="1" applyProtection="1">
      <alignment horizontal="center" vertical="center" shrinkToFit="1"/>
      <protection locked="0"/>
    </xf>
    <xf numFmtId="49" fontId="19" fillId="0" borderId="22" xfId="0" applyNumberFormat="1" applyFont="1" applyFill="1" applyBorder="1" applyAlignment="1" applyProtection="1">
      <alignment horizontal="center" vertical="center" shrinkToFit="1"/>
      <protection locked="0"/>
    </xf>
    <xf numFmtId="49" fontId="20" fillId="0" borderId="33" xfId="0" applyNumberFormat="1" applyFont="1" applyFill="1" applyBorder="1" applyAlignment="1" applyProtection="1">
      <alignment horizontal="center" vertical="center" wrapText="1" shrinkToFit="1"/>
      <protection locked="0"/>
    </xf>
    <xf numFmtId="49" fontId="20" fillId="0" borderId="22" xfId="0" applyNumberFormat="1" applyFont="1" applyFill="1" applyBorder="1" applyAlignment="1" applyProtection="1">
      <alignment horizontal="center" vertical="center" wrapText="1" shrinkToFit="1"/>
      <protection locked="0"/>
    </xf>
    <xf numFmtId="49" fontId="20" fillId="0" borderId="51" xfId="0" applyNumberFormat="1" applyFont="1" applyFill="1" applyBorder="1" applyAlignment="1" applyProtection="1">
      <alignment horizontal="center" vertical="center" wrapText="1" shrinkToFit="1"/>
      <protection locked="0"/>
    </xf>
    <xf numFmtId="49" fontId="19" fillId="0" borderId="3" xfId="0" applyNumberFormat="1" applyFont="1" applyFill="1" applyBorder="1" applyAlignment="1" applyProtection="1">
      <alignment horizontal="left" vertical="center" wrapText="1" shrinkToFit="1"/>
      <protection locked="0"/>
    </xf>
    <xf numFmtId="183" fontId="31" fillId="0" borderId="88" xfId="0" applyNumberFormat="1" applyFont="1" applyFill="1" applyBorder="1" applyAlignment="1" applyProtection="1">
      <alignment horizontal="right" vertical="center" shrinkToFit="1"/>
      <protection locked="0"/>
    </xf>
    <xf numFmtId="183" fontId="31" fillId="0" borderId="25" xfId="0" applyNumberFormat="1" applyFont="1" applyFill="1" applyBorder="1" applyAlignment="1" applyProtection="1">
      <alignment horizontal="right" vertical="center" shrinkToFit="1"/>
      <protection locked="0"/>
    </xf>
    <xf numFmtId="49" fontId="20" fillId="4" borderId="25" xfId="0" applyNumberFormat="1" applyFont="1" applyFill="1" applyBorder="1" applyAlignment="1">
      <alignment horizontal="center" vertical="center" shrinkToFit="1"/>
    </xf>
    <xf numFmtId="184" fontId="22" fillId="0" borderId="20" xfId="0" applyNumberFormat="1" applyFont="1" applyFill="1" applyBorder="1" applyAlignment="1" applyProtection="1">
      <alignment horizontal="right" vertical="center" shrinkToFit="1"/>
      <protection locked="0"/>
    </xf>
    <xf numFmtId="184" fontId="22" fillId="0" borderId="69" xfId="0" applyNumberFormat="1" applyFont="1" applyFill="1" applyBorder="1" applyAlignment="1" applyProtection="1">
      <alignment horizontal="right" vertical="center" shrinkToFit="1"/>
      <protection locked="0"/>
    </xf>
    <xf numFmtId="184" fontId="22" fillId="0" borderId="28" xfId="0" applyNumberFormat="1" applyFont="1" applyFill="1" applyBorder="1" applyAlignment="1" applyProtection="1">
      <alignment horizontal="right" vertical="center" shrinkToFit="1"/>
      <protection locked="0"/>
    </xf>
    <xf numFmtId="184" fontId="22" fillId="4" borderId="28" xfId="0" applyNumberFormat="1" applyFont="1" applyFill="1" applyBorder="1" applyAlignment="1">
      <alignment horizontal="right" vertical="center" shrinkToFit="1"/>
    </xf>
    <xf numFmtId="49" fontId="19" fillId="0" borderId="37" xfId="0" applyNumberFormat="1" applyFont="1" applyFill="1" applyBorder="1" applyAlignment="1" applyProtection="1">
      <alignment horizontal="center" vertical="center" shrinkToFit="1"/>
      <protection locked="0"/>
    </xf>
    <xf numFmtId="49" fontId="19" fillId="0" borderId="25" xfId="0" applyNumberFormat="1" applyFont="1" applyFill="1" applyBorder="1" applyAlignment="1" applyProtection="1">
      <alignment horizontal="center" vertical="center" shrinkToFit="1"/>
      <protection locked="0"/>
    </xf>
    <xf numFmtId="49" fontId="20" fillId="0" borderId="37" xfId="0" applyNumberFormat="1" applyFont="1" applyFill="1" applyBorder="1" applyAlignment="1" applyProtection="1">
      <alignment horizontal="center" vertical="center" wrapText="1" shrinkToFit="1"/>
      <protection locked="0"/>
    </xf>
    <xf numFmtId="49" fontId="20" fillId="0" borderId="25" xfId="0" applyNumberFormat="1" applyFont="1" applyFill="1" applyBorder="1" applyAlignment="1" applyProtection="1">
      <alignment horizontal="center" vertical="center" wrapText="1" shrinkToFit="1"/>
      <protection locked="0"/>
    </xf>
    <xf numFmtId="49" fontId="20" fillId="0" borderId="54" xfId="0" applyNumberFormat="1" applyFont="1" applyFill="1" applyBorder="1" applyAlignment="1" applyProtection="1">
      <alignment horizontal="center" vertical="center" wrapText="1" shrinkToFit="1"/>
      <protection locked="0"/>
    </xf>
    <xf numFmtId="49" fontId="19" fillId="0" borderId="4" xfId="0" applyNumberFormat="1" applyFont="1" applyFill="1" applyBorder="1" applyAlignment="1" applyProtection="1">
      <alignment horizontal="left" vertical="center" wrapText="1" shrinkToFit="1"/>
      <protection locked="0"/>
    </xf>
    <xf numFmtId="49" fontId="35" fillId="4" borderId="0" xfId="0" applyNumberFormat="1" applyFont="1" applyFill="1" applyAlignment="1">
      <alignment horizontal="distributed" vertical="center" shrinkToFit="1"/>
    </xf>
    <xf numFmtId="0" fontId="19" fillId="4" borderId="0" xfId="0" applyNumberFormat="1" applyFont="1" applyFill="1" applyAlignment="1" applyProtection="1">
      <alignment horizontal="left" vertical="center"/>
    </xf>
    <xf numFmtId="49" fontId="4" fillId="4" borderId="0" xfId="0" applyNumberFormat="1" applyFont="1" applyFill="1" applyAlignment="1" applyProtection="1">
      <alignment horizontal="left" vertical="center"/>
    </xf>
    <xf numFmtId="0" fontId="0" fillId="0" borderId="0" xfId="0" applyAlignment="1">
      <alignment horizontal="left" vertical="center"/>
    </xf>
    <xf numFmtId="49" fontId="18" fillId="4" borderId="0" xfId="0" applyNumberFormat="1" applyFont="1" applyFill="1" applyAlignment="1">
      <alignment horizontal="center" vertical="center" wrapText="1" shrinkToFit="1"/>
    </xf>
    <xf numFmtId="49" fontId="22" fillId="0" borderId="0" xfId="0" applyNumberFormat="1" applyFont="1" applyFill="1" applyAlignment="1" applyProtection="1">
      <alignment horizontal="left" vertical="center" wrapText="1" shrinkToFit="1"/>
      <protection locked="0"/>
    </xf>
    <xf numFmtId="49" fontId="17" fillId="4" borderId="11" xfId="0" applyNumberFormat="1" applyFont="1" applyFill="1" applyBorder="1" applyAlignment="1">
      <alignment horizontal="center" vertical="center" wrapText="1" shrinkToFit="1"/>
    </xf>
    <xf numFmtId="49" fontId="17" fillId="4" borderId="12" xfId="0" applyNumberFormat="1" applyFont="1" applyFill="1" applyBorder="1" applyAlignment="1">
      <alignment horizontal="center" vertical="center" wrapText="1" shrinkToFit="1"/>
    </xf>
    <xf numFmtId="49" fontId="17" fillId="4" borderId="14" xfId="0" applyNumberFormat="1" applyFont="1" applyFill="1" applyBorder="1" applyAlignment="1">
      <alignment horizontal="center" vertical="center" wrapText="1" shrinkToFit="1"/>
    </xf>
    <xf numFmtId="49" fontId="17" fillId="4" borderId="17" xfId="0" applyNumberFormat="1" applyFont="1" applyFill="1" applyBorder="1" applyAlignment="1">
      <alignment horizontal="center" vertical="center" wrapText="1" shrinkToFit="1"/>
    </xf>
    <xf numFmtId="49" fontId="17" fillId="4" borderId="24" xfId="0" applyNumberFormat="1" applyFont="1" applyFill="1" applyBorder="1" applyAlignment="1">
      <alignment horizontal="center" vertical="center" wrapText="1" shrinkToFit="1"/>
    </xf>
    <xf numFmtId="49" fontId="17" fillId="4" borderId="42" xfId="0" applyNumberFormat="1" applyFont="1" applyFill="1" applyBorder="1" applyAlignment="1">
      <alignment horizontal="center" vertical="center" wrapText="1" shrinkToFit="1"/>
    </xf>
    <xf numFmtId="49" fontId="4" fillId="2" borderId="78" xfId="0" applyNumberFormat="1" applyFont="1" applyFill="1" applyBorder="1" applyAlignment="1" applyProtection="1">
      <alignment horizontal="center" vertical="center" shrinkToFit="1"/>
    </xf>
    <xf numFmtId="49" fontId="4" fillId="2" borderId="22" xfId="0" applyNumberFormat="1" applyFont="1" applyFill="1" applyBorder="1" applyAlignment="1" applyProtection="1">
      <alignment horizontal="center" vertical="center" shrinkToFit="1"/>
    </xf>
    <xf numFmtId="49" fontId="4" fillId="2" borderId="51" xfId="0" applyNumberFormat="1" applyFont="1" applyFill="1" applyBorder="1" applyAlignment="1" applyProtection="1">
      <alignment horizontal="center" vertical="center" shrinkToFit="1"/>
    </xf>
    <xf numFmtId="49" fontId="4" fillId="2" borderId="88" xfId="0" applyNumberFormat="1" applyFont="1" applyFill="1" applyBorder="1" applyAlignment="1" applyProtection="1">
      <alignment horizontal="center" vertical="center" shrinkToFit="1"/>
    </xf>
    <xf numFmtId="49" fontId="4" fillId="2" borderId="25" xfId="0" applyNumberFormat="1" applyFont="1" applyFill="1" applyBorder="1" applyAlignment="1" applyProtection="1">
      <alignment horizontal="center" vertical="center" shrinkToFit="1"/>
    </xf>
    <xf numFmtId="49" fontId="4" fillId="2" borderId="54" xfId="0" applyNumberFormat="1" applyFont="1" applyFill="1" applyBorder="1" applyAlignment="1" applyProtection="1">
      <alignment horizontal="center" vertical="center" shrinkToFit="1"/>
    </xf>
    <xf numFmtId="49" fontId="22" fillId="0" borderId="0" xfId="0" applyNumberFormat="1" applyFont="1" applyFill="1" applyAlignment="1" applyProtection="1">
      <alignment horizontal="left" vertical="center" wrapText="1" indent="1" shrinkToFit="1"/>
      <protection locked="0"/>
    </xf>
    <xf numFmtId="49" fontId="22" fillId="4" borderId="0" xfId="0" applyNumberFormat="1" applyFont="1" applyFill="1" applyAlignment="1">
      <alignment horizontal="center" vertical="center" shrinkToFit="1"/>
    </xf>
    <xf numFmtId="49" fontId="20" fillId="4" borderId="0" xfId="0" applyNumberFormat="1" applyFont="1" applyFill="1" applyBorder="1" applyAlignment="1">
      <alignment horizontal="left" vertical="center" wrapText="1" shrinkToFit="1"/>
    </xf>
    <xf numFmtId="49" fontId="20" fillId="4" borderId="0" xfId="0" applyNumberFormat="1" applyFont="1" applyFill="1" applyAlignment="1">
      <alignment horizontal="left" vertical="center" wrapText="1" shrinkToFit="1"/>
    </xf>
    <xf numFmtId="49" fontId="4" fillId="4" borderId="5" xfId="0" applyNumberFormat="1" applyFont="1" applyFill="1" applyBorder="1" applyAlignment="1">
      <alignment horizontal="center" vertical="center" shrinkToFit="1"/>
    </xf>
    <xf numFmtId="184" fontId="22" fillId="4" borderId="94" xfId="0" applyNumberFormat="1" applyFont="1" applyFill="1" applyBorder="1" applyAlignment="1">
      <alignment horizontal="right" vertical="center" shrinkToFit="1"/>
    </xf>
    <xf numFmtId="184" fontId="22" fillId="4" borderId="95" xfId="0" applyNumberFormat="1" applyFont="1" applyFill="1" applyBorder="1" applyAlignment="1">
      <alignment horizontal="right" vertical="center" shrinkToFit="1"/>
    </xf>
    <xf numFmtId="184" fontId="22" fillId="4" borderId="96" xfId="0" applyNumberFormat="1" applyFont="1" applyFill="1" applyBorder="1" applyAlignment="1">
      <alignment horizontal="right" vertical="center" shrinkToFit="1"/>
    </xf>
    <xf numFmtId="49" fontId="4" fillId="4" borderId="98" xfId="0" applyNumberFormat="1" applyFont="1" applyFill="1" applyBorder="1" applyAlignment="1">
      <alignment horizontal="center" vertical="center" shrinkToFit="1"/>
    </xf>
    <xf numFmtId="0" fontId="0" fillId="0" borderId="98" xfId="0" applyBorder="1" applyAlignment="1">
      <alignment horizontal="center" vertical="center" shrinkToFit="1"/>
    </xf>
    <xf numFmtId="49" fontId="4" fillId="4" borderId="99" xfId="0" applyNumberFormat="1" applyFont="1" applyFill="1" applyBorder="1" applyAlignment="1">
      <alignment horizontal="center" vertical="center" shrinkToFit="1"/>
    </xf>
    <xf numFmtId="49" fontId="4" fillId="4" borderId="100" xfId="0" applyNumberFormat="1" applyFont="1" applyFill="1" applyBorder="1" applyAlignment="1">
      <alignment horizontal="center" vertical="center" shrinkToFit="1"/>
    </xf>
    <xf numFmtId="49" fontId="19" fillId="0" borderId="1" xfId="0" applyNumberFormat="1" applyFont="1" applyFill="1" applyBorder="1" applyAlignment="1" applyProtection="1">
      <alignment horizontal="left" vertical="center" wrapText="1" shrinkToFit="1"/>
      <protection locked="0"/>
    </xf>
    <xf numFmtId="184" fontId="19" fillId="0" borderId="18" xfId="0" applyNumberFormat="1" applyFont="1" applyFill="1" applyBorder="1" applyAlignment="1" applyProtection="1">
      <alignment horizontal="right" vertical="center" shrinkToFit="1"/>
      <protection locked="0"/>
    </xf>
    <xf numFmtId="184" fontId="19" fillId="0" borderId="70" xfId="0" applyNumberFormat="1" applyFont="1" applyFill="1" applyBorder="1" applyAlignment="1" applyProtection="1">
      <alignment horizontal="right" vertical="center" shrinkToFit="1"/>
      <protection locked="0"/>
    </xf>
    <xf numFmtId="184" fontId="19" fillId="0" borderId="26" xfId="0" applyNumberFormat="1" applyFont="1" applyFill="1" applyBorder="1" applyAlignment="1" applyProtection="1">
      <alignment horizontal="right" vertical="center" shrinkToFit="1"/>
      <protection locked="0"/>
    </xf>
    <xf numFmtId="184" fontId="19" fillId="4" borderId="26" xfId="0" applyNumberFormat="1" applyFont="1" applyFill="1" applyBorder="1" applyAlignment="1">
      <alignment horizontal="right" vertical="center" shrinkToFit="1"/>
    </xf>
    <xf numFmtId="49" fontId="20" fillId="0" borderId="32" xfId="0" applyNumberFormat="1" applyFont="1" applyFill="1" applyBorder="1" applyAlignment="1" applyProtection="1">
      <alignment horizontal="center" vertical="center" shrinkToFit="1"/>
      <protection locked="0"/>
    </xf>
    <xf numFmtId="49" fontId="20" fillId="0" borderId="21" xfId="0" applyNumberFormat="1" applyFont="1" applyFill="1" applyBorder="1" applyAlignment="1" applyProtection="1">
      <alignment horizontal="center" vertical="center" shrinkToFit="1"/>
      <protection locked="0"/>
    </xf>
    <xf numFmtId="49" fontId="20" fillId="0" borderId="70" xfId="0" applyNumberFormat="1" applyFont="1" applyFill="1" applyBorder="1" applyAlignment="1" applyProtection="1">
      <alignment horizontal="center" vertical="center" shrinkToFit="1"/>
      <protection locked="0"/>
    </xf>
    <xf numFmtId="49" fontId="21" fillId="0" borderId="32" xfId="0" applyNumberFormat="1" applyFont="1" applyFill="1" applyBorder="1" applyAlignment="1" applyProtection="1">
      <alignment horizontal="center" vertical="center" wrapText="1" shrinkToFit="1"/>
      <protection locked="0"/>
    </xf>
    <xf numFmtId="49" fontId="21" fillId="0" borderId="21" xfId="0" applyNumberFormat="1" applyFont="1" applyFill="1" applyBorder="1" applyAlignment="1" applyProtection="1">
      <alignment horizontal="center" vertical="center" wrapText="1" shrinkToFit="1"/>
      <protection locked="0"/>
    </xf>
    <xf numFmtId="49" fontId="21" fillId="0" borderId="50" xfId="0" applyNumberFormat="1" applyFont="1" applyFill="1" applyBorder="1" applyAlignment="1" applyProtection="1">
      <alignment horizontal="center" vertical="center" wrapText="1" shrinkToFit="1"/>
      <protection locked="0"/>
    </xf>
    <xf numFmtId="49" fontId="20" fillId="0" borderId="101" xfId="0" applyNumberFormat="1" applyFont="1" applyFill="1" applyBorder="1" applyAlignment="1" applyProtection="1">
      <alignment horizontal="left" vertical="center" wrapText="1" shrinkToFit="1"/>
      <protection locked="0"/>
    </xf>
    <xf numFmtId="184" fontId="19" fillId="4" borderId="27" xfId="0" applyNumberFormat="1" applyFont="1" applyFill="1" applyBorder="1" applyAlignment="1">
      <alignment horizontal="right" vertical="center" shrinkToFit="1"/>
    </xf>
    <xf numFmtId="49" fontId="20" fillId="0" borderId="33" xfId="0" applyNumberFormat="1" applyFont="1" applyFill="1" applyBorder="1" applyAlignment="1" applyProtection="1">
      <alignment horizontal="center" vertical="center" shrinkToFit="1"/>
      <protection locked="0"/>
    </xf>
    <xf numFmtId="49" fontId="20" fillId="0" borderId="22" xfId="0" applyNumberFormat="1" applyFont="1" applyFill="1" applyBorder="1" applyAlignment="1" applyProtection="1">
      <alignment horizontal="center" vertical="center" shrinkToFit="1"/>
      <protection locked="0"/>
    </xf>
    <xf numFmtId="49" fontId="20" fillId="0" borderId="68" xfId="0" applyNumberFormat="1" applyFont="1" applyFill="1" applyBorder="1" applyAlignment="1" applyProtection="1">
      <alignment horizontal="center" vertical="center" shrinkToFit="1"/>
      <protection locked="0"/>
    </xf>
    <xf numFmtId="49" fontId="21" fillId="0" borderId="33" xfId="0" applyNumberFormat="1" applyFont="1" applyFill="1" applyBorder="1" applyAlignment="1" applyProtection="1">
      <alignment horizontal="center" vertical="center" wrapText="1" shrinkToFit="1"/>
      <protection locked="0"/>
    </xf>
    <xf numFmtId="49" fontId="21" fillId="0" borderId="22" xfId="0" applyNumberFormat="1" applyFont="1" applyFill="1" applyBorder="1" applyAlignment="1" applyProtection="1">
      <alignment horizontal="center" vertical="center" wrapText="1" shrinkToFit="1"/>
      <protection locked="0"/>
    </xf>
    <xf numFmtId="49" fontId="21" fillId="0" borderId="51" xfId="0" applyNumberFormat="1" applyFont="1" applyFill="1" applyBorder="1" applyAlignment="1" applyProtection="1">
      <alignment horizontal="center" vertical="center" wrapText="1" shrinkToFit="1"/>
      <protection locked="0"/>
    </xf>
    <xf numFmtId="49" fontId="20" fillId="0" borderId="3" xfId="0" applyNumberFormat="1" applyFont="1" applyFill="1" applyBorder="1" applyAlignment="1" applyProtection="1">
      <alignment horizontal="left" vertical="center" wrapText="1" shrinkToFit="1"/>
      <protection locked="0"/>
    </xf>
    <xf numFmtId="184" fontId="19" fillId="0" borderId="20" xfId="0" applyNumberFormat="1" applyFont="1" applyFill="1" applyBorder="1" applyAlignment="1" applyProtection="1">
      <alignment horizontal="right" vertical="center" shrinkToFit="1"/>
      <protection locked="0"/>
    </xf>
    <xf numFmtId="184" fontId="19" fillId="0" borderId="69" xfId="0" applyNumberFormat="1" applyFont="1" applyFill="1" applyBorder="1" applyAlignment="1" applyProtection="1">
      <alignment horizontal="right" vertical="center" shrinkToFit="1"/>
      <protection locked="0"/>
    </xf>
    <xf numFmtId="184" fontId="19" fillId="0" borderId="28" xfId="0" applyNumberFormat="1" applyFont="1" applyFill="1" applyBorder="1" applyAlignment="1" applyProtection="1">
      <alignment horizontal="right" vertical="center" shrinkToFit="1"/>
      <protection locked="0"/>
    </xf>
    <xf numFmtId="184" fontId="19" fillId="2" borderId="28" xfId="0" applyNumberFormat="1" applyFont="1" applyFill="1" applyBorder="1" applyAlignment="1" applyProtection="1">
      <alignment horizontal="right" vertical="center" shrinkToFit="1"/>
    </xf>
    <xf numFmtId="49" fontId="20" fillId="0" borderId="37" xfId="0" applyNumberFormat="1" applyFont="1" applyFill="1" applyBorder="1" applyAlignment="1" applyProtection="1">
      <alignment horizontal="center" vertical="center" shrinkToFit="1"/>
      <protection locked="0"/>
    </xf>
    <xf numFmtId="49" fontId="20" fillId="0" borderId="25" xfId="0" applyNumberFormat="1" applyFont="1" applyFill="1" applyBorder="1" applyAlignment="1" applyProtection="1">
      <alignment horizontal="center" vertical="center" shrinkToFit="1"/>
      <protection locked="0"/>
    </xf>
    <xf numFmtId="49" fontId="20" fillId="0" borderId="69" xfId="0" applyNumberFormat="1" applyFont="1" applyFill="1" applyBorder="1" applyAlignment="1" applyProtection="1">
      <alignment horizontal="center" vertical="center" shrinkToFit="1"/>
      <protection locked="0"/>
    </xf>
    <xf numFmtId="49" fontId="21" fillId="0" borderId="37" xfId="0" applyNumberFormat="1" applyFont="1" applyFill="1" applyBorder="1" applyAlignment="1" applyProtection="1">
      <alignment horizontal="center" vertical="center" wrapText="1" shrinkToFit="1"/>
      <protection locked="0"/>
    </xf>
    <xf numFmtId="49" fontId="21" fillId="0" borderId="25" xfId="0" applyNumberFormat="1" applyFont="1" applyFill="1" applyBorder="1" applyAlignment="1" applyProtection="1">
      <alignment horizontal="center" vertical="center" wrapText="1" shrinkToFit="1"/>
      <protection locked="0"/>
    </xf>
    <xf numFmtId="49" fontId="21" fillId="0" borderId="54" xfId="0" applyNumberFormat="1" applyFont="1" applyFill="1" applyBorder="1" applyAlignment="1" applyProtection="1">
      <alignment horizontal="center" vertical="center" wrapText="1" shrinkToFit="1"/>
      <protection locked="0"/>
    </xf>
    <xf numFmtId="49" fontId="20" fillId="0" borderId="4" xfId="0" applyNumberFormat="1" applyFont="1" applyFill="1" applyBorder="1" applyAlignment="1" applyProtection="1">
      <alignment horizontal="left" vertical="center" wrapText="1" shrinkToFit="1"/>
      <protection locked="0"/>
    </xf>
    <xf numFmtId="49" fontId="17" fillId="4" borderId="0" xfId="0" applyNumberFormat="1" applyFont="1" applyFill="1" applyAlignment="1">
      <alignment horizontal="left" vertical="top" shrinkToFit="1"/>
    </xf>
    <xf numFmtId="49" fontId="23" fillId="4" borderId="0" xfId="0" applyNumberFormat="1" applyFont="1" applyFill="1" applyAlignment="1">
      <alignment horizontal="distributed" vertical="center" shrinkToFit="1"/>
    </xf>
    <xf numFmtId="0" fontId="22" fillId="5" borderId="0" xfId="0" applyNumberFormat="1" applyFont="1" applyFill="1" applyAlignment="1" applyProtection="1">
      <alignment horizontal="right" vertical="center" wrapText="1" indent="2" shrinkToFit="1"/>
    </xf>
    <xf numFmtId="49" fontId="18" fillId="4" borderId="0" xfId="0" applyNumberFormat="1" applyFont="1" applyFill="1" applyAlignment="1">
      <alignment horizontal="center" vertical="center" shrinkToFit="1"/>
    </xf>
    <xf numFmtId="0" fontId="0" fillId="0" borderId="0" xfId="0" applyAlignment="1">
      <alignment horizontal="center" vertical="center" shrinkToFit="1"/>
    </xf>
    <xf numFmtId="184" fontId="19" fillId="4" borderId="94" xfId="0" applyNumberFormat="1" applyFont="1" applyFill="1" applyBorder="1" applyAlignment="1">
      <alignment horizontal="right" vertical="center" shrinkToFit="1"/>
    </xf>
    <xf numFmtId="184" fontId="19" fillId="4" borderId="95" xfId="0" applyNumberFormat="1" applyFont="1" applyFill="1" applyBorder="1" applyAlignment="1">
      <alignment horizontal="right" vertical="center" shrinkToFit="1"/>
    </xf>
    <xf numFmtId="184" fontId="19" fillId="4" borderId="96" xfId="0" applyNumberFormat="1" applyFont="1" applyFill="1" applyBorder="1" applyAlignment="1">
      <alignment horizontal="right" vertical="center" shrinkToFit="1"/>
    </xf>
    <xf numFmtId="49" fontId="20" fillId="0" borderId="1" xfId="0" applyNumberFormat="1" applyFont="1" applyFill="1" applyBorder="1" applyAlignment="1" applyProtection="1">
      <alignment horizontal="left" vertical="center" wrapText="1" shrinkToFit="1"/>
      <protection locked="0"/>
    </xf>
    <xf numFmtId="49" fontId="4" fillId="0" borderId="0" xfId="0" applyNumberFormat="1" applyFont="1" applyFill="1" applyAlignment="1" applyProtection="1">
      <alignment horizontal="center" vertical="center" shrinkToFit="1"/>
      <protection locked="0"/>
    </xf>
    <xf numFmtId="49" fontId="20" fillId="0" borderId="10" xfId="0" applyNumberFormat="1" applyFont="1" applyFill="1" applyBorder="1" applyAlignment="1" applyProtection="1">
      <alignment horizontal="center" vertical="center" shrinkToFit="1"/>
      <protection locked="0"/>
    </xf>
    <xf numFmtId="190" fontId="19" fillId="0" borderId="10" xfId="0" applyNumberFormat="1" applyFont="1" applyFill="1" applyBorder="1" applyAlignment="1" applyProtection="1">
      <alignment horizontal="center" vertical="center" shrinkToFit="1"/>
      <protection locked="0"/>
    </xf>
    <xf numFmtId="49" fontId="20" fillId="3" borderId="97" xfId="0" applyNumberFormat="1" applyFont="1" applyFill="1" applyBorder="1" applyAlignment="1" applyProtection="1">
      <alignment horizontal="left" vertical="center" wrapText="1" shrinkToFit="1"/>
      <protection locked="0"/>
    </xf>
    <xf numFmtId="0" fontId="0" fillId="0" borderId="6" xfId="0" applyBorder="1" applyAlignment="1" applyProtection="1">
      <alignment horizontal="left" vertical="center" wrapText="1" shrinkToFit="1"/>
      <protection locked="0"/>
    </xf>
    <xf numFmtId="0" fontId="20" fillId="2" borderId="6" xfId="0" applyNumberFormat="1" applyFont="1" applyFill="1" applyBorder="1" applyAlignment="1" applyProtection="1">
      <alignment horizontal="left" vertical="center" wrapText="1" shrinkToFit="1"/>
    </xf>
    <xf numFmtId="0" fontId="0" fillId="0" borderId="6" xfId="0" applyBorder="1" applyAlignment="1" applyProtection="1">
      <alignment horizontal="left" vertical="center" wrapText="1" shrinkToFit="1"/>
    </xf>
    <xf numFmtId="0" fontId="0" fillId="0" borderId="95" xfId="0" applyBorder="1" applyAlignment="1" applyProtection="1">
      <alignment horizontal="left" vertical="center" wrapText="1" shrinkToFit="1"/>
    </xf>
    <xf numFmtId="49" fontId="5" fillId="4" borderId="96" xfId="0" applyNumberFormat="1" applyFont="1" applyFill="1" applyBorder="1" applyAlignment="1">
      <alignment horizontal="center" vertical="center" wrapText="1" shrinkToFit="1"/>
    </xf>
    <xf numFmtId="49" fontId="4" fillId="4" borderId="96" xfId="0" applyNumberFormat="1" applyFont="1" applyFill="1" applyBorder="1" applyAlignment="1">
      <alignment horizontal="center" vertical="center" wrapText="1" shrinkToFit="1"/>
    </xf>
    <xf numFmtId="0" fontId="20" fillId="2" borderId="97" xfId="0" applyNumberFormat="1" applyFont="1" applyFill="1" applyBorder="1" applyAlignment="1" applyProtection="1">
      <alignment horizontal="left" vertical="center" wrapText="1" shrinkToFit="1"/>
    </xf>
    <xf numFmtId="0" fontId="20" fillId="2" borderId="95" xfId="0" applyNumberFormat="1" applyFont="1" applyFill="1" applyBorder="1" applyAlignment="1" applyProtection="1">
      <alignment horizontal="left" vertical="center" wrapText="1" shrinkToFit="1"/>
    </xf>
    <xf numFmtId="0" fontId="20" fillId="5" borderId="97" xfId="0" applyNumberFormat="1" applyFont="1" applyFill="1" applyBorder="1" applyAlignment="1" applyProtection="1">
      <alignment horizontal="left" vertical="center" wrapText="1" shrinkToFit="1"/>
    </xf>
    <xf numFmtId="0" fontId="20" fillId="5" borderId="6" xfId="0" applyNumberFormat="1" applyFont="1" applyFill="1" applyBorder="1" applyAlignment="1" applyProtection="1">
      <alignment horizontal="left" vertical="center" wrapText="1" shrinkToFit="1"/>
    </xf>
    <xf numFmtId="0" fontId="20" fillId="5" borderId="95" xfId="0" applyNumberFormat="1" applyFont="1" applyFill="1" applyBorder="1" applyAlignment="1" applyProtection="1">
      <alignment horizontal="left" vertical="center" wrapText="1" shrinkToFit="1"/>
    </xf>
    <xf numFmtId="49" fontId="5" fillId="4" borderId="97" xfId="0" applyNumberFormat="1" applyFont="1" applyFill="1" applyBorder="1" applyAlignment="1">
      <alignment horizontal="center" vertical="center" wrapText="1" shrinkToFit="1"/>
    </xf>
    <xf numFmtId="49" fontId="5" fillId="4" borderId="6" xfId="0" applyNumberFormat="1" applyFont="1" applyFill="1" applyBorder="1" applyAlignment="1">
      <alignment horizontal="center" vertical="center" wrapText="1" shrinkToFit="1"/>
    </xf>
    <xf numFmtId="49" fontId="5" fillId="4" borderId="95" xfId="0" applyNumberFormat="1" applyFont="1" applyFill="1" applyBorder="1" applyAlignment="1">
      <alignment horizontal="center" vertical="center" wrapText="1" shrinkToFit="1"/>
    </xf>
    <xf numFmtId="190" fontId="19" fillId="0" borderId="6" xfId="0" applyNumberFormat="1" applyFont="1" applyFill="1" applyBorder="1" applyAlignment="1" applyProtection="1">
      <alignment horizontal="right" vertical="center" shrinkToFit="1"/>
      <protection locked="0"/>
    </xf>
    <xf numFmtId="49" fontId="18" fillId="4" borderId="6" xfId="0" applyNumberFormat="1" applyFont="1" applyFill="1" applyBorder="1" applyAlignment="1">
      <alignment horizontal="center" vertical="center" shrinkToFit="1"/>
    </xf>
    <xf numFmtId="49" fontId="18" fillId="4" borderId="9" xfId="0" applyNumberFormat="1" applyFont="1" applyFill="1" applyBorder="1" applyAlignment="1">
      <alignment horizontal="center" vertical="center" shrinkToFit="1"/>
    </xf>
    <xf numFmtId="49" fontId="4" fillId="4" borderId="107" xfId="0" applyNumberFormat="1" applyFont="1" applyFill="1" applyBorder="1" applyAlignment="1">
      <alignment horizontal="center" vertical="center" shrinkToFit="1"/>
    </xf>
    <xf numFmtId="49" fontId="4" fillId="4" borderId="11" xfId="0" applyNumberFormat="1" applyFont="1" applyFill="1" applyBorder="1" applyAlignment="1">
      <alignment horizontal="distributed" vertical="center" wrapText="1" shrinkToFit="1"/>
    </xf>
    <xf numFmtId="0" fontId="0" fillId="0" borderId="12" xfId="0" applyBorder="1" applyAlignment="1">
      <alignment horizontal="distributed" vertical="center" wrapText="1" shrinkToFit="1"/>
    </xf>
    <xf numFmtId="0" fontId="0" fillId="0" borderId="14" xfId="0" applyBorder="1" applyAlignment="1">
      <alignment horizontal="distributed" vertical="center" wrapText="1" shrinkToFit="1"/>
    </xf>
    <xf numFmtId="49" fontId="17" fillId="4" borderId="20" xfId="0" applyNumberFormat="1" applyFont="1" applyFill="1" applyBorder="1" applyAlignment="1">
      <alignment horizontal="center" vertical="center" wrapText="1" shrinkToFit="1"/>
    </xf>
    <xf numFmtId="49" fontId="17" fillId="4" borderId="28" xfId="0" applyNumberFormat="1" applyFont="1" applyFill="1" applyBorder="1" applyAlignment="1">
      <alignment horizontal="center" vertical="center" wrapText="1" shrinkToFit="1"/>
    </xf>
    <xf numFmtId="49" fontId="4" fillId="4" borderId="55" xfId="0" applyNumberFormat="1" applyFont="1" applyFill="1" applyBorder="1" applyAlignment="1">
      <alignment horizontal="center" vertical="center" shrinkToFit="1"/>
    </xf>
    <xf numFmtId="49" fontId="4" fillId="4" borderId="15" xfId="0" applyNumberFormat="1" applyFont="1" applyFill="1" applyBorder="1" applyAlignment="1">
      <alignment horizontal="distributed" vertical="center" wrapText="1" shrinkToFit="1"/>
    </xf>
    <xf numFmtId="0" fontId="0" fillId="0" borderId="10" xfId="0" applyBorder="1" applyAlignment="1">
      <alignment horizontal="distributed" vertical="center" wrapText="1" shrinkToFit="1"/>
    </xf>
    <xf numFmtId="0" fontId="0" fillId="0" borderId="43" xfId="0" applyBorder="1" applyAlignment="1">
      <alignment horizontal="distributed" vertical="center" wrapText="1" shrinkToFit="1"/>
    </xf>
    <xf numFmtId="183" fontId="4" fillId="0" borderId="94" xfId="0" applyNumberFormat="1" applyFont="1" applyFill="1" applyBorder="1" applyAlignment="1" applyProtection="1">
      <alignment horizontal="right" vertical="center" shrinkToFit="1"/>
      <protection locked="0"/>
    </xf>
    <xf numFmtId="183" fontId="4" fillId="0" borderId="96" xfId="0" applyNumberFormat="1" applyFont="1" applyFill="1" applyBorder="1" applyAlignment="1" applyProtection="1">
      <alignment horizontal="right" vertical="center" shrinkToFit="1"/>
      <protection locked="0"/>
    </xf>
    <xf numFmtId="183" fontId="4" fillId="4" borderId="96" xfId="0" applyNumberFormat="1" applyFont="1" applyFill="1" applyBorder="1" applyAlignment="1">
      <alignment horizontal="right" vertical="center" shrinkToFit="1"/>
    </xf>
    <xf numFmtId="183" fontId="4" fillId="4" borderId="106" xfId="0" applyNumberFormat="1" applyFont="1" applyFill="1" applyBorder="1" applyAlignment="1">
      <alignment horizontal="right" vertical="center" shrinkToFit="1"/>
    </xf>
    <xf numFmtId="49" fontId="4" fillId="4" borderId="2" xfId="0" applyNumberFormat="1" applyFont="1" applyFill="1" applyBorder="1" applyAlignment="1">
      <alignment horizontal="center" vertical="center" shrinkToFit="1"/>
    </xf>
    <xf numFmtId="183" fontId="4" fillId="0" borderId="67" xfId="0" applyNumberFormat="1" applyFont="1" applyFill="1" applyBorder="1" applyAlignment="1" applyProtection="1">
      <alignment horizontal="right" vertical="center" shrinkToFit="1"/>
      <protection locked="0"/>
    </xf>
    <xf numFmtId="183" fontId="4" fillId="0" borderId="47" xfId="0" applyNumberFormat="1" applyFont="1" applyFill="1" applyBorder="1" applyAlignment="1" applyProtection="1">
      <alignment horizontal="right" vertical="center" shrinkToFit="1"/>
      <protection locked="0"/>
    </xf>
    <xf numFmtId="183" fontId="4" fillId="4" borderId="47" xfId="0" applyNumberFormat="1" applyFont="1" applyFill="1" applyBorder="1" applyAlignment="1">
      <alignment horizontal="right" vertical="center" shrinkToFit="1"/>
    </xf>
    <xf numFmtId="183" fontId="4" fillId="4" borderId="49" xfId="0" applyNumberFormat="1" applyFont="1" applyFill="1" applyBorder="1" applyAlignment="1">
      <alignment horizontal="right" vertical="center" shrinkToFit="1"/>
    </xf>
    <xf numFmtId="0" fontId="4" fillId="0" borderId="67" xfId="0" applyNumberFormat="1" applyFont="1" applyFill="1" applyBorder="1" applyAlignment="1" applyProtection="1">
      <alignment horizontal="right" vertical="center" shrinkToFit="1"/>
      <protection locked="0"/>
    </xf>
    <xf numFmtId="0" fontId="4" fillId="0" borderId="47" xfId="0" applyNumberFormat="1" applyFont="1" applyFill="1" applyBorder="1" applyAlignment="1" applyProtection="1">
      <alignment horizontal="right" vertical="center" shrinkToFit="1"/>
      <protection locked="0"/>
    </xf>
    <xf numFmtId="0" fontId="4" fillId="0" borderId="36" xfId="0" applyNumberFormat="1" applyFont="1" applyFill="1" applyBorder="1" applyAlignment="1" applyProtection="1">
      <alignment horizontal="right" vertical="center" shrinkToFit="1"/>
      <protection locked="0"/>
    </xf>
    <xf numFmtId="0" fontId="4" fillId="0" borderId="26" xfId="0" applyNumberFormat="1" applyFont="1" applyFill="1" applyBorder="1" applyAlignment="1" applyProtection="1">
      <alignment horizontal="right" vertical="center" shrinkToFit="1"/>
      <protection locked="0"/>
    </xf>
    <xf numFmtId="0" fontId="4" fillId="0" borderId="49" xfId="0" applyNumberFormat="1" applyFont="1" applyFill="1" applyBorder="1" applyAlignment="1" applyProtection="1">
      <alignment horizontal="right" vertical="center" shrinkToFit="1"/>
      <protection locked="0"/>
    </xf>
    <xf numFmtId="49" fontId="5" fillId="0" borderId="2" xfId="0" applyNumberFormat="1" applyFont="1" applyFill="1" applyBorder="1" applyAlignment="1" applyProtection="1">
      <alignment horizontal="left" vertical="center" wrapText="1" shrinkToFit="1"/>
      <protection locked="0"/>
    </xf>
    <xf numFmtId="183" fontId="4" fillId="4" borderId="18" xfId="0" applyNumberFormat="1" applyFont="1" applyFill="1" applyBorder="1" applyAlignment="1" applyProtection="1">
      <alignment horizontal="right" vertical="center" shrinkToFit="1"/>
    </xf>
    <xf numFmtId="183" fontId="4" fillId="4" borderId="26" xfId="0" applyNumberFormat="1" applyFont="1" applyFill="1" applyBorder="1" applyAlignment="1" applyProtection="1">
      <alignment horizontal="right" vertical="center" shrinkToFit="1"/>
    </xf>
    <xf numFmtId="183" fontId="4" fillId="4" borderId="52" xfId="0" applyNumberFormat="1" applyFont="1" applyFill="1" applyBorder="1" applyAlignment="1" applyProtection="1">
      <alignment horizontal="right" vertical="center" shrinkToFit="1"/>
    </xf>
    <xf numFmtId="0" fontId="4" fillId="0" borderId="19" xfId="0" applyNumberFormat="1" applyFont="1" applyFill="1" applyBorder="1" applyAlignment="1" applyProtection="1">
      <alignment horizontal="right" vertical="center" shrinkToFit="1"/>
      <protection locked="0"/>
    </xf>
    <xf numFmtId="0" fontId="4" fillId="0" borderId="27" xfId="0" applyNumberFormat="1" applyFont="1" applyFill="1" applyBorder="1" applyAlignment="1" applyProtection="1">
      <alignment horizontal="right" vertical="center" shrinkToFit="1"/>
      <protection locked="0"/>
    </xf>
    <xf numFmtId="0" fontId="4" fillId="0" borderId="33" xfId="0" applyNumberFormat="1" applyFont="1" applyFill="1" applyBorder="1" applyAlignment="1" applyProtection="1">
      <alignment horizontal="right" vertical="center" shrinkToFit="1"/>
      <protection locked="0"/>
    </xf>
    <xf numFmtId="49" fontId="4" fillId="4" borderId="105" xfId="0" applyNumberFormat="1" applyFont="1" applyFill="1" applyBorder="1" applyAlignment="1" applyProtection="1">
      <alignment horizontal="center" vertical="center" shrinkToFit="1"/>
    </xf>
    <xf numFmtId="49" fontId="4" fillId="4" borderId="105" xfId="0" applyNumberFormat="1" applyFont="1" applyFill="1" applyBorder="1" applyAlignment="1">
      <alignment horizontal="center" vertical="center" shrinkToFit="1"/>
    </xf>
    <xf numFmtId="0" fontId="4" fillId="0" borderId="53" xfId="0" applyNumberFormat="1" applyFont="1" applyFill="1" applyBorder="1" applyAlignment="1" applyProtection="1">
      <alignment horizontal="right" vertical="center" shrinkToFit="1"/>
      <protection locked="0"/>
    </xf>
    <xf numFmtId="49" fontId="5" fillId="0" borderId="3" xfId="0" applyNumberFormat="1" applyFont="1" applyFill="1" applyBorder="1" applyAlignment="1" applyProtection="1">
      <alignment horizontal="left" vertical="center" wrapText="1" shrinkToFit="1"/>
      <protection locked="0"/>
    </xf>
    <xf numFmtId="183" fontId="4" fillId="4" borderId="19" xfId="0" applyNumberFormat="1" applyFont="1" applyFill="1" applyBorder="1" applyAlignment="1" applyProtection="1">
      <alignment horizontal="right" vertical="center" shrinkToFit="1"/>
    </xf>
    <xf numFmtId="183" fontId="4" fillId="4" borderId="27" xfId="0" applyNumberFormat="1" applyFont="1" applyFill="1" applyBorder="1" applyAlignment="1" applyProtection="1">
      <alignment horizontal="right" vertical="center" shrinkToFit="1"/>
    </xf>
    <xf numFmtId="183" fontId="4" fillId="4" borderId="53" xfId="0" applyNumberFormat="1" applyFont="1" applyFill="1" applyBorder="1" applyAlignment="1" applyProtection="1">
      <alignment horizontal="right" vertical="center" shrinkToFit="1"/>
    </xf>
    <xf numFmtId="49" fontId="4" fillId="4" borderId="3" xfId="0" applyNumberFormat="1" applyFont="1" applyFill="1" applyBorder="1" applyAlignment="1">
      <alignment horizontal="center" vertical="center" shrinkToFit="1"/>
    </xf>
    <xf numFmtId="183" fontId="4" fillId="0" borderId="19" xfId="0" applyNumberFormat="1" applyFont="1" applyFill="1" applyBorder="1" applyAlignment="1" applyProtection="1">
      <alignment horizontal="right" vertical="center" shrinkToFit="1"/>
      <protection locked="0"/>
    </xf>
    <xf numFmtId="183" fontId="4" fillId="0" borderId="27" xfId="0" applyNumberFormat="1" applyFont="1" applyFill="1" applyBorder="1" applyAlignment="1" applyProtection="1">
      <alignment horizontal="right" vertical="center" shrinkToFit="1"/>
      <protection locked="0"/>
    </xf>
    <xf numFmtId="183" fontId="4" fillId="4" borderId="27" xfId="0" applyNumberFormat="1" applyFont="1" applyFill="1" applyBorder="1" applyAlignment="1">
      <alignment horizontal="right" vertical="center" shrinkToFit="1"/>
    </xf>
    <xf numFmtId="183" fontId="4" fillId="4" borderId="53" xfId="0" applyNumberFormat="1" applyFont="1" applyFill="1" applyBorder="1" applyAlignment="1">
      <alignment horizontal="right" vertical="center" shrinkToFit="1"/>
    </xf>
    <xf numFmtId="49" fontId="5" fillId="0" borderId="4" xfId="0" applyNumberFormat="1" applyFont="1" applyFill="1" applyBorder="1" applyAlignment="1" applyProtection="1">
      <alignment horizontal="left" vertical="center" wrapText="1" shrinkToFit="1"/>
      <protection locked="0"/>
    </xf>
    <xf numFmtId="183" fontId="4" fillId="4" borderId="20" xfId="0" applyNumberFormat="1" applyFont="1" applyFill="1" applyBorder="1" applyAlignment="1" applyProtection="1">
      <alignment horizontal="right" vertical="center" shrinkToFit="1"/>
    </xf>
    <xf numFmtId="183" fontId="4" fillId="4" borderId="28" xfId="0" applyNumberFormat="1" applyFont="1" applyFill="1" applyBorder="1" applyAlignment="1" applyProtection="1">
      <alignment horizontal="right" vertical="center" shrinkToFit="1"/>
    </xf>
    <xf numFmtId="183" fontId="4" fillId="4" borderId="55" xfId="0" applyNumberFormat="1" applyFont="1" applyFill="1" applyBorder="1" applyAlignment="1" applyProtection="1">
      <alignment horizontal="right" vertical="center" shrinkToFit="1"/>
    </xf>
    <xf numFmtId="0" fontId="4" fillId="0" borderId="52" xfId="0" applyNumberFormat="1" applyFont="1" applyFill="1" applyBorder="1" applyAlignment="1" applyProtection="1">
      <alignment horizontal="right" vertical="center" shrinkToFit="1"/>
      <protection locked="0"/>
    </xf>
    <xf numFmtId="49" fontId="5" fillId="0" borderId="101" xfId="0" applyNumberFormat="1" applyFont="1" applyFill="1" applyBorder="1" applyAlignment="1" applyProtection="1">
      <alignment horizontal="left" vertical="center" wrapText="1" shrinkToFit="1"/>
      <protection locked="0"/>
    </xf>
    <xf numFmtId="49" fontId="4" fillId="4" borderId="4" xfId="0" applyNumberFormat="1" applyFont="1" applyFill="1" applyBorder="1" applyAlignment="1">
      <alignment horizontal="center" vertical="center" shrinkToFit="1"/>
    </xf>
    <xf numFmtId="183" fontId="4" fillId="0" borderId="20" xfId="0" applyNumberFormat="1" applyFont="1" applyFill="1" applyBorder="1" applyAlignment="1" applyProtection="1">
      <alignment horizontal="right" vertical="center" shrinkToFit="1"/>
      <protection locked="0"/>
    </xf>
    <xf numFmtId="183" fontId="4" fillId="0" borderId="28" xfId="0" applyNumberFormat="1" applyFont="1" applyFill="1" applyBorder="1" applyAlignment="1" applyProtection="1">
      <alignment horizontal="right" vertical="center" shrinkToFit="1"/>
      <protection locked="0"/>
    </xf>
    <xf numFmtId="183" fontId="4" fillId="4" borderId="28" xfId="0" applyNumberFormat="1" applyFont="1" applyFill="1" applyBorder="1" applyAlignment="1">
      <alignment horizontal="right" vertical="center" shrinkToFit="1"/>
    </xf>
    <xf numFmtId="183" fontId="4" fillId="4" borderId="55" xfId="0" applyNumberFormat="1" applyFont="1" applyFill="1" applyBorder="1" applyAlignment="1">
      <alignment horizontal="right" vertical="center" shrinkToFit="1"/>
    </xf>
    <xf numFmtId="0" fontId="4" fillId="0" borderId="20" xfId="0" applyNumberFormat="1" applyFont="1" applyFill="1" applyBorder="1" applyAlignment="1" applyProtection="1">
      <alignment horizontal="right" vertical="center" shrinkToFit="1"/>
      <protection locked="0"/>
    </xf>
    <xf numFmtId="0" fontId="4" fillId="0" borderId="28" xfId="0" applyNumberFormat="1" applyFont="1" applyFill="1" applyBorder="1" applyAlignment="1" applyProtection="1">
      <alignment horizontal="right" vertical="center" shrinkToFit="1"/>
      <protection locked="0"/>
    </xf>
    <xf numFmtId="0" fontId="4" fillId="0" borderId="37" xfId="0" applyNumberFormat="1" applyFont="1" applyFill="1" applyBorder="1" applyAlignment="1" applyProtection="1">
      <alignment horizontal="right" vertical="center" shrinkToFit="1"/>
      <protection locked="0"/>
    </xf>
    <xf numFmtId="49" fontId="4" fillId="4" borderId="101" xfId="0" applyNumberFormat="1" applyFont="1" applyFill="1" applyBorder="1" applyAlignment="1">
      <alignment horizontal="center" vertical="center" shrinkToFit="1"/>
    </xf>
    <xf numFmtId="183" fontId="4" fillId="4" borderId="26" xfId="0" applyNumberFormat="1" applyFont="1" applyFill="1" applyBorder="1" applyAlignment="1">
      <alignment horizontal="right" vertical="center" shrinkToFit="1"/>
    </xf>
    <xf numFmtId="183" fontId="4" fillId="4" borderId="52" xfId="0" applyNumberFormat="1" applyFont="1" applyFill="1" applyBorder="1" applyAlignment="1">
      <alignment horizontal="right" vertical="center" shrinkToFit="1"/>
    </xf>
    <xf numFmtId="0" fontId="4" fillId="0" borderId="18" xfId="0" applyNumberFormat="1" applyFont="1" applyFill="1" applyBorder="1" applyAlignment="1" applyProtection="1">
      <alignment horizontal="right" vertical="center" shrinkToFit="1"/>
      <protection locked="0"/>
    </xf>
    <xf numFmtId="0" fontId="4" fillId="0" borderId="32" xfId="0" applyNumberFormat="1" applyFont="1" applyFill="1" applyBorder="1" applyAlignment="1" applyProtection="1">
      <alignment horizontal="right" vertical="center" shrinkToFit="1"/>
      <protection locked="0"/>
    </xf>
    <xf numFmtId="0" fontId="4" fillId="0" borderId="55" xfId="0" applyNumberFormat="1" applyFont="1" applyFill="1" applyBorder="1" applyAlignment="1" applyProtection="1">
      <alignment horizontal="right" vertical="center" shrinkToFit="1"/>
      <protection locked="0"/>
    </xf>
    <xf numFmtId="183" fontId="4" fillId="0" borderId="73" xfId="0" applyNumberFormat="1" applyFont="1" applyFill="1" applyBorder="1" applyAlignment="1" applyProtection="1">
      <alignment horizontal="right" vertical="center" shrinkToFit="1"/>
      <protection locked="0"/>
    </xf>
    <xf numFmtId="183" fontId="4" fillId="0" borderId="72" xfId="0" applyNumberFormat="1" applyFont="1" applyFill="1" applyBorder="1" applyAlignment="1" applyProtection="1">
      <alignment horizontal="right" vertical="center" shrinkToFit="1"/>
      <protection locked="0"/>
    </xf>
    <xf numFmtId="49" fontId="5" fillId="4" borderId="105" xfId="0" applyNumberFormat="1" applyFont="1" applyFill="1" applyBorder="1" applyAlignment="1">
      <alignment horizontal="center" vertical="center" shrinkToFit="1"/>
    </xf>
    <xf numFmtId="49" fontId="4" fillId="0" borderId="5" xfId="0" applyNumberFormat="1" applyFont="1" applyFill="1" applyBorder="1" applyAlignment="1" applyProtection="1">
      <alignment horizontal="left" vertical="center" wrapText="1" indent="1" shrinkToFit="1"/>
      <protection locked="0"/>
    </xf>
    <xf numFmtId="49" fontId="4" fillId="0" borderId="6" xfId="0" applyNumberFormat="1" applyFont="1" applyFill="1" applyBorder="1" applyAlignment="1" applyProtection="1">
      <alignment horizontal="left" vertical="center" wrapText="1" indent="1" shrinkToFit="1"/>
      <protection locked="0"/>
    </xf>
    <xf numFmtId="49" fontId="4" fillId="0" borderId="9" xfId="0" applyNumberFormat="1" applyFont="1" applyFill="1" applyBorder="1" applyAlignment="1" applyProtection="1">
      <alignment horizontal="left" vertical="center" wrapText="1" indent="1" shrinkToFit="1"/>
      <protection locked="0"/>
    </xf>
    <xf numFmtId="49" fontId="4" fillId="4" borderId="15" xfId="0" applyNumberFormat="1" applyFont="1" applyFill="1" applyBorder="1" applyAlignment="1">
      <alignment horizontal="center" vertical="center" shrinkToFit="1"/>
    </xf>
    <xf numFmtId="49" fontId="4" fillId="4" borderId="43" xfId="0" applyNumberFormat="1" applyFont="1" applyFill="1" applyBorder="1" applyAlignment="1">
      <alignment horizontal="center" vertical="center" shrinkToFit="1"/>
    </xf>
    <xf numFmtId="49" fontId="4" fillId="4" borderId="73" xfId="0" applyNumberFormat="1" applyFont="1" applyFill="1" applyBorder="1" applyAlignment="1">
      <alignment horizontal="center" vertical="center" wrapText="1" shrinkToFit="1"/>
    </xf>
    <xf numFmtId="49" fontId="4" fillId="4" borderId="72" xfId="0" applyNumberFormat="1" applyFont="1" applyFill="1" applyBorder="1" applyAlignment="1">
      <alignment horizontal="center" vertical="center" wrapText="1" shrinkToFit="1"/>
    </xf>
    <xf numFmtId="49" fontId="4" fillId="4" borderId="94" xfId="0" applyNumberFormat="1" applyFont="1" applyFill="1" applyBorder="1" applyAlignment="1">
      <alignment horizontal="center" vertical="center" wrapText="1" shrinkToFit="1"/>
    </xf>
    <xf numFmtId="49" fontId="4" fillId="4" borderId="72" xfId="0" applyNumberFormat="1" applyFont="1" applyFill="1" applyBorder="1" applyAlignment="1">
      <alignment horizontal="center" vertical="center" shrinkToFit="1"/>
    </xf>
    <xf numFmtId="49" fontId="4" fillId="4" borderId="76" xfId="0" applyNumberFormat="1" applyFont="1" applyFill="1" applyBorder="1" applyAlignment="1">
      <alignment horizontal="center" vertical="center" shrinkToFit="1"/>
    </xf>
    <xf numFmtId="49" fontId="4" fillId="4" borderId="106" xfId="0" applyNumberFormat="1" applyFont="1" applyFill="1" applyBorder="1" applyAlignment="1">
      <alignment horizontal="center" vertical="center" shrinkToFit="1"/>
    </xf>
    <xf numFmtId="183" fontId="4" fillId="4" borderId="94" xfId="0" applyNumberFormat="1" applyFont="1" applyFill="1" applyBorder="1" applyAlignment="1">
      <alignment horizontal="right" vertical="center" shrinkToFit="1"/>
    </xf>
    <xf numFmtId="0" fontId="4" fillId="4" borderId="94" xfId="0" applyNumberFormat="1" applyFont="1" applyFill="1" applyBorder="1" applyAlignment="1">
      <alignment horizontal="right" vertical="center" shrinkToFit="1"/>
    </xf>
    <xf numFmtId="0" fontId="4" fillId="4" borderId="96" xfId="0" applyNumberFormat="1" applyFont="1" applyFill="1" applyBorder="1" applyAlignment="1">
      <alignment horizontal="right" vertical="center" shrinkToFit="1"/>
    </xf>
    <xf numFmtId="0" fontId="4" fillId="4" borderId="97" xfId="0" applyNumberFormat="1" applyFont="1" applyFill="1" applyBorder="1" applyAlignment="1">
      <alignment horizontal="right" vertical="center" shrinkToFit="1"/>
    </xf>
    <xf numFmtId="0" fontId="4" fillId="4" borderId="106" xfId="0" applyNumberFormat="1" applyFont="1" applyFill="1" applyBorder="1" applyAlignment="1">
      <alignment horizontal="right" vertical="center" shrinkToFit="1"/>
    </xf>
    <xf numFmtId="194" fontId="4" fillId="4" borderId="94" xfId="0" applyNumberFormat="1" applyFont="1" applyFill="1" applyBorder="1" applyAlignment="1">
      <alignment horizontal="right" vertical="center" shrinkToFit="1"/>
    </xf>
    <xf numFmtId="194" fontId="4" fillId="4" borderId="96" xfId="0" applyNumberFormat="1" applyFont="1" applyFill="1" applyBorder="1" applyAlignment="1">
      <alignment horizontal="right" vertical="center" shrinkToFit="1"/>
    </xf>
    <xf numFmtId="194" fontId="4" fillId="4" borderId="97" xfId="0" applyNumberFormat="1" applyFont="1" applyFill="1" applyBorder="1" applyAlignment="1">
      <alignment horizontal="right" vertical="center" shrinkToFit="1"/>
    </xf>
    <xf numFmtId="0" fontId="20" fillId="5" borderId="10" xfId="0" applyNumberFormat="1" applyFont="1" applyFill="1" applyBorder="1" applyAlignment="1" applyProtection="1">
      <alignment horizontal="left" vertical="center" shrinkToFit="1"/>
    </xf>
    <xf numFmtId="49" fontId="5" fillId="4" borderId="18" xfId="0" applyNumberFormat="1" applyFont="1" applyFill="1" applyBorder="1" applyAlignment="1">
      <alignment horizontal="center" vertical="center" shrinkToFit="1"/>
    </xf>
    <xf numFmtId="49" fontId="5" fillId="4" borderId="26" xfId="0" applyNumberFormat="1" applyFont="1" applyFill="1" applyBorder="1" applyAlignment="1">
      <alignment horizontal="center" vertical="center" shrinkToFit="1"/>
    </xf>
    <xf numFmtId="49" fontId="5" fillId="4" borderId="52" xfId="0" applyNumberFormat="1" applyFont="1" applyFill="1" applyBorder="1" applyAlignment="1">
      <alignment horizontal="center" vertical="center" shrinkToFit="1"/>
    </xf>
    <xf numFmtId="49" fontId="5" fillId="4" borderId="101" xfId="0" applyNumberFormat="1" applyFont="1" applyFill="1" applyBorder="1" applyAlignment="1">
      <alignment horizontal="center" vertical="center" shrinkToFit="1"/>
    </xf>
    <xf numFmtId="49" fontId="5" fillId="4" borderId="67" xfId="0" applyNumberFormat="1" applyFont="1" applyFill="1" applyBorder="1" applyAlignment="1">
      <alignment horizontal="center" vertical="center" shrinkToFit="1"/>
    </xf>
    <xf numFmtId="49" fontId="5" fillId="4" borderId="47" xfId="0" applyNumberFormat="1" applyFont="1" applyFill="1" applyBorder="1" applyAlignment="1">
      <alignment horizontal="center" vertical="center" shrinkToFit="1"/>
    </xf>
    <xf numFmtId="49" fontId="5" fillId="4" borderId="49" xfId="0" applyNumberFormat="1" applyFont="1" applyFill="1" applyBorder="1" applyAlignment="1">
      <alignment horizontal="center" vertical="center" shrinkToFit="1"/>
    </xf>
    <xf numFmtId="49" fontId="5" fillId="4" borderId="36" xfId="0" applyNumberFormat="1" applyFont="1" applyFill="1" applyBorder="1" applyAlignment="1">
      <alignment horizontal="center" vertical="center" shrinkToFit="1"/>
    </xf>
    <xf numFmtId="49" fontId="5" fillId="4" borderId="94" xfId="0" applyNumberFormat="1" applyFont="1" applyFill="1" applyBorder="1" applyAlignment="1">
      <alignment horizontal="center" vertical="center" shrinkToFit="1"/>
    </xf>
    <xf numFmtId="49" fontId="5" fillId="4" borderId="96" xfId="0" applyNumberFormat="1" applyFont="1" applyFill="1" applyBorder="1" applyAlignment="1">
      <alignment horizontal="center" vertical="center" shrinkToFit="1"/>
    </xf>
    <xf numFmtId="49" fontId="5" fillId="4" borderId="108" xfId="0" applyNumberFormat="1" applyFont="1" applyFill="1" applyBorder="1" applyAlignment="1">
      <alignment horizontal="center" vertical="center" shrinkToFit="1"/>
    </xf>
    <xf numFmtId="49" fontId="5" fillId="4" borderId="20" xfId="0" applyNumberFormat="1" applyFont="1" applyFill="1" applyBorder="1" applyAlignment="1">
      <alignment horizontal="center" vertical="center" shrinkToFit="1"/>
    </xf>
    <xf numFmtId="49" fontId="5" fillId="4" borderId="28" xfId="0" applyNumberFormat="1" applyFont="1" applyFill="1" applyBorder="1" applyAlignment="1">
      <alignment horizontal="center" vertical="center" shrinkToFit="1"/>
    </xf>
    <xf numFmtId="189" fontId="20" fillId="4" borderId="10" xfId="0" applyNumberFormat="1" applyFont="1" applyFill="1" applyBorder="1" applyAlignment="1" applyProtection="1">
      <alignment horizontal="left" vertical="center" shrinkToFit="1"/>
    </xf>
    <xf numFmtId="49" fontId="5" fillId="4" borderId="77" xfId="0" applyNumberFormat="1" applyFont="1" applyFill="1" applyBorder="1" applyAlignment="1">
      <alignment horizontal="center" vertical="center" wrapText="1" shrinkToFit="1"/>
    </xf>
    <xf numFmtId="49" fontId="5" fillId="4" borderId="76" xfId="0" applyNumberFormat="1" applyFont="1" applyFill="1" applyBorder="1" applyAlignment="1">
      <alignment horizontal="center" vertical="center" wrapText="1" shrinkToFit="1"/>
    </xf>
    <xf numFmtId="49" fontId="19" fillId="4" borderId="0" xfId="0" applyNumberFormat="1" applyFont="1" applyFill="1" applyAlignment="1">
      <alignment horizontal="distributed" vertical="center" shrinkToFit="1"/>
    </xf>
    <xf numFmtId="57" fontId="5" fillId="0" borderId="1" xfId="0" applyNumberFormat="1" applyFont="1" applyFill="1" applyBorder="1" applyAlignment="1" applyProtection="1">
      <alignment horizontal="center" vertical="center" shrinkToFit="1"/>
      <protection locked="0"/>
    </xf>
    <xf numFmtId="49" fontId="5" fillId="0" borderId="48" xfId="0" applyNumberFormat="1" applyFont="1" applyFill="1" applyBorder="1" applyAlignment="1" applyProtection="1">
      <alignment horizontal="left" vertical="center" wrapText="1" shrinkToFit="1"/>
      <protection locked="0"/>
    </xf>
    <xf numFmtId="49" fontId="5" fillId="0" borderId="75" xfId="0" applyNumberFormat="1" applyFont="1" applyFill="1" applyBorder="1" applyAlignment="1" applyProtection="1">
      <alignment horizontal="left" vertical="center" wrapText="1" shrinkToFit="1"/>
      <protection locked="0"/>
    </xf>
    <xf numFmtId="49" fontId="5" fillId="0" borderId="76" xfId="0" applyNumberFormat="1" applyFont="1" applyFill="1" applyBorder="1" applyAlignment="1" applyProtection="1">
      <alignment horizontal="left" vertical="center" wrapText="1" shrinkToFit="1"/>
      <protection locked="0"/>
    </xf>
    <xf numFmtId="49" fontId="24" fillId="4" borderId="0" xfId="0" applyNumberFormat="1" applyFont="1" applyFill="1" applyBorder="1" applyAlignment="1">
      <alignment horizontal="distributed" shrinkToFit="1"/>
    </xf>
    <xf numFmtId="190" fontId="19" fillId="4" borderId="29" xfId="0" applyNumberFormat="1" applyFont="1" applyFill="1" applyBorder="1" applyAlignment="1" applyProtection="1">
      <alignment horizontal="left" vertical="center" wrapText="1" indent="1" shrinkToFit="1"/>
    </xf>
    <xf numFmtId="190" fontId="19" fillId="4" borderId="43" xfId="0" applyNumberFormat="1" applyFont="1" applyFill="1" applyBorder="1" applyAlignment="1" applyProtection="1">
      <alignment horizontal="left" vertical="center" wrapText="1" indent="1" shrinkToFit="1"/>
    </xf>
    <xf numFmtId="49" fontId="18" fillId="4" borderId="29" xfId="2" applyNumberFormat="1" applyFont="1" applyFill="1" applyBorder="1" applyAlignment="1">
      <alignment horizontal="center" vertical="center" shrinkToFit="1"/>
    </xf>
    <xf numFmtId="49" fontId="4" fillId="4" borderId="12" xfId="0" applyNumberFormat="1" applyFont="1" applyFill="1" applyBorder="1" applyAlignment="1">
      <alignment horizontal="distributed" vertical="center" wrapText="1" shrinkToFit="1"/>
    </xf>
    <xf numFmtId="0" fontId="27" fillId="0" borderId="12" xfId="0" applyFont="1" applyBorder="1">
      <alignment vertical="center"/>
    </xf>
    <xf numFmtId="0" fontId="27" fillId="0" borderId="0" xfId="0" applyFont="1">
      <alignment vertical="center"/>
    </xf>
    <xf numFmtId="0" fontId="27" fillId="0" borderId="24" xfId="0" applyFont="1" applyBorder="1">
      <alignment vertical="center"/>
    </xf>
    <xf numFmtId="49" fontId="4" fillId="4" borderId="36" xfId="0" applyNumberFormat="1" applyFont="1" applyFill="1" applyBorder="1" applyAlignment="1" applyProtection="1">
      <alignment horizontal="center" vertical="center" wrapText="1" shrinkToFit="1"/>
    </xf>
    <xf numFmtId="49" fontId="18" fillId="4" borderId="46" xfId="0" applyNumberFormat="1" applyFont="1" applyFill="1" applyBorder="1" applyAlignment="1" applyProtection="1">
      <alignment horizontal="center" vertical="center" shrinkToFit="1"/>
    </xf>
    <xf numFmtId="49" fontId="18" fillId="4" borderId="48" xfId="0" applyNumberFormat="1" applyFont="1" applyFill="1" applyBorder="1" applyAlignment="1" applyProtection="1">
      <alignment horizontal="center" vertical="center" shrinkToFit="1"/>
    </xf>
    <xf numFmtId="49" fontId="18" fillId="4" borderId="75" xfId="0" applyNumberFormat="1" applyFont="1" applyFill="1" applyBorder="1" applyAlignment="1" applyProtection="1">
      <alignment horizontal="center" vertical="center" shrinkToFit="1"/>
    </xf>
    <xf numFmtId="49" fontId="18" fillId="4" borderId="49" xfId="0" applyNumberFormat="1" applyFont="1" applyFill="1" applyBorder="1" applyAlignment="1" applyProtection="1">
      <alignment horizontal="center" vertical="center" shrinkToFit="1"/>
    </xf>
    <xf numFmtId="49" fontId="5" fillId="4" borderId="11" xfId="0" applyNumberFormat="1" applyFont="1" applyFill="1" applyBorder="1" applyAlignment="1">
      <alignment horizontal="left" vertical="center" shrinkToFit="1"/>
    </xf>
    <xf numFmtId="49" fontId="5" fillId="4" borderId="12" xfId="0" applyNumberFormat="1" applyFont="1" applyFill="1" applyBorder="1" applyAlignment="1">
      <alignment horizontal="left" vertical="center" shrinkToFit="1"/>
    </xf>
    <xf numFmtId="49" fontId="20" fillId="2" borderId="0" xfId="0" applyNumberFormat="1" applyFont="1" applyFill="1" applyBorder="1" applyAlignment="1" applyProtection="1">
      <alignment horizontal="left" vertical="center" shrinkToFit="1"/>
      <protection locked="0"/>
    </xf>
    <xf numFmtId="49" fontId="20" fillId="2" borderId="30" xfId="0" applyNumberFormat="1" applyFont="1" applyFill="1" applyBorder="1" applyAlignment="1" applyProtection="1">
      <alignment horizontal="left" vertical="center" shrinkToFit="1"/>
      <protection locked="0"/>
    </xf>
    <xf numFmtId="49" fontId="5" fillId="4" borderId="10" xfId="0" applyNumberFormat="1" applyFont="1" applyFill="1" applyBorder="1" applyAlignment="1">
      <alignment horizontal="center" vertical="center" shrinkToFit="1"/>
    </xf>
    <xf numFmtId="190" fontId="19" fillId="4" borderId="10" xfId="0" applyNumberFormat="1" applyFont="1" applyFill="1" applyBorder="1" applyAlignment="1" applyProtection="1">
      <alignment horizontal="center" vertical="center" shrinkToFit="1"/>
    </xf>
    <xf numFmtId="190" fontId="4" fillId="4" borderId="0" xfId="0" applyNumberFormat="1" applyFont="1" applyFill="1" applyBorder="1" applyAlignment="1">
      <alignment horizontal="center" vertical="center" shrinkToFit="1"/>
    </xf>
    <xf numFmtId="0" fontId="22" fillId="0" borderId="30" xfId="0" applyNumberFormat="1" applyFont="1" applyFill="1" applyBorder="1" applyAlignment="1" applyProtection="1">
      <alignment horizontal="center" vertical="center" shrinkToFit="1"/>
      <protection locked="0"/>
    </xf>
    <xf numFmtId="49" fontId="18" fillId="4" borderId="33" xfId="0" applyNumberFormat="1" applyFont="1" applyFill="1" applyBorder="1" applyAlignment="1">
      <alignment horizontal="center" vertical="center" shrinkToFit="1"/>
    </xf>
    <xf numFmtId="49" fontId="18" fillId="4" borderId="22" xfId="0" applyNumberFormat="1" applyFont="1" applyFill="1" applyBorder="1" applyAlignment="1">
      <alignment horizontal="center" vertical="center" shrinkToFit="1"/>
    </xf>
    <xf numFmtId="49" fontId="18" fillId="4" borderId="68" xfId="0" applyNumberFormat="1" applyFont="1" applyFill="1" applyBorder="1" applyAlignment="1">
      <alignment horizontal="center" vertical="center" shrinkToFit="1"/>
    </xf>
    <xf numFmtId="183" fontId="22" fillId="4" borderId="27" xfId="0" applyNumberFormat="1" applyFont="1" applyFill="1" applyBorder="1" applyAlignment="1" applyProtection="1">
      <alignment horizontal="right" vertical="center" indent="1" shrinkToFit="1"/>
    </xf>
    <xf numFmtId="183" fontId="22" fillId="4" borderId="53" xfId="0" applyNumberFormat="1" applyFont="1" applyFill="1" applyBorder="1" applyAlignment="1" applyProtection="1">
      <alignment horizontal="right" vertical="center" indent="1" shrinkToFit="1"/>
    </xf>
    <xf numFmtId="49" fontId="18" fillId="4" borderId="34" xfId="2" applyNumberFormat="1" applyFont="1" applyFill="1" applyBorder="1" applyAlignment="1">
      <alignment horizontal="center" vertical="center" shrinkToFit="1"/>
    </xf>
    <xf numFmtId="49" fontId="18" fillId="4" borderId="41" xfId="2" applyNumberFormat="1" applyFont="1" applyFill="1" applyBorder="1" applyAlignment="1">
      <alignment horizontal="center" vertical="center" shrinkToFit="1"/>
    </xf>
    <xf numFmtId="49" fontId="18" fillId="4" borderId="35" xfId="2" applyNumberFormat="1" applyFont="1" applyFill="1" applyBorder="1" applyAlignment="1">
      <alignment horizontal="center" vertical="center" shrinkToFit="1"/>
    </xf>
    <xf numFmtId="49" fontId="18" fillId="4" borderId="40" xfId="2" applyNumberFormat="1" applyFont="1" applyFill="1" applyBorder="1" applyAlignment="1">
      <alignment horizontal="center" vertical="center" shrinkToFit="1"/>
    </xf>
    <xf numFmtId="49" fontId="18" fillId="4" borderId="36" xfId="2" applyNumberFormat="1" applyFont="1" applyFill="1" applyBorder="1" applyAlignment="1">
      <alignment horizontal="center" vertical="center" shrinkToFit="1"/>
    </xf>
    <xf numFmtId="49" fontId="18" fillId="4" borderId="42" xfId="2" applyNumberFormat="1" applyFont="1" applyFill="1" applyBorder="1" applyAlignment="1">
      <alignment horizontal="center" vertical="center" shrinkToFit="1"/>
    </xf>
    <xf numFmtId="49" fontId="18" fillId="0" borderId="23" xfId="0" applyNumberFormat="1" applyFont="1" applyBorder="1" applyAlignment="1">
      <alignment horizontal="distributed" vertical="center" justifyLastLine="1" shrinkToFit="1"/>
    </xf>
    <xf numFmtId="49" fontId="18" fillId="0" borderId="44" xfId="0" applyNumberFormat="1" applyFont="1" applyBorder="1" applyAlignment="1">
      <alignment horizontal="distributed" vertical="center" justifyLastLine="1" shrinkToFit="1"/>
    </xf>
    <xf numFmtId="190" fontId="19" fillId="4" borderId="16" xfId="0" applyNumberFormat="1" applyFont="1" applyFill="1" applyBorder="1" applyAlignment="1" applyProtection="1">
      <alignment horizontal="center" vertical="center" wrapText="1" shrinkToFit="1"/>
    </xf>
    <xf numFmtId="190" fontId="19" fillId="4" borderId="23" xfId="0" applyNumberFormat="1" applyFont="1" applyFill="1" applyBorder="1" applyAlignment="1" applyProtection="1">
      <alignment horizontal="center" vertical="center" wrapText="1" shrinkToFit="1"/>
    </xf>
    <xf numFmtId="190" fontId="19" fillId="4" borderId="44" xfId="0" applyNumberFormat="1" applyFont="1" applyFill="1" applyBorder="1" applyAlignment="1" applyProtection="1">
      <alignment horizontal="center" vertical="center" wrapText="1" shrinkToFit="1"/>
    </xf>
    <xf numFmtId="190" fontId="19" fillId="4" borderId="13" xfId="0" applyNumberFormat="1" applyFont="1" applyFill="1" applyBorder="1" applyAlignment="1" applyProtection="1">
      <alignment horizontal="center" vertical="center" wrapText="1" shrinkToFit="1"/>
    </xf>
    <xf numFmtId="190" fontId="19" fillId="4" borderId="0" xfId="0" applyNumberFormat="1" applyFont="1" applyFill="1" applyBorder="1" applyAlignment="1" applyProtection="1">
      <alignment horizontal="center" vertical="center" wrapText="1" shrinkToFit="1"/>
    </xf>
    <xf numFmtId="190" fontId="19" fillId="4" borderId="30" xfId="0" applyNumberFormat="1" applyFont="1" applyFill="1" applyBorder="1" applyAlignment="1" applyProtection="1">
      <alignment horizontal="center" vertical="center" wrapText="1" shrinkToFit="1"/>
    </xf>
    <xf numFmtId="190" fontId="19" fillId="4" borderId="17" xfId="0" applyNumberFormat="1" applyFont="1" applyFill="1" applyBorder="1" applyAlignment="1" applyProtection="1">
      <alignment horizontal="center" vertical="center" wrapText="1" shrinkToFit="1"/>
    </xf>
    <xf numFmtId="190" fontId="19" fillId="4" borderId="24" xfId="0" applyNumberFormat="1" applyFont="1" applyFill="1" applyBorder="1" applyAlignment="1" applyProtection="1">
      <alignment horizontal="center" vertical="center" wrapText="1" shrinkToFit="1"/>
    </xf>
    <xf numFmtId="190" fontId="19" fillId="4" borderId="45" xfId="0" applyNumberFormat="1" applyFont="1" applyFill="1" applyBorder="1" applyAlignment="1" applyProtection="1">
      <alignment horizontal="center" vertical="center" wrapText="1" shrinkToFit="1"/>
    </xf>
    <xf numFmtId="0" fontId="22" fillId="0" borderId="35" xfId="0" applyNumberFormat="1" applyFont="1" applyFill="1" applyBorder="1" applyAlignment="1" applyProtection="1">
      <alignment horizontal="center" vertical="center" shrinkToFit="1"/>
      <protection locked="0"/>
    </xf>
    <xf numFmtId="49" fontId="19" fillId="4" borderId="23" xfId="0" applyNumberFormat="1" applyFont="1" applyFill="1" applyBorder="1" applyAlignment="1" applyProtection="1">
      <alignment horizontal="center" vertical="center" shrinkToFit="1"/>
    </xf>
    <xf numFmtId="49" fontId="19" fillId="4" borderId="24" xfId="0" applyNumberFormat="1" applyFont="1" applyFill="1" applyBorder="1" applyAlignment="1" applyProtection="1">
      <alignment horizontal="center" vertical="center" shrinkToFit="1"/>
    </xf>
    <xf numFmtId="190" fontId="19" fillId="0" borderId="23" xfId="0" applyNumberFormat="1" applyFont="1" applyFill="1" applyBorder="1" applyAlignment="1" applyProtection="1">
      <alignment horizontal="center" vertical="center" shrinkToFit="1"/>
      <protection locked="0"/>
    </xf>
    <xf numFmtId="190" fontId="19" fillId="0" borderId="44" xfId="0" applyNumberFormat="1" applyFont="1" applyFill="1" applyBorder="1" applyAlignment="1" applyProtection="1">
      <alignment horizontal="center" vertical="center" shrinkToFit="1"/>
      <protection locked="0"/>
    </xf>
    <xf numFmtId="190" fontId="19" fillId="0" borderId="34" xfId="0" applyNumberFormat="1" applyFont="1" applyFill="1" applyBorder="1" applyAlignment="1" applyProtection="1">
      <alignment horizontal="center" vertical="center" shrinkToFit="1"/>
      <protection locked="0"/>
    </xf>
    <xf numFmtId="49" fontId="4" fillId="4" borderId="10" xfId="0" applyNumberFormat="1" applyFont="1" applyFill="1" applyBorder="1" applyAlignment="1">
      <alignment horizontal="center" vertical="center" shrinkToFit="1"/>
    </xf>
    <xf numFmtId="49" fontId="4" fillId="4" borderId="31" xfId="0" applyNumberFormat="1" applyFont="1" applyFill="1" applyBorder="1" applyAlignment="1">
      <alignment horizontal="center" vertical="center" shrinkToFit="1"/>
    </xf>
    <xf numFmtId="49" fontId="19" fillId="4" borderId="109" xfId="0" applyNumberFormat="1" applyFont="1" applyFill="1" applyBorder="1" applyAlignment="1" applyProtection="1">
      <alignment horizontal="center" vertical="center" shrinkToFit="1"/>
    </xf>
    <xf numFmtId="49" fontId="19" fillId="4" borderId="111" xfId="0" applyNumberFormat="1" applyFont="1" applyFill="1" applyBorder="1" applyAlignment="1" applyProtection="1">
      <alignment horizontal="center" vertical="center" shrinkToFit="1"/>
    </xf>
    <xf numFmtId="49" fontId="19" fillId="4" borderId="113" xfId="0" applyNumberFormat="1" applyFont="1" applyFill="1" applyBorder="1" applyAlignment="1" applyProtection="1">
      <alignment horizontal="center" vertical="center" shrinkToFit="1"/>
    </xf>
    <xf numFmtId="49" fontId="19" fillId="4" borderId="110" xfId="0" applyNumberFormat="1" applyFont="1" applyFill="1" applyBorder="1" applyAlignment="1" applyProtection="1">
      <alignment horizontal="center" vertical="center" shrinkToFit="1"/>
    </xf>
    <xf numFmtId="49" fontId="19" fillId="4" borderId="112" xfId="0" applyNumberFormat="1" applyFont="1" applyFill="1" applyBorder="1" applyAlignment="1" applyProtection="1">
      <alignment horizontal="center" vertical="center" shrinkToFit="1"/>
    </xf>
    <xf numFmtId="49" fontId="19" fillId="4" borderId="114" xfId="0" applyNumberFormat="1" applyFont="1" applyFill="1" applyBorder="1" applyAlignment="1" applyProtection="1">
      <alignment horizontal="center" vertical="center" shrinkToFit="1"/>
    </xf>
    <xf numFmtId="49" fontId="18" fillId="4" borderId="0" xfId="0" applyNumberFormat="1" applyFont="1" applyFill="1" applyBorder="1" applyAlignment="1" applyProtection="1">
      <alignment horizontal="left"/>
    </xf>
    <xf numFmtId="190" fontId="20" fillId="4" borderId="0" xfId="0" applyNumberFormat="1" applyFont="1" applyFill="1" applyBorder="1" applyAlignment="1" applyProtection="1">
      <alignment horizontal="left" vertical="center" wrapText="1" shrinkToFit="1"/>
    </xf>
    <xf numFmtId="190" fontId="20" fillId="4" borderId="40" xfId="0" applyNumberFormat="1" applyFont="1" applyFill="1" applyBorder="1" applyAlignment="1" applyProtection="1">
      <alignment horizontal="left" vertical="center" wrapText="1" shrinkToFit="1"/>
    </xf>
    <xf numFmtId="49" fontId="18" fillId="4" borderId="0" xfId="0" applyNumberFormat="1" applyFont="1" applyFill="1" applyBorder="1" applyAlignment="1" applyProtection="1">
      <alignment horizontal="center" shrinkToFit="1"/>
    </xf>
    <xf numFmtId="0" fontId="4" fillId="0" borderId="0" xfId="0" applyNumberFormat="1" applyFont="1" applyFill="1" applyBorder="1" applyAlignment="1" applyProtection="1">
      <alignment horizontal="center" vertical="center" shrinkToFit="1"/>
      <protection locked="0"/>
    </xf>
    <xf numFmtId="49" fontId="24" fillId="4" borderId="0" xfId="0" applyNumberFormat="1" applyFont="1" applyFill="1" applyBorder="1" applyAlignment="1" applyProtection="1">
      <alignment horizontal="distributed" shrinkToFit="1"/>
    </xf>
    <xf numFmtId="0" fontId="0" fillId="0" borderId="0" xfId="0" applyProtection="1">
      <alignment vertical="center"/>
    </xf>
    <xf numFmtId="49" fontId="18" fillId="4" borderId="11" xfId="0" applyNumberFormat="1" applyFont="1" applyFill="1" applyBorder="1" applyAlignment="1" applyProtection="1">
      <alignment horizontal="center" vertical="center" shrinkToFit="1"/>
    </xf>
    <xf numFmtId="49" fontId="18" fillId="4" borderId="29" xfId="0" applyNumberFormat="1" applyFont="1" applyFill="1" applyBorder="1" applyAlignment="1" applyProtection="1">
      <alignment horizontal="center" vertical="center" shrinkToFit="1"/>
    </xf>
    <xf numFmtId="49" fontId="18" fillId="4" borderId="13" xfId="2" applyNumberFormat="1" applyFont="1" applyFill="1" applyBorder="1" applyAlignment="1" applyProtection="1">
      <alignment horizontal="center" vertical="center" shrinkToFit="1"/>
    </xf>
    <xf numFmtId="49" fontId="18" fillId="4" borderId="30" xfId="0" applyNumberFormat="1" applyFont="1" applyFill="1" applyBorder="1" applyAlignment="1" applyProtection="1">
      <alignment horizontal="center" vertical="center" shrinkToFit="1"/>
    </xf>
    <xf numFmtId="49" fontId="18" fillId="4" borderId="17" xfId="0" applyNumberFormat="1" applyFont="1" applyFill="1" applyBorder="1" applyAlignment="1" applyProtection="1">
      <alignment horizontal="center" vertical="center" shrinkToFit="1"/>
    </xf>
    <xf numFmtId="49" fontId="18" fillId="4" borderId="45" xfId="0" applyNumberFormat="1" applyFont="1" applyFill="1" applyBorder="1" applyAlignment="1" applyProtection="1">
      <alignment horizontal="center" vertical="center" shrinkToFit="1"/>
    </xf>
    <xf numFmtId="49" fontId="4" fillId="4" borderId="12" xfId="0" applyNumberFormat="1" applyFont="1" applyFill="1" applyBorder="1" applyAlignment="1" applyProtection="1">
      <alignment horizontal="distributed" vertical="center" wrapText="1" shrinkToFit="1"/>
    </xf>
    <xf numFmtId="190" fontId="20" fillId="4" borderId="0" xfId="0" applyNumberFormat="1" applyFont="1" applyFill="1" applyBorder="1" applyAlignment="1" applyProtection="1">
      <alignment horizontal="left" vertical="center" shrinkToFit="1"/>
    </xf>
    <xf numFmtId="190" fontId="20" fillId="4" borderId="30" xfId="0" applyNumberFormat="1" applyFont="1" applyFill="1" applyBorder="1" applyAlignment="1" applyProtection="1">
      <alignment horizontal="left" vertical="center" shrinkToFit="1"/>
    </xf>
    <xf numFmtId="49" fontId="5" fillId="4" borderId="10" xfId="0" applyNumberFormat="1" applyFont="1" applyFill="1" applyBorder="1" applyAlignment="1" applyProtection="1">
      <alignment horizontal="center" vertical="center" shrinkToFit="1"/>
    </xf>
    <xf numFmtId="49" fontId="5" fillId="4" borderId="11" xfId="0" applyNumberFormat="1" applyFont="1" applyFill="1" applyBorder="1" applyAlignment="1" applyProtection="1">
      <alignment horizontal="left" vertical="center" shrinkToFit="1"/>
    </xf>
    <xf numFmtId="49" fontId="5" fillId="4" borderId="12" xfId="0" applyNumberFormat="1" applyFont="1" applyFill="1" applyBorder="1" applyAlignment="1" applyProtection="1">
      <alignment horizontal="left" vertical="center" shrinkToFit="1"/>
    </xf>
    <xf numFmtId="49" fontId="18" fillId="4" borderId="22" xfId="0" applyNumberFormat="1" applyFont="1" applyFill="1" applyBorder="1" applyAlignment="1" applyProtection="1">
      <alignment horizontal="center" vertical="center" shrinkToFit="1"/>
    </xf>
    <xf numFmtId="49" fontId="18" fillId="4" borderId="68" xfId="0" applyNumberFormat="1" applyFont="1" applyFill="1" applyBorder="1" applyAlignment="1" applyProtection="1">
      <alignment horizontal="center" vertical="center" shrinkToFit="1"/>
    </xf>
    <xf numFmtId="0" fontId="22" fillId="4" borderId="35" xfId="0" applyNumberFormat="1" applyFont="1" applyFill="1" applyBorder="1" applyAlignment="1" applyProtection="1">
      <alignment horizontal="center" vertical="center" shrinkToFit="1"/>
    </xf>
    <xf numFmtId="0" fontId="22" fillId="4" borderId="30" xfId="0" applyNumberFormat="1" applyFont="1" applyFill="1" applyBorder="1" applyAlignment="1" applyProtection="1">
      <alignment horizontal="center" vertical="center" shrinkToFit="1"/>
    </xf>
    <xf numFmtId="49" fontId="18" fillId="4" borderId="44" xfId="0" applyNumberFormat="1" applyFont="1" applyFill="1" applyBorder="1" applyAlignment="1" applyProtection="1">
      <alignment horizontal="center" vertical="center" shrinkToFit="1"/>
    </xf>
    <xf numFmtId="49" fontId="18" fillId="4" borderId="34" xfId="0" applyNumberFormat="1" applyFont="1" applyFill="1" applyBorder="1" applyAlignment="1" applyProtection="1">
      <alignment horizontal="center" vertical="center" shrinkToFit="1"/>
    </xf>
    <xf numFmtId="49" fontId="18" fillId="4" borderId="41" xfId="0" applyNumberFormat="1" applyFont="1" applyFill="1" applyBorder="1" applyAlignment="1" applyProtection="1">
      <alignment horizontal="center" vertical="center" shrinkToFit="1"/>
    </xf>
    <xf numFmtId="49" fontId="18" fillId="4" borderId="40" xfId="0" applyNumberFormat="1" applyFont="1" applyFill="1" applyBorder="1" applyAlignment="1" applyProtection="1">
      <alignment horizontal="center" vertical="center" shrinkToFit="1"/>
    </xf>
    <xf numFmtId="49" fontId="18" fillId="4" borderId="42" xfId="0" applyNumberFormat="1" applyFont="1" applyFill="1" applyBorder="1" applyAlignment="1" applyProtection="1">
      <alignment horizontal="center" vertical="center" shrinkToFit="1"/>
    </xf>
    <xf numFmtId="49" fontId="18" fillId="0" borderId="23" xfId="0" applyNumberFormat="1" applyFont="1" applyBorder="1" applyAlignment="1" applyProtection="1">
      <alignment horizontal="distributed" vertical="center" justifyLastLine="1" shrinkToFit="1"/>
    </xf>
    <xf numFmtId="49" fontId="18" fillId="0" borderId="44" xfId="0" applyNumberFormat="1" applyFont="1" applyBorder="1" applyAlignment="1" applyProtection="1">
      <alignment horizontal="distributed" vertical="center" justifyLastLine="1" shrinkToFit="1"/>
    </xf>
    <xf numFmtId="190" fontId="19" fillId="4" borderId="33" xfId="0" applyNumberFormat="1" applyFont="1" applyFill="1" applyBorder="1" applyAlignment="1" applyProtection="1">
      <alignment horizontal="center" vertical="center" shrinkToFit="1"/>
    </xf>
    <xf numFmtId="190" fontId="19" fillId="4" borderId="22" xfId="0" applyNumberFormat="1" applyFont="1" applyFill="1" applyBorder="1" applyAlignment="1" applyProtection="1">
      <alignment horizontal="center" vertical="center" shrinkToFit="1"/>
    </xf>
    <xf numFmtId="190" fontId="19" fillId="4" borderId="68" xfId="0" applyNumberFormat="1" applyFont="1" applyFill="1" applyBorder="1" applyAlignment="1" applyProtection="1">
      <alignment horizontal="center" vertical="center" shrinkToFit="1"/>
    </xf>
    <xf numFmtId="184" fontId="22" fillId="4" borderId="27" xfId="0" applyNumberFormat="1" applyFont="1" applyFill="1" applyBorder="1" applyAlignment="1" applyProtection="1">
      <alignment horizontal="right" vertical="center" shrinkToFit="1"/>
    </xf>
    <xf numFmtId="49" fontId="19" fillId="4" borderId="27" xfId="0" applyNumberFormat="1" applyFont="1" applyFill="1" applyBorder="1" applyAlignment="1" applyProtection="1">
      <alignment horizontal="left" vertical="center" indent="1" shrinkToFit="1"/>
    </xf>
    <xf numFmtId="49" fontId="19" fillId="4" borderId="53" xfId="0" applyNumberFormat="1" applyFont="1" applyFill="1" applyBorder="1" applyAlignment="1" applyProtection="1">
      <alignment horizontal="left" vertical="center" indent="1" shrinkToFit="1"/>
    </xf>
    <xf numFmtId="49" fontId="18" fillId="4" borderId="28" xfId="0" applyNumberFormat="1" applyFont="1" applyFill="1" applyBorder="1" applyAlignment="1" applyProtection="1">
      <alignment horizontal="center" vertical="center" shrinkToFit="1"/>
    </xf>
    <xf numFmtId="49" fontId="19" fillId="4" borderId="28" xfId="0" applyNumberFormat="1" applyFont="1" applyFill="1" applyBorder="1" applyAlignment="1" applyProtection="1">
      <alignment horizontal="left" vertical="center" indent="1" shrinkToFit="1"/>
    </xf>
    <xf numFmtId="49" fontId="19" fillId="4" borderId="55" xfId="0" applyNumberFormat="1" applyFont="1" applyFill="1" applyBorder="1" applyAlignment="1" applyProtection="1">
      <alignment horizontal="left" vertical="center" indent="1" shrinkToFit="1"/>
    </xf>
    <xf numFmtId="49" fontId="19" fillId="0" borderId="23" xfId="0" applyNumberFormat="1" applyFont="1" applyBorder="1" applyAlignment="1" applyProtection="1">
      <alignment horizontal="left" vertical="center" wrapText="1" indent="1"/>
      <protection locked="0"/>
    </xf>
    <xf numFmtId="49" fontId="19" fillId="0" borderId="41" xfId="0" applyNumberFormat="1" applyFont="1" applyBorder="1" applyAlignment="1" applyProtection="1">
      <alignment horizontal="left" vertical="center" wrapText="1" indent="1"/>
      <protection locked="0"/>
    </xf>
    <xf numFmtId="49" fontId="19" fillId="0" borderId="35" xfId="0" applyNumberFormat="1" applyFont="1" applyBorder="1" applyAlignment="1" applyProtection="1">
      <alignment horizontal="left" vertical="center" wrapText="1" indent="1"/>
      <protection locked="0"/>
    </xf>
    <xf numFmtId="49" fontId="19" fillId="0" borderId="0" xfId="0" applyNumberFormat="1" applyFont="1" applyAlignment="1" applyProtection="1">
      <alignment horizontal="left" vertical="center" wrapText="1" indent="1"/>
      <protection locked="0"/>
    </xf>
    <xf numFmtId="49" fontId="19" fillId="0" borderId="40" xfId="0" applyNumberFormat="1" applyFont="1" applyBorder="1" applyAlignment="1" applyProtection="1">
      <alignment horizontal="left" vertical="center" wrapText="1" indent="1"/>
      <protection locked="0"/>
    </xf>
    <xf numFmtId="49" fontId="19" fillId="0" borderId="39" xfId="0" applyNumberFormat="1" applyFont="1" applyBorder="1" applyAlignment="1" applyProtection="1">
      <alignment horizontal="left" vertical="center" wrapText="1" indent="1"/>
      <protection locked="0"/>
    </xf>
    <xf numFmtId="49" fontId="19" fillId="0" borderId="10" xfId="0" applyNumberFormat="1" applyFont="1" applyBorder="1" applyAlignment="1" applyProtection="1">
      <alignment horizontal="left" vertical="center" wrapText="1" indent="1"/>
      <protection locked="0"/>
    </xf>
    <xf numFmtId="49" fontId="19" fillId="0" borderId="43" xfId="0" applyNumberFormat="1" applyFont="1" applyBorder="1" applyAlignment="1" applyProtection="1">
      <alignment horizontal="left" vertical="center" wrapText="1" indent="1"/>
      <protection locked="0"/>
    </xf>
    <xf numFmtId="190" fontId="19" fillId="4" borderId="23" xfId="0" applyNumberFormat="1" applyFont="1" applyFill="1" applyBorder="1" applyAlignment="1" applyProtection="1">
      <alignment horizontal="left" vertical="center" wrapText="1" indent="1"/>
    </xf>
    <xf numFmtId="190" fontId="19" fillId="4" borderId="41" xfId="0" applyNumberFormat="1" applyFont="1" applyFill="1" applyBorder="1" applyAlignment="1" applyProtection="1">
      <alignment horizontal="left" vertical="center" wrapText="1" indent="1"/>
    </xf>
    <xf numFmtId="190" fontId="19" fillId="4" borderId="35" xfId="0" applyNumberFormat="1" applyFont="1" applyFill="1" applyBorder="1" applyAlignment="1" applyProtection="1">
      <alignment horizontal="left" vertical="center" wrapText="1" indent="1"/>
    </xf>
    <xf numFmtId="190" fontId="19" fillId="4" borderId="0" xfId="0" applyNumberFormat="1" applyFont="1" applyFill="1" applyAlignment="1" applyProtection="1">
      <alignment horizontal="left" vertical="center" wrapText="1" indent="1"/>
    </xf>
    <xf numFmtId="190" fontId="19" fillId="4" borderId="40" xfId="0" applyNumberFormat="1" applyFont="1" applyFill="1" applyBorder="1" applyAlignment="1" applyProtection="1">
      <alignment horizontal="left" vertical="center" wrapText="1" indent="1"/>
    </xf>
    <xf numFmtId="190" fontId="19" fillId="4" borderId="39" xfId="0" applyNumberFormat="1" applyFont="1" applyFill="1" applyBorder="1" applyAlignment="1" applyProtection="1">
      <alignment horizontal="left" vertical="center" wrapText="1" indent="1"/>
    </xf>
    <xf numFmtId="190" fontId="19" fillId="4" borderId="10" xfId="0" applyNumberFormat="1" applyFont="1" applyFill="1" applyBorder="1" applyAlignment="1" applyProtection="1">
      <alignment horizontal="left" vertical="center" wrapText="1" indent="1"/>
    </xf>
    <xf numFmtId="190" fontId="19" fillId="4" borderId="43" xfId="0" applyNumberFormat="1" applyFont="1" applyFill="1" applyBorder="1" applyAlignment="1" applyProtection="1">
      <alignment horizontal="left" vertical="center" wrapText="1" indent="1"/>
    </xf>
    <xf numFmtId="190" fontId="18" fillId="4" borderId="0" xfId="0" applyNumberFormat="1" applyFont="1" applyFill="1" applyBorder="1" applyAlignment="1" applyProtection="1">
      <alignment horizontal="center" vertical="center" shrinkToFit="1"/>
    </xf>
    <xf numFmtId="49" fontId="18" fillId="4" borderId="0" xfId="0" applyNumberFormat="1" applyFont="1" applyFill="1" applyBorder="1" applyAlignment="1" applyProtection="1">
      <alignment horizontal="left" shrinkToFit="1"/>
    </xf>
    <xf numFmtId="49" fontId="18" fillId="4" borderId="10" xfId="0" applyNumberFormat="1" applyFont="1" applyFill="1" applyBorder="1" applyAlignment="1" applyProtection="1">
      <alignment horizontal="left" shrinkToFit="1"/>
    </xf>
    <xf numFmtId="49" fontId="4" fillId="4" borderId="66" xfId="0" applyNumberFormat="1" applyFont="1" applyFill="1" applyBorder="1" applyAlignment="1" applyProtection="1">
      <alignment horizontal="center" vertical="center" shrinkToFit="1"/>
    </xf>
    <xf numFmtId="57" fontId="22" fillId="4" borderId="38" xfId="0" applyNumberFormat="1" applyFont="1" applyFill="1" applyBorder="1" applyAlignment="1" applyProtection="1">
      <alignment horizontal="left" vertical="center" indent="2" shrinkToFit="1"/>
    </xf>
    <xf numFmtId="57" fontId="22" fillId="4" borderId="12" xfId="0" applyNumberFormat="1" applyFont="1" applyFill="1" applyBorder="1" applyAlignment="1" applyProtection="1">
      <alignment horizontal="left" vertical="center" indent="2" shrinkToFit="1"/>
    </xf>
    <xf numFmtId="57" fontId="22" fillId="4" borderId="14" xfId="0" applyNumberFormat="1" applyFont="1" applyFill="1" applyBorder="1" applyAlignment="1" applyProtection="1">
      <alignment horizontal="left" vertical="center" indent="2" shrinkToFit="1"/>
    </xf>
    <xf numFmtId="57" fontId="22" fillId="4" borderId="36" xfId="0" applyNumberFormat="1" applyFont="1" applyFill="1" applyBorder="1" applyAlignment="1" applyProtection="1">
      <alignment horizontal="left" vertical="center" indent="2" shrinkToFit="1"/>
    </xf>
    <xf numFmtId="57" fontId="22" fillId="4" borderId="24" xfId="0" applyNumberFormat="1" applyFont="1" applyFill="1" applyBorder="1" applyAlignment="1" applyProtection="1">
      <alignment horizontal="left" vertical="center" indent="2" shrinkToFit="1"/>
    </xf>
    <xf numFmtId="57" fontId="22" fillId="4" borderId="42" xfId="0" applyNumberFormat="1" applyFont="1" applyFill="1" applyBorder="1" applyAlignment="1" applyProtection="1">
      <alignment horizontal="left" vertical="center" indent="2" shrinkToFit="1"/>
    </xf>
    <xf numFmtId="184" fontId="22" fillId="4" borderId="28" xfId="0" applyNumberFormat="1" applyFont="1" applyFill="1" applyBorder="1" applyAlignment="1" applyProtection="1">
      <alignment horizontal="right" vertical="center" shrinkToFit="1"/>
    </xf>
    <xf numFmtId="49" fontId="17" fillId="2" borderId="26" xfId="0" applyNumberFormat="1" applyFont="1" applyFill="1" applyBorder="1" applyAlignment="1">
      <alignment horizontal="center" vertical="center" shrinkToFit="1"/>
    </xf>
    <xf numFmtId="49" fontId="17" fillId="2" borderId="52" xfId="0" applyNumberFormat="1" applyFont="1" applyFill="1" applyBorder="1" applyAlignment="1">
      <alignment horizontal="center" vertical="center" shrinkToFit="1"/>
    </xf>
    <xf numFmtId="49" fontId="20" fillId="2" borderId="65" xfId="0" applyNumberFormat="1" applyFont="1" applyFill="1" applyBorder="1" applyAlignment="1" applyProtection="1">
      <alignment horizontal="center" shrinkToFit="1"/>
      <protection locked="0"/>
    </xf>
    <xf numFmtId="49" fontId="36" fillId="2" borderId="65" xfId="0" applyNumberFormat="1" applyFont="1" applyFill="1" applyBorder="1" applyAlignment="1" applyProtection="1">
      <alignment horizontal="center" shrinkToFit="1"/>
      <protection locked="0"/>
    </xf>
    <xf numFmtId="49" fontId="20" fillId="2" borderId="77" xfId="0" applyNumberFormat="1" applyFont="1" applyFill="1" applyBorder="1" applyAlignment="1" applyProtection="1">
      <alignment horizontal="center" shrinkToFit="1"/>
      <protection locked="0"/>
    </xf>
    <xf numFmtId="49" fontId="17" fillId="2" borderId="27" xfId="0" applyNumberFormat="1" applyFont="1" applyFill="1" applyBorder="1" applyAlignment="1">
      <alignment horizontal="center" vertical="center" shrinkToFit="1"/>
    </xf>
    <xf numFmtId="49" fontId="20" fillId="2" borderId="65" xfId="0" applyNumberFormat="1" applyFont="1" applyFill="1" applyBorder="1" applyAlignment="1" applyProtection="1">
      <alignment horizontal="center" vertical="center" shrinkToFit="1"/>
      <protection locked="0"/>
    </xf>
    <xf numFmtId="49" fontId="5" fillId="2" borderId="78" xfId="0" applyNumberFormat="1" applyFont="1" applyFill="1" applyBorder="1" applyAlignment="1">
      <alignment horizontal="center" vertical="center" shrinkToFit="1"/>
    </xf>
    <xf numFmtId="0" fontId="0" fillId="2" borderId="22" xfId="0" applyFill="1" applyBorder="1" applyAlignment="1">
      <alignment horizontal="center" vertical="center" shrinkToFit="1"/>
    </xf>
    <xf numFmtId="0" fontId="0" fillId="2" borderId="68" xfId="0" applyFill="1" applyBorder="1" applyAlignment="1">
      <alignment horizontal="center" vertical="center" shrinkToFit="1"/>
    </xf>
    <xf numFmtId="49" fontId="5" fillId="2" borderId="33" xfId="0" applyNumberFormat="1" applyFont="1" applyFill="1" applyBorder="1" applyAlignment="1">
      <alignment horizontal="center" vertical="center" shrinkToFit="1"/>
    </xf>
    <xf numFmtId="49" fontId="20" fillId="2" borderId="33" xfId="0" applyNumberFormat="1" applyFont="1" applyFill="1" applyBorder="1" applyAlignment="1" applyProtection="1">
      <alignment horizontal="center" vertical="center" shrinkToFit="1"/>
      <protection locked="0"/>
    </xf>
    <xf numFmtId="49" fontId="5" fillId="2" borderId="27" xfId="0" applyNumberFormat="1" applyFont="1" applyFill="1" applyBorder="1" applyAlignment="1" applyProtection="1">
      <alignment horizontal="center" vertical="center" shrinkToFit="1"/>
      <protection locked="0"/>
    </xf>
    <xf numFmtId="49" fontId="5" fillId="2" borderId="53" xfId="0" applyNumberFormat="1" applyFont="1" applyFill="1" applyBorder="1" applyAlignment="1" applyProtection="1">
      <alignment horizontal="center" vertical="center" shrinkToFit="1"/>
      <protection locked="0"/>
    </xf>
    <xf numFmtId="49" fontId="5" fillId="2" borderId="19" xfId="0" applyNumberFormat="1" applyFont="1" applyFill="1" applyBorder="1" applyAlignment="1" applyProtection="1">
      <alignment horizontal="center" vertical="center" shrinkToFit="1"/>
    </xf>
    <xf numFmtId="49" fontId="5" fillId="2" borderId="27" xfId="0" applyNumberFormat="1" applyFont="1" applyFill="1" applyBorder="1" applyAlignment="1" applyProtection="1">
      <alignment horizontal="center" vertical="center" shrinkToFit="1"/>
    </xf>
    <xf numFmtId="49" fontId="39" fillId="2" borderId="33" xfId="0" applyNumberFormat="1" applyFont="1" applyFill="1" applyBorder="1" applyAlignment="1" applyProtection="1">
      <alignment horizontal="distributed" vertical="center" wrapText="1" justifyLastLine="1" shrinkToFit="1"/>
    </xf>
    <xf numFmtId="49" fontId="39" fillId="2" borderId="22" xfId="0" applyNumberFormat="1" applyFont="1" applyFill="1" applyBorder="1" applyAlignment="1" applyProtection="1">
      <alignment horizontal="distributed" vertical="center" wrapText="1" justifyLastLine="1" shrinkToFit="1"/>
    </xf>
    <xf numFmtId="49" fontId="39" fillId="2" borderId="68" xfId="0" applyNumberFormat="1" applyFont="1" applyFill="1" applyBorder="1" applyAlignment="1" applyProtection="1">
      <alignment horizontal="distributed" vertical="center" wrapText="1" justifyLastLine="1" shrinkToFit="1"/>
    </xf>
    <xf numFmtId="49" fontId="21" fillId="2" borderId="22" xfId="0" applyNumberFormat="1" applyFont="1" applyFill="1" applyBorder="1" applyAlignment="1" applyProtection="1">
      <alignment horizontal="left" vertical="center" wrapText="1" indent="1" shrinkToFit="1"/>
    </xf>
    <xf numFmtId="0" fontId="21" fillId="2" borderId="22" xfId="0" applyNumberFormat="1" applyFont="1" applyFill="1" applyBorder="1" applyAlignment="1" applyProtection="1">
      <alignment horizontal="left" vertical="center" wrapText="1" indent="1" shrinkToFit="1"/>
    </xf>
    <xf numFmtId="0" fontId="5" fillId="2" borderId="22" xfId="0" applyNumberFormat="1" applyFont="1" applyFill="1" applyBorder="1" applyAlignment="1" applyProtection="1">
      <alignment horizontal="center" shrinkToFit="1"/>
    </xf>
    <xf numFmtId="49" fontId="21" fillId="2" borderId="22" xfId="0" applyNumberFormat="1" applyFont="1" applyFill="1" applyBorder="1" applyAlignment="1" applyProtection="1">
      <alignment horizontal="center" shrinkToFit="1"/>
    </xf>
    <xf numFmtId="49" fontId="5" fillId="2" borderId="20" xfId="0" applyNumberFormat="1" applyFont="1" applyFill="1" applyBorder="1" applyAlignment="1" applyProtection="1">
      <alignment horizontal="center" vertical="center" shrinkToFit="1"/>
    </xf>
    <xf numFmtId="49" fontId="5" fillId="2" borderId="28" xfId="0" applyNumberFormat="1" applyFont="1" applyFill="1" applyBorder="1" applyAlignment="1" applyProtection="1">
      <alignment horizontal="center" vertical="center" shrinkToFit="1"/>
    </xf>
    <xf numFmtId="0" fontId="20" fillId="2" borderId="28" xfId="0" applyNumberFormat="1" applyFont="1" applyFill="1" applyBorder="1" applyAlignment="1" applyProtection="1">
      <alignment horizontal="left" vertical="center" wrapText="1" indent="1" shrinkToFit="1"/>
    </xf>
    <xf numFmtId="0" fontId="20" fillId="2" borderId="37" xfId="0" applyNumberFormat="1" applyFont="1" applyFill="1" applyBorder="1" applyAlignment="1" applyProtection="1">
      <alignment horizontal="left" vertical="center" wrapText="1" indent="1" shrinkToFit="1"/>
    </xf>
    <xf numFmtId="49" fontId="5" fillId="2" borderId="25" xfId="0" applyNumberFormat="1" applyFont="1" applyFill="1" applyBorder="1" applyAlignment="1" applyProtection="1">
      <alignment horizontal="left" vertical="center" wrapText="1" indent="1" shrinkToFit="1"/>
    </xf>
    <xf numFmtId="49" fontId="5" fillId="2" borderId="54" xfId="0" applyNumberFormat="1" applyFont="1" applyFill="1" applyBorder="1" applyAlignment="1" applyProtection="1">
      <alignment horizontal="left" vertical="center" wrapText="1" indent="1" shrinkToFit="1"/>
    </xf>
    <xf numFmtId="49" fontId="4" fillId="2" borderId="0" xfId="0" applyNumberFormat="1" applyFont="1" applyFill="1" applyAlignment="1">
      <alignment horizontal="center" vertical="center" shrinkToFit="1"/>
    </xf>
    <xf numFmtId="49" fontId="5" fillId="2" borderId="0" xfId="0" applyNumberFormat="1" applyFont="1" applyFill="1" applyAlignment="1">
      <alignment horizontal="center" vertical="center" shrinkToFit="1"/>
    </xf>
    <xf numFmtId="49" fontId="5" fillId="2" borderId="5" xfId="0" applyNumberFormat="1" applyFont="1" applyFill="1" applyBorder="1" applyAlignment="1">
      <alignment horizontal="center" vertical="center" shrinkToFit="1"/>
    </xf>
    <xf numFmtId="0" fontId="0" fillId="2" borderId="6" xfId="0" applyFill="1" applyBorder="1" applyAlignment="1">
      <alignment horizontal="center" vertical="center" shrinkToFit="1"/>
    </xf>
    <xf numFmtId="0" fontId="0" fillId="2" borderId="95" xfId="0" applyFill="1" applyBorder="1" applyAlignment="1">
      <alignment horizontal="center" vertical="center" shrinkToFit="1"/>
    </xf>
    <xf numFmtId="49" fontId="5" fillId="2" borderId="32" xfId="0" applyNumberFormat="1" applyFont="1" applyFill="1" applyBorder="1" applyAlignment="1">
      <alignment horizontal="left" vertical="center" shrinkToFit="1"/>
    </xf>
    <xf numFmtId="49" fontId="5" fillId="2" borderId="21" xfId="0" applyNumberFormat="1" applyFont="1" applyFill="1" applyBorder="1" applyAlignment="1">
      <alignment horizontal="left" vertical="center" shrinkToFit="1"/>
    </xf>
    <xf numFmtId="49" fontId="5" fillId="2" borderId="70" xfId="0" applyNumberFormat="1" applyFont="1" applyFill="1" applyBorder="1" applyAlignment="1">
      <alignment horizontal="left" vertical="center" shrinkToFit="1"/>
    </xf>
    <xf numFmtId="177" fontId="22" fillId="2" borderId="32" xfId="0" applyNumberFormat="1" applyFont="1" applyFill="1" applyBorder="1" applyAlignment="1" applyProtection="1">
      <alignment horizontal="right" shrinkToFit="1"/>
      <protection locked="0"/>
    </xf>
    <xf numFmtId="177" fontId="22" fillId="2" borderId="21" xfId="0" applyNumberFormat="1" applyFont="1" applyFill="1" applyBorder="1" applyAlignment="1" applyProtection="1">
      <alignment horizontal="right" shrinkToFit="1"/>
      <protection locked="0"/>
    </xf>
    <xf numFmtId="177" fontId="22" fillId="2" borderId="50" xfId="0" applyNumberFormat="1" applyFont="1" applyFill="1" applyBorder="1" applyAlignment="1" applyProtection="1">
      <alignment horizontal="right" shrinkToFit="1"/>
      <protection locked="0"/>
    </xf>
    <xf numFmtId="49" fontId="39" fillId="2" borderId="33" xfId="0" applyNumberFormat="1" applyFont="1" applyFill="1" applyBorder="1" applyAlignment="1">
      <alignment horizontal="left" vertical="center" wrapText="1" shrinkToFit="1"/>
    </xf>
    <xf numFmtId="49" fontId="39" fillId="2" borderId="22" xfId="0" applyNumberFormat="1" applyFont="1" applyFill="1" applyBorder="1" applyAlignment="1">
      <alignment horizontal="left" vertical="center" wrapText="1" shrinkToFit="1"/>
    </xf>
    <xf numFmtId="49" fontId="39" fillId="2" borderId="68" xfId="0" applyNumberFormat="1" applyFont="1" applyFill="1" applyBorder="1" applyAlignment="1">
      <alignment horizontal="left" vertical="center" wrapText="1" shrinkToFit="1"/>
    </xf>
    <xf numFmtId="177" fontId="22" fillId="2" borderId="33" xfId="0" applyNumberFormat="1" applyFont="1" applyFill="1" applyBorder="1" applyAlignment="1" applyProtection="1">
      <alignment horizontal="right" vertical="center" shrinkToFit="1"/>
      <protection locked="0"/>
    </xf>
    <xf numFmtId="177" fontId="22" fillId="2" borderId="22" xfId="0" applyNumberFormat="1" applyFont="1" applyFill="1" applyBorder="1" applyAlignment="1" applyProtection="1">
      <alignment horizontal="right" vertical="center" shrinkToFit="1"/>
      <protection locked="0"/>
    </xf>
    <xf numFmtId="177" fontId="22" fillId="2" borderId="51" xfId="0" applyNumberFormat="1" applyFont="1" applyFill="1" applyBorder="1" applyAlignment="1" applyProtection="1">
      <alignment horizontal="right" vertical="center" shrinkToFit="1"/>
      <protection locked="0"/>
    </xf>
    <xf numFmtId="49" fontId="5" fillId="2" borderId="37" xfId="0" applyNumberFormat="1" applyFont="1" applyFill="1" applyBorder="1" applyAlignment="1">
      <alignment horizontal="left" vertical="center" shrinkToFit="1"/>
    </xf>
    <xf numFmtId="49" fontId="5" fillId="2" borderId="25" xfId="0" applyNumberFormat="1" applyFont="1" applyFill="1" applyBorder="1" applyAlignment="1">
      <alignment horizontal="left" vertical="center" shrinkToFit="1"/>
    </xf>
    <xf numFmtId="49" fontId="5" fillId="2" borderId="69" xfId="0" applyNumberFormat="1" applyFont="1" applyFill="1" applyBorder="1" applyAlignment="1">
      <alignment horizontal="left" vertical="center" shrinkToFit="1"/>
    </xf>
    <xf numFmtId="177" fontId="22" fillId="4" borderId="37" xfId="0" applyNumberFormat="1" applyFont="1" applyFill="1" applyBorder="1" applyAlignment="1">
      <alignment horizontal="right" vertical="center" shrinkToFit="1"/>
    </xf>
    <xf numFmtId="177" fontId="22" fillId="4" borderId="25" xfId="0" applyNumberFormat="1" applyFont="1" applyFill="1" applyBorder="1" applyAlignment="1">
      <alignment horizontal="right" vertical="center" shrinkToFit="1"/>
    </xf>
    <xf numFmtId="177" fontId="22" fillId="4" borderId="54" xfId="0" applyNumberFormat="1" applyFont="1" applyFill="1" applyBorder="1" applyAlignment="1">
      <alignment horizontal="right" vertical="center" shrinkToFit="1"/>
    </xf>
    <xf numFmtId="177" fontId="22" fillId="2" borderId="32" xfId="0" applyNumberFormat="1" applyFont="1" applyFill="1" applyBorder="1" applyAlignment="1" applyProtection="1">
      <alignment horizontal="right" vertical="center" shrinkToFit="1"/>
      <protection locked="0"/>
    </xf>
    <xf numFmtId="177" fontId="22" fillId="2" borderId="21" xfId="0" applyNumberFormat="1" applyFont="1" applyFill="1" applyBorder="1" applyAlignment="1" applyProtection="1">
      <alignment horizontal="right" vertical="center" shrinkToFit="1"/>
      <protection locked="0"/>
    </xf>
    <xf numFmtId="177" fontId="22" fillId="2" borderId="50" xfId="0" applyNumberFormat="1" applyFont="1" applyFill="1" applyBorder="1" applyAlignment="1" applyProtection="1">
      <alignment horizontal="right" vertical="center" shrinkToFit="1"/>
      <protection locked="0"/>
    </xf>
    <xf numFmtId="49" fontId="42" fillId="2" borderId="87" xfId="0" applyNumberFormat="1" applyFont="1" applyFill="1" applyBorder="1" applyAlignment="1">
      <alignment horizontal="left" vertical="center" wrapText="1" shrinkToFit="1"/>
    </xf>
    <xf numFmtId="49" fontId="42" fillId="2" borderId="21" xfId="0" applyNumberFormat="1" applyFont="1" applyFill="1" applyBorder="1" applyAlignment="1">
      <alignment horizontal="left" vertical="center" wrapText="1" shrinkToFit="1"/>
    </xf>
    <xf numFmtId="49" fontId="42" fillId="2" borderId="70" xfId="0" applyNumberFormat="1" applyFont="1" applyFill="1" applyBorder="1" applyAlignment="1">
      <alignment horizontal="left" vertical="center" wrapText="1" shrinkToFit="1"/>
    </xf>
    <xf numFmtId="177" fontId="22" fillId="0" borderId="97" xfId="0" applyNumberFormat="1" applyFont="1" applyFill="1" applyBorder="1" applyAlignment="1" applyProtection="1">
      <alignment horizontal="right" vertical="center" shrinkToFit="1"/>
      <protection locked="0"/>
    </xf>
    <xf numFmtId="177" fontId="22" fillId="0" borderId="6" xfId="0" applyNumberFormat="1" applyFont="1" applyFill="1" applyBorder="1" applyAlignment="1" applyProtection="1">
      <alignment horizontal="right" vertical="center" shrinkToFit="1"/>
      <protection locked="0"/>
    </xf>
    <xf numFmtId="177" fontId="22" fillId="0" borderId="9" xfId="0" applyNumberFormat="1" applyFont="1" applyFill="1" applyBorder="1" applyAlignment="1" applyProtection="1">
      <alignment horizontal="right" vertical="center" shrinkToFit="1"/>
      <protection locked="0"/>
    </xf>
    <xf numFmtId="49" fontId="44" fillId="2" borderId="6" xfId="0" applyNumberFormat="1" applyFont="1" applyFill="1" applyBorder="1" applyAlignment="1">
      <alignment horizontal="left" vertical="center" wrapText="1" shrinkToFit="1"/>
    </xf>
    <xf numFmtId="0" fontId="0" fillId="0" borderId="6" xfId="0" applyBorder="1" applyAlignment="1">
      <alignment horizontal="left" vertical="center" wrapText="1" shrinkToFit="1"/>
    </xf>
    <xf numFmtId="0" fontId="0" fillId="0" borderId="95" xfId="0" applyBorder="1" applyAlignment="1">
      <alignment horizontal="left" vertical="center" wrapText="1" shrinkToFit="1"/>
    </xf>
    <xf numFmtId="49" fontId="41" fillId="2" borderId="33" xfId="0" applyNumberFormat="1" applyFont="1" applyFill="1" applyBorder="1" applyAlignment="1">
      <alignment horizontal="left" vertical="center" wrapText="1" shrinkToFit="1"/>
    </xf>
    <xf numFmtId="49" fontId="41" fillId="2" borderId="22" xfId="0" applyNumberFormat="1" applyFont="1" applyFill="1" applyBorder="1" applyAlignment="1">
      <alignment horizontal="left" vertical="center" wrapText="1" shrinkToFit="1"/>
    </xf>
    <xf numFmtId="49" fontId="41" fillId="2" borderId="68" xfId="0" applyNumberFormat="1" applyFont="1" applyFill="1" applyBorder="1" applyAlignment="1">
      <alignment horizontal="left" vertical="center" wrapText="1" shrinkToFit="1"/>
    </xf>
    <xf numFmtId="49" fontId="5" fillId="2" borderId="11" xfId="0" applyNumberFormat="1" applyFont="1" applyFill="1" applyBorder="1" applyAlignment="1">
      <alignment horizontal="left" vertical="center" shrinkToFit="1"/>
    </xf>
    <xf numFmtId="49" fontId="5" fillId="2" borderId="12" xfId="0" applyNumberFormat="1" applyFont="1" applyFill="1" applyBorder="1" applyAlignment="1">
      <alignment horizontal="left" vertical="center" shrinkToFit="1"/>
    </xf>
    <xf numFmtId="49" fontId="5" fillId="2" borderId="29" xfId="0" applyNumberFormat="1" applyFont="1" applyFill="1" applyBorder="1" applyAlignment="1">
      <alignment horizontal="left" vertical="center" shrinkToFit="1"/>
    </xf>
    <xf numFmtId="177" fontId="22" fillId="2" borderId="35" xfId="0" applyNumberFormat="1" applyFont="1" applyFill="1" applyBorder="1" applyAlignment="1">
      <alignment horizontal="right" vertical="center" shrinkToFit="1"/>
    </xf>
    <xf numFmtId="177" fontId="22" fillId="2" borderId="0" xfId="0" applyNumberFormat="1" applyFont="1" applyFill="1" applyBorder="1" applyAlignment="1">
      <alignment horizontal="right" vertical="center" shrinkToFit="1"/>
    </xf>
    <xf numFmtId="177" fontId="22" fillId="2" borderId="40" xfId="0" applyNumberFormat="1" applyFont="1" applyFill="1" applyBorder="1" applyAlignment="1">
      <alignment horizontal="right" vertical="center" shrinkToFit="1"/>
    </xf>
    <xf numFmtId="193" fontId="21" fillId="2" borderId="33" xfId="0" applyNumberFormat="1" applyFont="1" applyFill="1" applyBorder="1" applyAlignment="1" applyProtection="1">
      <alignment horizontal="left" vertical="center" shrinkToFit="1"/>
    </xf>
    <xf numFmtId="193" fontId="21" fillId="2" borderId="22" xfId="0" applyNumberFormat="1" applyFont="1" applyFill="1" applyBorder="1" applyAlignment="1" applyProtection="1">
      <alignment horizontal="left" vertical="center" shrinkToFit="1"/>
    </xf>
    <xf numFmtId="193" fontId="21" fillId="2" borderId="68" xfId="0" applyNumberFormat="1" applyFont="1" applyFill="1" applyBorder="1" applyAlignment="1" applyProtection="1">
      <alignment horizontal="left" vertical="center" shrinkToFit="1"/>
    </xf>
    <xf numFmtId="49" fontId="17" fillId="2" borderId="33" xfId="0" applyNumberFormat="1" applyFont="1" applyFill="1" applyBorder="1" applyAlignment="1">
      <alignment horizontal="center" vertical="center" wrapText="1" shrinkToFit="1"/>
    </xf>
    <xf numFmtId="49" fontId="17" fillId="2" borderId="22" xfId="0" applyNumberFormat="1" applyFont="1" applyFill="1" applyBorder="1" applyAlignment="1">
      <alignment horizontal="center" vertical="center" wrapText="1" shrinkToFit="1"/>
    </xf>
    <xf numFmtId="49" fontId="17" fillId="2" borderId="68" xfId="0" applyNumberFormat="1" applyFont="1" applyFill="1" applyBorder="1" applyAlignment="1">
      <alignment horizontal="center" vertical="center" wrapText="1" shrinkToFit="1"/>
    </xf>
    <xf numFmtId="193" fontId="21" fillId="0" borderId="33" xfId="0" applyNumberFormat="1" applyFont="1" applyFill="1" applyBorder="1" applyAlignment="1" applyProtection="1">
      <alignment horizontal="left" vertical="center" wrapText="1" shrinkToFit="1"/>
      <protection locked="0"/>
    </xf>
    <xf numFmtId="193" fontId="21" fillId="0" borderId="22" xfId="0" applyNumberFormat="1" applyFont="1" applyFill="1" applyBorder="1" applyAlignment="1" applyProtection="1">
      <alignment horizontal="left" vertical="center" shrinkToFit="1"/>
      <protection locked="0"/>
    </xf>
    <xf numFmtId="193" fontId="21" fillId="0" borderId="68" xfId="0" applyNumberFormat="1" applyFont="1" applyFill="1" applyBorder="1" applyAlignment="1" applyProtection="1">
      <alignment horizontal="left" vertical="center" shrinkToFit="1"/>
      <protection locked="0"/>
    </xf>
    <xf numFmtId="177" fontId="22" fillId="2" borderId="37" xfId="0" applyNumberFormat="1" applyFont="1" applyFill="1" applyBorder="1" applyAlignment="1">
      <alignment horizontal="right" vertical="center" shrinkToFit="1"/>
    </xf>
    <xf numFmtId="177" fontId="22" fillId="2" borderId="25" xfId="0" applyNumberFormat="1" applyFont="1" applyFill="1" applyBorder="1" applyAlignment="1">
      <alignment horizontal="right" vertical="center" shrinkToFit="1"/>
    </xf>
    <xf numFmtId="177" fontId="22" fillId="2" borderId="54" xfId="0" applyNumberFormat="1" applyFont="1" applyFill="1" applyBorder="1" applyAlignment="1">
      <alignment horizontal="right" vertical="center" shrinkToFit="1"/>
    </xf>
    <xf numFmtId="49" fontId="5" fillId="2" borderId="88" xfId="0" applyNumberFormat="1" applyFont="1" applyFill="1" applyBorder="1" applyAlignment="1">
      <alignment horizontal="center" vertical="center" shrinkToFit="1"/>
    </xf>
    <xf numFmtId="49" fontId="5" fillId="2" borderId="25" xfId="0" applyNumberFormat="1" applyFont="1" applyFill="1" applyBorder="1" applyAlignment="1">
      <alignment horizontal="center" vertical="center" shrinkToFit="1"/>
    </xf>
    <xf numFmtId="49" fontId="5" fillId="2" borderId="69" xfId="0" applyNumberFormat="1" applyFont="1" applyFill="1" applyBorder="1" applyAlignment="1">
      <alignment horizontal="center" vertical="center" shrinkToFit="1"/>
    </xf>
    <xf numFmtId="187" fontId="18" fillId="2" borderId="37" xfId="0" applyNumberFormat="1" applyFont="1" applyFill="1" applyBorder="1" applyAlignment="1" applyProtection="1">
      <alignment horizontal="right" vertical="center" indent="2" shrinkToFit="1"/>
    </xf>
    <xf numFmtId="187" fontId="18" fillId="2" borderId="25" xfId="0" applyNumberFormat="1" applyFont="1" applyFill="1" applyBorder="1" applyAlignment="1" applyProtection="1">
      <alignment horizontal="right" vertical="center" indent="2" shrinkToFit="1"/>
    </xf>
    <xf numFmtId="182" fontId="21" fillId="2" borderId="36" xfId="0" applyNumberFormat="1" applyFont="1" applyFill="1" applyBorder="1" applyAlignment="1" applyProtection="1">
      <alignment horizontal="right" vertical="center" shrinkToFit="1"/>
      <protection locked="0"/>
    </xf>
    <xf numFmtId="182" fontId="19" fillId="2" borderId="24" xfId="0" applyNumberFormat="1" applyFont="1" applyFill="1" applyBorder="1" applyAlignment="1" applyProtection="1">
      <alignment horizontal="right" vertical="center" shrinkToFit="1"/>
      <protection locked="0"/>
    </xf>
    <xf numFmtId="49" fontId="17" fillId="2" borderId="24" xfId="0" applyNumberFormat="1" applyFont="1" applyFill="1" applyBorder="1" applyAlignment="1">
      <alignment horizontal="center" vertical="center" shrinkToFit="1"/>
    </xf>
    <xf numFmtId="0" fontId="21" fillId="2" borderId="24" xfId="0" applyNumberFormat="1" applyFont="1" applyFill="1" applyBorder="1" applyAlignment="1" applyProtection="1">
      <alignment horizontal="right" vertical="center" shrinkToFit="1"/>
      <protection locked="0"/>
    </xf>
    <xf numFmtId="0" fontId="38" fillId="2" borderId="24" xfId="0" applyFont="1" applyFill="1" applyBorder="1" applyAlignment="1">
      <alignment horizontal="center" vertical="center" shrinkToFit="1"/>
    </xf>
    <xf numFmtId="0" fontId="38" fillId="2" borderId="45" xfId="0" applyFont="1" applyFill="1" applyBorder="1" applyAlignment="1">
      <alignment horizontal="center" vertical="center" shrinkToFit="1"/>
    </xf>
    <xf numFmtId="49" fontId="17" fillId="2" borderId="26" xfId="0" applyNumberFormat="1" applyFont="1" applyFill="1" applyBorder="1" applyAlignment="1" applyProtection="1">
      <alignment horizontal="center" vertical="center" shrinkToFit="1"/>
    </xf>
    <xf numFmtId="49" fontId="17" fillId="2" borderId="52" xfId="0" applyNumberFormat="1" applyFont="1" applyFill="1" applyBorder="1" applyAlignment="1" applyProtection="1">
      <alignment horizontal="center" vertical="center" shrinkToFit="1"/>
    </xf>
    <xf numFmtId="189" fontId="20" fillId="2" borderId="65" xfId="0" applyNumberFormat="1" applyFont="1" applyFill="1" applyBorder="1" applyAlignment="1" applyProtection="1">
      <alignment horizontal="center" shrinkToFit="1"/>
    </xf>
    <xf numFmtId="189" fontId="36" fillId="2" borderId="65" xfId="0" applyNumberFormat="1" applyFont="1" applyFill="1" applyBorder="1" applyAlignment="1" applyProtection="1">
      <alignment horizontal="center" shrinkToFit="1"/>
    </xf>
    <xf numFmtId="189" fontId="5" fillId="2" borderId="27" xfId="0" applyNumberFormat="1" applyFont="1" applyFill="1" applyBorder="1" applyAlignment="1" applyProtection="1">
      <alignment horizontal="center" vertical="center" shrinkToFit="1"/>
    </xf>
    <xf numFmtId="189" fontId="20" fillId="2" borderId="77" xfId="0" applyNumberFormat="1" applyFont="1" applyFill="1" applyBorder="1" applyAlignment="1" applyProtection="1">
      <alignment horizontal="center" shrinkToFit="1"/>
    </xf>
    <xf numFmtId="49" fontId="17" fillId="2" borderId="27" xfId="0" applyNumberFormat="1" applyFont="1" applyFill="1" applyBorder="1" applyAlignment="1" applyProtection="1">
      <alignment horizontal="center" vertical="center" shrinkToFit="1"/>
    </xf>
    <xf numFmtId="189" fontId="20" fillId="2" borderId="65" xfId="0" applyNumberFormat="1" applyFont="1" applyFill="1" applyBorder="1" applyAlignment="1" applyProtection="1">
      <alignment horizontal="center" vertical="center" shrinkToFit="1"/>
    </xf>
    <xf numFmtId="189" fontId="5" fillId="2" borderId="34" xfId="0" applyNumberFormat="1" applyFont="1" applyFill="1" applyBorder="1" applyAlignment="1" applyProtection="1">
      <alignment horizontal="right" vertical="center" wrapText="1" indent="1" shrinkToFit="1"/>
    </xf>
    <xf numFmtId="189" fontId="5" fillId="2" borderId="23" xfId="0" applyNumberFormat="1" applyFont="1" applyFill="1" applyBorder="1" applyAlignment="1" applyProtection="1">
      <alignment horizontal="right" vertical="center" wrapText="1" indent="1" shrinkToFit="1"/>
    </xf>
    <xf numFmtId="189" fontId="5" fillId="2" borderId="41" xfId="0" applyNumberFormat="1" applyFont="1" applyFill="1" applyBorder="1" applyAlignment="1" applyProtection="1">
      <alignment horizontal="right" vertical="center" wrapText="1" indent="1" shrinkToFit="1"/>
    </xf>
    <xf numFmtId="189" fontId="5" fillId="2" borderId="35" xfId="0" applyNumberFormat="1" applyFont="1" applyFill="1" applyBorder="1" applyAlignment="1" applyProtection="1">
      <alignment horizontal="right" vertical="center" wrapText="1" indent="1" shrinkToFit="1"/>
    </xf>
    <xf numFmtId="189" fontId="5" fillId="2" borderId="0" xfId="0" applyNumberFormat="1" applyFont="1" applyFill="1" applyAlignment="1" applyProtection="1">
      <alignment horizontal="right" vertical="center" wrapText="1" indent="1" shrinkToFit="1"/>
    </xf>
    <xf numFmtId="189" fontId="5" fillId="2" borderId="40" xfId="0" applyNumberFormat="1" applyFont="1" applyFill="1" applyBorder="1" applyAlignment="1" applyProtection="1">
      <alignment horizontal="right" vertical="center" wrapText="1" indent="1" shrinkToFit="1"/>
    </xf>
    <xf numFmtId="189" fontId="5" fillId="2" borderId="36" xfId="0" applyNumberFormat="1" applyFont="1" applyFill="1" applyBorder="1" applyAlignment="1" applyProtection="1">
      <alignment horizontal="right" vertical="center" wrapText="1" indent="1" shrinkToFit="1"/>
    </xf>
    <xf numFmtId="189" fontId="5" fillId="2" borderId="24" xfId="0" applyNumberFormat="1" applyFont="1" applyFill="1" applyBorder="1" applyAlignment="1" applyProtection="1">
      <alignment horizontal="right" vertical="center" wrapText="1" indent="1" shrinkToFit="1"/>
    </xf>
    <xf numFmtId="189" fontId="5" fillId="2" borderId="42" xfId="0" applyNumberFormat="1" applyFont="1" applyFill="1" applyBorder="1" applyAlignment="1" applyProtection="1">
      <alignment horizontal="right" vertical="center" wrapText="1" indent="1" shrinkToFit="1"/>
    </xf>
    <xf numFmtId="189" fontId="5" fillId="2" borderId="53" xfId="0" applyNumberFormat="1" applyFont="1" applyFill="1" applyBorder="1" applyAlignment="1" applyProtection="1">
      <alignment horizontal="center" vertical="center" shrinkToFit="1"/>
    </xf>
    <xf numFmtId="189" fontId="19" fillId="2" borderId="27" xfId="0" applyNumberFormat="1" applyFont="1" applyFill="1" applyBorder="1" applyAlignment="1" applyProtection="1">
      <alignment horizontal="left" vertical="center" wrapText="1" indent="1" shrinkToFit="1"/>
    </xf>
    <xf numFmtId="189" fontId="21" fillId="2" borderId="22" xfId="0" applyNumberFormat="1" applyFont="1" applyFill="1" applyBorder="1" applyAlignment="1" applyProtection="1">
      <alignment horizontal="left" vertical="center" wrapText="1" indent="1" shrinkToFit="1"/>
    </xf>
    <xf numFmtId="49" fontId="5" fillId="2" borderId="22" xfId="0" applyNumberFormat="1" applyFont="1" applyFill="1" applyBorder="1" applyAlignment="1" applyProtection="1">
      <alignment horizontal="center" shrinkToFit="1"/>
    </xf>
    <xf numFmtId="189" fontId="21" fillId="2" borderId="22" xfId="0" applyNumberFormat="1" applyFont="1" applyFill="1" applyBorder="1" applyAlignment="1" applyProtection="1">
      <alignment horizontal="center" shrinkToFit="1"/>
    </xf>
    <xf numFmtId="49" fontId="5" fillId="2" borderId="33" xfId="0" applyNumberFormat="1" applyFont="1" applyFill="1" applyBorder="1" applyAlignment="1" applyProtection="1">
      <alignment horizontal="center" vertical="center" shrinkToFit="1"/>
    </xf>
    <xf numFmtId="0" fontId="0" fillId="0" borderId="22" xfId="0" applyBorder="1" applyAlignment="1">
      <alignment horizontal="center" vertical="center" shrinkToFit="1"/>
    </xf>
    <xf numFmtId="0" fontId="0" fillId="0" borderId="68" xfId="0" applyBorder="1" applyAlignment="1">
      <alignment horizontal="center" vertical="center" shrinkToFit="1"/>
    </xf>
    <xf numFmtId="49" fontId="20" fillId="2" borderId="33" xfId="0" applyNumberFormat="1" applyFont="1" applyFill="1" applyBorder="1" applyAlignment="1" applyProtection="1">
      <alignment horizontal="center" vertical="center" shrinkToFit="1"/>
    </xf>
    <xf numFmtId="0" fontId="0" fillId="2" borderId="22" xfId="0" applyFill="1" applyBorder="1" applyAlignment="1" applyProtection="1">
      <alignment horizontal="center" vertical="center" shrinkToFit="1"/>
    </xf>
    <xf numFmtId="0" fontId="0" fillId="2" borderId="68" xfId="0" applyFill="1" applyBorder="1" applyAlignment="1" applyProtection="1">
      <alignment horizontal="center" vertical="center" shrinkToFit="1"/>
    </xf>
    <xf numFmtId="49" fontId="5" fillId="2" borderId="78" xfId="0" applyNumberFormat="1" applyFont="1" applyFill="1" applyBorder="1" applyAlignment="1" applyProtection="1">
      <alignment horizontal="center" vertical="center" shrinkToFit="1"/>
    </xf>
    <xf numFmtId="189" fontId="20" fillId="2" borderId="28" xfId="0" applyNumberFormat="1" applyFont="1" applyFill="1" applyBorder="1" applyAlignment="1" applyProtection="1">
      <alignment horizontal="left" vertical="center" wrapText="1" indent="1" shrinkToFit="1"/>
    </xf>
    <xf numFmtId="189" fontId="20" fillId="2" borderId="37" xfId="0" applyNumberFormat="1" applyFont="1" applyFill="1" applyBorder="1" applyAlignment="1" applyProtection="1">
      <alignment horizontal="left" vertical="center" wrapText="1" indent="1" shrinkToFit="1"/>
    </xf>
    <xf numFmtId="189" fontId="5" fillId="2" borderId="25" xfId="0" applyNumberFormat="1" applyFont="1" applyFill="1" applyBorder="1" applyAlignment="1" applyProtection="1">
      <alignment horizontal="left" vertical="center" wrapText="1" indent="1" shrinkToFit="1"/>
    </xf>
    <xf numFmtId="189" fontId="5" fillId="2" borderId="54" xfId="0" applyNumberFormat="1" applyFont="1" applyFill="1" applyBorder="1" applyAlignment="1" applyProtection="1">
      <alignment horizontal="left" vertical="center" wrapText="1" indent="1" shrinkToFit="1"/>
    </xf>
    <xf numFmtId="0" fontId="4" fillId="2" borderId="0" xfId="2" applyFont="1" applyFill="1" applyAlignment="1" applyProtection="1">
      <alignment horizontal="center" vertical="center" shrinkToFit="1"/>
    </xf>
    <xf numFmtId="49" fontId="4" fillId="2" borderId="0" xfId="2" applyNumberFormat="1" applyFont="1" applyFill="1" applyAlignment="1" applyProtection="1">
      <alignment horizontal="center" vertical="center" shrinkToFit="1"/>
    </xf>
    <xf numFmtId="49" fontId="5" fillId="2" borderId="5" xfId="0" applyNumberFormat="1" applyFont="1" applyFill="1" applyBorder="1" applyAlignment="1" applyProtection="1">
      <alignment horizontal="center" vertical="center" shrinkToFit="1"/>
    </xf>
    <xf numFmtId="0" fontId="0" fillId="2" borderId="6" xfId="0" applyFill="1" applyBorder="1" applyAlignment="1" applyProtection="1">
      <alignment horizontal="center" vertical="center" shrinkToFit="1"/>
    </xf>
    <xf numFmtId="0" fontId="0" fillId="2" borderId="95" xfId="0" applyFill="1" applyBorder="1" applyAlignment="1" applyProtection="1">
      <alignment horizontal="center" vertical="center" shrinkToFit="1"/>
    </xf>
    <xf numFmtId="49" fontId="5" fillId="2" borderId="32" xfId="0" applyNumberFormat="1" applyFont="1" applyFill="1" applyBorder="1" applyAlignment="1" applyProtection="1">
      <alignment horizontal="left" vertical="center" shrinkToFit="1"/>
    </xf>
    <xf numFmtId="49" fontId="5" fillId="2" borderId="21" xfId="0" applyNumberFormat="1" applyFont="1" applyFill="1" applyBorder="1" applyAlignment="1" applyProtection="1">
      <alignment horizontal="left" vertical="center" shrinkToFit="1"/>
    </xf>
    <xf numFmtId="49" fontId="5" fillId="2" borderId="70" xfId="0" applyNumberFormat="1" applyFont="1" applyFill="1" applyBorder="1" applyAlignment="1" applyProtection="1">
      <alignment horizontal="left" vertical="center" shrinkToFit="1"/>
    </xf>
    <xf numFmtId="177" fontId="22" fillId="2" borderId="32" xfId="0" applyNumberFormat="1" applyFont="1" applyFill="1" applyBorder="1" applyAlignment="1" applyProtection="1">
      <alignment horizontal="right" shrinkToFit="1"/>
    </xf>
    <xf numFmtId="177" fontId="22" fillId="2" borderId="21" xfId="0" applyNumberFormat="1" applyFont="1" applyFill="1" applyBorder="1" applyAlignment="1" applyProtection="1">
      <alignment horizontal="right" shrinkToFit="1"/>
    </xf>
    <xf numFmtId="177" fontId="22" fillId="2" borderId="50" xfId="0" applyNumberFormat="1" applyFont="1" applyFill="1" applyBorder="1" applyAlignment="1" applyProtection="1">
      <alignment horizontal="right" shrinkToFit="1"/>
    </xf>
    <xf numFmtId="49" fontId="39" fillId="2" borderId="33" xfId="0" applyNumberFormat="1" applyFont="1" applyFill="1" applyBorder="1" applyAlignment="1" applyProtection="1">
      <alignment horizontal="left" vertical="center" wrapText="1" shrinkToFit="1"/>
    </xf>
    <xf numFmtId="49" fontId="39" fillId="2" borderId="22" xfId="0" applyNumberFormat="1" applyFont="1" applyFill="1" applyBorder="1" applyAlignment="1" applyProtection="1">
      <alignment horizontal="left" vertical="center" wrapText="1" shrinkToFit="1"/>
    </xf>
    <xf numFmtId="49" fontId="39" fillId="2" borderId="68" xfId="0" applyNumberFormat="1" applyFont="1" applyFill="1" applyBorder="1" applyAlignment="1" applyProtection="1">
      <alignment horizontal="left" vertical="center" wrapText="1" shrinkToFit="1"/>
    </xf>
    <xf numFmtId="177" fontId="22" fillId="2" borderId="33" xfId="0" applyNumberFormat="1" applyFont="1" applyFill="1" applyBorder="1" applyAlignment="1" applyProtection="1">
      <alignment horizontal="right" vertical="center" shrinkToFit="1"/>
    </xf>
    <xf numFmtId="177" fontId="22" fillId="2" borderId="22" xfId="0" applyNumberFormat="1" applyFont="1" applyFill="1" applyBorder="1" applyAlignment="1" applyProtection="1">
      <alignment horizontal="right" vertical="center" shrinkToFit="1"/>
    </xf>
    <xf numFmtId="177" fontId="22" fillId="2" borderId="51" xfId="0" applyNumberFormat="1" applyFont="1" applyFill="1" applyBorder="1" applyAlignment="1" applyProtection="1">
      <alignment horizontal="right" vertical="center" shrinkToFit="1"/>
    </xf>
    <xf numFmtId="49" fontId="5" fillId="2" borderId="37" xfId="0" applyNumberFormat="1" applyFont="1" applyFill="1" applyBorder="1" applyAlignment="1" applyProtection="1">
      <alignment horizontal="left" vertical="center" shrinkToFit="1"/>
    </xf>
    <xf numFmtId="49" fontId="5" fillId="2" borderId="25" xfId="0" applyNumberFormat="1" applyFont="1" applyFill="1" applyBorder="1" applyAlignment="1" applyProtection="1">
      <alignment horizontal="left" vertical="center" shrinkToFit="1"/>
    </xf>
    <xf numFmtId="49" fontId="5" fillId="2" borderId="69" xfId="0" applyNumberFormat="1" applyFont="1" applyFill="1" applyBorder="1" applyAlignment="1" applyProtection="1">
      <alignment horizontal="left" vertical="center" shrinkToFit="1"/>
    </xf>
    <xf numFmtId="177" fontId="22" fillId="2" borderId="37" xfId="0" applyNumberFormat="1" applyFont="1" applyFill="1" applyBorder="1" applyAlignment="1" applyProtection="1">
      <alignment horizontal="right" vertical="center" shrinkToFit="1"/>
    </xf>
    <xf numFmtId="177" fontId="22" fillId="2" borderId="25" xfId="0" applyNumberFormat="1" applyFont="1" applyFill="1" applyBorder="1" applyAlignment="1" applyProtection="1">
      <alignment horizontal="right" vertical="center" shrinkToFit="1"/>
    </xf>
    <xf numFmtId="177" fontId="22" fillId="2" borderId="54" xfId="0" applyNumberFormat="1" applyFont="1" applyFill="1" applyBorder="1" applyAlignment="1" applyProtection="1">
      <alignment horizontal="right" vertical="center" shrinkToFit="1"/>
    </xf>
    <xf numFmtId="177" fontId="22" fillId="2" borderId="32" xfId="0" applyNumberFormat="1" applyFont="1" applyFill="1" applyBorder="1" applyAlignment="1" applyProtection="1">
      <alignment horizontal="right" vertical="center" shrinkToFit="1"/>
    </xf>
    <xf numFmtId="177" fontId="22" fillId="2" borderId="21" xfId="0" applyNumberFormat="1" applyFont="1" applyFill="1" applyBorder="1" applyAlignment="1" applyProtection="1">
      <alignment horizontal="right" vertical="center" shrinkToFit="1"/>
    </xf>
    <xf numFmtId="177" fontId="22" fillId="2" borderId="50" xfId="0" applyNumberFormat="1" applyFont="1" applyFill="1" applyBorder="1" applyAlignment="1" applyProtection="1">
      <alignment horizontal="right" vertical="center" shrinkToFit="1"/>
    </xf>
    <xf numFmtId="49" fontId="42" fillId="2" borderId="87" xfId="0" applyNumberFormat="1" applyFont="1" applyFill="1" applyBorder="1" applyAlignment="1" applyProtection="1">
      <alignment horizontal="left" vertical="center" wrapText="1" shrinkToFit="1"/>
    </xf>
    <xf numFmtId="49" fontId="42" fillId="2" borderId="21" xfId="0" applyNumberFormat="1" applyFont="1" applyFill="1" applyBorder="1" applyAlignment="1" applyProtection="1">
      <alignment horizontal="left" vertical="center" wrapText="1" shrinkToFit="1"/>
    </xf>
    <xf numFmtId="49" fontId="42" fillId="2" borderId="70" xfId="0" applyNumberFormat="1" applyFont="1" applyFill="1" applyBorder="1" applyAlignment="1" applyProtection="1">
      <alignment horizontal="left" vertical="center" wrapText="1" shrinkToFit="1"/>
    </xf>
    <xf numFmtId="177" fontId="22" fillId="2" borderId="97" xfId="0" applyNumberFormat="1" applyFont="1" applyFill="1" applyBorder="1" applyAlignment="1" applyProtection="1">
      <alignment horizontal="right" vertical="center" shrinkToFit="1"/>
    </xf>
    <xf numFmtId="177" fontId="22" fillId="2" borderId="6" xfId="0" applyNumberFormat="1" applyFont="1" applyFill="1" applyBorder="1" applyAlignment="1" applyProtection="1">
      <alignment horizontal="right" vertical="center" shrinkToFit="1"/>
    </xf>
    <xf numFmtId="177" fontId="22" fillId="2" borderId="9" xfId="0" applyNumberFormat="1" applyFont="1" applyFill="1" applyBorder="1" applyAlignment="1" applyProtection="1">
      <alignment horizontal="right" vertical="center" shrinkToFit="1"/>
    </xf>
    <xf numFmtId="49" fontId="41" fillId="2" borderId="33" xfId="0" applyNumberFormat="1" applyFont="1" applyFill="1" applyBorder="1" applyAlignment="1" applyProtection="1">
      <alignment horizontal="left" vertical="center" wrapText="1" shrinkToFit="1"/>
    </xf>
    <xf numFmtId="49" fontId="41" fillId="2" borderId="22" xfId="0" applyNumberFormat="1" applyFont="1" applyFill="1" applyBorder="1" applyAlignment="1" applyProtection="1">
      <alignment horizontal="left" vertical="center" wrapText="1" shrinkToFit="1"/>
    </xf>
    <xf numFmtId="49" fontId="41" fillId="2" borderId="68" xfId="0" applyNumberFormat="1" applyFont="1" applyFill="1" applyBorder="1" applyAlignment="1" applyProtection="1">
      <alignment horizontal="left" vertical="center" wrapText="1" shrinkToFit="1"/>
    </xf>
    <xf numFmtId="49" fontId="42" fillId="2" borderId="5" xfId="0" applyNumberFormat="1" applyFont="1" applyFill="1" applyBorder="1" applyAlignment="1" applyProtection="1">
      <alignment horizontal="left" vertical="center" wrapText="1" shrinkToFit="1"/>
    </xf>
    <xf numFmtId="49" fontId="42" fillId="2" borderId="6" xfId="0" applyNumberFormat="1" applyFont="1" applyFill="1" applyBorder="1" applyAlignment="1" applyProtection="1">
      <alignment horizontal="left" vertical="center" wrapText="1" shrinkToFit="1"/>
    </xf>
    <xf numFmtId="49" fontId="42" fillId="2" borderId="95" xfId="0" applyNumberFormat="1" applyFont="1" applyFill="1" applyBorder="1" applyAlignment="1" applyProtection="1">
      <alignment horizontal="left" vertical="center" wrapText="1" shrinkToFit="1"/>
    </xf>
    <xf numFmtId="49" fontId="5" fillId="2" borderId="97" xfId="0" applyNumberFormat="1" applyFont="1" applyFill="1" applyBorder="1" applyAlignment="1" applyProtection="1">
      <alignment horizontal="left" vertical="center" shrinkToFit="1"/>
    </xf>
    <xf numFmtId="49" fontId="5" fillId="2" borderId="6" xfId="0" applyNumberFormat="1" applyFont="1" applyFill="1" applyBorder="1" applyAlignment="1" applyProtection="1">
      <alignment horizontal="left" vertical="center" shrinkToFit="1"/>
    </xf>
    <xf numFmtId="49" fontId="5" fillId="2" borderId="95" xfId="0" applyNumberFormat="1" applyFont="1" applyFill="1" applyBorder="1" applyAlignment="1" applyProtection="1">
      <alignment horizontal="left" vertical="center" shrinkToFit="1"/>
    </xf>
    <xf numFmtId="49" fontId="5" fillId="2" borderId="11" xfId="0" applyNumberFormat="1" applyFont="1" applyFill="1" applyBorder="1" applyAlignment="1" applyProtection="1">
      <alignment horizontal="left" vertical="center" shrinkToFit="1"/>
    </xf>
    <xf numFmtId="49" fontId="5" fillId="2" borderId="12" xfId="0" applyNumberFormat="1" applyFont="1" applyFill="1" applyBorder="1" applyAlignment="1" applyProtection="1">
      <alignment horizontal="left" vertical="center" shrinkToFit="1"/>
    </xf>
    <xf numFmtId="49" fontId="5" fillId="2" borderId="29" xfId="0" applyNumberFormat="1" applyFont="1" applyFill="1" applyBorder="1" applyAlignment="1" applyProtection="1">
      <alignment horizontal="left" vertical="center" shrinkToFit="1"/>
    </xf>
    <xf numFmtId="177" fontId="22" fillId="2" borderId="35" xfId="0" applyNumberFormat="1" applyFont="1" applyFill="1" applyBorder="1" applyAlignment="1" applyProtection="1">
      <alignment horizontal="right" vertical="center" shrinkToFit="1"/>
    </xf>
    <xf numFmtId="177" fontId="22" fillId="2" borderId="0" xfId="0" applyNumberFormat="1" applyFont="1" applyFill="1" applyBorder="1" applyAlignment="1" applyProtection="1">
      <alignment horizontal="right" vertical="center" shrinkToFit="1"/>
    </xf>
    <xf numFmtId="177" fontId="22" fillId="2" borderId="40" xfId="0" applyNumberFormat="1" applyFont="1" applyFill="1" applyBorder="1" applyAlignment="1" applyProtection="1">
      <alignment horizontal="right" vertical="center" shrinkToFit="1"/>
    </xf>
    <xf numFmtId="49" fontId="5" fillId="2" borderId="88" xfId="0" applyNumberFormat="1" applyFont="1" applyFill="1" applyBorder="1" applyAlignment="1" applyProtection="1">
      <alignment horizontal="center" vertical="center" shrinkToFit="1"/>
    </xf>
    <xf numFmtId="49" fontId="5" fillId="2" borderId="25" xfId="0" applyNumberFormat="1" applyFont="1" applyFill="1" applyBorder="1" applyAlignment="1" applyProtection="1">
      <alignment horizontal="center" vertical="center" shrinkToFit="1"/>
    </xf>
    <xf numFmtId="49" fontId="5" fillId="2" borderId="69" xfId="0" applyNumberFormat="1" applyFont="1" applyFill="1" applyBorder="1" applyAlignment="1" applyProtection="1">
      <alignment horizontal="center" vertical="center" shrinkToFit="1"/>
    </xf>
    <xf numFmtId="49" fontId="17" fillId="2" borderId="25" xfId="0" applyNumberFormat="1" applyFont="1" applyFill="1" applyBorder="1" applyAlignment="1" applyProtection="1">
      <alignment vertical="center" shrinkToFit="1"/>
    </xf>
    <xf numFmtId="184" fontId="22" fillId="2" borderId="25" xfId="0" applyNumberFormat="1" applyFont="1" applyFill="1" applyBorder="1" applyAlignment="1" applyProtection="1">
      <alignment horizontal="right" vertical="center" shrinkToFit="1"/>
    </xf>
    <xf numFmtId="184" fontId="22" fillId="2" borderId="54" xfId="0" applyNumberFormat="1" applyFont="1" applyFill="1" applyBorder="1" applyAlignment="1" applyProtection="1">
      <alignment horizontal="right" vertical="center" shrinkToFit="1"/>
    </xf>
    <xf numFmtId="49" fontId="25" fillId="2" borderId="33" xfId="0" applyNumberFormat="1" applyFont="1" applyFill="1" applyBorder="1" applyAlignment="1" applyProtection="1">
      <alignment horizontal="center" vertical="center" wrapText="1" shrinkToFit="1"/>
    </xf>
    <xf numFmtId="0" fontId="0" fillId="2" borderId="22" xfId="0" applyFill="1" applyBorder="1" applyProtection="1">
      <alignment vertical="center"/>
    </xf>
    <xf numFmtId="0" fontId="0" fillId="2" borderId="68" xfId="0" applyFill="1" applyBorder="1" applyProtection="1">
      <alignment vertical="center"/>
    </xf>
    <xf numFmtId="58" fontId="21" fillId="2" borderId="33" xfId="0" applyNumberFormat="1" applyFont="1" applyFill="1" applyBorder="1" applyAlignment="1" applyProtection="1">
      <alignment horizontal="left" vertical="center" shrinkToFit="1"/>
    </xf>
    <xf numFmtId="58" fontId="21" fillId="2" borderId="22" xfId="0" applyNumberFormat="1" applyFont="1" applyFill="1" applyBorder="1" applyAlignment="1" applyProtection="1">
      <alignment horizontal="left" vertical="center" shrinkToFit="1"/>
    </xf>
    <xf numFmtId="58" fontId="21" fillId="2" borderId="68" xfId="0" applyNumberFormat="1" applyFont="1" applyFill="1" applyBorder="1" applyAlignment="1" applyProtection="1">
      <alignment horizontal="left" vertical="center" shrinkToFit="1"/>
    </xf>
    <xf numFmtId="49" fontId="17" fillId="2" borderId="33" xfId="0" applyNumberFormat="1" applyFont="1" applyFill="1" applyBorder="1" applyAlignment="1" applyProtection="1">
      <alignment horizontal="center" vertical="center" wrapText="1" shrinkToFit="1"/>
    </xf>
    <xf numFmtId="49" fontId="17" fillId="2" borderId="22" xfId="0" applyNumberFormat="1" applyFont="1" applyFill="1" applyBorder="1" applyAlignment="1" applyProtection="1">
      <alignment horizontal="center" vertical="center" wrapText="1" shrinkToFit="1"/>
    </xf>
    <xf numFmtId="49" fontId="17" fillId="2" borderId="68" xfId="0" applyNumberFormat="1" applyFont="1" applyFill="1" applyBorder="1" applyAlignment="1" applyProtection="1">
      <alignment horizontal="center" vertical="center" wrapText="1" shrinkToFit="1"/>
    </xf>
    <xf numFmtId="182" fontId="21" fillId="2" borderId="36" xfId="0" applyNumberFormat="1" applyFont="1" applyFill="1" applyBorder="1" applyAlignment="1" applyProtection="1">
      <alignment horizontal="right" vertical="center" shrinkToFit="1"/>
    </xf>
    <xf numFmtId="182" fontId="19" fillId="2" borderId="24" xfId="0" applyNumberFormat="1" applyFont="1" applyFill="1" applyBorder="1" applyAlignment="1" applyProtection="1">
      <alignment horizontal="right" vertical="center" shrinkToFit="1"/>
    </xf>
    <xf numFmtId="49" fontId="17" fillId="2" borderId="24" xfId="0" applyNumberFormat="1" applyFont="1" applyFill="1" applyBorder="1" applyAlignment="1" applyProtection="1">
      <alignment horizontal="center" vertical="center" shrinkToFit="1"/>
    </xf>
    <xf numFmtId="182" fontId="21" fillId="2" borderId="24" xfId="0" applyNumberFormat="1" applyFont="1" applyFill="1" applyBorder="1" applyAlignment="1" applyProtection="1">
      <alignment horizontal="right" vertical="center" shrinkToFit="1"/>
    </xf>
    <xf numFmtId="0" fontId="38" fillId="2" borderId="24" xfId="0" applyFont="1" applyFill="1" applyBorder="1" applyAlignment="1" applyProtection="1">
      <alignment horizontal="center" vertical="center" shrinkToFit="1"/>
    </xf>
    <xf numFmtId="0" fontId="38" fillId="2" borderId="45" xfId="0" applyFont="1" applyFill="1" applyBorder="1" applyAlignment="1" applyProtection="1">
      <alignment horizontal="center" vertical="center" shrinkToFit="1"/>
    </xf>
    <xf numFmtId="49" fontId="26" fillId="2" borderId="0" xfId="0" applyNumberFormat="1" applyFont="1" applyFill="1" applyAlignment="1">
      <alignment horizontal="distributed" vertical="center" shrinkToFit="1"/>
    </xf>
    <xf numFmtId="49" fontId="5" fillId="2" borderId="0" xfId="0" applyNumberFormat="1" applyFont="1" applyFill="1" applyAlignment="1" applyProtection="1">
      <alignment horizontal="center" vertical="center" shrinkToFit="1"/>
      <protection locked="0"/>
    </xf>
    <xf numFmtId="0" fontId="0" fillId="2" borderId="10" xfId="0" applyFill="1" applyBorder="1" applyAlignment="1">
      <alignment horizontal="center" vertical="center" shrinkToFit="1"/>
    </xf>
    <xf numFmtId="0" fontId="0" fillId="0" borderId="10" xfId="0" applyBorder="1" applyAlignment="1">
      <alignment horizontal="center" vertical="center" shrinkToFit="1"/>
    </xf>
    <xf numFmtId="189" fontId="20" fillId="0" borderId="0" xfId="0" applyNumberFormat="1" applyFont="1" applyFill="1" applyBorder="1" applyAlignment="1" applyProtection="1">
      <alignment horizontal="center" vertical="center" shrinkToFit="1"/>
      <protection locked="0"/>
    </xf>
    <xf numFmtId="189" fontId="20" fillId="0" borderId="10" xfId="0" applyNumberFormat="1" applyFont="1" applyFill="1" applyBorder="1" applyAlignment="1" applyProtection="1">
      <alignment horizontal="center" vertical="center" shrinkToFit="1"/>
      <protection locked="0"/>
    </xf>
    <xf numFmtId="49" fontId="5" fillId="2" borderId="10" xfId="0" applyNumberFormat="1" applyFont="1" applyFill="1" applyBorder="1" applyAlignment="1">
      <alignment horizontal="center" vertical="center" shrinkToFit="1"/>
    </xf>
    <xf numFmtId="189" fontId="20" fillId="2" borderId="0" xfId="0" applyNumberFormat="1" applyFont="1" applyFill="1" applyBorder="1" applyAlignment="1" applyProtection="1">
      <alignment horizontal="center" vertical="center" shrinkToFit="1"/>
    </xf>
    <xf numFmtId="189" fontId="20" fillId="2" borderId="10" xfId="0" applyNumberFormat="1" applyFont="1" applyFill="1" applyBorder="1" applyAlignment="1" applyProtection="1">
      <alignment horizontal="center" vertical="center" shrinkToFit="1"/>
    </xf>
    <xf numFmtId="49" fontId="5" fillId="2" borderId="12" xfId="0" applyNumberFormat="1" applyFont="1" applyFill="1" applyBorder="1" applyAlignment="1">
      <alignment horizontal="center" vertical="center" shrinkToFit="1"/>
    </xf>
    <xf numFmtId="197" fontId="20" fillId="2" borderId="12" xfId="0" applyNumberFormat="1" applyFont="1" applyFill="1" applyBorder="1" applyAlignment="1" applyProtection="1">
      <alignment horizontal="center" vertical="center" shrinkToFit="1"/>
      <protection locked="0"/>
    </xf>
    <xf numFmtId="197" fontId="20" fillId="2" borderId="0" xfId="0" applyNumberFormat="1" applyFont="1" applyFill="1" applyAlignment="1" applyProtection="1">
      <alignment horizontal="center" vertical="center" shrinkToFit="1"/>
      <protection locked="0"/>
    </xf>
    <xf numFmtId="198" fontId="20" fillId="2" borderId="12" xfId="0" applyNumberFormat="1" applyFont="1" applyFill="1" applyBorder="1" applyAlignment="1" applyProtection="1">
      <alignment horizontal="center" vertical="center" shrinkToFit="1"/>
      <protection locked="0"/>
    </xf>
    <xf numFmtId="198" fontId="20" fillId="2" borderId="0" xfId="0" applyNumberFormat="1" applyFont="1" applyFill="1" applyAlignment="1" applyProtection="1">
      <alignment horizontal="center" vertical="center" shrinkToFit="1"/>
      <protection locked="0"/>
    </xf>
    <xf numFmtId="196" fontId="20" fillId="2" borderId="12" xfId="0" applyNumberFormat="1" applyFont="1" applyFill="1" applyBorder="1" applyAlignment="1" applyProtection="1">
      <alignment horizontal="center" vertical="center" shrinkToFit="1"/>
      <protection locked="0"/>
    </xf>
    <xf numFmtId="196" fontId="20" fillId="2" borderId="0" xfId="0" applyNumberFormat="1" applyFont="1" applyFill="1" applyAlignment="1" applyProtection="1">
      <alignment horizontal="center" vertical="center" shrinkToFit="1"/>
      <protection locked="0"/>
    </xf>
    <xf numFmtId="49" fontId="5" fillId="2" borderId="34" xfId="0" applyNumberFormat="1" applyFont="1" applyFill="1" applyBorder="1" applyAlignment="1" applyProtection="1">
      <alignment horizontal="right" vertical="center" wrapText="1" indent="1" shrinkToFit="1"/>
      <protection locked="0"/>
    </xf>
    <xf numFmtId="49" fontId="5" fillId="2" borderId="23" xfId="0" applyNumberFormat="1" applyFont="1" applyFill="1" applyBorder="1" applyAlignment="1" applyProtection="1">
      <alignment horizontal="right" vertical="center" wrapText="1" indent="1" shrinkToFit="1"/>
      <protection locked="0"/>
    </xf>
    <xf numFmtId="49" fontId="5" fillId="2" borderId="41" xfId="0" applyNumberFormat="1" applyFont="1" applyFill="1" applyBorder="1" applyAlignment="1" applyProtection="1">
      <alignment horizontal="right" vertical="center" wrapText="1" indent="1" shrinkToFit="1"/>
      <protection locked="0"/>
    </xf>
    <xf numFmtId="49" fontId="5" fillId="2" borderId="35" xfId="0" applyNumberFormat="1" applyFont="1" applyFill="1" applyBorder="1" applyAlignment="1" applyProtection="1">
      <alignment horizontal="right" vertical="center" wrapText="1" indent="1" shrinkToFit="1"/>
      <protection locked="0"/>
    </xf>
    <xf numFmtId="49" fontId="5" fillId="2" borderId="0" xfId="0" applyNumberFormat="1" applyFont="1" applyFill="1" applyAlignment="1" applyProtection="1">
      <alignment horizontal="right" vertical="center" wrapText="1" indent="1" shrinkToFit="1"/>
      <protection locked="0"/>
    </xf>
    <xf numFmtId="49" fontId="5" fillId="2" borderId="40" xfId="0" applyNumberFormat="1" applyFont="1" applyFill="1" applyBorder="1" applyAlignment="1" applyProtection="1">
      <alignment horizontal="right" vertical="center" wrapText="1" indent="1" shrinkToFit="1"/>
      <protection locked="0"/>
    </xf>
    <xf numFmtId="49" fontId="5" fillId="2" borderId="36" xfId="0" applyNumberFormat="1" applyFont="1" applyFill="1" applyBorder="1" applyAlignment="1" applyProtection="1">
      <alignment horizontal="right" vertical="center" wrapText="1" indent="1" shrinkToFit="1"/>
      <protection locked="0"/>
    </xf>
    <xf numFmtId="49" fontId="5" fillId="2" borderId="24" xfId="0" applyNumberFormat="1" applyFont="1" applyFill="1" applyBorder="1" applyAlignment="1" applyProtection="1">
      <alignment horizontal="right" vertical="center" wrapText="1" indent="1" shrinkToFit="1"/>
      <protection locked="0"/>
    </xf>
    <xf numFmtId="49" fontId="5" fillId="2" borderId="42" xfId="0" applyNumberFormat="1" applyFont="1" applyFill="1" applyBorder="1" applyAlignment="1" applyProtection="1">
      <alignment horizontal="right" vertical="center" wrapText="1" indent="1" shrinkToFit="1"/>
      <protection locked="0"/>
    </xf>
    <xf numFmtId="49" fontId="20" fillId="2" borderId="0" xfId="0" applyNumberFormat="1" applyFont="1" applyFill="1" applyBorder="1" applyAlignment="1" applyProtection="1">
      <alignment horizontal="center" vertical="center" shrinkToFit="1"/>
      <protection locked="0"/>
    </xf>
    <xf numFmtId="49" fontId="20" fillId="2" borderId="0" xfId="0" applyNumberFormat="1" applyFont="1" applyFill="1" applyAlignment="1" applyProtection="1">
      <alignment horizontal="center" vertical="center" shrinkToFit="1"/>
      <protection locked="0"/>
    </xf>
    <xf numFmtId="49" fontId="20" fillId="2" borderId="24" xfId="0" applyNumberFormat="1" applyFont="1" applyFill="1" applyBorder="1" applyAlignment="1" applyProtection="1">
      <alignment horizontal="center" vertical="center" shrinkToFit="1"/>
      <protection locked="0"/>
    </xf>
    <xf numFmtId="49" fontId="5" fillId="2" borderId="0" xfId="0" applyNumberFormat="1" applyFont="1" applyFill="1" applyBorder="1" applyAlignment="1">
      <alignment horizontal="center" vertical="center" shrinkToFit="1"/>
    </xf>
    <xf numFmtId="49" fontId="5" fillId="2" borderId="24" xfId="0" applyNumberFormat="1" applyFont="1" applyFill="1" applyBorder="1" applyAlignment="1">
      <alignment horizontal="center" vertical="center" shrinkToFit="1"/>
    </xf>
    <xf numFmtId="49" fontId="26" fillId="0" borderId="34" xfId="0" applyNumberFormat="1" applyFont="1" applyFill="1" applyBorder="1" applyAlignment="1" applyProtection="1">
      <alignment horizontal="center" vertical="center" shrinkToFit="1"/>
      <protection locked="0"/>
    </xf>
    <xf numFmtId="49" fontId="26" fillId="0" borderId="23" xfId="0" applyNumberFormat="1" applyFont="1" applyFill="1" applyBorder="1" applyAlignment="1" applyProtection="1">
      <alignment horizontal="center" vertical="center" shrinkToFit="1"/>
      <protection locked="0"/>
    </xf>
    <xf numFmtId="49" fontId="26" fillId="0" borderId="44" xfId="0" applyNumberFormat="1" applyFont="1" applyFill="1" applyBorder="1" applyAlignment="1" applyProtection="1">
      <alignment horizontal="center" vertical="center" shrinkToFit="1"/>
      <protection locked="0"/>
    </xf>
    <xf numFmtId="49" fontId="26" fillId="0" borderId="35" xfId="0" applyNumberFormat="1" applyFont="1" applyFill="1" applyBorder="1" applyAlignment="1" applyProtection="1">
      <alignment horizontal="center" vertical="center" shrinkToFit="1"/>
      <protection locked="0"/>
    </xf>
    <xf numFmtId="49" fontId="26" fillId="0" borderId="0" xfId="0" applyNumberFormat="1" applyFont="1" applyFill="1" applyBorder="1" applyAlignment="1" applyProtection="1">
      <alignment horizontal="center" vertical="center" shrinkToFit="1"/>
      <protection locked="0"/>
    </xf>
    <xf numFmtId="49" fontId="26" fillId="0" borderId="30" xfId="0" applyNumberFormat="1" applyFont="1" applyFill="1" applyBorder="1" applyAlignment="1" applyProtection="1">
      <alignment horizontal="center" vertical="center" shrinkToFit="1"/>
      <protection locked="0"/>
    </xf>
    <xf numFmtId="49" fontId="26" fillId="0" borderId="36" xfId="0" applyNumberFormat="1" applyFont="1" applyFill="1" applyBorder="1" applyAlignment="1" applyProtection="1">
      <alignment horizontal="center" vertical="center" shrinkToFit="1"/>
      <protection locked="0"/>
    </xf>
    <xf numFmtId="49" fontId="26" fillId="0" borderId="24" xfId="0" applyNumberFormat="1" applyFont="1" applyFill="1" applyBorder="1" applyAlignment="1" applyProtection="1">
      <alignment horizontal="center" vertical="center" shrinkToFit="1"/>
      <protection locked="0"/>
    </xf>
    <xf numFmtId="49" fontId="26" fillId="0" borderId="45" xfId="0" applyNumberFormat="1" applyFont="1" applyFill="1" applyBorder="1" applyAlignment="1" applyProtection="1">
      <alignment horizontal="center" vertical="center" shrinkToFit="1"/>
      <protection locked="0"/>
    </xf>
    <xf numFmtId="49" fontId="39" fillId="2" borderId="11" xfId="0" applyNumberFormat="1" applyFont="1" applyFill="1" applyBorder="1" applyAlignment="1">
      <alignment horizontal="left" vertical="center" wrapText="1" shrinkToFit="1"/>
    </xf>
    <xf numFmtId="49" fontId="39" fillId="2" borderId="12" xfId="0" applyNumberFormat="1" applyFont="1" applyFill="1" applyBorder="1" applyAlignment="1">
      <alignment horizontal="left" vertical="center" wrapText="1" shrinkToFit="1"/>
    </xf>
    <xf numFmtId="49" fontId="39" fillId="2" borderId="29" xfId="0" applyNumberFormat="1" applyFont="1" applyFill="1" applyBorder="1" applyAlignment="1">
      <alignment horizontal="left" vertical="center" wrapText="1" shrinkToFit="1"/>
    </xf>
    <xf numFmtId="49" fontId="39" fillId="2" borderId="13" xfId="0" applyNumberFormat="1" applyFont="1" applyFill="1" applyBorder="1" applyAlignment="1">
      <alignment horizontal="left" vertical="center" wrapText="1" shrinkToFit="1"/>
    </xf>
    <xf numFmtId="49" fontId="39" fillId="2" borderId="0" xfId="0" applyNumberFormat="1" applyFont="1" applyFill="1" applyBorder="1" applyAlignment="1">
      <alignment horizontal="left" vertical="center" wrapText="1" shrinkToFit="1"/>
    </xf>
    <xf numFmtId="49" fontId="39" fillId="2" borderId="30" xfId="0" applyNumberFormat="1" applyFont="1" applyFill="1" applyBorder="1" applyAlignment="1">
      <alignment horizontal="left" vertical="center" wrapText="1" shrinkToFit="1"/>
    </xf>
    <xf numFmtId="49" fontId="39" fillId="2" borderId="15" xfId="0" applyNumberFormat="1" applyFont="1" applyFill="1" applyBorder="1" applyAlignment="1">
      <alignment horizontal="left" vertical="center" wrapText="1" shrinkToFit="1"/>
    </xf>
    <xf numFmtId="49" fontId="39" fillId="2" borderId="10" xfId="0" applyNumberFormat="1" applyFont="1" applyFill="1" applyBorder="1" applyAlignment="1">
      <alignment horizontal="left" vertical="center" wrapText="1" shrinkToFit="1"/>
    </xf>
    <xf numFmtId="49" fontId="39" fillId="2" borderId="31" xfId="0" applyNumberFormat="1" applyFont="1" applyFill="1" applyBorder="1" applyAlignment="1">
      <alignment horizontal="left" vertical="center" wrapText="1" shrinkToFit="1"/>
    </xf>
    <xf numFmtId="49" fontId="39" fillId="2" borderId="87" xfId="0" applyNumberFormat="1" applyFont="1" applyFill="1" applyBorder="1" applyAlignment="1">
      <alignment horizontal="left" vertical="center" wrapText="1" shrinkToFit="1"/>
    </xf>
    <xf numFmtId="49" fontId="39" fillId="2" borderId="21" xfId="0" applyNumberFormat="1" applyFont="1" applyFill="1" applyBorder="1" applyAlignment="1">
      <alignment horizontal="left" vertical="center" wrapText="1" shrinkToFit="1"/>
    </xf>
    <xf numFmtId="49" fontId="39" fillId="2" borderId="70" xfId="0" applyNumberFormat="1" applyFont="1" applyFill="1" applyBorder="1" applyAlignment="1">
      <alignment horizontal="left" vertical="center" wrapText="1" shrinkToFit="1"/>
    </xf>
    <xf numFmtId="49" fontId="39" fillId="2" borderId="78" xfId="0" applyNumberFormat="1" applyFont="1" applyFill="1" applyBorder="1" applyAlignment="1">
      <alignment horizontal="left" vertical="center" wrapText="1" shrinkToFit="1"/>
    </xf>
    <xf numFmtId="49" fontId="39" fillId="2" borderId="88" xfId="0" applyNumberFormat="1" applyFont="1" applyFill="1" applyBorder="1" applyAlignment="1">
      <alignment horizontal="left" vertical="center" wrapText="1" shrinkToFit="1"/>
    </xf>
    <xf numFmtId="49" fontId="39" fillId="2" borderId="25" xfId="0" applyNumberFormat="1" applyFont="1" applyFill="1" applyBorder="1" applyAlignment="1">
      <alignment horizontal="left" vertical="center" wrapText="1" shrinkToFit="1"/>
    </xf>
    <xf numFmtId="49" fontId="39" fillId="2" borderId="69" xfId="0" applyNumberFormat="1" applyFont="1" applyFill="1" applyBorder="1" applyAlignment="1">
      <alignment horizontal="left" vertical="center" wrapText="1" shrinkToFit="1"/>
    </xf>
    <xf numFmtId="49" fontId="17" fillId="2" borderId="35" xfId="0" applyNumberFormat="1" applyFont="1" applyFill="1" applyBorder="1" applyAlignment="1">
      <alignment horizontal="center" vertical="center" textRotation="255" shrinkToFit="1"/>
    </xf>
    <xf numFmtId="49" fontId="17" fillId="2" borderId="30" xfId="0" applyNumberFormat="1" applyFont="1" applyFill="1" applyBorder="1" applyAlignment="1">
      <alignment horizontal="center" vertical="center" textRotation="255" shrinkToFit="1"/>
    </xf>
    <xf numFmtId="49" fontId="17" fillId="2" borderId="36" xfId="0" applyNumberFormat="1" applyFont="1" applyFill="1" applyBorder="1" applyAlignment="1">
      <alignment horizontal="center" vertical="center" textRotation="255" shrinkToFit="1"/>
    </xf>
    <xf numFmtId="49" fontId="17" fillId="2" borderId="45" xfId="0" applyNumberFormat="1" applyFont="1" applyFill="1" applyBorder="1" applyAlignment="1">
      <alignment horizontal="center" vertical="center" textRotation="255" shrinkToFit="1"/>
    </xf>
    <xf numFmtId="49" fontId="17" fillId="2" borderId="25" xfId="0" applyNumberFormat="1" applyFont="1" applyFill="1" applyBorder="1" applyAlignment="1">
      <alignment vertical="center" shrinkToFit="1"/>
    </xf>
    <xf numFmtId="184" fontId="22" fillId="2" borderId="25" xfId="0" applyNumberFormat="1" applyFont="1" applyFill="1" applyBorder="1" applyAlignment="1">
      <alignment horizontal="right" vertical="center" shrinkToFit="1"/>
    </xf>
    <xf numFmtId="184" fontId="22" fillId="2" borderId="54" xfId="0" applyNumberFormat="1" applyFont="1" applyFill="1" applyBorder="1" applyAlignment="1">
      <alignment horizontal="right" vertical="center" shrinkToFit="1"/>
    </xf>
    <xf numFmtId="49" fontId="42" fillId="2" borderId="5" xfId="0" applyNumberFormat="1" applyFont="1" applyFill="1" applyBorder="1" applyAlignment="1">
      <alignment horizontal="left" vertical="center" wrapText="1" shrinkToFit="1"/>
    </xf>
    <xf numFmtId="49" fontId="42" fillId="2" borderId="6" xfId="0" applyNumberFormat="1" applyFont="1" applyFill="1" applyBorder="1" applyAlignment="1">
      <alignment horizontal="left" vertical="center" wrapText="1" shrinkToFit="1"/>
    </xf>
    <xf numFmtId="49" fontId="42" fillId="2" borderId="95" xfId="0" applyNumberFormat="1" applyFont="1" applyFill="1" applyBorder="1" applyAlignment="1">
      <alignment horizontal="left" vertical="center" wrapText="1" shrinkToFit="1"/>
    </xf>
    <xf numFmtId="49" fontId="5" fillId="2" borderId="97" xfId="0" applyNumberFormat="1" applyFont="1" applyFill="1" applyBorder="1" applyAlignment="1">
      <alignment horizontal="left" vertical="center" shrinkToFit="1"/>
    </xf>
    <xf numFmtId="49" fontId="5" fillId="2" borderId="6" xfId="0" applyNumberFormat="1" applyFont="1" applyFill="1" applyBorder="1" applyAlignment="1">
      <alignment horizontal="left" vertical="center" shrinkToFit="1"/>
    </xf>
    <xf numFmtId="49" fontId="5" fillId="2" borderId="95" xfId="0" applyNumberFormat="1" applyFont="1" applyFill="1" applyBorder="1" applyAlignment="1">
      <alignment horizontal="left" vertical="center" shrinkToFit="1"/>
    </xf>
    <xf numFmtId="177" fontId="22" fillId="4" borderId="97" xfId="0" applyNumberFormat="1" applyFont="1" applyFill="1" applyBorder="1" applyAlignment="1" applyProtection="1">
      <alignment horizontal="right" vertical="center" shrinkToFit="1"/>
      <protection locked="0"/>
    </xf>
    <xf numFmtId="177" fontId="22" fillId="4" borderId="6" xfId="0" applyNumberFormat="1" applyFont="1" applyFill="1" applyBorder="1" applyAlignment="1" applyProtection="1">
      <alignment horizontal="right" vertical="center" shrinkToFit="1"/>
      <protection locked="0"/>
    </xf>
    <xf numFmtId="177" fontId="22" fillId="4" borderId="9" xfId="0" applyNumberFormat="1" applyFont="1" applyFill="1" applyBorder="1" applyAlignment="1" applyProtection="1">
      <alignment horizontal="right" vertical="center" shrinkToFit="1"/>
      <protection locked="0"/>
    </xf>
    <xf numFmtId="49" fontId="5" fillId="2" borderId="12" xfId="0" applyNumberFormat="1" applyFont="1" applyFill="1" applyBorder="1" applyAlignment="1" applyProtection="1">
      <alignment horizontal="center" vertical="center" shrinkToFit="1"/>
    </xf>
    <xf numFmtId="49" fontId="5" fillId="2" borderId="0" xfId="0" applyNumberFormat="1" applyFont="1" applyFill="1" applyAlignment="1" applyProtection="1">
      <alignment horizontal="center" vertical="center" shrinkToFit="1"/>
    </xf>
    <xf numFmtId="198" fontId="20" fillId="2" borderId="12" xfId="0" applyNumberFormat="1" applyFont="1" applyFill="1" applyBorder="1" applyAlignment="1" applyProtection="1">
      <alignment horizontal="center" vertical="center" shrinkToFit="1"/>
    </xf>
    <xf numFmtId="198" fontId="20" fillId="2" borderId="0" xfId="0" applyNumberFormat="1" applyFont="1" applyFill="1" applyAlignment="1" applyProtection="1">
      <alignment horizontal="center" vertical="center" shrinkToFit="1"/>
    </xf>
    <xf numFmtId="196" fontId="20" fillId="2" borderId="12" xfId="0" applyNumberFormat="1" applyFont="1" applyFill="1" applyBorder="1" applyAlignment="1" applyProtection="1">
      <alignment horizontal="center" vertical="center" shrinkToFit="1"/>
    </xf>
    <xf numFmtId="196" fontId="20" fillId="2" borderId="0" xfId="0" applyNumberFormat="1" applyFont="1" applyFill="1" applyAlignment="1" applyProtection="1">
      <alignment horizontal="center" vertical="center" shrinkToFit="1"/>
    </xf>
    <xf numFmtId="49" fontId="17" fillId="2" borderId="65" xfId="0" applyNumberFormat="1" applyFont="1" applyFill="1" applyBorder="1" applyAlignment="1">
      <alignment horizontal="center" vertical="center" textRotation="255" shrinkToFit="1"/>
    </xf>
    <xf numFmtId="49" fontId="17" fillId="2" borderId="47" xfId="0" applyNumberFormat="1" applyFont="1" applyFill="1" applyBorder="1" applyAlignment="1">
      <alignment horizontal="center" vertical="center" textRotation="255" shrinkToFit="1"/>
    </xf>
    <xf numFmtId="49" fontId="26" fillId="2" borderId="0" xfId="0" applyNumberFormat="1" applyFont="1" applyFill="1" applyAlignment="1" applyProtection="1">
      <alignment horizontal="distributed" vertical="center" shrinkToFit="1"/>
    </xf>
    <xf numFmtId="49" fontId="5" fillId="2" borderId="10" xfId="0" applyNumberFormat="1" applyFont="1" applyFill="1" applyBorder="1" applyAlignment="1" applyProtection="1">
      <alignment horizontal="center" vertical="center" shrinkToFit="1"/>
    </xf>
    <xf numFmtId="49" fontId="25" fillId="2" borderId="33" xfId="0" applyNumberFormat="1" applyFont="1" applyFill="1" applyBorder="1" applyAlignment="1">
      <alignment horizontal="center" vertical="center" wrapText="1" shrinkToFit="1"/>
    </xf>
    <xf numFmtId="0" fontId="0" fillId="2" borderId="22" xfId="0" applyFill="1" applyBorder="1">
      <alignment vertical="center"/>
    </xf>
    <xf numFmtId="0" fontId="0" fillId="2" borderId="68" xfId="0" applyFill="1" applyBorder="1">
      <alignment vertical="center"/>
    </xf>
    <xf numFmtId="49" fontId="39" fillId="2" borderId="87" xfId="0" applyNumberFormat="1" applyFont="1" applyFill="1" applyBorder="1" applyAlignment="1" applyProtection="1">
      <alignment horizontal="left" vertical="center" wrapText="1" shrinkToFit="1"/>
    </xf>
    <xf numFmtId="49" fontId="39" fillId="2" borderId="21" xfId="0" applyNumberFormat="1" applyFont="1" applyFill="1" applyBorder="1" applyAlignment="1" applyProtection="1">
      <alignment horizontal="left" vertical="center" wrapText="1" shrinkToFit="1"/>
    </xf>
    <xf numFmtId="49" fontId="39" fillId="2" borderId="70" xfId="0" applyNumberFormat="1" applyFont="1" applyFill="1" applyBorder="1" applyAlignment="1" applyProtection="1">
      <alignment horizontal="left" vertical="center" wrapText="1" shrinkToFit="1"/>
    </xf>
    <xf numFmtId="49" fontId="39" fillId="2" borderId="78" xfId="0" applyNumberFormat="1" applyFont="1" applyFill="1" applyBorder="1" applyAlignment="1" applyProtection="1">
      <alignment horizontal="left" vertical="center" wrapText="1" shrinkToFit="1"/>
    </xf>
    <xf numFmtId="49" fontId="39" fillId="2" borderId="88" xfId="0" applyNumberFormat="1" applyFont="1" applyFill="1" applyBorder="1" applyAlignment="1" applyProtection="1">
      <alignment horizontal="left" vertical="center" wrapText="1" shrinkToFit="1"/>
    </xf>
    <xf numFmtId="49" fontId="39" fillId="2" borderId="25" xfId="0" applyNumberFormat="1" applyFont="1" applyFill="1" applyBorder="1" applyAlignment="1" applyProtection="1">
      <alignment horizontal="left" vertical="center" wrapText="1" shrinkToFit="1"/>
    </xf>
    <xf numFmtId="49" fontId="39" fillId="2" borderId="69" xfId="0" applyNumberFormat="1" applyFont="1" applyFill="1" applyBorder="1" applyAlignment="1" applyProtection="1">
      <alignment horizontal="left" vertical="center" wrapText="1" shrinkToFit="1"/>
    </xf>
    <xf numFmtId="49" fontId="17" fillId="2" borderId="35" xfId="0" applyNumberFormat="1" applyFont="1" applyFill="1" applyBorder="1" applyAlignment="1" applyProtection="1">
      <alignment horizontal="center" vertical="center" textRotation="255" shrinkToFit="1"/>
    </xf>
    <xf numFmtId="49" fontId="17" fillId="2" borderId="30" xfId="0" applyNumberFormat="1" applyFont="1" applyFill="1" applyBorder="1" applyAlignment="1" applyProtection="1">
      <alignment horizontal="center" vertical="center" textRotation="255" shrinkToFit="1"/>
    </xf>
    <xf numFmtId="49" fontId="17" fillId="2" borderId="65" xfId="0" applyNumberFormat="1" applyFont="1" applyFill="1" applyBorder="1" applyAlignment="1" applyProtection="1">
      <alignment horizontal="center" vertical="center" textRotation="255" shrinkToFit="1"/>
    </xf>
    <xf numFmtId="49" fontId="17" fillId="2" borderId="47" xfId="0" applyNumberFormat="1" applyFont="1" applyFill="1" applyBorder="1" applyAlignment="1" applyProtection="1">
      <alignment horizontal="center" vertical="center" textRotation="255" shrinkToFit="1"/>
    </xf>
    <xf numFmtId="49" fontId="5" fillId="2" borderId="12" xfId="0" applyNumberFormat="1" applyFont="1" applyFill="1" applyBorder="1" applyAlignment="1">
      <alignment horizontal="center" vertical="center" textRotation="255" shrinkToFit="1"/>
    </xf>
    <xf numFmtId="49" fontId="5" fillId="2" borderId="29" xfId="0" applyNumberFormat="1" applyFont="1" applyFill="1" applyBorder="1" applyAlignment="1">
      <alignment horizontal="center" vertical="center" textRotation="255" shrinkToFit="1"/>
    </xf>
    <xf numFmtId="49" fontId="5" fillId="2" borderId="0" xfId="0" applyNumberFormat="1" applyFont="1" applyFill="1" applyBorder="1" applyAlignment="1">
      <alignment horizontal="center" vertical="center" textRotation="255" shrinkToFit="1"/>
    </xf>
    <xf numFmtId="49" fontId="5" fillId="2" borderId="30" xfId="0" applyNumberFormat="1" applyFont="1" applyFill="1" applyBorder="1" applyAlignment="1">
      <alignment horizontal="center" vertical="center" textRotation="255" shrinkToFit="1"/>
    </xf>
    <xf numFmtId="49" fontId="5" fillId="2" borderId="35" xfId="0" applyNumberFormat="1" applyFont="1" applyFill="1" applyBorder="1" applyAlignment="1">
      <alignment horizontal="center" vertical="center" textRotation="255" shrinkToFit="1"/>
    </xf>
    <xf numFmtId="49" fontId="5" fillId="2" borderId="36" xfId="0" applyNumberFormat="1" applyFont="1" applyFill="1" applyBorder="1" applyAlignment="1">
      <alignment horizontal="center" vertical="center" textRotation="255" shrinkToFit="1"/>
    </xf>
    <xf numFmtId="49" fontId="5" fillId="2" borderId="45" xfId="0" applyNumberFormat="1" applyFont="1" applyFill="1" applyBorder="1" applyAlignment="1">
      <alignment horizontal="center" vertical="center" textRotation="255" shrinkToFit="1"/>
    </xf>
    <xf numFmtId="49" fontId="45" fillId="2" borderId="0" xfId="0" applyNumberFormat="1" applyFont="1" applyFill="1" applyBorder="1" applyAlignment="1">
      <alignment horizontal="left" vertical="top" textRotation="255" shrinkToFit="1"/>
    </xf>
    <xf numFmtId="49" fontId="45" fillId="2" borderId="0" xfId="0" applyNumberFormat="1" applyFont="1" applyFill="1" applyAlignment="1">
      <alignment horizontal="left" vertical="top" textRotation="255" shrinkToFit="1"/>
    </xf>
    <xf numFmtId="49" fontId="36" fillId="2" borderId="0" xfId="0" applyNumberFormat="1" applyFont="1" applyFill="1" applyAlignment="1">
      <alignment horizontal="left" vertical="top" shrinkToFit="1"/>
    </xf>
    <xf numFmtId="49" fontId="5" fillId="2" borderId="12" xfId="0" applyNumberFormat="1" applyFont="1" applyFill="1" applyBorder="1" applyAlignment="1" applyProtection="1">
      <alignment horizontal="center" vertical="center" textRotation="255" shrinkToFit="1"/>
    </xf>
    <xf numFmtId="49" fontId="5" fillId="2" borderId="29" xfId="0" applyNumberFormat="1" applyFont="1" applyFill="1" applyBorder="1" applyAlignment="1" applyProtection="1">
      <alignment horizontal="center" vertical="center" textRotation="255" shrinkToFit="1"/>
    </xf>
    <xf numFmtId="49" fontId="5" fillId="2" borderId="0" xfId="0" applyNumberFormat="1" applyFont="1" applyFill="1" applyBorder="1" applyAlignment="1" applyProtection="1">
      <alignment horizontal="center" vertical="center" textRotation="255" shrinkToFit="1"/>
    </xf>
    <xf numFmtId="49" fontId="5" fillId="2" borderId="30" xfId="0" applyNumberFormat="1" applyFont="1" applyFill="1" applyBorder="1" applyAlignment="1" applyProtection="1">
      <alignment horizontal="center" vertical="center" textRotation="255" shrinkToFit="1"/>
    </xf>
    <xf numFmtId="49" fontId="5" fillId="2" borderId="35" xfId="0" applyNumberFormat="1" applyFont="1" applyFill="1" applyBorder="1" applyAlignment="1" applyProtection="1">
      <alignment horizontal="center" vertical="center" textRotation="255" shrinkToFit="1"/>
    </xf>
    <xf numFmtId="49" fontId="5" fillId="2" borderId="36" xfId="0" applyNumberFormat="1" applyFont="1" applyFill="1" applyBorder="1" applyAlignment="1" applyProtection="1">
      <alignment horizontal="center" vertical="center" textRotation="255" shrinkToFit="1"/>
    </xf>
    <xf numFmtId="49" fontId="5" fillId="2" borderId="45" xfId="0" applyNumberFormat="1" applyFont="1" applyFill="1" applyBorder="1" applyAlignment="1" applyProtection="1">
      <alignment horizontal="center" vertical="center" textRotation="255" shrinkToFit="1"/>
    </xf>
    <xf numFmtId="49" fontId="45" fillId="2" borderId="0" xfId="0" applyNumberFormat="1" applyFont="1" applyFill="1" applyBorder="1" applyAlignment="1" applyProtection="1">
      <alignment horizontal="left" vertical="top" textRotation="255" shrinkToFit="1"/>
    </xf>
    <xf numFmtId="49" fontId="45" fillId="2" borderId="0" xfId="0" applyNumberFormat="1" applyFont="1" applyFill="1" applyAlignment="1" applyProtection="1">
      <alignment horizontal="left" vertical="top" textRotation="255" shrinkToFit="1"/>
    </xf>
    <xf numFmtId="49" fontId="36" fillId="2" borderId="0" xfId="0" applyNumberFormat="1" applyFont="1" applyFill="1" applyAlignment="1" applyProtection="1">
      <alignment horizontal="left" vertical="top" shrinkToFit="1"/>
    </xf>
    <xf numFmtId="189" fontId="20" fillId="2" borderId="0" xfId="0" applyNumberFormat="1" applyFont="1" applyFill="1" applyAlignment="1" applyProtection="1">
      <alignment horizontal="center" vertical="center" shrinkToFit="1"/>
    </xf>
    <xf numFmtId="189" fontId="20" fillId="2" borderId="24" xfId="0" applyNumberFormat="1" applyFont="1" applyFill="1" applyBorder="1" applyAlignment="1" applyProtection="1">
      <alignment horizontal="center" vertical="center" shrinkToFit="1"/>
    </xf>
    <xf numFmtId="189" fontId="26" fillId="2" borderId="34" xfId="0" applyNumberFormat="1" applyFont="1" applyFill="1" applyBorder="1" applyAlignment="1" applyProtection="1">
      <alignment horizontal="center" vertical="center" shrinkToFit="1"/>
    </xf>
    <xf numFmtId="189" fontId="26" fillId="2" borderId="23" xfId="0" applyNumberFormat="1" applyFont="1" applyFill="1" applyBorder="1" applyAlignment="1" applyProtection="1">
      <alignment horizontal="center" vertical="center" shrinkToFit="1"/>
    </xf>
    <xf numFmtId="189" fontId="26" fillId="2" borderId="44" xfId="0" applyNumberFormat="1" applyFont="1" applyFill="1" applyBorder="1" applyAlignment="1" applyProtection="1">
      <alignment horizontal="center" vertical="center" shrinkToFit="1"/>
    </xf>
    <xf numFmtId="189" fontId="26" fillId="2" borderId="35" xfId="0" applyNumberFormat="1" applyFont="1" applyFill="1" applyBorder="1" applyAlignment="1" applyProtection="1">
      <alignment horizontal="center" vertical="center" shrinkToFit="1"/>
    </xf>
    <xf numFmtId="189" fontId="26" fillId="2" borderId="0" xfId="0" applyNumberFormat="1" applyFont="1" applyFill="1" applyBorder="1" applyAlignment="1" applyProtection="1">
      <alignment horizontal="center" vertical="center" shrinkToFit="1"/>
    </xf>
    <xf numFmtId="189" fontId="26" fillId="2" borderId="30" xfId="0" applyNumberFormat="1" applyFont="1" applyFill="1" applyBorder="1" applyAlignment="1" applyProtection="1">
      <alignment horizontal="center" vertical="center" shrinkToFit="1"/>
    </xf>
    <xf numFmtId="189" fontId="26" fillId="2" borderId="36" xfId="0" applyNumberFormat="1" applyFont="1" applyFill="1" applyBorder="1" applyAlignment="1" applyProtection="1">
      <alignment horizontal="center" vertical="center" shrinkToFit="1"/>
    </xf>
    <xf numFmtId="189" fontId="26" fillId="2" borderId="24" xfId="0" applyNumberFormat="1" applyFont="1" applyFill="1" applyBorder="1" applyAlignment="1" applyProtection="1">
      <alignment horizontal="center" vertical="center" shrinkToFit="1"/>
    </xf>
    <xf numFmtId="189" fontId="26" fillId="2" borderId="45" xfId="0" applyNumberFormat="1" applyFont="1" applyFill="1" applyBorder="1" applyAlignment="1" applyProtection="1">
      <alignment horizontal="center" vertical="center" shrinkToFit="1"/>
    </xf>
    <xf numFmtId="49" fontId="39" fillId="2" borderId="11" xfId="0" applyNumberFormat="1" applyFont="1" applyFill="1" applyBorder="1" applyAlignment="1" applyProtection="1">
      <alignment horizontal="left" vertical="center" wrapText="1" shrinkToFit="1"/>
    </xf>
    <xf numFmtId="49" fontId="39" fillId="2" borderId="12" xfId="0" applyNumberFormat="1" applyFont="1" applyFill="1" applyBorder="1" applyAlignment="1" applyProtection="1">
      <alignment horizontal="left" vertical="center" wrapText="1" shrinkToFit="1"/>
    </xf>
    <xf numFmtId="49" fontId="39" fillId="2" borderId="29" xfId="0" applyNumberFormat="1" applyFont="1" applyFill="1" applyBorder="1" applyAlignment="1" applyProtection="1">
      <alignment horizontal="left" vertical="center" wrapText="1" shrinkToFit="1"/>
    </xf>
    <xf numFmtId="49" fontId="39" fillId="2" borderId="13" xfId="0" applyNumberFormat="1" applyFont="1" applyFill="1" applyBorder="1" applyAlignment="1" applyProtection="1">
      <alignment horizontal="left" vertical="center" wrapText="1" shrinkToFit="1"/>
    </xf>
    <xf numFmtId="49" fontId="39" fillId="2" borderId="0" xfId="0" applyNumberFormat="1" applyFont="1" applyFill="1" applyBorder="1" applyAlignment="1" applyProtection="1">
      <alignment horizontal="left" vertical="center" wrapText="1" shrinkToFit="1"/>
    </xf>
    <xf numFmtId="49" fontId="39" fillId="2" borderId="30" xfId="0" applyNumberFormat="1" applyFont="1" applyFill="1" applyBorder="1" applyAlignment="1" applyProtection="1">
      <alignment horizontal="left" vertical="center" wrapText="1" shrinkToFit="1"/>
    </xf>
    <xf numFmtId="49" fontId="39" fillId="2" borderId="15" xfId="0" applyNumberFormat="1" applyFont="1" applyFill="1" applyBorder="1" applyAlignment="1" applyProtection="1">
      <alignment horizontal="left" vertical="center" wrapText="1" shrinkToFit="1"/>
    </xf>
    <xf numFmtId="49" fontId="39" fillId="2" borderId="10" xfId="0" applyNumberFormat="1" applyFont="1" applyFill="1" applyBorder="1" applyAlignment="1" applyProtection="1">
      <alignment horizontal="left" vertical="center" wrapText="1" shrinkToFit="1"/>
    </xf>
    <xf numFmtId="49" fontId="39" fillId="2" borderId="31" xfId="0" applyNumberFormat="1" applyFont="1" applyFill="1" applyBorder="1" applyAlignment="1" applyProtection="1">
      <alignment horizontal="left" vertical="center" wrapText="1" shrinkToFit="1"/>
    </xf>
    <xf numFmtId="49" fontId="17" fillId="2" borderId="36" xfId="0" applyNumberFormat="1" applyFont="1" applyFill="1" applyBorder="1" applyAlignment="1" applyProtection="1">
      <alignment horizontal="center" vertical="center" textRotation="255" shrinkToFit="1"/>
    </xf>
    <xf numFmtId="49" fontId="17" fillId="2" borderId="45" xfId="0" applyNumberFormat="1" applyFont="1" applyFill="1" applyBorder="1" applyAlignment="1" applyProtection="1">
      <alignment horizontal="center" vertical="center" textRotation="255" shrinkToFit="1"/>
    </xf>
    <xf numFmtId="197" fontId="20" fillId="2" borderId="12" xfId="0" applyNumberFormat="1" applyFont="1" applyFill="1" applyBorder="1" applyAlignment="1" applyProtection="1">
      <alignment horizontal="center" vertical="center" shrinkToFit="1"/>
    </xf>
    <xf numFmtId="197" fontId="20" fillId="2" borderId="0" xfId="0" applyNumberFormat="1" applyFont="1" applyFill="1" applyAlignment="1" applyProtection="1">
      <alignment horizontal="center" vertical="center" shrinkToFit="1"/>
    </xf>
  </cellXfs>
  <cellStyles count="7">
    <cellStyle name="ハイパーリンク" xfId="6" builtinId="8"/>
    <cellStyle name="標準" xfId="0" builtinId="0"/>
    <cellStyle name="標準 2" xfId="1"/>
    <cellStyle name="標準 2 2" xfId="2"/>
    <cellStyle name="標準 3" xfId="3"/>
    <cellStyle name="標準 4" xfId="4"/>
    <cellStyle name="標準 5" xfId="5"/>
  </cellStyles>
  <dxfs count="0"/>
  <tableStyles count="0" defaultTableStyle="TableStyleMedium9" defaultPivotStyle="PivotStyleLight16"/>
  <colors>
    <mruColors>
      <color rgb="FFCCFFFF"/>
      <color rgb="FFCCECFF"/>
      <color rgb="FF66FFFF"/>
      <color rgb="FF99CCFF"/>
      <color rgb="FFCCFFCC"/>
      <color rgb="FFFF0000"/>
      <color rgb="FF9EA10F"/>
      <color rgb="FF99FFCC"/>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trlProps/ctrlProp1.xml><?xml version="1.0" encoding="utf-8"?>
<formControlPr xmlns="http://schemas.microsoft.com/office/spreadsheetml/2009/9/main" objectType="Radio" checked="Checked" firstButton="1" fmlaLink="BJ2" lockText="1"/>
</file>

<file path=xl/ctrlProps/ctrlProp2.xml><?xml version="1.0" encoding="utf-8"?>
<formControlPr xmlns="http://schemas.microsoft.com/office/spreadsheetml/2009/9/main" objectType="Radio" lockText="1"/>
</file>

<file path=xl/drawings/drawing1.xml><?xml version="1.0" encoding="utf-8"?>
<xdr:wsDr xmlns:xdr="http://schemas.openxmlformats.org/drawingml/2006/spreadsheetDrawing" xmlns:a="http://schemas.openxmlformats.org/drawingml/2006/main">
  <xdr:twoCellAnchor>
    <xdr:from>
      <xdr:col>12</xdr:col>
      <xdr:colOff>113030</xdr:colOff>
      <xdr:row>9</xdr:row>
      <xdr:rowOff>0</xdr:rowOff>
    </xdr:from>
    <xdr:to>
      <xdr:col>14</xdr:col>
      <xdr:colOff>9525</xdr:colOff>
      <xdr:row>9</xdr:row>
      <xdr:rowOff>0</xdr:rowOff>
    </xdr:to>
    <xdr:sp macro="" textlink="">
      <xdr:nvSpPr>
        <xdr:cNvPr id="2" name="Rectangle 39"/>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9</xdr:row>
      <xdr:rowOff>0</xdr:rowOff>
    </xdr:from>
    <xdr:to>
      <xdr:col>29</xdr:col>
      <xdr:colOff>28575</xdr:colOff>
      <xdr:row>9</xdr:row>
      <xdr:rowOff>0</xdr:rowOff>
    </xdr:to>
    <xdr:sp macro="" textlink="">
      <xdr:nvSpPr>
        <xdr:cNvPr id="3" name="Rectangle 44"/>
        <xdr:cNvSpPr>
          <a:spLocks noChangeArrowheads="1"/>
        </xdr:cNvSpPr>
      </xdr:nvSpPr>
      <xdr:spPr>
        <a:xfrm>
          <a:off x="3174365" y="113728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4" name="Rectangle 105"/>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5" name="Rectangle 110"/>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6" name="Rectangle 115"/>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7" name="Rectangle 120"/>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61</xdr:row>
      <xdr:rowOff>0</xdr:rowOff>
    </xdr:from>
    <xdr:to>
      <xdr:col>21</xdr:col>
      <xdr:colOff>19050</xdr:colOff>
      <xdr:row>62</xdr:row>
      <xdr:rowOff>19050</xdr:rowOff>
    </xdr:to>
    <xdr:sp macro="" textlink="">
      <xdr:nvSpPr>
        <xdr:cNvPr id="8" name="Rectangle 136"/>
        <xdr:cNvSpPr>
          <a:spLocks noChangeArrowheads="1"/>
        </xdr:cNvSpPr>
      </xdr:nvSpPr>
      <xdr:spPr>
        <a:xfrm>
          <a:off x="210121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61</xdr:row>
      <xdr:rowOff>0</xdr:rowOff>
    </xdr:from>
    <xdr:to>
      <xdr:col>33</xdr:col>
      <xdr:colOff>19050</xdr:colOff>
      <xdr:row>62</xdr:row>
      <xdr:rowOff>19050</xdr:rowOff>
    </xdr:to>
    <xdr:sp macro="" textlink="">
      <xdr:nvSpPr>
        <xdr:cNvPr id="9" name="Rectangle 137"/>
        <xdr:cNvSpPr>
          <a:spLocks noChangeArrowheads="1"/>
        </xdr:cNvSpPr>
      </xdr:nvSpPr>
      <xdr:spPr>
        <a:xfrm>
          <a:off x="345757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61</xdr:row>
      <xdr:rowOff>0</xdr:rowOff>
    </xdr:from>
    <xdr:to>
      <xdr:col>45</xdr:col>
      <xdr:colOff>19050</xdr:colOff>
      <xdr:row>62</xdr:row>
      <xdr:rowOff>19050</xdr:rowOff>
    </xdr:to>
    <xdr:sp macro="" textlink="">
      <xdr:nvSpPr>
        <xdr:cNvPr id="10" name="Rectangle 138"/>
        <xdr:cNvSpPr>
          <a:spLocks noChangeArrowheads="1"/>
        </xdr:cNvSpPr>
      </xdr:nvSpPr>
      <xdr:spPr>
        <a:xfrm>
          <a:off x="481393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61</xdr:row>
      <xdr:rowOff>0</xdr:rowOff>
    </xdr:from>
    <xdr:to>
      <xdr:col>57</xdr:col>
      <xdr:colOff>19050</xdr:colOff>
      <xdr:row>62</xdr:row>
      <xdr:rowOff>19050</xdr:rowOff>
    </xdr:to>
    <xdr:sp macro="" textlink="">
      <xdr:nvSpPr>
        <xdr:cNvPr id="11" name="Rectangle 139"/>
        <xdr:cNvSpPr>
          <a:spLocks noChangeArrowheads="1"/>
        </xdr:cNvSpPr>
      </xdr:nvSpPr>
      <xdr:spPr>
        <a:xfrm>
          <a:off x="617029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64</xdr:row>
      <xdr:rowOff>0</xdr:rowOff>
    </xdr:from>
    <xdr:to>
      <xdr:col>56</xdr:col>
      <xdr:colOff>113030</xdr:colOff>
      <xdr:row>65</xdr:row>
      <xdr:rowOff>19050</xdr:rowOff>
    </xdr:to>
    <xdr:sp macro="" textlink="">
      <xdr:nvSpPr>
        <xdr:cNvPr id="12" name="Rectangle 140"/>
        <xdr:cNvSpPr>
          <a:spLocks noChangeArrowheads="1"/>
        </xdr:cNvSpPr>
      </xdr:nvSpPr>
      <xdr:spPr>
        <a:xfrm>
          <a:off x="6141720" y="9005570"/>
          <a:ext cx="300990"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39</xdr:row>
      <xdr:rowOff>123825</xdr:rowOff>
    </xdr:from>
    <xdr:to>
      <xdr:col>10</xdr:col>
      <xdr:colOff>57150</xdr:colOff>
      <xdr:row>41</xdr:row>
      <xdr:rowOff>38100</xdr:rowOff>
    </xdr:to>
    <xdr:sp macro="" textlink="">
      <xdr:nvSpPr>
        <xdr:cNvPr id="13" name="Rectangle 141"/>
        <xdr:cNvSpPr>
          <a:spLocks noChangeArrowheads="1"/>
        </xdr:cNvSpPr>
      </xdr:nvSpPr>
      <xdr:spPr>
        <a:xfrm>
          <a:off x="101727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20</xdr:col>
      <xdr:colOff>95250</xdr:colOff>
      <xdr:row>39</xdr:row>
      <xdr:rowOff>133350</xdr:rowOff>
    </xdr:from>
    <xdr:to>
      <xdr:col>22</xdr:col>
      <xdr:colOff>28575</xdr:colOff>
      <xdr:row>41</xdr:row>
      <xdr:rowOff>47625</xdr:rowOff>
    </xdr:to>
    <xdr:sp macro="" textlink="">
      <xdr:nvSpPr>
        <xdr:cNvPr id="14" name="Rectangle 142"/>
        <xdr:cNvSpPr>
          <a:spLocks noChangeArrowheads="1"/>
        </xdr:cNvSpPr>
      </xdr:nvSpPr>
      <xdr:spPr>
        <a:xfrm>
          <a:off x="2355850" y="5503545"/>
          <a:ext cx="159385"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39</xdr:row>
      <xdr:rowOff>123825</xdr:rowOff>
    </xdr:from>
    <xdr:to>
      <xdr:col>34</xdr:col>
      <xdr:colOff>57150</xdr:colOff>
      <xdr:row>41</xdr:row>
      <xdr:rowOff>38100</xdr:rowOff>
    </xdr:to>
    <xdr:sp macro="" textlink="">
      <xdr:nvSpPr>
        <xdr:cNvPr id="15" name="Rectangle 143"/>
        <xdr:cNvSpPr>
          <a:spLocks noChangeArrowheads="1"/>
        </xdr:cNvSpPr>
      </xdr:nvSpPr>
      <xdr:spPr>
        <a:xfrm>
          <a:off x="372999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39</xdr:row>
      <xdr:rowOff>123825</xdr:rowOff>
    </xdr:from>
    <xdr:to>
      <xdr:col>46</xdr:col>
      <xdr:colOff>57150</xdr:colOff>
      <xdr:row>41</xdr:row>
      <xdr:rowOff>38100</xdr:rowOff>
    </xdr:to>
    <xdr:sp macro="" textlink="">
      <xdr:nvSpPr>
        <xdr:cNvPr id="16" name="Rectangle 144"/>
        <xdr:cNvSpPr>
          <a:spLocks noChangeArrowheads="1"/>
        </xdr:cNvSpPr>
      </xdr:nvSpPr>
      <xdr:spPr>
        <a:xfrm>
          <a:off x="508635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17" name="Rectangle 146"/>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88</xdr:row>
      <xdr:rowOff>0</xdr:rowOff>
    </xdr:from>
    <xdr:to>
      <xdr:col>29</xdr:col>
      <xdr:colOff>28575</xdr:colOff>
      <xdr:row>88</xdr:row>
      <xdr:rowOff>0</xdr:rowOff>
    </xdr:to>
    <xdr:sp macro="" textlink="">
      <xdr:nvSpPr>
        <xdr:cNvPr id="18" name="Rectangle 147"/>
        <xdr:cNvSpPr>
          <a:spLocks noChangeArrowheads="1"/>
        </xdr:cNvSpPr>
      </xdr:nvSpPr>
      <xdr:spPr>
        <a:xfrm>
          <a:off x="3174365" y="1204849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19" name="Rectangle 148"/>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20" name="Rectangle 149"/>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21" name="Rectangle 150"/>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22" name="Rectangle 151"/>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140</xdr:row>
      <xdr:rowOff>0</xdr:rowOff>
    </xdr:from>
    <xdr:to>
      <xdr:col>21</xdr:col>
      <xdr:colOff>19050</xdr:colOff>
      <xdr:row>141</xdr:row>
      <xdr:rowOff>19050</xdr:rowOff>
    </xdr:to>
    <xdr:sp macro="" textlink="">
      <xdr:nvSpPr>
        <xdr:cNvPr id="23" name="Rectangle 155"/>
        <xdr:cNvSpPr>
          <a:spLocks noChangeArrowheads="1"/>
        </xdr:cNvSpPr>
      </xdr:nvSpPr>
      <xdr:spPr>
        <a:xfrm>
          <a:off x="210121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143</xdr:row>
      <xdr:rowOff>0</xdr:rowOff>
    </xdr:from>
    <xdr:to>
      <xdr:col>56</xdr:col>
      <xdr:colOff>113030</xdr:colOff>
      <xdr:row>144</xdr:row>
      <xdr:rowOff>19050</xdr:rowOff>
    </xdr:to>
    <xdr:sp macro="" textlink="">
      <xdr:nvSpPr>
        <xdr:cNvPr id="24" name="Rectangle 159"/>
        <xdr:cNvSpPr>
          <a:spLocks noChangeArrowheads="1"/>
        </xdr:cNvSpPr>
      </xdr:nvSpPr>
      <xdr:spPr>
        <a:xfrm>
          <a:off x="6141720" y="19916775"/>
          <a:ext cx="300990"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118</xdr:row>
      <xdr:rowOff>123825</xdr:rowOff>
    </xdr:from>
    <xdr:to>
      <xdr:col>10</xdr:col>
      <xdr:colOff>57150</xdr:colOff>
      <xdr:row>120</xdr:row>
      <xdr:rowOff>38100</xdr:rowOff>
    </xdr:to>
    <xdr:sp macro="" textlink="">
      <xdr:nvSpPr>
        <xdr:cNvPr id="25" name="Rectangle 160"/>
        <xdr:cNvSpPr>
          <a:spLocks noChangeArrowheads="1"/>
        </xdr:cNvSpPr>
      </xdr:nvSpPr>
      <xdr:spPr>
        <a:xfrm>
          <a:off x="101727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xdr:col>
      <xdr:colOff>85725</xdr:colOff>
      <xdr:row>90</xdr:row>
      <xdr:rowOff>76200</xdr:rowOff>
    </xdr:from>
    <xdr:to>
      <xdr:col>8</xdr:col>
      <xdr:colOff>38100</xdr:colOff>
      <xdr:row>95</xdr:row>
      <xdr:rowOff>28575</xdr:rowOff>
    </xdr:to>
    <xdr:sp macro="" textlink="">
      <xdr:nvSpPr>
        <xdr:cNvPr id="26" name="Oval 164"/>
        <xdr:cNvSpPr>
          <a:spLocks noChangeArrowheads="1"/>
        </xdr:cNvSpPr>
      </xdr:nvSpPr>
      <xdr:spPr>
        <a:xfrm>
          <a:off x="424815" y="12377420"/>
          <a:ext cx="517525" cy="584200"/>
        </a:xfrm>
        <a:prstGeom prst="ellipse">
          <a:avLst/>
        </a:prstGeom>
        <a:solidFill>
          <a:srgbClr val="CCFFFF"/>
        </a:solidFill>
        <a:ln w="6350">
          <a:solidFill>
            <a:srgbClr val="000000"/>
          </a:solidFill>
          <a:prstDash val="dash"/>
          <a:round/>
          <a:headEnd/>
          <a:tailEnd/>
        </a:ln>
        <a:effectLst/>
      </xdr:spPr>
      <xdr:txBody>
        <a:bodyPr vertOverflow="clip" horzOverflow="overflow" vert="wordArtVertRtl" wrap="square" lIns="27432" tIns="0" rIns="27432" bIns="0"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twoCellAnchor>
    <xdr:from>
      <xdr:col>30</xdr:col>
      <xdr:colOff>66675</xdr:colOff>
      <xdr:row>140</xdr:row>
      <xdr:rowOff>0</xdr:rowOff>
    </xdr:from>
    <xdr:to>
      <xdr:col>33</xdr:col>
      <xdr:colOff>19050</xdr:colOff>
      <xdr:row>141</xdr:row>
      <xdr:rowOff>19050</xdr:rowOff>
    </xdr:to>
    <xdr:sp macro="" textlink="">
      <xdr:nvSpPr>
        <xdr:cNvPr id="27" name="Rectangle 165"/>
        <xdr:cNvSpPr>
          <a:spLocks noChangeArrowheads="1"/>
        </xdr:cNvSpPr>
      </xdr:nvSpPr>
      <xdr:spPr>
        <a:xfrm>
          <a:off x="345757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21</xdr:col>
      <xdr:colOff>0</xdr:colOff>
      <xdr:row>118</xdr:row>
      <xdr:rowOff>123825</xdr:rowOff>
    </xdr:from>
    <xdr:to>
      <xdr:col>22</xdr:col>
      <xdr:colOff>57150</xdr:colOff>
      <xdr:row>120</xdr:row>
      <xdr:rowOff>38100</xdr:rowOff>
    </xdr:to>
    <xdr:sp macro="" textlink="">
      <xdr:nvSpPr>
        <xdr:cNvPr id="28" name="Rectangle 166"/>
        <xdr:cNvSpPr>
          <a:spLocks noChangeArrowheads="1"/>
        </xdr:cNvSpPr>
      </xdr:nvSpPr>
      <xdr:spPr>
        <a:xfrm>
          <a:off x="237363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42</xdr:col>
      <xdr:colOff>66675</xdr:colOff>
      <xdr:row>140</xdr:row>
      <xdr:rowOff>0</xdr:rowOff>
    </xdr:from>
    <xdr:to>
      <xdr:col>45</xdr:col>
      <xdr:colOff>19050</xdr:colOff>
      <xdr:row>141</xdr:row>
      <xdr:rowOff>19050</xdr:rowOff>
    </xdr:to>
    <xdr:sp macro="" textlink="">
      <xdr:nvSpPr>
        <xdr:cNvPr id="29" name="Rectangle 167"/>
        <xdr:cNvSpPr>
          <a:spLocks noChangeArrowheads="1"/>
        </xdr:cNvSpPr>
      </xdr:nvSpPr>
      <xdr:spPr>
        <a:xfrm>
          <a:off x="481393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33</xdr:col>
      <xdr:colOff>0</xdr:colOff>
      <xdr:row>118</xdr:row>
      <xdr:rowOff>123825</xdr:rowOff>
    </xdr:from>
    <xdr:to>
      <xdr:col>34</xdr:col>
      <xdr:colOff>57150</xdr:colOff>
      <xdr:row>120</xdr:row>
      <xdr:rowOff>38100</xdr:rowOff>
    </xdr:to>
    <xdr:sp macro="" textlink="">
      <xdr:nvSpPr>
        <xdr:cNvPr id="30" name="Rectangle 168"/>
        <xdr:cNvSpPr>
          <a:spLocks noChangeArrowheads="1"/>
        </xdr:cNvSpPr>
      </xdr:nvSpPr>
      <xdr:spPr>
        <a:xfrm>
          <a:off x="372999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54</xdr:col>
      <xdr:colOff>66675</xdr:colOff>
      <xdr:row>140</xdr:row>
      <xdr:rowOff>0</xdr:rowOff>
    </xdr:from>
    <xdr:to>
      <xdr:col>57</xdr:col>
      <xdr:colOff>19050</xdr:colOff>
      <xdr:row>141</xdr:row>
      <xdr:rowOff>19050</xdr:rowOff>
    </xdr:to>
    <xdr:sp macro="" textlink="">
      <xdr:nvSpPr>
        <xdr:cNvPr id="31" name="Rectangle 169"/>
        <xdr:cNvSpPr>
          <a:spLocks noChangeArrowheads="1"/>
        </xdr:cNvSpPr>
      </xdr:nvSpPr>
      <xdr:spPr>
        <a:xfrm>
          <a:off x="617029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45</xdr:col>
      <xdr:colOff>0</xdr:colOff>
      <xdr:row>118</xdr:row>
      <xdr:rowOff>123825</xdr:rowOff>
    </xdr:from>
    <xdr:to>
      <xdr:col>46</xdr:col>
      <xdr:colOff>57150</xdr:colOff>
      <xdr:row>120</xdr:row>
      <xdr:rowOff>38100</xdr:rowOff>
    </xdr:to>
    <xdr:sp macro="" textlink="">
      <xdr:nvSpPr>
        <xdr:cNvPr id="32" name="Rectangle 170"/>
        <xdr:cNvSpPr>
          <a:spLocks noChangeArrowheads="1"/>
        </xdr:cNvSpPr>
      </xdr:nvSpPr>
      <xdr:spPr>
        <a:xfrm>
          <a:off x="508635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3" name="Rectangle 171"/>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158</xdr:row>
      <xdr:rowOff>0</xdr:rowOff>
    </xdr:from>
    <xdr:to>
      <xdr:col>29</xdr:col>
      <xdr:colOff>28575</xdr:colOff>
      <xdr:row>158</xdr:row>
      <xdr:rowOff>0</xdr:rowOff>
    </xdr:to>
    <xdr:sp macro="" textlink="">
      <xdr:nvSpPr>
        <xdr:cNvPr id="34" name="Rectangle 172"/>
        <xdr:cNvSpPr>
          <a:spLocks noChangeArrowheads="1"/>
        </xdr:cNvSpPr>
      </xdr:nvSpPr>
      <xdr:spPr>
        <a:xfrm>
          <a:off x="3174365" y="2182241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5" name="Rectangle 173"/>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6" name="Rectangle 174"/>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7" name="Rectangle 175"/>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8" name="Rectangle 176"/>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9" name="Rectangle 197"/>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158</xdr:row>
      <xdr:rowOff>0</xdr:rowOff>
    </xdr:from>
    <xdr:to>
      <xdr:col>29</xdr:col>
      <xdr:colOff>28575</xdr:colOff>
      <xdr:row>158</xdr:row>
      <xdr:rowOff>0</xdr:rowOff>
    </xdr:to>
    <xdr:sp macro="" textlink="">
      <xdr:nvSpPr>
        <xdr:cNvPr id="40" name="Rectangle 198"/>
        <xdr:cNvSpPr>
          <a:spLocks noChangeArrowheads="1"/>
        </xdr:cNvSpPr>
      </xdr:nvSpPr>
      <xdr:spPr>
        <a:xfrm>
          <a:off x="3174365" y="2182241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1" name="Rectangle 199"/>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2" name="Rectangle 200"/>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3" name="Rectangle 201"/>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4" name="Rectangle 202"/>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oneCellAnchor>
    <xdr:from>
      <xdr:col>31</xdr:col>
      <xdr:colOff>36195</xdr:colOff>
      <xdr:row>48</xdr:row>
      <xdr:rowOff>120650</xdr:rowOff>
    </xdr:from>
    <xdr:ext cx="193675" cy="186690"/>
    <xdr:sp macro="" textlink="">
      <xdr:nvSpPr>
        <xdr:cNvPr id="45" name="Rectangle 216"/>
        <xdr:cNvSpPr>
          <a:spLocks noChangeArrowheads="1"/>
        </xdr:cNvSpPr>
      </xdr:nvSpPr>
      <xdr:spPr>
        <a:xfrm>
          <a:off x="354012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36195</xdr:colOff>
      <xdr:row>48</xdr:row>
      <xdr:rowOff>120650</xdr:rowOff>
    </xdr:from>
    <xdr:ext cx="193675" cy="186690"/>
    <xdr:sp macro="" textlink="">
      <xdr:nvSpPr>
        <xdr:cNvPr id="46" name="Rectangle 217"/>
        <xdr:cNvSpPr>
          <a:spLocks noChangeArrowheads="1"/>
        </xdr:cNvSpPr>
      </xdr:nvSpPr>
      <xdr:spPr>
        <a:xfrm>
          <a:off x="218376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36195</xdr:colOff>
      <xdr:row>48</xdr:row>
      <xdr:rowOff>120650</xdr:rowOff>
    </xdr:from>
    <xdr:ext cx="193675" cy="186690"/>
    <xdr:sp macro="" textlink="">
      <xdr:nvSpPr>
        <xdr:cNvPr id="47" name="Rectangle 218"/>
        <xdr:cNvSpPr>
          <a:spLocks noChangeArrowheads="1"/>
        </xdr:cNvSpPr>
      </xdr:nvSpPr>
      <xdr:spPr>
        <a:xfrm>
          <a:off x="489648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36195</xdr:colOff>
      <xdr:row>48</xdr:row>
      <xdr:rowOff>120650</xdr:rowOff>
    </xdr:from>
    <xdr:ext cx="193675" cy="186690"/>
    <xdr:sp macro="" textlink="">
      <xdr:nvSpPr>
        <xdr:cNvPr id="48" name="Rectangle 219"/>
        <xdr:cNvSpPr>
          <a:spLocks noChangeArrowheads="1"/>
        </xdr:cNvSpPr>
      </xdr:nvSpPr>
      <xdr:spPr>
        <a:xfrm>
          <a:off x="625284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36195</xdr:colOff>
      <xdr:row>127</xdr:row>
      <xdr:rowOff>120650</xdr:rowOff>
    </xdr:from>
    <xdr:ext cx="193675" cy="186690"/>
    <xdr:sp macro="" textlink="">
      <xdr:nvSpPr>
        <xdr:cNvPr id="49" name="Rectangle 220"/>
        <xdr:cNvSpPr>
          <a:spLocks noChangeArrowheads="1"/>
        </xdr:cNvSpPr>
      </xdr:nvSpPr>
      <xdr:spPr>
        <a:xfrm>
          <a:off x="625284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36195</xdr:colOff>
      <xdr:row>127</xdr:row>
      <xdr:rowOff>120650</xdr:rowOff>
    </xdr:from>
    <xdr:ext cx="193675" cy="186690"/>
    <xdr:sp macro="" textlink="">
      <xdr:nvSpPr>
        <xdr:cNvPr id="50" name="Rectangle 221"/>
        <xdr:cNvSpPr>
          <a:spLocks noChangeArrowheads="1"/>
        </xdr:cNvSpPr>
      </xdr:nvSpPr>
      <xdr:spPr>
        <a:xfrm>
          <a:off x="354012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36195</xdr:colOff>
      <xdr:row>127</xdr:row>
      <xdr:rowOff>120650</xdr:rowOff>
    </xdr:from>
    <xdr:ext cx="193675" cy="186690"/>
    <xdr:sp macro="" textlink="">
      <xdr:nvSpPr>
        <xdr:cNvPr id="51" name="Rectangle 222"/>
        <xdr:cNvSpPr>
          <a:spLocks noChangeArrowheads="1"/>
        </xdr:cNvSpPr>
      </xdr:nvSpPr>
      <xdr:spPr>
        <a:xfrm>
          <a:off x="218376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36195</xdr:colOff>
      <xdr:row>127</xdr:row>
      <xdr:rowOff>120650</xdr:rowOff>
    </xdr:from>
    <xdr:ext cx="193675" cy="186690"/>
    <xdr:sp macro="" textlink="">
      <xdr:nvSpPr>
        <xdr:cNvPr id="52" name="Rectangle 223"/>
        <xdr:cNvSpPr>
          <a:spLocks noChangeArrowheads="1"/>
        </xdr:cNvSpPr>
      </xdr:nvSpPr>
      <xdr:spPr>
        <a:xfrm>
          <a:off x="489648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5</xdr:col>
      <xdr:colOff>0</xdr:colOff>
      <xdr:row>12</xdr:row>
      <xdr:rowOff>0</xdr:rowOff>
    </xdr:from>
    <xdr:to>
      <xdr:col>9</xdr:col>
      <xdr:colOff>76200</xdr:colOff>
      <xdr:row>16</xdr:row>
      <xdr:rowOff>76200</xdr:rowOff>
    </xdr:to>
    <xdr:sp macro="" textlink="">
      <xdr:nvSpPr>
        <xdr:cNvPr id="55" name="Oval 164"/>
        <xdr:cNvSpPr>
          <a:spLocks noChangeArrowheads="1"/>
        </xdr:cNvSpPr>
      </xdr:nvSpPr>
      <xdr:spPr>
        <a:xfrm>
          <a:off x="565150" y="1516380"/>
          <a:ext cx="528320" cy="581660"/>
        </a:xfrm>
        <a:prstGeom prst="ellipse">
          <a:avLst/>
        </a:prstGeom>
        <a:solidFill>
          <a:srgbClr val="CCFFFF"/>
        </a:solidFill>
        <a:ln w="6350">
          <a:solidFill>
            <a:srgbClr val="000000"/>
          </a:solidFill>
          <a:prstDash val="dash"/>
          <a:round/>
          <a:headEnd/>
          <a:tailEnd/>
        </a:ln>
        <a:effectLst/>
      </xdr:spPr>
      <xdr:txBody>
        <a:bodyPr vertOverflow="clip" horzOverflow="overflow" vert="wordArtVertRtl" wrap="square" lIns="27432" tIns="0" rIns="27432" bIns="0"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123825</xdr:colOff>
          <xdr:row>1</xdr:row>
          <xdr:rowOff>114300</xdr:rowOff>
        </xdr:from>
        <xdr:to>
          <xdr:col>15</xdr:col>
          <xdr:colOff>85725</xdr:colOff>
          <xdr:row>3</xdr:row>
          <xdr:rowOff>57150</xdr:rowOff>
        </xdr:to>
        <xdr:grpSp>
          <xdr:nvGrpSpPr>
            <xdr:cNvPr id="2" name="グループ化 1"/>
            <xdr:cNvGrpSpPr/>
          </xdr:nvGrpSpPr>
          <xdr:grpSpPr>
            <a:xfrm>
              <a:off x="123825" y="266700"/>
              <a:ext cx="2352675" cy="247650"/>
              <a:chOff x="190500" y="276225"/>
              <a:chExt cx="2277389" cy="247650"/>
            </a:xfrm>
          </xdr:grpSpPr>
          <xdr:sp macro="" textlink="">
            <xdr:nvSpPr>
              <xdr:cNvPr id="117763" name="オプション 3" hidden="1">
                <a:extLst>
                  <a:ext uri="{63B3BB69-23CF-44E3-9099-C40C66FF867C}">
                    <a14:compatExt spid="_x0000_s117763"/>
                  </a:ext>
                </a:extLst>
              </xdr:cNvPr>
              <xdr:cNvSpPr/>
            </xdr:nvSpPr>
            <xdr:spPr bwMode="auto">
              <a:xfrm>
                <a:off x="190500" y="276225"/>
                <a:ext cx="10096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当初申請</a:t>
                </a:r>
              </a:p>
            </xdr:txBody>
          </xdr:sp>
          <xdr:sp macro="" textlink="">
            <xdr:nvSpPr>
              <xdr:cNvPr id="117764" name="オプション 4" hidden="1">
                <a:extLst>
                  <a:ext uri="{63B3BB69-23CF-44E3-9099-C40C66FF867C}">
                    <a14:compatExt spid="_x0000_s117764"/>
                  </a:ext>
                </a:extLst>
              </xdr:cNvPr>
              <xdr:cNvSpPr/>
            </xdr:nvSpPr>
            <xdr:spPr bwMode="auto">
              <a:xfrm>
                <a:off x="1458239" y="276225"/>
                <a:ext cx="10096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追加申請</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xdr:col>
      <xdr:colOff>19050</xdr:colOff>
      <xdr:row>4</xdr:row>
      <xdr:rowOff>38100</xdr:rowOff>
    </xdr:from>
    <xdr:to>
      <xdr:col>5</xdr:col>
      <xdr:colOff>85725</xdr:colOff>
      <xdr:row>7</xdr:row>
      <xdr:rowOff>104775</xdr:rowOff>
    </xdr:to>
    <xdr:sp macro="" textlink="">
      <xdr:nvSpPr>
        <xdr:cNvPr id="2" name="Oval 1"/>
        <xdr:cNvSpPr>
          <a:spLocks noChangeArrowheads="1"/>
        </xdr:cNvSpPr>
      </xdr:nvSpPr>
      <xdr:spPr>
        <a:xfrm>
          <a:off x="245110" y="543560"/>
          <a:ext cx="405765" cy="445770"/>
        </a:xfrm>
        <a:prstGeom prst="ellipse">
          <a:avLst/>
        </a:prstGeom>
        <a:solidFill>
          <a:srgbClr val="CCFFFF"/>
        </a:solidFill>
        <a:ln w="6350">
          <a:solidFill>
            <a:srgbClr val="000000"/>
          </a:solidFill>
          <a:prstDash val="dash"/>
          <a:round/>
          <a:headEnd/>
          <a:tailEnd/>
        </a:ln>
        <a:effectLst/>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twoCellAnchor>
    <xdr:from>
      <xdr:col>11</xdr:col>
      <xdr:colOff>66675</xdr:colOff>
      <xdr:row>33</xdr:row>
      <xdr:rowOff>0</xdr:rowOff>
    </xdr:from>
    <xdr:to>
      <xdr:col>14</xdr:col>
      <xdr:colOff>19050</xdr:colOff>
      <xdr:row>33</xdr:row>
      <xdr:rowOff>142875</xdr:rowOff>
    </xdr:to>
    <xdr:sp macro="" textlink="">
      <xdr:nvSpPr>
        <xdr:cNvPr id="3" name="Rectangle 29"/>
        <xdr:cNvSpPr>
          <a:spLocks noChangeArrowheads="1"/>
        </xdr:cNvSpPr>
      </xdr:nvSpPr>
      <xdr:spPr>
        <a:xfrm>
          <a:off x="1310005" y="419354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33</xdr:row>
      <xdr:rowOff>0</xdr:rowOff>
    </xdr:from>
    <xdr:to>
      <xdr:col>37</xdr:col>
      <xdr:colOff>28575</xdr:colOff>
      <xdr:row>33</xdr:row>
      <xdr:rowOff>142875</xdr:rowOff>
    </xdr:to>
    <xdr:sp macro="" textlink="">
      <xdr:nvSpPr>
        <xdr:cNvPr id="4" name="Rectangle 31"/>
        <xdr:cNvSpPr>
          <a:spLocks noChangeArrowheads="1"/>
        </xdr:cNvSpPr>
      </xdr:nvSpPr>
      <xdr:spPr>
        <a:xfrm>
          <a:off x="3843020" y="419354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42</xdr:row>
      <xdr:rowOff>0</xdr:rowOff>
    </xdr:from>
    <xdr:to>
      <xdr:col>15</xdr:col>
      <xdr:colOff>9525</xdr:colOff>
      <xdr:row>42</xdr:row>
      <xdr:rowOff>0</xdr:rowOff>
    </xdr:to>
    <xdr:sp macro="" textlink="">
      <xdr:nvSpPr>
        <xdr:cNvPr id="5" name="Rectangle 39"/>
        <xdr:cNvSpPr>
          <a:spLocks noChangeArrowheads="1"/>
        </xdr:cNvSpPr>
      </xdr:nvSpPr>
      <xdr:spPr>
        <a:xfrm>
          <a:off x="1582420" y="5673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41</xdr:row>
      <xdr:rowOff>57150</xdr:rowOff>
    </xdr:from>
    <xdr:to>
      <xdr:col>7</xdr:col>
      <xdr:colOff>28575</xdr:colOff>
      <xdr:row>42</xdr:row>
      <xdr:rowOff>133350</xdr:rowOff>
    </xdr:to>
    <xdr:sp macro="" textlink="">
      <xdr:nvSpPr>
        <xdr:cNvPr id="6" name="Rectangle 101"/>
        <xdr:cNvSpPr>
          <a:spLocks noChangeArrowheads="1"/>
        </xdr:cNvSpPr>
      </xdr:nvSpPr>
      <xdr:spPr>
        <a:xfrm>
          <a:off x="687705" y="55664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41</xdr:row>
      <xdr:rowOff>76200</xdr:rowOff>
    </xdr:from>
    <xdr:to>
      <xdr:col>1</xdr:col>
      <xdr:colOff>19050</xdr:colOff>
      <xdr:row>42</xdr:row>
      <xdr:rowOff>114300</xdr:rowOff>
    </xdr:to>
    <xdr:sp macro="" textlink="">
      <xdr:nvSpPr>
        <xdr:cNvPr id="7" name="Rectangle 102"/>
        <xdr:cNvSpPr>
          <a:spLocks noChangeArrowheads="1"/>
        </xdr:cNvSpPr>
      </xdr:nvSpPr>
      <xdr:spPr>
        <a:xfrm>
          <a:off x="0" y="55854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41</xdr:row>
      <xdr:rowOff>47625</xdr:rowOff>
    </xdr:from>
    <xdr:to>
      <xdr:col>30</xdr:col>
      <xdr:colOff>28575</xdr:colOff>
      <xdr:row>42</xdr:row>
      <xdr:rowOff>123825</xdr:rowOff>
    </xdr:to>
    <xdr:sp macro="" textlink="">
      <xdr:nvSpPr>
        <xdr:cNvPr id="8" name="Rectangle 103"/>
        <xdr:cNvSpPr>
          <a:spLocks noChangeArrowheads="1"/>
        </xdr:cNvSpPr>
      </xdr:nvSpPr>
      <xdr:spPr>
        <a:xfrm>
          <a:off x="3287395" y="55568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41</xdr:row>
      <xdr:rowOff>76200</xdr:rowOff>
    </xdr:from>
    <xdr:to>
      <xdr:col>14</xdr:col>
      <xdr:colOff>113030</xdr:colOff>
      <xdr:row>42</xdr:row>
      <xdr:rowOff>152400</xdr:rowOff>
    </xdr:to>
    <xdr:sp macro="" textlink="">
      <xdr:nvSpPr>
        <xdr:cNvPr id="9" name="Rectangle 104"/>
        <xdr:cNvSpPr>
          <a:spLocks noChangeArrowheads="1"/>
        </xdr:cNvSpPr>
      </xdr:nvSpPr>
      <xdr:spPr>
        <a:xfrm>
          <a:off x="1564640" y="55854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47</xdr:row>
      <xdr:rowOff>0</xdr:rowOff>
    </xdr:from>
    <xdr:to>
      <xdr:col>15</xdr:col>
      <xdr:colOff>9525</xdr:colOff>
      <xdr:row>47</xdr:row>
      <xdr:rowOff>0</xdr:rowOff>
    </xdr:to>
    <xdr:sp macro="" textlink="">
      <xdr:nvSpPr>
        <xdr:cNvPr id="10" name="Rectangle 105"/>
        <xdr:cNvSpPr>
          <a:spLocks noChangeArrowheads="1"/>
        </xdr:cNvSpPr>
      </xdr:nvSpPr>
      <xdr:spPr>
        <a:xfrm>
          <a:off x="1582420" y="6496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11" name="Rectangle 106"/>
        <xdr:cNvSpPr>
          <a:spLocks noChangeArrowheads="1"/>
        </xdr:cNvSpPr>
      </xdr:nvSpPr>
      <xdr:spPr>
        <a:xfrm>
          <a:off x="687705" y="63887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12" name="Rectangle 107"/>
        <xdr:cNvSpPr>
          <a:spLocks noChangeArrowheads="1"/>
        </xdr:cNvSpPr>
      </xdr:nvSpPr>
      <xdr:spPr>
        <a:xfrm>
          <a:off x="0" y="64077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13" name="Rectangle 108"/>
        <xdr:cNvSpPr>
          <a:spLocks noChangeArrowheads="1"/>
        </xdr:cNvSpPr>
      </xdr:nvSpPr>
      <xdr:spPr>
        <a:xfrm>
          <a:off x="3287395" y="63792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113030</xdr:colOff>
      <xdr:row>47</xdr:row>
      <xdr:rowOff>152400</xdr:rowOff>
    </xdr:to>
    <xdr:sp macro="" textlink="">
      <xdr:nvSpPr>
        <xdr:cNvPr id="14" name="Rectangle 109"/>
        <xdr:cNvSpPr>
          <a:spLocks noChangeArrowheads="1"/>
        </xdr:cNvSpPr>
      </xdr:nvSpPr>
      <xdr:spPr>
        <a:xfrm>
          <a:off x="1564640" y="64077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xdr:row>
      <xdr:rowOff>0</xdr:rowOff>
    </xdr:from>
    <xdr:to>
      <xdr:col>15</xdr:col>
      <xdr:colOff>9525</xdr:colOff>
      <xdr:row>52</xdr:row>
      <xdr:rowOff>0</xdr:rowOff>
    </xdr:to>
    <xdr:sp macro="" textlink="">
      <xdr:nvSpPr>
        <xdr:cNvPr id="15" name="Rectangle 110"/>
        <xdr:cNvSpPr>
          <a:spLocks noChangeArrowheads="1"/>
        </xdr:cNvSpPr>
      </xdr:nvSpPr>
      <xdr:spPr>
        <a:xfrm>
          <a:off x="1582420" y="7318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16" name="Rectangle 111"/>
        <xdr:cNvSpPr>
          <a:spLocks noChangeArrowheads="1"/>
        </xdr:cNvSpPr>
      </xdr:nvSpPr>
      <xdr:spPr>
        <a:xfrm>
          <a:off x="687705" y="7211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17" name="Rectangle 112"/>
        <xdr:cNvSpPr>
          <a:spLocks noChangeArrowheads="1"/>
        </xdr:cNvSpPr>
      </xdr:nvSpPr>
      <xdr:spPr>
        <a:xfrm>
          <a:off x="0" y="7230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18" name="Rectangle 113"/>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113030</xdr:colOff>
      <xdr:row>52</xdr:row>
      <xdr:rowOff>152400</xdr:rowOff>
    </xdr:to>
    <xdr:sp macro="" textlink="">
      <xdr:nvSpPr>
        <xdr:cNvPr id="19" name="Rectangle 114"/>
        <xdr:cNvSpPr>
          <a:spLocks noChangeArrowheads="1"/>
        </xdr:cNvSpPr>
      </xdr:nvSpPr>
      <xdr:spPr>
        <a:xfrm>
          <a:off x="1564640" y="7230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20" name="Rectangle 115"/>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21" name="Rectangle 116"/>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22" name="Rectangle 117"/>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23" name="Rectangle 118"/>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24" name="Rectangle 119"/>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61</xdr:row>
      <xdr:rowOff>0</xdr:rowOff>
    </xdr:from>
    <xdr:to>
      <xdr:col>15</xdr:col>
      <xdr:colOff>9525</xdr:colOff>
      <xdr:row>61</xdr:row>
      <xdr:rowOff>0</xdr:rowOff>
    </xdr:to>
    <xdr:sp macro="" textlink="">
      <xdr:nvSpPr>
        <xdr:cNvPr id="25" name="Rectangle 120"/>
        <xdr:cNvSpPr>
          <a:spLocks noChangeArrowheads="1"/>
        </xdr:cNvSpPr>
      </xdr:nvSpPr>
      <xdr:spPr>
        <a:xfrm>
          <a:off x="1582420" y="866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36</xdr:row>
      <xdr:rowOff>57150</xdr:rowOff>
    </xdr:from>
    <xdr:to>
      <xdr:col>7</xdr:col>
      <xdr:colOff>28575</xdr:colOff>
      <xdr:row>37</xdr:row>
      <xdr:rowOff>133350</xdr:rowOff>
    </xdr:to>
    <xdr:sp macro="" textlink="">
      <xdr:nvSpPr>
        <xdr:cNvPr id="26" name="Rectangle 134"/>
        <xdr:cNvSpPr>
          <a:spLocks noChangeArrowheads="1"/>
        </xdr:cNvSpPr>
      </xdr:nvSpPr>
      <xdr:spPr>
        <a:xfrm>
          <a:off x="687705" y="47440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36</xdr:row>
      <xdr:rowOff>76200</xdr:rowOff>
    </xdr:from>
    <xdr:to>
      <xdr:col>1</xdr:col>
      <xdr:colOff>19050</xdr:colOff>
      <xdr:row>37</xdr:row>
      <xdr:rowOff>114300</xdr:rowOff>
    </xdr:to>
    <xdr:sp macro="" textlink="">
      <xdr:nvSpPr>
        <xdr:cNvPr id="27" name="Rectangle 135"/>
        <xdr:cNvSpPr>
          <a:spLocks noChangeArrowheads="1"/>
        </xdr:cNvSpPr>
      </xdr:nvSpPr>
      <xdr:spPr>
        <a:xfrm>
          <a:off x="0" y="47631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37</xdr:row>
      <xdr:rowOff>0</xdr:rowOff>
    </xdr:from>
    <xdr:to>
      <xdr:col>15</xdr:col>
      <xdr:colOff>9525</xdr:colOff>
      <xdr:row>37</xdr:row>
      <xdr:rowOff>0</xdr:rowOff>
    </xdr:to>
    <xdr:sp macro="" textlink="">
      <xdr:nvSpPr>
        <xdr:cNvPr id="28" name="Rectangle 137"/>
        <xdr:cNvSpPr>
          <a:spLocks noChangeArrowheads="1"/>
        </xdr:cNvSpPr>
      </xdr:nvSpPr>
      <xdr:spPr>
        <a:xfrm>
          <a:off x="1582420" y="4851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36</xdr:row>
      <xdr:rowOff>47625</xdr:rowOff>
    </xdr:from>
    <xdr:to>
      <xdr:col>30</xdr:col>
      <xdr:colOff>28575</xdr:colOff>
      <xdr:row>37</xdr:row>
      <xdr:rowOff>123825</xdr:rowOff>
    </xdr:to>
    <xdr:sp macro="" textlink="">
      <xdr:nvSpPr>
        <xdr:cNvPr id="29" name="Rectangle 138"/>
        <xdr:cNvSpPr>
          <a:spLocks noChangeArrowheads="1"/>
        </xdr:cNvSpPr>
      </xdr:nvSpPr>
      <xdr:spPr>
        <a:xfrm>
          <a:off x="3287395" y="47345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36</xdr:row>
      <xdr:rowOff>76200</xdr:rowOff>
    </xdr:from>
    <xdr:to>
      <xdr:col>14</xdr:col>
      <xdr:colOff>113030</xdr:colOff>
      <xdr:row>37</xdr:row>
      <xdr:rowOff>152400</xdr:rowOff>
    </xdr:to>
    <xdr:sp macro="" textlink="">
      <xdr:nvSpPr>
        <xdr:cNvPr id="30" name="Rectangle 139"/>
        <xdr:cNvSpPr>
          <a:spLocks noChangeArrowheads="1"/>
        </xdr:cNvSpPr>
      </xdr:nvSpPr>
      <xdr:spPr>
        <a:xfrm>
          <a:off x="1564640" y="47631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15</xdr:col>
      <xdr:colOff>95250</xdr:colOff>
      <xdr:row>77</xdr:row>
      <xdr:rowOff>0</xdr:rowOff>
    </xdr:from>
    <xdr:to>
      <xdr:col>16</xdr:col>
      <xdr:colOff>113030</xdr:colOff>
      <xdr:row>77</xdr:row>
      <xdr:rowOff>0</xdr:rowOff>
    </xdr:to>
    <xdr:sp macro="" textlink="">
      <xdr:nvSpPr>
        <xdr:cNvPr id="31" name="Rectangle 141"/>
        <xdr:cNvSpPr>
          <a:spLocks noChangeArrowheads="1"/>
        </xdr:cNvSpPr>
      </xdr:nvSpPr>
      <xdr:spPr>
        <a:xfrm>
          <a:off x="1790700" y="1068197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58</xdr:row>
      <xdr:rowOff>19050</xdr:rowOff>
    </xdr:from>
    <xdr:to>
      <xdr:col>37</xdr:col>
      <xdr:colOff>104775</xdr:colOff>
      <xdr:row>59</xdr:row>
      <xdr:rowOff>66675</xdr:rowOff>
    </xdr:to>
    <xdr:sp macro="" textlink="">
      <xdr:nvSpPr>
        <xdr:cNvPr id="32" name="Rectangle 151"/>
        <xdr:cNvSpPr>
          <a:spLocks noChangeArrowheads="1"/>
        </xdr:cNvSpPr>
      </xdr:nvSpPr>
      <xdr:spPr>
        <a:xfrm>
          <a:off x="4154805" y="8324215"/>
          <a:ext cx="132080" cy="16192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58</xdr:row>
      <xdr:rowOff>19050</xdr:rowOff>
    </xdr:from>
    <xdr:to>
      <xdr:col>41</xdr:col>
      <xdr:colOff>47625</xdr:colOff>
      <xdr:row>59</xdr:row>
      <xdr:rowOff>95250</xdr:rowOff>
    </xdr:to>
    <xdr:sp macro="" textlink="">
      <xdr:nvSpPr>
        <xdr:cNvPr id="33" name="Rectangle 152"/>
        <xdr:cNvSpPr>
          <a:spLocks noChangeArrowheads="1"/>
        </xdr:cNvSpPr>
      </xdr:nvSpPr>
      <xdr:spPr>
        <a:xfrm>
          <a:off x="4549775" y="8324215"/>
          <a:ext cx="132080" cy="19050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34" name="Rectangle 103"/>
        <xdr:cNvSpPr>
          <a:spLocks noChangeArrowheads="1"/>
        </xdr:cNvSpPr>
      </xdr:nvSpPr>
      <xdr:spPr>
        <a:xfrm>
          <a:off x="3287395" y="63792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36" name="Rectangle 103"/>
        <xdr:cNvSpPr>
          <a:spLocks noChangeArrowheads="1"/>
        </xdr:cNvSpPr>
      </xdr:nvSpPr>
      <xdr:spPr>
        <a:xfrm>
          <a:off x="3287395" y="63792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37" name="Rectangle 103"/>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38" name="Rectangle 108"/>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39" name="Rectangle 103"/>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40" name="Rectangle 103"/>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41</xdr:row>
      <xdr:rowOff>57150</xdr:rowOff>
    </xdr:from>
    <xdr:to>
      <xdr:col>7</xdr:col>
      <xdr:colOff>28575</xdr:colOff>
      <xdr:row>42</xdr:row>
      <xdr:rowOff>133350</xdr:rowOff>
    </xdr:to>
    <xdr:sp macro="" textlink="">
      <xdr:nvSpPr>
        <xdr:cNvPr id="41" name="Rectangle 134"/>
        <xdr:cNvSpPr>
          <a:spLocks noChangeArrowheads="1"/>
        </xdr:cNvSpPr>
      </xdr:nvSpPr>
      <xdr:spPr>
        <a:xfrm>
          <a:off x="687705" y="55664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41</xdr:row>
      <xdr:rowOff>76200</xdr:rowOff>
    </xdr:from>
    <xdr:to>
      <xdr:col>1</xdr:col>
      <xdr:colOff>19050</xdr:colOff>
      <xdr:row>42</xdr:row>
      <xdr:rowOff>114300</xdr:rowOff>
    </xdr:to>
    <xdr:sp macro="" textlink="">
      <xdr:nvSpPr>
        <xdr:cNvPr id="42" name="Rectangle 135"/>
        <xdr:cNvSpPr>
          <a:spLocks noChangeArrowheads="1"/>
        </xdr:cNvSpPr>
      </xdr:nvSpPr>
      <xdr:spPr>
        <a:xfrm>
          <a:off x="0" y="55854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43" name="Rectangle 134"/>
        <xdr:cNvSpPr>
          <a:spLocks noChangeArrowheads="1"/>
        </xdr:cNvSpPr>
      </xdr:nvSpPr>
      <xdr:spPr>
        <a:xfrm>
          <a:off x="687705" y="63887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44" name="Rectangle 135"/>
        <xdr:cNvSpPr>
          <a:spLocks noChangeArrowheads="1"/>
        </xdr:cNvSpPr>
      </xdr:nvSpPr>
      <xdr:spPr>
        <a:xfrm>
          <a:off x="0" y="64077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45" name="Rectangle 134"/>
        <xdr:cNvSpPr>
          <a:spLocks noChangeArrowheads="1"/>
        </xdr:cNvSpPr>
      </xdr:nvSpPr>
      <xdr:spPr>
        <a:xfrm>
          <a:off x="687705" y="7211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46" name="Rectangle 135"/>
        <xdr:cNvSpPr>
          <a:spLocks noChangeArrowheads="1"/>
        </xdr:cNvSpPr>
      </xdr:nvSpPr>
      <xdr:spPr>
        <a:xfrm>
          <a:off x="0" y="7230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47" name="Rectangle 111"/>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48" name="Rectangle 112"/>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49" name="Rectangle 134"/>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50" name="Rectangle 135"/>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42</xdr:row>
      <xdr:rowOff>0</xdr:rowOff>
    </xdr:from>
    <xdr:to>
      <xdr:col>15</xdr:col>
      <xdr:colOff>9525</xdr:colOff>
      <xdr:row>42</xdr:row>
      <xdr:rowOff>0</xdr:rowOff>
    </xdr:to>
    <xdr:sp macro="" textlink="">
      <xdr:nvSpPr>
        <xdr:cNvPr id="51" name="Rectangle 137"/>
        <xdr:cNvSpPr>
          <a:spLocks noChangeArrowheads="1"/>
        </xdr:cNvSpPr>
      </xdr:nvSpPr>
      <xdr:spPr>
        <a:xfrm>
          <a:off x="1582420" y="5673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41</xdr:row>
      <xdr:rowOff>47625</xdr:rowOff>
    </xdr:from>
    <xdr:to>
      <xdr:col>30</xdr:col>
      <xdr:colOff>28575</xdr:colOff>
      <xdr:row>42</xdr:row>
      <xdr:rowOff>123825</xdr:rowOff>
    </xdr:to>
    <xdr:sp macro="" textlink="">
      <xdr:nvSpPr>
        <xdr:cNvPr id="52" name="Rectangle 138"/>
        <xdr:cNvSpPr>
          <a:spLocks noChangeArrowheads="1"/>
        </xdr:cNvSpPr>
      </xdr:nvSpPr>
      <xdr:spPr>
        <a:xfrm>
          <a:off x="3287395" y="55568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41</xdr:row>
      <xdr:rowOff>76200</xdr:rowOff>
    </xdr:from>
    <xdr:to>
      <xdr:col>14</xdr:col>
      <xdr:colOff>113030</xdr:colOff>
      <xdr:row>42</xdr:row>
      <xdr:rowOff>152400</xdr:rowOff>
    </xdr:to>
    <xdr:sp macro="" textlink="">
      <xdr:nvSpPr>
        <xdr:cNvPr id="53" name="Rectangle 139"/>
        <xdr:cNvSpPr>
          <a:spLocks noChangeArrowheads="1"/>
        </xdr:cNvSpPr>
      </xdr:nvSpPr>
      <xdr:spPr>
        <a:xfrm>
          <a:off x="1564640" y="55854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47</xdr:row>
      <xdr:rowOff>0</xdr:rowOff>
    </xdr:from>
    <xdr:to>
      <xdr:col>15</xdr:col>
      <xdr:colOff>9525</xdr:colOff>
      <xdr:row>47</xdr:row>
      <xdr:rowOff>0</xdr:rowOff>
    </xdr:to>
    <xdr:sp macro="" textlink="">
      <xdr:nvSpPr>
        <xdr:cNvPr id="54" name="Rectangle 137"/>
        <xdr:cNvSpPr>
          <a:spLocks noChangeArrowheads="1"/>
        </xdr:cNvSpPr>
      </xdr:nvSpPr>
      <xdr:spPr>
        <a:xfrm>
          <a:off x="1582420" y="6496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55" name="Rectangle 138"/>
        <xdr:cNvSpPr>
          <a:spLocks noChangeArrowheads="1"/>
        </xdr:cNvSpPr>
      </xdr:nvSpPr>
      <xdr:spPr>
        <a:xfrm>
          <a:off x="3287395" y="63792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113030</xdr:colOff>
      <xdr:row>47</xdr:row>
      <xdr:rowOff>152400</xdr:rowOff>
    </xdr:to>
    <xdr:sp macro="" textlink="">
      <xdr:nvSpPr>
        <xdr:cNvPr id="56" name="Rectangle 139"/>
        <xdr:cNvSpPr>
          <a:spLocks noChangeArrowheads="1"/>
        </xdr:cNvSpPr>
      </xdr:nvSpPr>
      <xdr:spPr>
        <a:xfrm>
          <a:off x="1564640" y="64077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xdr:row>
      <xdr:rowOff>0</xdr:rowOff>
    </xdr:from>
    <xdr:to>
      <xdr:col>15</xdr:col>
      <xdr:colOff>9525</xdr:colOff>
      <xdr:row>52</xdr:row>
      <xdr:rowOff>0</xdr:rowOff>
    </xdr:to>
    <xdr:sp macro="" textlink="">
      <xdr:nvSpPr>
        <xdr:cNvPr id="57" name="Rectangle 137"/>
        <xdr:cNvSpPr>
          <a:spLocks noChangeArrowheads="1"/>
        </xdr:cNvSpPr>
      </xdr:nvSpPr>
      <xdr:spPr>
        <a:xfrm>
          <a:off x="1582420" y="7318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58" name="Rectangle 138"/>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113030</xdr:colOff>
      <xdr:row>52</xdr:row>
      <xdr:rowOff>152400</xdr:rowOff>
    </xdr:to>
    <xdr:sp macro="" textlink="">
      <xdr:nvSpPr>
        <xdr:cNvPr id="59" name="Rectangle 139"/>
        <xdr:cNvSpPr>
          <a:spLocks noChangeArrowheads="1"/>
        </xdr:cNvSpPr>
      </xdr:nvSpPr>
      <xdr:spPr>
        <a:xfrm>
          <a:off x="1564640" y="7230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60" name="Rectangle 137"/>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61" name="Rectangle 138"/>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62" name="Rectangle 139"/>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47</xdr:row>
      <xdr:rowOff>0</xdr:rowOff>
    </xdr:from>
    <xdr:to>
      <xdr:col>15</xdr:col>
      <xdr:colOff>9525</xdr:colOff>
      <xdr:row>47</xdr:row>
      <xdr:rowOff>0</xdr:rowOff>
    </xdr:to>
    <xdr:sp macro="" textlink="">
      <xdr:nvSpPr>
        <xdr:cNvPr id="63" name="Rectangle 39"/>
        <xdr:cNvSpPr>
          <a:spLocks noChangeArrowheads="1"/>
        </xdr:cNvSpPr>
      </xdr:nvSpPr>
      <xdr:spPr>
        <a:xfrm>
          <a:off x="1582420" y="6496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64" name="Rectangle 101"/>
        <xdr:cNvSpPr>
          <a:spLocks noChangeArrowheads="1"/>
        </xdr:cNvSpPr>
      </xdr:nvSpPr>
      <xdr:spPr>
        <a:xfrm>
          <a:off x="687705" y="63887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65" name="Rectangle 102"/>
        <xdr:cNvSpPr>
          <a:spLocks noChangeArrowheads="1"/>
        </xdr:cNvSpPr>
      </xdr:nvSpPr>
      <xdr:spPr>
        <a:xfrm>
          <a:off x="0" y="64077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66" name="Rectangle 103"/>
        <xdr:cNvSpPr>
          <a:spLocks noChangeArrowheads="1"/>
        </xdr:cNvSpPr>
      </xdr:nvSpPr>
      <xdr:spPr>
        <a:xfrm>
          <a:off x="3287395" y="63792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113030</xdr:colOff>
      <xdr:row>47</xdr:row>
      <xdr:rowOff>152400</xdr:rowOff>
    </xdr:to>
    <xdr:sp macro="" textlink="">
      <xdr:nvSpPr>
        <xdr:cNvPr id="67" name="Rectangle 104"/>
        <xdr:cNvSpPr>
          <a:spLocks noChangeArrowheads="1"/>
        </xdr:cNvSpPr>
      </xdr:nvSpPr>
      <xdr:spPr>
        <a:xfrm>
          <a:off x="1564640" y="64077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68" name="Rectangle 134"/>
        <xdr:cNvSpPr>
          <a:spLocks noChangeArrowheads="1"/>
        </xdr:cNvSpPr>
      </xdr:nvSpPr>
      <xdr:spPr>
        <a:xfrm>
          <a:off x="687705" y="63887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69" name="Rectangle 135"/>
        <xdr:cNvSpPr>
          <a:spLocks noChangeArrowheads="1"/>
        </xdr:cNvSpPr>
      </xdr:nvSpPr>
      <xdr:spPr>
        <a:xfrm>
          <a:off x="0" y="64077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47</xdr:row>
      <xdr:rowOff>0</xdr:rowOff>
    </xdr:from>
    <xdr:to>
      <xdr:col>15</xdr:col>
      <xdr:colOff>9525</xdr:colOff>
      <xdr:row>47</xdr:row>
      <xdr:rowOff>0</xdr:rowOff>
    </xdr:to>
    <xdr:sp macro="" textlink="">
      <xdr:nvSpPr>
        <xdr:cNvPr id="70" name="Rectangle 137"/>
        <xdr:cNvSpPr>
          <a:spLocks noChangeArrowheads="1"/>
        </xdr:cNvSpPr>
      </xdr:nvSpPr>
      <xdr:spPr>
        <a:xfrm>
          <a:off x="1582420" y="6496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71" name="Rectangle 138"/>
        <xdr:cNvSpPr>
          <a:spLocks noChangeArrowheads="1"/>
        </xdr:cNvSpPr>
      </xdr:nvSpPr>
      <xdr:spPr>
        <a:xfrm>
          <a:off x="3287395" y="63792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113030</xdr:colOff>
      <xdr:row>47</xdr:row>
      <xdr:rowOff>152400</xdr:rowOff>
    </xdr:to>
    <xdr:sp macro="" textlink="">
      <xdr:nvSpPr>
        <xdr:cNvPr id="72" name="Rectangle 139"/>
        <xdr:cNvSpPr>
          <a:spLocks noChangeArrowheads="1"/>
        </xdr:cNvSpPr>
      </xdr:nvSpPr>
      <xdr:spPr>
        <a:xfrm>
          <a:off x="1564640" y="64077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xdr:row>
      <xdr:rowOff>0</xdr:rowOff>
    </xdr:from>
    <xdr:to>
      <xdr:col>15</xdr:col>
      <xdr:colOff>9525</xdr:colOff>
      <xdr:row>52</xdr:row>
      <xdr:rowOff>0</xdr:rowOff>
    </xdr:to>
    <xdr:sp macro="" textlink="">
      <xdr:nvSpPr>
        <xdr:cNvPr id="73" name="Rectangle 105"/>
        <xdr:cNvSpPr>
          <a:spLocks noChangeArrowheads="1"/>
        </xdr:cNvSpPr>
      </xdr:nvSpPr>
      <xdr:spPr>
        <a:xfrm>
          <a:off x="1582420" y="7318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74" name="Rectangle 106"/>
        <xdr:cNvSpPr>
          <a:spLocks noChangeArrowheads="1"/>
        </xdr:cNvSpPr>
      </xdr:nvSpPr>
      <xdr:spPr>
        <a:xfrm>
          <a:off x="687705" y="7211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75" name="Rectangle 107"/>
        <xdr:cNvSpPr>
          <a:spLocks noChangeArrowheads="1"/>
        </xdr:cNvSpPr>
      </xdr:nvSpPr>
      <xdr:spPr>
        <a:xfrm>
          <a:off x="0" y="7230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76" name="Rectangle 108"/>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113030</xdr:colOff>
      <xdr:row>52</xdr:row>
      <xdr:rowOff>152400</xdr:rowOff>
    </xdr:to>
    <xdr:sp macro="" textlink="">
      <xdr:nvSpPr>
        <xdr:cNvPr id="77" name="Rectangle 109"/>
        <xdr:cNvSpPr>
          <a:spLocks noChangeArrowheads="1"/>
        </xdr:cNvSpPr>
      </xdr:nvSpPr>
      <xdr:spPr>
        <a:xfrm>
          <a:off x="1564640" y="7230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78" name="Rectangle 103"/>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79" name="Rectangle 103"/>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80" name="Rectangle 134"/>
        <xdr:cNvSpPr>
          <a:spLocks noChangeArrowheads="1"/>
        </xdr:cNvSpPr>
      </xdr:nvSpPr>
      <xdr:spPr>
        <a:xfrm>
          <a:off x="687705" y="7211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81" name="Rectangle 135"/>
        <xdr:cNvSpPr>
          <a:spLocks noChangeArrowheads="1"/>
        </xdr:cNvSpPr>
      </xdr:nvSpPr>
      <xdr:spPr>
        <a:xfrm>
          <a:off x="0" y="7230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xdr:row>
      <xdr:rowOff>0</xdr:rowOff>
    </xdr:from>
    <xdr:to>
      <xdr:col>15</xdr:col>
      <xdr:colOff>9525</xdr:colOff>
      <xdr:row>52</xdr:row>
      <xdr:rowOff>0</xdr:rowOff>
    </xdr:to>
    <xdr:sp macro="" textlink="">
      <xdr:nvSpPr>
        <xdr:cNvPr id="82" name="Rectangle 137"/>
        <xdr:cNvSpPr>
          <a:spLocks noChangeArrowheads="1"/>
        </xdr:cNvSpPr>
      </xdr:nvSpPr>
      <xdr:spPr>
        <a:xfrm>
          <a:off x="1582420" y="7318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83" name="Rectangle 138"/>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113030</xdr:colOff>
      <xdr:row>52</xdr:row>
      <xdr:rowOff>152400</xdr:rowOff>
    </xdr:to>
    <xdr:sp macro="" textlink="">
      <xdr:nvSpPr>
        <xdr:cNvPr id="84" name="Rectangle 139"/>
        <xdr:cNvSpPr>
          <a:spLocks noChangeArrowheads="1"/>
        </xdr:cNvSpPr>
      </xdr:nvSpPr>
      <xdr:spPr>
        <a:xfrm>
          <a:off x="1564640" y="7230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xdr:row>
      <xdr:rowOff>0</xdr:rowOff>
    </xdr:from>
    <xdr:to>
      <xdr:col>15</xdr:col>
      <xdr:colOff>9525</xdr:colOff>
      <xdr:row>52</xdr:row>
      <xdr:rowOff>0</xdr:rowOff>
    </xdr:to>
    <xdr:sp macro="" textlink="">
      <xdr:nvSpPr>
        <xdr:cNvPr id="85" name="Rectangle 39"/>
        <xdr:cNvSpPr>
          <a:spLocks noChangeArrowheads="1"/>
        </xdr:cNvSpPr>
      </xdr:nvSpPr>
      <xdr:spPr>
        <a:xfrm>
          <a:off x="1582420" y="7318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86" name="Rectangle 101"/>
        <xdr:cNvSpPr>
          <a:spLocks noChangeArrowheads="1"/>
        </xdr:cNvSpPr>
      </xdr:nvSpPr>
      <xdr:spPr>
        <a:xfrm>
          <a:off x="687705" y="7211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87" name="Rectangle 102"/>
        <xdr:cNvSpPr>
          <a:spLocks noChangeArrowheads="1"/>
        </xdr:cNvSpPr>
      </xdr:nvSpPr>
      <xdr:spPr>
        <a:xfrm>
          <a:off x="0" y="7230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88" name="Rectangle 103"/>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113030</xdr:colOff>
      <xdr:row>52</xdr:row>
      <xdr:rowOff>152400</xdr:rowOff>
    </xdr:to>
    <xdr:sp macro="" textlink="">
      <xdr:nvSpPr>
        <xdr:cNvPr id="89" name="Rectangle 104"/>
        <xdr:cNvSpPr>
          <a:spLocks noChangeArrowheads="1"/>
        </xdr:cNvSpPr>
      </xdr:nvSpPr>
      <xdr:spPr>
        <a:xfrm>
          <a:off x="1564640" y="7230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90" name="Rectangle 134"/>
        <xdr:cNvSpPr>
          <a:spLocks noChangeArrowheads="1"/>
        </xdr:cNvSpPr>
      </xdr:nvSpPr>
      <xdr:spPr>
        <a:xfrm>
          <a:off x="687705" y="7211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91" name="Rectangle 135"/>
        <xdr:cNvSpPr>
          <a:spLocks noChangeArrowheads="1"/>
        </xdr:cNvSpPr>
      </xdr:nvSpPr>
      <xdr:spPr>
        <a:xfrm>
          <a:off x="0" y="7230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xdr:row>
      <xdr:rowOff>0</xdr:rowOff>
    </xdr:from>
    <xdr:to>
      <xdr:col>15</xdr:col>
      <xdr:colOff>9525</xdr:colOff>
      <xdr:row>52</xdr:row>
      <xdr:rowOff>0</xdr:rowOff>
    </xdr:to>
    <xdr:sp macro="" textlink="">
      <xdr:nvSpPr>
        <xdr:cNvPr id="92" name="Rectangle 137"/>
        <xdr:cNvSpPr>
          <a:spLocks noChangeArrowheads="1"/>
        </xdr:cNvSpPr>
      </xdr:nvSpPr>
      <xdr:spPr>
        <a:xfrm>
          <a:off x="1582420" y="7318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93" name="Rectangle 138"/>
        <xdr:cNvSpPr>
          <a:spLocks noChangeArrowheads="1"/>
        </xdr:cNvSpPr>
      </xdr:nvSpPr>
      <xdr:spPr>
        <a:xfrm>
          <a:off x="3287395" y="72015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113030</xdr:colOff>
      <xdr:row>52</xdr:row>
      <xdr:rowOff>152400</xdr:rowOff>
    </xdr:to>
    <xdr:sp macro="" textlink="">
      <xdr:nvSpPr>
        <xdr:cNvPr id="94" name="Rectangle 139"/>
        <xdr:cNvSpPr>
          <a:spLocks noChangeArrowheads="1"/>
        </xdr:cNvSpPr>
      </xdr:nvSpPr>
      <xdr:spPr>
        <a:xfrm>
          <a:off x="1564640" y="7230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95" name="Rectangle 110"/>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96" name="Rectangle 111"/>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97" name="Rectangle 112"/>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98" name="Rectangle 113"/>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99" name="Rectangle 114"/>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00" name="Rectangle 103"/>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01" name="Rectangle 134"/>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02" name="Rectangle 135"/>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103" name="Rectangle 137"/>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04" name="Rectangle 138"/>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105" name="Rectangle 139"/>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106" name="Rectangle 105"/>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07" name="Rectangle 106"/>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08" name="Rectangle 107"/>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09" name="Rectangle 108"/>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110" name="Rectangle 109"/>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11" name="Rectangle 103"/>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12" name="Rectangle 103"/>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13" name="Rectangle 134"/>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14" name="Rectangle 135"/>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115" name="Rectangle 137"/>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16" name="Rectangle 138"/>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117" name="Rectangle 139"/>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118" name="Rectangle 39"/>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19" name="Rectangle 101"/>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20" name="Rectangle 102"/>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21" name="Rectangle 103"/>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122" name="Rectangle 104"/>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23" name="Rectangle 134"/>
        <xdr:cNvSpPr>
          <a:spLocks noChangeArrowheads="1"/>
        </xdr:cNvSpPr>
      </xdr:nvSpPr>
      <xdr:spPr>
        <a:xfrm>
          <a:off x="687705" y="8033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24" name="Rectangle 135"/>
        <xdr:cNvSpPr>
          <a:spLocks noChangeArrowheads="1"/>
        </xdr:cNvSpPr>
      </xdr:nvSpPr>
      <xdr:spPr>
        <a:xfrm>
          <a:off x="0" y="8052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125" name="Rectangle 137"/>
        <xdr:cNvSpPr>
          <a:spLocks noChangeArrowheads="1"/>
        </xdr:cNvSpPr>
      </xdr:nvSpPr>
      <xdr:spPr>
        <a:xfrm>
          <a:off x="1582420" y="8140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26" name="Rectangle 138"/>
        <xdr:cNvSpPr>
          <a:spLocks noChangeArrowheads="1"/>
        </xdr:cNvSpPr>
      </xdr:nvSpPr>
      <xdr:spPr>
        <a:xfrm>
          <a:off x="3287395" y="80238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127" name="Rectangle 139"/>
        <xdr:cNvSpPr>
          <a:spLocks noChangeArrowheads="1"/>
        </xdr:cNvSpPr>
      </xdr:nvSpPr>
      <xdr:spPr>
        <a:xfrm>
          <a:off x="1564640" y="8052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8</xdr:col>
      <xdr:colOff>38100</xdr:colOff>
      <xdr:row>30</xdr:row>
      <xdr:rowOff>142875</xdr:rowOff>
    </xdr:from>
    <xdr:to>
      <xdr:col>9</xdr:col>
      <xdr:colOff>93980</xdr:colOff>
      <xdr:row>32</xdr:row>
      <xdr:rowOff>17780</xdr:rowOff>
    </xdr:to>
    <xdr:sp macro="" textlink="">
      <xdr:nvSpPr>
        <xdr:cNvPr id="128" name="円/楕円 127"/>
        <xdr:cNvSpPr/>
      </xdr:nvSpPr>
      <xdr:spPr>
        <a:xfrm>
          <a:off x="942340" y="3867150"/>
          <a:ext cx="168910" cy="179705"/>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66675</xdr:colOff>
      <xdr:row>13</xdr:row>
      <xdr:rowOff>0</xdr:rowOff>
    </xdr:from>
    <xdr:to>
      <xdr:col>14</xdr:col>
      <xdr:colOff>19050</xdr:colOff>
      <xdr:row>13</xdr:row>
      <xdr:rowOff>142875</xdr:rowOff>
    </xdr:to>
    <xdr:sp macro="" textlink="">
      <xdr:nvSpPr>
        <xdr:cNvPr id="2" name="Rectangle 3"/>
        <xdr:cNvSpPr>
          <a:spLocks noChangeArrowheads="1"/>
        </xdr:cNvSpPr>
      </xdr:nvSpPr>
      <xdr:spPr>
        <a:xfrm>
          <a:off x="1310005" y="170180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xdr:row>
      <xdr:rowOff>0</xdr:rowOff>
    </xdr:from>
    <xdr:to>
      <xdr:col>37</xdr:col>
      <xdr:colOff>28575</xdr:colOff>
      <xdr:row>13</xdr:row>
      <xdr:rowOff>142875</xdr:rowOff>
    </xdr:to>
    <xdr:sp macro="" textlink="">
      <xdr:nvSpPr>
        <xdr:cNvPr id="3" name="Rectangle 4"/>
        <xdr:cNvSpPr>
          <a:spLocks noChangeArrowheads="1"/>
        </xdr:cNvSpPr>
      </xdr:nvSpPr>
      <xdr:spPr>
        <a:xfrm>
          <a:off x="3843020" y="170180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4" name="Rectangle 5"/>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5" name="Rectangle 6"/>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6" name="Rectangle 7"/>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57150</xdr:rowOff>
    </xdr:from>
    <xdr:to>
      <xdr:col>30</xdr:col>
      <xdr:colOff>28575</xdr:colOff>
      <xdr:row>17</xdr:row>
      <xdr:rowOff>133350</xdr:rowOff>
    </xdr:to>
    <xdr:sp macro="" textlink="">
      <xdr:nvSpPr>
        <xdr:cNvPr id="7" name="Rectangle 8"/>
        <xdr:cNvSpPr>
          <a:spLocks noChangeArrowheads="1"/>
        </xdr:cNvSpPr>
      </xdr:nvSpPr>
      <xdr:spPr>
        <a:xfrm>
          <a:off x="328739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8" name="Rectangle 9"/>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9" name="Rectangle 12"/>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10" name="Rectangle 13"/>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57150</xdr:rowOff>
    </xdr:from>
    <xdr:to>
      <xdr:col>30</xdr:col>
      <xdr:colOff>28575</xdr:colOff>
      <xdr:row>22</xdr:row>
      <xdr:rowOff>133350</xdr:rowOff>
    </xdr:to>
    <xdr:sp macro="" textlink="">
      <xdr:nvSpPr>
        <xdr:cNvPr id="11" name="Rectangle 14"/>
        <xdr:cNvSpPr>
          <a:spLocks noChangeArrowheads="1"/>
        </xdr:cNvSpPr>
      </xdr:nvSpPr>
      <xdr:spPr>
        <a:xfrm>
          <a:off x="328739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12" name="Rectangle 15"/>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13" name="Rectangle 16"/>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14" name="Rectangle 17"/>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15" name="Rectangle 18"/>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16" name="Rectangle 19"/>
        <xdr:cNvSpPr>
          <a:spLocks noChangeArrowheads="1"/>
        </xdr:cNvSpPr>
      </xdr:nvSpPr>
      <xdr:spPr>
        <a:xfrm>
          <a:off x="328739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17" name="Rectangle 20"/>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18" name="Rectangle 21"/>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19" name="Rectangle 22"/>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20" name="Rectangle 23"/>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21" name="Rectangle 24"/>
        <xdr:cNvSpPr>
          <a:spLocks noChangeArrowheads="1"/>
        </xdr:cNvSpPr>
      </xdr:nvSpPr>
      <xdr:spPr>
        <a:xfrm>
          <a:off x="328739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22" name="Rectangle 25"/>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37</xdr:row>
      <xdr:rowOff>0</xdr:rowOff>
    </xdr:from>
    <xdr:to>
      <xdr:col>15</xdr:col>
      <xdr:colOff>9525</xdr:colOff>
      <xdr:row>37</xdr:row>
      <xdr:rowOff>0</xdr:rowOff>
    </xdr:to>
    <xdr:sp macro="" textlink="">
      <xdr:nvSpPr>
        <xdr:cNvPr id="23" name="Rectangle 26"/>
        <xdr:cNvSpPr>
          <a:spLocks noChangeArrowheads="1"/>
        </xdr:cNvSpPr>
      </xdr:nvSpPr>
      <xdr:spPr>
        <a:xfrm>
          <a:off x="1582420" y="56489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36</xdr:row>
      <xdr:rowOff>57150</xdr:rowOff>
    </xdr:from>
    <xdr:to>
      <xdr:col>7</xdr:col>
      <xdr:colOff>28575</xdr:colOff>
      <xdr:row>37</xdr:row>
      <xdr:rowOff>133350</xdr:rowOff>
    </xdr:to>
    <xdr:sp macro="" textlink="">
      <xdr:nvSpPr>
        <xdr:cNvPr id="24" name="Rectangle 27"/>
        <xdr:cNvSpPr>
          <a:spLocks noChangeArrowheads="1"/>
        </xdr:cNvSpPr>
      </xdr:nvSpPr>
      <xdr:spPr>
        <a:xfrm>
          <a:off x="687705" y="55416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36</xdr:row>
      <xdr:rowOff>76200</xdr:rowOff>
    </xdr:from>
    <xdr:to>
      <xdr:col>1</xdr:col>
      <xdr:colOff>19050</xdr:colOff>
      <xdr:row>37</xdr:row>
      <xdr:rowOff>114300</xdr:rowOff>
    </xdr:to>
    <xdr:sp macro="" textlink="">
      <xdr:nvSpPr>
        <xdr:cNvPr id="25" name="Rectangle 28"/>
        <xdr:cNvSpPr>
          <a:spLocks noChangeArrowheads="1"/>
        </xdr:cNvSpPr>
      </xdr:nvSpPr>
      <xdr:spPr>
        <a:xfrm>
          <a:off x="0" y="55606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36</xdr:row>
      <xdr:rowOff>57150</xdr:rowOff>
    </xdr:from>
    <xdr:to>
      <xdr:col>30</xdr:col>
      <xdr:colOff>28575</xdr:colOff>
      <xdr:row>37</xdr:row>
      <xdr:rowOff>133350</xdr:rowOff>
    </xdr:to>
    <xdr:sp macro="" textlink="">
      <xdr:nvSpPr>
        <xdr:cNvPr id="26" name="Rectangle 29"/>
        <xdr:cNvSpPr>
          <a:spLocks noChangeArrowheads="1"/>
        </xdr:cNvSpPr>
      </xdr:nvSpPr>
      <xdr:spPr>
        <a:xfrm>
          <a:off x="3287395" y="55416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36</xdr:row>
      <xdr:rowOff>76200</xdr:rowOff>
    </xdr:from>
    <xdr:to>
      <xdr:col>14</xdr:col>
      <xdr:colOff>113030</xdr:colOff>
      <xdr:row>37</xdr:row>
      <xdr:rowOff>152400</xdr:rowOff>
    </xdr:to>
    <xdr:sp macro="" textlink="">
      <xdr:nvSpPr>
        <xdr:cNvPr id="27" name="Rectangle 30"/>
        <xdr:cNvSpPr>
          <a:spLocks noChangeArrowheads="1"/>
        </xdr:cNvSpPr>
      </xdr:nvSpPr>
      <xdr:spPr>
        <a:xfrm>
          <a:off x="1564640" y="55606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42</xdr:row>
      <xdr:rowOff>0</xdr:rowOff>
    </xdr:from>
    <xdr:to>
      <xdr:col>15</xdr:col>
      <xdr:colOff>9525</xdr:colOff>
      <xdr:row>42</xdr:row>
      <xdr:rowOff>0</xdr:rowOff>
    </xdr:to>
    <xdr:sp macro="" textlink="">
      <xdr:nvSpPr>
        <xdr:cNvPr id="28" name="Rectangle 31"/>
        <xdr:cNvSpPr>
          <a:spLocks noChangeArrowheads="1"/>
        </xdr:cNvSpPr>
      </xdr:nvSpPr>
      <xdr:spPr>
        <a:xfrm>
          <a:off x="1582420" y="6471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41</xdr:row>
      <xdr:rowOff>57150</xdr:rowOff>
    </xdr:from>
    <xdr:to>
      <xdr:col>7</xdr:col>
      <xdr:colOff>28575</xdr:colOff>
      <xdr:row>42</xdr:row>
      <xdr:rowOff>133350</xdr:rowOff>
    </xdr:to>
    <xdr:sp macro="" textlink="">
      <xdr:nvSpPr>
        <xdr:cNvPr id="29" name="Rectangle 32"/>
        <xdr:cNvSpPr>
          <a:spLocks noChangeArrowheads="1"/>
        </xdr:cNvSpPr>
      </xdr:nvSpPr>
      <xdr:spPr>
        <a:xfrm>
          <a:off x="687705" y="63639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41</xdr:row>
      <xdr:rowOff>76200</xdr:rowOff>
    </xdr:from>
    <xdr:to>
      <xdr:col>1</xdr:col>
      <xdr:colOff>19050</xdr:colOff>
      <xdr:row>42</xdr:row>
      <xdr:rowOff>114300</xdr:rowOff>
    </xdr:to>
    <xdr:sp macro="" textlink="">
      <xdr:nvSpPr>
        <xdr:cNvPr id="30" name="Rectangle 33"/>
        <xdr:cNvSpPr>
          <a:spLocks noChangeArrowheads="1"/>
        </xdr:cNvSpPr>
      </xdr:nvSpPr>
      <xdr:spPr>
        <a:xfrm>
          <a:off x="0" y="63830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41</xdr:row>
      <xdr:rowOff>57150</xdr:rowOff>
    </xdr:from>
    <xdr:to>
      <xdr:col>30</xdr:col>
      <xdr:colOff>28575</xdr:colOff>
      <xdr:row>42</xdr:row>
      <xdr:rowOff>133350</xdr:rowOff>
    </xdr:to>
    <xdr:sp macro="" textlink="">
      <xdr:nvSpPr>
        <xdr:cNvPr id="31" name="Rectangle 34"/>
        <xdr:cNvSpPr>
          <a:spLocks noChangeArrowheads="1"/>
        </xdr:cNvSpPr>
      </xdr:nvSpPr>
      <xdr:spPr>
        <a:xfrm>
          <a:off x="3287395" y="63639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41</xdr:row>
      <xdr:rowOff>76200</xdr:rowOff>
    </xdr:from>
    <xdr:to>
      <xdr:col>14</xdr:col>
      <xdr:colOff>113030</xdr:colOff>
      <xdr:row>42</xdr:row>
      <xdr:rowOff>152400</xdr:rowOff>
    </xdr:to>
    <xdr:sp macro="" textlink="">
      <xdr:nvSpPr>
        <xdr:cNvPr id="32" name="Rectangle 35"/>
        <xdr:cNvSpPr>
          <a:spLocks noChangeArrowheads="1"/>
        </xdr:cNvSpPr>
      </xdr:nvSpPr>
      <xdr:spPr>
        <a:xfrm>
          <a:off x="1564640" y="63830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47</xdr:row>
      <xdr:rowOff>0</xdr:rowOff>
    </xdr:from>
    <xdr:to>
      <xdr:col>15</xdr:col>
      <xdr:colOff>9525</xdr:colOff>
      <xdr:row>47</xdr:row>
      <xdr:rowOff>0</xdr:rowOff>
    </xdr:to>
    <xdr:sp macro="" textlink="">
      <xdr:nvSpPr>
        <xdr:cNvPr id="33" name="Rectangle 36"/>
        <xdr:cNvSpPr>
          <a:spLocks noChangeArrowheads="1"/>
        </xdr:cNvSpPr>
      </xdr:nvSpPr>
      <xdr:spPr>
        <a:xfrm>
          <a:off x="1582420" y="72936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34" name="Rectangle 37"/>
        <xdr:cNvSpPr>
          <a:spLocks noChangeArrowheads="1"/>
        </xdr:cNvSpPr>
      </xdr:nvSpPr>
      <xdr:spPr>
        <a:xfrm>
          <a:off x="687705" y="71862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35" name="Rectangle 38"/>
        <xdr:cNvSpPr>
          <a:spLocks noChangeArrowheads="1"/>
        </xdr:cNvSpPr>
      </xdr:nvSpPr>
      <xdr:spPr>
        <a:xfrm>
          <a:off x="0" y="72053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46</xdr:row>
      <xdr:rowOff>57150</xdr:rowOff>
    </xdr:from>
    <xdr:to>
      <xdr:col>30</xdr:col>
      <xdr:colOff>28575</xdr:colOff>
      <xdr:row>47</xdr:row>
      <xdr:rowOff>133350</xdr:rowOff>
    </xdr:to>
    <xdr:sp macro="" textlink="">
      <xdr:nvSpPr>
        <xdr:cNvPr id="36" name="Rectangle 39"/>
        <xdr:cNvSpPr>
          <a:spLocks noChangeArrowheads="1"/>
        </xdr:cNvSpPr>
      </xdr:nvSpPr>
      <xdr:spPr>
        <a:xfrm>
          <a:off x="3287395" y="71862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113030</xdr:colOff>
      <xdr:row>47</xdr:row>
      <xdr:rowOff>152400</xdr:rowOff>
    </xdr:to>
    <xdr:sp macro="" textlink="">
      <xdr:nvSpPr>
        <xdr:cNvPr id="37" name="Rectangle 40"/>
        <xdr:cNvSpPr>
          <a:spLocks noChangeArrowheads="1"/>
        </xdr:cNvSpPr>
      </xdr:nvSpPr>
      <xdr:spPr>
        <a:xfrm>
          <a:off x="1564640" y="72053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xdr:row>
      <xdr:rowOff>0</xdr:rowOff>
    </xdr:from>
    <xdr:to>
      <xdr:col>15</xdr:col>
      <xdr:colOff>9525</xdr:colOff>
      <xdr:row>52</xdr:row>
      <xdr:rowOff>0</xdr:rowOff>
    </xdr:to>
    <xdr:sp macro="" textlink="">
      <xdr:nvSpPr>
        <xdr:cNvPr id="38" name="Rectangle 41"/>
        <xdr:cNvSpPr>
          <a:spLocks noChangeArrowheads="1"/>
        </xdr:cNvSpPr>
      </xdr:nvSpPr>
      <xdr:spPr>
        <a:xfrm>
          <a:off x="1582420" y="81159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39" name="Rectangle 42"/>
        <xdr:cNvSpPr>
          <a:spLocks noChangeArrowheads="1"/>
        </xdr:cNvSpPr>
      </xdr:nvSpPr>
      <xdr:spPr>
        <a:xfrm>
          <a:off x="687705" y="80086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40" name="Rectangle 43"/>
        <xdr:cNvSpPr>
          <a:spLocks noChangeArrowheads="1"/>
        </xdr:cNvSpPr>
      </xdr:nvSpPr>
      <xdr:spPr>
        <a:xfrm>
          <a:off x="0" y="80276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57150</xdr:rowOff>
    </xdr:from>
    <xdr:to>
      <xdr:col>30</xdr:col>
      <xdr:colOff>28575</xdr:colOff>
      <xdr:row>52</xdr:row>
      <xdr:rowOff>133350</xdr:rowOff>
    </xdr:to>
    <xdr:sp macro="" textlink="">
      <xdr:nvSpPr>
        <xdr:cNvPr id="41" name="Rectangle 44"/>
        <xdr:cNvSpPr>
          <a:spLocks noChangeArrowheads="1"/>
        </xdr:cNvSpPr>
      </xdr:nvSpPr>
      <xdr:spPr>
        <a:xfrm>
          <a:off x="3287395" y="80086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113030</xdr:colOff>
      <xdr:row>52</xdr:row>
      <xdr:rowOff>152400</xdr:rowOff>
    </xdr:to>
    <xdr:sp macro="" textlink="">
      <xdr:nvSpPr>
        <xdr:cNvPr id="42" name="Rectangle 45"/>
        <xdr:cNvSpPr>
          <a:spLocks noChangeArrowheads="1"/>
        </xdr:cNvSpPr>
      </xdr:nvSpPr>
      <xdr:spPr>
        <a:xfrm>
          <a:off x="1564640" y="80276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xdr:row>
      <xdr:rowOff>0</xdr:rowOff>
    </xdr:from>
    <xdr:to>
      <xdr:col>15</xdr:col>
      <xdr:colOff>9525</xdr:colOff>
      <xdr:row>57</xdr:row>
      <xdr:rowOff>0</xdr:rowOff>
    </xdr:to>
    <xdr:sp macro="" textlink="">
      <xdr:nvSpPr>
        <xdr:cNvPr id="43" name="Rectangle 46"/>
        <xdr:cNvSpPr>
          <a:spLocks noChangeArrowheads="1"/>
        </xdr:cNvSpPr>
      </xdr:nvSpPr>
      <xdr:spPr>
        <a:xfrm>
          <a:off x="1582420" y="89382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44" name="Rectangle 47"/>
        <xdr:cNvSpPr>
          <a:spLocks noChangeArrowheads="1"/>
        </xdr:cNvSpPr>
      </xdr:nvSpPr>
      <xdr:spPr>
        <a:xfrm>
          <a:off x="687705" y="88309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45" name="Rectangle 48"/>
        <xdr:cNvSpPr>
          <a:spLocks noChangeArrowheads="1"/>
        </xdr:cNvSpPr>
      </xdr:nvSpPr>
      <xdr:spPr>
        <a:xfrm>
          <a:off x="0" y="88499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57150</xdr:rowOff>
    </xdr:from>
    <xdr:to>
      <xdr:col>30</xdr:col>
      <xdr:colOff>28575</xdr:colOff>
      <xdr:row>57</xdr:row>
      <xdr:rowOff>133350</xdr:rowOff>
    </xdr:to>
    <xdr:sp macro="" textlink="">
      <xdr:nvSpPr>
        <xdr:cNvPr id="46" name="Rectangle 49"/>
        <xdr:cNvSpPr>
          <a:spLocks noChangeArrowheads="1"/>
        </xdr:cNvSpPr>
      </xdr:nvSpPr>
      <xdr:spPr>
        <a:xfrm>
          <a:off x="3287395" y="88309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113030</xdr:colOff>
      <xdr:row>57</xdr:row>
      <xdr:rowOff>152400</xdr:rowOff>
    </xdr:to>
    <xdr:sp macro="" textlink="">
      <xdr:nvSpPr>
        <xdr:cNvPr id="47" name="Rectangle 50"/>
        <xdr:cNvSpPr>
          <a:spLocks noChangeArrowheads="1"/>
        </xdr:cNvSpPr>
      </xdr:nvSpPr>
      <xdr:spPr>
        <a:xfrm>
          <a:off x="1564640" y="88499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62</xdr:row>
      <xdr:rowOff>0</xdr:rowOff>
    </xdr:from>
    <xdr:to>
      <xdr:col>15</xdr:col>
      <xdr:colOff>9525</xdr:colOff>
      <xdr:row>62</xdr:row>
      <xdr:rowOff>0</xdr:rowOff>
    </xdr:to>
    <xdr:sp macro="" textlink="">
      <xdr:nvSpPr>
        <xdr:cNvPr id="48" name="Rectangle 51"/>
        <xdr:cNvSpPr>
          <a:spLocks noChangeArrowheads="1"/>
        </xdr:cNvSpPr>
      </xdr:nvSpPr>
      <xdr:spPr>
        <a:xfrm>
          <a:off x="1582420" y="97605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61</xdr:row>
      <xdr:rowOff>57150</xdr:rowOff>
    </xdr:from>
    <xdr:to>
      <xdr:col>7</xdr:col>
      <xdr:colOff>28575</xdr:colOff>
      <xdr:row>62</xdr:row>
      <xdr:rowOff>133350</xdr:rowOff>
    </xdr:to>
    <xdr:sp macro="" textlink="">
      <xdr:nvSpPr>
        <xdr:cNvPr id="49" name="Rectangle 52"/>
        <xdr:cNvSpPr>
          <a:spLocks noChangeArrowheads="1"/>
        </xdr:cNvSpPr>
      </xdr:nvSpPr>
      <xdr:spPr>
        <a:xfrm>
          <a:off x="687705" y="96532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61</xdr:row>
      <xdr:rowOff>76200</xdr:rowOff>
    </xdr:from>
    <xdr:to>
      <xdr:col>1</xdr:col>
      <xdr:colOff>19050</xdr:colOff>
      <xdr:row>62</xdr:row>
      <xdr:rowOff>114300</xdr:rowOff>
    </xdr:to>
    <xdr:sp macro="" textlink="">
      <xdr:nvSpPr>
        <xdr:cNvPr id="50" name="Rectangle 53"/>
        <xdr:cNvSpPr>
          <a:spLocks noChangeArrowheads="1"/>
        </xdr:cNvSpPr>
      </xdr:nvSpPr>
      <xdr:spPr>
        <a:xfrm>
          <a:off x="0" y="96723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61</xdr:row>
      <xdr:rowOff>57150</xdr:rowOff>
    </xdr:from>
    <xdr:to>
      <xdr:col>30</xdr:col>
      <xdr:colOff>28575</xdr:colOff>
      <xdr:row>62</xdr:row>
      <xdr:rowOff>133350</xdr:rowOff>
    </xdr:to>
    <xdr:sp macro="" textlink="">
      <xdr:nvSpPr>
        <xdr:cNvPr id="51" name="Rectangle 54"/>
        <xdr:cNvSpPr>
          <a:spLocks noChangeArrowheads="1"/>
        </xdr:cNvSpPr>
      </xdr:nvSpPr>
      <xdr:spPr>
        <a:xfrm>
          <a:off x="3287395" y="96532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61</xdr:row>
      <xdr:rowOff>76200</xdr:rowOff>
    </xdr:from>
    <xdr:to>
      <xdr:col>14</xdr:col>
      <xdr:colOff>113030</xdr:colOff>
      <xdr:row>62</xdr:row>
      <xdr:rowOff>152400</xdr:rowOff>
    </xdr:to>
    <xdr:sp macro="" textlink="">
      <xdr:nvSpPr>
        <xdr:cNvPr id="52" name="Rectangle 55"/>
        <xdr:cNvSpPr>
          <a:spLocks noChangeArrowheads="1"/>
        </xdr:cNvSpPr>
      </xdr:nvSpPr>
      <xdr:spPr>
        <a:xfrm>
          <a:off x="1564640" y="96723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65</xdr:row>
      <xdr:rowOff>0</xdr:rowOff>
    </xdr:from>
    <xdr:to>
      <xdr:col>15</xdr:col>
      <xdr:colOff>9525</xdr:colOff>
      <xdr:row>65</xdr:row>
      <xdr:rowOff>0</xdr:rowOff>
    </xdr:to>
    <xdr:sp macro="" textlink="">
      <xdr:nvSpPr>
        <xdr:cNvPr id="53" name="Rectangle 56"/>
        <xdr:cNvSpPr>
          <a:spLocks noChangeArrowheads="1"/>
        </xdr:cNvSpPr>
      </xdr:nvSpPr>
      <xdr:spPr>
        <a:xfrm>
          <a:off x="1582420" y="103327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xdr:row>
      <xdr:rowOff>0</xdr:rowOff>
    </xdr:from>
    <xdr:to>
      <xdr:col>15</xdr:col>
      <xdr:colOff>9525</xdr:colOff>
      <xdr:row>65</xdr:row>
      <xdr:rowOff>0</xdr:rowOff>
    </xdr:to>
    <xdr:sp macro="" textlink="">
      <xdr:nvSpPr>
        <xdr:cNvPr id="54" name="Rectangle 61"/>
        <xdr:cNvSpPr>
          <a:spLocks noChangeArrowheads="1"/>
        </xdr:cNvSpPr>
      </xdr:nvSpPr>
      <xdr:spPr>
        <a:xfrm>
          <a:off x="1582420" y="103327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65</xdr:row>
      <xdr:rowOff>0</xdr:rowOff>
    </xdr:from>
    <xdr:to>
      <xdr:col>7</xdr:col>
      <xdr:colOff>28575</xdr:colOff>
      <xdr:row>65</xdr:row>
      <xdr:rowOff>0</xdr:rowOff>
    </xdr:to>
    <xdr:sp macro="" textlink="">
      <xdr:nvSpPr>
        <xdr:cNvPr id="55" name="Rectangle 62"/>
        <xdr:cNvSpPr>
          <a:spLocks noChangeArrowheads="1"/>
        </xdr:cNvSpPr>
      </xdr:nvSpPr>
      <xdr:spPr>
        <a:xfrm>
          <a:off x="687705" y="103327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65</xdr:row>
      <xdr:rowOff>0</xdr:rowOff>
    </xdr:from>
    <xdr:to>
      <xdr:col>1</xdr:col>
      <xdr:colOff>19050</xdr:colOff>
      <xdr:row>65</xdr:row>
      <xdr:rowOff>0</xdr:rowOff>
    </xdr:to>
    <xdr:sp macro="" textlink="">
      <xdr:nvSpPr>
        <xdr:cNvPr id="56" name="Rectangle 63"/>
        <xdr:cNvSpPr>
          <a:spLocks noChangeArrowheads="1"/>
        </xdr:cNvSpPr>
      </xdr:nvSpPr>
      <xdr:spPr>
        <a:xfrm>
          <a:off x="0" y="103327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65</xdr:row>
      <xdr:rowOff>0</xdr:rowOff>
    </xdr:from>
    <xdr:to>
      <xdr:col>30</xdr:col>
      <xdr:colOff>28575</xdr:colOff>
      <xdr:row>65</xdr:row>
      <xdr:rowOff>0</xdr:rowOff>
    </xdr:to>
    <xdr:sp macro="" textlink="">
      <xdr:nvSpPr>
        <xdr:cNvPr id="57" name="Rectangle 64"/>
        <xdr:cNvSpPr>
          <a:spLocks noChangeArrowheads="1"/>
        </xdr:cNvSpPr>
      </xdr:nvSpPr>
      <xdr:spPr>
        <a:xfrm>
          <a:off x="3287395" y="103327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65</xdr:row>
      <xdr:rowOff>0</xdr:rowOff>
    </xdr:from>
    <xdr:to>
      <xdr:col>14</xdr:col>
      <xdr:colOff>113030</xdr:colOff>
      <xdr:row>65</xdr:row>
      <xdr:rowOff>0</xdr:rowOff>
    </xdr:to>
    <xdr:sp macro="" textlink="">
      <xdr:nvSpPr>
        <xdr:cNvPr id="58" name="Rectangle 65"/>
        <xdr:cNvSpPr>
          <a:spLocks noChangeArrowheads="1"/>
        </xdr:cNvSpPr>
      </xdr:nvSpPr>
      <xdr:spPr>
        <a:xfrm>
          <a:off x="1564640" y="1033272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63</xdr:row>
      <xdr:rowOff>0</xdr:rowOff>
    </xdr:from>
    <xdr:to>
      <xdr:col>37</xdr:col>
      <xdr:colOff>104775</xdr:colOff>
      <xdr:row>64</xdr:row>
      <xdr:rowOff>47625</xdr:rowOff>
    </xdr:to>
    <xdr:sp macro="" textlink="">
      <xdr:nvSpPr>
        <xdr:cNvPr id="59" name="Rectangle 66"/>
        <xdr:cNvSpPr>
          <a:spLocks noChangeArrowheads="1"/>
        </xdr:cNvSpPr>
      </xdr:nvSpPr>
      <xdr:spPr>
        <a:xfrm>
          <a:off x="4154805" y="992505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62</xdr:row>
      <xdr:rowOff>133350</xdr:rowOff>
    </xdr:from>
    <xdr:to>
      <xdr:col>41</xdr:col>
      <xdr:colOff>47625</xdr:colOff>
      <xdr:row>64</xdr:row>
      <xdr:rowOff>47625</xdr:rowOff>
    </xdr:to>
    <xdr:sp macro="" textlink="">
      <xdr:nvSpPr>
        <xdr:cNvPr id="60" name="Rectangle 67"/>
        <xdr:cNvSpPr>
          <a:spLocks noChangeArrowheads="1"/>
        </xdr:cNvSpPr>
      </xdr:nvSpPr>
      <xdr:spPr>
        <a:xfrm>
          <a:off x="4549775" y="989393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81</xdr:row>
      <xdr:rowOff>0</xdr:rowOff>
    </xdr:from>
    <xdr:to>
      <xdr:col>14</xdr:col>
      <xdr:colOff>19050</xdr:colOff>
      <xdr:row>81</xdr:row>
      <xdr:rowOff>142875</xdr:rowOff>
    </xdr:to>
    <xdr:sp macro="" textlink="">
      <xdr:nvSpPr>
        <xdr:cNvPr id="61" name="Rectangle 69"/>
        <xdr:cNvSpPr>
          <a:spLocks noChangeArrowheads="1"/>
        </xdr:cNvSpPr>
      </xdr:nvSpPr>
      <xdr:spPr>
        <a:xfrm>
          <a:off x="1310005" y="1242885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81</xdr:row>
      <xdr:rowOff>0</xdr:rowOff>
    </xdr:from>
    <xdr:to>
      <xdr:col>37</xdr:col>
      <xdr:colOff>28575</xdr:colOff>
      <xdr:row>81</xdr:row>
      <xdr:rowOff>142875</xdr:rowOff>
    </xdr:to>
    <xdr:sp macro="" textlink="">
      <xdr:nvSpPr>
        <xdr:cNvPr id="62" name="Rectangle 70"/>
        <xdr:cNvSpPr>
          <a:spLocks noChangeArrowheads="1"/>
        </xdr:cNvSpPr>
      </xdr:nvSpPr>
      <xdr:spPr>
        <a:xfrm>
          <a:off x="3843020" y="1242885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90</xdr:row>
      <xdr:rowOff>0</xdr:rowOff>
    </xdr:from>
    <xdr:to>
      <xdr:col>15</xdr:col>
      <xdr:colOff>9525</xdr:colOff>
      <xdr:row>90</xdr:row>
      <xdr:rowOff>0</xdr:rowOff>
    </xdr:to>
    <xdr:sp macro="" textlink="">
      <xdr:nvSpPr>
        <xdr:cNvPr id="63" name="Rectangle 71"/>
        <xdr:cNvSpPr>
          <a:spLocks noChangeArrowheads="1"/>
        </xdr:cNvSpPr>
      </xdr:nvSpPr>
      <xdr:spPr>
        <a:xfrm>
          <a:off x="1582420" y="139090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84</xdr:row>
      <xdr:rowOff>57150</xdr:rowOff>
    </xdr:from>
    <xdr:to>
      <xdr:col>7</xdr:col>
      <xdr:colOff>28575</xdr:colOff>
      <xdr:row>85</xdr:row>
      <xdr:rowOff>133350</xdr:rowOff>
    </xdr:to>
    <xdr:sp macro="" textlink="">
      <xdr:nvSpPr>
        <xdr:cNvPr id="64" name="Rectangle 72"/>
        <xdr:cNvSpPr>
          <a:spLocks noChangeArrowheads="1"/>
        </xdr:cNvSpPr>
      </xdr:nvSpPr>
      <xdr:spPr>
        <a:xfrm>
          <a:off x="687705" y="129794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84</xdr:row>
      <xdr:rowOff>76200</xdr:rowOff>
    </xdr:from>
    <xdr:to>
      <xdr:col>1</xdr:col>
      <xdr:colOff>19050</xdr:colOff>
      <xdr:row>85</xdr:row>
      <xdr:rowOff>114300</xdr:rowOff>
    </xdr:to>
    <xdr:sp macro="" textlink="">
      <xdr:nvSpPr>
        <xdr:cNvPr id="65" name="Rectangle 73"/>
        <xdr:cNvSpPr>
          <a:spLocks noChangeArrowheads="1"/>
        </xdr:cNvSpPr>
      </xdr:nvSpPr>
      <xdr:spPr>
        <a:xfrm>
          <a:off x="0" y="129984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84</xdr:row>
      <xdr:rowOff>57150</xdr:rowOff>
    </xdr:from>
    <xdr:to>
      <xdr:col>30</xdr:col>
      <xdr:colOff>28575</xdr:colOff>
      <xdr:row>85</xdr:row>
      <xdr:rowOff>133350</xdr:rowOff>
    </xdr:to>
    <xdr:sp macro="" textlink="">
      <xdr:nvSpPr>
        <xdr:cNvPr id="66" name="Rectangle 74"/>
        <xdr:cNvSpPr>
          <a:spLocks noChangeArrowheads="1"/>
        </xdr:cNvSpPr>
      </xdr:nvSpPr>
      <xdr:spPr>
        <a:xfrm>
          <a:off x="3287395" y="129794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84</xdr:row>
      <xdr:rowOff>76200</xdr:rowOff>
    </xdr:from>
    <xdr:to>
      <xdr:col>14</xdr:col>
      <xdr:colOff>113030</xdr:colOff>
      <xdr:row>85</xdr:row>
      <xdr:rowOff>152400</xdr:rowOff>
    </xdr:to>
    <xdr:sp macro="" textlink="">
      <xdr:nvSpPr>
        <xdr:cNvPr id="67" name="Rectangle 75"/>
        <xdr:cNvSpPr>
          <a:spLocks noChangeArrowheads="1"/>
        </xdr:cNvSpPr>
      </xdr:nvSpPr>
      <xdr:spPr>
        <a:xfrm>
          <a:off x="1564640" y="129984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95</xdr:row>
      <xdr:rowOff>0</xdr:rowOff>
    </xdr:from>
    <xdr:to>
      <xdr:col>15</xdr:col>
      <xdr:colOff>9525</xdr:colOff>
      <xdr:row>95</xdr:row>
      <xdr:rowOff>0</xdr:rowOff>
    </xdr:to>
    <xdr:sp macro="" textlink="">
      <xdr:nvSpPr>
        <xdr:cNvPr id="68" name="Rectangle 80"/>
        <xdr:cNvSpPr>
          <a:spLocks noChangeArrowheads="1"/>
        </xdr:cNvSpPr>
      </xdr:nvSpPr>
      <xdr:spPr>
        <a:xfrm>
          <a:off x="1582420" y="147313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xdr:row>
      <xdr:rowOff>0</xdr:rowOff>
    </xdr:from>
    <xdr:to>
      <xdr:col>15</xdr:col>
      <xdr:colOff>9525</xdr:colOff>
      <xdr:row>100</xdr:row>
      <xdr:rowOff>0</xdr:rowOff>
    </xdr:to>
    <xdr:sp macro="" textlink="">
      <xdr:nvSpPr>
        <xdr:cNvPr id="69" name="Rectangle 85"/>
        <xdr:cNvSpPr>
          <a:spLocks noChangeArrowheads="1"/>
        </xdr:cNvSpPr>
      </xdr:nvSpPr>
      <xdr:spPr>
        <a:xfrm>
          <a:off x="1582420" y="155536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xdr:row>
      <xdr:rowOff>0</xdr:rowOff>
    </xdr:from>
    <xdr:to>
      <xdr:col>15</xdr:col>
      <xdr:colOff>9525</xdr:colOff>
      <xdr:row>105</xdr:row>
      <xdr:rowOff>0</xdr:rowOff>
    </xdr:to>
    <xdr:sp macro="" textlink="">
      <xdr:nvSpPr>
        <xdr:cNvPr id="70" name="Rectangle 90"/>
        <xdr:cNvSpPr>
          <a:spLocks noChangeArrowheads="1"/>
        </xdr:cNvSpPr>
      </xdr:nvSpPr>
      <xdr:spPr>
        <a:xfrm>
          <a:off x="1582420" y="163760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xdr:row>
      <xdr:rowOff>0</xdr:rowOff>
    </xdr:from>
    <xdr:to>
      <xdr:col>15</xdr:col>
      <xdr:colOff>9525</xdr:colOff>
      <xdr:row>110</xdr:row>
      <xdr:rowOff>0</xdr:rowOff>
    </xdr:to>
    <xdr:sp macro="" textlink="">
      <xdr:nvSpPr>
        <xdr:cNvPr id="71" name="Rectangle 95"/>
        <xdr:cNvSpPr>
          <a:spLocks noChangeArrowheads="1"/>
        </xdr:cNvSpPr>
      </xdr:nvSpPr>
      <xdr:spPr>
        <a:xfrm>
          <a:off x="1582420" y="171983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xdr:row>
      <xdr:rowOff>0</xdr:rowOff>
    </xdr:from>
    <xdr:to>
      <xdr:col>15</xdr:col>
      <xdr:colOff>9525</xdr:colOff>
      <xdr:row>115</xdr:row>
      <xdr:rowOff>0</xdr:rowOff>
    </xdr:to>
    <xdr:sp macro="" textlink="">
      <xdr:nvSpPr>
        <xdr:cNvPr id="72" name="Rectangle 100"/>
        <xdr:cNvSpPr>
          <a:spLocks noChangeArrowheads="1"/>
        </xdr:cNvSpPr>
      </xdr:nvSpPr>
      <xdr:spPr>
        <a:xfrm>
          <a:off x="1582420" y="180206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xdr:row>
      <xdr:rowOff>0</xdr:rowOff>
    </xdr:from>
    <xdr:to>
      <xdr:col>15</xdr:col>
      <xdr:colOff>9525</xdr:colOff>
      <xdr:row>120</xdr:row>
      <xdr:rowOff>0</xdr:rowOff>
    </xdr:to>
    <xdr:sp macro="" textlink="">
      <xdr:nvSpPr>
        <xdr:cNvPr id="73" name="Rectangle 105"/>
        <xdr:cNvSpPr>
          <a:spLocks noChangeArrowheads="1"/>
        </xdr:cNvSpPr>
      </xdr:nvSpPr>
      <xdr:spPr>
        <a:xfrm>
          <a:off x="1582420" y="188429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xdr:row>
      <xdr:rowOff>0</xdr:rowOff>
    </xdr:from>
    <xdr:to>
      <xdr:col>15</xdr:col>
      <xdr:colOff>9525</xdr:colOff>
      <xdr:row>125</xdr:row>
      <xdr:rowOff>0</xdr:rowOff>
    </xdr:to>
    <xdr:sp macro="" textlink="">
      <xdr:nvSpPr>
        <xdr:cNvPr id="74" name="Rectangle 110"/>
        <xdr:cNvSpPr>
          <a:spLocks noChangeArrowheads="1"/>
        </xdr:cNvSpPr>
      </xdr:nvSpPr>
      <xdr:spPr>
        <a:xfrm>
          <a:off x="1582420" y="196653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xdr:row>
      <xdr:rowOff>0</xdr:rowOff>
    </xdr:from>
    <xdr:to>
      <xdr:col>15</xdr:col>
      <xdr:colOff>9525</xdr:colOff>
      <xdr:row>130</xdr:row>
      <xdr:rowOff>0</xdr:rowOff>
    </xdr:to>
    <xdr:sp macro="" textlink="">
      <xdr:nvSpPr>
        <xdr:cNvPr id="75" name="Rectangle 115"/>
        <xdr:cNvSpPr>
          <a:spLocks noChangeArrowheads="1"/>
        </xdr:cNvSpPr>
      </xdr:nvSpPr>
      <xdr:spPr>
        <a:xfrm>
          <a:off x="1582420" y="204876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xdr:row>
      <xdr:rowOff>0</xdr:rowOff>
    </xdr:from>
    <xdr:to>
      <xdr:col>15</xdr:col>
      <xdr:colOff>9525</xdr:colOff>
      <xdr:row>133</xdr:row>
      <xdr:rowOff>0</xdr:rowOff>
    </xdr:to>
    <xdr:sp macro="" textlink="">
      <xdr:nvSpPr>
        <xdr:cNvPr id="76" name="Rectangle 120"/>
        <xdr:cNvSpPr>
          <a:spLocks noChangeArrowheads="1"/>
        </xdr:cNvSpPr>
      </xdr:nvSpPr>
      <xdr:spPr>
        <a:xfrm>
          <a:off x="1582420" y="210597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xdr:row>
      <xdr:rowOff>0</xdr:rowOff>
    </xdr:from>
    <xdr:to>
      <xdr:col>15</xdr:col>
      <xdr:colOff>9525</xdr:colOff>
      <xdr:row>133</xdr:row>
      <xdr:rowOff>0</xdr:rowOff>
    </xdr:to>
    <xdr:sp macro="" textlink="">
      <xdr:nvSpPr>
        <xdr:cNvPr id="77" name="Rectangle 121"/>
        <xdr:cNvSpPr>
          <a:spLocks noChangeArrowheads="1"/>
        </xdr:cNvSpPr>
      </xdr:nvSpPr>
      <xdr:spPr>
        <a:xfrm>
          <a:off x="1582420" y="210597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133</xdr:row>
      <xdr:rowOff>0</xdr:rowOff>
    </xdr:from>
    <xdr:to>
      <xdr:col>7</xdr:col>
      <xdr:colOff>28575</xdr:colOff>
      <xdr:row>133</xdr:row>
      <xdr:rowOff>0</xdr:rowOff>
    </xdr:to>
    <xdr:sp macro="" textlink="">
      <xdr:nvSpPr>
        <xdr:cNvPr id="78" name="Rectangle 122"/>
        <xdr:cNvSpPr>
          <a:spLocks noChangeArrowheads="1"/>
        </xdr:cNvSpPr>
      </xdr:nvSpPr>
      <xdr:spPr>
        <a:xfrm>
          <a:off x="687705" y="2105977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133</xdr:row>
      <xdr:rowOff>0</xdr:rowOff>
    </xdr:from>
    <xdr:to>
      <xdr:col>1</xdr:col>
      <xdr:colOff>19050</xdr:colOff>
      <xdr:row>133</xdr:row>
      <xdr:rowOff>0</xdr:rowOff>
    </xdr:to>
    <xdr:sp macro="" textlink="">
      <xdr:nvSpPr>
        <xdr:cNvPr id="79" name="Rectangle 123"/>
        <xdr:cNvSpPr>
          <a:spLocks noChangeArrowheads="1"/>
        </xdr:cNvSpPr>
      </xdr:nvSpPr>
      <xdr:spPr>
        <a:xfrm>
          <a:off x="0" y="2105977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133</xdr:row>
      <xdr:rowOff>0</xdr:rowOff>
    </xdr:from>
    <xdr:to>
      <xdr:col>30</xdr:col>
      <xdr:colOff>28575</xdr:colOff>
      <xdr:row>133</xdr:row>
      <xdr:rowOff>0</xdr:rowOff>
    </xdr:to>
    <xdr:sp macro="" textlink="">
      <xdr:nvSpPr>
        <xdr:cNvPr id="80" name="Rectangle 124"/>
        <xdr:cNvSpPr>
          <a:spLocks noChangeArrowheads="1"/>
        </xdr:cNvSpPr>
      </xdr:nvSpPr>
      <xdr:spPr>
        <a:xfrm>
          <a:off x="3287395" y="2105977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133</xdr:row>
      <xdr:rowOff>0</xdr:rowOff>
    </xdr:from>
    <xdr:to>
      <xdr:col>14</xdr:col>
      <xdr:colOff>113030</xdr:colOff>
      <xdr:row>133</xdr:row>
      <xdr:rowOff>0</xdr:rowOff>
    </xdr:to>
    <xdr:sp macro="" textlink="">
      <xdr:nvSpPr>
        <xdr:cNvPr id="81" name="Rectangle 125"/>
        <xdr:cNvSpPr>
          <a:spLocks noChangeArrowheads="1"/>
        </xdr:cNvSpPr>
      </xdr:nvSpPr>
      <xdr:spPr>
        <a:xfrm>
          <a:off x="1564640" y="2105977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131</xdr:row>
      <xdr:rowOff>0</xdr:rowOff>
    </xdr:from>
    <xdr:to>
      <xdr:col>37</xdr:col>
      <xdr:colOff>104775</xdr:colOff>
      <xdr:row>132</xdr:row>
      <xdr:rowOff>47625</xdr:rowOff>
    </xdr:to>
    <xdr:sp macro="" textlink="">
      <xdr:nvSpPr>
        <xdr:cNvPr id="82" name="Rectangle 126"/>
        <xdr:cNvSpPr>
          <a:spLocks noChangeArrowheads="1"/>
        </xdr:cNvSpPr>
      </xdr:nvSpPr>
      <xdr:spPr>
        <a:xfrm>
          <a:off x="4154805" y="2065210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130</xdr:row>
      <xdr:rowOff>133350</xdr:rowOff>
    </xdr:from>
    <xdr:to>
      <xdr:col>41</xdr:col>
      <xdr:colOff>47625</xdr:colOff>
      <xdr:row>132</xdr:row>
      <xdr:rowOff>47625</xdr:rowOff>
    </xdr:to>
    <xdr:sp macro="" textlink="">
      <xdr:nvSpPr>
        <xdr:cNvPr id="83" name="Rectangle 127"/>
        <xdr:cNvSpPr>
          <a:spLocks noChangeArrowheads="1"/>
        </xdr:cNvSpPr>
      </xdr:nvSpPr>
      <xdr:spPr>
        <a:xfrm>
          <a:off x="4549775" y="2062099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149</xdr:row>
      <xdr:rowOff>0</xdr:rowOff>
    </xdr:from>
    <xdr:to>
      <xdr:col>14</xdr:col>
      <xdr:colOff>19050</xdr:colOff>
      <xdr:row>149</xdr:row>
      <xdr:rowOff>142875</xdr:rowOff>
    </xdr:to>
    <xdr:sp macro="" textlink="">
      <xdr:nvSpPr>
        <xdr:cNvPr id="84" name="Rectangle 129"/>
        <xdr:cNvSpPr>
          <a:spLocks noChangeArrowheads="1"/>
        </xdr:cNvSpPr>
      </xdr:nvSpPr>
      <xdr:spPr>
        <a:xfrm>
          <a:off x="1310005" y="2315591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149</xdr:row>
      <xdr:rowOff>0</xdr:rowOff>
    </xdr:from>
    <xdr:to>
      <xdr:col>37</xdr:col>
      <xdr:colOff>28575</xdr:colOff>
      <xdr:row>149</xdr:row>
      <xdr:rowOff>142875</xdr:rowOff>
    </xdr:to>
    <xdr:sp macro="" textlink="">
      <xdr:nvSpPr>
        <xdr:cNvPr id="85" name="Rectangle 130"/>
        <xdr:cNvSpPr>
          <a:spLocks noChangeArrowheads="1"/>
        </xdr:cNvSpPr>
      </xdr:nvSpPr>
      <xdr:spPr>
        <a:xfrm>
          <a:off x="3843020" y="2315591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158</xdr:row>
      <xdr:rowOff>0</xdr:rowOff>
    </xdr:from>
    <xdr:to>
      <xdr:col>15</xdr:col>
      <xdr:colOff>9525</xdr:colOff>
      <xdr:row>158</xdr:row>
      <xdr:rowOff>0</xdr:rowOff>
    </xdr:to>
    <xdr:sp macro="" textlink="">
      <xdr:nvSpPr>
        <xdr:cNvPr id="86" name="Rectangle 131"/>
        <xdr:cNvSpPr>
          <a:spLocks noChangeArrowheads="1"/>
        </xdr:cNvSpPr>
      </xdr:nvSpPr>
      <xdr:spPr>
        <a:xfrm>
          <a:off x="1582420" y="246360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152</xdr:row>
      <xdr:rowOff>57150</xdr:rowOff>
    </xdr:from>
    <xdr:to>
      <xdr:col>7</xdr:col>
      <xdr:colOff>28575</xdr:colOff>
      <xdr:row>153</xdr:row>
      <xdr:rowOff>133350</xdr:rowOff>
    </xdr:to>
    <xdr:sp macro="" textlink="">
      <xdr:nvSpPr>
        <xdr:cNvPr id="87" name="Rectangle 132"/>
        <xdr:cNvSpPr>
          <a:spLocks noChangeArrowheads="1"/>
        </xdr:cNvSpPr>
      </xdr:nvSpPr>
      <xdr:spPr>
        <a:xfrm>
          <a:off x="687705" y="237064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152</xdr:row>
      <xdr:rowOff>76200</xdr:rowOff>
    </xdr:from>
    <xdr:to>
      <xdr:col>1</xdr:col>
      <xdr:colOff>19050</xdr:colOff>
      <xdr:row>153</xdr:row>
      <xdr:rowOff>114300</xdr:rowOff>
    </xdr:to>
    <xdr:sp macro="" textlink="">
      <xdr:nvSpPr>
        <xdr:cNvPr id="88" name="Rectangle 133"/>
        <xdr:cNvSpPr>
          <a:spLocks noChangeArrowheads="1"/>
        </xdr:cNvSpPr>
      </xdr:nvSpPr>
      <xdr:spPr>
        <a:xfrm>
          <a:off x="0" y="237255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152</xdr:row>
      <xdr:rowOff>57150</xdr:rowOff>
    </xdr:from>
    <xdr:to>
      <xdr:col>30</xdr:col>
      <xdr:colOff>28575</xdr:colOff>
      <xdr:row>153</xdr:row>
      <xdr:rowOff>133350</xdr:rowOff>
    </xdr:to>
    <xdr:sp macro="" textlink="">
      <xdr:nvSpPr>
        <xdr:cNvPr id="89" name="Rectangle 134"/>
        <xdr:cNvSpPr>
          <a:spLocks noChangeArrowheads="1"/>
        </xdr:cNvSpPr>
      </xdr:nvSpPr>
      <xdr:spPr>
        <a:xfrm>
          <a:off x="3287395" y="237064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152</xdr:row>
      <xdr:rowOff>76200</xdr:rowOff>
    </xdr:from>
    <xdr:to>
      <xdr:col>14</xdr:col>
      <xdr:colOff>113030</xdr:colOff>
      <xdr:row>153</xdr:row>
      <xdr:rowOff>152400</xdr:rowOff>
    </xdr:to>
    <xdr:sp macro="" textlink="">
      <xdr:nvSpPr>
        <xdr:cNvPr id="90" name="Rectangle 135"/>
        <xdr:cNvSpPr>
          <a:spLocks noChangeArrowheads="1"/>
        </xdr:cNvSpPr>
      </xdr:nvSpPr>
      <xdr:spPr>
        <a:xfrm>
          <a:off x="1564640" y="237255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163</xdr:row>
      <xdr:rowOff>0</xdr:rowOff>
    </xdr:from>
    <xdr:to>
      <xdr:col>15</xdr:col>
      <xdr:colOff>9525</xdr:colOff>
      <xdr:row>163</xdr:row>
      <xdr:rowOff>0</xdr:rowOff>
    </xdr:to>
    <xdr:sp macro="" textlink="">
      <xdr:nvSpPr>
        <xdr:cNvPr id="91" name="Rectangle 140"/>
        <xdr:cNvSpPr>
          <a:spLocks noChangeArrowheads="1"/>
        </xdr:cNvSpPr>
      </xdr:nvSpPr>
      <xdr:spPr>
        <a:xfrm>
          <a:off x="1582420" y="254584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168</xdr:row>
      <xdr:rowOff>0</xdr:rowOff>
    </xdr:from>
    <xdr:to>
      <xdr:col>15</xdr:col>
      <xdr:colOff>9525</xdr:colOff>
      <xdr:row>168</xdr:row>
      <xdr:rowOff>0</xdr:rowOff>
    </xdr:to>
    <xdr:sp macro="" textlink="">
      <xdr:nvSpPr>
        <xdr:cNvPr id="92" name="Rectangle 145"/>
        <xdr:cNvSpPr>
          <a:spLocks noChangeArrowheads="1"/>
        </xdr:cNvSpPr>
      </xdr:nvSpPr>
      <xdr:spPr>
        <a:xfrm>
          <a:off x="1582420" y="262807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173</xdr:row>
      <xdr:rowOff>0</xdr:rowOff>
    </xdr:from>
    <xdr:to>
      <xdr:col>15</xdr:col>
      <xdr:colOff>9525</xdr:colOff>
      <xdr:row>173</xdr:row>
      <xdr:rowOff>0</xdr:rowOff>
    </xdr:to>
    <xdr:sp macro="" textlink="">
      <xdr:nvSpPr>
        <xdr:cNvPr id="93" name="Rectangle 150"/>
        <xdr:cNvSpPr>
          <a:spLocks noChangeArrowheads="1"/>
        </xdr:cNvSpPr>
      </xdr:nvSpPr>
      <xdr:spPr>
        <a:xfrm>
          <a:off x="1582420" y="271030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178</xdr:row>
      <xdr:rowOff>0</xdr:rowOff>
    </xdr:from>
    <xdr:to>
      <xdr:col>15</xdr:col>
      <xdr:colOff>9525</xdr:colOff>
      <xdr:row>178</xdr:row>
      <xdr:rowOff>0</xdr:rowOff>
    </xdr:to>
    <xdr:sp macro="" textlink="">
      <xdr:nvSpPr>
        <xdr:cNvPr id="94" name="Rectangle 155"/>
        <xdr:cNvSpPr>
          <a:spLocks noChangeArrowheads="1"/>
        </xdr:cNvSpPr>
      </xdr:nvSpPr>
      <xdr:spPr>
        <a:xfrm>
          <a:off x="1582420" y="279253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183</xdr:row>
      <xdr:rowOff>0</xdr:rowOff>
    </xdr:from>
    <xdr:to>
      <xdr:col>15</xdr:col>
      <xdr:colOff>9525</xdr:colOff>
      <xdr:row>183</xdr:row>
      <xdr:rowOff>0</xdr:rowOff>
    </xdr:to>
    <xdr:sp macro="" textlink="">
      <xdr:nvSpPr>
        <xdr:cNvPr id="95" name="Rectangle 160"/>
        <xdr:cNvSpPr>
          <a:spLocks noChangeArrowheads="1"/>
        </xdr:cNvSpPr>
      </xdr:nvSpPr>
      <xdr:spPr>
        <a:xfrm>
          <a:off x="1582420" y="287477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188</xdr:row>
      <xdr:rowOff>0</xdr:rowOff>
    </xdr:from>
    <xdr:to>
      <xdr:col>15</xdr:col>
      <xdr:colOff>9525</xdr:colOff>
      <xdr:row>188</xdr:row>
      <xdr:rowOff>0</xdr:rowOff>
    </xdr:to>
    <xdr:sp macro="" textlink="">
      <xdr:nvSpPr>
        <xdr:cNvPr id="96" name="Rectangle 165"/>
        <xdr:cNvSpPr>
          <a:spLocks noChangeArrowheads="1"/>
        </xdr:cNvSpPr>
      </xdr:nvSpPr>
      <xdr:spPr>
        <a:xfrm>
          <a:off x="1582420" y="295700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193</xdr:row>
      <xdr:rowOff>0</xdr:rowOff>
    </xdr:from>
    <xdr:to>
      <xdr:col>15</xdr:col>
      <xdr:colOff>9525</xdr:colOff>
      <xdr:row>193</xdr:row>
      <xdr:rowOff>0</xdr:rowOff>
    </xdr:to>
    <xdr:sp macro="" textlink="">
      <xdr:nvSpPr>
        <xdr:cNvPr id="97" name="Rectangle 170"/>
        <xdr:cNvSpPr>
          <a:spLocks noChangeArrowheads="1"/>
        </xdr:cNvSpPr>
      </xdr:nvSpPr>
      <xdr:spPr>
        <a:xfrm>
          <a:off x="1582420" y="303923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198</xdr:row>
      <xdr:rowOff>0</xdr:rowOff>
    </xdr:from>
    <xdr:to>
      <xdr:col>15</xdr:col>
      <xdr:colOff>9525</xdr:colOff>
      <xdr:row>198</xdr:row>
      <xdr:rowOff>0</xdr:rowOff>
    </xdr:to>
    <xdr:sp macro="" textlink="">
      <xdr:nvSpPr>
        <xdr:cNvPr id="98" name="Rectangle 175"/>
        <xdr:cNvSpPr>
          <a:spLocks noChangeArrowheads="1"/>
        </xdr:cNvSpPr>
      </xdr:nvSpPr>
      <xdr:spPr>
        <a:xfrm>
          <a:off x="1582420" y="312146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201</xdr:row>
      <xdr:rowOff>0</xdr:rowOff>
    </xdr:from>
    <xdr:to>
      <xdr:col>15</xdr:col>
      <xdr:colOff>9525</xdr:colOff>
      <xdr:row>201</xdr:row>
      <xdr:rowOff>0</xdr:rowOff>
    </xdr:to>
    <xdr:sp macro="" textlink="">
      <xdr:nvSpPr>
        <xdr:cNvPr id="99" name="Rectangle 180"/>
        <xdr:cNvSpPr>
          <a:spLocks noChangeArrowheads="1"/>
        </xdr:cNvSpPr>
      </xdr:nvSpPr>
      <xdr:spPr>
        <a:xfrm>
          <a:off x="1582420" y="317868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201</xdr:row>
      <xdr:rowOff>0</xdr:rowOff>
    </xdr:from>
    <xdr:to>
      <xdr:col>15</xdr:col>
      <xdr:colOff>9525</xdr:colOff>
      <xdr:row>201</xdr:row>
      <xdr:rowOff>0</xdr:rowOff>
    </xdr:to>
    <xdr:sp macro="" textlink="">
      <xdr:nvSpPr>
        <xdr:cNvPr id="100" name="Rectangle 181"/>
        <xdr:cNvSpPr>
          <a:spLocks noChangeArrowheads="1"/>
        </xdr:cNvSpPr>
      </xdr:nvSpPr>
      <xdr:spPr>
        <a:xfrm>
          <a:off x="1582420" y="317868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201</xdr:row>
      <xdr:rowOff>0</xdr:rowOff>
    </xdr:from>
    <xdr:to>
      <xdr:col>7</xdr:col>
      <xdr:colOff>28575</xdr:colOff>
      <xdr:row>201</xdr:row>
      <xdr:rowOff>0</xdr:rowOff>
    </xdr:to>
    <xdr:sp macro="" textlink="">
      <xdr:nvSpPr>
        <xdr:cNvPr id="101" name="Rectangle 182"/>
        <xdr:cNvSpPr>
          <a:spLocks noChangeArrowheads="1"/>
        </xdr:cNvSpPr>
      </xdr:nvSpPr>
      <xdr:spPr>
        <a:xfrm>
          <a:off x="687705" y="3178683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0</xdr:rowOff>
    </xdr:from>
    <xdr:to>
      <xdr:col>1</xdr:col>
      <xdr:colOff>19050</xdr:colOff>
      <xdr:row>201</xdr:row>
      <xdr:rowOff>0</xdr:rowOff>
    </xdr:to>
    <xdr:sp macro="" textlink="">
      <xdr:nvSpPr>
        <xdr:cNvPr id="102" name="Rectangle 183"/>
        <xdr:cNvSpPr>
          <a:spLocks noChangeArrowheads="1"/>
        </xdr:cNvSpPr>
      </xdr:nvSpPr>
      <xdr:spPr>
        <a:xfrm>
          <a:off x="0" y="3178683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201</xdr:row>
      <xdr:rowOff>0</xdr:rowOff>
    </xdr:from>
    <xdr:to>
      <xdr:col>30</xdr:col>
      <xdr:colOff>28575</xdr:colOff>
      <xdr:row>201</xdr:row>
      <xdr:rowOff>0</xdr:rowOff>
    </xdr:to>
    <xdr:sp macro="" textlink="">
      <xdr:nvSpPr>
        <xdr:cNvPr id="103" name="Rectangle 184"/>
        <xdr:cNvSpPr>
          <a:spLocks noChangeArrowheads="1"/>
        </xdr:cNvSpPr>
      </xdr:nvSpPr>
      <xdr:spPr>
        <a:xfrm>
          <a:off x="3287395" y="3178683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201</xdr:row>
      <xdr:rowOff>0</xdr:rowOff>
    </xdr:from>
    <xdr:to>
      <xdr:col>14</xdr:col>
      <xdr:colOff>113030</xdr:colOff>
      <xdr:row>201</xdr:row>
      <xdr:rowOff>0</xdr:rowOff>
    </xdr:to>
    <xdr:sp macro="" textlink="">
      <xdr:nvSpPr>
        <xdr:cNvPr id="104" name="Rectangle 185"/>
        <xdr:cNvSpPr>
          <a:spLocks noChangeArrowheads="1"/>
        </xdr:cNvSpPr>
      </xdr:nvSpPr>
      <xdr:spPr>
        <a:xfrm>
          <a:off x="1564640" y="3178683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199</xdr:row>
      <xdr:rowOff>0</xdr:rowOff>
    </xdr:from>
    <xdr:to>
      <xdr:col>37</xdr:col>
      <xdr:colOff>104775</xdr:colOff>
      <xdr:row>200</xdr:row>
      <xdr:rowOff>47625</xdr:rowOff>
    </xdr:to>
    <xdr:sp macro="" textlink="">
      <xdr:nvSpPr>
        <xdr:cNvPr id="105" name="Rectangle 186"/>
        <xdr:cNvSpPr>
          <a:spLocks noChangeArrowheads="1"/>
        </xdr:cNvSpPr>
      </xdr:nvSpPr>
      <xdr:spPr>
        <a:xfrm>
          <a:off x="4154805" y="3137916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198</xdr:row>
      <xdr:rowOff>133350</xdr:rowOff>
    </xdr:from>
    <xdr:to>
      <xdr:col>41</xdr:col>
      <xdr:colOff>47625</xdr:colOff>
      <xdr:row>200</xdr:row>
      <xdr:rowOff>47625</xdr:rowOff>
    </xdr:to>
    <xdr:sp macro="" textlink="">
      <xdr:nvSpPr>
        <xdr:cNvPr id="106" name="Rectangle 187"/>
        <xdr:cNvSpPr>
          <a:spLocks noChangeArrowheads="1"/>
        </xdr:cNvSpPr>
      </xdr:nvSpPr>
      <xdr:spPr>
        <a:xfrm>
          <a:off x="4549775" y="3134804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217</xdr:row>
      <xdr:rowOff>0</xdr:rowOff>
    </xdr:from>
    <xdr:to>
      <xdr:col>14</xdr:col>
      <xdr:colOff>19050</xdr:colOff>
      <xdr:row>217</xdr:row>
      <xdr:rowOff>142875</xdr:rowOff>
    </xdr:to>
    <xdr:sp macro="" textlink="">
      <xdr:nvSpPr>
        <xdr:cNvPr id="107" name="Rectangle 189"/>
        <xdr:cNvSpPr>
          <a:spLocks noChangeArrowheads="1"/>
        </xdr:cNvSpPr>
      </xdr:nvSpPr>
      <xdr:spPr>
        <a:xfrm>
          <a:off x="1310005" y="3388296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217</xdr:row>
      <xdr:rowOff>0</xdr:rowOff>
    </xdr:from>
    <xdr:to>
      <xdr:col>37</xdr:col>
      <xdr:colOff>28575</xdr:colOff>
      <xdr:row>217</xdr:row>
      <xdr:rowOff>142875</xdr:rowOff>
    </xdr:to>
    <xdr:sp macro="" textlink="">
      <xdr:nvSpPr>
        <xdr:cNvPr id="108" name="Rectangle 190"/>
        <xdr:cNvSpPr>
          <a:spLocks noChangeArrowheads="1"/>
        </xdr:cNvSpPr>
      </xdr:nvSpPr>
      <xdr:spPr>
        <a:xfrm>
          <a:off x="3843020" y="3388296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226</xdr:row>
      <xdr:rowOff>0</xdr:rowOff>
    </xdr:from>
    <xdr:to>
      <xdr:col>15</xdr:col>
      <xdr:colOff>9525</xdr:colOff>
      <xdr:row>226</xdr:row>
      <xdr:rowOff>0</xdr:rowOff>
    </xdr:to>
    <xdr:sp macro="" textlink="">
      <xdr:nvSpPr>
        <xdr:cNvPr id="109" name="Rectangle 191"/>
        <xdr:cNvSpPr>
          <a:spLocks noChangeArrowheads="1"/>
        </xdr:cNvSpPr>
      </xdr:nvSpPr>
      <xdr:spPr>
        <a:xfrm>
          <a:off x="1582420" y="353631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231</xdr:row>
      <xdr:rowOff>0</xdr:rowOff>
    </xdr:from>
    <xdr:to>
      <xdr:col>15</xdr:col>
      <xdr:colOff>9525</xdr:colOff>
      <xdr:row>231</xdr:row>
      <xdr:rowOff>0</xdr:rowOff>
    </xdr:to>
    <xdr:sp macro="" textlink="">
      <xdr:nvSpPr>
        <xdr:cNvPr id="110" name="Rectangle 200"/>
        <xdr:cNvSpPr>
          <a:spLocks noChangeArrowheads="1"/>
        </xdr:cNvSpPr>
      </xdr:nvSpPr>
      <xdr:spPr>
        <a:xfrm>
          <a:off x="1582420" y="361854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236</xdr:row>
      <xdr:rowOff>0</xdr:rowOff>
    </xdr:from>
    <xdr:to>
      <xdr:col>15</xdr:col>
      <xdr:colOff>9525</xdr:colOff>
      <xdr:row>236</xdr:row>
      <xdr:rowOff>0</xdr:rowOff>
    </xdr:to>
    <xdr:sp macro="" textlink="">
      <xdr:nvSpPr>
        <xdr:cNvPr id="111" name="Rectangle 205"/>
        <xdr:cNvSpPr>
          <a:spLocks noChangeArrowheads="1"/>
        </xdr:cNvSpPr>
      </xdr:nvSpPr>
      <xdr:spPr>
        <a:xfrm>
          <a:off x="1582420" y="370078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241</xdr:row>
      <xdr:rowOff>0</xdr:rowOff>
    </xdr:from>
    <xdr:to>
      <xdr:col>15</xdr:col>
      <xdr:colOff>9525</xdr:colOff>
      <xdr:row>241</xdr:row>
      <xdr:rowOff>0</xdr:rowOff>
    </xdr:to>
    <xdr:sp macro="" textlink="">
      <xdr:nvSpPr>
        <xdr:cNvPr id="112" name="Rectangle 210"/>
        <xdr:cNvSpPr>
          <a:spLocks noChangeArrowheads="1"/>
        </xdr:cNvSpPr>
      </xdr:nvSpPr>
      <xdr:spPr>
        <a:xfrm>
          <a:off x="1582420" y="378301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246</xdr:row>
      <xdr:rowOff>0</xdr:rowOff>
    </xdr:from>
    <xdr:to>
      <xdr:col>15</xdr:col>
      <xdr:colOff>9525</xdr:colOff>
      <xdr:row>246</xdr:row>
      <xdr:rowOff>0</xdr:rowOff>
    </xdr:to>
    <xdr:sp macro="" textlink="">
      <xdr:nvSpPr>
        <xdr:cNvPr id="113" name="Rectangle 215"/>
        <xdr:cNvSpPr>
          <a:spLocks noChangeArrowheads="1"/>
        </xdr:cNvSpPr>
      </xdr:nvSpPr>
      <xdr:spPr>
        <a:xfrm>
          <a:off x="1582420" y="386524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251</xdr:row>
      <xdr:rowOff>0</xdr:rowOff>
    </xdr:from>
    <xdr:to>
      <xdr:col>15</xdr:col>
      <xdr:colOff>9525</xdr:colOff>
      <xdr:row>251</xdr:row>
      <xdr:rowOff>0</xdr:rowOff>
    </xdr:to>
    <xdr:sp macro="" textlink="">
      <xdr:nvSpPr>
        <xdr:cNvPr id="114" name="Rectangle 220"/>
        <xdr:cNvSpPr>
          <a:spLocks noChangeArrowheads="1"/>
        </xdr:cNvSpPr>
      </xdr:nvSpPr>
      <xdr:spPr>
        <a:xfrm>
          <a:off x="1582420" y="394747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256</xdr:row>
      <xdr:rowOff>0</xdr:rowOff>
    </xdr:from>
    <xdr:to>
      <xdr:col>15</xdr:col>
      <xdr:colOff>9525</xdr:colOff>
      <xdr:row>256</xdr:row>
      <xdr:rowOff>0</xdr:rowOff>
    </xdr:to>
    <xdr:sp macro="" textlink="">
      <xdr:nvSpPr>
        <xdr:cNvPr id="115" name="Rectangle 225"/>
        <xdr:cNvSpPr>
          <a:spLocks noChangeArrowheads="1"/>
        </xdr:cNvSpPr>
      </xdr:nvSpPr>
      <xdr:spPr>
        <a:xfrm>
          <a:off x="1582420" y="40297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261</xdr:row>
      <xdr:rowOff>0</xdr:rowOff>
    </xdr:from>
    <xdr:to>
      <xdr:col>15</xdr:col>
      <xdr:colOff>9525</xdr:colOff>
      <xdr:row>261</xdr:row>
      <xdr:rowOff>0</xdr:rowOff>
    </xdr:to>
    <xdr:sp macro="" textlink="">
      <xdr:nvSpPr>
        <xdr:cNvPr id="116" name="Rectangle 230"/>
        <xdr:cNvSpPr>
          <a:spLocks noChangeArrowheads="1"/>
        </xdr:cNvSpPr>
      </xdr:nvSpPr>
      <xdr:spPr>
        <a:xfrm>
          <a:off x="1582420" y="41119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266</xdr:row>
      <xdr:rowOff>0</xdr:rowOff>
    </xdr:from>
    <xdr:to>
      <xdr:col>15</xdr:col>
      <xdr:colOff>9525</xdr:colOff>
      <xdr:row>266</xdr:row>
      <xdr:rowOff>0</xdr:rowOff>
    </xdr:to>
    <xdr:sp macro="" textlink="">
      <xdr:nvSpPr>
        <xdr:cNvPr id="117" name="Rectangle 235"/>
        <xdr:cNvSpPr>
          <a:spLocks noChangeArrowheads="1"/>
        </xdr:cNvSpPr>
      </xdr:nvSpPr>
      <xdr:spPr>
        <a:xfrm>
          <a:off x="1582420" y="41941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269</xdr:row>
      <xdr:rowOff>0</xdr:rowOff>
    </xdr:from>
    <xdr:to>
      <xdr:col>15</xdr:col>
      <xdr:colOff>9525</xdr:colOff>
      <xdr:row>269</xdr:row>
      <xdr:rowOff>0</xdr:rowOff>
    </xdr:to>
    <xdr:sp macro="" textlink="">
      <xdr:nvSpPr>
        <xdr:cNvPr id="118" name="Rectangle 240"/>
        <xdr:cNvSpPr>
          <a:spLocks noChangeArrowheads="1"/>
        </xdr:cNvSpPr>
      </xdr:nvSpPr>
      <xdr:spPr>
        <a:xfrm>
          <a:off x="1582420" y="425138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269</xdr:row>
      <xdr:rowOff>0</xdr:rowOff>
    </xdr:from>
    <xdr:to>
      <xdr:col>15</xdr:col>
      <xdr:colOff>9525</xdr:colOff>
      <xdr:row>269</xdr:row>
      <xdr:rowOff>0</xdr:rowOff>
    </xdr:to>
    <xdr:sp macro="" textlink="">
      <xdr:nvSpPr>
        <xdr:cNvPr id="119" name="Rectangle 241"/>
        <xdr:cNvSpPr>
          <a:spLocks noChangeArrowheads="1"/>
        </xdr:cNvSpPr>
      </xdr:nvSpPr>
      <xdr:spPr>
        <a:xfrm>
          <a:off x="1582420" y="425138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269</xdr:row>
      <xdr:rowOff>0</xdr:rowOff>
    </xdr:from>
    <xdr:to>
      <xdr:col>7</xdr:col>
      <xdr:colOff>28575</xdr:colOff>
      <xdr:row>269</xdr:row>
      <xdr:rowOff>0</xdr:rowOff>
    </xdr:to>
    <xdr:sp macro="" textlink="">
      <xdr:nvSpPr>
        <xdr:cNvPr id="120" name="Rectangle 242"/>
        <xdr:cNvSpPr>
          <a:spLocks noChangeArrowheads="1"/>
        </xdr:cNvSpPr>
      </xdr:nvSpPr>
      <xdr:spPr>
        <a:xfrm>
          <a:off x="687705" y="4251388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269</xdr:row>
      <xdr:rowOff>0</xdr:rowOff>
    </xdr:from>
    <xdr:to>
      <xdr:col>1</xdr:col>
      <xdr:colOff>19050</xdr:colOff>
      <xdr:row>269</xdr:row>
      <xdr:rowOff>0</xdr:rowOff>
    </xdr:to>
    <xdr:sp macro="" textlink="">
      <xdr:nvSpPr>
        <xdr:cNvPr id="121" name="Rectangle 243"/>
        <xdr:cNvSpPr>
          <a:spLocks noChangeArrowheads="1"/>
        </xdr:cNvSpPr>
      </xdr:nvSpPr>
      <xdr:spPr>
        <a:xfrm>
          <a:off x="0" y="4251388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269</xdr:row>
      <xdr:rowOff>0</xdr:rowOff>
    </xdr:from>
    <xdr:to>
      <xdr:col>30</xdr:col>
      <xdr:colOff>28575</xdr:colOff>
      <xdr:row>269</xdr:row>
      <xdr:rowOff>0</xdr:rowOff>
    </xdr:to>
    <xdr:sp macro="" textlink="">
      <xdr:nvSpPr>
        <xdr:cNvPr id="122" name="Rectangle 244"/>
        <xdr:cNvSpPr>
          <a:spLocks noChangeArrowheads="1"/>
        </xdr:cNvSpPr>
      </xdr:nvSpPr>
      <xdr:spPr>
        <a:xfrm>
          <a:off x="3287395" y="4251388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269</xdr:row>
      <xdr:rowOff>0</xdr:rowOff>
    </xdr:from>
    <xdr:to>
      <xdr:col>14</xdr:col>
      <xdr:colOff>113030</xdr:colOff>
      <xdr:row>269</xdr:row>
      <xdr:rowOff>0</xdr:rowOff>
    </xdr:to>
    <xdr:sp macro="" textlink="">
      <xdr:nvSpPr>
        <xdr:cNvPr id="123" name="Rectangle 245"/>
        <xdr:cNvSpPr>
          <a:spLocks noChangeArrowheads="1"/>
        </xdr:cNvSpPr>
      </xdr:nvSpPr>
      <xdr:spPr>
        <a:xfrm>
          <a:off x="1564640" y="4251388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267</xdr:row>
      <xdr:rowOff>0</xdr:rowOff>
    </xdr:from>
    <xdr:to>
      <xdr:col>37</xdr:col>
      <xdr:colOff>104775</xdr:colOff>
      <xdr:row>268</xdr:row>
      <xdr:rowOff>47625</xdr:rowOff>
    </xdr:to>
    <xdr:sp macro="" textlink="">
      <xdr:nvSpPr>
        <xdr:cNvPr id="124" name="Rectangle 246"/>
        <xdr:cNvSpPr>
          <a:spLocks noChangeArrowheads="1"/>
        </xdr:cNvSpPr>
      </xdr:nvSpPr>
      <xdr:spPr>
        <a:xfrm>
          <a:off x="4154805" y="4210621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266</xdr:row>
      <xdr:rowOff>133350</xdr:rowOff>
    </xdr:from>
    <xdr:to>
      <xdr:col>41</xdr:col>
      <xdr:colOff>47625</xdr:colOff>
      <xdr:row>268</xdr:row>
      <xdr:rowOff>47625</xdr:rowOff>
    </xdr:to>
    <xdr:sp macro="" textlink="">
      <xdr:nvSpPr>
        <xdr:cNvPr id="125" name="Rectangle 247"/>
        <xdr:cNvSpPr>
          <a:spLocks noChangeArrowheads="1"/>
        </xdr:cNvSpPr>
      </xdr:nvSpPr>
      <xdr:spPr>
        <a:xfrm>
          <a:off x="4549775" y="4207510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285</xdr:row>
      <xdr:rowOff>0</xdr:rowOff>
    </xdr:from>
    <xdr:to>
      <xdr:col>14</xdr:col>
      <xdr:colOff>19050</xdr:colOff>
      <xdr:row>285</xdr:row>
      <xdr:rowOff>142875</xdr:rowOff>
    </xdr:to>
    <xdr:sp macro="" textlink="">
      <xdr:nvSpPr>
        <xdr:cNvPr id="126" name="Rectangle 249"/>
        <xdr:cNvSpPr>
          <a:spLocks noChangeArrowheads="1"/>
        </xdr:cNvSpPr>
      </xdr:nvSpPr>
      <xdr:spPr>
        <a:xfrm>
          <a:off x="1310005" y="4461002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285</xdr:row>
      <xdr:rowOff>0</xdr:rowOff>
    </xdr:from>
    <xdr:to>
      <xdr:col>37</xdr:col>
      <xdr:colOff>28575</xdr:colOff>
      <xdr:row>285</xdr:row>
      <xdr:rowOff>142875</xdr:rowOff>
    </xdr:to>
    <xdr:sp macro="" textlink="">
      <xdr:nvSpPr>
        <xdr:cNvPr id="127" name="Rectangle 250"/>
        <xdr:cNvSpPr>
          <a:spLocks noChangeArrowheads="1"/>
        </xdr:cNvSpPr>
      </xdr:nvSpPr>
      <xdr:spPr>
        <a:xfrm>
          <a:off x="3843020" y="4461002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294</xdr:row>
      <xdr:rowOff>0</xdr:rowOff>
    </xdr:from>
    <xdr:to>
      <xdr:col>15</xdr:col>
      <xdr:colOff>9525</xdr:colOff>
      <xdr:row>294</xdr:row>
      <xdr:rowOff>0</xdr:rowOff>
    </xdr:to>
    <xdr:sp macro="" textlink="">
      <xdr:nvSpPr>
        <xdr:cNvPr id="128" name="Rectangle 251"/>
        <xdr:cNvSpPr>
          <a:spLocks noChangeArrowheads="1"/>
        </xdr:cNvSpPr>
      </xdr:nvSpPr>
      <xdr:spPr>
        <a:xfrm>
          <a:off x="1582420" y="460902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299</xdr:row>
      <xdr:rowOff>0</xdr:rowOff>
    </xdr:from>
    <xdr:to>
      <xdr:col>15</xdr:col>
      <xdr:colOff>9525</xdr:colOff>
      <xdr:row>299</xdr:row>
      <xdr:rowOff>0</xdr:rowOff>
    </xdr:to>
    <xdr:sp macro="" textlink="">
      <xdr:nvSpPr>
        <xdr:cNvPr id="129" name="Rectangle 260"/>
        <xdr:cNvSpPr>
          <a:spLocks noChangeArrowheads="1"/>
        </xdr:cNvSpPr>
      </xdr:nvSpPr>
      <xdr:spPr>
        <a:xfrm>
          <a:off x="1582420" y="469125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304</xdr:row>
      <xdr:rowOff>0</xdr:rowOff>
    </xdr:from>
    <xdr:to>
      <xdr:col>15</xdr:col>
      <xdr:colOff>9525</xdr:colOff>
      <xdr:row>304</xdr:row>
      <xdr:rowOff>0</xdr:rowOff>
    </xdr:to>
    <xdr:sp macro="" textlink="">
      <xdr:nvSpPr>
        <xdr:cNvPr id="130" name="Rectangle 265"/>
        <xdr:cNvSpPr>
          <a:spLocks noChangeArrowheads="1"/>
        </xdr:cNvSpPr>
      </xdr:nvSpPr>
      <xdr:spPr>
        <a:xfrm>
          <a:off x="1582420" y="47734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309</xdr:row>
      <xdr:rowOff>0</xdr:rowOff>
    </xdr:from>
    <xdr:to>
      <xdr:col>15</xdr:col>
      <xdr:colOff>9525</xdr:colOff>
      <xdr:row>309</xdr:row>
      <xdr:rowOff>0</xdr:rowOff>
    </xdr:to>
    <xdr:sp macro="" textlink="">
      <xdr:nvSpPr>
        <xdr:cNvPr id="131" name="Rectangle 270"/>
        <xdr:cNvSpPr>
          <a:spLocks noChangeArrowheads="1"/>
        </xdr:cNvSpPr>
      </xdr:nvSpPr>
      <xdr:spPr>
        <a:xfrm>
          <a:off x="1582420" y="485571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314</xdr:row>
      <xdr:rowOff>0</xdr:rowOff>
    </xdr:from>
    <xdr:to>
      <xdr:col>15</xdr:col>
      <xdr:colOff>9525</xdr:colOff>
      <xdr:row>314</xdr:row>
      <xdr:rowOff>0</xdr:rowOff>
    </xdr:to>
    <xdr:sp macro="" textlink="">
      <xdr:nvSpPr>
        <xdr:cNvPr id="132" name="Rectangle 275"/>
        <xdr:cNvSpPr>
          <a:spLocks noChangeArrowheads="1"/>
        </xdr:cNvSpPr>
      </xdr:nvSpPr>
      <xdr:spPr>
        <a:xfrm>
          <a:off x="1582420" y="493795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319</xdr:row>
      <xdr:rowOff>0</xdr:rowOff>
    </xdr:from>
    <xdr:to>
      <xdr:col>15</xdr:col>
      <xdr:colOff>9525</xdr:colOff>
      <xdr:row>319</xdr:row>
      <xdr:rowOff>0</xdr:rowOff>
    </xdr:to>
    <xdr:sp macro="" textlink="">
      <xdr:nvSpPr>
        <xdr:cNvPr id="133" name="Rectangle 280"/>
        <xdr:cNvSpPr>
          <a:spLocks noChangeArrowheads="1"/>
        </xdr:cNvSpPr>
      </xdr:nvSpPr>
      <xdr:spPr>
        <a:xfrm>
          <a:off x="1582420" y="502018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324</xdr:row>
      <xdr:rowOff>0</xdr:rowOff>
    </xdr:from>
    <xdr:to>
      <xdr:col>15</xdr:col>
      <xdr:colOff>9525</xdr:colOff>
      <xdr:row>324</xdr:row>
      <xdr:rowOff>0</xdr:rowOff>
    </xdr:to>
    <xdr:sp macro="" textlink="">
      <xdr:nvSpPr>
        <xdr:cNvPr id="134" name="Rectangle 285"/>
        <xdr:cNvSpPr>
          <a:spLocks noChangeArrowheads="1"/>
        </xdr:cNvSpPr>
      </xdr:nvSpPr>
      <xdr:spPr>
        <a:xfrm>
          <a:off x="1582420" y="51024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329</xdr:row>
      <xdr:rowOff>0</xdr:rowOff>
    </xdr:from>
    <xdr:to>
      <xdr:col>15</xdr:col>
      <xdr:colOff>9525</xdr:colOff>
      <xdr:row>329</xdr:row>
      <xdr:rowOff>0</xdr:rowOff>
    </xdr:to>
    <xdr:sp macro="" textlink="">
      <xdr:nvSpPr>
        <xdr:cNvPr id="135" name="Rectangle 290"/>
        <xdr:cNvSpPr>
          <a:spLocks noChangeArrowheads="1"/>
        </xdr:cNvSpPr>
      </xdr:nvSpPr>
      <xdr:spPr>
        <a:xfrm>
          <a:off x="1582420" y="51846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334</xdr:row>
      <xdr:rowOff>0</xdr:rowOff>
    </xdr:from>
    <xdr:to>
      <xdr:col>15</xdr:col>
      <xdr:colOff>9525</xdr:colOff>
      <xdr:row>334</xdr:row>
      <xdr:rowOff>0</xdr:rowOff>
    </xdr:to>
    <xdr:sp macro="" textlink="">
      <xdr:nvSpPr>
        <xdr:cNvPr id="136" name="Rectangle 295"/>
        <xdr:cNvSpPr>
          <a:spLocks noChangeArrowheads="1"/>
        </xdr:cNvSpPr>
      </xdr:nvSpPr>
      <xdr:spPr>
        <a:xfrm>
          <a:off x="1582420" y="52668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337</xdr:row>
      <xdr:rowOff>0</xdr:rowOff>
    </xdr:from>
    <xdr:to>
      <xdr:col>15</xdr:col>
      <xdr:colOff>9525</xdr:colOff>
      <xdr:row>337</xdr:row>
      <xdr:rowOff>0</xdr:rowOff>
    </xdr:to>
    <xdr:sp macro="" textlink="">
      <xdr:nvSpPr>
        <xdr:cNvPr id="137" name="Rectangle 300"/>
        <xdr:cNvSpPr>
          <a:spLocks noChangeArrowheads="1"/>
        </xdr:cNvSpPr>
      </xdr:nvSpPr>
      <xdr:spPr>
        <a:xfrm>
          <a:off x="1582420" y="532409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337</xdr:row>
      <xdr:rowOff>0</xdr:rowOff>
    </xdr:from>
    <xdr:to>
      <xdr:col>15</xdr:col>
      <xdr:colOff>9525</xdr:colOff>
      <xdr:row>337</xdr:row>
      <xdr:rowOff>0</xdr:rowOff>
    </xdr:to>
    <xdr:sp macro="" textlink="">
      <xdr:nvSpPr>
        <xdr:cNvPr id="138" name="Rectangle 301"/>
        <xdr:cNvSpPr>
          <a:spLocks noChangeArrowheads="1"/>
        </xdr:cNvSpPr>
      </xdr:nvSpPr>
      <xdr:spPr>
        <a:xfrm>
          <a:off x="1582420" y="532409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337</xdr:row>
      <xdr:rowOff>0</xdr:rowOff>
    </xdr:from>
    <xdr:to>
      <xdr:col>7</xdr:col>
      <xdr:colOff>28575</xdr:colOff>
      <xdr:row>337</xdr:row>
      <xdr:rowOff>0</xdr:rowOff>
    </xdr:to>
    <xdr:sp macro="" textlink="">
      <xdr:nvSpPr>
        <xdr:cNvPr id="139" name="Rectangle 302"/>
        <xdr:cNvSpPr>
          <a:spLocks noChangeArrowheads="1"/>
        </xdr:cNvSpPr>
      </xdr:nvSpPr>
      <xdr:spPr>
        <a:xfrm>
          <a:off x="687705" y="532409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337</xdr:row>
      <xdr:rowOff>0</xdr:rowOff>
    </xdr:from>
    <xdr:to>
      <xdr:col>1</xdr:col>
      <xdr:colOff>19050</xdr:colOff>
      <xdr:row>337</xdr:row>
      <xdr:rowOff>0</xdr:rowOff>
    </xdr:to>
    <xdr:sp macro="" textlink="">
      <xdr:nvSpPr>
        <xdr:cNvPr id="140" name="Rectangle 303"/>
        <xdr:cNvSpPr>
          <a:spLocks noChangeArrowheads="1"/>
        </xdr:cNvSpPr>
      </xdr:nvSpPr>
      <xdr:spPr>
        <a:xfrm>
          <a:off x="0" y="532409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337</xdr:row>
      <xdr:rowOff>0</xdr:rowOff>
    </xdr:from>
    <xdr:to>
      <xdr:col>30</xdr:col>
      <xdr:colOff>28575</xdr:colOff>
      <xdr:row>337</xdr:row>
      <xdr:rowOff>0</xdr:rowOff>
    </xdr:to>
    <xdr:sp macro="" textlink="">
      <xdr:nvSpPr>
        <xdr:cNvPr id="141" name="Rectangle 304"/>
        <xdr:cNvSpPr>
          <a:spLocks noChangeArrowheads="1"/>
        </xdr:cNvSpPr>
      </xdr:nvSpPr>
      <xdr:spPr>
        <a:xfrm>
          <a:off x="3287395" y="532409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337</xdr:row>
      <xdr:rowOff>0</xdr:rowOff>
    </xdr:from>
    <xdr:to>
      <xdr:col>14</xdr:col>
      <xdr:colOff>113030</xdr:colOff>
      <xdr:row>337</xdr:row>
      <xdr:rowOff>0</xdr:rowOff>
    </xdr:to>
    <xdr:sp macro="" textlink="">
      <xdr:nvSpPr>
        <xdr:cNvPr id="142" name="Rectangle 305"/>
        <xdr:cNvSpPr>
          <a:spLocks noChangeArrowheads="1"/>
        </xdr:cNvSpPr>
      </xdr:nvSpPr>
      <xdr:spPr>
        <a:xfrm>
          <a:off x="1564640" y="5324094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335</xdr:row>
      <xdr:rowOff>0</xdr:rowOff>
    </xdr:from>
    <xdr:to>
      <xdr:col>37</xdr:col>
      <xdr:colOff>104775</xdr:colOff>
      <xdr:row>336</xdr:row>
      <xdr:rowOff>47625</xdr:rowOff>
    </xdr:to>
    <xdr:sp macro="" textlink="">
      <xdr:nvSpPr>
        <xdr:cNvPr id="143" name="Rectangle 306"/>
        <xdr:cNvSpPr>
          <a:spLocks noChangeArrowheads="1"/>
        </xdr:cNvSpPr>
      </xdr:nvSpPr>
      <xdr:spPr>
        <a:xfrm>
          <a:off x="4154805" y="5283327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334</xdr:row>
      <xdr:rowOff>133350</xdr:rowOff>
    </xdr:from>
    <xdr:to>
      <xdr:col>41</xdr:col>
      <xdr:colOff>47625</xdr:colOff>
      <xdr:row>336</xdr:row>
      <xdr:rowOff>47625</xdr:rowOff>
    </xdr:to>
    <xdr:sp macro="" textlink="">
      <xdr:nvSpPr>
        <xdr:cNvPr id="144" name="Rectangle 307"/>
        <xdr:cNvSpPr>
          <a:spLocks noChangeArrowheads="1"/>
        </xdr:cNvSpPr>
      </xdr:nvSpPr>
      <xdr:spPr>
        <a:xfrm>
          <a:off x="4549775" y="5280215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353</xdr:row>
      <xdr:rowOff>0</xdr:rowOff>
    </xdr:from>
    <xdr:to>
      <xdr:col>14</xdr:col>
      <xdr:colOff>19050</xdr:colOff>
      <xdr:row>353</xdr:row>
      <xdr:rowOff>142875</xdr:rowOff>
    </xdr:to>
    <xdr:sp macro="" textlink="">
      <xdr:nvSpPr>
        <xdr:cNvPr id="145" name="Rectangle 309"/>
        <xdr:cNvSpPr>
          <a:spLocks noChangeArrowheads="1"/>
        </xdr:cNvSpPr>
      </xdr:nvSpPr>
      <xdr:spPr>
        <a:xfrm>
          <a:off x="1310005" y="5533707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353</xdr:row>
      <xdr:rowOff>0</xdr:rowOff>
    </xdr:from>
    <xdr:to>
      <xdr:col>37</xdr:col>
      <xdr:colOff>28575</xdr:colOff>
      <xdr:row>353</xdr:row>
      <xdr:rowOff>142875</xdr:rowOff>
    </xdr:to>
    <xdr:sp macro="" textlink="">
      <xdr:nvSpPr>
        <xdr:cNvPr id="146" name="Rectangle 310"/>
        <xdr:cNvSpPr>
          <a:spLocks noChangeArrowheads="1"/>
        </xdr:cNvSpPr>
      </xdr:nvSpPr>
      <xdr:spPr>
        <a:xfrm>
          <a:off x="3843020" y="5533707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362</xdr:row>
      <xdr:rowOff>0</xdr:rowOff>
    </xdr:from>
    <xdr:to>
      <xdr:col>15</xdr:col>
      <xdr:colOff>9525</xdr:colOff>
      <xdr:row>362</xdr:row>
      <xdr:rowOff>0</xdr:rowOff>
    </xdr:to>
    <xdr:sp macro="" textlink="">
      <xdr:nvSpPr>
        <xdr:cNvPr id="147" name="Rectangle 311"/>
        <xdr:cNvSpPr>
          <a:spLocks noChangeArrowheads="1"/>
        </xdr:cNvSpPr>
      </xdr:nvSpPr>
      <xdr:spPr>
        <a:xfrm>
          <a:off x="1582420" y="568172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367</xdr:row>
      <xdr:rowOff>0</xdr:rowOff>
    </xdr:from>
    <xdr:to>
      <xdr:col>15</xdr:col>
      <xdr:colOff>9525</xdr:colOff>
      <xdr:row>367</xdr:row>
      <xdr:rowOff>0</xdr:rowOff>
    </xdr:to>
    <xdr:sp macro="" textlink="">
      <xdr:nvSpPr>
        <xdr:cNvPr id="148" name="Rectangle 320"/>
        <xdr:cNvSpPr>
          <a:spLocks noChangeArrowheads="1"/>
        </xdr:cNvSpPr>
      </xdr:nvSpPr>
      <xdr:spPr>
        <a:xfrm>
          <a:off x="1582420" y="576395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372</xdr:row>
      <xdr:rowOff>0</xdr:rowOff>
    </xdr:from>
    <xdr:to>
      <xdr:col>15</xdr:col>
      <xdr:colOff>9525</xdr:colOff>
      <xdr:row>372</xdr:row>
      <xdr:rowOff>0</xdr:rowOff>
    </xdr:to>
    <xdr:sp macro="" textlink="">
      <xdr:nvSpPr>
        <xdr:cNvPr id="149" name="Rectangle 325"/>
        <xdr:cNvSpPr>
          <a:spLocks noChangeArrowheads="1"/>
        </xdr:cNvSpPr>
      </xdr:nvSpPr>
      <xdr:spPr>
        <a:xfrm>
          <a:off x="1582420" y="584619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377</xdr:row>
      <xdr:rowOff>0</xdr:rowOff>
    </xdr:from>
    <xdr:to>
      <xdr:col>15</xdr:col>
      <xdr:colOff>9525</xdr:colOff>
      <xdr:row>377</xdr:row>
      <xdr:rowOff>0</xdr:rowOff>
    </xdr:to>
    <xdr:sp macro="" textlink="">
      <xdr:nvSpPr>
        <xdr:cNvPr id="150" name="Rectangle 330"/>
        <xdr:cNvSpPr>
          <a:spLocks noChangeArrowheads="1"/>
        </xdr:cNvSpPr>
      </xdr:nvSpPr>
      <xdr:spPr>
        <a:xfrm>
          <a:off x="1582420" y="592842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382</xdr:row>
      <xdr:rowOff>0</xdr:rowOff>
    </xdr:from>
    <xdr:to>
      <xdr:col>15</xdr:col>
      <xdr:colOff>9525</xdr:colOff>
      <xdr:row>382</xdr:row>
      <xdr:rowOff>0</xdr:rowOff>
    </xdr:to>
    <xdr:sp macro="" textlink="">
      <xdr:nvSpPr>
        <xdr:cNvPr id="151" name="Rectangle 335"/>
        <xdr:cNvSpPr>
          <a:spLocks noChangeArrowheads="1"/>
        </xdr:cNvSpPr>
      </xdr:nvSpPr>
      <xdr:spPr>
        <a:xfrm>
          <a:off x="1582420" y="60106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387</xdr:row>
      <xdr:rowOff>0</xdr:rowOff>
    </xdr:from>
    <xdr:to>
      <xdr:col>15</xdr:col>
      <xdr:colOff>9525</xdr:colOff>
      <xdr:row>387</xdr:row>
      <xdr:rowOff>0</xdr:rowOff>
    </xdr:to>
    <xdr:sp macro="" textlink="">
      <xdr:nvSpPr>
        <xdr:cNvPr id="152" name="Rectangle 340"/>
        <xdr:cNvSpPr>
          <a:spLocks noChangeArrowheads="1"/>
        </xdr:cNvSpPr>
      </xdr:nvSpPr>
      <xdr:spPr>
        <a:xfrm>
          <a:off x="1582420" y="609288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392</xdr:row>
      <xdr:rowOff>0</xdr:rowOff>
    </xdr:from>
    <xdr:to>
      <xdr:col>15</xdr:col>
      <xdr:colOff>9525</xdr:colOff>
      <xdr:row>392</xdr:row>
      <xdr:rowOff>0</xdr:rowOff>
    </xdr:to>
    <xdr:sp macro="" textlink="">
      <xdr:nvSpPr>
        <xdr:cNvPr id="153" name="Rectangle 345"/>
        <xdr:cNvSpPr>
          <a:spLocks noChangeArrowheads="1"/>
        </xdr:cNvSpPr>
      </xdr:nvSpPr>
      <xdr:spPr>
        <a:xfrm>
          <a:off x="1582420" y="61751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397</xdr:row>
      <xdr:rowOff>0</xdr:rowOff>
    </xdr:from>
    <xdr:to>
      <xdr:col>15</xdr:col>
      <xdr:colOff>9525</xdr:colOff>
      <xdr:row>397</xdr:row>
      <xdr:rowOff>0</xdr:rowOff>
    </xdr:to>
    <xdr:sp macro="" textlink="">
      <xdr:nvSpPr>
        <xdr:cNvPr id="154" name="Rectangle 350"/>
        <xdr:cNvSpPr>
          <a:spLocks noChangeArrowheads="1"/>
        </xdr:cNvSpPr>
      </xdr:nvSpPr>
      <xdr:spPr>
        <a:xfrm>
          <a:off x="1582420" y="62573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402</xdr:row>
      <xdr:rowOff>0</xdr:rowOff>
    </xdr:from>
    <xdr:to>
      <xdr:col>15</xdr:col>
      <xdr:colOff>9525</xdr:colOff>
      <xdr:row>402</xdr:row>
      <xdr:rowOff>0</xdr:rowOff>
    </xdr:to>
    <xdr:sp macro="" textlink="">
      <xdr:nvSpPr>
        <xdr:cNvPr id="155" name="Rectangle 355"/>
        <xdr:cNvSpPr>
          <a:spLocks noChangeArrowheads="1"/>
        </xdr:cNvSpPr>
      </xdr:nvSpPr>
      <xdr:spPr>
        <a:xfrm>
          <a:off x="1582420" y="63395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405</xdr:row>
      <xdr:rowOff>0</xdr:rowOff>
    </xdr:from>
    <xdr:to>
      <xdr:col>15</xdr:col>
      <xdr:colOff>9525</xdr:colOff>
      <xdr:row>405</xdr:row>
      <xdr:rowOff>0</xdr:rowOff>
    </xdr:to>
    <xdr:sp macro="" textlink="">
      <xdr:nvSpPr>
        <xdr:cNvPr id="156" name="Rectangle 360"/>
        <xdr:cNvSpPr>
          <a:spLocks noChangeArrowheads="1"/>
        </xdr:cNvSpPr>
      </xdr:nvSpPr>
      <xdr:spPr>
        <a:xfrm>
          <a:off x="1582420" y="63967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405</xdr:row>
      <xdr:rowOff>0</xdr:rowOff>
    </xdr:from>
    <xdr:to>
      <xdr:col>15</xdr:col>
      <xdr:colOff>9525</xdr:colOff>
      <xdr:row>405</xdr:row>
      <xdr:rowOff>0</xdr:rowOff>
    </xdr:to>
    <xdr:sp macro="" textlink="">
      <xdr:nvSpPr>
        <xdr:cNvPr id="157" name="Rectangle 361"/>
        <xdr:cNvSpPr>
          <a:spLocks noChangeArrowheads="1"/>
        </xdr:cNvSpPr>
      </xdr:nvSpPr>
      <xdr:spPr>
        <a:xfrm>
          <a:off x="1582420" y="63967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405</xdr:row>
      <xdr:rowOff>0</xdr:rowOff>
    </xdr:from>
    <xdr:to>
      <xdr:col>7</xdr:col>
      <xdr:colOff>28575</xdr:colOff>
      <xdr:row>405</xdr:row>
      <xdr:rowOff>0</xdr:rowOff>
    </xdr:to>
    <xdr:sp macro="" textlink="">
      <xdr:nvSpPr>
        <xdr:cNvPr id="158" name="Rectangle 362"/>
        <xdr:cNvSpPr>
          <a:spLocks noChangeArrowheads="1"/>
        </xdr:cNvSpPr>
      </xdr:nvSpPr>
      <xdr:spPr>
        <a:xfrm>
          <a:off x="687705" y="6396799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405</xdr:row>
      <xdr:rowOff>0</xdr:rowOff>
    </xdr:from>
    <xdr:to>
      <xdr:col>1</xdr:col>
      <xdr:colOff>19050</xdr:colOff>
      <xdr:row>405</xdr:row>
      <xdr:rowOff>0</xdr:rowOff>
    </xdr:to>
    <xdr:sp macro="" textlink="">
      <xdr:nvSpPr>
        <xdr:cNvPr id="159" name="Rectangle 363"/>
        <xdr:cNvSpPr>
          <a:spLocks noChangeArrowheads="1"/>
        </xdr:cNvSpPr>
      </xdr:nvSpPr>
      <xdr:spPr>
        <a:xfrm>
          <a:off x="0" y="6396799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405</xdr:row>
      <xdr:rowOff>0</xdr:rowOff>
    </xdr:from>
    <xdr:to>
      <xdr:col>30</xdr:col>
      <xdr:colOff>28575</xdr:colOff>
      <xdr:row>405</xdr:row>
      <xdr:rowOff>0</xdr:rowOff>
    </xdr:to>
    <xdr:sp macro="" textlink="">
      <xdr:nvSpPr>
        <xdr:cNvPr id="160" name="Rectangle 364"/>
        <xdr:cNvSpPr>
          <a:spLocks noChangeArrowheads="1"/>
        </xdr:cNvSpPr>
      </xdr:nvSpPr>
      <xdr:spPr>
        <a:xfrm>
          <a:off x="3287395" y="6396799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405</xdr:row>
      <xdr:rowOff>0</xdr:rowOff>
    </xdr:from>
    <xdr:to>
      <xdr:col>14</xdr:col>
      <xdr:colOff>113030</xdr:colOff>
      <xdr:row>405</xdr:row>
      <xdr:rowOff>0</xdr:rowOff>
    </xdr:to>
    <xdr:sp macro="" textlink="">
      <xdr:nvSpPr>
        <xdr:cNvPr id="161" name="Rectangle 365"/>
        <xdr:cNvSpPr>
          <a:spLocks noChangeArrowheads="1"/>
        </xdr:cNvSpPr>
      </xdr:nvSpPr>
      <xdr:spPr>
        <a:xfrm>
          <a:off x="1564640" y="6396799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403</xdr:row>
      <xdr:rowOff>0</xdr:rowOff>
    </xdr:from>
    <xdr:to>
      <xdr:col>37</xdr:col>
      <xdr:colOff>104775</xdr:colOff>
      <xdr:row>404</xdr:row>
      <xdr:rowOff>47625</xdr:rowOff>
    </xdr:to>
    <xdr:sp macro="" textlink="">
      <xdr:nvSpPr>
        <xdr:cNvPr id="162" name="Rectangle 366"/>
        <xdr:cNvSpPr>
          <a:spLocks noChangeArrowheads="1"/>
        </xdr:cNvSpPr>
      </xdr:nvSpPr>
      <xdr:spPr>
        <a:xfrm>
          <a:off x="4154805" y="6356032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402</xdr:row>
      <xdr:rowOff>133350</xdr:rowOff>
    </xdr:from>
    <xdr:to>
      <xdr:col>41</xdr:col>
      <xdr:colOff>47625</xdr:colOff>
      <xdr:row>404</xdr:row>
      <xdr:rowOff>47625</xdr:rowOff>
    </xdr:to>
    <xdr:sp macro="" textlink="">
      <xdr:nvSpPr>
        <xdr:cNvPr id="163" name="Rectangle 367"/>
        <xdr:cNvSpPr>
          <a:spLocks noChangeArrowheads="1"/>
        </xdr:cNvSpPr>
      </xdr:nvSpPr>
      <xdr:spPr>
        <a:xfrm>
          <a:off x="4549775" y="6352921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421</xdr:row>
      <xdr:rowOff>0</xdr:rowOff>
    </xdr:from>
    <xdr:to>
      <xdr:col>14</xdr:col>
      <xdr:colOff>19050</xdr:colOff>
      <xdr:row>421</xdr:row>
      <xdr:rowOff>142875</xdr:rowOff>
    </xdr:to>
    <xdr:sp macro="" textlink="">
      <xdr:nvSpPr>
        <xdr:cNvPr id="164" name="Rectangle 369"/>
        <xdr:cNvSpPr>
          <a:spLocks noChangeArrowheads="1"/>
        </xdr:cNvSpPr>
      </xdr:nvSpPr>
      <xdr:spPr>
        <a:xfrm>
          <a:off x="1310005" y="6606413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421</xdr:row>
      <xdr:rowOff>0</xdr:rowOff>
    </xdr:from>
    <xdr:to>
      <xdr:col>37</xdr:col>
      <xdr:colOff>28575</xdr:colOff>
      <xdr:row>421</xdr:row>
      <xdr:rowOff>142875</xdr:rowOff>
    </xdr:to>
    <xdr:sp macro="" textlink="">
      <xdr:nvSpPr>
        <xdr:cNvPr id="165" name="Rectangle 370"/>
        <xdr:cNvSpPr>
          <a:spLocks noChangeArrowheads="1"/>
        </xdr:cNvSpPr>
      </xdr:nvSpPr>
      <xdr:spPr>
        <a:xfrm>
          <a:off x="3843020" y="6606413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430</xdr:row>
      <xdr:rowOff>0</xdr:rowOff>
    </xdr:from>
    <xdr:to>
      <xdr:col>15</xdr:col>
      <xdr:colOff>9525</xdr:colOff>
      <xdr:row>430</xdr:row>
      <xdr:rowOff>0</xdr:rowOff>
    </xdr:to>
    <xdr:sp macro="" textlink="">
      <xdr:nvSpPr>
        <xdr:cNvPr id="166" name="Rectangle 371"/>
        <xdr:cNvSpPr>
          <a:spLocks noChangeArrowheads="1"/>
        </xdr:cNvSpPr>
      </xdr:nvSpPr>
      <xdr:spPr>
        <a:xfrm>
          <a:off x="1582420" y="675443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435</xdr:row>
      <xdr:rowOff>0</xdr:rowOff>
    </xdr:from>
    <xdr:to>
      <xdr:col>15</xdr:col>
      <xdr:colOff>9525</xdr:colOff>
      <xdr:row>435</xdr:row>
      <xdr:rowOff>0</xdr:rowOff>
    </xdr:to>
    <xdr:sp macro="" textlink="">
      <xdr:nvSpPr>
        <xdr:cNvPr id="167" name="Rectangle 380"/>
        <xdr:cNvSpPr>
          <a:spLocks noChangeArrowheads="1"/>
        </xdr:cNvSpPr>
      </xdr:nvSpPr>
      <xdr:spPr>
        <a:xfrm>
          <a:off x="1582420" y="683666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440</xdr:row>
      <xdr:rowOff>0</xdr:rowOff>
    </xdr:from>
    <xdr:to>
      <xdr:col>15</xdr:col>
      <xdr:colOff>9525</xdr:colOff>
      <xdr:row>440</xdr:row>
      <xdr:rowOff>0</xdr:rowOff>
    </xdr:to>
    <xdr:sp macro="" textlink="">
      <xdr:nvSpPr>
        <xdr:cNvPr id="168" name="Rectangle 385"/>
        <xdr:cNvSpPr>
          <a:spLocks noChangeArrowheads="1"/>
        </xdr:cNvSpPr>
      </xdr:nvSpPr>
      <xdr:spPr>
        <a:xfrm>
          <a:off x="1582420" y="691889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445</xdr:row>
      <xdr:rowOff>0</xdr:rowOff>
    </xdr:from>
    <xdr:to>
      <xdr:col>15</xdr:col>
      <xdr:colOff>9525</xdr:colOff>
      <xdr:row>445</xdr:row>
      <xdr:rowOff>0</xdr:rowOff>
    </xdr:to>
    <xdr:sp macro="" textlink="">
      <xdr:nvSpPr>
        <xdr:cNvPr id="169" name="Rectangle 390"/>
        <xdr:cNvSpPr>
          <a:spLocks noChangeArrowheads="1"/>
        </xdr:cNvSpPr>
      </xdr:nvSpPr>
      <xdr:spPr>
        <a:xfrm>
          <a:off x="1582420" y="700112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450</xdr:row>
      <xdr:rowOff>0</xdr:rowOff>
    </xdr:from>
    <xdr:to>
      <xdr:col>15</xdr:col>
      <xdr:colOff>9525</xdr:colOff>
      <xdr:row>450</xdr:row>
      <xdr:rowOff>0</xdr:rowOff>
    </xdr:to>
    <xdr:sp macro="" textlink="">
      <xdr:nvSpPr>
        <xdr:cNvPr id="170" name="Rectangle 395"/>
        <xdr:cNvSpPr>
          <a:spLocks noChangeArrowheads="1"/>
        </xdr:cNvSpPr>
      </xdr:nvSpPr>
      <xdr:spPr>
        <a:xfrm>
          <a:off x="1582420" y="708336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455</xdr:row>
      <xdr:rowOff>0</xdr:rowOff>
    </xdr:from>
    <xdr:to>
      <xdr:col>15</xdr:col>
      <xdr:colOff>9525</xdr:colOff>
      <xdr:row>455</xdr:row>
      <xdr:rowOff>0</xdr:rowOff>
    </xdr:to>
    <xdr:sp macro="" textlink="">
      <xdr:nvSpPr>
        <xdr:cNvPr id="171" name="Rectangle 400"/>
        <xdr:cNvSpPr>
          <a:spLocks noChangeArrowheads="1"/>
        </xdr:cNvSpPr>
      </xdr:nvSpPr>
      <xdr:spPr>
        <a:xfrm>
          <a:off x="1582420" y="716559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460</xdr:row>
      <xdr:rowOff>0</xdr:rowOff>
    </xdr:from>
    <xdr:to>
      <xdr:col>15</xdr:col>
      <xdr:colOff>9525</xdr:colOff>
      <xdr:row>460</xdr:row>
      <xdr:rowOff>0</xdr:rowOff>
    </xdr:to>
    <xdr:sp macro="" textlink="">
      <xdr:nvSpPr>
        <xdr:cNvPr id="172" name="Rectangle 405"/>
        <xdr:cNvSpPr>
          <a:spLocks noChangeArrowheads="1"/>
        </xdr:cNvSpPr>
      </xdr:nvSpPr>
      <xdr:spPr>
        <a:xfrm>
          <a:off x="1582420" y="72478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465</xdr:row>
      <xdr:rowOff>0</xdr:rowOff>
    </xdr:from>
    <xdr:to>
      <xdr:col>15</xdr:col>
      <xdr:colOff>9525</xdr:colOff>
      <xdr:row>465</xdr:row>
      <xdr:rowOff>0</xdr:rowOff>
    </xdr:to>
    <xdr:sp macro="" textlink="">
      <xdr:nvSpPr>
        <xdr:cNvPr id="173" name="Rectangle 410"/>
        <xdr:cNvSpPr>
          <a:spLocks noChangeArrowheads="1"/>
        </xdr:cNvSpPr>
      </xdr:nvSpPr>
      <xdr:spPr>
        <a:xfrm>
          <a:off x="1582420" y="73300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470</xdr:row>
      <xdr:rowOff>0</xdr:rowOff>
    </xdr:from>
    <xdr:to>
      <xdr:col>15</xdr:col>
      <xdr:colOff>9525</xdr:colOff>
      <xdr:row>470</xdr:row>
      <xdr:rowOff>0</xdr:rowOff>
    </xdr:to>
    <xdr:sp macro="" textlink="">
      <xdr:nvSpPr>
        <xdr:cNvPr id="174" name="Rectangle 415"/>
        <xdr:cNvSpPr>
          <a:spLocks noChangeArrowheads="1"/>
        </xdr:cNvSpPr>
      </xdr:nvSpPr>
      <xdr:spPr>
        <a:xfrm>
          <a:off x="1582420" y="74122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473</xdr:row>
      <xdr:rowOff>0</xdr:rowOff>
    </xdr:from>
    <xdr:to>
      <xdr:col>15</xdr:col>
      <xdr:colOff>9525</xdr:colOff>
      <xdr:row>473</xdr:row>
      <xdr:rowOff>0</xdr:rowOff>
    </xdr:to>
    <xdr:sp macro="" textlink="">
      <xdr:nvSpPr>
        <xdr:cNvPr id="175" name="Rectangle 420"/>
        <xdr:cNvSpPr>
          <a:spLocks noChangeArrowheads="1"/>
        </xdr:cNvSpPr>
      </xdr:nvSpPr>
      <xdr:spPr>
        <a:xfrm>
          <a:off x="1582420" y="74695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473</xdr:row>
      <xdr:rowOff>0</xdr:rowOff>
    </xdr:from>
    <xdr:to>
      <xdr:col>15</xdr:col>
      <xdr:colOff>9525</xdr:colOff>
      <xdr:row>473</xdr:row>
      <xdr:rowOff>0</xdr:rowOff>
    </xdr:to>
    <xdr:sp macro="" textlink="">
      <xdr:nvSpPr>
        <xdr:cNvPr id="176" name="Rectangle 421"/>
        <xdr:cNvSpPr>
          <a:spLocks noChangeArrowheads="1"/>
        </xdr:cNvSpPr>
      </xdr:nvSpPr>
      <xdr:spPr>
        <a:xfrm>
          <a:off x="1582420" y="74695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473</xdr:row>
      <xdr:rowOff>0</xdr:rowOff>
    </xdr:from>
    <xdr:to>
      <xdr:col>7</xdr:col>
      <xdr:colOff>28575</xdr:colOff>
      <xdr:row>473</xdr:row>
      <xdr:rowOff>0</xdr:rowOff>
    </xdr:to>
    <xdr:sp macro="" textlink="">
      <xdr:nvSpPr>
        <xdr:cNvPr id="177" name="Rectangle 422"/>
        <xdr:cNvSpPr>
          <a:spLocks noChangeArrowheads="1"/>
        </xdr:cNvSpPr>
      </xdr:nvSpPr>
      <xdr:spPr>
        <a:xfrm>
          <a:off x="687705" y="7469505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473</xdr:row>
      <xdr:rowOff>0</xdr:rowOff>
    </xdr:from>
    <xdr:to>
      <xdr:col>1</xdr:col>
      <xdr:colOff>19050</xdr:colOff>
      <xdr:row>473</xdr:row>
      <xdr:rowOff>0</xdr:rowOff>
    </xdr:to>
    <xdr:sp macro="" textlink="">
      <xdr:nvSpPr>
        <xdr:cNvPr id="178" name="Rectangle 423"/>
        <xdr:cNvSpPr>
          <a:spLocks noChangeArrowheads="1"/>
        </xdr:cNvSpPr>
      </xdr:nvSpPr>
      <xdr:spPr>
        <a:xfrm>
          <a:off x="0" y="7469505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473</xdr:row>
      <xdr:rowOff>0</xdr:rowOff>
    </xdr:from>
    <xdr:to>
      <xdr:col>30</xdr:col>
      <xdr:colOff>28575</xdr:colOff>
      <xdr:row>473</xdr:row>
      <xdr:rowOff>0</xdr:rowOff>
    </xdr:to>
    <xdr:sp macro="" textlink="">
      <xdr:nvSpPr>
        <xdr:cNvPr id="179" name="Rectangle 424"/>
        <xdr:cNvSpPr>
          <a:spLocks noChangeArrowheads="1"/>
        </xdr:cNvSpPr>
      </xdr:nvSpPr>
      <xdr:spPr>
        <a:xfrm>
          <a:off x="3287395" y="7469505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473</xdr:row>
      <xdr:rowOff>0</xdr:rowOff>
    </xdr:from>
    <xdr:to>
      <xdr:col>14</xdr:col>
      <xdr:colOff>113030</xdr:colOff>
      <xdr:row>473</xdr:row>
      <xdr:rowOff>0</xdr:rowOff>
    </xdr:to>
    <xdr:sp macro="" textlink="">
      <xdr:nvSpPr>
        <xdr:cNvPr id="180" name="Rectangle 425"/>
        <xdr:cNvSpPr>
          <a:spLocks noChangeArrowheads="1"/>
        </xdr:cNvSpPr>
      </xdr:nvSpPr>
      <xdr:spPr>
        <a:xfrm>
          <a:off x="1564640" y="7469505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471</xdr:row>
      <xdr:rowOff>0</xdr:rowOff>
    </xdr:from>
    <xdr:to>
      <xdr:col>37</xdr:col>
      <xdr:colOff>104775</xdr:colOff>
      <xdr:row>472</xdr:row>
      <xdr:rowOff>47625</xdr:rowOff>
    </xdr:to>
    <xdr:sp macro="" textlink="">
      <xdr:nvSpPr>
        <xdr:cNvPr id="181" name="Rectangle 426"/>
        <xdr:cNvSpPr>
          <a:spLocks noChangeArrowheads="1"/>
        </xdr:cNvSpPr>
      </xdr:nvSpPr>
      <xdr:spPr>
        <a:xfrm>
          <a:off x="4154805" y="7428738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470</xdr:row>
      <xdr:rowOff>133350</xdr:rowOff>
    </xdr:from>
    <xdr:to>
      <xdr:col>41</xdr:col>
      <xdr:colOff>47625</xdr:colOff>
      <xdr:row>472</xdr:row>
      <xdr:rowOff>47625</xdr:rowOff>
    </xdr:to>
    <xdr:sp macro="" textlink="">
      <xdr:nvSpPr>
        <xdr:cNvPr id="182" name="Rectangle 427"/>
        <xdr:cNvSpPr>
          <a:spLocks noChangeArrowheads="1"/>
        </xdr:cNvSpPr>
      </xdr:nvSpPr>
      <xdr:spPr>
        <a:xfrm>
          <a:off x="4549775" y="7425626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489</xdr:row>
      <xdr:rowOff>0</xdr:rowOff>
    </xdr:from>
    <xdr:to>
      <xdr:col>14</xdr:col>
      <xdr:colOff>19050</xdr:colOff>
      <xdr:row>489</xdr:row>
      <xdr:rowOff>142875</xdr:rowOff>
    </xdr:to>
    <xdr:sp macro="" textlink="">
      <xdr:nvSpPr>
        <xdr:cNvPr id="183" name="Rectangle 474"/>
        <xdr:cNvSpPr>
          <a:spLocks noChangeArrowheads="1"/>
        </xdr:cNvSpPr>
      </xdr:nvSpPr>
      <xdr:spPr>
        <a:xfrm>
          <a:off x="1310005" y="7679118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489</xdr:row>
      <xdr:rowOff>0</xdr:rowOff>
    </xdr:from>
    <xdr:to>
      <xdr:col>37</xdr:col>
      <xdr:colOff>28575</xdr:colOff>
      <xdr:row>489</xdr:row>
      <xdr:rowOff>142875</xdr:rowOff>
    </xdr:to>
    <xdr:sp macro="" textlink="">
      <xdr:nvSpPr>
        <xdr:cNvPr id="184" name="Rectangle 475"/>
        <xdr:cNvSpPr>
          <a:spLocks noChangeArrowheads="1"/>
        </xdr:cNvSpPr>
      </xdr:nvSpPr>
      <xdr:spPr>
        <a:xfrm>
          <a:off x="3843020" y="7679118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498</xdr:row>
      <xdr:rowOff>0</xdr:rowOff>
    </xdr:from>
    <xdr:to>
      <xdr:col>15</xdr:col>
      <xdr:colOff>9525</xdr:colOff>
      <xdr:row>498</xdr:row>
      <xdr:rowOff>0</xdr:rowOff>
    </xdr:to>
    <xdr:sp macro="" textlink="">
      <xdr:nvSpPr>
        <xdr:cNvPr id="185" name="Rectangle 476"/>
        <xdr:cNvSpPr>
          <a:spLocks noChangeArrowheads="1"/>
        </xdr:cNvSpPr>
      </xdr:nvSpPr>
      <xdr:spPr>
        <a:xfrm>
          <a:off x="1582420" y="782713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503</xdr:row>
      <xdr:rowOff>0</xdr:rowOff>
    </xdr:from>
    <xdr:to>
      <xdr:col>15</xdr:col>
      <xdr:colOff>9525</xdr:colOff>
      <xdr:row>503</xdr:row>
      <xdr:rowOff>0</xdr:rowOff>
    </xdr:to>
    <xdr:sp macro="" textlink="">
      <xdr:nvSpPr>
        <xdr:cNvPr id="186" name="Rectangle 485"/>
        <xdr:cNvSpPr>
          <a:spLocks noChangeArrowheads="1"/>
        </xdr:cNvSpPr>
      </xdr:nvSpPr>
      <xdr:spPr>
        <a:xfrm>
          <a:off x="1582420" y="790936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508</xdr:row>
      <xdr:rowOff>0</xdr:rowOff>
    </xdr:from>
    <xdr:to>
      <xdr:col>15</xdr:col>
      <xdr:colOff>9525</xdr:colOff>
      <xdr:row>508</xdr:row>
      <xdr:rowOff>0</xdr:rowOff>
    </xdr:to>
    <xdr:sp macro="" textlink="">
      <xdr:nvSpPr>
        <xdr:cNvPr id="187" name="Rectangle 490"/>
        <xdr:cNvSpPr>
          <a:spLocks noChangeArrowheads="1"/>
        </xdr:cNvSpPr>
      </xdr:nvSpPr>
      <xdr:spPr>
        <a:xfrm>
          <a:off x="1582420" y="799160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513</xdr:row>
      <xdr:rowOff>0</xdr:rowOff>
    </xdr:from>
    <xdr:to>
      <xdr:col>15</xdr:col>
      <xdr:colOff>9525</xdr:colOff>
      <xdr:row>513</xdr:row>
      <xdr:rowOff>0</xdr:rowOff>
    </xdr:to>
    <xdr:sp macro="" textlink="">
      <xdr:nvSpPr>
        <xdr:cNvPr id="188" name="Rectangle 495"/>
        <xdr:cNvSpPr>
          <a:spLocks noChangeArrowheads="1"/>
        </xdr:cNvSpPr>
      </xdr:nvSpPr>
      <xdr:spPr>
        <a:xfrm>
          <a:off x="1582420" y="807383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518</xdr:row>
      <xdr:rowOff>0</xdr:rowOff>
    </xdr:from>
    <xdr:to>
      <xdr:col>15</xdr:col>
      <xdr:colOff>9525</xdr:colOff>
      <xdr:row>518</xdr:row>
      <xdr:rowOff>0</xdr:rowOff>
    </xdr:to>
    <xdr:sp macro="" textlink="">
      <xdr:nvSpPr>
        <xdr:cNvPr id="189" name="Rectangle 500"/>
        <xdr:cNvSpPr>
          <a:spLocks noChangeArrowheads="1"/>
        </xdr:cNvSpPr>
      </xdr:nvSpPr>
      <xdr:spPr>
        <a:xfrm>
          <a:off x="1582420" y="815606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523</xdr:row>
      <xdr:rowOff>0</xdr:rowOff>
    </xdr:from>
    <xdr:to>
      <xdr:col>15</xdr:col>
      <xdr:colOff>9525</xdr:colOff>
      <xdr:row>523</xdr:row>
      <xdr:rowOff>0</xdr:rowOff>
    </xdr:to>
    <xdr:sp macro="" textlink="">
      <xdr:nvSpPr>
        <xdr:cNvPr id="190" name="Rectangle 505"/>
        <xdr:cNvSpPr>
          <a:spLocks noChangeArrowheads="1"/>
        </xdr:cNvSpPr>
      </xdr:nvSpPr>
      <xdr:spPr>
        <a:xfrm>
          <a:off x="1582420" y="82382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528</xdr:row>
      <xdr:rowOff>0</xdr:rowOff>
    </xdr:from>
    <xdr:to>
      <xdr:col>15</xdr:col>
      <xdr:colOff>9525</xdr:colOff>
      <xdr:row>528</xdr:row>
      <xdr:rowOff>0</xdr:rowOff>
    </xdr:to>
    <xdr:sp macro="" textlink="">
      <xdr:nvSpPr>
        <xdr:cNvPr id="191" name="Rectangle 510"/>
        <xdr:cNvSpPr>
          <a:spLocks noChangeArrowheads="1"/>
        </xdr:cNvSpPr>
      </xdr:nvSpPr>
      <xdr:spPr>
        <a:xfrm>
          <a:off x="1582420" y="83205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533</xdr:row>
      <xdr:rowOff>0</xdr:rowOff>
    </xdr:from>
    <xdr:to>
      <xdr:col>15</xdr:col>
      <xdr:colOff>9525</xdr:colOff>
      <xdr:row>533</xdr:row>
      <xdr:rowOff>0</xdr:rowOff>
    </xdr:to>
    <xdr:sp macro="" textlink="">
      <xdr:nvSpPr>
        <xdr:cNvPr id="192" name="Rectangle 515"/>
        <xdr:cNvSpPr>
          <a:spLocks noChangeArrowheads="1"/>
        </xdr:cNvSpPr>
      </xdr:nvSpPr>
      <xdr:spPr>
        <a:xfrm>
          <a:off x="1582420" y="84027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538</xdr:row>
      <xdr:rowOff>0</xdr:rowOff>
    </xdr:from>
    <xdr:to>
      <xdr:col>15</xdr:col>
      <xdr:colOff>9525</xdr:colOff>
      <xdr:row>538</xdr:row>
      <xdr:rowOff>0</xdr:rowOff>
    </xdr:to>
    <xdr:sp macro="" textlink="">
      <xdr:nvSpPr>
        <xdr:cNvPr id="193" name="Rectangle 520"/>
        <xdr:cNvSpPr>
          <a:spLocks noChangeArrowheads="1"/>
        </xdr:cNvSpPr>
      </xdr:nvSpPr>
      <xdr:spPr>
        <a:xfrm>
          <a:off x="1582420" y="84849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541</xdr:row>
      <xdr:rowOff>0</xdr:rowOff>
    </xdr:from>
    <xdr:to>
      <xdr:col>15</xdr:col>
      <xdr:colOff>9525</xdr:colOff>
      <xdr:row>541</xdr:row>
      <xdr:rowOff>0</xdr:rowOff>
    </xdr:to>
    <xdr:sp macro="" textlink="">
      <xdr:nvSpPr>
        <xdr:cNvPr id="194" name="Rectangle 525"/>
        <xdr:cNvSpPr>
          <a:spLocks noChangeArrowheads="1"/>
        </xdr:cNvSpPr>
      </xdr:nvSpPr>
      <xdr:spPr>
        <a:xfrm>
          <a:off x="1582420" y="85422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541</xdr:row>
      <xdr:rowOff>0</xdr:rowOff>
    </xdr:from>
    <xdr:to>
      <xdr:col>15</xdr:col>
      <xdr:colOff>9525</xdr:colOff>
      <xdr:row>541</xdr:row>
      <xdr:rowOff>0</xdr:rowOff>
    </xdr:to>
    <xdr:sp macro="" textlink="">
      <xdr:nvSpPr>
        <xdr:cNvPr id="195" name="Rectangle 526"/>
        <xdr:cNvSpPr>
          <a:spLocks noChangeArrowheads="1"/>
        </xdr:cNvSpPr>
      </xdr:nvSpPr>
      <xdr:spPr>
        <a:xfrm>
          <a:off x="1582420" y="85422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541</xdr:row>
      <xdr:rowOff>0</xdr:rowOff>
    </xdr:from>
    <xdr:to>
      <xdr:col>7</xdr:col>
      <xdr:colOff>28575</xdr:colOff>
      <xdr:row>541</xdr:row>
      <xdr:rowOff>0</xdr:rowOff>
    </xdr:to>
    <xdr:sp macro="" textlink="">
      <xdr:nvSpPr>
        <xdr:cNvPr id="196" name="Rectangle 527"/>
        <xdr:cNvSpPr>
          <a:spLocks noChangeArrowheads="1"/>
        </xdr:cNvSpPr>
      </xdr:nvSpPr>
      <xdr:spPr>
        <a:xfrm>
          <a:off x="687705" y="8542210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541</xdr:row>
      <xdr:rowOff>0</xdr:rowOff>
    </xdr:from>
    <xdr:to>
      <xdr:col>1</xdr:col>
      <xdr:colOff>19050</xdr:colOff>
      <xdr:row>541</xdr:row>
      <xdr:rowOff>0</xdr:rowOff>
    </xdr:to>
    <xdr:sp macro="" textlink="">
      <xdr:nvSpPr>
        <xdr:cNvPr id="197" name="Rectangle 528"/>
        <xdr:cNvSpPr>
          <a:spLocks noChangeArrowheads="1"/>
        </xdr:cNvSpPr>
      </xdr:nvSpPr>
      <xdr:spPr>
        <a:xfrm>
          <a:off x="0" y="8542210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541</xdr:row>
      <xdr:rowOff>0</xdr:rowOff>
    </xdr:from>
    <xdr:to>
      <xdr:col>30</xdr:col>
      <xdr:colOff>28575</xdr:colOff>
      <xdr:row>541</xdr:row>
      <xdr:rowOff>0</xdr:rowOff>
    </xdr:to>
    <xdr:sp macro="" textlink="">
      <xdr:nvSpPr>
        <xdr:cNvPr id="198" name="Rectangle 529"/>
        <xdr:cNvSpPr>
          <a:spLocks noChangeArrowheads="1"/>
        </xdr:cNvSpPr>
      </xdr:nvSpPr>
      <xdr:spPr>
        <a:xfrm>
          <a:off x="3287395" y="8542210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541</xdr:row>
      <xdr:rowOff>0</xdr:rowOff>
    </xdr:from>
    <xdr:to>
      <xdr:col>14</xdr:col>
      <xdr:colOff>113030</xdr:colOff>
      <xdr:row>541</xdr:row>
      <xdr:rowOff>0</xdr:rowOff>
    </xdr:to>
    <xdr:sp macro="" textlink="">
      <xdr:nvSpPr>
        <xdr:cNvPr id="199" name="Rectangle 530"/>
        <xdr:cNvSpPr>
          <a:spLocks noChangeArrowheads="1"/>
        </xdr:cNvSpPr>
      </xdr:nvSpPr>
      <xdr:spPr>
        <a:xfrm>
          <a:off x="1564640" y="8542210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539</xdr:row>
      <xdr:rowOff>0</xdr:rowOff>
    </xdr:from>
    <xdr:to>
      <xdr:col>37</xdr:col>
      <xdr:colOff>104775</xdr:colOff>
      <xdr:row>540</xdr:row>
      <xdr:rowOff>47625</xdr:rowOff>
    </xdr:to>
    <xdr:sp macro="" textlink="">
      <xdr:nvSpPr>
        <xdr:cNvPr id="200" name="Rectangle 531"/>
        <xdr:cNvSpPr>
          <a:spLocks noChangeArrowheads="1"/>
        </xdr:cNvSpPr>
      </xdr:nvSpPr>
      <xdr:spPr>
        <a:xfrm>
          <a:off x="4154805" y="8501443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538</xdr:row>
      <xdr:rowOff>133350</xdr:rowOff>
    </xdr:from>
    <xdr:to>
      <xdr:col>41</xdr:col>
      <xdr:colOff>47625</xdr:colOff>
      <xdr:row>540</xdr:row>
      <xdr:rowOff>47625</xdr:rowOff>
    </xdr:to>
    <xdr:sp macro="" textlink="">
      <xdr:nvSpPr>
        <xdr:cNvPr id="201" name="Rectangle 532"/>
        <xdr:cNvSpPr>
          <a:spLocks noChangeArrowheads="1"/>
        </xdr:cNvSpPr>
      </xdr:nvSpPr>
      <xdr:spPr>
        <a:xfrm>
          <a:off x="4549775" y="8498332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557</xdr:row>
      <xdr:rowOff>0</xdr:rowOff>
    </xdr:from>
    <xdr:to>
      <xdr:col>14</xdr:col>
      <xdr:colOff>19050</xdr:colOff>
      <xdr:row>557</xdr:row>
      <xdr:rowOff>142875</xdr:rowOff>
    </xdr:to>
    <xdr:sp macro="" textlink="">
      <xdr:nvSpPr>
        <xdr:cNvPr id="202" name="Rectangle 537"/>
        <xdr:cNvSpPr>
          <a:spLocks noChangeArrowheads="1"/>
        </xdr:cNvSpPr>
      </xdr:nvSpPr>
      <xdr:spPr>
        <a:xfrm>
          <a:off x="1310005" y="8751824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557</xdr:row>
      <xdr:rowOff>0</xdr:rowOff>
    </xdr:from>
    <xdr:to>
      <xdr:col>37</xdr:col>
      <xdr:colOff>28575</xdr:colOff>
      <xdr:row>557</xdr:row>
      <xdr:rowOff>142875</xdr:rowOff>
    </xdr:to>
    <xdr:sp macro="" textlink="">
      <xdr:nvSpPr>
        <xdr:cNvPr id="203" name="Rectangle 538"/>
        <xdr:cNvSpPr>
          <a:spLocks noChangeArrowheads="1"/>
        </xdr:cNvSpPr>
      </xdr:nvSpPr>
      <xdr:spPr>
        <a:xfrm>
          <a:off x="3843020" y="8751824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566</xdr:row>
      <xdr:rowOff>0</xdr:rowOff>
    </xdr:from>
    <xdr:to>
      <xdr:col>15</xdr:col>
      <xdr:colOff>9525</xdr:colOff>
      <xdr:row>566</xdr:row>
      <xdr:rowOff>0</xdr:rowOff>
    </xdr:to>
    <xdr:sp macro="" textlink="">
      <xdr:nvSpPr>
        <xdr:cNvPr id="204" name="Rectangle 539"/>
        <xdr:cNvSpPr>
          <a:spLocks noChangeArrowheads="1"/>
        </xdr:cNvSpPr>
      </xdr:nvSpPr>
      <xdr:spPr>
        <a:xfrm>
          <a:off x="1582420" y="88998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571</xdr:row>
      <xdr:rowOff>0</xdr:rowOff>
    </xdr:from>
    <xdr:to>
      <xdr:col>15</xdr:col>
      <xdr:colOff>9525</xdr:colOff>
      <xdr:row>571</xdr:row>
      <xdr:rowOff>0</xdr:rowOff>
    </xdr:to>
    <xdr:sp macro="" textlink="">
      <xdr:nvSpPr>
        <xdr:cNvPr id="205" name="Rectangle 548"/>
        <xdr:cNvSpPr>
          <a:spLocks noChangeArrowheads="1"/>
        </xdr:cNvSpPr>
      </xdr:nvSpPr>
      <xdr:spPr>
        <a:xfrm>
          <a:off x="1582420" y="89820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576</xdr:row>
      <xdr:rowOff>0</xdr:rowOff>
    </xdr:from>
    <xdr:to>
      <xdr:col>15</xdr:col>
      <xdr:colOff>9525</xdr:colOff>
      <xdr:row>576</xdr:row>
      <xdr:rowOff>0</xdr:rowOff>
    </xdr:to>
    <xdr:sp macro="" textlink="">
      <xdr:nvSpPr>
        <xdr:cNvPr id="206" name="Rectangle 553"/>
        <xdr:cNvSpPr>
          <a:spLocks noChangeArrowheads="1"/>
        </xdr:cNvSpPr>
      </xdr:nvSpPr>
      <xdr:spPr>
        <a:xfrm>
          <a:off x="1582420" y="906430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581</xdr:row>
      <xdr:rowOff>0</xdr:rowOff>
    </xdr:from>
    <xdr:to>
      <xdr:col>15</xdr:col>
      <xdr:colOff>9525</xdr:colOff>
      <xdr:row>581</xdr:row>
      <xdr:rowOff>0</xdr:rowOff>
    </xdr:to>
    <xdr:sp macro="" textlink="">
      <xdr:nvSpPr>
        <xdr:cNvPr id="207" name="Rectangle 558"/>
        <xdr:cNvSpPr>
          <a:spLocks noChangeArrowheads="1"/>
        </xdr:cNvSpPr>
      </xdr:nvSpPr>
      <xdr:spPr>
        <a:xfrm>
          <a:off x="1582420" y="91465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586</xdr:row>
      <xdr:rowOff>0</xdr:rowOff>
    </xdr:from>
    <xdr:to>
      <xdr:col>15</xdr:col>
      <xdr:colOff>9525</xdr:colOff>
      <xdr:row>586</xdr:row>
      <xdr:rowOff>0</xdr:rowOff>
    </xdr:to>
    <xdr:sp macro="" textlink="">
      <xdr:nvSpPr>
        <xdr:cNvPr id="208" name="Rectangle 563"/>
        <xdr:cNvSpPr>
          <a:spLocks noChangeArrowheads="1"/>
        </xdr:cNvSpPr>
      </xdr:nvSpPr>
      <xdr:spPr>
        <a:xfrm>
          <a:off x="1582420" y="92287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591</xdr:row>
      <xdr:rowOff>0</xdr:rowOff>
    </xdr:from>
    <xdr:to>
      <xdr:col>15</xdr:col>
      <xdr:colOff>9525</xdr:colOff>
      <xdr:row>591</xdr:row>
      <xdr:rowOff>0</xdr:rowOff>
    </xdr:to>
    <xdr:sp macro="" textlink="">
      <xdr:nvSpPr>
        <xdr:cNvPr id="209" name="Rectangle 568"/>
        <xdr:cNvSpPr>
          <a:spLocks noChangeArrowheads="1"/>
        </xdr:cNvSpPr>
      </xdr:nvSpPr>
      <xdr:spPr>
        <a:xfrm>
          <a:off x="1582420" y="93110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596</xdr:row>
      <xdr:rowOff>0</xdr:rowOff>
    </xdr:from>
    <xdr:to>
      <xdr:col>15</xdr:col>
      <xdr:colOff>9525</xdr:colOff>
      <xdr:row>596</xdr:row>
      <xdr:rowOff>0</xdr:rowOff>
    </xdr:to>
    <xdr:sp macro="" textlink="">
      <xdr:nvSpPr>
        <xdr:cNvPr id="210" name="Rectangle 573"/>
        <xdr:cNvSpPr>
          <a:spLocks noChangeArrowheads="1"/>
        </xdr:cNvSpPr>
      </xdr:nvSpPr>
      <xdr:spPr>
        <a:xfrm>
          <a:off x="1582420" y="93932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601</xdr:row>
      <xdr:rowOff>0</xdr:rowOff>
    </xdr:from>
    <xdr:to>
      <xdr:col>15</xdr:col>
      <xdr:colOff>9525</xdr:colOff>
      <xdr:row>601</xdr:row>
      <xdr:rowOff>0</xdr:rowOff>
    </xdr:to>
    <xdr:sp macro="" textlink="">
      <xdr:nvSpPr>
        <xdr:cNvPr id="211" name="Rectangle 578"/>
        <xdr:cNvSpPr>
          <a:spLocks noChangeArrowheads="1"/>
        </xdr:cNvSpPr>
      </xdr:nvSpPr>
      <xdr:spPr>
        <a:xfrm>
          <a:off x="1582420" y="94754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606</xdr:row>
      <xdr:rowOff>0</xdr:rowOff>
    </xdr:from>
    <xdr:to>
      <xdr:col>15</xdr:col>
      <xdr:colOff>9525</xdr:colOff>
      <xdr:row>606</xdr:row>
      <xdr:rowOff>0</xdr:rowOff>
    </xdr:to>
    <xdr:sp macro="" textlink="">
      <xdr:nvSpPr>
        <xdr:cNvPr id="212" name="Rectangle 583"/>
        <xdr:cNvSpPr>
          <a:spLocks noChangeArrowheads="1"/>
        </xdr:cNvSpPr>
      </xdr:nvSpPr>
      <xdr:spPr>
        <a:xfrm>
          <a:off x="1582420" y="95577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609</xdr:row>
      <xdr:rowOff>0</xdr:rowOff>
    </xdr:from>
    <xdr:to>
      <xdr:col>15</xdr:col>
      <xdr:colOff>9525</xdr:colOff>
      <xdr:row>609</xdr:row>
      <xdr:rowOff>0</xdr:rowOff>
    </xdr:to>
    <xdr:sp macro="" textlink="">
      <xdr:nvSpPr>
        <xdr:cNvPr id="213" name="Rectangle 588"/>
        <xdr:cNvSpPr>
          <a:spLocks noChangeArrowheads="1"/>
        </xdr:cNvSpPr>
      </xdr:nvSpPr>
      <xdr:spPr>
        <a:xfrm>
          <a:off x="1582420" y="96149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609</xdr:row>
      <xdr:rowOff>0</xdr:rowOff>
    </xdr:from>
    <xdr:to>
      <xdr:col>15</xdr:col>
      <xdr:colOff>9525</xdr:colOff>
      <xdr:row>609</xdr:row>
      <xdr:rowOff>0</xdr:rowOff>
    </xdr:to>
    <xdr:sp macro="" textlink="">
      <xdr:nvSpPr>
        <xdr:cNvPr id="214" name="Rectangle 589"/>
        <xdr:cNvSpPr>
          <a:spLocks noChangeArrowheads="1"/>
        </xdr:cNvSpPr>
      </xdr:nvSpPr>
      <xdr:spPr>
        <a:xfrm>
          <a:off x="1582420" y="96149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609</xdr:row>
      <xdr:rowOff>0</xdr:rowOff>
    </xdr:from>
    <xdr:to>
      <xdr:col>7</xdr:col>
      <xdr:colOff>28575</xdr:colOff>
      <xdr:row>609</xdr:row>
      <xdr:rowOff>0</xdr:rowOff>
    </xdr:to>
    <xdr:sp macro="" textlink="">
      <xdr:nvSpPr>
        <xdr:cNvPr id="215" name="Rectangle 590"/>
        <xdr:cNvSpPr>
          <a:spLocks noChangeArrowheads="1"/>
        </xdr:cNvSpPr>
      </xdr:nvSpPr>
      <xdr:spPr>
        <a:xfrm>
          <a:off x="687705" y="9614916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609</xdr:row>
      <xdr:rowOff>0</xdr:rowOff>
    </xdr:from>
    <xdr:to>
      <xdr:col>1</xdr:col>
      <xdr:colOff>19050</xdr:colOff>
      <xdr:row>609</xdr:row>
      <xdr:rowOff>0</xdr:rowOff>
    </xdr:to>
    <xdr:sp macro="" textlink="">
      <xdr:nvSpPr>
        <xdr:cNvPr id="216" name="Rectangle 591"/>
        <xdr:cNvSpPr>
          <a:spLocks noChangeArrowheads="1"/>
        </xdr:cNvSpPr>
      </xdr:nvSpPr>
      <xdr:spPr>
        <a:xfrm>
          <a:off x="0" y="9614916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609</xdr:row>
      <xdr:rowOff>0</xdr:rowOff>
    </xdr:from>
    <xdr:to>
      <xdr:col>30</xdr:col>
      <xdr:colOff>28575</xdr:colOff>
      <xdr:row>609</xdr:row>
      <xdr:rowOff>0</xdr:rowOff>
    </xdr:to>
    <xdr:sp macro="" textlink="">
      <xdr:nvSpPr>
        <xdr:cNvPr id="217" name="Rectangle 592"/>
        <xdr:cNvSpPr>
          <a:spLocks noChangeArrowheads="1"/>
        </xdr:cNvSpPr>
      </xdr:nvSpPr>
      <xdr:spPr>
        <a:xfrm>
          <a:off x="3287395" y="9614916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609</xdr:row>
      <xdr:rowOff>0</xdr:rowOff>
    </xdr:from>
    <xdr:to>
      <xdr:col>14</xdr:col>
      <xdr:colOff>113030</xdr:colOff>
      <xdr:row>609</xdr:row>
      <xdr:rowOff>0</xdr:rowOff>
    </xdr:to>
    <xdr:sp macro="" textlink="">
      <xdr:nvSpPr>
        <xdr:cNvPr id="218" name="Rectangle 593"/>
        <xdr:cNvSpPr>
          <a:spLocks noChangeArrowheads="1"/>
        </xdr:cNvSpPr>
      </xdr:nvSpPr>
      <xdr:spPr>
        <a:xfrm>
          <a:off x="1564640" y="9614916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607</xdr:row>
      <xdr:rowOff>0</xdr:rowOff>
    </xdr:from>
    <xdr:to>
      <xdr:col>37</xdr:col>
      <xdr:colOff>104775</xdr:colOff>
      <xdr:row>608</xdr:row>
      <xdr:rowOff>47625</xdr:rowOff>
    </xdr:to>
    <xdr:sp macro="" textlink="">
      <xdr:nvSpPr>
        <xdr:cNvPr id="219" name="Rectangle 594"/>
        <xdr:cNvSpPr>
          <a:spLocks noChangeArrowheads="1"/>
        </xdr:cNvSpPr>
      </xdr:nvSpPr>
      <xdr:spPr>
        <a:xfrm>
          <a:off x="4154805" y="9574149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606</xdr:row>
      <xdr:rowOff>133350</xdr:rowOff>
    </xdr:from>
    <xdr:to>
      <xdr:col>41</xdr:col>
      <xdr:colOff>47625</xdr:colOff>
      <xdr:row>608</xdr:row>
      <xdr:rowOff>47625</xdr:rowOff>
    </xdr:to>
    <xdr:sp macro="" textlink="">
      <xdr:nvSpPr>
        <xdr:cNvPr id="220" name="Rectangle 595"/>
        <xdr:cNvSpPr>
          <a:spLocks noChangeArrowheads="1"/>
        </xdr:cNvSpPr>
      </xdr:nvSpPr>
      <xdr:spPr>
        <a:xfrm>
          <a:off x="4549775" y="9571037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625</xdr:row>
      <xdr:rowOff>0</xdr:rowOff>
    </xdr:from>
    <xdr:to>
      <xdr:col>14</xdr:col>
      <xdr:colOff>19050</xdr:colOff>
      <xdr:row>625</xdr:row>
      <xdr:rowOff>142875</xdr:rowOff>
    </xdr:to>
    <xdr:sp macro="" textlink="">
      <xdr:nvSpPr>
        <xdr:cNvPr id="221" name="Rectangle 600"/>
        <xdr:cNvSpPr>
          <a:spLocks noChangeArrowheads="1"/>
        </xdr:cNvSpPr>
      </xdr:nvSpPr>
      <xdr:spPr>
        <a:xfrm>
          <a:off x="1310005" y="9824529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625</xdr:row>
      <xdr:rowOff>0</xdr:rowOff>
    </xdr:from>
    <xdr:to>
      <xdr:col>37</xdr:col>
      <xdr:colOff>28575</xdr:colOff>
      <xdr:row>625</xdr:row>
      <xdr:rowOff>142875</xdr:rowOff>
    </xdr:to>
    <xdr:sp macro="" textlink="">
      <xdr:nvSpPr>
        <xdr:cNvPr id="222" name="Rectangle 601"/>
        <xdr:cNvSpPr>
          <a:spLocks noChangeArrowheads="1"/>
        </xdr:cNvSpPr>
      </xdr:nvSpPr>
      <xdr:spPr>
        <a:xfrm>
          <a:off x="3843020" y="9824529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223" name="Rectangle 602"/>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224" name="Rectangle 611"/>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225" name="Rectangle 616"/>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226" name="Rectangle 621"/>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227" name="Rectangle 626"/>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28" name="Rectangle 631"/>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29" name="Rectangle 636"/>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30" name="Rectangle 641"/>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31" name="Rectangle 646"/>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677</xdr:row>
      <xdr:rowOff>0</xdr:rowOff>
    </xdr:from>
    <xdr:to>
      <xdr:col>15</xdr:col>
      <xdr:colOff>9525</xdr:colOff>
      <xdr:row>677</xdr:row>
      <xdr:rowOff>0</xdr:rowOff>
    </xdr:to>
    <xdr:sp macro="" textlink="">
      <xdr:nvSpPr>
        <xdr:cNvPr id="232" name="Rectangle 651"/>
        <xdr:cNvSpPr>
          <a:spLocks noChangeArrowheads="1"/>
        </xdr:cNvSpPr>
      </xdr:nvSpPr>
      <xdr:spPr>
        <a:xfrm>
          <a:off x="1582420" y="106876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677</xdr:row>
      <xdr:rowOff>0</xdr:rowOff>
    </xdr:from>
    <xdr:to>
      <xdr:col>15</xdr:col>
      <xdr:colOff>9525</xdr:colOff>
      <xdr:row>677</xdr:row>
      <xdr:rowOff>0</xdr:rowOff>
    </xdr:to>
    <xdr:sp macro="" textlink="">
      <xdr:nvSpPr>
        <xdr:cNvPr id="233" name="Rectangle 652"/>
        <xdr:cNvSpPr>
          <a:spLocks noChangeArrowheads="1"/>
        </xdr:cNvSpPr>
      </xdr:nvSpPr>
      <xdr:spPr>
        <a:xfrm>
          <a:off x="1582420" y="106876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677</xdr:row>
      <xdr:rowOff>0</xdr:rowOff>
    </xdr:from>
    <xdr:to>
      <xdr:col>7</xdr:col>
      <xdr:colOff>28575</xdr:colOff>
      <xdr:row>677</xdr:row>
      <xdr:rowOff>0</xdr:rowOff>
    </xdr:to>
    <xdr:sp macro="" textlink="">
      <xdr:nvSpPr>
        <xdr:cNvPr id="234" name="Rectangle 653"/>
        <xdr:cNvSpPr>
          <a:spLocks noChangeArrowheads="1"/>
        </xdr:cNvSpPr>
      </xdr:nvSpPr>
      <xdr:spPr>
        <a:xfrm>
          <a:off x="687705" y="10687621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677</xdr:row>
      <xdr:rowOff>0</xdr:rowOff>
    </xdr:from>
    <xdr:to>
      <xdr:col>1</xdr:col>
      <xdr:colOff>19050</xdr:colOff>
      <xdr:row>677</xdr:row>
      <xdr:rowOff>0</xdr:rowOff>
    </xdr:to>
    <xdr:sp macro="" textlink="">
      <xdr:nvSpPr>
        <xdr:cNvPr id="235" name="Rectangle 654"/>
        <xdr:cNvSpPr>
          <a:spLocks noChangeArrowheads="1"/>
        </xdr:cNvSpPr>
      </xdr:nvSpPr>
      <xdr:spPr>
        <a:xfrm>
          <a:off x="0" y="10687621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677</xdr:row>
      <xdr:rowOff>0</xdr:rowOff>
    </xdr:from>
    <xdr:to>
      <xdr:col>30</xdr:col>
      <xdr:colOff>28575</xdr:colOff>
      <xdr:row>677</xdr:row>
      <xdr:rowOff>0</xdr:rowOff>
    </xdr:to>
    <xdr:sp macro="" textlink="">
      <xdr:nvSpPr>
        <xdr:cNvPr id="236" name="Rectangle 655"/>
        <xdr:cNvSpPr>
          <a:spLocks noChangeArrowheads="1"/>
        </xdr:cNvSpPr>
      </xdr:nvSpPr>
      <xdr:spPr>
        <a:xfrm>
          <a:off x="3287395" y="10687621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677</xdr:row>
      <xdr:rowOff>0</xdr:rowOff>
    </xdr:from>
    <xdr:to>
      <xdr:col>14</xdr:col>
      <xdr:colOff>113030</xdr:colOff>
      <xdr:row>677</xdr:row>
      <xdr:rowOff>0</xdr:rowOff>
    </xdr:to>
    <xdr:sp macro="" textlink="">
      <xdr:nvSpPr>
        <xdr:cNvPr id="237" name="Rectangle 656"/>
        <xdr:cNvSpPr>
          <a:spLocks noChangeArrowheads="1"/>
        </xdr:cNvSpPr>
      </xdr:nvSpPr>
      <xdr:spPr>
        <a:xfrm>
          <a:off x="1564640" y="10687621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675</xdr:row>
      <xdr:rowOff>0</xdr:rowOff>
    </xdr:from>
    <xdr:to>
      <xdr:col>37</xdr:col>
      <xdr:colOff>104775</xdr:colOff>
      <xdr:row>676</xdr:row>
      <xdr:rowOff>47625</xdr:rowOff>
    </xdr:to>
    <xdr:sp macro="" textlink="">
      <xdr:nvSpPr>
        <xdr:cNvPr id="238" name="Rectangle 657"/>
        <xdr:cNvSpPr>
          <a:spLocks noChangeArrowheads="1"/>
        </xdr:cNvSpPr>
      </xdr:nvSpPr>
      <xdr:spPr>
        <a:xfrm>
          <a:off x="4154805" y="10646854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674</xdr:row>
      <xdr:rowOff>133350</xdr:rowOff>
    </xdr:from>
    <xdr:to>
      <xdr:col>41</xdr:col>
      <xdr:colOff>47625</xdr:colOff>
      <xdr:row>676</xdr:row>
      <xdr:rowOff>47625</xdr:rowOff>
    </xdr:to>
    <xdr:sp macro="" textlink="">
      <xdr:nvSpPr>
        <xdr:cNvPr id="239" name="Rectangle 658"/>
        <xdr:cNvSpPr>
          <a:spLocks noChangeArrowheads="1"/>
        </xdr:cNvSpPr>
      </xdr:nvSpPr>
      <xdr:spPr>
        <a:xfrm>
          <a:off x="4549775" y="10643743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693</xdr:row>
      <xdr:rowOff>0</xdr:rowOff>
    </xdr:from>
    <xdr:to>
      <xdr:col>14</xdr:col>
      <xdr:colOff>19050</xdr:colOff>
      <xdr:row>693</xdr:row>
      <xdr:rowOff>142875</xdr:rowOff>
    </xdr:to>
    <xdr:sp macro="" textlink="">
      <xdr:nvSpPr>
        <xdr:cNvPr id="240" name="Rectangle 663"/>
        <xdr:cNvSpPr>
          <a:spLocks noChangeArrowheads="1"/>
        </xdr:cNvSpPr>
      </xdr:nvSpPr>
      <xdr:spPr>
        <a:xfrm>
          <a:off x="1310005" y="10897235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693</xdr:row>
      <xdr:rowOff>0</xdr:rowOff>
    </xdr:from>
    <xdr:to>
      <xdr:col>37</xdr:col>
      <xdr:colOff>28575</xdr:colOff>
      <xdr:row>693</xdr:row>
      <xdr:rowOff>142875</xdr:rowOff>
    </xdr:to>
    <xdr:sp macro="" textlink="">
      <xdr:nvSpPr>
        <xdr:cNvPr id="241" name="Rectangle 664"/>
        <xdr:cNvSpPr>
          <a:spLocks noChangeArrowheads="1"/>
        </xdr:cNvSpPr>
      </xdr:nvSpPr>
      <xdr:spPr>
        <a:xfrm>
          <a:off x="3843020" y="10897235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42" name="Rectangle 665"/>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43" name="Rectangle 674"/>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44" name="Rectangle 679"/>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45" name="Rectangle 684"/>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46" name="Rectangle 689"/>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47" name="Rectangle 694"/>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48" name="Rectangle 699"/>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49" name="Rectangle 704"/>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50" name="Rectangle 709"/>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745</xdr:row>
      <xdr:rowOff>0</xdr:rowOff>
    </xdr:from>
    <xdr:to>
      <xdr:col>15</xdr:col>
      <xdr:colOff>9525</xdr:colOff>
      <xdr:row>745</xdr:row>
      <xdr:rowOff>0</xdr:rowOff>
    </xdr:to>
    <xdr:sp macro="" textlink="">
      <xdr:nvSpPr>
        <xdr:cNvPr id="251" name="Rectangle 714"/>
        <xdr:cNvSpPr>
          <a:spLocks noChangeArrowheads="1"/>
        </xdr:cNvSpPr>
      </xdr:nvSpPr>
      <xdr:spPr>
        <a:xfrm>
          <a:off x="1582420" y="117603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745</xdr:row>
      <xdr:rowOff>0</xdr:rowOff>
    </xdr:from>
    <xdr:to>
      <xdr:col>15</xdr:col>
      <xdr:colOff>9525</xdr:colOff>
      <xdr:row>745</xdr:row>
      <xdr:rowOff>0</xdr:rowOff>
    </xdr:to>
    <xdr:sp macro="" textlink="">
      <xdr:nvSpPr>
        <xdr:cNvPr id="252" name="Rectangle 715"/>
        <xdr:cNvSpPr>
          <a:spLocks noChangeArrowheads="1"/>
        </xdr:cNvSpPr>
      </xdr:nvSpPr>
      <xdr:spPr>
        <a:xfrm>
          <a:off x="1582420" y="117603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745</xdr:row>
      <xdr:rowOff>0</xdr:rowOff>
    </xdr:from>
    <xdr:to>
      <xdr:col>7</xdr:col>
      <xdr:colOff>28575</xdr:colOff>
      <xdr:row>745</xdr:row>
      <xdr:rowOff>0</xdr:rowOff>
    </xdr:to>
    <xdr:sp macro="" textlink="">
      <xdr:nvSpPr>
        <xdr:cNvPr id="253" name="Rectangle 716"/>
        <xdr:cNvSpPr>
          <a:spLocks noChangeArrowheads="1"/>
        </xdr:cNvSpPr>
      </xdr:nvSpPr>
      <xdr:spPr>
        <a:xfrm>
          <a:off x="687705" y="11760327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745</xdr:row>
      <xdr:rowOff>0</xdr:rowOff>
    </xdr:from>
    <xdr:to>
      <xdr:col>1</xdr:col>
      <xdr:colOff>19050</xdr:colOff>
      <xdr:row>745</xdr:row>
      <xdr:rowOff>0</xdr:rowOff>
    </xdr:to>
    <xdr:sp macro="" textlink="">
      <xdr:nvSpPr>
        <xdr:cNvPr id="254" name="Rectangle 717"/>
        <xdr:cNvSpPr>
          <a:spLocks noChangeArrowheads="1"/>
        </xdr:cNvSpPr>
      </xdr:nvSpPr>
      <xdr:spPr>
        <a:xfrm>
          <a:off x="0" y="11760327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745</xdr:row>
      <xdr:rowOff>0</xdr:rowOff>
    </xdr:from>
    <xdr:to>
      <xdr:col>30</xdr:col>
      <xdr:colOff>28575</xdr:colOff>
      <xdr:row>745</xdr:row>
      <xdr:rowOff>0</xdr:rowOff>
    </xdr:to>
    <xdr:sp macro="" textlink="">
      <xdr:nvSpPr>
        <xdr:cNvPr id="255" name="Rectangle 718"/>
        <xdr:cNvSpPr>
          <a:spLocks noChangeArrowheads="1"/>
        </xdr:cNvSpPr>
      </xdr:nvSpPr>
      <xdr:spPr>
        <a:xfrm>
          <a:off x="3287395" y="11760327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745</xdr:row>
      <xdr:rowOff>0</xdr:rowOff>
    </xdr:from>
    <xdr:to>
      <xdr:col>14</xdr:col>
      <xdr:colOff>113030</xdr:colOff>
      <xdr:row>745</xdr:row>
      <xdr:rowOff>0</xdr:rowOff>
    </xdr:to>
    <xdr:sp macro="" textlink="">
      <xdr:nvSpPr>
        <xdr:cNvPr id="256" name="Rectangle 719"/>
        <xdr:cNvSpPr>
          <a:spLocks noChangeArrowheads="1"/>
        </xdr:cNvSpPr>
      </xdr:nvSpPr>
      <xdr:spPr>
        <a:xfrm>
          <a:off x="1564640" y="11760327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743</xdr:row>
      <xdr:rowOff>0</xdr:rowOff>
    </xdr:from>
    <xdr:to>
      <xdr:col>37</xdr:col>
      <xdr:colOff>104775</xdr:colOff>
      <xdr:row>744</xdr:row>
      <xdr:rowOff>47625</xdr:rowOff>
    </xdr:to>
    <xdr:sp macro="" textlink="">
      <xdr:nvSpPr>
        <xdr:cNvPr id="257" name="Rectangle 720"/>
        <xdr:cNvSpPr>
          <a:spLocks noChangeArrowheads="1"/>
        </xdr:cNvSpPr>
      </xdr:nvSpPr>
      <xdr:spPr>
        <a:xfrm>
          <a:off x="4154805" y="11719560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742</xdr:row>
      <xdr:rowOff>133350</xdr:rowOff>
    </xdr:from>
    <xdr:to>
      <xdr:col>41</xdr:col>
      <xdr:colOff>47625</xdr:colOff>
      <xdr:row>744</xdr:row>
      <xdr:rowOff>47625</xdr:rowOff>
    </xdr:to>
    <xdr:sp macro="" textlink="">
      <xdr:nvSpPr>
        <xdr:cNvPr id="258" name="Rectangle 721"/>
        <xdr:cNvSpPr>
          <a:spLocks noChangeArrowheads="1"/>
        </xdr:cNvSpPr>
      </xdr:nvSpPr>
      <xdr:spPr>
        <a:xfrm>
          <a:off x="4549775" y="11716448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761</xdr:row>
      <xdr:rowOff>0</xdr:rowOff>
    </xdr:from>
    <xdr:to>
      <xdr:col>14</xdr:col>
      <xdr:colOff>19050</xdr:colOff>
      <xdr:row>761</xdr:row>
      <xdr:rowOff>142875</xdr:rowOff>
    </xdr:to>
    <xdr:sp macro="" textlink="">
      <xdr:nvSpPr>
        <xdr:cNvPr id="259" name="Rectangle 726"/>
        <xdr:cNvSpPr>
          <a:spLocks noChangeArrowheads="1"/>
        </xdr:cNvSpPr>
      </xdr:nvSpPr>
      <xdr:spPr>
        <a:xfrm>
          <a:off x="1310005" y="11969940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761</xdr:row>
      <xdr:rowOff>0</xdr:rowOff>
    </xdr:from>
    <xdr:to>
      <xdr:col>37</xdr:col>
      <xdr:colOff>28575</xdr:colOff>
      <xdr:row>761</xdr:row>
      <xdr:rowOff>142875</xdr:rowOff>
    </xdr:to>
    <xdr:sp macro="" textlink="">
      <xdr:nvSpPr>
        <xdr:cNvPr id="260" name="Rectangle 727"/>
        <xdr:cNvSpPr>
          <a:spLocks noChangeArrowheads="1"/>
        </xdr:cNvSpPr>
      </xdr:nvSpPr>
      <xdr:spPr>
        <a:xfrm>
          <a:off x="3843020" y="11969940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61" name="Rectangle 728"/>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62" name="Rectangle 737"/>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63" name="Rectangle 742"/>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64" name="Rectangle 747"/>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65" name="Rectangle 752"/>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66" name="Rectangle 757"/>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67" name="Rectangle 762"/>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68" name="Rectangle 767"/>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69" name="Rectangle 772"/>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813</xdr:row>
      <xdr:rowOff>0</xdr:rowOff>
    </xdr:from>
    <xdr:to>
      <xdr:col>15</xdr:col>
      <xdr:colOff>9525</xdr:colOff>
      <xdr:row>813</xdr:row>
      <xdr:rowOff>0</xdr:rowOff>
    </xdr:to>
    <xdr:sp macro="" textlink="">
      <xdr:nvSpPr>
        <xdr:cNvPr id="270" name="Rectangle 777"/>
        <xdr:cNvSpPr>
          <a:spLocks noChangeArrowheads="1"/>
        </xdr:cNvSpPr>
      </xdr:nvSpPr>
      <xdr:spPr>
        <a:xfrm>
          <a:off x="1582420" y="128330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813</xdr:row>
      <xdr:rowOff>0</xdr:rowOff>
    </xdr:from>
    <xdr:to>
      <xdr:col>15</xdr:col>
      <xdr:colOff>9525</xdr:colOff>
      <xdr:row>813</xdr:row>
      <xdr:rowOff>0</xdr:rowOff>
    </xdr:to>
    <xdr:sp macro="" textlink="">
      <xdr:nvSpPr>
        <xdr:cNvPr id="271" name="Rectangle 778"/>
        <xdr:cNvSpPr>
          <a:spLocks noChangeArrowheads="1"/>
        </xdr:cNvSpPr>
      </xdr:nvSpPr>
      <xdr:spPr>
        <a:xfrm>
          <a:off x="1582420" y="128330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813</xdr:row>
      <xdr:rowOff>0</xdr:rowOff>
    </xdr:from>
    <xdr:to>
      <xdr:col>7</xdr:col>
      <xdr:colOff>28575</xdr:colOff>
      <xdr:row>813</xdr:row>
      <xdr:rowOff>0</xdr:rowOff>
    </xdr:to>
    <xdr:sp macro="" textlink="">
      <xdr:nvSpPr>
        <xdr:cNvPr id="272" name="Rectangle 779"/>
        <xdr:cNvSpPr>
          <a:spLocks noChangeArrowheads="1"/>
        </xdr:cNvSpPr>
      </xdr:nvSpPr>
      <xdr:spPr>
        <a:xfrm>
          <a:off x="687705" y="12833032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813</xdr:row>
      <xdr:rowOff>0</xdr:rowOff>
    </xdr:from>
    <xdr:to>
      <xdr:col>1</xdr:col>
      <xdr:colOff>19050</xdr:colOff>
      <xdr:row>813</xdr:row>
      <xdr:rowOff>0</xdr:rowOff>
    </xdr:to>
    <xdr:sp macro="" textlink="">
      <xdr:nvSpPr>
        <xdr:cNvPr id="273" name="Rectangle 780"/>
        <xdr:cNvSpPr>
          <a:spLocks noChangeArrowheads="1"/>
        </xdr:cNvSpPr>
      </xdr:nvSpPr>
      <xdr:spPr>
        <a:xfrm>
          <a:off x="0" y="12833032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813</xdr:row>
      <xdr:rowOff>0</xdr:rowOff>
    </xdr:from>
    <xdr:to>
      <xdr:col>30</xdr:col>
      <xdr:colOff>28575</xdr:colOff>
      <xdr:row>813</xdr:row>
      <xdr:rowOff>0</xdr:rowOff>
    </xdr:to>
    <xdr:sp macro="" textlink="">
      <xdr:nvSpPr>
        <xdr:cNvPr id="274" name="Rectangle 781"/>
        <xdr:cNvSpPr>
          <a:spLocks noChangeArrowheads="1"/>
        </xdr:cNvSpPr>
      </xdr:nvSpPr>
      <xdr:spPr>
        <a:xfrm>
          <a:off x="3287395" y="12833032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813</xdr:row>
      <xdr:rowOff>0</xdr:rowOff>
    </xdr:from>
    <xdr:to>
      <xdr:col>14</xdr:col>
      <xdr:colOff>113030</xdr:colOff>
      <xdr:row>813</xdr:row>
      <xdr:rowOff>0</xdr:rowOff>
    </xdr:to>
    <xdr:sp macro="" textlink="">
      <xdr:nvSpPr>
        <xdr:cNvPr id="275" name="Rectangle 782"/>
        <xdr:cNvSpPr>
          <a:spLocks noChangeArrowheads="1"/>
        </xdr:cNvSpPr>
      </xdr:nvSpPr>
      <xdr:spPr>
        <a:xfrm>
          <a:off x="1564640" y="12833032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811</xdr:row>
      <xdr:rowOff>0</xdr:rowOff>
    </xdr:from>
    <xdr:to>
      <xdr:col>37</xdr:col>
      <xdr:colOff>104775</xdr:colOff>
      <xdr:row>812</xdr:row>
      <xdr:rowOff>47625</xdr:rowOff>
    </xdr:to>
    <xdr:sp macro="" textlink="">
      <xdr:nvSpPr>
        <xdr:cNvPr id="276" name="Rectangle 783"/>
        <xdr:cNvSpPr>
          <a:spLocks noChangeArrowheads="1"/>
        </xdr:cNvSpPr>
      </xdr:nvSpPr>
      <xdr:spPr>
        <a:xfrm>
          <a:off x="4154805" y="12792265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810</xdr:row>
      <xdr:rowOff>133350</xdr:rowOff>
    </xdr:from>
    <xdr:to>
      <xdr:col>41</xdr:col>
      <xdr:colOff>47625</xdr:colOff>
      <xdr:row>812</xdr:row>
      <xdr:rowOff>47625</xdr:rowOff>
    </xdr:to>
    <xdr:sp macro="" textlink="">
      <xdr:nvSpPr>
        <xdr:cNvPr id="277" name="Rectangle 784"/>
        <xdr:cNvSpPr>
          <a:spLocks noChangeArrowheads="1"/>
        </xdr:cNvSpPr>
      </xdr:nvSpPr>
      <xdr:spPr>
        <a:xfrm>
          <a:off x="4549775" y="12789154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829</xdr:row>
      <xdr:rowOff>0</xdr:rowOff>
    </xdr:from>
    <xdr:to>
      <xdr:col>14</xdr:col>
      <xdr:colOff>19050</xdr:colOff>
      <xdr:row>829</xdr:row>
      <xdr:rowOff>142875</xdr:rowOff>
    </xdr:to>
    <xdr:sp macro="" textlink="">
      <xdr:nvSpPr>
        <xdr:cNvPr id="278" name="Rectangle 789"/>
        <xdr:cNvSpPr>
          <a:spLocks noChangeArrowheads="1"/>
        </xdr:cNvSpPr>
      </xdr:nvSpPr>
      <xdr:spPr>
        <a:xfrm>
          <a:off x="1310005" y="13042646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829</xdr:row>
      <xdr:rowOff>0</xdr:rowOff>
    </xdr:from>
    <xdr:to>
      <xdr:col>37</xdr:col>
      <xdr:colOff>28575</xdr:colOff>
      <xdr:row>829</xdr:row>
      <xdr:rowOff>142875</xdr:rowOff>
    </xdr:to>
    <xdr:sp macro="" textlink="">
      <xdr:nvSpPr>
        <xdr:cNvPr id="279" name="Rectangle 790"/>
        <xdr:cNvSpPr>
          <a:spLocks noChangeArrowheads="1"/>
        </xdr:cNvSpPr>
      </xdr:nvSpPr>
      <xdr:spPr>
        <a:xfrm>
          <a:off x="3843020" y="13042646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80" name="Rectangle 791"/>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81" name="Rectangle 800"/>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82" name="Rectangle 805"/>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83" name="Rectangle 810"/>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84" name="Rectangle 815"/>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85" name="Rectangle 820"/>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86" name="Rectangle 825"/>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87" name="Rectangle 830"/>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88" name="Rectangle 835"/>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881</xdr:row>
      <xdr:rowOff>0</xdr:rowOff>
    </xdr:from>
    <xdr:to>
      <xdr:col>15</xdr:col>
      <xdr:colOff>9525</xdr:colOff>
      <xdr:row>881</xdr:row>
      <xdr:rowOff>0</xdr:rowOff>
    </xdr:to>
    <xdr:sp macro="" textlink="">
      <xdr:nvSpPr>
        <xdr:cNvPr id="289" name="Rectangle 840"/>
        <xdr:cNvSpPr>
          <a:spLocks noChangeArrowheads="1"/>
        </xdr:cNvSpPr>
      </xdr:nvSpPr>
      <xdr:spPr>
        <a:xfrm>
          <a:off x="1582420" y="139057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881</xdr:row>
      <xdr:rowOff>0</xdr:rowOff>
    </xdr:from>
    <xdr:to>
      <xdr:col>15</xdr:col>
      <xdr:colOff>9525</xdr:colOff>
      <xdr:row>881</xdr:row>
      <xdr:rowOff>0</xdr:rowOff>
    </xdr:to>
    <xdr:sp macro="" textlink="">
      <xdr:nvSpPr>
        <xdr:cNvPr id="290" name="Rectangle 841"/>
        <xdr:cNvSpPr>
          <a:spLocks noChangeArrowheads="1"/>
        </xdr:cNvSpPr>
      </xdr:nvSpPr>
      <xdr:spPr>
        <a:xfrm>
          <a:off x="1582420" y="139057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881</xdr:row>
      <xdr:rowOff>0</xdr:rowOff>
    </xdr:from>
    <xdr:to>
      <xdr:col>7</xdr:col>
      <xdr:colOff>28575</xdr:colOff>
      <xdr:row>881</xdr:row>
      <xdr:rowOff>0</xdr:rowOff>
    </xdr:to>
    <xdr:sp macro="" textlink="">
      <xdr:nvSpPr>
        <xdr:cNvPr id="291" name="Rectangle 842"/>
        <xdr:cNvSpPr>
          <a:spLocks noChangeArrowheads="1"/>
        </xdr:cNvSpPr>
      </xdr:nvSpPr>
      <xdr:spPr>
        <a:xfrm>
          <a:off x="687705" y="13905738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881</xdr:row>
      <xdr:rowOff>0</xdr:rowOff>
    </xdr:from>
    <xdr:to>
      <xdr:col>1</xdr:col>
      <xdr:colOff>19050</xdr:colOff>
      <xdr:row>881</xdr:row>
      <xdr:rowOff>0</xdr:rowOff>
    </xdr:to>
    <xdr:sp macro="" textlink="">
      <xdr:nvSpPr>
        <xdr:cNvPr id="292" name="Rectangle 843"/>
        <xdr:cNvSpPr>
          <a:spLocks noChangeArrowheads="1"/>
        </xdr:cNvSpPr>
      </xdr:nvSpPr>
      <xdr:spPr>
        <a:xfrm>
          <a:off x="0" y="13905738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881</xdr:row>
      <xdr:rowOff>0</xdr:rowOff>
    </xdr:from>
    <xdr:to>
      <xdr:col>30</xdr:col>
      <xdr:colOff>28575</xdr:colOff>
      <xdr:row>881</xdr:row>
      <xdr:rowOff>0</xdr:rowOff>
    </xdr:to>
    <xdr:sp macro="" textlink="">
      <xdr:nvSpPr>
        <xdr:cNvPr id="293" name="Rectangle 844"/>
        <xdr:cNvSpPr>
          <a:spLocks noChangeArrowheads="1"/>
        </xdr:cNvSpPr>
      </xdr:nvSpPr>
      <xdr:spPr>
        <a:xfrm>
          <a:off x="3287395" y="13905738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881</xdr:row>
      <xdr:rowOff>0</xdr:rowOff>
    </xdr:from>
    <xdr:to>
      <xdr:col>14</xdr:col>
      <xdr:colOff>113030</xdr:colOff>
      <xdr:row>881</xdr:row>
      <xdr:rowOff>0</xdr:rowOff>
    </xdr:to>
    <xdr:sp macro="" textlink="">
      <xdr:nvSpPr>
        <xdr:cNvPr id="294" name="Rectangle 845"/>
        <xdr:cNvSpPr>
          <a:spLocks noChangeArrowheads="1"/>
        </xdr:cNvSpPr>
      </xdr:nvSpPr>
      <xdr:spPr>
        <a:xfrm>
          <a:off x="1564640" y="13905738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879</xdr:row>
      <xdr:rowOff>0</xdr:rowOff>
    </xdr:from>
    <xdr:to>
      <xdr:col>37</xdr:col>
      <xdr:colOff>104775</xdr:colOff>
      <xdr:row>880</xdr:row>
      <xdr:rowOff>47625</xdr:rowOff>
    </xdr:to>
    <xdr:sp macro="" textlink="">
      <xdr:nvSpPr>
        <xdr:cNvPr id="295" name="Rectangle 846"/>
        <xdr:cNvSpPr>
          <a:spLocks noChangeArrowheads="1"/>
        </xdr:cNvSpPr>
      </xdr:nvSpPr>
      <xdr:spPr>
        <a:xfrm>
          <a:off x="4154805" y="13864971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878</xdr:row>
      <xdr:rowOff>133350</xdr:rowOff>
    </xdr:from>
    <xdr:to>
      <xdr:col>41</xdr:col>
      <xdr:colOff>47625</xdr:colOff>
      <xdr:row>880</xdr:row>
      <xdr:rowOff>47625</xdr:rowOff>
    </xdr:to>
    <xdr:sp macro="" textlink="">
      <xdr:nvSpPr>
        <xdr:cNvPr id="296" name="Rectangle 847"/>
        <xdr:cNvSpPr>
          <a:spLocks noChangeArrowheads="1"/>
        </xdr:cNvSpPr>
      </xdr:nvSpPr>
      <xdr:spPr>
        <a:xfrm>
          <a:off x="4549775" y="13861859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897</xdr:row>
      <xdr:rowOff>0</xdr:rowOff>
    </xdr:from>
    <xdr:to>
      <xdr:col>14</xdr:col>
      <xdr:colOff>19050</xdr:colOff>
      <xdr:row>897</xdr:row>
      <xdr:rowOff>142875</xdr:rowOff>
    </xdr:to>
    <xdr:sp macro="" textlink="">
      <xdr:nvSpPr>
        <xdr:cNvPr id="297" name="Rectangle 852"/>
        <xdr:cNvSpPr>
          <a:spLocks noChangeArrowheads="1"/>
        </xdr:cNvSpPr>
      </xdr:nvSpPr>
      <xdr:spPr>
        <a:xfrm>
          <a:off x="1310005" y="14115351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897</xdr:row>
      <xdr:rowOff>0</xdr:rowOff>
    </xdr:from>
    <xdr:to>
      <xdr:col>37</xdr:col>
      <xdr:colOff>28575</xdr:colOff>
      <xdr:row>897</xdr:row>
      <xdr:rowOff>142875</xdr:rowOff>
    </xdr:to>
    <xdr:sp macro="" textlink="">
      <xdr:nvSpPr>
        <xdr:cNvPr id="298" name="Rectangle 853"/>
        <xdr:cNvSpPr>
          <a:spLocks noChangeArrowheads="1"/>
        </xdr:cNvSpPr>
      </xdr:nvSpPr>
      <xdr:spPr>
        <a:xfrm>
          <a:off x="3843020" y="14115351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99" name="Rectangle 854"/>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300" name="Rectangle 863"/>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301" name="Rectangle 868"/>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302" name="Rectangle 873"/>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303" name="Rectangle 878"/>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304" name="Rectangle 883"/>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305" name="Rectangle 888"/>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306" name="Rectangle 893"/>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307" name="Rectangle 898"/>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949</xdr:row>
      <xdr:rowOff>0</xdr:rowOff>
    </xdr:from>
    <xdr:to>
      <xdr:col>15</xdr:col>
      <xdr:colOff>9525</xdr:colOff>
      <xdr:row>949</xdr:row>
      <xdr:rowOff>0</xdr:rowOff>
    </xdr:to>
    <xdr:sp macro="" textlink="">
      <xdr:nvSpPr>
        <xdr:cNvPr id="308" name="Rectangle 903"/>
        <xdr:cNvSpPr>
          <a:spLocks noChangeArrowheads="1"/>
        </xdr:cNvSpPr>
      </xdr:nvSpPr>
      <xdr:spPr>
        <a:xfrm>
          <a:off x="1582420" y="149784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949</xdr:row>
      <xdr:rowOff>0</xdr:rowOff>
    </xdr:from>
    <xdr:to>
      <xdr:col>15</xdr:col>
      <xdr:colOff>9525</xdr:colOff>
      <xdr:row>949</xdr:row>
      <xdr:rowOff>0</xdr:rowOff>
    </xdr:to>
    <xdr:sp macro="" textlink="">
      <xdr:nvSpPr>
        <xdr:cNvPr id="309" name="Rectangle 904"/>
        <xdr:cNvSpPr>
          <a:spLocks noChangeArrowheads="1"/>
        </xdr:cNvSpPr>
      </xdr:nvSpPr>
      <xdr:spPr>
        <a:xfrm>
          <a:off x="1582420" y="149784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949</xdr:row>
      <xdr:rowOff>0</xdr:rowOff>
    </xdr:from>
    <xdr:to>
      <xdr:col>7</xdr:col>
      <xdr:colOff>28575</xdr:colOff>
      <xdr:row>949</xdr:row>
      <xdr:rowOff>0</xdr:rowOff>
    </xdr:to>
    <xdr:sp macro="" textlink="">
      <xdr:nvSpPr>
        <xdr:cNvPr id="310" name="Rectangle 905"/>
        <xdr:cNvSpPr>
          <a:spLocks noChangeArrowheads="1"/>
        </xdr:cNvSpPr>
      </xdr:nvSpPr>
      <xdr:spPr>
        <a:xfrm>
          <a:off x="687705" y="14978443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949</xdr:row>
      <xdr:rowOff>0</xdr:rowOff>
    </xdr:from>
    <xdr:to>
      <xdr:col>1</xdr:col>
      <xdr:colOff>19050</xdr:colOff>
      <xdr:row>949</xdr:row>
      <xdr:rowOff>0</xdr:rowOff>
    </xdr:to>
    <xdr:sp macro="" textlink="">
      <xdr:nvSpPr>
        <xdr:cNvPr id="311" name="Rectangle 906"/>
        <xdr:cNvSpPr>
          <a:spLocks noChangeArrowheads="1"/>
        </xdr:cNvSpPr>
      </xdr:nvSpPr>
      <xdr:spPr>
        <a:xfrm>
          <a:off x="0" y="14978443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949</xdr:row>
      <xdr:rowOff>0</xdr:rowOff>
    </xdr:from>
    <xdr:to>
      <xdr:col>30</xdr:col>
      <xdr:colOff>28575</xdr:colOff>
      <xdr:row>949</xdr:row>
      <xdr:rowOff>0</xdr:rowOff>
    </xdr:to>
    <xdr:sp macro="" textlink="">
      <xdr:nvSpPr>
        <xdr:cNvPr id="312" name="Rectangle 907"/>
        <xdr:cNvSpPr>
          <a:spLocks noChangeArrowheads="1"/>
        </xdr:cNvSpPr>
      </xdr:nvSpPr>
      <xdr:spPr>
        <a:xfrm>
          <a:off x="3287395" y="14978443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949</xdr:row>
      <xdr:rowOff>0</xdr:rowOff>
    </xdr:from>
    <xdr:to>
      <xdr:col>14</xdr:col>
      <xdr:colOff>113030</xdr:colOff>
      <xdr:row>949</xdr:row>
      <xdr:rowOff>0</xdr:rowOff>
    </xdr:to>
    <xdr:sp macro="" textlink="">
      <xdr:nvSpPr>
        <xdr:cNvPr id="313" name="Rectangle 908"/>
        <xdr:cNvSpPr>
          <a:spLocks noChangeArrowheads="1"/>
        </xdr:cNvSpPr>
      </xdr:nvSpPr>
      <xdr:spPr>
        <a:xfrm>
          <a:off x="1564640" y="14978443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947</xdr:row>
      <xdr:rowOff>0</xdr:rowOff>
    </xdr:from>
    <xdr:to>
      <xdr:col>37</xdr:col>
      <xdr:colOff>104775</xdr:colOff>
      <xdr:row>948</xdr:row>
      <xdr:rowOff>47625</xdr:rowOff>
    </xdr:to>
    <xdr:sp macro="" textlink="">
      <xdr:nvSpPr>
        <xdr:cNvPr id="314" name="Rectangle 909"/>
        <xdr:cNvSpPr>
          <a:spLocks noChangeArrowheads="1"/>
        </xdr:cNvSpPr>
      </xdr:nvSpPr>
      <xdr:spPr>
        <a:xfrm>
          <a:off x="4154805" y="14937676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946</xdr:row>
      <xdr:rowOff>133350</xdr:rowOff>
    </xdr:from>
    <xdr:to>
      <xdr:col>41</xdr:col>
      <xdr:colOff>47625</xdr:colOff>
      <xdr:row>948</xdr:row>
      <xdr:rowOff>47625</xdr:rowOff>
    </xdr:to>
    <xdr:sp macro="" textlink="">
      <xdr:nvSpPr>
        <xdr:cNvPr id="315" name="Rectangle 910"/>
        <xdr:cNvSpPr>
          <a:spLocks noChangeArrowheads="1"/>
        </xdr:cNvSpPr>
      </xdr:nvSpPr>
      <xdr:spPr>
        <a:xfrm>
          <a:off x="4549775" y="14934565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965</xdr:row>
      <xdr:rowOff>0</xdr:rowOff>
    </xdr:from>
    <xdr:to>
      <xdr:col>14</xdr:col>
      <xdr:colOff>19050</xdr:colOff>
      <xdr:row>965</xdr:row>
      <xdr:rowOff>142875</xdr:rowOff>
    </xdr:to>
    <xdr:sp macro="" textlink="">
      <xdr:nvSpPr>
        <xdr:cNvPr id="316" name="Rectangle 915"/>
        <xdr:cNvSpPr>
          <a:spLocks noChangeArrowheads="1"/>
        </xdr:cNvSpPr>
      </xdr:nvSpPr>
      <xdr:spPr>
        <a:xfrm>
          <a:off x="1310005" y="15188057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965</xdr:row>
      <xdr:rowOff>0</xdr:rowOff>
    </xdr:from>
    <xdr:to>
      <xdr:col>37</xdr:col>
      <xdr:colOff>28575</xdr:colOff>
      <xdr:row>965</xdr:row>
      <xdr:rowOff>142875</xdr:rowOff>
    </xdr:to>
    <xdr:sp macro="" textlink="">
      <xdr:nvSpPr>
        <xdr:cNvPr id="317" name="Rectangle 916"/>
        <xdr:cNvSpPr>
          <a:spLocks noChangeArrowheads="1"/>
        </xdr:cNvSpPr>
      </xdr:nvSpPr>
      <xdr:spPr>
        <a:xfrm>
          <a:off x="3843020" y="15188057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318" name="Rectangle 917"/>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319" name="Rectangle 926"/>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320" name="Rectangle 931"/>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321" name="Rectangle 936"/>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322" name="Rectangle 941"/>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323" name="Rectangle 946"/>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324" name="Rectangle 951"/>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325" name="Rectangle 956"/>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326" name="Rectangle 961"/>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1017</xdr:row>
      <xdr:rowOff>0</xdr:rowOff>
    </xdr:from>
    <xdr:to>
      <xdr:col>15</xdr:col>
      <xdr:colOff>9525</xdr:colOff>
      <xdr:row>1017</xdr:row>
      <xdr:rowOff>0</xdr:rowOff>
    </xdr:to>
    <xdr:sp macro="" textlink="">
      <xdr:nvSpPr>
        <xdr:cNvPr id="327" name="Rectangle 966"/>
        <xdr:cNvSpPr>
          <a:spLocks noChangeArrowheads="1"/>
        </xdr:cNvSpPr>
      </xdr:nvSpPr>
      <xdr:spPr>
        <a:xfrm>
          <a:off x="1582420" y="160511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1017</xdr:row>
      <xdr:rowOff>0</xdr:rowOff>
    </xdr:from>
    <xdr:to>
      <xdr:col>15</xdr:col>
      <xdr:colOff>9525</xdr:colOff>
      <xdr:row>1017</xdr:row>
      <xdr:rowOff>0</xdr:rowOff>
    </xdr:to>
    <xdr:sp macro="" textlink="">
      <xdr:nvSpPr>
        <xdr:cNvPr id="328" name="Rectangle 967"/>
        <xdr:cNvSpPr>
          <a:spLocks noChangeArrowheads="1"/>
        </xdr:cNvSpPr>
      </xdr:nvSpPr>
      <xdr:spPr>
        <a:xfrm>
          <a:off x="1582420" y="160511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1017</xdr:row>
      <xdr:rowOff>0</xdr:rowOff>
    </xdr:from>
    <xdr:to>
      <xdr:col>7</xdr:col>
      <xdr:colOff>28575</xdr:colOff>
      <xdr:row>1017</xdr:row>
      <xdr:rowOff>0</xdr:rowOff>
    </xdr:to>
    <xdr:sp macro="" textlink="">
      <xdr:nvSpPr>
        <xdr:cNvPr id="329" name="Rectangle 968"/>
        <xdr:cNvSpPr>
          <a:spLocks noChangeArrowheads="1"/>
        </xdr:cNvSpPr>
      </xdr:nvSpPr>
      <xdr:spPr>
        <a:xfrm>
          <a:off x="687705" y="16051149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1017</xdr:row>
      <xdr:rowOff>0</xdr:rowOff>
    </xdr:from>
    <xdr:to>
      <xdr:col>1</xdr:col>
      <xdr:colOff>19050</xdr:colOff>
      <xdr:row>1017</xdr:row>
      <xdr:rowOff>0</xdr:rowOff>
    </xdr:to>
    <xdr:sp macro="" textlink="">
      <xdr:nvSpPr>
        <xdr:cNvPr id="330" name="Rectangle 969"/>
        <xdr:cNvSpPr>
          <a:spLocks noChangeArrowheads="1"/>
        </xdr:cNvSpPr>
      </xdr:nvSpPr>
      <xdr:spPr>
        <a:xfrm>
          <a:off x="0" y="16051149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1017</xdr:row>
      <xdr:rowOff>0</xdr:rowOff>
    </xdr:from>
    <xdr:to>
      <xdr:col>30</xdr:col>
      <xdr:colOff>28575</xdr:colOff>
      <xdr:row>1017</xdr:row>
      <xdr:rowOff>0</xdr:rowOff>
    </xdr:to>
    <xdr:sp macro="" textlink="">
      <xdr:nvSpPr>
        <xdr:cNvPr id="331" name="Rectangle 970"/>
        <xdr:cNvSpPr>
          <a:spLocks noChangeArrowheads="1"/>
        </xdr:cNvSpPr>
      </xdr:nvSpPr>
      <xdr:spPr>
        <a:xfrm>
          <a:off x="3287395" y="16051149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1017</xdr:row>
      <xdr:rowOff>0</xdr:rowOff>
    </xdr:from>
    <xdr:to>
      <xdr:col>14</xdr:col>
      <xdr:colOff>113030</xdr:colOff>
      <xdr:row>1017</xdr:row>
      <xdr:rowOff>0</xdr:rowOff>
    </xdr:to>
    <xdr:sp macro="" textlink="">
      <xdr:nvSpPr>
        <xdr:cNvPr id="332" name="Rectangle 971"/>
        <xdr:cNvSpPr>
          <a:spLocks noChangeArrowheads="1"/>
        </xdr:cNvSpPr>
      </xdr:nvSpPr>
      <xdr:spPr>
        <a:xfrm>
          <a:off x="1564640" y="16051149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1015</xdr:row>
      <xdr:rowOff>0</xdr:rowOff>
    </xdr:from>
    <xdr:to>
      <xdr:col>37</xdr:col>
      <xdr:colOff>104775</xdr:colOff>
      <xdr:row>1016</xdr:row>
      <xdr:rowOff>47625</xdr:rowOff>
    </xdr:to>
    <xdr:sp macro="" textlink="">
      <xdr:nvSpPr>
        <xdr:cNvPr id="333" name="Rectangle 972"/>
        <xdr:cNvSpPr>
          <a:spLocks noChangeArrowheads="1"/>
        </xdr:cNvSpPr>
      </xdr:nvSpPr>
      <xdr:spPr>
        <a:xfrm>
          <a:off x="4154805" y="16010382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1014</xdr:row>
      <xdr:rowOff>133350</xdr:rowOff>
    </xdr:from>
    <xdr:to>
      <xdr:col>41</xdr:col>
      <xdr:colOff>47625</xdr:colOff>
      <xdr:row>1016</xdr:row>
      <xdr:rowOff>47625</xdr:rowOff>
    </xdr:to>
    <xdr:sp macro="" textlink="">
      <xdr:nvSpPr>
        <xdr:cNvPr id="334" name="Rectangle 973"/>
        <xdr:cNvSpPr>
          <a:spLocks noChangeArrowheads="1"/>
        </xdr:cNvSpPr>
      </xdr:nvSpPr>
      <xdr:spPr>
        <a:xfrm>
          <a:off x="4549775" y="16007270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1033</xdr:row>
      <xdr:rowOff>0</xdr:rowOff>
    </xdr:from>
    <xdr:to>
      <xdr:col>14</xdr:col>
      <xdr:colOff>19050</xdr:colOff>
      <xdr:row>1033</xdr:row>
      <xdr:rowOff>142875</xdr:rowOff>
    </xdr:to>
    <xdr:sp macro="" textlink="">
      <xdr:nvSpPr>
        <xdr:cNvPr id="335" name="Rectangle 978"/>
        <xdr:cNvSpPr>
          <a:spLocks noChangeArrowheads="1"/>
        </xdr:cNvSpPr>
      </xdr:nvSpPr>
      <xdr:spPr>
        <a:xfrm>
          <a:off x="1310005" y="16260762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1033</xdr:row>
      <xdr:rowOff>0</xdr:rowOff>
    </xdr:from>
    <xdr:to>
      <xdr:col>37</xdr:col>
      <xdr:colOff>28575</xdr:colOff>
      <xdr:row>1033</xdr:row>
      <xdr:rowOff>142875</xdr:rowOff>
    </xdr:to>
    <xdr:sp macro="" textlink="">
      <xdr:nvSpPr>
        <xdr:cNvPr id="336" name="Rectangle 979"/>
        <xdr:cNvSpPr>
          <a:spLocks noChangeArrowheads="1"/>
        </xdr:cNvSpPr>
      </xdr:nvSpPr>
      <xdr:spPr>
        <a:xfrm>
          <a:off x="3843020" y="16260762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337" name="Rectangle 980"/>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338" name="Rectangle 989"/>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339" name="Rectangle 994"/>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340" name="Rectangle 999"/>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341" name="Rectangle 1004"/>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342" name="Rectangle 1009"/>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343" name="Rectangle 1014"/>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344" name="Rectangle 1019"/>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345" name="Rectangle 1024"/>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1085</xdr:row>
      <xdr:rowOff>0</xdr:rowOff>
    </xdr:from>
    <xdr:to>
      <xdr:col>15</xdr:col>
      <xdr:colOff>9525</xdr:colOff>
      <xdr:row>1085</xdr:row>
      <xdr:rowOff>0</xdr:rowOff>
    </xdr:to>
    <xdr:sp macro="" textlink="">
      <xdr:nvSpPr>
        <xdr:cNvPr id="346" name="Rectangle 1029"/>
        <xdr:cNvSpPr>
          <a:spLocks noChangeArrowheads="1"/>
        </xdr:cNvSpPr>
      </xdr:nvSpPr>
      <xdr:spPr>
        <a:xfrm>
          <a:off x="1582420" y="171238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1085</xdr:row>
      <xdr:rowOff>0</xdr:rowOff>
    </xdr:from>
    <xdr:to>
      <xdr:col>15</xdr:col>
      <xdr:colOff>9525</xdr:colOff>
      <xdr:row>1085</xdr:row>
      <xdr:rowOff>0</xdr:rowOff>
    </xdr:to>
    <xdr:sp macro="" textlink="">
      <xdr:nvSpPr>
        <xdr:cNvPr id="347" name="Rectangle 1030"/>
        <xdr:cNvSpPr>
          <a:spLocks noChangeArrowheads="1"/>
        </xdr:cNvSpPr>
      </xdr:nvSpPr>
      <xdr:spPr>
        <a:xfrm>
          <a:off x="1582420" y="171238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1085</xdr:row>
      <xdr:rowOff>0</xdr:rowOff>
    </xdr:from>
    <xdr:to>
      <xdr:col>7</xdr:col>
      <xdr:colOff>28575</xdr:colOff>
      <xdr:row>1085</xdr:row>
      <xdr:rowOff>0</xdr:rowOff>
    </xdr:to>
    <xdr:sp macro="" textlink="">
      <xdr:nvSpPr>
        <xdr:cNvPr id="348" name="Rectangle 1031"/>
        <xdr:cNvSpPr>
          <a:spLocks noChangeArrowheads="1"/>
        </xdr:cNvSpPr>
      </xdr:nvSpPr>
      <xdr:spPr>
        <a:xfrm>
          <a:off x="687705" y="17123854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1085</xdr:row>
      <xdr:rowOff>0</xdr:rowOff>
    </xdr:from>
    <xdr:to>
      <xdr:col>1</xdr:col>
      <xdr:colOff>19050</xdr:colOff>
      <xdr:row>1085</xdr:row>
      <xdr:rowOff>0</xdr:rowOff>
    </xdr:to>
    <xdr:sp macro="" textlink="">
      <xdr:nvSpPr>
        <xdr:cNvPr id="349" name="Rectangle 1032"/>
        <xdr:cNvSpPr>
          <a:spLocks noChangeArrowheads="1"/>
        </xdr:cNvSpPr>
      </xdr:nvSpPr>
      <xdr:spPr>
        <a:xfrm>
          <a:off x="0" y="17123854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1085</xdr:row>
      <xdr:rowOff>0</xdr:rowOff>
    </xdr:from>
    <xdr:to>
      <xdr:col>30</xdr:col>
      <xdr:colOff>28575</xdr:colOff>
      <xdr:row>1085</xdr:row>
      <xdr:rowOff>0</xdr:rowOff>
    </xdr:to>
    <xdr:sp macro="" textlink="">
      <xdr:nvSpPr>
        <xdr:cNvPr id="350" name="Rectangle 1033"/>
        <xdr:cNvSpPr>
          <a:spLocks noChangeArrowheads="1"/>
        </xdr:cNvSpPr>
      </xdr:nvSpPr>
      <xdr:spPr>
        <a:xfrm>
          <a:off x="3287395" y="17123854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1085</xdr:row>
      <xdr:rowOff>0</xdr:rowOff>
    </xdr:from>
    <xdr:to>
      <xdr:col>14</xdr:col>
      <xdr:colOff>113030</xdr:colOff>
      <xdr:row>1085</xdr:row>
      <xdr:rowOff>0</xdr:rowOff>
    </xdr:to>
    <xdr:sp macro="" textlink="">
      <xdr:nvSpPr>
        <xdr:cNvPr id="351" name="Rectangle 1034"/>
        <xdr:cNvSpPr>
          <a:spLocks noChangeArrowheads="1"/>
        </xdr:cNvSpPr>
      </xdr:nvSpPr>
      <xdr:spPr>
        <a:xfrm>
          <a:off x="1564640" y="17123854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1083</xdr:row>
      <xdr:rowOff>0</xdr:rowOff>
    </xdr:from>
    <xdr:to>
      <xdr:col>37</xdr:col>
      <xdr:colOff>104775</xdr:colOff>
      <xdr:row>1084</xdr:row>
      <xdr:rowOff>47625</xdr:rowOff>
    </xdr:to>
    <xdr:sp macro="" textlink="">
      <xdr:nvSpPr>
        <xdr:cNvPr id="352" name="Rectangle 1035"/>
        <xdr:cNvSpPr>
          <a:spLocks noChangeArrowheads="1"/>
        </xdr:cNvSpPr>
      </xdr:nvSpPr>
      <xdr:spPr>
        <a:xfrm>
          <a:off x="4154805" y="17083087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1082</xdr:row>
      <xdr:rowOff>133350</xdr:rowOff>
    </xdr:from>
    <xdr:to>
      <xdr:col>41</xdr:col>
      <xdr:colOff>47625</xdr:colOff>
      <xdr:row>1084</xdr:row>
      <xdr:rowOff>47625</xdr:rowOff>
    </xdr:to>
    <xdr:sp macro="" textlink="">
      <xdr:nvSpPr>
        <xdr:cNvPr id="353" name="Rectangle 1036"/>
        <xdr:cNvSpPr>
          <a:spLocks noChangeArrowheads="1"/>
        </xdr:cNvSpPr>
      </xdr:nvSpPr>
      <xdr:spPr>
        <a:xfrm>
          <a:off x="4549775" y="17079976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1101</xdr:row>
      <xdr:rowOff>0</xdr:rowOff>
    </xdr:from>
    <xdr:to>
      <xdr:col>14</xdr:col>
      <xdr:colOff>19050</xdr:colOff>
      <xdr:row>1101</xdr:row>
      <xdr:rowOff>142875</xdr:rowOff>
    </xdr:to>
    <xdr:sp macro="" textlink="">
      <xdr:nvSpPr>
        <xdr:cNvPr id="354" name="Rectangle 1041"/>
        <xdr:cNvSpPr>
          <a:spLocks noChangeArrowheads="1"/>
        </xdr:cNvSpPr>
      </xdr:nvSpPr>
      <xdr:spPr>
        <a:xfrm>
          <a:off x="1310005" y="17333468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1101</xdr:row>
      <xdr:rowOff>0</xdr:rowOff>
    </xdr:from>
    <xdr:to>
      <xdr:col>37</xdr:col>
      <xdr:colOff>28575</xdr:colOff>
      <xdr:row>1101</xdr:row>
      <xdr:rowOff>142875</xdr:rowOff>
    </xdr:to>
    <xdr:sp macro="" textlink="">
      <xdr:nvSpPr>
        <xdr:cNvPr id="355" name="Rectangle 1042"/>
        <xdr:cNvSpPr>
          <a:spLocks noChangeArrowheads="1"/>
        </xdr:cNvSpPr>
      </xdr:nvSpPr>
      <xdr:spPr>
        <a:xfrm>
          <a:off x="3843020" y="17333468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356" name="Rectangle 1043"/>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357" name="Rectangle 1052"/>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358" name="Rectangle 1057"/>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59" name="Rectangle 1062"/>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60" name="Rectangle 1067"/>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61" name="Rectangle 1072"/>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62" name="Rectangle 1077"/>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63" name="Rectangle 1082"/>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64" name="Rectangle 1087"/>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1153</xdr:row>
      <xdr:rowOff>0</xdr:rowOff>
    </xdr:from>
    <xdr:to>
      <xdr:col>15</xdr:col>
      <xdr:colOff>9525</xdr:colOff>
      <xdr:row>1153</xdr:row>
      <xdr:rowOff>0</xdr:rowOff>
    </xdr:to>
    <xdr:sp macro="" textlink="">
      <xdr:nvSpPr>
        <xdr:cNvPr id="365" name="Rectangle 1092"/>
        <xdr:cNvSpPr>
          <a:spLocks noChangeArrowheads="1"/>
        </xdr:cNvSpPr>
      </xdr:nvSpPr>
      <xdr:spPr>
        <a:xfrm>
          <a:off x="1582420" y="181965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1153</xdr:row>
      <xdr:rowOff>0</xdr:rowOff>
    </xdr:from>
    <xdr:to>
      <xdr:col>15</xdr:col>
      <xdr:colOff>9525</xdr:colOff>
      <xdr:row>1153</xdr:row>
      <xdr:rowOff>0</xdr:rowOff>
    </xdr:to>
    <xdr:sp macro="" textlink="">
      <xdr:nvSpPr>
        <xdr:cNvPr id="366" name="Rectangle 1093"/>
        <xdr:cNvSpPr>
          <a:spLocks noChangeArrowheads="1"/>
        </xdr:cNvSpPr>
      </xdr:nvSpPr>
      <xdr:spPr>
        <a:xfrm>
          <a:off x="1582420" y="181965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1153</xdr:row>
      <xdr:rowOff>0</xdr:rowOff>
    </xdr:from>
    <xdr:to>
      <xdr:col>7</xdr:col>
      <xdr:colOff>28575</xdr:colOff>
      <xdr:row>1153</xdr:row>
      <xdr:rowOff>0</xdr:rowOff>
    </xdr:to>
    <xdr:sp macro="" textlink="">
      <xdr:nvSpPr>
        <xdr:cNvPr id="367" name="Rectangle 1094"/>
        <xdr:cNvSpPr>
          <a:spLocks noChangeArrowheads="1"/>
        </xdr:cNvSpPr>
      </xdr:nvSpPr>
      <xdr:spPr>
        <a:xfrm>
          <a:off x="687705" y="1819656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1153</xdr:row>
      <xdr:rowOff>0</xdr:rowOff>
    </xdr:from>
    <xdr:to>
      <xdr:col>1</xdr:col>
      <xdr:colOff>19050</xdr:colOff>
      <xdr:row>1153</xdr:row>
      <xdr:rowOff>0</xdr:rowOff>
    </xdr:to>
    <xdr:sp macro="" textlink="">
      <xdr:nvSpPr>
        <xdr:cNvPr id="368" name="Rectangle 1095"/>
        <xdr:cNvSpPr>
          <a:spLocks noChangeArrowheads="1"/>
        </xdr:cNvSpPr>
      </xdr:nvSpPr>
      <xdr:spPr>
        <a:xfrm>
          <a:off x="0" y="1819656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1153</xdr:row>
      <xdr:rowOff>0</xdr:rowOff>
    </xdr:from>
    <xdr:to>
      <xdr:col>30</xdr:col>
      <xdr:colOff>28575</xdr:colOff>
      <xdr:row>1153</xdr:row>
      <xdr:rowOff>0</xdr:rowOff>
    </xdr:to>
    <xdr:sp macro="" textlink="">
      <xdr:nvSpPr>
        <xdr:cNvPr id="369" name="Rectangle 1096"/>
        <xdr:cNvSpPr>
          <a:spLocks noChangeArrowheads="1"/>
        </xdr:cNvSpPr>
      </xdr:nvSpPr>
      <xdr:spPr>
        <a:xfrm>
          <a:off x="3287395" y="1819656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1153</xdr:row>
      <xdr:rowOff>0</xdr:rowOff>
    </xdr:from>
    <xdr:to>
      <xdr:col>14</xdr:col>
      <xdr:colOff>113030</xdr:colOff>
      <xdr:row>1153</xdr:row>
      <xdr:rowOff>0</xdr:rowOff>
    </xdr:to>
    <xdr:sp macro="" textlink="">
      <xdr:nvSpPr>
        <xdr:cNvPr id="370" name="Rectangle 1097"/>
        <xdr:cNvSpPr>
          <a:spLocks noChangeArrowheads="1"/>
        </xdr:cNvSpPr>
      </xdr:nvSpPr>
      <xdr:spPr>
        <a:xfrm>
          <a:off x="1564640" y="1819656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1151</xdr:row>
      <xdr:rowOff>0</xdr:rowOff>
    </xdr:from>
    <xdr:to>
      <xdr:col>37</xdr:col>
      <xdr:colOff>104775</xdr:colOff>
      <xdr:row>1152</xdr:row>
      <xdr:rowOff>47625</xdr:rowOff>
    </xdr:to>
    <xdr:sp macro="" textlink="">
      <xdr:nvSpPr>
        <xdr:cNvPr id="371" name="Rectangle 1098"/>
        <xdr:cNvSpPr>
          <a:spLocks noChangeArrowheads="1"/>
        </xdr:cNvSpPr>
      </xdr:nvSpPr>
      <xdr:spPr>
        <a:xfrm>
          <a:off x="4154805" y="18155793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1150</xdr:row>
      <xdr:rowOff>133350</xdr:rowOff>
    </xdr:from>
    <xdr:to>
      <xdr:col>41</xdr:col>
      <xdr:colOff>47625</xdr:colOff>
      <xdr:row>1152</xdr:row>
      <xdr:rowOff>47625</xdr:rowOff>
    </xdr:to>
    <xdr:sp macro="" textlink="">
      <xdr:nvSpPr>
        <xdr:cNvPr id="372" name="Rectangle 1099"/>
        <xdr:cNvSpPr>
          <a:spLocks noChangeArrowheads="1"/>
        </xdr:cNvSpPr>
      </xdr:nvSpPr>
      <xdr:spPr>
        <a:xfrm>
          <a:off x="4549775" y="18152681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1169</xdr:row>
      <xdr:rowOff>0</xdr:rowOff>
    </xdr:from>
    <xdr:to>
      <xdr:col>14</xdr:col>
      <xdr:colOff>19050</xdr:colOff>
      <xdr:row>1169</xdr:row>
      <xdr:rowOff>142875</xdr:rowOff>
    </xdr:to>
    <xdr:sp macro="" textlink="">
      <xdr:nvSpPr>
        <xdr:cNvPr id="373" name="Rectangle 1104"/>
        <xdr:cNvSpPr>
          <a:spLocks noChangeArrowheads="1"/>
        </xdr:cNvSpPr>
      </xdr:nvSpPr>
      <xdr:spPr>
        <a:xfrm>
          <a:off x="1310005" y="18406173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1169</xdr:row>
      <xdr:rowOff>0</xdr:rowOff>
    </xdr:from>
    <xdr:to>
      <xdr:col>37</xdr:col>
      <xdr:colOff>28575</xdr:colOff>
      <xdr:row>1169</xdr:row>
      <xdr:rowOff>142875</xdr:rowOff>
    </xdr:to>
    <xdr:sp macro="" textlink="">
      <xdr:nvSpPr>
        <xdr:cNvPr id="374" name="Rectangle 1105"/>
        <xdr:cNvSpPr>
          <a:spLocks noChangeArrowheads="1"/>
        </xdr:cNvSpPr>
      </xdr:nvSpPr>
      <xdr:spPr>
        <a:xfrm>
          <a:off x="3843020" y="18406173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75" name="Rectangle 1106"/>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76" name="Rectangle 1115"/>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77" name="Rectangle 1120"/>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78" name="Rectangle 1125"/>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79" name="Rectangle 1130"/>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80" name="Rectangle 1135"/>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81" name="Rectangle 1140"/>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82" name="Rectangle 1145"/>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83" name="Rectangle 1150"/>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1221</xdr:row>
      <xdr:rowOff>0</xdr:rowOff>
    </xdr:from>
    <xdr:to>
      <xdr:col>15</xdr:col>
      <xdr:colOff>9525</xdr:colOff>
      <xdr:row>1221</xdr:row>
      <xdr:rowOff>0</xdr:rowOff>
    </xdr:to>
    <xdr:sp macro="" textlink="">
      <xdr:nvSpPr>
        <xdr:cNvPr id="384" name="Rectangle 1155"/>
        <xdr:cNvSpPr>
          <a:spLocks noChangeArrowheads="1"/>
        </xdr:cNvSpPr>
      </xdr:nvSpPr>
      <xdr:spPr>
        <a:xfrm>
          <a:off x="1582420" y="192692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1221</xdr:row>
      <xdr:rowOff>0</xdr:rowOff>
    </xdr:from>
    <xdr:to>
      <xdr:col>15</xdr:col>
      <xdr:colOff>9525</xdr:colOff>
      <xdr:row>1221</xdr:row>
      <xdr:rowOff>0</xdr:rowOff>
    </xdr:to>
    <xdr:sp macro="" textlink="">
      <xdr:nvSpPr>
        <xdr:cNvPr id="385" name="Rectangle 1156"/>
        <xdr:cNvSpPr>
          <a:spLocks noChangeArrowheads="1"/>
        </xdr:cNvSpPr>
      </xdr:nvSpPr>
      <xdr:spPr>
        <a:xfrm>
          <a:off x="1582420" y="192692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1221</xdr:row>
      <xdr:rowOff>0</xdr:rowOff>
    </xdr:from>
    <xdr:to>
      <xdr:col>7</xdr:col>
      <xdr:colOff>28575</xdr:colOff>
      <xdr:row>1221</xdr:row>
      <xdr:rowOff>0</xdr:rowOff>
    </xdr:to>
    <xdr:sp macro="" textlink="">
      <xdr:nvSpPr>
        <xdr:cNvPr id="386" name="Rectangle 1157"/>
        <xdr:cNvSpPr>
          <a:spLocks noChangeArrowheads="1"/>
        </xdr:cNvSpPr>
      </xdr:nvSpPr>
      <xdr:spPr>
        <a:xfrm>
          <a:off x="687705" y="19269265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1221</xdr:row>
      <xdr:rowOff>0</xdr:rowOff>
    </xdr:from>
    <xdr:to>
      <xdr:col>1</xdr:col>
      <xdr:colOff>19050</xdr:colOff>
      <xdr:row>1221</xdr:row>
      <xdr:rowOff>0</xdr:rowOff>
    </xdr:to>
    <xdr:sp macro="" textlink="">
      <xdr:nvSpPr>
        <xdr:cNvPr id="387" name="Rectangle 1158"/>
        <xdr:cNvSpPr>
          <a:spLocks noChangeArrowheads="1"/>
        </xdr:cNvSpPr>
      </xdr:nvSpPr>
      <xdr:spPr>
        <a:xfrm>
          <a:off x="0" y="19269265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1221</xdr:row>
      <xdr:rowOff>0</xdr:rowOff>
    </xdr:from>
    <xdr:to>
      <xdr:col>30</xdr:col>
      <xdr:colOff>28575</xdr:colOff>
      <xdr:row>1221</xdr:row>
      <xdr:rowOff>0</xdr:rowOff>
    </xdr:to>
    <xdr:sp macro="" textlink="">
      <xdr:nvSpPr>
        <xdr:cNvPr id="388" name="Rectangle 1159"/>
        <xdr:cNvSpPr>
          <a:spLocks noChangeArrowheads="1"/>
        </xdr:cNvSpPr>
      </xdr:nvSpPr>
      <xdr:spPr>
        <a:xfrm>
          <a:off x="3287395" y="19269265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1221</xdr:row>
      <xdr:rowOff>0</xdr:rowOff>
    </xdr:from>
    <xdr:to>
      <xdr:col>14</xdr:col>
      <xdr:colOff>113030</xdr:colOff>
      <xdr:row>1221</xdr:row>
      <xdr:rowOff>0</xdr:rowOff>
    </xdr:to>
    <xdr:sp macro="" textlink="">
      <xdr:nvSpPr>
        <xdr:cNvPr id="389" name="Rectangle 1160"/>
        <xdr:cNvSpPr>
          <a:spLocks noChangeArrowheads="1"/>
        </xdr:cNvSpPr>
      </xdr:nvSpPr>
      <xdr:spPr>
        <a:xfrm>
          <a:off x="1564640" y="19269265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1219</xdr:row>
      <xdr:rowOff>0</xdr:rowOff>
    </xdr:from>
    <xdr:to>
      <xdr:col>37</xdr:col>
      <xdr:colOff>104775</xdr:colOff>
      <xdr:row>1220</xdr:row>
      <xdr:rowOff>47625</xdr:rowOff>
    </xdr:to>
    <xdr:sp macro="" textlink="">
      <xdr:nvSpPr>
        <xdr:cNvPr id="390" name="Rectangle 1161"/>
        <xdr:cNvSpPr>
          <a:spLocks noChangeArrowheads="1"/>
        </xdr:cNvSpPr>
      </xdr:nvSpPr>
      <xdr:spPr>
        <a:xfrm>
          <a:off x="4154805" y="19228498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1218</xdr:row>
      <xdr:rowOff>133350</xdr:rowOff>
    </xdr:from>
    <xdr:to>
      <xdr:col>41</xdr:col>
      <xdr:colOff>47625</xdr:colOff>
      <xdr:row>1220</xdr:row>
      <xdr:rowOff>47625</xdr:rowOff>
    </xdr:to>
    <xdr:sp macro="" textlink="">
      <xdr:nvSpPr>
        <xdr:cNvPr id="391" name="Rectangle 1162"/>
        <xdr:cNvSpPr>
          <a:spLocks noChangeArrowheads="1"/>
        </xdr:cNvSpPr>
      </xdr:nvSpPr>
      <xdr:spPr>
        <a:xfrm>
          <a:off x="4549775" y="19225387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1237</xdr:row>
      <xdr:rowOff>0</xdr:rowOff>
    </xdr:from>
    <xdr:to>
      <xdr:col>14</xdr:col>
      <xdr:colOff>19050</xdr:colOff>
      <xdr:row>1237</xdr:row>
      <xdr:rowOff>142875</xdr:rowOff>
    </xdr:to>
    <xdr:sp macro="" textlink="">
      <xdr:nvSpPr>
        <xdr:cNvPr id="392" name="Rectangle 1167"/>
        <xdr:cNvSpPr>
          <a:spLocks noChangeArrowheads="1"/>
        </xdr:cNvSpPr>
      </xdr:nvSpPr>
      <xdr:spPr>
        <a:xfrm>
          <a:off x="1310005" y="194788790"/>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1237</xdr:row>
      <xdr:rowOff>0</xdr:rowOff>
    </xdr:from>
    <xdr:to>
      <xdr:col>37</xdr:col>
      <xdr:colOff>28575</xdr:colOff>
      <xdr:row>1237</xdr:row>
      <xdr:rowOff>142875</xdr:rowOff>
    </xdr:to>
    <xdr:sp macro="" textlink="">
      <xdr:nvSpPr>
        <xdr:cNvPr id="393" name="Rectangle 1168"/>
        <xdr:cNvSpPr>
          <a:spLocks noChangeArrowheads="1"/>
        </xdr:cNvSpPr>
      </xdr:nvSpPr>
      <xdr:spPr>
        <a:xfrm>
          <a:off x="3843020" y="194788790"/>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94" name="Rectangle 1169"/>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95" name="Rectangle 1178"/>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96" name="Rectangle 1183"/>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97" name="Rectangle 1188"/>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98" name="Rectangle 1193"/>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99" name="Rectangle 1198"/>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400" name="Rectangle 1203"/>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401" name="Rectangle 1208"/>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402" name="Rectangle 1213"/>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1289</xdr:row>
      <xdr:rowOff>0</xdr:rowOff>
    </xdr:from>
    <xdr:to>
      <xdr:col>15</xdr:col>
      <xdr:colOff>9525</xdr:colOff>
      <xdr:row>1289</xdr:row>
      <xdr:rowOff>0</xdr:rowOff>
    </xdr:to>
    <xdr:sp macro="" textlink="">
      <xdr:nvSpPr>
        <xdr:cNvPr id="403" name="Rectangle 1218"/>
        <xdr:cNvSpPr>
          <a:spLocks noChangeArrowheads="1"/>
        </xdr:cNvSpPr>
      </xdr:nvSpPr>
      <xdr:spPr>
        <a:xfrm>
          <a:off x="1582420" y="2034197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1289</xdr:row>
      <xdr:rowOff>0</xdr:rowOff>
    </xdr:from>
    <xdr:to>
      <xdr:col>15</xdr:col>
      <xdr:colOff>9525</xdr:colOff>
      <xdr:row>1289</xdr:row>
      <xdr:rowOff>0</xdr:rowOff>
    </xdr:to>
    <xdr:sp macro="" textlink="">
      <xdr:nvSpPr>
        <xdr:cNvPr id="404" name="Rectangle 1219"/>
        <xdr:cNvSpPr>
          <a:spLocks noChangeArrowheads="1"/>
        </xdr:cNvSpPr>
      </xdr:nvSpPr>
      <xdr:spPr>
        <a:xfrm>
          <a:off x="1582420" y="2034197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1289</xdr:row>
      <xdr:rowOff>0</xdr:rowOff>
    </xdr:from>
    <xdr:to>
      <xdr:col>7</xdr:col>
      <xdr:colOff>28575</xdr:colOff>
      <xdr:row>1289</xdr:row>
      <xdr:rowOff>0</xdr:rowOff>
    </xdr:to>
    <xdr:sp macro="" textlink="">
      <xdr:nvSpPr>
        <xdr:cNvPr id="405" name="Rectangle 1220"/>
        <xdr:cNvSpPr>
          <a:spLocks noChangeArrowheads="1"/>
        </xdr:cNvSpPr>
      </xdr:nvSpPr>
      <xdr:spPr>
        <a:xfrm>
          <a:off x="687705" y="20341971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1289</xdr:row>
      <xdr:rowOff>0</xdr:rowOff>
    </xdr:from>
    <xdr:to>
      <xdr:col>1</xdr:col>
      <xdr:colOff>19050</xdr:colOff>
      <xdr:row>1289</xdr:row>
      <xdr:rowOff>0</xdr:rowOff>
    </xdr:to>
    <xdr:sp macro="" textlink="">
      <xdr:nvSpPr>
        <xdr:cNvPr id="406" name="Rectangle 1221"/>
        <xdr:cNvSpPr>
          <a:spLocks noChangeArrowheads="1"/>
        </xdr:cNvSpPr>
      </xdr:nvSpPr>
      <xdr:spPr>
        <a:xfrm>
          <a:off x="0" y="20341971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1289</xdr:row>
      <xdr:rowOff>0</xdr:rowOff>
    </xdr:from>
    <xdr:to>
      <xdr:col>30</xdr:col>
      <xdr:colOff>28575</xdr:colOff>
      <xdr:row>1289</xdr:row>
      <xdr:rowOff>0</xdr:rowOff>
    </xdr:to>
    <xdr:sp macro="" textlink="">
      <xdr:nvSpPr>
        <xdr:cNvPr id="407" name="Rectangle 1222"/>
        <xdr:cNvSpPr>
          <a:spLocks noChangeArrowheads="1"/>
        </xdr:cNvSpPr>
      </xdr:nvSpPr>
      <xdr:spPr>
        <a:xfrm>
          <a:off x="3287395" y="20341971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1289</xdr:row>
      <xdr:rowOff>0</xdr:rowOff>
    </xdr:from>
    <xdr:to>
      <xdr:col>14</xdr:col>
      <xdr:colOff>113030</xdr:colOff>
      <xdr:row>1289</xdr:row>
      <xdr:rowOff>0</xdr:rowOff>
    </xdr:to>
    <xdr:sp macro="" textlink="">
      <xdr:nvSpPr>
        <xdr:cNvPr id="408" name="Rectangle 1223"/>
        <xdr:cNvSpPr>
          <a:spLocks noChangeArrowheads="1"/>
        </xdr:cNvSpPr>
      </xdr:nvSpPr>
      <xdr:spPr>
        <a:xfrm>
          <a:off x="1564640" y="20341971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1287</xdr:row>
      <xdr:rowOff>0</xdr:rowOff>
    </xdr:from>
    <xdr:to>
      <xdr:col>37</xdr:col>
      <xdr:colOff>104775</xdr:colOff>
      <xdr:row>1288</xdr:row>
      <xdr:rowOff>47625</xdr:rowOff>
    </xdr:to>
    <xdr:sp macro="" textlink="">
      <xdr:nvSpPr>
        <xdr:cNvPr id="409" name="Rectangle 1224"/>
        <xdr:cNvSpPr>
          <a:spLocks noChangeArrowheads="1"/>
        </xdr:cNvSpPr>
      </xdr:nvSpPr>
      <xdr:spPr>
        <a:xfrm>
          <a:off x="4154805" y="203012040"/>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1286</xdr:row>
      <xdr:rowOff>133350</xdr:rowOff>
    </xdr:from>
    <xdr:to>
      <xdr:col>41</xdr:col>
      <xdr:colOff>47625</xdr:colOff>
      <xdr:row>1288</xdr:row>
      <xdr:rowOff>47625</xdr:rowOff>
    </xdr:to>
    <xdr:sp macro="" textlink="">
      <xdr:nvSpPr>
        <xdr:cNvPr id="410" name="Rectangle 1225"/>
        <xdr:cNvSpPr>
          <a:spLocks noChangeArrowheads="1"/>
        </xdr:cNvSpPr>
      </xdr:nvSpPr>
      <xdr:spPr>
        <a:xfrm>
          <a:off x="4549775" y="202980925"/>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1305</xdr:row>
      <xdr:rowOff>0</xdr:rowOff>
    </xdr:from>
    <xdr:to>
      <xdr:col>14</xdr:col>
      <xdr:colOff>19050</xdr:colOff>
      <xdr:row>1305</xdr:row>
      <xdr:rowOff>142875</xdr:rowOff>
    </xdr:to>
    <xdr:sp macro="" textlink="">
      <xdr:nvSpPr>
        <xdr:cNvPr id="411" name="Rectangle 1230"/>
        <xdr:cNvSpPr>
          <a:spLocks noChangeArrowheads="1"/>
        </xdr:cNvSpPr>
      </xdr:nvSpPr>
      <xdr:spPr>
        <a:xfrm>
          <a:off x="1310005" y="205515845"/>
          <a:ext cx="2914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1305</xdr:row>
      <xdr:rowOff>0</xdr:rowOff>
    </xdr:from>
    <xdr:to>
      <xdr:col>37</xdr:col>
      <xdr:colOff>28575</xdr:colOff>
      <xdr:row>1305</xdr:row>
      <xdr:rowOff>142875</xdr:rowOff>
    </xdr:to>
    <xdr:sp macro="" textlink="">
      <xdr:nvSpPr>
        <xdr:cNvPr id="412" name="Rectangle 1231"/>
        <xdr:cNvSpPr>
          <a:spLocks noChangeArrowheads="1"/>
        </xdr:cNvSpPr>
      </xdr:nvSpPr>
      <xdr:spPr>
        <a:xfrm>
          <a:off x="3843020" y="205515845"/>
          <a:ext cx="367665" cy="14287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413" name="Rectangle 1232"/>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414" name="Rectangle 1241"/>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415" name="Rectangle 1246"/>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416" name="Rectangle 1251"/>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417" name="Rectangle 1256"/>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418" name="Rectangle 1261"/>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419" name="Rectangle 1266"/>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420" name="Rectangle 1271"/>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421" name="Rectangle 1276"/>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1357</xdr:row>
      <xdr:rowOff>0</xdr:rowOff>
    </xdr:from>
    <xdr:to>
      <xdr:col>15</xdr:col>
      <xdr:colOff>9525</xdr:colOff>
      <xdr:row>1357</xdr:row>
      <xdr:rowOff>0</xdr:rowOff>
    </xdr:to>
    <xdr:sp macro="" textlink="">
      <xdr:nvSpPr>
        <xdr:cNvPr id="422" name="Rectangle 1281"/>
        <xdr:cNvSpPr>
          <a:spLocks noChangeArrowheads="1"/>
        </xdr:cNvSpPr>
      </xdr:nvSpPr>
      <xdr:spPr>
        <a:xfrm>
          <a:off x="1582420" y="2141467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1357</xdr:row>
      <xdr:rowOff>0</xdr:rowOff>
    </xdr:from>
    <xdr:to>
      <xdr:col>15</xdr:col>
      <xdr:colOff>9525</xdr:colOff>
      <xdr:row>1357</xdr:row>
      <xdr:rowOff>0</xdr:rowOff>
    </xdr:to>
    <xdr:sp macro="" textlink="">
      <xdr:nvSpPr>
        <xdr:cNvPr id="423" name="Rectangle 1282"/>
        <xdr:cNvSpPr>
          <a:spLocks noChangeArrowheads="1"/>
        </xdr:cNvSpPr>
      </xdr:nvSpPr>
      <xdr:spPr>
        <a:xfrm>
          <a:off x="1582420" y="2141467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1357</xdr:row>
      <xdr:rowOff>0</xdr:rowOff>
    </xdr:from>
    <xdr:to>
      <xdr:col>7</xdr:col>
      <xdr:colOff>28575</xdr:colOff>
      <xdr:row>1357</xdr:row>
      <xdr:rowOff>0</xdr:rowOff>
    </xdr:to>
    <xdr:sp macro="" textlink="">
      <xdr:nvSpPr>
        <xdr:cNvPr id="424" name="Rectangle 1283"/>
        <xdr:cNvSpPr>
          <a:spLocks noChangeArrowheads="1"/>
        </xdr:cNvSpPr>
      </xdr:nvSpPr>
      <xdr:spPr>
        <a:xfrm>
          <a:off x="687705" y="21414676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1357</xdr:row>
      <xdr:rowOff>0</xdr:rowOff>
    </xdr:from>
    <xdr:to>
      <xdr:col>1</xdr:col>
      <xdr:colOff>19050</xdr:colOff>
      <xdr:row>1357</xdr:row>
      <xdr:rowOff>0</xdr:rowOff>
    </xdr:to>
    <xdr:sp macro="" textlink="">
      <xdr:nvSpPr>
        <xdr:cNvPr id="425" name="Rectangle 1284"/>
        <xdr:cNvSpPr>
          <a:spLocks noChangeArrowheads="1"/>
        </xdr:cNvSpPr>
      </xdr:nvSpPr>
      <xdr:spPr>
        <a:xfrm>
          <a:off x="0" y="21414676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1357</xdr:row>
      <xdr:rowOff>0</xdr:rowOff>
    </xdr:from>
    <xdr:to>
      <xdr:col>30</xdr:col>
      <xdr:colOff>28575</xdr:colOff>
      <xdr:row>1357</xdr:row>
      <xdr:rowOff>0</xdr:rowOff>
    </xdr:to>
    <xdr:sp macro="" textlink="">
      <xdr:nvSpPr>
        <xdr:cNvPr id="426" name="Rectangle 1285"/>
        <xdr:cNvSpPr>
          <a:spLocks noChangeArrowheads="1"/>
        </xdr:cNvSpPr>
      </xdr:nvSpPr>
      <xdr:spPr>
        <a:xfrm>
          <a:off x="3287395" y="21414676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1357</xdr:row>
      <xdr:rowOff>0</xdr:rowOff>
    </xdr:from>
    <xdr:to>
      <xdr:col>14</xdr:col>
      <xdr:colOff>113030</xdr:colOff>
      <xdr:row>1357</xdr:row>
      <xdr:rowOff>0</xdr:rowOff>
    </xdr:to>
    <xdr:sp macro="" textlink="">
      <xdr:nvSpPr>
        <xdr:cNvPr id="427" name="Rectangle 1286"/>
        <xdr:cNvSpPr>
          <a:spLocks noChangeArrowheads="1"/>
        </xdr:cNvSpPr>
      </xdr:nvSpPr>
      <xdr:spPr>
        <a:xfrm>
          <a:off x="1564640" y="214146765"/>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1355</xdr:row>
      <xdr:rowOff>0</xdr:rowOff>
    </xdr:from>
    <xdr:to>
      <xdr:col>37</xdr:col>
      <xdr:colOff>104775</xdr:colOff>
      <xdr:row>1356</xdr:row>
      <xdr:rowOff>47625</xdr:rowOff>
    </xdr:to>
    <xdr:sp macro="" textlink="">
      <xdr:nvSpPr>
        <xdr:cNvPr id="428" name="Rectangle 1287"/>
        <xdr:cNvSpPr>
          <a:spLocks noChangeArrowheads="1"/>
        </xdr:cNvSpPr>
      </xdr:nvSpPr>
      <xdr:spPr>
        <a:xfrm>
          <a:off x="4154805" y="213739095"/>
          <a:ext cx="132080" cy="22669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1354</xdr:row>
      <xdr:rowOff>133350</xdr:rowOff>
    </xdr:from>
    <xdr:to>
      <xdr:col>41</xdr:col>
      <xdr:colOff>47625</xdr:colOff>
      <xdr:row>1356</xdr:row>
      <xdr:rowOff>47625</xdr:rowOff>
    </xdr:to>
    <xdr:sp macro="" textlink="">
      <xdr:nvSpPr>
        <xdr:cNvPr id="429" name="Rectangle 1288"/>
        <xdr:cNvSpPr>
          <a:spLocks noChangeArrowheads="1"/>
        </xdr:cNvSpPr>
      </xdr:nvSpPr>
      <xdr:spPr>
        <a:xfrm>
          <a:off x="4549775" y="213707980"/>
          <a:ext cx="132080" cy="25781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0" name="Rectangle 129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1" name="Rectangle 130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2" name="Rectangle 130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3" name="Rectangle 131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4" name="Rectangle 131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5" name="Rectangle 132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6" name="Rectangle 132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7" name="Rectangle 133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8" name="Rectangle 133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39" name="Rectangle 134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40" name="Rectangle 134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441" name="Rectangle 134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442" name="Rectangle 134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443" name="Rectangle 134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444" name="Rectangle 134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45" name="Rectangle 135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46" name="Rectangle 136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47" name="Rectangle 137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48" name="Rectangle 137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49" name="Rectangle 138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50" name="Rectangle 138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51" name="Rectangle 139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52" name="Rectangle 139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53" name="Rectangle 140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54" name="Rectangle 140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55" name="Rectangle 140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456" name="Rectangle 140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457" name="Rectangle 141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458" name="Rectangle 141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459" name="Rectangle 141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0" name="Rectangle 142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1" name="Rectangle 143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2" name="Rectangle 143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3" name="Rectangle 144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4" name="Rectangle 144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5" name="Rectangle 145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6" name="Rectangle 145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7" name="Rectangle 146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8" name="Rectangle 146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69" name="Rectangle 147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70" name="Rectangle 147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471" name="Rectangle 147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472" name="Rectangle 147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473" name="Rectangle 147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474" name="Rectangle 147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75" name="Rectangle 148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76" name="Rectangle 149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77" name="Rectangle 149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78" name="Rectangle 150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79" name="Rectangle 150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80" name="Rectangle 151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81" name="Rectangle 151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82" name="Rectangle 152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83" name="Rectangle 152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84" name="Rectangle 153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85" name="Rectangle 153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486" name="Rectangle 153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487" name="Rectangle 153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488" name="Rectangle 153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489" name="Rectangle 153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0" name="Rectangle 154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1" name="Rectangle 155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2" name="Rectangle 156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3" name="Rectangle 156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4" name="Rectangle 157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5" name="Rectangle 157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6" name="Rectangle 158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7" name="Rectangle 158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8" name="Rectangle 159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499" name="Rectangle 159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00" name="Rectangle 159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01" name="Rectangle 159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02" name="Rectangle 159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03" name="Rectangle 160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04" name="Rectangle 160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05" name="Rectangle 161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06" name="Rectangle 161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07" name="Rectangle 162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08" name="Rectangle 162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09" name="Rectangle 163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10" name="Rectangle 163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11" name="Rectangle 164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12" name="Rectangle 164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13" name="Rectangle 165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14" name="Rectangle 165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15" name="Rectangle 166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16" name="Rectangle 166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17" name="Rectangle 166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18" name="Rectangle 166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19" name="Rectangle 166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0" name="Rectangle 167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1" name="Rectangle 168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2" name="Rectangle 168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3" name="Rectangle 169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4" name="Rectangle 169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5" name="Rectangle 170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6" name="Rectangle 170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7" name="Rectangle 171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8" name="Rectangle 171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29" name="Rectangle 172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30" name="Rectangle 172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31" name="Rectangle 172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32" name="Rectangle 172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33" name="Rectangle 172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34" name="Rectangle 172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35" name="Rectangle 173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36" name="Rectangle 174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37" name="Rectangle 175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38" name="Rectangle 175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39" name="Rectangle 176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40" name="Rectangle 176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41" name="Rectangle 177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42" name="Rectangle 177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43" name="Rectangle 178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44" name="Rectangle 178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45" name="Rectangle 178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46" name="Rectangle 178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47" name="Rectangle 178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48" name="Rectangle 178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49" name="Rectangle 179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550" name="Rectangle 1797"/>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551" name="Rectangle 1798"/>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52" name="Rectangle 179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53" name="Rectangle 180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54" name="Rectangle 180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55" name="Rectangle 180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56" name="Rectangle 180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57" name="Rectangle 180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58" name="Rectangle 180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59" name="Rectangle 180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60" name="Rectangle 180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61" name="Rectangle 180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62" name="Rectangle 180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63" name="Rectangle 181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64" name="Rectangle 181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65" name="Rectangle 181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66" name="Rectangle 181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67" name="Rectangle 181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68" name="Rectangle 181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69" name="Rectangle 181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70" name="Rectangle 181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71" name="Rectangle 181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72" name="Rectangle 181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73" name="Rectangle 182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74" name="Rectangle 182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75" name="Rectangle 182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76" name="Rectangle 182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77" name="Rectangle 182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78" name="Rectangle 182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79" name="Rectangle 182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80" name="Rectangle 182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81" name="Rectangle 182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82" name="Rectangle 182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83" name="Rectangle 183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84" name="Rectangle 183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85" name="Rectangle 183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86" name="Rectangle 183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87" name="Rectangle 183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88" name="Rectangle 183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89" name="Rectangle 183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90" name="Rectangle 183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91" name="Rectangle 183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92" name="Rectangle 183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93" name="Rectangle 184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94" name="Rectangle 184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595" name="Rectangle 184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596" name="Rectangle 184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97" name="Rectangle 184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98" name="Rectangle 184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99" name="Rectangle 184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00" name="Rectangle 184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01" name="Rectangle 184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02" name="Rectangle 184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03" name="Rectangle 185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04" name="Rectangle 185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05" name="Rectangle 185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06" name="Rectangle 185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607" name="Rectangle 1854"/>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608" name="Rectangle 1855"/>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609" name="Rectangle 1860"/>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610" name="Rectangle 1861"/>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11" name="Rectangle 186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12" name="Rectangle 186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13" name="Rectangle 186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14" name="Rectangle 186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15" name="Rectangle 186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16" name="Rectangle 186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17" name="Rectangle 186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18" name="Rectangle 186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19" name="Rectangle 187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20" name="Rectangle 187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21" name="Rectangle 187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22" name="Rectangle 187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23" name="Rectangle 187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24" name="Rectangle 187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25" name="Rectangle 187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26" name="Rectangle 187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27" name="Rectangle 187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28" name="Rectangle 187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29" name="Rectangle 188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30" name="Rectangle 188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31" name="Rectangle 188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32" name="Rectangle 188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33" name="Rectangle 188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34" name="Rectangle 188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35" name="Rectangle 188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36" name="Rectangle 188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37" name="Rectangle 188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38" name="Rectangle 188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39" name="Rectangle 189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40" name="Rectangle 189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41" name="Rectangle 189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42" name="Rectangle 189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43" name="Rectangle 189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44" name="Rectangle 189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45" name="Rectangle 189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46" name="Rectangle 189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47" name="Rectangle 189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48" name="Rectangle 189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49" name="Rectangle 190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50" name="Rectangle 190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51" name="Rectangle 190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52" name="Rectangle 190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53" name="Rectangle 190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54" name="Rectangle 190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55" name="Rectangle 190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56" name="Rectangle 190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57" name="Rectangle 190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58" name="Rectangle 190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59" name="Rectangle 191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60" name="Rectangle 191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61" name="Rectangle 191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62" name="Rectangle 191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63" name="Rectangle 191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64" name="Rectangle 191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65" name="Rectangle 191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666" name="Rectangle 1917"/>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667" name="Rectangle 1918"/>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668" name="Rectangle 1923"/>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669" name="Rectangle 1924"/>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70" name="Rectangle 192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71" name="Rectangle 192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72" name="Rectangle 192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73" name="Rectangle 192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74" name="Rectangle 192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75" name="Rectangle 193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76" name="Rectangle 193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77" name="Rectangle 193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78" name="Rectangle 193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79" name="Rectangle 193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80" name="Rectangle 193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81" name="Rectangle 193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82" name="Rectangle 193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83" name="Rectangle 193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84" name="Rectangle 193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85" name="Rectangle 194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86" name="Rectangle 194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87" name="Rectangle 194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88" name="Rectangle 194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89" name="Rectangle 194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90" name="Rectangle 194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91" name="Rectangle 194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92" name="Rectangle 194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93" name="Rectangle 194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94" name="Rectangle 194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95" name="Rectangle 195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96" name="Rectangle 195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97" name="Rectangle 195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698" name="Rectangle 195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699" name="Rectangle 195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00" name="Rectangle 195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01" name="Rectangle 195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02" name="Rectangle 195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03" name="Rectangle 195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04" name="Rectangle 195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05" name="Rectangle 196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06" name="Rectangle 196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07" name="Rectangle 196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08" name="Rectangle 196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09" name="Rectangle 196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10" name="Rectangle 196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11" name="Rectangle 196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12" name="Rectangle 196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13" name="Rectangle 196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14" name="Rectangle 196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15" name="Rectangle 197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16" name="Rectangle 197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17" name="Rectangle 197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18" name="Rectangle 197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19" name="Rectangle 197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20" name="Rectangle 197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21" name="Rectangle 197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22" name="Rectangle 197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23" name="Rectangle 197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24" name="Rectangle 197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725" name="Rectangle 1980"/>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726" name="Rectangle 1981"/>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727" name="Rectangle 1986"/>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728" name="Rectangle 1987"/>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29" name="Rectangle 198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30" name="Rectangle 198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31" name="Rectangle 199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32" name="Rectangle 199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33" name="Rectangle 199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34" name="Rectangle 199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35" name="Rectangle 199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36" name="Rectangle 199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37" name="Rectangle 199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38" name="Rectangle 199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39" name="Rectangle 199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40" name="Rectangle 199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41" name="Rectangle 200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42" name="Rectangle 200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43" name="Rectangle 200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44" name="Rectangle 200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45" name="Rectangle 200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46" name="Rectangle 200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47" name="Rectangle 200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48" name="Rectangle 200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49" name="Rectangle 200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50" name="Rectangle 200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51" name="Rectangle 201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52" name="Rectangle 201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53" name="Rectangle 201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54" name="Rectangle 201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55" name="Rectangle 201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56" name="Rectangle 201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57" name="Rectangle 201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58" name="Rectangle 201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59" name="Rectangle 201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60" name="Rectangle 201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61" name="Rectangle 202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62" name="Rectangle 202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63" name="Rectangle 202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64" name="Rectangle 202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65" name="Rectangle 202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66" name="Rectangle 202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67" name="Rectangle 202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68" name="Rectangle 202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69" name="Rectangle 202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70" name="Rectangle 202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71" name="Rectangle 203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72" name="Rectangle 203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73" name="Rectangle 203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74" name="Rectangle 203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75" name="Rectangle 203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76" name="Rectangle 203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77" name="Rectangle 203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78" name="Rectangle 203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79" name="Rectangle 203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80" name="Rectangle 203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81" name="Rectangle 204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82" name="Rectangle 204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83" name="Rectangle 204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784" name="Rectangle 2043"/>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785" name="Rectangle 2044"/>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786" name="Rectangle 2049"/>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787" name="Rectangle 2050"/>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88" name="Rectangle 205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89" name="Rectangle 205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90" name="Rectangle 205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91" name="Rectangle 205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92" name="Rectangle 205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93" name="Rectangle 205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94" name="Rectangle 205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95" name="Rectangle 205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796" name="Rectangle 205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797" name="Rectangle 206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98" name="Rectangle 206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99" name="Rectangle 206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00" name="Rectangle 206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01" name="Rectangle 206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02" name="Rectangle 206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03" name="Rectangle 206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04" name="Rectangle 206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05" name="Rectangle 206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06" name="Rectangle 206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07" name="Rectangle 207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08" name="Rectangle 207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09" name="Rectangle 207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10" name="Rectangle 207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11" name="Rectangle 207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12" name="Rectangle 207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13" name="Rectangle 207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14" name="Rectangle 207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15" name="Rectangle 207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16" name="Rectangle 207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17" name="Rectangle 208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18" name="Rectangle 208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19" name="Rectangle 208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20" name="Rectangle 208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21" name="Rectangle 208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22" name="Rectangle 208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23" name="Rectangle 208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24" name="Rectangle 208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25" name="Rectangle 208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26" name="Rectangle 208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27" name="Rectangle 209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28" name="Rectangle 209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29" name="Rectangle 209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30" name="Rectangle 209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31" name="Rectangle 209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32" name="Rectangle 209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33" name="Rectangle 209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34" name="Rectangle 209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35" name="Rectangle 209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36" name="Rectangle 209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37" name="Rectangle 210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38" name="Rectangle 210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39" name="Rectangle 210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40" name="Rectangle 210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41" name="Rectangle 210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42" name="Rectangle 210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843" name="Rectangle 2106"/>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844" name="Rectangle 2107"/>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845" name="Rectangle 2112"/>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846" name="Rectangle 2113"/>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47" name="Rectangle 211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48" name="Rectangle 211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49" name="Rectangle 211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50" name="Rectangle 211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51" name="Rectangle 211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52" name="Rectangle 211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53" name="Rectangle 212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54" name="Rectangle 212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55" name="Rectangle 212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56" name="Rectangle 212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57" name="Rectangle 212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58" name="Rectangle 212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59" name="Rectangle 212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60" name="Rectangle 212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61" name="Rectangle 212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62" name="Rectangle 212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63" name="Rectangle 213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64" name="Rectangle 213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65" name="Rectangle 213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66" name="Rectangle 213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67" name="Rectangle 213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68" name="Rectangle 213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69" name="Rectangle 213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70" name="Rectangle 213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71" name="Rectangle 213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72" name="Rectangle 213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73" name="Rectangle 214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74" name="Rectangle 214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75" name="Rectangle 214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76" name="Rectangle 214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77" name="Rectangle 214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78" name="Rectangle 214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79" name="Rectangle 214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80" name="Rectangle 214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81" name="Rectangle 214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82" name="Rectangle 214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83" name="Rectangle 215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84" name="Rectangle 215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85" name="Rectangle 215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86" name="Rectangle 215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87" name="Rectangle 215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88" name="Rectangle 215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89" name="Rectangle 215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90" name="Rectangle 215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91" name="Rectangle 215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92" name="Rectangle 215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93" name="Rectangle 216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94" name="Rectangle 216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895" name="Rectangle 216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96" name="Rectangle 216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897" name="Rectangle 216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98" name="Rectangle 216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99" name="Rectangle 216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00" name="Rectangle 216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01" name="Rectangle 216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902" name="Rectangle 2169"/>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903" name="Rectangle 2170"/>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904" name="Rectangle 2175"/>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905" name="Rectangle 2176"/>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06" name="Rectangle 217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07" name="Rectangle 217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08" name="Rectangle 217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09" name="Rectangle 218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10" name="Rectangle 218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11" name="Rectangle 218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12" name="Rectangle 218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13" name="Rectangle 218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14" name="Rectangle 218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15" name="Rectangle 218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16" name="Rectangle 218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17" name="Rectangle 218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18" name="Rectangle 218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19" name="Rectangle 219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20" name="Rectangle 219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21" name="Rectangle 219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22" name="Rectangle 219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23" name="Rectangle 219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24" name="Rectangle 219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25" name="Rectangle 219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26" name="Rectangle 219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27" name="Rectangle 219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28" name="Rectangle 219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29" name="Rectangle 220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30" name="Rectangle 220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31" name="Rectangle 220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32" name="Rectangle 220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33" name="Rectangle 220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34" name="Rectangle 220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35" name="Rectangle 220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36" name="Rectangle 220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37" name="Rectangle 220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38" name="Rectangle 220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39" name="Rectangle 221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40" name="Rectangle 221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41" name="Rectangle 221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42" name="Rectangle 221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43" name="Rectangle 221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44" name="Rectangle 221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45" name="Rectangle 221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46" name="Rectangle 221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47" name="Rectangle 221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48" name="Rectangle 221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49" name="Rectangle 222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50" name="Rectangle 222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51" name="Rectangle 222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52" name="Rectangle 222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53" name="Rectangle 222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54" name="Rectangle 222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55" name="Rectangle 222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56" name="Rectangle 222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57" name="Rectangle 222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58" name="Rectangle 222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59" name="Rectangle 223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60" name="Rectangle 223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961" name="Rectangle 2232"/>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962" name="Rectangle 2233"/>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963" name="Rectangle 2238"/>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964" name="Rectangle 2239"/>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65" name="Rectangle 224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66" name="Rectangle 224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67" name="Rectangle 224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68" name="Rectangle 224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69" name="Rectangle 224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70" name="Rectangle 224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71" name="Rectangle 224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72" name="Rectangle 224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73" name="Rectangle 224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74" name="Rectangle 224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75" name="Rectangle 225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76" name="Rectangle 225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77" name="Rectangle 225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78" name="Rectangle 225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79" name="Rectangle 225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80" name="Rectangle 225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81" name="Rectangle 225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82" name="Rectangle 225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83" name="Rectangle 225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84" name="Rectangle 225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85" name="Rectangle 226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86" name="Rectangle 226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87" name="Rectangle 226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88" name="Rectangle 226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89" name="Rectangle 226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90" name="Rectangle 226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91" name="Rectangle 226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92" name="Rectangle 226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93" name="Rectangle 226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94" name="Rectangle 226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95" name="Rectangle 227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96" name="Rectangle 227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97" name="Rectangle 227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998" name="Rectangle 227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999" name="Rectangle 227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00" name="Rectangle 227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01" name="Rectangle 227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02" name="Rectangle 227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03" name="Rectangle 227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04" name="Rectangle 227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05" name="Rectangle 228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06" name="Rectangle 228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07" name="Rectangle 228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08" name="Rectangle 228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09" name="Rectangle 228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10" name="Rectangle 228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11" name="Rectangle 228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12" name="Rectangle 228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13" name="Rectangle 228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14" name="Rectangle 228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15" name="Rectangle 229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16" name="Rectangle 229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17" name="Rectangle 229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18" name="Rectangle 229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19" name="Rectangle 229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020" name="Rectangle 2295"/>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021" name="Rectangle 2296"/>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1022" name="Rectangle 2301"/>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1023" name="Rectangle 2302"/>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24" name="Rectangle 230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25" name="Rectangle 230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26" name="Rectangle 230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27" name="Rectangle 230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28" name="Rectangle 230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29" name="Rectangle 230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30" name="Rectangle 230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31" name="Rectangle 231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32" name="Rectangle 231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33" name="Rectangle 231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34" name="Rectangle 231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35" name="Rectangle 231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36" name="Rectangle 231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37" name="Rectangle 231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38" name="Rectangle 231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39" name="Rectangle 231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40" name="Rectangle 231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41" name="Rectangle 232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42" name="Rectangle 232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43" name="Rectangle 232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44" name="Rectangle 232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45" name="Rectangle 232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46" name="Rectangle 232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47" name="Rectangle 232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48" name="Rectangle 232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49" name="Rectangle 232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50" name="Rectangle 232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51" name="Rectangle 233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52" name="Rectangle 233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53" name="Rectangle 233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54" name="Rectangle 233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55" name="Rectangle 233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56" name="Rectangle 233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57" name="Rectangle 233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58" name="Rectangle 233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59" name="Rectangle 233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60" name="Rectangle 233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61" name="Rectangle 234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62" name="Rectangle 234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63" name="Rectangle 234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64" name="Rectangle 234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65" name="Rectangle 234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66" name="Rectangle 234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67" name="Rectangle 234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68" name="Rectangle 234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69" name="Rectangle 234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70" name="Rectangle 234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71" name="Rectangle 235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72" name="Rectangle 235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73" name="Rectangle 235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74" name="Rectangle 235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75" name="Rectangle 235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76" name="Rectangle 235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77" name="Rectangle 235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78" name="Rectangle 235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079" name="Rectangle 2358"/>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080" name="Rectangle 2359"/>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1081" name="Rectangle 2364"/>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1082" name="Rectangle 2365"/>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83" name="Rectangle 236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84" name="Rectangle 236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85" name="Rectangle 236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86" name="Rectangle 236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87" name="Rectangle 237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88" name="Rectangle 237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89" name="Rectangle 237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90" name="Rectangle 237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91" name="Rectangle 237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92" name="Rectangle 237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93" name="Rectangle 237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94" name="Rectangle 237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95" name="Rectangle 237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096" name="Rectangle 237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097" name="Rectangle 238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98" name="Rectangle 238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99" name="Rectangle 238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00" name="Rectangle 238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01" name="Rectangle 238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02" name="Rectangle 238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03" name="Rectangle 238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04" name="Rectangle 238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05" name="Rectangle 238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06" name="Rectangle 238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07" name="Rectangle 239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08" name="Rectangle 239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09" name="Rectangle 239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10" name="Rectangle 239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11" name="Rectangle 239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12" name="Rectangle 239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13" name="Rectangle 239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14" name="Rectangle 239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15" name="Rectangle 239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16" name="Rectangle 239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17" name="Rectangle 240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18" name="Rectangle 240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19" name="Rectangle 240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20" name="Rectangle 240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21" name="Rectangle 240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22" name="Rectangle 240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23" name="Rectangle 240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24" name="Rectangle 240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25" name="Rectangle 240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26" name="Rectangle 240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27" name="Rectangle 241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28" name="Rectangle 241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29" name="Rectangle 241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30" name="Rectangle 241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31" name="Rectangle 241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32" name="Rectangle 241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33" name="Rectangle 241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34" name="Rectangle 241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35" name="Rectangle 241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36" name="Rectangle 241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37" name="Rectangle 242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138" name="Rectangle 2421"/>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139" name="Rectangle 2422"/>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1140" name="Rectangle 2427"/>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1141" name="Rectangle 2428"/>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42" name="Rectangle 242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43" name="Rectangle 243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44" name="Rectangle 243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45" name="Rectangle 243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46" name="Rectangle 243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47" name="Rectangle 243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48" name="Rectangle 243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49" name="Rectangle 243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50" name="Rectangle 243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51" name="Rectangle 243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52" name="Rectangle 243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53" name="Rectangle 244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54" name="Rectangle 244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55" name="Rectangle 244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56" name="Rectangle 244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57" name="Rectangle 244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58" name="Rectangle 244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59" name="Rectangle 244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60" name="Rectangle 244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61" name="Rectangle 244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62" name="Rectangle 244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63" name="Rectangle 245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64" name="Rectangle 245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65" name="Rectangle 245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66" name="Rectangle 245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67" name="Rectangle 245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68" name="Rectangle 245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69" name="Rectangle 245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70" name="Rectangle 245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71" name="Rectangle 245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72" name="Rectangle 245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73" name="Rectangle 246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74" name="Rectangle 246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75" name="Rectangle 246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76" name="Rectangle 246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77" name="Rectangle 246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78" name="Rectangle 246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79" name="Rectangle 246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80" name="Rectangle 246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81" name="Rectangle 246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82" name="Rectangle 246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83" name="Rectangle 247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84" name="Rectangle 247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85" name="Rectangle 247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86" name="Rectangle 247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87" name="Rectangle 247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88" name="Rectangle 247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89" name="Rectangle 247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90" name="Rectangle 247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91" name="Rectangle 247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192" name="Rectangle 247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93" name="Rectangle 248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94" name="Rectangle 248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95" name="Rectangle 248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196" name="Rectangle 248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197" name="Rectangle 2484"/>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198" name="Rectangle 2485"/>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1199" name="Rectangle 2490"/>
        <xdr:cNvSpPr>
          <a:spLocks noChangeArrowheads="1"/>
        </xdr:cNvSpPr>
      </xdr:nvSpPr>
      <xdr:spPr>
        <a:xfrm>
          <a:off x="1310005" y="2145411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1200" name="Rectangle 2491"/>
        <xdr:cNvSpPr>
          <a:spLocks noChangeArrowheads="1"/>
        </xdr:cNvSpPr>
      </xdr:nvSpPr>
      <xdr:spPr>
        <a:xfrm>
          <a:off x="3843020" y="2145411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01" name="Rectangle 249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02" name="Rectangle 249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03" name="Rectangle 249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04" name="Rectangle 249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05" name="Rectangle 249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06" name="Rectangle 249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07" name="Rectangle 249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08" name="Rectangle 249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09" name="Rectangle 250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10" name="Rectangle 250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11" name="Rectangle 250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12" name="Rectangle 250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13" name="Rectangle 250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14" name="Rectangle 250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15" name="Rectangle 250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16" name="Rectangle 250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17" name="Rectangle 250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18" name="Rectangle 250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19" name="Rectangle 251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20" name="Rectangle 251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21" name="Rectangle 251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22" name="Rectangle 251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23" name="Rectangle 251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24" name="Rectangle 251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25" name="Rectangle 251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26" name="Rectangle 251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27" name="Rectangle 251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28" name="Rectangle 251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29" name="Rectangle 252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30" name="Rectangle 252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31" name="Rectangle 252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32" name="Rectangle 252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33" name="Rectangle 252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34" name="Rectangle 252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35" name="Rectangle 252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36" name="Rectangle 252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37" name="Rectangle 252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38" name="Rectangle 252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39" name="Rectangle 253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40" name="Rectangle 253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41" name="Rectangle 253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42" name="Rectangle 253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43" name="Rectangle 253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44" name="Rectangle 253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45" name="Rectangle 253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46" name="Rectangle 253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47" name="Rectangle 253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48" name="Rectangle 253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49" name="Rectangle 254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50" name="Rectangle 254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51" name="Rectangle 254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52" name="Rectangle 254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53" name="Rectangle 254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54" name="Rectangle 254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55" name="Rectangle 254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256" name="Rectangle 2547"/>
        <xdr:cNvSpPr>
          <a:spLocks noChangeArrowheads="1"/>
        </xdr:cNvSpPr>
      </xdr:nvSpPr>
      <xdr:spPr>
        <a:xfrm>
          <a:off x="41548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257" name="Rectangle 2548"/>
        <xdr:cNvSpPr>
          <a:spLocks noChangeArrowheads="1"/>
        </xdr:cNvSpPr>
      </xdr:nvSpPr>
      <xdr:spPr>
        <a:xfrm>
          <a:off x="454977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58" name="Rectangle 255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59" name="Rectangle 256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0" name="Rectangle 256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1" name="Rectangle 257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2" name="Rectangle 257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3" name="Rectangle 258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4" name="Rectangle 258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5" name="Rectangle 259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6" name="Rectangle 259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7" name="Rectangle 260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68" name="Rectangle 260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69" name="Rectangle 2606"/>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70" name="Rectangle 2607"/>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71" name="Rectangle 2608"/>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72" name="Rectangle 2609"/>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73" name="Rectangle 261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74" name="Rectangle 262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75" name="Rectangle 263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76" name="Rectangle 263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77" name="Rectangle 264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78" name="Rectangle 264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79" name="Rectangle 265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80" name="Rectangle 265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81" name="Rectangle 266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82" name="Rectangle 266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83" name="Rectangle 266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84" name="Rectangle 2669"/>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85" name="Rectangle 2670"/>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86" name="Rectangle 2671"/>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287" name="Rectangle 2672"/>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88" name="Rectangle 268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89" name="Rectangle 269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0" name="Rectangle 269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1" name="Rectangle 270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2" name="Rectangle 270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3" name="Rectangle 271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4" name="Rectangle 271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5" name="Rectangle 272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6" name="Rectangle 272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7" name="Rectangle 273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298" name="Rectangle 273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99" name="Rectangle 2732"/>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00" name="Rectangle 2733"/>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01" name="Rectangle 2734"/>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302" name="Rectangle 2735"/>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03" name="Rectangle 274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04" name="Rectangle 275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05" name="Rectangle 275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06" name="Rectangle 276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07" name="Rectangle 276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08" name="Rectangle 277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09" name="Rectangle 277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10" name="Rectangle 278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11" name="Rectangle 278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12" name="Rectangle 279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13" name="Rectangle 279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14" name="Rectangle 2795"/>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15" name="Rectangle 2796"/>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16" name="Rectangle 2797"/>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317" name="Rectangle 2798"/>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18" name="Rectangle 280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19" name="Rectangle 281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0" name="Rectangle 282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1" name="Rectangle 282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2" name="Rectangle 283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3" name="Rectangle 283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4" name="Rectangle 284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5" name="Rectangle 284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6" name="Rectangle 285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7" name="Rectangle 285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28" name="Rectangle 285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29" name="Rectangle 2858"/>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30" name="Rectangle 2859"/>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31" name="Rectangle 2860"/>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332" name="Rectangle 2861"/>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33" name="Rectangle 287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34" name="Rectangle 287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35" name="Rectangle 288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36" name="Rectangle 288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37" name="Rectangle 289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38" name="Rectangle 289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39" name="Rectangle 290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40" name="Rectangle 290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41" name="Rectangle 2914"/>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42" name="Rectangle 291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43" name="Rectangle 292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44" name="Rectangle 2921"/>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45" name="Rectangle 2922"/>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46" name="Rectangle 2923"/>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347" name="Rectangle 2924"/>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48" name="Rectangle 293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49" name="Rectangle 294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0" name="Rectangle 294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1" name="Rectangle 295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2" name="Rectangle 295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3" name="Rectangle 296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4" name="Rectangle 296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5" name="Rectangle 297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6" name="Rectangle 2977"/>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7" name="Rectangle 298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58" name="Rectangle 298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59" name="Rectangle 2984"/>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60" name="Rectangle 2985"/>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61" name="Rectangle 2986"/>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362" name="Rectangle 2987"/>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63" name="Rectangle 299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64" name="Rectangle 300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65" name="Rectangle 301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66" name="Rectangle 301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67" name="Rectangle 302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68" name="Rectangle 302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69" name="Rectangle 303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70" name="Rectangle 303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71" name="Rectangle 3040"/>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72" name="Rectangle 3045"/>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73" name="Rectangle 304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74" name="Rectangle 3047"/>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75" name="Rectangle 3048"/>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76" name="Rectangle 3049"/>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377" name="Rectangle 3050"/>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78" name="Rectangle 305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79" name="Rectangle 306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0" name="Rectangle 307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1" name="Rectangle 307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2" name="Rectangle 308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3" name="Rectangle 308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4" name="Rectangle 309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5" name="Rectangle 309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6" name="Rectangle 3103"/>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7" name="Rectangle 3108"/>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88" name="Rectangle 3109"/>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89" name="Rectangle 3110"/>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90" name="Rectangle 3111"/>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91" name="Rectangle 3112"/>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392" name="Rectangle 3113"/>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93" name="Rectangle 312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94" name="Rectangle 313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95" name="Rectangle 313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96" name="Rectangle 314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97" name="Rectangle 314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98" name="Rectangle 315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399" name="Rectangle 315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400" name="Rectangle 316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401" name="Rectangle 3166"/>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402" name="Rectangle 3171"/>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1360</xdr:row>
      <xdr:rowOff>0</xdr:rowOff>
    </xdr:from>
    <xdr:to>
      <xdr:col>15</xdr:col>
      <xdr:colOff>9525</xdr:colOff>
      <xdr:row>1360</xdr:row>
      <xdr:rowOff>0</xdr:rowOff>
    </xdr:to>
    <xdr:sp macro="" textlink="">
      <xdr:nvSpPr>
        <xdr:cNvPr id="1403" name="Rectangle 3172"/>
        <xdr:cNvSpPr>
          <a:spLocks noChangeArrowheads="1"/>
        </xdr:cNvSpPr>
      </xdr:nvSpPr>
      <xdr:spPr>
        <a:xfrm>
          <a:off x="1582420" y="214541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404" name="Rectangle 3173"/>
        <xdr:cNvSpPr>
          <a:spLocks noChangeArrowheads="1"/>
        </xdr:cNvSpPr>
      </xdr:nvSpPr>
      <xdr:spPr>
        <a:xfrm>
          <a:off x="68770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405" name="Rectangle 3174"/>
        <xdr:cNvSpPr>
          <a:spLocks noChangeArrowheads="1"/>
        </xdr:cNvSpPr>
      </xdr:nvSpPr>
      <xdr:spPr>
        <a:xfrm>
          <a:off x="0"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406" name="Rectangle 3175"/>
        <xdr:cNvSpPr>
          <a:spLocks noChangeArrowheads="1"/>
        </xdr:cNvSpPr>
      </xdr:nvSpPr>
      <xdr:spPr>
        <a:xfrm>
          <a:off x="3287395" y="2145411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113030</xdr:colOff>
      <xdr:row>1360</xdr:row>
      <xdr:rowOff>0</xdr:rowOff>
    </xdr:to>
    <xdr:sp macro="" textlink="">
      <xdr:nvSpPr>
        <xdr:cNvPr id="1407" name="Rectangle 3176"/>
        <xdr:cNvSpPr>
          <a:spLocks noChangeArrowheads="1"/>
        </xdr:cNvSpPr>
      </xdr:nvSpPr>
      <xdr:spPr>
        <a:xfrm>
          <a:off x="1564640" y="21454110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89</xdr:row>
      <xdr:rowOff>57150</xdr:rowOff>
    </xdr:from>
    <xdr:to>
      <xdr:col>7</xdr:col>
      <xdr:colOff>28575</xdr:colOff>
      <xdr:row>90</xdr:row>
      <xdr:rowOff>133350</xdr:rowOff>
    </xdr:to>
    <xdr:sp macro="" textlink="">
      <xdr:nvSpPr>
        <xdr:cNvPr id="1408" name="Rectangle 4063"/>
        <xdr:cNvSpPr>
          <a:spLocks noChangeArrowheads="1"/>
        </xdr:cNvSpPr>
      </xdr:nvSpPr>
      <xdr:spPr>
        <a:xfrm>
          <a:off x="687705" y="138017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89</xdr:row>
      <xdr:rowOff>76200</xdr:rowOff>
    </xdr:from>
    <xdr:to>
      <xdr:col>1</xdr:col>
      <xdr:colOff>19050</xdr:colOff>
      <xdr:row>90</xdr:row>
      <xdr:rowOff>114300</xdr:rowOff>
    </xdr:to>
    <xdr:sp macro="" textlink="">
      <xdr:nvSpPr>
        <xdr:cNvPr id="1409" name="Rectangle 4064"/>
        <xdr:cNvSpPr>
          <a:spLocks noChangeArrowheads="1"/>
        </xdr:cNvSpPr>
      </xdr:nvSpPr>
      <xdr:spPr>
        <a:xfrm>
          <a:off x="0" y="138207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94</xdr:row>
      <xdr:rowOff>57150</xdr:rowOff>
    </xdr:from>
    <xdr:to>
      <xdr:col>7</xdr:col>
      <xdr:colOff>28575</xdr:colOff>
      <xdr:row>95</xdr:row>
      <xdr:rowOff>133350</xdr:rowOff>
    </xdr:to>
    <xdr:sp macro="" textlink="">
      <xdr:nvSpPr>
        <xdr:cNvPr id="1410" name="Rectangle 4065"/>
        <xdr:cNvSpPr>
          <a:spLocks noChangeArrowheads="1"/>
        </xdr:cNvSpPr>
      </xdr:nvSpPr>
      <xdr:spPr>
        <a:xfrm>
          <a:off x="687705" y="146240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94</xdr:row>
      <xdr:rowOff>76200</xdr:rowOff>
    </xdr:from>
    <xdr:to>
      <xdr:col>1</xdr:col>
      <xdr:colOff>19050</xdr:colOff>
      <xdr:row>95</xdr:row>
      <xdr:rowOff>114300</xdr:rowOff>
    </xdr:to>
    <xdr:sp macro="" textlink="">
      <xdr:nvSpPr>
        <xdr:cNvPr id="1411" name="Rectangle 4066"/>
        <xdr:cNvSpPr>
          <a:spLocks noChangeArrowheads="1"/>
        </xdr:cNvSpPr>
      </xdr:nvSpPr>
      <xdr:spPr>
        <a:xfrm>
          <a:off x="0" y="146431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99</xdr:row>
      <xdr:rowOff>57150</xdr:rowOff>
    </xdr:from>
    <xdr:to>
      <xdr:col>7</xdr:col>
      <xdr:colOff>28575</xdr:colOff>
      <xdr:row>100</xdr:row>
      <xdr:rowOff>133350</xdr:rowOff>
    </xdr:to>
    <xdr:sp macro="" textlink="">
      <xdr:nvSpPr>
        <xdr:cNvPr id="1412" name="Rectangle 4067"/>
        <xdr:cNvSpPr>
          <a:spLocks noChangeArrowheads="1"/>
        </xdr:cNvSpPr>
      </xdr:nvSpPr>
      <xdr:spPr>
        <a:xfrm>
          <a:off x="687705" y="154463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99</xdr:row>
      <xdr:rowOff>76200</xdr:rowOff>
    </xdr:from>
    <xdr:to>
      <xdr:col>1</xdr:col>
      <xdr:colOff>19050</xdr:colOff>
      <xdr:row>100</xdr:row>
      <xdr:rowOff>114300</xdr:rowOff>
    </xdr:to>
    <xdr:sp macro="" textlink="">
      <xdr:nvSpPr>
        <xdr:cNvPr id="1413" name="Rectangle 4068"/>
        <xdr:cNvSpPr>
          <a:spLocks noChangeArrowheads="1"/>
        </xdr:cNvSpPr>
      </xdr:nvSpPr>
      <xdr:spPr>
        <a:xfrm>
          <a:off x="0" y="154654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104</xdr:row>
      <xdr:rowOff>57150</xdr:rowOff>
    </xdr:from>
    <xdr:to>
      <xdr:col>7</xdr:col>
      <xdr:colOff>28575</xdr:colOff>
      <xdr:row>105</xdr:row>
      <xdr:rowOff>133350</xdr:rowOff>
    </xdr:to>
    <xdr:sp macro="" textlink="">
      <xdr:nvSpPr>
        <xdr:cNvPr id="1414" name="Rectangle 4069"/>
        <xdr:cNvSpPr>
          <a:spLocks noChangeArrowheads="1"/>
        </xdr:cNvSpPr>
      </xdr:nvSpPr>
      <xdr:spPr>
        <a:xfrm>
          <a:off x="687705" y="162687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104</xdr:row>
      <xdr:rowOff>76200</xdr:rowOff>
    </xdr:from>
    <xdr:to>
      <xdr:col>1</xdr:col>
      <xdr:colOff>19050</xdr:colOff>
      <xdr:row>105</xdr:row>
      <xdr:rowOff>114300</xdr:rowOff>
    </xdr:to>
    <xdr:sp macro="" textlink="">
      <xdr:nvSpPr>
        <xdr:cNvPr id="1415" name="Rectangle 4070"/>
        <xdr:cNvSpPr>
          <a:spLocks noChangeArrowheads="1"/>
        </xdr:cNvSpPr>
      </xdr:nvSpPr>
      <xdr:spPr>
        <a:xfrm>
          <a:off x="0" y="162877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109</xdr:row>
      <xdr:rowOff>57150</xdr:rowOff>
    </xdr:from>
    <xdr:to>
      <xdr:col>7</xdr:col>
      <xdr:colOff>28575</xdr:colOff>
      <xdr:row>110</xdr:row>
      <xdr:rowOff>133350</xdr:rowOff>
    </xdr:to>
    <xdr:sp macro="" textlink="">
      <xdr:nvSpPr>
        <xdr:cNvPr id="1416" name="Rectangle 4071"/>
        <xdr:cNvSpPr>
          <a:spLocks noChangeArrowheads="1"/>
        </xdr:cNvSpPr>
      </xdr:nvSpPr>
      <xdr:spPr>
        <a:xfrm>
          <a:off x="687705" y="170910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109</xdr:row>
      <xdr:rowOff>76200</xdr:rowOff>
    </xdr:from>
    <xdr:to>
      <xdr:col>1</xdr:col>
      <xdr:colOff>19050</xdr:colOff>
      <xdr:row>110</xdr:row>
      <xdr:rowOff>114300</xdr:rowOff>
    </xdr:to>
    <xdr:sp macro="" textlink="">
      <xdr:nvSpPr>
        <xdr:cNvPr id="1417" name="Rectangle 4072"/>
        <xdr:cNvSpPr>
          <a:spLocks noChangeArrowheads="1"/>
        </xdr:cNvSpPr>
      </xdr:nvSpPr>
      <xdr:spPr>
        <a:xfrm>
          <a:off x="0" y="171100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114</xdr:row>
      <xdr:rowOff>57150</xdr:rowOff>
    </xdr:from>
    <xdr:to>
      <xdr:col>7</xdr:col>
      <xdr:colOff>28575</xdr:colOff>
      <xdr:row>115</xdr:row>
      <xdr:rowOff>133350</xdr:rowOff>
    </xdr:to>
    <xdr:sp macro="" textlink="">
      <xdr:nvSpPr>
        <xdr:cNvPr id="1418" name="Rectangle 4073"/>
        <xdr:cNvSpPr>
          <a:spLocks noChangeArrowheads="1"/>
        </xdr:cNvSpPr>
      </xdr:nvSpPr>
      <xdr:spPr>
        <a:xfrm>
          <a:off x="687705" y="179133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114</xdr:row>
      <xdr:rowOff>76200</xdr:rowOff>
    </xdr:from>
    <xdr:to>
      <xdr:col>1</xdr:col>
      <xdr:colOff>19050</xdr:colOff>
      <xdr:row>115</xdr:row>
      <xdr:rowOff>114300</xdr:rowOff>
    </xdr:to>
    <xdr:sp macro="" textlink="">
      <xdr:nvSpPr>
        <xdr:cNvPr id="1419" name="Rectangle 4074"/>
        <xdr:cNvSpPr>
          <a:spLocks noChangeArrowheads="1"/>
        </xdr:cNvSpPr>
      </xdr:nvSpPr>
      <xdr:spPr>
        <a:xfrm>
          <a:off x="0" y="179324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119</xdr:row>
      <xdr:rowOff>57150</xdr:rowOff>
    </xdr:from>
    <xdr:to>
      <xdr:col>7</xdr:col>
      <xdr:colOff>28575</xdr:colOff>
      <xdr:row>120</xdr:row>
      <xdr:rowOff>133350</xdr:rowOff>
    </xdr:to>
    <xdr:sp macro="" textlink="">
      <xdr:nvSpPr>
        <xdr:cNvPr id="1420" name="Rectangle 4075"/>
        <xdr:cNvSpPr>
          <a:spLocks noChangeArrowheads="1"/>
        </xdr:cNvSpPr>
      </xdr:nvSpPr>
      <xdr:spPr>
        <a:xfrm>
          <a:off x="687705" y="187356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119</xdr:row>
      <xdr:rowOff>76200</xdr:rowOff>
    </xdr:from>
    <xdr:to>
      <xdr:col>1</xdr:col>
      <xdr:colOff>19050</xdr:colOff>
      <xdr:row>120</xdr:row>
      <xdr:rowOff>114300</xdr:rowOff>
    </xdr:to>
    <xdr:sp macro="" textlink="">
      <xdr:nvSpPr>
        <xdr:cNvPr id="1421" name="Rectangle 4076"/>
        <xdr:cNvSpPr>
          <a:spLocks noChangeArrowheads="1"/>
        </xdr:cNvSpPr>
      </xdr:nvSpPr>
      <xdr:spPr>
        <a:xfrm>
          <a:off x="0" y="187547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124</xdr:row>
      <xdr:rowOff>57150</xdr:rowOff>
    </xdr:from>
    <xdr:to>
      <xdr:col>7</xdr:col>
      <xdr:colOff>28575</xdr:colOff>
      <xdr:row>125</xdr:row>
      <xdr:rowOff>133350</xdr:rowOff>
    </xdr:to>
    <xdr:sp macro="" textlink="">
      <xdr:nvSpPr>
        <xdr:cNvPr id="1422" name="Rectangle 4077"/>
        <xdr:cNvSpPr>
          <a:spLocks noChangeArrowheads="1"/>
        </xdr:cNvSpPr>
      </xdr:nvSpPr>
      <xdr:spPr>
        <a:xfrm>
          <a:off x="687705" y="195580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124</xdr:row>
      <xdr:rowOff>76200</xdr:rowOff>
    </xdr:from>
    <xdr:to>
      <xdr:col>1</xdr:col>
      <xdr:colOff>19050</xdr:colOff>
      <xdr:row>125</xdr:row>
      <xdr:rowOff>114300</xdr:rowOff>
    </xdr:to>
    <xdr:sp macro="" textlink="">
      <xdr:nvSpPr>
        <xdr:cNvPr id="1423" name="Rectangle 4078"/>
        <xdr:cNvSpPr>
          <a:spLocks noChangeArrowheads="1"/>
        </xdr:cNvSpPr>
      </xdr:nvSpPr>
      <xdr:spPr>
        <a:xfrm>
          <a:off x="0" y="195770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129</xdr:row>
      <xdr:rowOff>57150</xdr:rowOff>
    </xdr:from>
    <xdr:to>
      <xdr:col>7</xdr:col>
      <xdr:colOff>28575</xdr:colOff>
      <xdr:row>130</xdr:row>
      <xdr:rowOff>133350</xdr:rowOff>
    </xdr:to>
    <xdr:sp macro="" textlink="">
      <xdr:nvSpPr>
        <xdr:cNvPr id="1424" name="Rectangle 4079"/>
        <xdr:cNvSpPr>
          <a:spLocks noChangeArrowheads="1"/>
        </xdr:cNvSpPr>
      </xdr:nvSpPr>
      <xdr:spPr>
        <a:xfrm>
          <a:off x="687705" y="203803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129</xdr:row>
      <xdr:rowOff>76200</xdr:rowOff>
    </xdr:from>
    <xdr:to>
      <xdr:col>1</xdr:col>
      <xdr:colOff>19050</xdr:colOff>
      <xdr:row>130</xdr:row>
      <xdr:rowOff>114300</xdr:rowOff>
    </xdr:to>
    <xdr:sp macro="" textlink="">
      <xdr:nvSpPr>
        <xdr:cNvPr id="1425" name="Rectangle 4080"/>
        <xdr:cNvSpPr>
          <a:spLocks noChangeArrowheads="1"/>
        </xdr:cNvSpPr>
      </xdr:nvSpPr>
      <xdr:spPr>
        <a:xfrm>
          <a:off x="0" y="203993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89</xdr:row>
      <xdr:rowOff>57150</xdr:rowOff>
    </xdr:from>
    <xdr:to>
      <xdr:col>30</xdr:col>
      <xdr:colOff>28575</xdr:colOff>
      <xdr:row>90</xdr:row>
      <xdr:rowOff>133350</xdr:rowOff>
    </xdr:to>
    <xdr:sp macro="" textlink="">
      <xdr:nvSpPr>
        <xdr:cNvPr id="1426" name="Rectangle 4081"/>
        <xdr:cNvSpPr>
          <a:spLocks noChangeArrowheads="1"/>
        </xdr:cNvSpPr>
      </xdr:nvSpPr>
      <xdr:spPr>
        <a:xfrm>
          <a:off x="3287395" y="138017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89</xdr:row>
      <xdr:rowOff>76200</xdr:rowOff>
    </xdr:from>
    <xdr:to>
      <xdr:col>14</xdr:col>
      <xdr:colOff>113030</xdr:colOff>
      <xdr:row>90</xdr:row>
      <xdr:rowOff>152400</xdr:rowOff>
    </xdr:to>
    <xdr:sp macro="" textlink="">
      <xdr:nvSpPr>
        <xdr:cNvPr id="1427" name="Rectangle 4082"/>
        <xdr:cNvSpPr>
          <a:spLocks noChangeArrowheads="1"/>
        </xdr:cNvSpPr>
      </xdr:nvSpPr>
      <xdr:spPr>
        <a:xfrm>
          <a:off x="1564640" y="138207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94</xdr:row>
      <xdr:rowOff>57150</xdr:rowOff>
    </xdr:from>
    <xdr:to>
      <xdr:col>30</xdr:col>
      <xdr:colOff>28575</xdr:colOff>
      <xdr:row>95</xdr:row>
      <xdr:rowOff>133350</xdr:rowOff>
    </xdr:to>
    <xdr:sp macro="" textlink="">
      <xdr:nvSpPr>
        <xdr:cNvPr id="1428" name="Rectangle 4083"/>
        <xdr:cNvSpPr>
          <a:spLocks noChangeArrowheads="1"/>
        </xdr:cNvSpPr>
      </xdr:nvSpPr>
      <xdr:spPr>
        <a:xfrm>
          <a:off x="3287395" y="146240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94</xdr:row>
      <xdr:rowOff>76200</xdr:rowOff>
    </xdr:from>
    <xdr:to>
      <xdr:col>14</xdr:col>
      <xdr:colOff>113030</xdr:colOff>
      <xdr:row>95</xdr:row>
      <xdr:rowOff>152400</xdr:rowOff>
    </xdr:to>
    <xdr:sp macro="" textlink="">
      <xdr:nvSpPr>
        <xdr:cNvPr id="1429" name="Rectangle 4084"/>
        <xdr:cNvSpPr>
          <a:spLocks noChangeArrowheads="1"/>
        </xdr:cNvSpPr>
      </xdr:nvSpPr>
      <xdr:spPr>
        <a:xfrm>
          <a:off x="1564640" y="146431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99</xdr:row>
      <xdr:rowOff>57150</xdr:rowOff>
    </xdr:from>
    <xdr:to>
      <xdr:col>30</xdr:col>
      <xdr:colOff>28575</xdr:colOff>
      <xdr:row>100</xdr:row>
      <xdr:rowOff>133350</xdr:rowOff>
    </xdr:to>
    <xdr:sp macro="" textlink="">
      <xdr:nvSpPr>
        <xdr:cNvPr id="1430" name="Rectangle 4085"/>
        <xdr:cNvSpPr>
          <a:spLocks noChangeArrowheads="1"/>
        </xdr:cNvSpPr>
      </xdr:nvSpPr>
      <xdr:spPr>
        <a:xfrm>
          <a:off x="3287395" y="154463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99</xdr:row>
      <xdr:rowOff>76200</xdr:rowOff>
    </xdr:from>
    <xdr:to>
      <xdr:col>14</xdr:col>
      <xdr:colOff>113030</xdr:colOff>
      <xdr:row>100</xdr:row>
      <xdr:rowOff>152400</xdr:rowOff>
    </xdr:to>
    <xdr:sp macro="" textlink="">
      <xdr:nvSpPr>
        <xdr:cNvPr id="1431" name="Rectangle 4086"/>
        <xdr:cNvSpPr>
          <a:spLocks noChangeArrowheads="1"/>
        </xdr:cNvSpPr>
      </xdr:nvSpPr>
      <xdr:spPr>
        <a:xfrm>
          <a:off x="1564640" y="154654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104</xdr:row>
      <xdr:rowOff>57150</xdr:rowOff>
    </xdr:from>
    <xdr:to>
      <xdr:col>30</xdr:col>
      <xdr:colOff>28575</xdr:colOff>
      <xdr:row>105</xdr:row>
      <xdr:rowOff>133350</xdr:rowOff>
    </xdr:to>
    <xdr:sp macro="" textlink="">
      <xdr:nvSpPr>
        <xdr:cNvPr id="1432" name="Rectangle 4087"/>
        <xdr:cNvSpPr>
          <a:spLocks noChangeArrowheads="1"/>
        </xdr:cNvSpPr>
      </xdr:nvSpPr>
      <xdr:spPr>
        <a:xfrm>
          <a:off x="3287395" y="162687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104</xdr:row>
      <xdr:rowOff>76200</xdr:rowOff>
    </xdr:from>
    <xdr:to>
      <xdr:col>14</xdr:col>
      <xdr:colOff>113030</xdr:colOff>
      <xdr:row>105</xdr:row>
      <xdr:rowOff>152400</xdr:rowOff>
    </xdr:to>
    <xdr:sp macro="" textlink="">
      <xdr:nvSpPr>
        <xdr:cNvPr id="1433" name="Rectangle 4088"/>
        <xdr:cNvSpPr>
          <a:spLocks noChangeArrowheads="1"/>
        </xdr:cNvSpPr>
      </xdr:nvSpPr>
      <xdr:spPr>
        <a:xfrm>
          <a:off x="1564640" y="162877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109</xdr:row>
      <xdr:rowOff>57150</xdr:rowOff>
    </xdr:from>
    <xdr:to>
      <xdr:col>30</xdr:col>
      <xdr:colOff>28575</xdr:colOff>
      <xdr:row>110</xdr:row>
      <xdr:rowOff>133350</xdr:rowOff>
    </xdr:to>
    <xdr:sp macro="" textlink="">
      <xdr:nvSpPr>
        <xdr:cNvPr id="1434" name="Rectangle 4089"/>
        <xdr:cNvSpPr>
          <a:spLocks noChangeArrowheads="1"/>
        </xdr:cNvSpPr>
      </xdr:nvSpPr>
      <xdr:spPr>
        <a:xfrm>
          <a:off x="3287395" y="170910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109</xdr:row>
      <xdr:rowOff>76200</xdr:rowOff>
    </xdr:from>
    <xdr:to>
      <xdr:col>14</xdr:col>
      <xdr:colOff>113030</xdr:colOff>
      <xdr:row>110</xdr:row>
      <xdr:rowOff>152400</xdr:rowOff>
    </xdr:to>
    <xdr:sp macro="" textlink="">
      <xdr:nvSpPr>
        <xdr:cNvPr id="1435" name="Rectangle 4090"/>
        <xdr:cNvSpPr>
          <a:spLocks noChangeArrowheads="1"/>
        </xdr:cNvSpPr>
      </xdr:nvSpPr>
      <xdr:spPr>
        <a:xfrm>
          <a:off x="1564640" y="171100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114</xdr:row>
      <xdr:rowOff>57150</xdr:rowOff>
    </xdr:from>
    <xdr:to>
      <xdr:col>30</xdr:col>
      <xdr:colOff>28575</xdr:colOff>
      <xdr:row>115</xdr:row>
      <xdr:rowOff>133350</xdr:rowOff>
    </xdr:to>
    <xdr:sp macro="" textlink="">
      <xdr:nvSpPr>
        <xdr:cNvPr id="1436" name="Rectangle 4091"/>
        <xdr:cNvSpPr>
          <a:spLocks noChangeArrowheads="1"/>
        </xdr:cNvSpPr>
      </xdr:nvSpPr>
      <xdr:spPr>
        <a:xfrm>
          <a:off x="3287395" y="179133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114</xdr:row>
      <xdr:rowOff>76200</xdr:rowOff>
    </xdr:from>
    <xdr:to>
      <xdr:col>14</xdr:col>
      <xdr:colOff>113030</xdr:colOff>
      <xdr:row>115</xdr:row>
      <xdr:rowOff>152400</xdr:rowOff>
    </xdr:to>
    <xdr:sp macro="" textlink="">
      <xdr:nvSpPr>
        <xdr:cNvPr id="1437" name="Rectangle 4092"/>
        <xdr:cNvSpPr>
          <a:spLocks noChangeArrowheads="1"/>
        </xdr:cNvSpPr>
      </xdr:nvSpPr>
      <xdr:spPr>
        <a:xfrm>
          <a:off x="1564640" y="179324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119</xdr:row>
      <xdr:rowOff>57150</xdr:rowOff>
    </xdr:from>
    <xdr:to>
      <xdr:col>30</xdr:col>
      <xdr:colOff>28575</xdr:colOff>
      <xdr:row>120</xdr:row>
      <xdr:rowOff>133350</xdr:rowOff>
    </xdr:to>
    <xdr:sp macro="" textlink="">
      <xdr:nvSpPr>
        <xdr:cNvPr id="1438" name="Rectangle 4093"/>
        <xdr:cNvSpPr>
          <a:spLocks noChangeArrowheads="1"/>
        </xdr:cNvSpPr>
      </xdr:nvSpPr>
      <xdr:spPr>
        <a:xfrm>
          <a:off x="3287395" y="187356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119</xdr:row>
      <xdr:rowOff>76200</xdr:rowOff>
    </xdr:from>
    <xdr:to>
      <xdr:col>14</xdr:col>
      <xdr:colOff>113030</xdr:colOff>
      <xdr:row>120</xdr:row>
      <xdr:rowOff>152400</xdr:rowOff>
    </xdr:to>
    <xdr:sp macro="" textlink="">
      <xdr:nvSpPr>
        <xdr:cNvPr id="1439" name="Rectangle 4094"/>
        <xdr:cNvSpPr>
          <a:spLocks noChangeArrowheads="1"/>
        </xdr:cNvSpPr>
      </xdr:nvSpPr>
      <xdr:spPr>
        <a:xfrm>
          <a:off x="1564640" y="187547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124</xdr:row>
      <xdr:rowOff>57150</xdr:rowOff>
    </xdr:from>
    <xdr:to>
      <xdr:col>30</xdr:col>
      <xdr:colOff>28575</xdr:colOff>
      <xdr:row>125</xdr:row>
      <xdr:rowOff>133350</xdr:rowOff>
    </xdr:to>
    <xdr:sp macro="" textlink="">
      <xdr:nvSpPr>
        <xdr:cNvPr id="1440" name="Rectangle 4095"/>
        <xdr:cNvSpPr>
          <a:spLocks noChangeArrowheads="1"/>
        </xdr:cNvSpPr>
      </xdr:nvSpPr>
      <xdr:spPr>
        <a:xfrm>
          <a:off x="3287395" y="195580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124</xdr:row>
      <xdr:rowOff>76200</xdr:rowOff>
    </xdr:from>
    <xdr:to>
      <xdr:col>14</xdr:col>
      <xdr:colOff>113030</xdr:colOff>
      <xdr:row>125</xdr:row>
      <xdr:rowOff>152400</xdr:rowOff>
    </xdr:to>
    <xdr:sp macro="" textlink="">
      <xdr:nvSpPr>
        <xdr:cNvPr id="1441" name="Rectangle 4096"/>
        <xdr:cNvSpPr>
          <a:spLocks noChangeArrowheads="1"/>
        </xdr:cNvSpPr>
      </xdr:nvSpPr>
      <xdr:spPr>
        <a:xfrm>
          <a:off x="1564640" y="195770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129</xdr:row>
      <xdr:rowOff>57150</xdr:rowOff>
    </xdr:from>
    <xdr:to>
      <xdr:col>30</xdr:col>
      <xdr:colOff>28575</xdr:colOff>
      <xdr:row>130</xdr:row>
      <xdr:rowOff>133350</xdr:rowOff>
    </xdr:to>
    <xdr:sp macro="" textlink="">
      <xdr:nvSpPr>
        <xdr:cNvPr id="1442" name="Rectangle 4097"/>
        <xdr:cNvSpPr>
          <a:spLocks noChangeArrowheads="1"/>
        </xdr:cNvSpPr>
      </xdr:nvSpPr>
      <xdr:spPr>
        <a:xfrm>
          <a:off x="3287395" y="203803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129</xdr:row>
      <xdr:rowOff>76200</xdr:rowOff>
    </xdr:from>
    <xdr:to>
      <xdr:col>14</xdr:col>
      <xdr:colOff>113030</xdr:colOff>
      <xdr:row>130</xdr:row>
      <xdr:rowOff>152400</xdr:rowOff>
    </xdr:to>
    <xdr:sp macro="" textlink="">
      <xdr:nvSpPr>
        <xdr:cNvPr id="1443" name="Rectangle 4098"/>
        <xdr:cNvSpPr>
          <a:spLocks noChangeArrowheads="1"/>
        </xdr:cNvSpPr>
      </xdr:nvSpPr>
      <xdr:spPr>
        <a:xfrm>
          <a:off x="1564640" y="203993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157</xdr:row>
      <xdr:rowOff>57150</xdr:rowOff>
    </xdr:from>
    <xdr:to>
      <xdr:col>7</xdr:col>
      <xdr:colOff>28575</xdr:colOff>
      <xdr:row>158</xdr:row>
      <xdr:rowOff>133350</xdr:rowOff>
    </xdr:to>
    <xdr:sp macro="" textlink="">
      <xdr:nvSpPr>
        <xdr:cNvPr id="1444" name="Rectangle 4099"/>
        <xdr:cNvSpPr>
          <a:spLocks noChangeArrowheads="1"/>
        </xdr:cNvSpPr>
      </xdr:nvSpPr>
      <xdr:spPr>
        <a:xfrm>
          <a:off x="687705" y="245287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157</xdr:row>
      <xdr:rowOff>76200</xdr:rowOff>
    </xdr:from>
    <xdr:to>
      <xdr:col>1</xdr:col>
      <xdr:colOff>19050</xdr:colOff>
      <xdr:row>158</xdr:row>
      <xdr:rowOff>114300</xdr:rowOff>
    </xdr:to>
    <xdr:sp macro="" textlink="">
      <xdr:nvSpPr>
        <xdr:cNvPr id="1445" name="Rectangle 4100"/>
        <xdr:cNvSpPr>
          <a:spLocks noChangeArrowheads="1"/>
        </xdr:cNvSpPr>
      </xdr:nvSpPr>
      <xdr:spPr>
        <a:xfrm>
          <a:off x="0" y="245478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162</xdr:row>
      <xdr:rowOff>57150</xdr:rowOff>
    </xdr:from>
    <xdr:to>
      <xdr:col>7</xdr:col>
      <xdr:colOff>28575</xdr:colOff>
      <xdr:row>163</xdr:row>
      <xdr:rowOff>133350</xdr:rowOff>
    </xdr:to>
    <xdr:sp macro="" textlink="">
      <xdr:nvSpPr>
        <xdr:cNvPr id="1446" name="Rectangle 4101"/>
        <xdr:cNvSpPr>
          <a:spLocks noChangeArrowheads="1"/>
        </xdr:cNvSpPr>
      </xdr:nvSpPr>
      <xdr:spPr>
        <a:xfrm>
          <a:off x="687705" y="253511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162</xdr:row>
      <xdr:rowOff>76200</xdr:rowOff>
    </xdr:from>
    <xdr:to>
      <xdr:col>1</xdr:col>
      <xdr:colOff>19050</xdr:colOff>
      <xdr:row>163</xdr:row>
      <xdr:rowOff>114300</xdr:rowOff>
    </xdr:to>
    <xdr:sp macro="" textlink="">
      <xdr:nvSpPr>
        <xdr:cNvPr id="1447" name="Rectangle 4102"/>
        <xdr:cNvSpPr>
          <a:spLocks noChangeArrowheads="1"/>
        </xdr:cNvSpPr>
      </xdr:nvSpPr>
      <xdr:spPr>
        <a:xfrm>
          <a:off x="0" y="253701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167</xdr:row>
      <xdr:rowOff>57150</xdr:rowOff>
    </xdr:from>
    <xdr:to>
      <xdr:col>7</xdr:col>
      <xdr:colOff>28575</xdr:colOff>
      <xdr:row>168</xdr:row>
      <xdr:rowOff>133350</xdr:rowOff>
    </xdr:to>
    <xdr:sp macro="" textlink="">
      <xdr:nvSpPr>
        <xdr:cNvPr id="1448" name="Rectangle 4103"/>
        <xdr:cNvSpPr>
          <a:spLocks noChangeArrowheads="1"/>
        </xdr:cNvSpPr>
      </xdr:nvSpPr>
      <xdr:spPr>
        <a:xfrm>
          <a:off x="687705" y="261734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167</xdr:row>
      <xdr:rowOff>76200</xdr:rowOff>
    </xdr:from>
    <xdr:to>
      <xdr:col>1</xdr:col>
      <xdr:colOff>19050</xdr:colOff>
      <xdr:row>168</xdr:row>
      <xdr:rowOff>114300</xdr:rowOff>
    </xdr:to>
    <xdr:sp macro="" textlink="">
      <xdr:nvSpPr>
        <xdr:cNvPr id="1449" name="Rectangle 4104"/>
        <xdr:cNvSpPr>
          <a:spLocks noChangeArrowheads="1"/>
        </xdr:cNvSpPr>
      </xdr:nvSpPr>
      <xdr:spPr>
        <a:xfrm>
          <a:off x="0" y="261924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172</xdr:row>
      <xdr:rowOff>57150</xdr:rowOff>
    </xdr:from>
    <xdr:to>
      <xdr:col>7</xdr:col>
      <xdr:colOff>28575</xdr:colOff>
      <xdr:row>173</xdr:row>
      <xdr:rowOff>133350</xdr:rowOff>
    </xdr:to>
    <xdr:sp macro="" textlink="">
      <xdr:nvSpPr>
        <xdr:cNvPr id="1450" name="Rectangle 4105"/>
        <xdr:cNvSpPr>
          <a:spLocks noChangeArrowheads="1"/>
        </xdr:cNvSpPr>
      </xdr:nvSpPr>
      <xdr:spPr>
        <a:xfrm>
          <a:off x="687705" y="269957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172</xdr:row>
      <xdr:rowOff>76200</xdr:rowOff>
    </xdr:from>
    <xdr:to>
      <xdr:col>1</xdr:col>
      <xdr:colOff>19050</xdr:colOff>
      <xdr:row>173</xdr:row>
      <xdr:rowOff>114300</xdr:rowOff>
    </xdr:to>
    <xdr:sp macro="" textlink="">
      <xdr:nvSpPr>
        <xdr:cNvPr id="1451" name="Rectangle 4106"/>
        <xdr:cNvSpPr>
          <a:spLocks noChangeArrowheads="1"/>
        </xdr:cNvSpPr>
      </xdr:nvSpPr>
      <xdr:spPr>
        <a:xfrm>
          <a:off x="0" y="270148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177</xdr:row>
      <xdr:rowOff>57150</xdr:rowOff>
    </xdr:from>
    <xdr:to>
      <xdr:col>7</xdr:col>
      <xdr:colOff>28575</xdr:colOff>
      <xdr:row>178</xdr:row>
      <xdr:rowOff>133350</xdr:rowOff>
    </xdr:to>
    <xdr:sp macro="" textlink="">
      <xdr:nvSpPr>
        <xdr:cNvPr id="1452" name="Rectangle 4107"/>
        <xdr:cNvSpPr>
          <a:spLocks noChangeArrowheads="1"/>
        </xdr:cNvSpPr>
      </xdr:nvSpPr>
      <xdr:spPr>
        <a:xfrm>
          <a:off x="687705" y="278180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177</xdr:row>
      <xdr:rowOff>76200</xdr:rowOff>
    </xdr:from>
    <xdr:to>
      <xdr:col>1</xdr:col>
      <xdr:colOff>19050</xdr:colOff>
      <xdr:row>178</xdr:row>
      <xdr:rowOff>114300</xdr:rowOff>
    </xdr:to>
    <xdr:sp macro="" textlink="">
      <xdr:nvSpPr>
        <xdr:cNvPr id="1453" name="Rectangle 4108"/>
        <xdr:cNvSpPr>
          <a:spLocks noChangeArrowheads="1"/>
        </xdr:cNvSpPr>
      </xdr:nvSpPr>
      <xdr:spPr>
        <a:xfrm>
          <a:off x="0" y="278371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182</xdr:row>
      <xdr:rowOff>57150</xdr:rowOff>
    </xdr:from>
    <xdr:to>
      <xdr:col>7</xdr:col>
      <xdr:colOff>28575</xdr:colOff>
      <xdr:row>183</xdr:row>
      <xdr:rowOff>133350</xdr:rowOff>
    </xdr:to>
    <xdr:sp macro="" textlink="">
      <xdr:nvSpPr>
        <xdr:cNvPr id="1454" name="Rectangle 4109"/>
        <xdr:cNvSpPr>
          <a:spLocks noChangeArrowheads="1"/>
        </xdr:cNvSpPr>
      </xdr:nvSpPr>
      <xdr:spPr>
        <a:xfrm>
          <a:off x="687705" y="286404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182</xdr:row>
      <xdr:rowOff>76200</xdr:rowOff>
    </xdr:from>
    <xdr:to>
      <xdr:col>1</xdr:col>
      <xdr:colOff>19050</xdr:colOff>
      <xdr:row>183</xdr:row>
      <xdr:rowOff>114300</xdr:rowOff>
    </xdr:to>
    <xdr:sp macro="" textlink="">
      <xdr:nvSpPr>
        <xdr:cNvPr id="1455" name="Rectangle 4110"/>
        <xdr:cNvSpPr>
          <a:spLocks noChangeArrowheads="1"/>
        </xdr:cNvSpPr>
      </xdr:nvSpPr>
      <xdr:spPr>
        <a:xfrm>
          <a:off x="0" y="286594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187</xdr:row>
      <xdr:rowOff>57150</xdr:rowOff>
    </xdr:from>
    <xdr:to>
      <xdr:col>7</xdr:col>
      <xdr:colOff>28575</xdr:colOff>
      <xdr:row>188</xdr:row>
      <xdr:rowOff>133350</xdr:rowOff>
    </xdr:to>
    <xdr:sp macro="" textlink="">
      <xdr:nvSpPr>
        <xdr:cNvPr id="1456" name="Rectangle 4111"/>
        <xdr:cNvSpPr>
          <a:spLocks noChangeArrowheads="1"/>
        </xdr:cNvSpPr>
      </xdr:nvSpPr>
      <xdr:spPr>
        <a:xfrm>
          <a:off x="687705" y="294627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187</xdr:row>
      <xdr:rowOff>76200</xdr:rowOff>
    </xdr:from>
    <xdr:to>
      <xdr:col>1</xdr:col>
      <xdr:colOff>19050</xdr:colOff>
      <xdr:row>188</xdr:row>
      <xdr:rowOff>114300</xdr:rowOff>
    </xdr:to>
    <xdr:sp macro="" textlink="">
      <xdr:nvSpPr>
        <xdr:cNvPr id="1457" name="Rectangle 4112"/>
        <xdr:cNvSpPr>
          <a:spLocks noChangeArrowheads="1"/>
        </xdr:cNvSpPr>
      </xdr:nvSpPr>
      <xdr:spPr>
        <a:xfrm>
          <a:off x="0" y="294817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192</xdr:row>
      <xdr:rowOff>57150</xdr:rowOff>
    </xdr:from>
    <xdr:to>
      <xdr:col>7</xdr:col>
      <xdr:colOff>28575</xdr:colOff>
      <xdr:row>193</xdr:row>
      <xdr:rowOff>133350</xdr:rowOff>
    </xdr:to>
    <xdr:sp macro="" textlink="">
      <xdr:nvSpPr>
        <xdr:cNvPr id="1458" name="Rectangle 4113"/>
        <xdr:cNvSpPr>
          <a:spLocks noChangeArrowheads="1"/>
        </xdr:cNvSpPr>
      </xdr:nvSpPr>
      <xdr:spPr>
        <a:xfrm>
          <a:off x="687705" y="302850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192</xdr:row>
      <xdr:rowOff>76200</xdr:rowOff>
    </xdr:from>
    <xdr:to>
      <xdr:col>1</xdr:col>
      <xdr:colOff>19050</xdr:colOff>
      <xdr:row>193</xdr:row>
      <xdr:rowOff>114300</xdr:rowOff>
    </xdr:to>
    <xdr:sp macro="" textlink="">
      <xdr:nvSpPr>
        <xdr:cNvPr id="1459" name="Rectangle 4114"/>
        <xdr:cNvSpPr>
          <a:spLocks noChangeArrowheads="1"/>
        </xdr:cNvSpPr>
      </xdr:nvSpPr>
      <xdr:spPr>
        <a:xfrm>
          <a:off x="0" y="303041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197</xdr:row>
      <xdr:rowOff>57150</xdr:rowOff>
    </xdr:from>
    <xdr:to>
      <xdr:col>7</xdr:col>
      <xdr:colOff>28575</xdr:colOff>
      <xdr:row>198</xdr:row>
      <xdr:rowOff>133350</xdr:rowOff>
    </xdr:to>
    <xdr:sp macro="" textlink="">
      <xdr:nvSpPr>
        <xdr:cNvPr id="1460" name="Rectangle 4115"/>
        <xdr:cNvSpPr>
          <a:spLocks noChangeArrowheads="1"/>
        </xdr:cNvSpPr>
      </xdr:nvSpPr>
      <xdr:spPr>
        <a:xfrm>
          <a:off x="687705" y="311073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76200</xdr:rowOff>
    </xdr:from>
    <xdr:to>
      <xdr:col>1</xdr:col>
      <xdr:colOff>19050</xdr:colOff>
      <xdr:row>198</xdr:row>
      <xdr:rowOff>114300</xdr:rowOff>
    </xdr:to>
    <xdr:sp macro="" textlink="">
      <xdr:nvSpPr>
        <xdr:cNvPr id="1461" name="Rectangle 4116"/>
        <xdr:cNvSpPr>
          <a:spLocks noChangeArrowheads="1"/>
        </xdr:cNvSpPr>
      </xdr:nvSpPr>
      <xdr:spPr>
        <a:xfrm>
          <a:off x="0" y="311264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157</xdr:row>
      <xdr:rowOff>57150</xdr:rowOff>
    </xdr:from>
    <xdr:to>
      <xdr:col>30</xdr:col>
      <xdr:colOff>28575</xdr:colOff>
      <xdr:row>158</xdr:row>
      <xdr:rowOff>133350</xdr:rowOff>
    </xdr:to>
    <xdr:sp macro="" textlink="">
      <xdr:nvSpPr>
        <xdr:cNvPr id="1462" name="Rectangle 4117"/>
        <xdr:cNvSpPr>
          <a:spLocks noChangeArrowheads="1"/>
        </xdr:cNvSpPr>
      </xdr:nvSpPr>
      <xdr:spPr>
        <a:xfrm>
          <a:off x="3287395" y="245287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157</xdr:row>
      <xdr:rowOff>76200</xdr:rowOff>
    </xdr:from>
    <xdr:to>
      <xdr:col>14</xdr:col>
      <xdr:colOff>113030</xdr:colOff>
      <xdr:row>158</xdr:row>
      <xdr:rowOff>152400</xdr:rowOff>
    </xdr:to>
    <xdr:sp macro="" textlink="">
      <xdr:nvSpPr>
        <xdr:cNvPr id="1463" name="Rectangle 4118"/>
        <xdr:cNvSpPr>
          <a:spLocks noChangeArrowheads="1"/>
        </xdr:cNvSpPr>
      </xdr:nvSpPr>
      <xdr:spPr>
        <a:xfrm>
          <a:off x="1564640" y="245478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162</xdr:row>
      <xdr:rowOff>57150</xdr:rowOff>
    </xdr:from>
    <xdr:to>
      <xdr:col>30</xdr:col>
      <xdr:colOff>28575</xdr:colOff>
      <xdr:row>163</xdr:row>
      <xdr:rowOff>133350</xdr:rowOff>
    </xdr:to>
    <xdr:sp macro="" textlink="">
      <xdr:nvSpPr>
        <xdr:cNvPr id="1464" name="Rectangle 4119"/>
        <xdr:cNvSpPr>
          <a:spLocks noChangeArrowheads="1"/>
        </xdr:cNvSpPr>
      </xdr:nvSpPr>
      <xdr:spPr>
        <a:xfrm>
          <a:off x="3287395" y="253511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162</xdr:row>
      <xdr:rowOff>76200</xdr:rowOff>
    </xdr:from>
    <xdr:to>
      <xdr:col>14</xdr:col>
      <xdr:colOff>113030</xdr:colOff>
      <xdr:row>163</xdr:row>
      <xdr:rowOff>152400</xdr:rowOff>
    </xdr:to>
    <xdr:sp macro="" textlink="">
      <xdr:nvSpPr>
        <xdr:cNvPr id="1465" name="Rectangle 4120"/>
        <xdr:cNvSpPr>
          <a:spLocks noChangeArrowheads="1"/>
        </xdr:cNvSpPr>
      </xdr:nvSpPr>
      <xdr:spPr>
        <a:xfrm>
          <a:off x="1564640" y="253701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167</xdr:row>
      <xdr:rowOff>57150</xdr:rowOff>
    </xdr:from>
    <xdr:to>
      <xdr:col>30</xdr:col>
      <xdr:colOff>28575</xdr:colOff>
      <xdr:row>168</xdr:row>
      <xdr:rowOff>133350</xdr:rowOff>
    </xdr:to>
    <xdr:sp macro="" textlink="">
      <xdr:nvSpPr>
        <xdr:cNvPr id="1466" name="Rectangle 4121"/>
        <xdr:cNvSpPr>
          <a:spLocks noChangeArrowheads="1"/>
        </xdr:cNvSpPr>
      </xdr:nvSpPr>
      <xdr:spPr>
        <a:xfrm>
          <a:off x="3287395" y="261734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167</xdr:row>
      <xdr:rowOff>76200</xdr:rowOff>
    </xdr:from>
    <xdr:to>
      <xdr:col>14</xdr:col>
      <xdr:colOff>113030</xdr:colOff>
      <xdr:row>168</xdr:row>
      <xdr:rowOff>152400</xdr:rowOff>
    </xdr:to>
    <xdr:sp macro="" textlink="">
      <xdr:nvSpPr>
        <xdr:cNvPr id="1467" name="Rectangle 4122"/>
        <xdr:cNvSpPr>
          <a:spLocks noChangeArrowheads="1"/>
        </xdr:cNvSpPr>
      </xdr:nvSpPr>
      <xdr:spPr>
        <a:xfrm>
          <a:off x="1564640" y="261924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172</xdr:row>
      <xdr:rowOff>57150</xdr:rowOff>
    </xdr:from>
    <xdr:to>
      <xdr:col>30</xdr:col>
      <xdr:colOff>28575</xdr:colOff>
      <xdr:row>173</xdr:row>
      <xdr:rowOff>133350</xdr:rowOff>
    </xdr:to>
    <xdr:sp macro="" textlink="">
      <xdr:nvSpPr>
        <xdr:cNvPr id="1468" name="Rectangle 4123"/>
        <xdr:cNvSpPr>
          <a:spLocks noChangeArrowheads="1"/>
        </xdr:cNvSpPr>
      </xdr:nvSpPr>
      <xdr:spPr>
        <a:xfrm>
          <a:off x="3287395" y="269957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172</xdr:row>
      <xdr:rowOff>76200</xdr:rowOff>
    </xdr:from>
    <xdr:to>
      <xdr:col>14</xdr:col>
      <xdr:colOff>113030</xdr:colOff>
      <xdr:row>173</xdr:row>
      <xdr:rowOff>152400</xdr:rowOff>
    </xdr:to>
    <xdr:sp macro="" textlink="">
      <xdr:nvSpPr>
        <xdr:cNvPr id="1469" name="Rectangle 4124"/>
        <xdr:cNvSpPr>
          <a:spLocks noChangeArrowheads="1"/>
        </xdr:cNvSpPr>
      </xdr:nvSpPr>
      <xdr:spPr>
        <a:xfrm>
          <a:off x="1564640" y="270148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177</xdr:row>
      <xdr:rowOff>57150</xdr:rowOff>
    </xdr:from>
    <xdr:to>
      <xdr:col>30</xdr:col>
      <xdr:colOff>28575</xdr:colOff>
      <xdr:row>178</xdr:row>
      <xdr:rowOff>133350</xdr:rowOff>
    </xdr:to>
    <xdr:sp macro="" textlink="">
      <xdr:nvSpPr>
        <xdr:cNvPr id="1470" name="Rectangle 4125"/>
        <xdr:cNvSpPr>
          <a:spLocks noChangeArrowheads="1"/>
        </xdr:cNvSpPr>
      </xdr:nvSpPr>
      <xdr:spPr>
        <a:xfrm>
          <a:off x="3287395" y="278180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177</xdr:row>
      <xdr:rowOff>76200</xdr:rowOff>
    </xdr:from>
    <xdr:to>
      <xdr:col>14</xdr:col>
      <xdr:colOff>113030</xdr:colOff>
      <xdr:row>178</xdr:row>
      <xdr:rowOff>152400</xdr:rowOff>
    </xdr:to>
    <xdr:sp macro="" textlink="">
      <xdr:nvSpPr>
        <xdr:cNvPr id="1471" name="Rectangle 4126"/>
        <xdr:cNvSpPr>
          <a:spLocks noChangeArrowheads="1"/>
        </xdr:cNvSpPr>
      </xdr:nvSpPr>
      <xdr:spPr>
        <a:xfrm>
          <a:off x="1564640" y="278371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182</xdr:row>
      <xdr:rowOff>57150</xdr:rowOff>
    </xdr:from>
    <xdr:to>
      <xdr:col>30</xdr:col>
      <xdr:colOff>28575</xdr:colOff>
      <xdr:row>183</xdr:row>
      <xdr:rowOff>133350</xdr:rowOff>
    </xdr:to>
    <xdr:sp macro="" textlink="">
      <xdr:nvSpPr>
        <xdr:cNvPr id="1472" name="Rectangle 4127"/>
        <xdr:cNvSpPr>
          <a:spLocks noChangeArrowheads="1"/>
        </xdr:cNvSpPr>
      </xdr:nvSpPr>
      <xdr:spPr>
        <a:xfrm>
          <a:off x="3287395" y="286404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182</xdr:row>
      <xdr:rowOff>76200</xdr:rowOff>
    </xdr:from>
    <xdr:to>
      <xdr:col>14</xdr:col>
      <xdr:colOff>113030</xdr:colOff>
      <xdr:row>183</xdr:row>
      <xdr:rowOff>152400</xdr:rowOff>
    </xdr:to>
    <xdr:sp macro="" textlink="">
      <xdr:nvSpPr>
        <xdr:cNvPr id="1473" name="Rectangle 4128"/>
        <xdr:cNvSpPr>
          <a:spLocks noChangeArrowheads="1"/>
        </xdr:cNvSpPr>
      </xdr:nvSpPr>
      <xdr:spPr>
        <a:xfrm>
          <a:off x="1564640" y="286594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187</xdr:row>
      <xdr:rowOff>57150</xdr:rowOff>
    </xdr:from>
    <xdr:to>
      <xdr:col>30</xdr:col>
      <xdr:colOff>28575</xdr:colOff>
      <xdr:row>188</xdr:row>
      <xdr:rowOff>133350</xdr:rowOff>
    </xdr:to>
    <xdr:sp macro="" textlink="">
      <xdr:nvSpPr>
        <xdr:cNvPr id="1474" name="Rectangle 4129"/>
        <xdr:cNvSpPr>
          <a:spLocks noChangeArrowheads="1"/>
        </xdr:cNvSpPr>
      </xdr:nvSpPr>
      <xdr:spPr>
        <a:xfrm>
          <a:off x="3287395" y="294627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187</xdr:row>
      <xdr:rowOff>76200</xdr:rowOff>
    </xdr:from>
    <xdr:to>
      <xdr:col>14</xdr:col>
      <xdr:colOff>113030</xdr:colOff>
      <xdr:row>188</xdr:row>
      <xdr:rowOff>152400</xdr:rowOff>
    </xdr:to>
    <xdr:sp macro="" textlink="">
      <xdr:nvSpPr>
        <xdr:cNvPr id="1475" name="Rectangle 4130"/>
        <xdr:cNvSpPr>
          <a:spLocks noChangeArrowheads="1"/>
        </xdr:cNvSpPr>
      </xdr:nvSpPr>
      <xdr:spPr>
        <a:xfrm>
          <a:off x="1564640" y="294817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192</xdr:row>
      <xdr:rowOff>57150</xdr:rowOff>
    </xdr:from>
    <xdr:to>
      <xdr:col>30</xdr:col>
      <xdr:colOff>28575</xdr:colOff>
      <xdr:row>193</xdr:row>
      <xdr:rowOff>133350</xdr:rowOff>
    </xdr:to>
    <xdr:sp macro="" textlink="">
      <xdr:nvSpPr>
        <xdr:cNvPr id="1476" name="Rectangle 4131"/>
        <xdr:cNvSpPr>
          <a:spLocks noChangeArrowheads="1"/>
        </xdr:cNvSpPr>
      </xdr:nvSpPr>
      <xdr:spPr>
        <a:xfrm>
          <a:off x="3287395" y="302850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192</xdr:row>
      <xdr:rowOff>76200</xdr:rowOff>
    </xdr:from>
    <xdr:to>
      <xdr:col>14</xdr:col>
      <xdr:colOff>113030</xdr:colOff>
      <xdr:row>193</xdr:row>
      <xdr:rowOff>152400</xdr:rowOff>
    </xdr:to>
    <xdr:sp macro="" textlink="">
      <xdr:nvSpPr>
        <xdr:cNvPr id="1477" name="Rectangle 4132"/>
        <xdr:cNvSpPr>
          <a:spLocks noChangeArrowheads="1"/>
        </xdr:cNvSpPr>
      </xdr:nvSpPr>
      <xdr:spPr>
        <a:xfrm>
          <a:off x="1564640" y="303041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197</xdr:row>
      <xdr:rowOff>57150</xdr:rowOff>
    </xdr:from>
    <xdr:to>
      <xdr:col>30</xdr:col>
      <xdr:colOff>28575</xdr:colOff>
      <xdr:row>198</xdr:row>
      <xdr:rowOff>133350</xdr:rowOff>
    </xdr:to>
    <xdr:sp macro="" textlink="">
      <xdr:nvSpPr>
        <xdr:cNvPr id="1478" name="Rectangle 4133"/>
        <xdr:cNvSpPr>
          <a:spLocks noChangeArrowheads="1"/>
        </xdr:cNvSpPr>
      </xdr:nvSpPr>
      <xdr:spPr>
        <a:xfrm>
          <a:off x="3287395" y="311073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197</xdr:row>
      <xdr:rowOff>76200</xdr:rowOff>
    </xdr:from>
    <xdr:to>
      <xdr:col>14</xdr:col>
      <xdr:colOff>113030</xdr:colOff>
      <xdr:row>198</xdr:row>
      <xdr:rowOff>152400</xdr:rowOff>
    </xdr:to>
    <xdr:sp macro="" textlink="">
      <xdr:nvSpPr>
        <xdr:cNvPr id="1479" name="Rectangle 4134"/>
        <xdr:cNvSpPr>
          <a:spLocks noChangeArrowheads="1"/>
        </xdr:cNvSpPr>
      </xdr:nvSpPr>
      <xdr:spPr>
        <a:xfrm>
          <a:off x="1564640" y="311264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220</xdr:row>
      <xdr:rowOff>57150</xdr:rowOff>
    </xdr:from>
    <xdr:to>
      <xdr:col>7</xdr:col>
      <xdr:colOff>28575</xdr:colOff>
      <xdr:row>221</xdr:row>
      <xdr:rowOff>133350</xdr:rowOff>
    </xdr:to>
    <xdr:sp macro="" textlink="">
      <xdr:nvSpPr>
        <xdr:cNvPr id="1480" name="Rectangle 4135"/>
        <xdr:cNvSpPr>
          <a:spLocks noChangeArrowheads="1"/>
        </xdr:cNvSpPr>
      </xdr:nvSpPr>
      <xdr:spPr>
        <a:xfrm>
          <a:off x="687705" y="344335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220</xdr:row>
      <xdr:rowOff>76200</xdr:rowOff>
    </xdr:from>
    <xdr:to>
      <xdr:col>1</xdr:col>
      <xdr:colOff>19050</xdr:colOff>
      <xdr:row>221</xdr:row>
      <xdr:rowOff>114300</xdr:rowOff>
    </xdr:to>
    <xdr:sp macro="" textlink="">
      <xdr:nvSpPr>
        <xdr:cNvPr id="1481" name="Rectangle 4136"/>
        <xdr:cNvSpPr>
          <a:spLocks noChangeArrowheads="1"/>
        </xdr:cNvSpPr>
      </xdr:nvSpPr>
      <xdr:spPr>
        <a:xfrm>
          <a:off x="0" y="344525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225</xdr:row>
      <xdr:rowOff>57150</xdr:rowOff>
    </xdr:from>
    <xdr:to>
      <xdr:col>7</xdr:col>
      <xdr:colOff>28575</xdr:colOff>
      <xdr:row>226</xdr:row>
      <xdr:rowOff>133350</xdr:rowOff>
    </xdr:to>
    <xdr:sp macro="" textlink="">
      <xdr:nvSpPr>
        <xdr:cNvPr id="1482" name="Rectangle 4137"/>
        <xdr:cNvSpPr>
          <a:spLocks noChangeArrowheads="1"/>
        </xdr:cNvSpPr>
      </xdr:nvSpPr>
      <xdr:spPr>
        <a:xfrm>
          <a:off x="687705" y="352558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76200</xdr:rowOff>
    </xdr:from>
    <xdr:to>
      <xdr:col>1</xdr:col>
      <xdr:colOff>19050</xdr:colOff>
      <xdr:row>226</xdr:row>
      <xdr:rowOff>114300</xdr:rowOff>
    </xdr:to>
    <xdr:sp macro="" textlink="">
      <xdr:nvSpPr>
        <xdr:cNvPr id="1483" name="Rectangle 4138"/>
        <xdr:cNvSpPr>
          <a:spLocks noChangeArrowheads="1"/>
        </xdr:cNvSpPr>
      </xdr:nvSpPr>
      <xdr:spPr>
        <a:xfrm>
          <a:off x="0" y="352748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230</xdr:row>
      <xdr:rowOff>57150</xdr:rowOff>
    </xdr:from>
    <xdr:to>
      <xdr:col>7</xdr:col>
      <xdr:colOff>28575</xdr:colOff>
      <xdr:row>231</xdr:row>
      <xdr:rowOff>133350</xdr:rowOff>
    </xdr:to>
    <xdr:sp macro="" textlink="">
      <xdr:nvSpPr>
        <xdr:cNvPr id="1484" name="Rectangle 4139"/>
        <xdr:cNvSpPr>
          <a:spLocks noChangeArrowheads="1"/>
        </xdr:cNvSpPr>
      </xdr:nvSpPr>
      <xdr:spPr>
        <a:xfrm>
          <a:off x="687705" y="360781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230</xdr:row>
      <xdr:rowOff>76200</xdr:rowOff>
    </xdr:from>
    <xdr:to>
      <xdr:col>1</xdr:col>
      <xdr:colOff>19050</xdr:colOff>
      <xdr:row>231</xdr:row>
      <xdr:rowOff>114300</xdr:rowOff>
    </xdr:to>
    <xdr:sp macro="" textlink="">
      <xdr:nvSpPr>
        <xdr:cNvPr id="1485" name="Rectangle 4140"/>
        <xdr:cNvSpPr>
          <a:spLocks noChangeArrowheads="1"/>
        </xdr:cNvSpPr>
      </xdr:nvSpPr>
      <xdr:spPr>
        <a:xfrm>
          <a:off x="0" y="360972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235</xdr:row>
      <xdr:rowOff>57150</xdr:rowOff>
    </xdr:from>
    <xdr:to>
      <xdr:col>7</xdr:col>
      <xdr:colOff>28575</xdr:colOff>
      <xdr:row>236</xdr:row>
      <xdr:rowOff>133350</xdr:rowOff>
    </xdr:to>
    <xdr:sp macro="" textlink="">
      <xdr:nvSpPr>
        <xdr:cNvPr id="1486" name="Rectangle 4141"/>
        <xdr:cNvSpPr>
          <a:spLocks noChangeArrowheads="1"/>
        </xdr:cNvSpPr>
      </xdr:nvSpPr>
      <xdr:spPr>
        <a:xfrm>
          <a:off x="687705" y="369004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235</xdr:row>
      <xdr:rowOff>76200</xdr:rowOff>
    </xdr:from>
    <xdr:to>
      <xdr:col>1</xdr:col>
      <xdr:colOff>19050</xdr:colOff>
      <xdr:row>236</xdr:row>
      <xdr:rowOff>114300</xdr:rowOff>
    </xdr:to>
    <xdr:sp macro="" textlink="">
      <xdr:nvSpPr>
        <xdr:cNvPr id="1487" name="Rectangle 4142"/>
        <xdr:cNvSpPr>
          <a:spLocks noChangeArrowheads="1"/>
        </xdr:cNvSpPr>
      </xdr:nvSpPr>
      <xdr:spPr>
        <a:xfrm>
          <a:off x="0" y="369195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240</xdr:row>
      <xdr:rowOff>57150</xdr:rowOff>
    </xdr:from>
    <xdr:to>
      <xdr:col>7</xdr:col>
      <xdr:colOff>28575</xdr:colOff>
      <xdr:row>241</xdr:row>
      <xdr:rowOff>133350</xdr:rowOff>
    </xdr:to>
    <xdr:sp macro="" textlink="">
      <xdr:nvSpPr>
        <xdr:cNvPr id="1488" name="Rectangle 4143"/>
        <xdr:cNvSpPr>
          <a:spLocks noChangeArrowheads="1"/>
        </xdr:cNvSpPr>
      </xdr:nvSpPr>
      <xdr:spPr>
        <a:xfrm>
          <a:off x="687705" y="377228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240</xdr:row>
      <xdr:rowOff>76200</xdr:rowOff>
    </xdr:from>
    <xdr:to>
      <xdr:col>1</xdr:col>
      <xdr:colOff>19050</xdr:colOff>
      <xdr:row>241</xdr:row>
      <xdr:rowOff>114300</xdr:rowOff>
    </xdr:to>
    <xdr:sp macro="" textlink="">
      <xdr:nvSpPr>
        <xdr:cNvPr id="1489" name="Rectangle 4144"/>
        <xdr:cNvSpPr>
          <a:spLocks noChangeArrowheads="1"/>
        </xdr:cNvSpPr>
      </xdr:nvSpPr>
      <xdr:spPr>
        <a:xfrm>
          <a:off x="0" y="377418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245</xdr:row>
      <xdr:rowOff>57150</xdr:rowOff>
    </xdr:from>
    <xdr:to>
      <xdr:col>7</xdr:col>
      <xdr:colOff>28575</xdr:colOff>
      <xdr:row>246</xdr:row>
      <xdr:rowOff>133350</xdr:rowOff>
    </xdr:to>
    <xdr:sp macro="" textlink="">
      <xdr:nvSpPr>
        <xdr:cNvPr id="1490" name="Rectangle 4145"/>
        <xdr:cNvSpPr>
          <a:spLocks noChangeArrowheads="1"/>
        </xdr:cNvSpPr>
      </xdr:nvSpPr>
      <xdr:spPr>
        <a:xfrm>
          <a:off x="687705" y="385451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76200</xdr:rowOff>
    </xdr:from>
    <xdr:to>
      <xdr:col>1</xdr:col>
      <xdr:colOff>19050</xdr:colOff>
      <xdr:row>246</xdr:row>
      <xdr:rowOff>114300</xdr:rowOff>
    </xdr:to>
    <xdr:sp macro="" textlink="">
      <xdr:nvSpPr>
        <xdr:cNvPr id="1491" name="Rectangle 4146"/>
        <xdr:cNvSpPr>
          <a:spLocks noChangeArrowheads="1"/>
        </xdr:cNvSpPr>
      </xdr:nvSpPr>
      <xdr:spPr>
        <a:xfrm>
          <a:off x="0" y="385641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250</xdr:row>
      <xdr:rowOff>57150</xdr:rowOff>
    </xdr:from>
    <xdr:to>
      <xdr:col>7</xdr:col>
      <xdr:colOff>28575</xdr:colOff>
      <xdr:row>251</xdr:row>
      <xdr:rowOff>133350</xdr:rowOff>
    </xdr:to>
    <xdr:sp macro="" textlink="">
      <xdr:nvSpPr>
        <xdr:cNvPr id="1492" name="Rectangle 4147"/>
        <xdr:cNvSpPr>
          <a:spLocks noChangeArrowheads="1"/>
        </xdr:cNvSpPr>
      </xdr:nvSpPr>
      <xdr:spPr>
        <a:xfrm>
          <a:off x="687705" y="393674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250</xdr:row>
      <xdr:rowOff>76200</xdr:rowOff>
    </xdr:from>
    <xdr:to>
      <xdr:col>1</xdr:col>
      <xdr:colOff>19050</xdr:colOff>
      <xdr:row>251</xdr:row>
      <xdr:rowOff>114300</xdr:rowOff>
    </xdr:to>
    <xdr:sp macro="" textlink="">
      <xdr:nvSpPr>
        <xdr:cNvPr id="1493" name="Rectangle 4148"/>
        <xdr:cNvSpPr>
          <a:spLocks noChangeArrowheads="1"/>
        </xdr:cNvSpPr>
      </xdr:nvSpPr>
      <xdr:spPr>
        <a:xfrm>
          <a:off x="0" y="393865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255</xdr:row>
      <xdr:rowOff>57150</xdr:rowOff>
    </xdr:from>
    <xdr:to>
      <xdr:col>7</xdr:col>
      <xdr:colOff>28575</xdr:colOff>
      <xdr:row>256</xdr:row>
      <xdr:rowOff>133350</xdr:rowOff>
    </xdr:to>
    <xdr:sp macro="" textlink="">
      <xdr:nvSpPr>
        <xdr:cNvPr id="1494" name="Rectangle 4149"/>
        <xdr:cNvSpPr>
          <a:spLocks noChangeArrowheads="1"/>
        </xdr:cNvSpPr>
      </xdr:nvSpPr>
      <xdr:spPr>
        <a:xfrm>
          <a:off x="687705" y="401897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255</xdr:row>
      <xdr:rowOff>76200</xdr:rowOff>
    </xdr:from>
    <xdr:to>
      <xdr:col>1</xdr:col>
      <xdr:colOff>19050</xdr:colOff>
      <xdr:row>256</xdr:row>
      <xdr:rowOff>114300</xdr:rowOff>
    </xdr:to>
    <xdr:sp macro="" textlink="">
      <xdr:nvSpPr>
        <xdr:cNvPr id="1495" name="Rectangle 4150"/>
        <xdr:cNvSpPr>
          <a:spLocks noChangeArrowheads="1"/>
        </xdr:cNvSpPr>
      </xdr:nvSpPr>
      <xdr:spPr>
        <a:xfrm>
          <a:off x="0" y="402088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260</xdr:row>
      <xdr:rowOff>57150</xdr:rowOff>
    </xdr:from>
    <xdr:to>
      <xdr:col>7</xdr:col>
      <xdr:colOff>28575</xdr:colOff>
      <xdr:row>261</xdr:row>
      <xdr:rowOff>133350</xdr:rowOff>
    </xdr:to>
    <xdr:sp macro="" textlink="">
      <xdr:nvSpPr>
        <xdr:cNvPr id="1496" name="Rectangle 4151"/>
        <xdr:cNvSpPr>
          <a:spLocks noChangeArrowheads="1"/>
        </xdr:cNvSpPr>
      </xdr:nvSpPr>
      <xdr:spPr>
        <a:xfrm>
          <a:off x="687705" y="410121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260</xdr:row>
      <xdr:rowOff>76200</xdr:rowOff>
    </xdr:from>
    <xdr:to>
      <xdr:col>1</xdr:col>
      <xdr:colOff>19050</xdr:colOff>
      <xdr:row>261</xdr:row>
      <xdr:rowOff>114300</xdr:rowOff>
    </xdr:to>
    <xdr:sp macro="" textlink="">
      <xdr:nvSpPr>
        <xdr:cNvPr id="1497" name="Rectangle 4152"/>
        <xdr:cNvSpPr>
          <a:spLocks noChangeArrowheads="1"/>
        </xdr:cNvSpPr>
      </xdr:nvSpPr>
      <xdr:spPr>
        <a:xfrm>
          <a:off x="0" y="410311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265</xdr:row>
      <xdr:rowOff>57150</xdr:rowOff>
    </xdr:from>
    <xdr:to>
      <xdr:col>7</xdr:col>
      <xdr:colOff>28575</xdr:colOff>
      <xdr:row>266</xdr:row>
      <xdr:rowOff>133350</xdr:rowOff>
    </xdr:to>
    <xdr:sp macro="" textlink="">
      <xdr:nvSpPr>
        <xdr:cNvPr id="1498" name="Rectangle 4153"/>
        <xdr:cNvSpPr>
          <a:spLocks noChangeArrowheads="1"/>
        </xdr:cNvSpPr>
      </xdr:nvSpPr>
      <xdr:spPr>
        <a:xfrm>
          <a:off x="687705" y="418344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265</xdr:row>
      <xdr:rowOff>76200</xdr:rowOff>
    </xdr:from>
    <xdr:to>
      <xdr:col>1</xdr:col>
      <xdr:colOff>19050</xdr:colOff>
      <xdr:row>266</xdr:row>
      <xdr:rowOff>114300</xdr:rowOff>
    </xdr:to>
    <xdr:sp macro="" textlink="">
      <xdr:nvSpPr>
        <xdr:cNvPr id="1499" name="Rectangle 4154"/>
        <xdr:cNvSpPr>
          <a:spLocks noChangeArrowheads="1"/>
        </xdr:cNvSpPr>
      </xdr:nvSpPr>
      <xdr:spPr>
        <a:xfrm>
          <a:off x="0" y="418534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221</xdr:row>
      <xdr:rowOff>0</xdr:rowOff>
    </xdr:from>
    <xdr:to>
      <xdr:col>15</xdr:col>
      <xdr:colOff>9525</xdr:colOff>
      <xdr:row>221</xdr:row>
      <xdr:rowOff>0</xdr:rowOff>
    </xdr:to>
    <xdr:sp macro="" textlink="">
      <xdr:nvSpPr>
        <xdr:cNvPr id="1500" name="Rectangle 4155"/>
        <xdr:cNvSpPr>
          <a:spLocks noChangeArrowheads="1"/>
        </xdr:cNvSpPr>
      </xdr:nvSpPr>
      <xdr:spPr>
        <a:xfrm>
          <a:off x="1582420" y="345408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220</xdr:row>
      <xdr:rowOff>57150</xdr:rowOff>
    </xdr:from>
    <xdr:to>
      <xdr:col>30</xdr:col>
      <xdr:colOff>28575</xdr:colOff>
      <xdr:row>221</xdr:row>
      <xdr:rowOff>133350</xdr:rowOff>
    </xdr:to>
    <xdr:sp macro="" textlink="">
      <xdr:nvSpPr>
        <xdr:cNvPr id="1501" name="Rectangle 4156"/>
        <xdr:cNvSpPr>
          <a:spLocks noChangeArrowheads="1"/>
        </xdr:cNvSpPr>
      </xdr:nvSpPr>
      <xdr:spPr>
        <a:xfrm>
          <a:off x="3287395" y="344335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220</xdr:row>
      <xdr:rowOff>76200</xdr:rowOff>
    </xdr:from>
    <xdr:to>
      <xdr:col>14</xdr:col>
      <xdr:colOff>113030</xdr:colOff>
      <xdr:row>221</xdr:row>
      <xdr:rowOff>152400</xdr:rowOff>
    </xdr:to>
    <xdr:sp macro="" textlink="">
      <xdr:nvSpPr>
        <xdr:cNvPr id="1502" name="Rectangle 4157"/>
        <xdr:cNvSpPr>
          <a:spLocks noChangeArrowheads="1"/>
        </xdr:cNvSpPr>
      </xdr:nvSpPr>
      <xdr:spPr>
        <a:xfrm>
          <a:off x="1564640" y="344525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226</xdr:row>
      <xdr:rowOff>0</xdr:rowOff>
    </xdr:from>
    <xdr:to>
      <xdr:col>15</xdr:col>
      <xdr:colOff>9525</xdr:colOff>
      <xdr:row>226</xdr:row>
      <xdr:rowOff>0</xdr:rowOff>
    </xdr:to>
    <xdr:sp macro="" textlink="">
      <xdr:nvSpPr>
        <xdr:cNvPr id="1503" name="Rectangle 4158"/>
        <xdr:cNvSpPr>
          <a:spLocks noChangeArrowheads="1"/>
        </xdr:cNvSpPr>
      </xdr:nvSpPr>
      <xdr:spPr>
        <a:xfrm>
          <a:off x="1582420" y="353631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225</xdr:row>
      <xdr:rowOff>57150</xdr:rowOff>
    </xdr:from>
    <xdr:to>
      <xdr:col>30</xdr:col>
      <xdr:colOff>28575</xdr:colOff>
      <xdr:row>226</xdr:row>
      <xdr:rowOff>133350</xdr:rowOff>
    </xdr:to>
    <xdr:sp macro="" textlink="">
      <xdr:nvSpPr>
        <xdr:cNvPr id="1504" name="Rectangle 4159"/>
        <xdr:cNvSpPr>
          <a:spLocks noChangeArrowheads="1"/>
        </xdr:cNvSpPr>
      </xdr:nvSpPr>
      <xdr:spPr>
        <a:xfrm>
          <a:off x="3287395" y="352558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225</xdr:row>
      <xdr:rowOff>76200</xdr:rowOff>
    </xdr:from>
    <xdr:to>
      <xdr:col>14</xdr:col>
      <xdr:colOff>113030</xdr:colOff>
      <xdr:row>226</xdr:row>
      <xdr:rowOff>152400</xdr:rowOff>
    </xdr:to>
    <xdr:sp macro="" textlink="">
      <xdr:nvSpPr>
        <xdr:cNvPr id="1505" name="Rectangle 4160"/>
        <xdr:cNvSpPr>
          <a:spLocks noChangeArrowheads="1"/>
        </xdr:cNvSpPr>
      </xdr:nvSpPr>
      <xdr:spPr>
        <a:xfrm>
          <a:off x="1564640" y="352748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231</xdr:row>
      <xdr:rowOff>0</xdr:rowOff>
    </xdr:from>
    <xdr:to>
      <xdr:col>15</xdr:col>
      <xdr:colOff>9525</xdr:colOff>
      <xdr:row>231</xdr:row>
      <xdr:rowOff>0</xdr:rowOff>
    </xdr:to>
    <xdr:sp macro="" textlink="">
      <xdr:nvSpPr>
        <xdr:cNvPr id="1506" name="Rectangle 4161"/>
        <xdr:cNvSpPr>
          <a:spLocks noChangeArrowheads="1"/>
        </xdr:cNvSpPr>
      </xdr:nvSpPr>
      <xdr:spPr>
        <a:xfrm>
          <a:off x="1582420" y="361854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230</xdr:row>
      <xdr:rowOff>57150</xdr:rowOff>
    </xdr:from>
    <xdr:to>
      <xdr:col>30</xdr:col>
      <xdr:colOff>28575</xdr:colOff>
      <xdr:row>231</xdr:row>
      <xdr:rowOff>133350</xdr:rowOff>
    </xdr:to>
    <xdr:sp macro="" textlink="">
      <xdr:nvSpPr>
        <xdr:cNvPr id="1507" name="Rectangle 4162"/>
        <xdr:cNvSpPr>
          <a:spLocks noChangeArrowheads="1"/>
        </xdr:cNvSpPr>
      </xdr:nvSpPr>
      <xdr:spPr>
        <a:xfrm>
          <a:off x="3287395" y="360781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230</xdr:row>
      <xdr:rowOff>76200</xdr:rowOff>
    </xdr:from>
    <xdr:to>
      <xdr:col>14</xdr:col>
      <xdr:colOff>113030</xdr:colOff>
      <xdr:row>231</xdr:row>
      <xdr:rowOff>152400</xdr:rowOff>
    </xdr:to>
    <xdr:sp macro="" textlink="">
      <xdr:nvSpPr>
        <xdr:cNvPr id="1508" name="Rectangle 4163"/>
        <xdr:cNvSpPr>
          <a:spLocks noChangeArrowheads="1"/>
        </xdr:cNvSpPr>
      </xdr:nvSpPr>
      <xdr:spPr>
        <a:xfrm>
          <a:off x="1564640" y="360972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236</xdr:row>
      <xdr:rowOff>0</xdr:rowOff>
    </xdr:from>
    <xdr:to>
      <xdr:col>15</xdr:col>
      <xdr:colOff>9525</xdr:colOff>
      <xdr:row>236</xdr:row>
      <xdr:rowOff>0</xdr:rowOff>
    </xdr:to>
    <xdr:sp macro="" textlink="">
      <xdr:nvSpPr>
        <xdr:cNvPr id="1509" name="Rectangle 4164"/>
        <xdr:cNvSpPr>
          <a:spLocks noChangeArrowheads="1"/>
        </xdr:cNvSpPr>
      </xdr:nvSpPr>
      <xdr:spPr>
        <a:xfrm>
          <a:off x="1582420" y="370078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235</xdr:row>
      <xdr:rowOff>57150</xdr:rowOff>
    </xdr:from>
    <xdr:to>
      <xdr:col>30</xdr:col>
      <xdr:colOff>28575</xdr:colOff>
      <xdr:row>236</xdr:row>
      <xdr:rowOff>133350</xdr:rowOff>
    </xdr:to>
    <xdr:sp macro="" textlink="">
      <xdr:nvSpPr>
        <xdr:cNvPr id="1510" name="Rectangle 4165"/>
        <xdr:cNvSpPr>
          <a:spLocks noChangeArrowheads="1"/>
        </xdr:cNvSpPr>
      </xdr:nvSpPr>
      <xdr:spPr>
        <a:xfrm>
          <a:off x="3287395" y="369004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235</xdr:row>
      <xdr:rowOff>76200</xdr:rowOff>
    </xdr:from>
    <xdr:to>
      <xdr:col>14</xdr:col>
      <xdr:colOff>113030</xdr:colOff>
      <xdr:row>236</xdr:row>
      <xdr:rowOff>152400</xdr:rowOff>
    </xdr:to>
    <xdr:sp macro="" textlink="">
      <xdr:nvSpPr>
        <xdr:cNvPr id="1511" name="Rectangle 4166"/>
        <xdr:cNvSpPr>
          <a:spLocks noChangeArrowheads="1"/>
        </xdr:cNvSpPr>
      </xdr:nvSpPr>
      <xdr:spPr>
        <a:xfrm>
          <a:off x="1564640" y="369195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241</xdr:row>
      <xdr:rowOff>0</xdr:rowOff>
    </xdr:from>
    <xdr:to>
      <xdr:col>15</xdr:col>
      <xdr:colOff>9525</xdr:colOff>
      <xdr:row>241</xdr:row>
      <xdr:rowOff>0</xdr:rowOff>
    </xdr:to>
    <xdr:sp macro="" textlink="">
      <xdr:nvSpPr>
        <xdr:cNvPr id="1512" name="Rectangle 4167"/>
        <xdr:cNvSpPr>
          <a:spLocks noChangeArrowheads="1"/>
        </xdr:cNvSpPr>
      </xdr:nvSpPr>
      <xdr:spPr>
        <a:xfrm>
          <a:off x="1582420" y="378301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240</xdr:row>
      <xdr:rowOff>57150</xdr:rowOff>
    </xdr:from>
    <xdr:to>
      <xdr:col>30</xdr:col>
      <xdr:colOff>28575</xdr:colOff>
      <xdr:row>241</xdr:row>
      <xdr:rowOff>133350</xdr:rowOff>
    </xdr:to>
    <xdr:sp macro="" textlink="">
      <xdr:nvSpPr>
        <xdr:cNvPr id="1513" name="Rectangle 4168"/>
        <xdr:cNvSpPr>
          <a:spLocks noChangeArrowheads="1"/>
        </xdr:cNvSpPr>
      </xdr:nvSpPr>
      <xdr:spPr>
        <a:xfrm>
          <a:off x="3287395" y="377228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240</xdr:row>
      <xdr:rowOff>76200</xdr:rowOff>
    </xdr:from>
    <xdr:to>
      <xdr:col>14</xdr:col>
      <xdr:colOff>113030</xdr:colOff>
      <xdr:row>241</xdr:row>
      <xdr:rowOff>152400</xdr:rowOff>
    </xdr:to>
    <xdr:sp macro="" textlink="">
      <xdr:nvSpPr>
        <xdr:cNvPr id="1514" name="Rectangle 4169"/>
        <xdr:cNvSpPr>
          <a:spLocks noChangeArrowheads="1"/>
        </xdr:cNvSpPr>
      </xdr:nvSpPr>
      <xdr:spPr>
        <a:xfrm>
          <a:off x="1564640" y="377418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246</xdr:row>
      <xdr:rowOff>0</xdr:rowOff>
    </xdr:from>
    <xdr:to>
      <xdr:col>15</xdr:col>
      <xdr:colOff>9525</xdr:colOff>
      <xdr:row>246</xdr:row>
      <xdr:rowOff>0</xdr:rowOff>
    </xdr:to>
    <xdr:sp macro="" textlink="">
      <xdr:nvSpPr>
        <xdr:cNvPr id="1515" name="Rectangle 4170"/>
        <xdr:cNvSpPr>
          <a:spLocks noChangeArrowheads="1"/>
        </xdr:cNvSpPr>
      </xdr:nvSpPr>
      <xdr:spPr>
        <a:xfrm>
          <a:off x="1582420" y="386524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245</xdr:row>
      <xdr:rowOff>57150</xdr:rowOff>
    </xdr:from>
    <xdr:to>
      <xdr:col>30</xdr:col>
      <xdr:colOff>28575</xdr:colOff>
      <xdr:row>246</xdr:row>
      <xdr:rowOff>133350</xdr:rowOff>
    </xdr:to>
    <xdr:sp macro="" textlink="">
      <xdr:nvSpPr>
        <xdr:cNvPr id="1516" name="Rectangle 4171"/>
        <xdr:cNvSpPr>
          <a:spLocks noChangeArrowheads="1"/>
        </xdr:cNvSpPr>
      </xdr:nvSpPr>
      <xdr:spPr>
        <a:xfrm>
          <a:off x="3287395" y="385451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245</xdr:row>
      <xdr:rowOff>76200</xdr:rowOff>
    </xdr:from>
    <xdr:to>
      <xdr:col>14</xdr:col>
      <xdr:colOff>113030</xdr:colOff>
      <xdr:row>246</xdr:row>
      <xdr:rowOff>152400</xdr:rowOff>
    </xdr:to>
    <xdr:sp macro="" textlink="">
      <xdr:nvSpPr>
        <xdr:cNvPr id="1517" name="Rectangle 4172"/>
        <xdr:cNvSpPr>
          <a:spLocks noChangeArrowheads="1"/>
        </xdr:cNvSpPr>
      </xdr:nvSpPr>
      <xdr:spPr>
        <a:xfrm>
          <a:off x="1564640" y="385641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251</xdr:row>
      <xdr:rowOff>0</xdr:rowOff>
    </xdr:from>
    <xdr:to>
      <xdr:col>15</xdr:col>
      <xdr:colOff>9525</xdr:colOff>
      <xdr:row>251</xdr:row>
      <xdr:rowOff>0</xdr:rowOff>
    </xdr:to>
    <xdr:sp macro="" textlink="">
      <xdr:nvSpPr>
        <xdr:cNvPr id="1518" name="Rectangle 4173"/>
        <xdr:cNvSpPr>
          <a:spLocks noChangeArrowheads="1"/>
        </xdr:cNvSpPr>
      </xdr:nvSpPr>
      <xdr:spPr>
        <a:xfrm>
          <a:off x="1582420" y="394747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250</xdr:row>
      <xdr:rowOff>57150</xdr:rowOff>
    </xdr:from>
    <xdr:to>
      <xdr:col>30</xdr:col>
      <xdr:colOff>28575</xdr:colOff>
      <xdr:row>251</xdr:row>
      <xdr:rowOff>133350</xdr:rowOff>
    </xdr:to>
    <xdr:sp macro="" textlink="">
      <xdr:nvSpPr>
        <xdr:cNvPr id="1519" name="Rectangle 4174"/>
        <xdr:cNvSpPr>
          <a:spLocks noChangeArrowheads="1"/>
        </xdr:cNvSpPr>
      </xdr:nvSpPr>
      <xdr:spPr>
        <a:xfrm>
          <a:off x="3287395" y="393674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250</xdr:row>
      <xdr:rowOff>76200</xdr:rowOff>
    </xdr:from>
    <xdr:to>
      <xdr:col>14</xdr:col>
      <xdr:colOff>113030</xdr:colOff>
      <xdr:row>251</xdr:row>
      <xdr:rowOff>152400</xdr:rowOff>
    </xdr:to>
    <xdr:sp macro="" textlink="">
      <xdr:nvSpPr>
        <xdr:cNvPr id="1520" name="Rectangle 4175"/>
        <xdr:cNvSpPr>
          <a:spLocks noChangeArrowheads="1"/>
        </xdr:cNvSpPr>
      </xdr:nvSpPr>
      <xdr:spPr>
        <a:xfrm>
          <a:off x="1564640" y="393865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256</xdr:row>
      <xdr:rowOff>0</xdr:rowOff>
    </xdr:from>
    <xdr:to>
      <xdr:col>15</xdr:col>
      <xdr:colOff>9525</xdr:colOff>
      <xdr:row>256</xdr:row>
      <xdr:rowOff>0</xdr:rowOff>
    </xdr:to>
    <xdr:sp macro="" textlink="">
      <xdr:nvSpPr>
        <xdr:cNvPr id="1521" name="Rectangle 4176"/>
        <xdr:cNvSpPr>
          <a:spLocks noChangeArrowheads="1"/>
        </xdr:cNvSpPr>
      </xdr:nvSpPr>
      <xdr:spPr>
        <a:xfrm>
          <a:off x="1582420" y="40297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255</xdr:row>
      <xdr:rowOff>57150</xdr:rowOff>
    </xdr:from>
    <xdr:to>
      <xdr:col>30</xdr:col>
      <xdr:colOff>28575</xdr:colOff>
      <xdr:row>256</xdr:row>
      <xdr:rowOff>133350</xdr:rowOff>
    </xdr:to>
    <xdr:sp macro="" textlink="">
      <xdr:nvSpPr>
        <xdr:cNvPr id="1522" name="Rectangle 4177"/>
        <xdr:cNvSpPr>
          <a:spLocks noChangeArrowheads="1"/>
        </xdr:cNvSpPr>
      </xdr:nvSpPr>
      <xdr:spPr>
        <a:xfrm>
          <a:off x="3287395" y="401897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255</xdr:row>
      <xdr:rowOff>76200</xdr:rowOff>
    </xdr:from>
    <xdr:to>
      <xdr:col>14</xdr:col>
      <xdr:colOff>113030</xdr:colOff>
      <xdr:row>256</xdr:row>
      <xdr:rowOff>152400</xdr:rowOff>
    </xdr:to>
    <xdr:sp macro="" textlink="">
      <xdr:nvSpPr>
        <xdr:cNvPr id="1523" name="Rectangle 4178"/>
        <xdr:cNvSpPr>
          <a:spLocks noChangeArrowheads="1"/>
        </xdr:cNvSpPr>
      </xdr:nvSpPr>
      <xdr:spPr>
        <a:xfrm>
          <a:off x="1564640" y="402088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261</xdr:row>
      <xdr:rowOff>0</xdr:rowOff>
    </xdr:from>
    <xdr:to>
      <xdr:col>15</xdr:col>
      <xdr:colOff>9525</xdr:colOff>
      <xdr:row>261</xdr:row>
      <xdr:rowOff>0</xdr:rowOff>
    </xdr:to>
    <xdr:sp macro="" textlink="">
      <xdr:nvSpPr>
        <xdr:cNvPr id="1524" name="Rectangle 4179"/>
        <xdr:cNvSpPr>
          <a:spLocks noChangeArrowheads="1"/>
        </xdr:cNvSpPr>
      </xdr:nvSpPr>
      <xdr:spPr>
        <a:xfrm>
          <a:off x="1582420" y="41119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260</xdr:row>
      <xdr:rowOff>57150</xdr:rowOff>
    </xdr:from>
    <xdr:to>
      <xdr:col>30</xdr:col>
      <xdr:colOff>28575</xdr:colOff>
      <xdr:row>261</xdr:row>
      <xdr:rowOff>133350</xdr:rowOff>
    </xdr:to>
    <xdr:sp macro="" textlink="">
      <xdr:nvSpPr>
        <xdr:cNvPr id="1525" name="Rectangle 4180"/>
        <xdr:cNvSpPr>
          <a:spLocks noChangeArrowheads="1"/>
        </xdr:cNvSpPr>
      </xdr:nvSpPr>
      <xdr:spPr>
        <a:xfrm>
          <a:off x="3287395" y="410121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260</xdr:row>
      <xdr:rowOff>76200</xdr:rowOff>
    </xdr:from>
    <xdr:to>
      <xdr:col>14</xdr:col>
      <xdr:colOff>113030</xdr:colOff>
      <xdr:row>261</xdr:row>
      <xdr:rowOff>152400</xdr:rowOff>
    </xdr:to>
    <xdr:sp macro="" textlink="">
      <xdr:nvSpPr>
        <xdr:cNvPr id="1526" name="Rectangle 4181"/>
        <xdr:cNvSpPr>
          <a:spLocks noChangeArrowheads="1"/>
        </xdr:cNvSpPr>
      </xdr:nvSpPr>
      <xdr:spPr>
        <a:xfrm>
          <a:off x="1564640" y="410311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266</xdr:row>
      <xdr:rowOff>0</xdr:rowOff>
    </xdr:from>
    <xdr:to>
      <xdr:col>15</xdr:col>
      <xdr:colOff>9525</xdr:colOff>
      <xdr:row>266</xdr:row>
      <xdr:rowOff>0</xdr:rowOff>
    </xdr:to>
    <xdr:sp macro="" textlink="">
      <xdr:nvSpPr>
        <xdr:cNvPr id="1527" name="Rectangle 4182"/>
        <xdr:cNvSpPr>
          <a:spLocks noChangeArrowheads="1"/>
        </xdr:cNvSpPr>
      </xdr:nvSpPr>
      <xdr:spPr>
        <a:xfrm>
          <a:off x="1582420" y="41941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265</xdr:row>
      <xdr:rowOff>57150</xdr:rowOff>
    </xdr:from>
    <xdr:to>
      <xdr:col>30</xdr:col>
      <xdr:colOff>28575</xdr:colOff>
      <xdr:row>266</xdr:row>
      <xdr:rowOff>133350</xdr:rowOff>
    </xdr:to>
    <xdr:sp macro="" textlink="">
      <xdr:nvSpPr>
        <xdr:cNvPr id="1528" name="Rectangle 4183"/>
        <xdr:cNvSpPr>
          <a:spLocks noChangeArrowheads="1"/>
        </xdr:cNvSpPr>
      </xdr:nvSpPr>
      <xdr:spPr>
        <a:xfrm>
          <a:off x="3287395" y="418344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265</xdr:row>
      <xdr:rowOff>76200</xdr:rowOff>
    </xdr:from>
    <xdr:to>
      <xdr:col>14</xdr:col>
      <xdr:colOff>113030</xdr:colOff>
      <xdr:row>266</xdr:row>
      <xdr:rowOff>152400</xdr:rowOff>
    </xdr:to>
    <xdr:sp macro="" textlink="">
      <xdr:nvSpPr>
        <xdr:cNvPr id="1529" name="Rectangle 4184"/>
        <xdr:cNvSpPr>
          <a:spLocks noChangeArrowheads="1"/>
        </xdr:cNvSpPr>
      </xdr:nvSpPr>
      <xdr:spPr>
        <a:xfrm>
          <a:off x="1564640" y="418534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288</xdr:row>
      <xdr:rowOff>57150</xdr:rowOff>
    </xdr:from>
    <xdr:to>
      <xdr:col>7</xdr:col>
      <xdr:colOff>28575</xdr:colOff>
      <xdr:row>289</xdr:row>
      <xdr:rowOff>133350</xdr:rowOff>
    </xdr:to>
    <xdr:sp macro="" textlink="">
      <xdr:nvSpPr>
        <xdr:cNvPr id="1530" name="Rectangle 4185"/>
        <xdr:cNvSpPr>
          <a:spLocks noChangeArrowheads="1"/>
        </xdr:cNvSpPr>
      </xdr:nvSpPr>
      <xdr:spPr>
        <a:xfrm>
          <a:off x="687705" y="451605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288</xdr:row>
      <xdr:rowOff>76200</xdr:rowOff>
    </xdr:from>
    <xdr:to>
      <xdr:col>1</xdr:col>
      <xdr:colOff>19050</xdr:colOff>
      <xdr:row>289</xdr:row>
      <xdr:rowOff>114300</xdr:rowOff>
    </xdr:to>
    <xdr:sp macro="" textlink="">
      <xdr:nvSpPr>
        <xdr:cNvPr id="1531" name="Rectangle 4186"/>
        <xdr:cNvSpPr>
          <a:spLocks noChangeArrowheads="1"/>
        </xdr:cNvSpPr>
      </xdr:nvSpPr>
      <xdr:spPr>
        <a:xfrm>
          <a:off x="0" y="451796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293</xdr:row>
      <xdr:rowOff>57150</xdr:rowOff>
    </xdr:from>
    <xdr:to>
      <xdr:col>7</xdr:col>
      <xdr:colOff>28575</xdr:colOff>
      <xdr:row>294</xdr:row>
      <xdr:rowOff>133350</xdr:rowOff>
    </xdr:to>
    <xdr:sp macro="" textlink="">
      <xdr:nvSpPr>
        <xdr:cNvPr id="1532" name="Rectangle 4187"/>
        <xdr:cNvSpPr>
          <a:spLocks noChangeArrowheads="1"/>
        </xdr:cNvSpPr>
      </xdr:nvSpPr>
      <xdr:spPr>
        <a:xfrm>
          <a:off x="687705" y="459828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293</xdr:row>
      <xdr:rowOff>76200</xdr:rowOff>
    </xdr:from>
    <xdr:to>
      <xdr:col>1</xdr:col>
      <xdr:colOff>19050</xdr:colOff>
      <xdr:row>294</xdr:row>
      <xdr:rowOff>114300</xdr:rowOff>
    </xdr:to>
    <xdr:sp macro="" textlink="">
      <xdr:nvSpPr>
        <xdr:cNvPr id="1533" name="Rectangle 4188"/>
        <xdr:cNvSpPr>
          <a:spLocks noChangeArrowheads="1"/>
        </xdr:cNvSpPr>
      </xdr:nvSpPr>
      <xdr:spPr>
        <a:xfrm>
          <a:off x="0" y="460019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298</xdr:row>
      <xdr:rowOff>57150</xdr:rowOff>
    </xdr:from>
    <xdr:to>
      <xdr:col>7</xdr:col>
      <xdr:colOff>28575</xdr:colOff>
      <xdr:row>299</xdr:row>
      <xdr:rowOff>133350</xdr:rowOff>
    </xdr:to>
    <xdr:sp macro="" textlink="">
      <xdr:nvSpPr>
        <xdr:cNvPr id="1534" name="Rectangle 4189"/>
        <xdr:cNvSpPr>
          <a:spLocks noChangeArrowheads="1"/>
        </xdr:cNvSpPr>
      </xdr:nvSpPr>
      <xdr:spPr>
        <a:xfrm>
          <a:off x="687705" y="468052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76200</xdr:rowOff>
    </xdr:from>
    <xdr:to>
      <xdr:col>1</xdr:col>
      <xdr:colOff>19050</xdr:colOff>
      <xdr:row>299</xdr:row>
      <xdr:rowOff>114300</xdr:rowOff>
    </xdr:to>
    <xdr:sp macro="" textlink="">
      <xdr:nvSpPr>
        <xdr:cNvPr id="1535" name="Rectangle 4190"/>
        <xdr:cNvSpPr>
          <a:spLocks noChangeArrowheads="1"/>
        </xdr:cNvSpPr>
      </xdr:nvSpPr>
      <xdr:spPr>
        <a:xfrm>
          <a:off x="0" y="468242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303</xdr:row>
      <xdr:rowOff>57150</xdr:rowOff>
    </xdr:from>
    <xdr:to>
      <xdr:col>7</xdr:col>
      <xdr:colOff>28575</xdr:colOff>
      <xdr:row>304</xdr:row>
      <xdr:rowOff>133350</xdr:rowOff>
    </xdr:to>
    <xdr:sp macro="" textlink="">
      <xdr:nvSpPr>
        <xdr:cNvPr id="1536" name="Rectangle 4191"/>
        <xdr:cNvSpPr>
          <a:spLocks noChangeArrowheads="1"/>
        </xdr:cNvSpPr>
      </xdr:nvSpPr>
      <xdr:spPr>
        <a:xfrm>
          <a:off x="687705" y="476275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303</xdr:row>
      <xdr:rowOff>76200</xdr:rowOff>
    </xdr:from>
    <xdr:to>
      <xdr:col>1</xdr:col>
      <xdr:colOff>19050</xdr:colOff>
      <xdr:row>304</xdr:row>
      <xdr:rowOff>114300</xdr:rowOff>
    </xdr:to>
    <xdr:sp macro="" textlink="">
      <xdr:nvSpPr>
        <xdr:cNvPr id="1537" name="Rectangle 4192"/>
        <xdr:cNvSpPr>
          <a:spLocks noChangeArrowheads="1"/>
        </xdr:cNvSpPr>
      </xdr:nvSpPr>
      <xdr:spPr>
        <a:xfrm>
          <a:off x="0" y="476465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308</xdr:row>
      <xdr:rowOff>57150</xdr:rowOff>
    </xdr:from>
    <xdr:to>
      <xdr:col>7</xdr:col>
      <xdr:colOff>28575</xdr:colOff>
      <xdr:row>309</xdr:row>
      <xdr:rowOff>133350</xdr:rowOff>
    </xdr:to>
    <xdr:sp macro="" textlink="">
      <xdr:nvSpPr>
        <xdr:cNvPr id="1538" name="Rectangle 4193"/>
        <xdr:cNvSpPr>
          <a:spLocks noChangeArrowheads="1"/>
        </xdr:cNvSpPr>
      </xdr:nvSpPr>
      <xdr:spPr>
        <a:xfrm>
          <a:off x="687705" y="484498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308</xdr:row>
      <xdr:rowOff>76200</xdr:rowOff>
    </xdr:from>
    <xdr:to>
      <xdr:col>1</xdr:col>
      <xdr:colOff>19050</xdr:colOff>
      <xdr:row>309</xdr:row>
      <xdr:rowOff>114300</xdr:rowOff>
    </xdr:to>
    <xdr:sp macro="" textlink="">
      <xdr:nvSpPr>
        <xdr:cNvPr id="1539" name="Rectangle 4194"/>
        <xdr:cNvSpPr>
          <a:spLocks noChangeArrowheads="1"/>
        </xdr:cNvSpPr>
      </xdr:nvSpPr>
      <xdr:spPr>
        <a:xfrm>
          <a:off x="0" y="484689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313</xdr:row>
      <xdr:rowOff>57150</xdr:rowOff>
    </xdr:from>
    <xdr:to>
      <xdr:col>7</xdr:col>
      <xdr:colOff>28575</xdr:colOff>
      <xdr:row>314</xdr:row>
      <xdr:rowOff>133350</xdr:rowOff>
    </xdr:to>
    <xdr:sp macro="" textlink="">
      <xdr:nvSpPr>
        <xdr:cNvPr id="1540" name="Rectangle 4195"/>
        <xdr:cNvSpPr>
          <a:spLocks noChangeArrowheads="1"/>
        </xdr:cNvSpPr>
      </xdr:nvSpPr>
      <xdr:spPr>
        <a:xfrm>
          <a:off x="687705" y="492721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313</xdr:row>
      <xdr:rowOff>76200</xdr:rowOff>
    </xdr:from>
    <xdr:to>
      <xdr:col>1</xdr:col>
      <xdr:colOff>19050</xdr:colOff>
      <xdr:row>314</xdr:row>
      <xdr:rowOff>114300</xdr:rowOff>
    </xdr:to>
    <xdr:sp macro="" textlink="">
      <xdr:nvSpPr>
        <xdr:cNvPr id="1541" name="Rectangle 4196"/>
        <xdr:cNvSpPr>
          <a:spLocks noChangeArrowheads="1"/>
        </xdr:cNvSpPr>
      </xdr:nvSpPr>
      <xdr:spPr>
        <a:xfrm>
          <a:off x="0" y="492912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318</xdr:row>
      <xdr:rowOff>57150</xdr:rowOff>
    </xdr:from>
    <xdr:to>
      <xdr:col>7</xdr:col>
      <xdr:colOff>28575</xdr:colOff>
      <xdr:row>319</xdr:row>
      <xdr:rowOff>133350</xdr:rowOff>
    </xdr:to>
    <xdr:sp macro="" textlink="">
      <xdr:nvSpPr>
        <xdr:cNvPr id="1542" name="Rectangle 4197"/>
        <xdr:cNvSpPr>
          <a:spLocks noChangeArrowheads="1"/>
        </xdr:cNvSpPr>
      </xdr:nvSpPr>
      <xdr:spPr>
        <a:xfrm>
          <a:off x="687705" y="500945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76200</xdr:rowOff>
    </xdr:from>
    <xdr:to>
      <xdr:col>1</xdr:col>
      <xdr:colOff>19050</xdr:colOff>
      <xdr:row>319</xdr:row>
      <xdr:rowOff>114300</xdr:rowOff>
    </xdr:to>
    <xdr:sp macro="" textlink="">
      <xdr:nvSpPr>
        <xdr:cNvPr id="1543" name="Rectangle 4198"/>
        <xdr:cNvSpPr>
          <a:spLocks noChangeArrowheads="1"/>
        </xdr:cNvSpPr>
      </xdr:nvSpPr>
      <xdr:spPr>
        <a:xfrm>
          <a:off x="0" y="501135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323</xdr:row>
      <xdr:rowOff>57150</xdr:rowOff>
    </xdr:from>
    <xdr:to>
      <xdr:col>7</xdr:col>
      <xdr:colOff>28575</xdr:colOff>
      <xdr:row>324</xdr:row>
      <xdr:rowOff>133350</xdr:rowOff>
    </xdr:to>
    <xdr:sp macro="" textlink="">
      <xdr:nvSpPr>
        <xdr:cNvPr id="1544" name="Rectangle 4199"/>
        <xdr:cNvSpPr>
          <a:spLocks noChangeArrowheads="1"/>
        </xdr:cNvSpPr>
      </xdr:nvSpPr>
      <xdr:spPr>
        <a:xfrm>
          <a:off x="687705" y="509168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323</xdr:row>
      <xdr:rowOff>76200</xdr:rowOff>
    </xdr:from>
    <xdr:to>
      <xdr:col>1</xdr:col>
      <xdr:colOff>19050</xdr:colOff>
      <xdr:row>324</xdr:row>
      <xdr:rowOff>114300</xdr:rowOff>
    </xdr:to>
    <xdr:sp macro="" textlink="">
      <xdr:nvSpPr>
        <xdr:cNvPr id="1545" name="Rectangle 4200"/>
        <xdr:cNvSpPr>
          <a:spLocks noChangeArrowheads="1"/>
        </xdr:cNvSpPr>
      </xdr:nvSpPr>
      <xdr:spPr>
        <a:xfrm>
          <a:off x="0" y="509358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328</xdr:row>
      <xdr:rowOff>57150</xdr:rowOff>
    </xdr:from>
    <xdr:to>
      <xdr:col>7</xdr:col>
      <xdr:colOff>28575</xdr:colOff>
      <xdr:row>329</xdr:row>
      <xdr:rowOff>133350</xdr:rowOff>
    </xdr:to>
    <xdr:sp macro="" textlink="">
      <xdr:nvSpPr>
        <xdr:cNvPr id="1546" name="Rectangle 4201"/>
        <xdr:cNvSpPr>
          <a:spLocks noChangeArrowheads="1"/>
        </xdr:cNvSpPr>
      </xdr:nvSpPr>
      <xdr:spPr>
        <a:xfrm>
          <a:off x="687705" y="517391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328</xdr:row>
      <xdr:rowOff>76200</xdr:rowOff>
    </xdr:from>
    <xdr:to>
      <xdr:col>1</xdr:col>
      <xdr:colOff>19050</xdr:colOff>
      <xdr:row>329</xdr:row>
      <xdr:rowOff>114300</xdr:rowOff>
    </xdr:to>
    <xdr:sp macro="" textlink="">
      <xdr:nvSpPr>
        <xdr:cNvPr id="1547" name="Rectangle 4202"/>
        <xdr:cNvSpPr>
          <a:spLocks noChangeArrowheads="1"/>
        </xdr:cNvSpPr>
      </xdr:nvSpPr>
      <xdr:spPr>
        <a:xfrm>
          <a:off x="0" y="517582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333</xdr:row>
      <xdr:rowOff>57150</xdr:rowOff>
    </xdr:from>
    <xdr:to>
      <xdr:col>7</xdr:col>
      <xdr:colOff>28575</xdr:colOff>
      <xdr:row>334</xdr:row>
      <xdr:rowOff>133350</xdr:rowOff>
    </xdr:to>
    <xdr:sp macro="" textlink="">
      <xdr:nvSpPr>
        <xdr:cNvPr id="1548" name="Rectangle 4203"/>
        <xdr:cNvSpPr>
          <a:spLocks noChangeArrowheads="1"/>
        </xdr:cNvSpPr>
      </xdr:nvSpPr>
      <xdr:spPr>
        <a:xfrm>
          <a:off x="687705" y="525614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333</xdr:row>
      <xdr:rowOff>76200</xdr:rowOff>
    </xdr:from>
    <xdr:to>
      <xdr:col>1</xdr:col>
      <xdr:colOff>19050</xdr:colOff>
      <xdr:row>334</xdr:row>
      <xdr:rowOff>114300</xdr:rowOff>
    </xdr:to>
    <xdr:sp macro="" textlink="">
      <xdr:nvSpPr>
        <xdr:cNvPr id="1549" name="Rectangle 4204"/>
        <xdr:cNvSpPr>
          <a:spLocks noChangeArrowheads="1"/>
        </xdr:cNvSpPr>
      </xdr:nvSpPr>
      <xdr:spPr>
        <a:xfrm>
          <a:off x="0" y="525805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289</xdr:row>
      <xdr:rowOff>0</xdr:rowOff>
    </xdr:from>
    <xdr:to>
      <xdr:col>15</xdr:col>
      <xdr:colOff>9525</xdr:colOff>
      <xdr:row>289</xdr:row>
      <xdr:rowOff>0</xdr:rowOff>
    </xdr:to>
    <xdr:sp macro="" textlink="">
      <xdr:nvSpPr>
        <xdr:cNvPr id="1550" name="Rectangle 4205"/>
        <xdr:cNvSpPr>
          <a:spLocks noChangeArrowheads="1"/>
        </xdr:cNvSpPr>
      </xdr:nvSpPr>
      <xdr:spPr>
        <a:xfrm>
          <a:off x="1582420" y="452678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289</xdr:row>
      <xdr:rowOff>0</xdr:rowOff>
    </xdr:from>
    <xdr:to>
      <xdr:col>15</xdr:col>
      <xdr:colOff>9525</xdr:colOff>
      <xdr:row>289</xdr:row>
      <xdr:rowOff>0</xdr:rowOff>
    </xdr:to>
    <xdr:sp macro="" textlink="">
      <xdr:nvSpPr>
        <xdr:cNvPr id="1551" name="Rectangle 4206"/>
        <xdr:cNvSpPr>
          <a:spLocks noChangeArrowheads="1"/>
        </xdr:cNvSpPr>
      </xdr:nvSpPr>
      <xdr:spPr>
        <a:xfrm>
          <a:off x="1582420" y="452678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288</xdr:row>
      <xdr:rowOff>57150</xdr:rowOff>
    </xdr:from>
    <xdr:to>
      <xdr:col>30</xdr:col>
      <xdr:colOff>28575</xdr:colOff>
      <xdr:row>289</xdr:row>
      <xdr:rowOff>133350</xdr:rowOff>
    </xdr:to>
    <xdr:sp macro="" textlink="">
      <xdr:nvSpPr>
        <xdr:cNvPr id="1552" name="Rectangle 4207"/>
        <xdr:cNvSpPr>
          <a:spLocks noChangeArrowheads="1"/>
        </xdr:cNvSpPr>
      </xdr:nvSpPr>
      <xdr:spPr>
        <a:xfrm>
          <a:off x="3287395" y="451605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288</xdr:row>
      <xdr:rowOff>76200</xdr:rowOff>
    </xdr:from>
    <xdr:to>
      <xdr:col>14</xdr:col>
      <xdr:colOff>113030</xdr:colOff>
      <xdr:row>289</xdr:row>
      <xdr:rowOff>152400</xdr:rowOff>
    </xdr:to>
    <xdr:sp macro="" textlink="">
      <xdr:nvSpPr>
        <xdr:cNvPr id="1553" name="Rectangle 4208"/>
        <xdr:cNvSpPr>
          <a:spLocks noChangeArrowheads="1"/>
        </xdr:cNvSpPr>
      </xdr:nvSpPr>
      <xdr:spPr>
        <a:xfrm>
          <a:off x="1564640" y="451796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294</xdr:row>
      <xdr:rowOff>0</xdr:rowOff>
    </xdr:from>
    <xdr:to>
      <xdr:col>15</xdr:col>
      <xdr:colOff>9525</xdr:colOff>
      <xdr:row>294</xdr:row>
      <xdr:rowOff>0</xdr:rowOff>
    </xdr:to>
    <xdr:sp macro="" textlink="">
      <xdr:nvSpPr>
        <xdr:cNvPr id="1554" name="Rectangle 4209"/>
        <xdr:cNvSpPr>
          <a:spLocks noChangeArrowheads="1"/>
        </xdr:cNvSpPr>
      </xdr:nvSpPr>
      <xdr:spPr>
        <a:xfrm>
          <a:off x="1582420" y="460902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294</xdr:row>
      <xdr:rowOff>0</xdr:rowOff>
    </xdr:from>
    <xdr:to>
      <xdr:col>15</xdr:col>
      <xdr:colOff>9525</xdr:colOff>
      <xdr:row>294</xdr:row>
      <xdr:rowOff>0</xdr:rowOff>
    </xdr:to>
    <xdr:sp macro="" textlink="">
      <xdr:nvSpPr>
        <xdr:cNvPr id="1555" name="Rectangle 4210"/>
        <xdr:cNvSpPr>
          <a:spLocks noChangeArrowheads="1"/>
        </xdr:cNvSpPr>
      </xdr:nvSpPr>
      <xdr:spPr>
        <a:xfrm>
          <a:off x="1582420" y="460902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293</xdr:row>
      <xdr:rowOff>57150</xdr:rowOff>
    </xdr:from>
    <xdr:to>
      <xdr:col>30</xdr:col>
      <xdr:colOff>28575</xdr:colOff>
      <xdr:row>294</xdr:row>
      <xdr:rowOff>133350</xdr:rowOff>
    </xdr:to>
    <xdr:sp macro="" textlink="">
      <xdr:nvSpPr>
        <xdr:cNvPr id="1556" name="Rectangle 4211"/>
        <xdr:cNvSpPr>
          <a:spLocks noChangeArrowheads="1"/>
        </xdr:cNvSpPr>
      </xdr:nvSpPr>
      <xdr:spPr>
        <a:xfrm>
          <a:off x="3287395" y="459828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293</xdr:row>
      <xdr:rowOff>76200</xdr:rowOff>
    </xdr:from>
    <xdr:to>
      <xdr:col>14</xdr:col>
      <xdr:colOff>113030</xdr:colOff>
      <xdr:row>294</xdr:row>
      <xdr:rowOff>152400</xdr:rowOff>
    </xdr:to>
    <xdr:sp macro="" textlink="">
      <xdr:nvSpPr>
        <xdr:cNvPr id="1557" name="Rectangle 4212"/>
        <xdr:cNvSpPr>
          <a:spLocks noChangeArrowheads="1"/>
        </xdr:cNvSpPr>
      </xdr:nvSpPr>
      <xdr:spPr>
        <a:xfrm>
          <a:off x="1564640" y="460019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299</xdr:row>
      <xdr:rowOff>0</xdr:rowOff>
    </xdr:from>
    <xdr:to>
      <xdr:col>15</xdr:col>
      <xdr:colOff>9525</xdr:colOff>
      <xdr:row>299</xdr:row>
      <xdr:rowOff>0</xdr:rowOff>
    </xdr:to>
    <xdr:sp macro="" textlink="">
      <xdr:nvSpPr>
        <xdr:cNvPr id="1558" name="Rectangle 4213"/>
        <xdr:cNvSpPr>
          <a:spLocks noChangeArrowheads="1"/>
        </xdr:cNvSpPr>
      </xdr:nvSpPr>
      <xdr:spPr>
        <a:xfrm>
          <a:off x="1582420" y="469125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299</xdr:row>
      <xdr:rowOff>0</xdr:rowOff>
    </xdr:from>
    <xdr:to>
      <xdr:col>15</xdr:col>
      <xdr:colOff>9525</xdr:colOff>
      <xdr:row>299</xdr:row>
      <xdr:rowOff>0</xdr:rowOff>
    </xdr:to>
    <xdr:sp macro="" textlink="">
      <xdr:nvSpPr>
        <xdr:cNvPr id="1559" name="Rectangle 4214"/>
        <xdr:cNvSpPr>
          <a:spLocks noChangeArrowheads="1"/>
        </xdr:cNvSpPr>
      </xdr:nvSpPr>
      <xdr:spPr>
        <a:xfrm>
          <a:off x="1582420" y="469125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298</xdr:row>
      <xdr:rowOff>57150</xdr:rowOff>
    </xdr:from>
    <xdr:to>
      <xdr:col>30</xdr:col>
      <xdr:colOff>28575</xdr:colOff>
      <xdr:row>299</xdr:row>
      <xdr:rowOff>133350</xdr:rowOff>
    </xdr:to>
    <xdr:sp macro="" textlink="">
      <xdr:nvSpPr>
        <xdr:cNvPr id="1560" name="Rectangle 4215"/>
        <xdr:cNvSpPr>
          <a:spLocks noChangeArrowheads="1"/>
        </xdr:cNvSpPr>
      </xdr:nvSpPr>
      <xdr:spPr>
        <a:xfrm>
          <a:off x="3287395" y="468052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298</xdr:row>
      <xdr:rowOff>76200</xdr:rowOff>
    </xdr:from>
    <xdr:to>
      <xdr:col>14</xdr:col>
      <xdr:colOff>113030</xdr:colOff>
      <xdr:row>299</xdr:row>
      <xdr:rowOff>152400</xdr:rowOff>
    </xdr:to>
    <xdr:sp macro="" textlink="">
      <xdr:nvSpPr>
        <xdr:cNvPr id="1561" name="Rectangle 4216"/>
        <xdr:cNvSpPr>
          <a:spLocks noChangeArrowheads="1"/>
        </xdr:cNvSpPr>
      </xdr:nvSpPr>
      <xdr:spPr>
        <a:xfrm>
          <a:off x="1564640" y="468242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304</xdr:row>
      <xdr:rowOff>0</xdr:rowOff>
    </xdr:from>
    <xdr:to>
      <xdr:col>15</xdr:col>
      <xdr:colOff>9525</xdr:colOff>
      <xdr:row>304</xdr:row>
      <xdr:rowOff>0</xdr:rowOff>
    </xdr:to>
    <xdr:sp macro="" textlink="">
      <xdr:nvSpPr>
        <xdr:cNvPr id="1562" name="Rectangle 4217"/>
        <xdr:cNvSpPr>
          <a:spLocks noChangeArrowheads="1"/>
        </xdr:cNvSpPr>
      </xdr:nvSpPr>
      <xdr:spPr>
        <a:xfrm>
          <a:off x="1582420" y="47734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304</xdr:row>
      <xdr:rowOff>0</xdr:rowOff>
    </xdr:from>
    <xdr:to>
      <xdr:col>15</xdr:col>
      <xdr:colOff>9525</xdr:colOff>
      <xdr:row>304</xdr:row>
      <xdr:rowOff>0</xdr:rowOff>
    </xdr:to>
    <xdr:sp macro="" textlink="">
      <xdr:nvSpPr>
        <xdr:cNvPr id="1563" name="Rectangle 4218"/>
        <xdr:cNvSpPr>
          <a:spLocks noChangeArrowheads="1"/>
        </xdr:cNvSpPr>
      </xdr:nvSpPr>
      <xdr:spPr>
        <a:xfrm>
          <a:off x="1582420" y="47734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303</xdr:row>
      <xdr:rowOff>57150</xdr:rowOff>
    </xdr:from>
    <xdr:to>
      <xdr:col>30</xdr:col>
      <xdr:colOff>28575</xdr:colOff>
      <xdr:row>304</xdr:row>
      <xdr:rowOff>133350</xdr:rowOff>
    </xdr:to>
    <xdr:sp macro="" textlink="">
      <xdr:nvSpPr>
        <xdr:cNvPr id="1564" name="Rectangle 4219"/>
        <xdr:cNvSpPr>
          <a:spLocks noChangeArrowheads="1"/>
        </xdr:cNvSpPr>
      </xdr:nvSpPr>
      <xdr:spPr>
        <a:xfrm>
          <a:off x="3287395" y="476275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303</xdr:row>
      <xdr:rowOff>76200</xdr:rowOff>
    </xdr:from>
    <xdr:to>
      <xdr:col>14</xdr:col>
      <xdr:colOff>113030</xdr:colOff>
      <xdr:row>304</xdr:row>
      <xdr:rowOff>152400</xdr:rowOff>
    </xdr:to>
    <xdr:sp macro="" textlink="">
      <xdr:nvSpPr>
        <xdr:cNvPr id="1565" name="Rectangle 4220"/>
        <xdr:cNvSpPr>
          <a:spLocks noChangeArrowheads="1"/>
        </xdr:cNvSpPr>
      </xdr:nvSpPr>
      <xdr:spPr>
        <a:xfrm>
          <a:off x="1564640" y="476465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309</xdr:row>
      <xdr:rowOff>0</xdr:rowOff>
    </xdr:from>
    <xdr:to>
      <xdr:col>15</xdr:col>
      <xdr:colOff>9525</xdr:colOff>
      <xdr:row>309</xdr:row>
      <xdr:rowOff>0</xdr:rowOff>
    </xdr:to>
    <xdr:sp macro="" textlink="">
      <xdr:nvSpPr>
        <xdr:cNvPr id="1566" name="Rectangle 4221"/>
        <xdr:cNvSpPr>
          <a:spLocks noChangeArrowheads="1"/>
        </xdr:cNvSpPr>
      </xdr:nvSpPr>
      <xdr:spPr>
        <a:xfrm>
          <a:off x="1582420" y="485571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309</xdr:row>
      <xdr:rowOff>0</xdr:rowOff>
    </xdr:from>
    <xdr:to>
      <xdr:col>15</xdr:col>
      <xdr:colOff>9525</xdr:colOff>
      <xdr:row>309</xdr:row>
      <xdr:rowOff>0</xdr:rowOff>
    </xdr:to>
    <xdr:sp macro="" textlink="">
      <xdr:nvSpPr>
        <xdr:cNvPr id="1567" name="Rectangle 4222"/>
        <xdr:cNvSpPr>
          <a:spLocks noChangeArrowheads="1"/>
        </xdr:cNvSpPr>
      </xdr:nvSpPr>
      <xdr:spPr>
        <a:xfrm>
          <a:off x="1582420" y="485571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308</xdr:row>
      <xdr:rowOff>57150</xdr:rowOff>
    </xdr:from>
    <xdr:to>
      <xdr:col>30</xdr:col>
      <xdr:colOff>28575</xdr:colOff>
      <xdr:row>309</xdr:row>
      <xdr:rowOff>133350</xdr:rowOff>
    </xdr:to>
    <xdr:sp macro="" textlink="">
      <xdr:nvSpPr>
        <xdr:cNvPr id="1568" name="Rectangle 4223"/>
        <xdr:cNvSpPr>
          <a:spLocks noChangeArrowheads="1"/>
        </xdr:cNvSpPr>
      </xdr:nvSpPr>
      <xdr:spPr>
        <a:xfrm>
          <a:off x="3287395" y="484498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308</xdr:row>
      <xdr:rowOff>76200</xdr:rowOff>
    </xdr:from>
    <xdr:to>
      <xdr:col>14</xdr:col>
      <xdr:colOff>113030</xdr:colOff>
      <xdr:row>309</xdr:row>
      <xdr:rowOff>152400</xdr:rowOff>
    </xdr:to>
    <xdr:sp macro="" textlink="">
      <xdr:nvSpPr>
        <xdr:cNvPr id="1569" name="Rectangle 4224"/>
        <xdr:cNvSpPr>
          <a:spLocks noChangeArrowheads="1"/>
        </xdr:cNvSpPr>
      </xdr:nvSpPr>
      <xdr:spPr>
        <a:xfrm>
          <a:off x="1564640" y="484689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314</xdr:row>
      <xdr:rowOff>0</xdr:rowOff>
    </xdr:from>
    <xdr:to>
      <xdr:col>15</xdr:col>
      <xdr:colOff>9525</xdr:colOff>
      <xdr:row>314</xdr:row>
      <xdr:rowOff>0</xdr:rowOff>
    </xdr:to>
    <xdr:sp macro="" textlink="">
      <xdr:nvSpPr>
        <xdr:cNvPr id="1570" name="Rectangle 4225"/>
        <xdr:cNvSpPr>
          <a:spLocks noChangeArrowheads="1"/>
        </xdr:cNvSpPr>
      </xdr:nvSpPr>
      <xdr:spPr>
        <a:xfrm>
          <a:off x="1582420" y="493795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314</xdr:row>
      <xdr:rowOff>0</xdr:rowOff>
    </xdr:from>
    <xdr:to>
      <xdr:col>15</xdr:col>
      <xdr:colOff>9525</xdr:colOff>
      <xdr:row>314</xdr:row>
      <xdr:rowOff>0</xdr:rowOff>
    </xdr:to>
    <xdr:sp macro="" textlink="">
      <xdr:nvSpPr>
        <xdr:cNvPr id="1571" name="Rectangle 4226"/>
        <xdr:cNvSpPr>
          <a:spLocks noChangeArrowheads="1"/>
        </xdr:cNvSpPr>
      </xdr:nvSpPr>
      <xdr:spPr>
        <a:xfrm>
          <a:off x="1582420" y="493795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313</xdr:row>
      <xdr:rowOff>57150</xdr:rowOff>
    </xdr:from>
    <xdr:to>
      <xdr:col>30</xdr:col>
      <xdr:colOff>28575</xdr:colOff>
      <xdr:row>314</xdr:row>
      <xdr:rowOff>133350</xdr:rowOff>
    </xdr:to>
    <xdr:sp macro="" textlink="">
      <xdr:nvSpPr>
        <xdr:cNvPr id="1572" name="Rectangle 4227"/>
        <xdr:cNvSpPr>
          <a:spLocks noChangeArrowheads="1"/>
        </xdr:cNvSpPr>
      </xdr:nvSpPr>
      <xdr:spPr>
        <a:xfrm>
          <a:off x="3287395" y="492721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313</xdr:row>
      <xdr:rowOff>76200</xdr:rowOff>
    </xdr:from>
    <xdr:to>
      <xdr:col>14</xdr:col>
      <xdr:colOff>113030</xdr:colOff>
      <xdr:row>314</xdr:row>
      <xdr:rowOff>152400</xdr:rowOff>
    </xdr:to>
    <xdr:sp macro="" textlink="">
      <xdr:nvSpPr>
        <xdr:cNvPr id="1573" name="Rectangle 4228"/>
        <xdr:cNvSpPr>
          <a:spLocks noChangeArrowheads="1"/>
        </xdr:cNvSpPr>
      </xdr:nvSpPr>
      <xdr:spPr>
        <a:xfrm>
          <a:off x="1564640" y="492912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319</xdr:row>
      <xdr:rowOff>0</xdr:rowOff>
    </xdr:from>
    <xdr:to>
      <xdr:col>15</xdr:col>
      <xdr:colOff>9525</xdr:colOff>
      <xdr:row>319</xdr:row>
      <xdr:rowOff>0</xdr:rowOff>
    </xdr:to>
    <xdr:sp macro="" textlink="">
      <xdr:nvSpPr>
        <xdr:cNvPr id="1574" name="Rectangle 4229"/>
        <xdr:cNvSpPr>
          <a:spLocks noChangeArrowheads="1"/>
        </xdr:cNvSpPr>
      </xdr:nvSpPr>
      <xdr:spPr>
        <a:xfrm>
          <a:off x="1582420" y="502018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319</xdr:row>
      <xdr:rowOff>0</xdr:rowOff>
    </xdr:from>
    <xdr:to>
      <xdr:col>15</xdr:col>
      <xdr:colOff>9525</xdr:colOff>
      <xdr:row>319</xdr:row>
      <xdr:rowOff>0</xdr:rowOff>
    </xdr:to>
    <xdr:sp macro="" textlink="">
      <xdr:nvSpPr>
        <xdr:cNvPr id="1575" name="Rectangle 4230"/>
        <xdr:cNvSpPr>
          <a:spLocks noChangeArrowheads="1"/>
        </xdr:cNvSpPr>
      </xdr:nvSpPr>
      <xdr:spPr>
        <a:xfrm>
          <a:off x="1582420" y="502018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318</xdr:row>
      <xdr:rowOff>57150</xdr:rowOff>
    </xdr:from>
    <xdr:to>
      <xdr:col>30</xdr:col>
      <xdr:colOff>28575</xdr:colOff>
      <xdr:row>319</xdr:row>
      <xdr:rowOff>133350</xdr:rowOff>
    </xdr:to>
    <xdr:sp macro="" textlink="">
      <xdr:nvSpPr>
        <xdr:cNvPr id="1576" name="Rectangle 4231"/>
        <xdr:cNvSpPr>
          <a:spLocks noChangeArrowheads="1"/>
        </xdr:cNvSpPr>
      </xdr:nvSpPr>
      <xdr:spPr>
        <a:xfrm>
          <a:off x="3287395" y="500945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318</xdr:row>
      <xdr:rowOff>76200</xdr:rowOff>
    </xdr:from>
    <xdr:to>
      <xdr:col>14</xdr:col>
      <xdr:colOff>113030</xdr:colOff>
      <xdr:row>319</xdr:row>
      <xdr:rowOff>152400</xdr:rowOff>
    </xdr:to>
    <xdr:sp macro="" textlink="">
      <xdr:nvSpPr>
        <xdr:cNvPr id="1577" name="Rectangle 4232"/>
        <xdr:cNvSpPr>
          <a:spLocks noChangeArrowheads="1"/>
        </xdr:cNvSpPr>
      </xdr:nvSpPr>
      <xdr:spPr>
        <a:xfrm>
          <a:off x="1564640" y="501135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324</xdr:row>
      <xdr:rowOff>0</xdr:rowOff>
    </xdr:from>
    <xdr:to>
      <xdr:col>15</xdr:col>
      <xdr:colOff>9525</xdr:colOff>
      <xdr:row>324</xdr:row>
      <xdr:rowOff>0</xdr:rowOff>
    </xdr:to>
    <xdr:sp macro="" textlink="">
      <xdr:nvSpPr>
        <xdr:cNvPr id="1578" name="Rectangle 4233"/>
        <xdr:cNvSpPr>
          <a:spLocks noChangeArrowheads="1"/>
        </xdr:cNvSpPr>
      </xdr:nvSpPr>
      <xdr:spPr>
        <a:xfrm>
          <a:off x="1582420" y="51024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324</xdr:row>
      <xdr:rowOff>0</xdr:rowOff>
    </xdr:from>
    <xdr:to>
      <xdr:col>15</xdr:col>
      <xdr:colOff>9525</xdr:colOff>
      <xdr:row>324</xdr:row>
      <xdr:rowOff>0</xdr:rowOff>
    </xdr:to>
    <xdr:sp macro="" textlink="">
      <xdr:nvSpPr>
        <xdr:cNvPr id="1579" name="Rectangle 4234"/>
        <xdr:cNvSpPr>
          <a:spLocks noChangeArrowheads="1"/>
        </xdr:cNvSpPr>
      </xdr:nvSpPr>
      <xdr:spPr>
        <a:xfrm>
          <a:off x="1582420" y="51024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323</xdr:row>
      <xdr:rowOff>57150</xdr:rowOff>
    </xdr:from>
    <xdr:to>
      <xdr:col>30</xdr:col>
      <xdr:colOff>28575</xdr:colOff>
      <xdr:row>324</xdr:row>
      <xdr:rowOff>133350</xdr:rowOff>
    </xdr:to>
    <xdr:sp macro="" textlink="">
      <xdr:nvSpPr>
        <xdr:cNvPr id="1580" name="Rectangle 4235"/>
        <xdr:cNvSpPr>
          <a:spLocks noChangeArrowheads="1"/>
        </xdr:cNvSpPr>
      </xdr:nvSpPr>
      <xdr:spPr>
        <a:xfrm>
          <a:off x="3287395" y="509168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323</xdr:row>
      <xdr:rowOff>76200</xdr:rowOff>
    </xdr:from>
    <xdr:to>
      <xdr:col>14</xdr:col>
      <xdr:colOff>113030</xdr:colOff>
      <xdr:row>324</xdr:row>
      <xdr:rowOff>152400</xdr:rowOff>
    </xdr:to>
    <xdr:sp macro="" textlink="">
      <xdr:nvSpPr>
        <xdr:cNvPr id="1581" name="Rectangle 4236"/>
        <xdr:cNvSpPr>
          <a:spLocks noChangeArrowheads="1"/>
        </xdr:cNvSpPr>
      </xdr:nvSpPr>
      <xdr:spPr>
        <a:xfrm>
          <a:off x="1564640" y="509358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329</xdr:row>
      <xdr:rowOff>0</xdr:rowOff>
    </xdr:from>
    <xdr:to>
      <xdr:col>15</xdr:col>
      <xdr:colOff>9525</xdr:colOff>
      <xdr:row>329</xdr:row>
      <xdr:rowOff>0</xdr:rowOff>
    </xdr:to>
    <xdr:sp macro="" textlink="">
      <xdr:nvSpPr>
        <xdr:cNvPr id="1582" name="Rectangle 4237"/>
        <xdr:cNvSpPr>
          <a:spLocks noChangeArrowheads="1"/>
        </xdr:cNvSpPr>
      </xdr:nvSpPr>
      <xdr:spPr>
        <a:xfrm>
          <a:off x="1582420" y="51846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329</xdr:row>
      <xdr:rowOff>0</xdr:rowOff>
    </xdr:from>
    <xdr:to>
      <xdr:col>15</xdr:col>
      <xdr:colOff>9525</xdr:colOff>
      <xdr:row>329</xdr:row>
      <xdr:rowOff>0</xdr:rowOff>
    </xdr:to>
    <xdr:sp macro="" textlink="">
      <xdr:nvSpPr>
        <xdr:cNvPr id="1583" name="Rectangle 4238"/>
        <xdr:cNvSpPr>
          <a:spLocks noChangeArrowheads="1"/>
        </xdr:cNvSpPr>
      </xdr:nvSpPr>
      <xdr:spPr>
        <a:xfrm>
          <a:off x="1582420" y="51846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328</xdr:row>
      <xdr:rowOff>57150</xdr:rowOff>
    </xdr:from>
    <xdr:to>
      <xdr:col>30</xdr:col>
      <xdr:colOff>28575</xdr:colOff>
      <xdr:row>329</xdr:row>
      <xdr:rowOff>133350</xdr:rowOff>
    </xdr:to>
    <xdr:sp macro="" textlink="">
      <xdr:nvSpPr>
        <xdr:cNvPr id="1584" name="Rectangle 4239"/>
        <xdr:cNvSpPr>
          <a:spLocks noChangeArrowheads="1"/>
        </xdr:cNvSpPr>
      </xdr:nvSpPr>
      <xdr:spPr>
        <a:xfrm>
          <a:off x="3287395" y="517391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328</xdr:row>
      <xdr:rowOff>76200</xdr:rowOff>
    </xdr:from>
    <xdr:to>
      <xdr:col>14</xdr:col>
      <xdr:colOff>113030</xdr:colOff>
      <xdr:row>329</xdr:row>
      <xdr:rowOff>152400</xdr:rowOff>
    </xdr:to>
    <xdr:sp macro="" textlink="">
      <xdr:nvSpPr>
        <xdr:cNvPr id="1585" name="Rectangle 4240"/>
        <xdr:cNvSpPr>
          <a:spLocks noChangeArrowheads="1"/>
        </xdr:cNvSpPr>
      </xdr:nvSpPr>
      <xdr:spPr>
        <a:xfrm>
          <a:off x="1564640" y="517582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334</xdr:row>
      <xdr:rowOff>0</xdr:rowOff>
    </xdr:from>
    <xdr:to>
      <xdr:col>15</xdr:col>
      <xdr:colOff>9525</xdr:colOff>
      <xdr:row>334</xdr:row>
      <xdr:rowOff>0</xdr:rowOff>
    </xdr:to>
    <xdr:sp macro="" textlink="">
      <xdr:nvSpPr>
        <xdr:cNvPr id="1586" name="Rectangle 4241"/>
        <xdr:cNvSpPr>
          <a:spLocks noChangeArrowheads="1"/>
        </xdr:cNvSpPr>
      </xdr:nvSpPr>
      <xdr:spPr>
        <a:xfrm>
          <a:off x="1582420" y="52668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334</xdr:row>
      <xdr:rowOff>0</xdr:rowOff>
    </xdr:from>
    <xdr:to>
      <xdr:col>15</xdr:col>
      <xdr:colOff>9525</xdr:colOff>
      <xdr:row>334</xdr:row>
      <xdr:rowOff>0</xdr:rowOff>
    </xdr:to>
    <xdr:sp macro="" textlink="">
      <xdr:nvSpPr>
        <xdr:cNvPr id="1587" name="Rectangle 4242"/>
        <xdr:cNvSpPr>
          <a:spLocks noChangeArrowheads="1"/>
        </xdr:cNvSpPr>
      </xdr:nvSpPr>
      <xdr:spPr>
        <a:xfrm>
          <a:off x="1582420" y="52668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333</xdr:row>
      <xdr:rowOff>57150</xdr:rowOff>
    </xdr:from>
    <xdr:to>
      <xdr:col>30</xdr:col>
      <xdr:colOff>28575</xdr:colOff>
      <xdr:row>334</xdr:row>
      <xdr:rowOff>133350</xdr:rowOff>
    </xdr:to>
    <xdr:sp macro="" textlink="">
      <xdr:nvSpPr>
        <xdr:cNvPr id="1588" name="Rectangle 4243"/>
        <xdr:cNvSpPr>
          <a:spLocks noChangeArrowheads="1"/>
        </xdr:cNvSpPr>
      </xdr:nvSpPr>
      <xdr:spPr>
        <a:xfrm>
          <a:off x="3287395" y="525614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333</xdr:row>
      <xdr:rowOff>76200</xdr:rowOff>
    </xdr:from>
    <xdr:to>
      <xdr:col>14</xdr:col>
      <xdr:colOff>113030</xdr:colOff>
      <xdr:row>334</xdr:row>
      <xdr:rowOff>152400</xdr:rowOff>
    </xdr:to>
    <xdr:sp macro="" textlink="">
      <xdr:nvSpPr>
        <xdr:cNvPr id="1589" name="Rectangle 4244"/>
        <xdr:cNvSpPr>
          <a:spLocks noChangeArrowheads="1"/>
        </xdr:cNvSpPr>
      </xdr:nvSpPr>
      <xdr:spPr>
        <a:xfrm>
          <a:off x="1564640" y="525805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356</xdr:row>
      <xdr:rowOff>57150</xdr:rowOff>
    </xdr:from>
    <xdr:to>
      <xdr:col>7</xdr:col>
      <xdr:colOff>28575</xdr:colOff>
      <xdr:row>357</xdr:row>
      <xdr:rowOff>133350</xdr:rowOff>
    </xdr:to>
    <xdr:sp macro="" textlink="">
      <xdr:nvSpPr>
        <xdr:cNvPr id="1590" name="Rectangle 4245"/>
        <xdr:cNvSpPr>
          <a:spLocks noChangeArrowheads="1"/>
        </xdr:cNvSpPr>
      </xdr:nvSpPr>
      <xdr:spPr>
        <a:xfrm>
          <a:off x="687705" y="558876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356</xdr:row>
      <xdr:rowOff>76200</xdr:rowOff>
    </xdr:from>
    <xdr:to>
      <xdr:col>1</xdr:col>
      <xdr:colOff>19050</xdr:colOff>
      <xdr:row>357</xdr:row>
      <xdr:rowOff>114300</xdr:rowOff>
    </xdr:to>
    <xdr:sp macro="" textlink="">
      <xdr:nvSpPr>
        <xdr:cNvPr id="1591" name="Rectangle 4246"/>
        <xdr:cNvSpPr>
          <a:spLocks noChangeArrowheads="1"/>
        </xdr:cNvSpPr>
      </xdr:nvSpPr>
      <xdr:spPr>
        <a:xfrm>
          <a:off x="0" y="559066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361</xdr:row>
      <xdr:rowOff>57150</xdr:rowOff>
    </xdr:from>
    <xdr:to>
      <xdr:col>7</xdr:col>
      <xdr:colOff>28575</xdr:colOff>
      <xdr:row>362</xdr:row>
      <xdr:rowOff>133350</xdr:rowOff>
    </xdr:to>
    <xdr:sp macro="" textlink="">
      <xdr:nvSpPr>
        <xdr:cNvPr id="1592" name="Rectangle 4247"/>
        <xdr:cNvSpPr>
          <a:spLocks noChangeArrowheads="1"/>
        </xdr:cNvSpPr>
      </xdr:nvSpPr>
      <xdr:spPr>
        <a:xfrm>
          <a:off x="687705" y="567099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361</xdr:row>
      <xdr:rowOff>76200</xdr:rowOff>
    </xdr:from>
    <xdr:to>
      <xdr:col>1</xdr:col>
      <xdr:colOff>19050</xdr:colOff>
      <xdr:row>362</xdr:row>
      <xdr:rowOff>114300</xdr:rowOff>
    </xdr:to>
    <xdr:sp macro="" textlink="">
      <xdr:nvSpPr>
        <xdr:cNvPr id="1593" name="Rectangle 4248"/>
        <xdr:cNvSpPr>
          <a:spLocks noChangeArrowheads="1"/>
        </xdr:cNvSpPr>
      </xdr:nvSpPr>
      <xdr:spPr>
        <a:xfrm>
          <a:off x="0" y="567289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366</xdr:row>
      <xdr:rowOff>57150</xdr:rowOff>
    </xdr:from>
    <xdr:to>
      <xdr:col>7</xdr:col>
      <xdr:colOff>28575</xdr:colOff>
      <xdr:row>367</xdr:row>
      <xdr:rowOff>133350</xdr:rowOff>
    </xdr:to>
    <xdr:sp macro="" textlink="">
      <xdr:nvSpPr>
        <xdr:cNvPr id="1594" name="Rectangle 4249"/>
        <xdr:cNvSpPr>
          <a:spLocks noChangeArrowheads="1"/>
        </xdr:cNvSpPr>
      </xdr:nvSpPr>
      <xdr:spPr>
        <a:xfrm>
          <a:off x="687705" y="575322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366</xdr:row>
      <xdr:rowOff>76200</xdr:rowOff>
    </xdr:from>
    <xdr:to>
      <xdr:col>1</xdr:col>
      <xdr:colOff>19050</xdr:colOff>
      <xdr:row>367</xdr:row>
      <xdr:rowOff>114300</xdr:rowOff>
    </xdr:to>
    <xdr:sp macro="" textlink="">
      <xdr:nvSpPr>
        <xdr:cNvPr id="1595" name="Rectangle 4250"/>
        <xdr:cNvSpPr>
          <a:spLocks noChangeArrowheads="1"/>
        </xdr:cNvSpPr>
      </xdr:nvSpPr>
      <xdr:spPr>
        <a:xfrm>
          <a:off x="0" y="575513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371</xdr:row>
      <xdr:rowOff>57150</xdr:rowOff>
    </xdr:from>
    <xdr:to>
      <xdr:col>7</xdr:col>
      <xdr:colOff>28575</xdr:colOff>
      <xdr:row>372</xdr:row>
      <xdr:rowOff>133350</xdr:rowOff>
    </xdr:to>
    <xdr:sp macro="" textlink="">
      <xdr:nvSpPr>
        <xdr:cNvPr id="1596" name="Rectangle 4251"/>
        <xdr:cNvSpPr>
          <a:spLocks noChangeArrowheads="1"/>
        </xdr:cNvSpPr>
      </xdr:nvSpPr>
      <xdr:spPr>
        <a:xfrm>
          <a:off x="687705" y="583545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76200</xdr:rowOff>
    </xdr:from>
    <xdr:to>
      <xdr:col>1</xdr:col>
      <xdr:colOff>19050</xdr:colOff>
      <xdr:row>372</xdr:row>
      <xdr:rowOff>114300</xdr:rowOff>
    </xdr:to>
    <xdr:sp macro="" textlink="">
      <xdr:nvSpPr>
        <xdr:cNvPr id="1597" name="Rectangle 4252"/>
        <xdr:cNvSpPr>
          <a:spLocks noChangeArrowheads="1"/>
        </xdr:cNvSpPr>
      </xdr:nvSpPr>
      <xdr:spPr>
        <a:xfrm>
          <a:off x="0" y="583736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376</xdr:row>
      <xdr:rowOff>57150</xdr:rowOff>
    </xdr:from>
    <xdr:to>
      <xdr:col>7</xdr:col>
      <xdr:colOff>28575</xdr:colOff>
      <xdr:row>377</xdr:row>
      <xdr:rowOff>133350</xdr:rowOff>
    </xdr:to>
    <xdr:sp macro="" textlink="">
      <xdr:nvSpPr>
        <xdr:cNvPr id="1598" name="Rectangle 4253"/>
        <xdr:cNvSpPr>
          <a:spLocks noChangeArrowheads="1"/>
        </xdr:cNvSpPr>
      </xdr:nvSpPr>
      <xdr:spPr>
        <a:xfrm>
          <a:off x="687705" y="591769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376</xdr:row>
      <xdr:rowOff>76200</xdr:rowOff>
    </xdr:from>
    <xdr:to>
      <xdr:col>1</xdr:col>
      <xdr:colOff>19050</xdr:colOff>
      <xdr:row>377</xdr:row>
      <xdr:rowOff>114300</xdr:rowOff>
    </xdr:to>
    <xdr:sp macro="" textlink="">
      <xdr:nvSpPr>
        <xdr:cNvPr id="1599" name="Rectangle 4254"/>
        <xdr:cNvSpPr>
          <a:spLocks noChangeArrowheads="1"/>
        </xdr:cNvSpPr>
      </xdr:nvSpPr>
      <xdr:spPr>
        <a:xfrm>
          <a:off x="0" y="591959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381</xdr:row>
      <xdr:rowOff>57150</xdr:rowOff>
    </xdr:from>
    <xdr:to>
      <xdr:col>7</xdr:col>
      <xdr:colOff>28575</xdr:colOff>
      <xdr:row>382</xdr:row>
      <xdr:rowOff>133350</xdr:rowOff>
    </xdr:to>
    <xdr:sp macro="" textlink="">
      <xdr:nvSpPr>
        <xdr:cNvPr id="1600" name="Rectangle 4255"/>
        <xdr:cNvSpPr>
          <a:spLocks noChangeArrowheads="1"/>
        </xdr:cNvSpPr>
      </xdr:nvSpPr>
      <xdr:spPr>
        <a:xfrm>
          <a:off x="687705" y="599992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381</xdr:row>
      <xdr:rowOff>76200</xdr:rowOff>
    </xdr:from>
    <xdr:to>
      <xdr:col>1</xdr:col>
      <xdr:colOff>19050</xdr:colOff>
      <xdr:row>382</xdr:row>
      <xdr:rowOff>114300</xdr:rowOff>
    </xdr:to>
    <xdr:sp macro="" textlink="">
      <xdr:nvSpPr>
        <xdr:cNvPr id="1601" name="Rectangle 4256"/>
        <xdr:cNvSpPr>
          <a:spLocks noChangeArrowheads="1"/>
        </xdr:cNvSpPr>
      </xdr:nvSpPr>
      <xdr:spPr>
        <a:xfrm>
          <a:off x="0" y="600182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386</xdr:row>
      <xdr:rowOff>57150</xdr:rowOff>
    </xdr:from>
    <xdr:to>
      <xdr:col>7</xdr:col>
      <xdr:colOff>28575</xdr:colOff>
      <xdr:row>387</xdr:row>
      <xdr:rowOff>133350</xdr:rowOff>
    </xdr:to>
    <xdr:sp macro="" textlink="">
      <xdr:nvSpPr>
        <xdr:cNvPr id="1602" name="Rectangle 4257"/>
        <xdr:cNvSpPr>
          <a:spLocks noChangeArrowheads="1"/>
        </xdr:cNvSpPr>
      </xdr:nvSpPr>
      <xdr:spPr>
        <a:xfrm>
          <a:off x="687705" y="608215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386</xdr:row>
      <xdr:rowOff>76200</xdr:rowOff>
    </xdr:from>
    <xdr:to>
      <xdr:col>1</xdr:col>
      <xdr:colOff>19050</xdr:colOff>
      <xdr:row>387</xdr:row>
      <xdr:rowOff>114300</xdr:rowOff>
    </xdr:to>
    <xdr:sp macro="" textlink="">
      <xdr:nvSpPr>
        <xdr:cNvPr id="1603" name="Rectangle 4258"/>
        <xdr:cNvSpPr>
          <a:spLocks noChangeArrowheads="1"/>
        </xdr:cNvSpPr>
      </xdr:nvSpPr>
      <xdr:spPr>
        <a:xfrm>
          <a:off x="0" y="608406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391</xdr:row>
      <xdr:rowOff>57150</xdr:rowOff>
    </xdr:from>
    <xdr:to>
      <xdr:col>7</xdr:col>
      <xdr:colOff>28575</xdr:colOff>
      <xdr:row>392</xdr:row>
      <xdr:rowOff>133350</xdr:rowOff>
    </xdr:to>
    <xdr:sp macro="" textlink="">
      <xdr:nvSpPr>
        <xdr:cNvPr id="1604" name="Rectangle 4259"/>
        <xdr:cNvSpPr>
          <a:spLocks noChangeArrowheads="1"/>
        </xdr:cNvSpPr>
      </xdr:nvSpPr>
      <xdr:spPr>
        <a:xfrm>
          <a:off x="687705" y="616438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76200</xdr:rowOff>
    </xdr:from>
    <xdr:to>
      <xdr:col>1</xdr:col>
      <xdr:colOff>19050</xdr:colOff>
      <xdr:row>392</xdr:row>
      <xdr:rowOff>114300</xdr:rowOff>
    </xdr:to>
    <xdr:sp macro="" textlink="">
      <xdr:nvSpPr>
        <xdr:cNvPr id="1605" name="Rectangle 4260"/>
        <xdr:cNvSpPr>
          <a:spLocks noChangeArrowheads="1"/>
        </xdr:cNvSpPr>
      </xdr:nvSpPr>
      <xdr:spPr>
        <a:xfrm>
          <a:off x="0" y="616629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396</xdr:row>
      <xdr:rowOff>57150</xdr:rowOff>
    </xdr:from>
    <xdr:to>
      <xdr:col>7</xdr:col>
      <xdr:colOff>28575</xdr:colOff>
      <xdr:row>397</xdr:row>
      <xdr:rowOff>133350</xdr:rowOff>
    </xdr:to>
    <xdr:sp macro="" textlink="">
      <xdr:nvSpPr>
        <xdr:cNvPr id="1606" name="Rectangle 4261"/>
        <xdr:cNvSpPr>
          <a:spLocks noChangeArrowheads="1"/>
        </xdr:cNvSpPr>
      </xdr:nvSpPr>
      <xdr:spPr>
        <a:xfrm>
          <a:off x="687705" y="624662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396</xdr:row>
      <xdr:rowOff>76200</xdr:rowOff>
    </xdr:from>
    <xdr:to>
      <xdr:col>1</xdr:col>
      <xdr:colOff>19050</xdr:colOff>
      <xdr:row>397</xdr:row>
      <xdr:rowOff>114300</xdr:rowOff>
    </xdr:to>
    <xdr:sp macro="" textlink="">
      <xdr:nvSpPr>
        <xdr:cNvPr id="1607" name="Rectangle 4262"/>
        <xdr:cNvSpPr>
          <a:spLocks noChangeArrowheads="1"/>
        </xdr:cNvSpPr>
      </xdr:nvSpPr>
      <xdr:spPr>
        <a:xfrm>
          <a:off x="0" y="624852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401</xdr:row>
      <xdr:rowOff>57150</xdr:rowOff>
    </xdr:from>
    <xdr:to>
      <xdr:col>7</xdr:col>
      <xdr:colOff>28575</xdr:colOff>
      <xdr:row>402</xdr:row>
      <xdr:rowOff>133350</xdr:rowOff>
    </xdr:to>
    <xdr:sp macro="" textlink="">
      <xdr:nvSpPr>
        <xdr:cNvPr id="1608" name="Rectangle 4263"/>
        <xdr:cNvSpPr>
          <a:spLocks noChangeArrowheads="1"/>
        </xdr:cNvSpPr>
      </xdr:nvSpPr>
      <xdr:spPr>
        <a:xfrm>
          <a:off x="687705" y="632885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401</xdr:row>
      <xdr:rowOff>76200</xdr:rowOff>
    </xdr:from>
    <xdr:to>
      <xdr:col>1</xdr:col>
      <xdr:colOff>19050</xdr:colOff>
      <xdr:row>402</xdr:row>
      <xdr:rowOff>114300</xdr:rowOff>
    </xdr:to>
    <xdr:sp macro="" textlink="">
      <xdr:nvSpPr>
        <xdr:cNvPr id="1609" name="Rectangle 4264"/>
        <xdr:cNvSpPr>
          <a:spLocks noChangeArrowheads="1"/>
        </xdr:cNvSpPr>
      </xdr:nvSpPr>
      <xdr:spPr>
        <a:xfrm>
          <a:off x="0" y="633075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357</xdr:row>
      <xdr:rowOff>0</xdr:rowOff>
    </xdr:from>
    <xdr:to>
      <xdr:col>15</xdr:col>
      <xdr:colOff>9525</xdr:colOff>
      <xdr:row>357</xdr:row>
      <xdr:rowOff>0</xdr:rowOff>
    </xdr:to>
    <xdr:sp macro="" textlink="">
      <xdr:nvSpPr>
        <xdr:cNvPr id="1610" name="Rectangle 4265"/>
        <xdr:cNvSpPr>
          <a:spLocks noChangeArrowheads="1"/>
        </xdr:cNvSpPr>
      </xdr:nvSpPr>
      <xdr:spPr>
        <a:xfrm>
          <a:off x="1582420" y="559949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357</xdr:row>
      <xdr:rowOff>0</xdr:rowOff>
    </xdr:from>
    <xdr:to>
      <xdr:col>15</xdr:col>
      <xdr:colOff>9525</xdr:colOff>
      <xdr:row>357</xdr:row>
      <xdr:rowOff>0</xdr:rowOff>
    </xdr:to>
    <xdr:sp macro="" textlink="">
      <xdr:nvSpPr>
        <xdr:cNvPr id="1611" name="Rectangle 4266"/>
        <xdr:cNvSpPr>
          <a:spLocks noChangeArrowheads="1"/>
        </xdr:cNvSpPr>
      </xdr:nvSpPr>
      <xdr:spPr>
        <a:xfrm>
          <a:off x="1582420" y="559949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357</xdr:row>
      <xdr:rowOff>0</xdr:rowOff>
    </xdr:from>
    <xdr:to>
      <xdr:col>15</xdr:col>
      <xdr:colOff>9525</xdr:colOff>
      <xdr:row>357</xdr:row>
      <xdr:rowOff>0</xdr:rowOff>
    </xdr:to>
    <xdr:sp macro="" textlink="">
      <xdr:nvSpPr>
        <xdr:cNvPr id="1612" name="Rectangle 4267"/>
        <xdr:cNvSpPr>
          <a:spLocks noChangeArrowheads="1"/>
        </xdr:cNvSpPr>
      </xdr:nvSpPr>
      <xdr:spPr>
        <a:xfrm>
          <a:off x="1582420" y="559949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356</xdr:row>
      <xdr:rowOff>57150</xdr:rowOff>
    </xdr:from>
    <xdr:to>
      <xdr:col>30</xdr:col>
      <xdr:colOff>28575</xdr:colOff>
      <xdr:row>357</xdr:row>
      <xdr:rowOff>133350</xdr:rowOff>
    </xdr:to>
    <xdr:sp macro="" textlink="">
      <xdr:nvSpPr>
        <xdr:cNvPr id="1613" name="Rectangle 4268"/>
        <xdr:cNvSpPr>
          <a:spLocks noChangeArrowheads="1"/>
        </xdr:cNvSpPr>
      </xdr:nvSpPr>
      <xdr:spPr>
        <a:xfrm>
          <a:off x="3287395" y="558876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356</xdr:row>
      <xdr:rowOff>76200</xdr:rowOff>
    </xdr:from>
    <xdr:to>
      <xdr:col>14</xdr:col>
      <xdr:colOff>113030</xdr:colOff>
      <xdr:row>357</xdr:row>
      <xdr:rowOff>152400</xdr:rowOff>
    </xdr:to>
    <xdr:sp macro="" textlink="">
      <xdr:nvSpPr>
        <xdr:cNvPr id="1614" name="Rectangle 4269"/>
        <xdr:cNvSpPr>
          <a:spLocks noChangeArrowheads="1"/>
        </xdr:cNvSpPr>
      </xdr:nvSpPr>
      <xdr:spPr>
        <a:xfrm>
          <a:off x="1564640" y="559066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362</xdr:row>
      <xdr:rowOff>0</xdr:rowOff>
    </xdr:from>
    <xdr:to>
      <xdr:col>15</xdr:col>
      <xdr:colOff>9525</xdr:colOff>
      <xdr:row>362</xdr:row>
      <xdr:rowOff>0</xdr:rowOff>
    </xdr:to>
    <xdr:sp macro="" textlink="">
      <xdr:nvSpPr>
        <xdr:cNvPr id="1615" name="Rectangle 4270"/>
        <xdr:cNvSpPr>
          <a:spLocks noChangeArrowheads="1"/>
        </xdr:cNvSpPr>
      </xdr:nvSpPr>
      <xdr:spPr>
        <a:xfrm>
          <a:off x="1582420" y="568172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362</xdr:row>
      <xdr:rowOff>0</xdr:rowOff>
    </xdr:from>
    <xdr:to>
      <xdr:col>15</xdr:col>
      <xdr:colOff>9525</xdr:colOff>
      <xdr:row>362</xdr:row>
      <xdr:rowOff>0</xdr:rowOff>
    </xdr:to>
    <xdr:sp macro="" textlink="">
      <xdr:nvSpPr>
        <xdr:cNvPr id="1616" name="Rectangle 4271"/>
        <xdr:cNvSpPr>
          <a:spLocks noChangeArrowheads="1"/>
        </xdr:cNvSpPr>
      </xdr:nvSpPr>
      <xdr:spPr>
        <a:xfrm>
          <a:off x="1582420" y="568172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362</xdr:row>
      <xdr:rowOff>0</xdr:rowOff>
    </xdr:from>
    <xdr:to>
      <xdr:col>15</xdr:col>
      <xdr:colOff>9525</xdr:colOff>
      <xdr:row>362</xdr:row>
      <xdr:rowOff>0</xdr:rowOff>
    </xdr:to>
    <xdr:sp macro="" textlink="">
      <xdr:nvSpPr>
        <xdr:cNvPr id="1617" name="Rectangle 4272"/>
        <xdr:cNvSpPr>
          <a:spLocks noChangeArrowheads="1"/>
        </xdr:cNvSpPr>
      </xdr:nvSpPr>
      <xdr:spPr>
        <a:xfrm>
          <a:off x="1582420" y="568172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361</xdr:row>
      <xdr:rowOff>57150</xdr:rowOff>
    </xdr:from>
    <xdr:to>
      <xdr:col>30</xdr:col>
      <xdr:colOff>28575</xdr:colOff>
      <xdr:row>362</xdr:row>
      <xdr:rowOff>133350</xdr:rowOff>
    </xdr:to>
    <xdr:sp macro="" textlink="">
      <xdr:nvSpPr>
        <xdr:cNvPr id="1618" name="Rectangle 4273"/>
        <xdr:cNvSpPr>
          <a:spLocks noChangeArrowheads="1"/>
        </xdr:cNvSpPr>
      </xdr:nvSpPr>
      <xdr:spPr>
        <a:xfrm>
          <a:off x="3287395" y="567099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361</xdr:row>
      <xdr:rowOff>76200</xdr:rowOff>
    </xdr:from>
    <xdr:to>
      <xdr:col>14</xdr:col>
      <xdr:colOff>113030</xdr:colOff>
      <xdr:row>362</xdr:row>
      <xdr:rowOff>152400</xdr:rowOff>
    </xdr:to>
    <xdr:sp macro="" textlink="">
      <xdr:nvSpPr>
        <xdr:cNvPr id="1619" name="Rectangle 4274"/>
        <xdr:cNvSpPr>
          <a:spLocks noChangeArrowheads="1"/>
        </xdr:cNvSpPr>
      </xdr:nvSpPr>
      <xdr:spPr>
        <a:xfrm>
          <a:off x="1564640" y="567289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367</xdr:row>
      <xdr:rowOff>0</xdr:rowOff>
    </xdr:from>
    <xdr:to>
      <xdr:col>15</xdr:col>
      <xdr:colOff>9525</xdr:colOff>
      <xdr:row>367</xdr:row>
      <xdr:rowOff>0</xdr:rowOff>
    </xdr:to>
    <xdr:sp macro="" textlink="">
      <xdr:nvSpPr>
        <xdr:cNvPr id="1620" name="Rectangle 4275"/>
        <xdr:cNvSpPr>
          <a:spLocks noChangeArrowheads="1"/>
        </xdr:cNvSpPr>
      </xdr:nvSpPr>
      <xdr:spPr>
        <a:xfrm>
          <a:off x="1582420" y="576395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367</xdr:row>
      <xdr:rowOff>0</xdr:rowOff>
    </xdr:from>
    <xdr:to>
      <xdr:col>15</xdr:col>
      <xdr:colOff>9525</xdr:colOff>
      <xdr:row>367</xdr:row>
      <xdr:rowOff>0</xdr:rowOff>
    </xdr:to>
    <xdr:sp macro="" textlink="">
      <xdr:nvSpPr>
        <xdr:cNvPr id="1621" name="Rectangle 4276"/>
        <xdr:cNvSpPr>
          <a:spLocks noChangeArrowheads="1"/>
        </xdr:cNvSpPr>
      </xdr:nvSpPr>
      <xdr:spPr>
        <a:xfrm>
          <a:off x="1582420" y="576395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367</xdr:row>
      <xdr:rowOff>0</xdr:rowOff>
    </xdr:from>
    <xdr:to>
      <xdr:col>15</xdr:col>
      <xdr:colOff>9525</xdr:colOff>
      <xdr:row>367</xdr:row>
      <xdr:rowOff>0</xdr:rowOff>
    </xdr:to>
    <xdr:sp macro="" textlink="">
      <xdr:nvSpPr>
        <xdr:cNvPr id="1622" name="Rectangle 4277"/>
        <xdr:cNvSpPr>
          <a:spLocks noChangeArrowheads="1"/>
        </xdr:cNvSpPr>
      </xdr:nvSpPr>
      <xdr:spPr>
        <a:xfrm>
          <a:off x="1582420" y="576395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366</xdr:row>
      <xdr:rowOff>57150</xdr:rowOff>
    </xdr:from>
    <xdr:to>
      <xdr:col>30</xdr:col>
      <xdr:colOff>28575</xdr:colOff>
      <xdr:row>367</xdr:row>
      <xdr:rowOff>133350</xdr:rowOff>
    </xdr:to>
    <xdr:sp macro="" textlink="">
      <xdr:nvSpPr>
        <xdr:cNvPr id="1623" name="Rectangle 4278"/>
        <xdr:cNvSpPr>
          <a:spLocks noChangeArrowheads="1"/>
        </xdr:cNvSpPr>
      </xdr:nvSpPr>
      <xdr:spPr>
        <a:xfrm>
          <a:off x="3287395" y="575322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366</xdr:row>
      <xdr:rowOff>76200</xdr:rowOff>
    </xdr:from>
    <xdr:to>
      <xdr:col>14</xdr:col>
      <xdr:colOff>113030</xdr:colOff>
      <xdr:row>367</xdr:row>
      <xdr:rowOff>152400</xdr:rowOff>
    </xdr:to>
    <xdr:sp macro="" textlink="">
      <xdr:nvSpPr>
        <xdr:cNvPr id="1624" name="Rectangle 4279"/>
        <xdr:cNvSpPr>
          <a:spLocks noChangeArrowheads="1"/>
        </xdr:cNvSpPr>
      </xdr:nvSpPr>
      <xdr:spPr>
        <a:xfrm>
          <a:off x="1564640" y="575513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372</xdr:row>
      <xdr:rowOff>0</xdr:rowOff>
    </xdr:from>
    <xdr:to>
      <xdr:col>15</xdr:col>
      <xdr:colOff>9525</xdr:colOff>
      <xdr:row>372</xdr:row>
      <xdr:rowOff>0</xdr:rowOff>
    </xdr:to>
    <xdr:sp macro="" textlink="">
      <xdr:nvSpPr>
        <xdr:cNvPr id="1625" name="Rectangle 4280"/>
        <xdr:cNvSpPr>
          <a:spLocks noChangeArrowheads="1"/>
        </xdr:cNvSpPr>
      </xdr:nvSpPr>
      <xdr:spPr>
        <a:xfrm>
          <a:off x="1582420" y="584619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372</xdr:row>
      <xdr:rowOff>0</xdr:rowOff>
    </xdr:from>
    <xdr:to>
      <xdr:col>15</xdr:col>
      <xdr:colOff>9525</xdr:colOff>
      <xdr:row>372</xdr:row>
      <xdr:rowOff>0</xdr:rowOff>
    </xdr:to>
    <xdr:sp macro="" textlink="">
      <xdr:nvSpPr>
        <xdr:cNvPr id="1626" name="Rectangle 4281"/>
        <xdr:cNvSpPr>
          <a:spLocks noChangeArrowheads="1"/>
        </xdr:cNvSpPr>
      </xdr:nvSpPr>
      <xdr:spPr>
        <a:xfrm>
          <a:off x="1582420" y="584619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372</xdr:row>
      <xdr:rowOff>0</xdr:rowOff>
    </xdr:from>
    <xdr:to>
      <xdr:col>15</xdr:col>
      <xdr:colOff>9525</xdr:colOff>
      <xdr:row>372</xdr:row>
      <xdr:rowOff>0</xdr:rowOff>
    </xdr:to>
    <xdr:sp macro="" textlink="">
      <xdr:nvSpPr>
        <xdr:cNvPr id="1627" name="Rectangle 4282"/>
        <xdr:cNvSpPr>
          <a:spLocks noChangeArrowheads="1"/>
        </xdr:cNvSpPr>
      </xdr:nvSpPr>
      <xdr:spPr>
        <a:xfrm>
          <a:off x="1582420" y="584619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371</xdr:row>
      <xdr:rowOff>57150</xdr:rowOff>
    </xdr:from>
    <xdr:to>
      <xdr:col>30</xdr:col>
      <xdr:colOff>28575</xdr:colOff>
      <xdr:row>372</xdr:row>
      <xdr:rowOff>133350</xdr:rowOff>
    </xdr:to>
    <xdr:sp macro="" textlink="">
      <xdr:nvSpPr>
        <xdr:cNvPr id="1628" name="Rectangle 4283"/>
        <xdr:cNvSpPr>
          <a:spLocks noChangeArrowheads="1"/>
        </xdr:cNvSpPr>
      </xdr:nvSpPr>
      <xdr:spPr>
        <a:xfrm>
          <a:off x="3287395" y="583545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371</xdr:row>
      <xdr:rowOff>76200</xdr:rowOff>
    </xdr:from>
    <xdr:to>
      <xdr:col>14</xdr:col>
      <xdr:colOff>113030</xdr:colOff>
      <xdr:row>372</xdr:row>
      <xdr:rowOff>152400</xdr:rowOff>
    </xdr:to>
    <xdr:sp macro="" textlink="">
      <xdr:nvSpPr>
        <xdr:cNvPr id="1629" name="Rectangle 4284"/>
        <xdr:cNvSpPr>
          <a:spLocks noChangeArrowheads="1"/>
        </xdr:cNvSpPr>
      </xdr:nvSpPr>
      <xdr:spPr>
        <a:xfrm>
          <a:off x="1564640" y="583736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377</xdr:row>
      <xdr:rowOff>0</xdr:rowOff>
    </xdr:from>
    <xdr:to>
      <xdr:col>15</xdr:col>
      <xdr:colOff>9525</xdr:colOff>
      <xdr:row>377</xdr:row>
      <xdr:rowOff>0</xdr:rowOff>
    </xdr:to>
    <xdr:sp macro="" textlink="">
      <xdr:nvSpPr>
        <xdr:cNvPr id="1630" name="Rectangle 4285"/>
        <xdr:cNvSpPr>
          <a:spLocks noChangeArrowheads="1"/>
        </xdr:cNvSpPr>
      </xdr:nvSpPr>
      <xdr:spPr>
        <a:xfrm>
          <a:off x="1582420" y="592842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377</xdr:row>
      <xdr:rowOff>0</xdr:rowOff>
    </xdr:from>
    <xdr:to>
      <xdr:col>15</xdr:col>
      <xdr:colOff>9525</xdr:colOff>
      <xdr:row>377</xdr:row>
      <xdr:rowOff>0</xdr:rowOff>
    </xdr:to>
    <xdr:sp macro="" textlink="">
      <xdr:nvSpPr>
        <xdr:cNvPr id="1631" name="Rectangle 4286"/>
        <xdr:cNvSpPr>
          <a:spLocks noChangeArrowheads="1"/>
        </xdr:cNvSpPr>
      </xdr:nvSpPr>
      <xdr:spPr>
        <a:xfrm>
          <a:off x="1582420" y="592842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377</xdr:row>
      <xdr:rowOff>0</xdr:rowOff>
    </xdr:from>
    <xdr:to>
      <xdr:col>15</xdr:col>
      <xdr:colOff>9525</xdr:colOff>
      <xdr:row>377</xdr:row>
      <xdr:rowOff>0</xdr:rowOff>
    </xdr:to>
    <xdr:sp macro="" textlink="">
      <xdr:nvSpPr>
        <xdr:cNvPr id="1632" name="Rectangle 4287"/>
        <xdr:cNvSpPr>
          <a:spLocks noChangeArrowheads="1"/>
        </xdr:cNvSpPr>
      </xdr:nvSpPr>
      <xdr:spPr>
        <a:xfrm>
          <a:off x="1582420" y="592842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376</xdr:row>
      <xdr:rowOff>57150</xdr:rowOff>
    </xdr:from>
    <xdr:to>
      <xdr:col>30</xdr:col>
      <xdr:colOff>28575</xdr:colOff>
      <xdr:row>377</xdr:row>
      <xdr:rowOff>133350</xdr:rowOff>
    </xdr:to>
    <xdr:sp macro="" textlink="">
      <xdr:nvSpPr>
        <xdr:cNvPr id="1633" name="Rectangle 4288"/>
        <xdr:cNvSpPr>
          <a:spLocks noChangeArrowheads="1"/>
        </xdr:cNvSpPr>
      </xdr:nvSpPr>
      <xdr:spPr>
        <a:xfrm>
          <a:off x="3287395" y="591769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376</xdr:row>
      <xdr:rowOff>76200</xdr:rowOff>
    </xdr:from>
    <xdr:to>
      <xdr:col>14</xdr:col>
      <xdr:colOff>113030</xdr:colOff>
      <xdr:row>377</xdr:row>
      <xdr:rowOff>152400</xdr:rowOff>
    </xdr:to>
    <xdr:sp macro="" textlink="">
      <xdr:nvSpPr>
        <xdr:cNvPr id="1634" name="Rectangle 4289"/>
        <xdr:cNvSpPr>
          <a:spLocks noChangeArrowheads="1"/>
        </xdr:cNvSpPr>
      </xdr:nvSpPr>
      <xdr:spPr>
        <a:xfrm>
          <a:off x="1564640" y="591959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382</xdr:row>
      <xdr:rowOff>0</xdr:rowOff>
    </xdr:from>
    <xdr:to>
      <xdr:col>15</xdr:col>
      <xdr:colOff>9525</xdr:colOff>
      <xdr:row>382</xdr:row>
      <xdr:rowOff>0</xdr:rowOff>
    </xdr:to>
    <xdr:sp macro="" textlink="">
      <xdr:nvSpPr>
        <xdr:cNvPr id="1635" name="Rectangle 4290"/>
        <xdr:cNvSpPr>
          <a:spLocks noChangeArrowheads="1"/>
        </xdr:cNvSpPr>
      </xdr:nvSpPr>
      <xdr:spPr>
        <a:xfrm>
          <a:off x="1582420" y="60106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382</xdr:row>
      <xdr:rowOff>0</xdr:rowOff>
    </xdr:from>
    <xdr:to>
      <xdr:col>15</xdr:col>
      <xdr:colOff>9525</xdr:colOff>
      <xdr:row>382</xdr:row>
      <xdr:rowOff>0</xdr:rowOff>
    </xdr:to>
    <xdr:sp macro="" textlink="">
      <xdr:nvSpPr>
        <xdr:cNvPr id="1636" name="Rectangle 4291"/>
        <xdr:cNvSpPr>
          <a:spLocks noChangeArrowheads="1"/>
        </xdr:cNvSpPr>
      </xdr:nvSpPr>
      <xdr:spPr>
        <a:xfrm>
          <a:off x="1582420" y="60106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382</xdr:row>
      <xdr:rowOff>0</xdr:rowOff>
    </xdr:from>
    <xdr:to>
      <xdr:col>15</xdr:col>
      <xdr:colOff>9525</xdr:colOff>
      <xdr:row>382</xdr:row>
      <xdr:rowOff>0</xdr:rowOff>
    </xdr:to>
    <xdr:sp macro="" textlink="">
      <xdr:nvSpPr>
        <xdr:cNvPr id="1637" name="Rectangle 4292"/>
        <xdr:cNvSpPr>
          <a:spLocks noChangeArrowheads="1"/>
        </xdr:cNvSpPr>
      </xdr:nvSpPr>
      <xdr:spPr>
        <a:xfrm>
          <a:off x="1582420" y="60106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381</xdr:row>
      <xdr:rowOff>57150</xdr:rowOff>
    </xdr:from>
    <xdr:to>
      <xdr:col>30</xdr:col>
      <xdr:colOff>28575</xdr:colOff>
      <xdr:row>382</xdr:row>
      <xdr:rowOff>133350</xdr:rowOff>
    </xdr:to>
    <xdr:sp macro="" textlink="">
      <xdr:nvSpPr>
        <xdr:cNvPr id="1638" name="Rectangle 4293"/>
        <xdr:cNvSpPr>
          <a:spLocks noChangeArrowheads="1"/>
        </xdr:cNvSpPr>
      </xdr:nvSpPr>
      <xdr:spPr>
        <a:xfrm>
          <a:off x="3287395" y="599992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381</xdr:row>
      <xdr:rowOff>76200</xdr:rowOff>
    </xdr:from>
    <xdr:to>
      <xdr:col>14</xdr:col>
      <xdr:colOff>113030</xdr:colOff>
      <xdr:row>382</xdr:row>
      <xdr:rowOff>152400</xdr:rowOff>
    </xdr:to>
    <xdr:sp macro="" textlink="">
      <xdr:nvSpPr>
        <xdr:cNvPr id="1639" name="Rectangle 4294"/>
        <xdr:cNvSpPr>
          <a:spLocks noChangeArrowheads="1"/>
        </xdr:cNvSpPr>
      </xdr:nvSpPr>
      <xdr:spPr>
        <a:xfrm>
          <a:off x="1564640" y="600182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387</xdr:row>
      <xdr:rowOff>0</xdr:rowOff>
    </xdr:from>
    <xdr:to>
      <xdr:col>15</xdr:col>
      <xdr:colOff>9525</xdr:colOff>
      <xdr:row>387</xdr:row>
      <xdr:rowOff>0</xdr:rowOff>
    </xdr:to>
    <xdr:sp macro="" textlink="">
      <xdr:nvSpPr>
        <xdr:cNvPr id="1640" name="Rectangle 4295"/>
        <xdr:cNvSpPr>
          <a:spLocks noChangeArrowheads="1"/>
        </xdr:cNvSpPr>
      </xdr:nvSpPr>
      <xdr:spPr>
        <a:xfrm>
          <a:off x="1582420" y="609288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387</xdr:row>
      <xdr:rowOff>0</xdr:rowOff>
    </xdr:from>
    <xdr:to>
      <xdr:col>15</xdr:col>
      <xdr:colOff>9525</xdr:colOff>
      <xdr:row>387</xdr:row>
      <xdr:rowOff>0</xdr:rowOff>
    </xdr:to>
    <xdr:sp macro="" textlink="">
      <xdr:nvSpPr>
        <xdr:cNvPr id="1641" name="Rectangle 4296"/>
        <xdr:cNvSpPr>
          <a:spLocks noChangeArrowheads="1"/>
        </xdr:cNvSpPr>
      </xdr:nvSpPr>
      <xdr:spPr>
        <a:xfrm>
          <a:off x="1582420" y="609288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387</xdr:row>
      <xdr:rowOff>0</xdr:rowOff>
    </xdr:from>
    <xdr:to>
      <xdr:col>15</xdr:col>
      <xdr:colOff>9525</xdr:colOff>
      <xdr:row>387</xdr:row>
      <xdr:rowOff>0</xdr:rowOff>
    </xdr:to>
    <xdr:sp macro="" textlink="">
      <xdr:nvSpPr>
        <xdr:cNvPr id="1642" name="Rectangle 4297"/>
        <xdr:cNvSpPr>
          <a:spLocks noChangeArrowheads="1"/>
        </xdr:cNvSpPr>
      </xdr:nvSpPr>
      <xdr:spPr>
        <a:xfrm>
          <a:off x="1582420" y="609288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386</xdr:row>
      <xdr:rowOff>57150</xdr:rowOff>
    </xdr:from>
    <xdr:to>
      <xdr:col>30</xdr:col>
      <xdr:colOff>28575</xdr:colOff>
      <xdr:row>387</xdr:row>
      <xdr:rowOff>133350</xdr:rowOff>
    </xdr:to>
    <xdr:sp macro="" textlink="">
      <xdr:nvSpPr>
        <xdr:cNvPr id="1643" name="Rectangle 4298"/>
        <xdr:cNvSpPr>
          <a:spLocks noChangeArrowheads="1"/>
        </xdr:cNvSpPr>
      </xdr:nvSpPr>
      <xdr:spPr>
        <a:xfrm>
          <a:off x="3287395" y="608215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386</xdr:row>
      <xdr:rowOff>76200</xdr:rowOff>
    </xdr:from>
    <xdr:to>
      <xdr:col>14</xdr:col>
      <xdr:colOff>113030</xdr:colOff>
      <xdr:row>387</xdr:row>
      <xdr:rowOff>152400</xdr:rowOff>
    </xdr:to>
    <xdr:sp macro="" textlink="">
      <xdr:nvSpPr>
        <xdr:cNvPr id="1644" name="Rectangle 4299"/>
        <xdr:cNvSpPr>
          <a:spLocks noChangeArrowheads="1"/>
        </xdr:cNvSpPr>
      </xdr:nvSpPr>
      <xdr:spPr>
        <a:xfrm>
          <a:off x="1564640" y="608406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392</xdr:row>
      <xdr:rowOff>0</xdr:rowOff>
    </xdr:from>
    <xdr:to>
      <xdr:col>15</xdr:col>
      <xdr:colOff>9525</xdr:colOff>
      <xdr:row>392</xdr:row>
      <xdr:rowOff>0</xdr:rowOff>
    </xdr:to>
    <xdr:sp macro="" textlink="">
      <xdr:nvSpPr>
        <xdr:cNvPr id="1645" name="Rectangle 4300"/>
        <xdr:cNvSpPr>
          <a:spLocks noChangeArrowheads="1"/>
        </xdr:cNvSpPr>
      </xdr:nvSpPr>
      <xdr:spPr>
        <a:xfrm>
          <a:off x="1582420" y="61751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392</xdr:row>
      <xdr:rowOff>0</xdr:rowOff>
    </xdr:from>
    <xdr:to>
      <xdr:col>15</xdr:col>
      <xdr:colOff>9525</xdr:colOff>
      <xdr:row>392</xdr:row>
      <xdr:rowOff>0</xdr:rowOff>
    </xdr:to>
    <xdr:sp macro="" textlink="">
      <xdr:nvSpPr>
        <xdr:cNvPr id="1646" name="Rectangle 4301"/>
        <xdr:cNvSpPr>
          <a:spLocks noChangeArrowheads="1"/>
        </xdr:cNvSpPr>
      </xdr:nvSpPr>
      <xdr:spPr>
        <a:xfrm>
          <a:off x="1582420" y="61751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392</xdr:row>
      <xdr:rowOff>0</xdr:rowOff>
    </xdr:from>
    <xdr:to>
      <xdr:col>15</xdr:col>
      <xdr:colOff>9525</xdr:colOff>
      <xdr:row>392</xdr:row>
      <xdr:rowOff>0</xdr:rowOff>
    </xdr:to>
    <xdr:sp macro="" textlink="">
      <xdr:nvSpPr>
        <xdr:cNvPr id="1647" name="Rectangle 4302"/>
        <xdr:cNvSpPr>
          <a:spLocks noChangeArrowheads="1"/>
        </xdr:cNvSpPr>
      </xdr:nvSpPr>
      <xdr:spPr>
        <a:xfrm>
          <a:off x="1582420" y="61751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391</xdr:row>
      <xdr:rowOff>57150</xdr:rowOff>
    </xdr:from>
    <xdr:to>
      <xdr:col>30</xdr:col>
      <xdr:colOff>28575</xdr:colOff>
      <xdr:row>392</xdr:row>
      <xdr:rowOff>133350</xdr:rowOff>
    </xdr:to>
    <xdr:sp macro="" textlink="">
      <xdr:nvSpPr>
        <xdr:cNvPr id="1648" name="Rectangle 4303"/>
        <xdr:cNvSpPr>
          <a:spLocks noChangeArrowheads="1"/>
        </xdr:cNvSpPr>
      </xdr:nvSpPr>
      <xdr:spPr>
        <a:xfrm>
          <a:off x="3287395" y="616438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391</xdr:row>
      <xdr:rowOff>76200</xdr:rowOff>
    </xdr:from>
    <xdr:to>
      <xdr:col>14</xdr:col>
      <xdr:colOff>113030</xdr:colOff>
      <xdr:row>392</xdr:row>
      <xdr:rowOff>152400</xdr:rowOff>
    </xdr:to>
    <xdr:sp macro="" textlink="">
      <xdr:nvSpPr>
        <xdr:cNvPr id="1649" name="Rectangle 4304"/>
        <xdr:cNvSpPr>
          <a:spLocks noChangeArrowheads="1"/>
        </xdr:cNvSpPr>
      </xdr:nvSpPr>
      <xdr:spPr>
        <a:xfrm>
          <a:off x="1564640" y="616629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397</xdr:row>
      <xdr:rowOff>0</xdr:rowOff>
    </xdr:from>
    <xdr:to>
      <xdr:col>15</xdr:col>
      <xdr:colOff>9525</xdr:colOff>
      <xdr:row>397</xdr:row>
      <xdr:rowOff>0</xdr:rowOff>
    </xdr:to>
    <xdr:sp macro="" textlink="">
      <xdr:nvSpPr>
        <xdr:cNvPr id="1650" name="Rectangle 4305"/>
        <xdr:cNvSpPr>
          <a:spLocks noChangeArrowheads="1"/>
        </xdr:cNvSpPr>
      </xdr:nvSpPr>
      <xdr:spPr>
        <a:xfrm>
          <a:off x="1582420" y="62573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397</xdr:row>
      <xdr:rowOff>0</xdr:rowOff>
    </xdr:from>
    <xdr:to>
      <xdr:col>15</xdr:col>
      <xdr:colOff>9525</xdr:colOff>
      <xdr:row>397</xdr:row>
      <xdr:rowOff>0</xdr:rowOff>
    </xdr:to>
    <xdr:sp macro="" textlink="">
      <xdr:nvSpPr>
        <xdr:cNvPr id="1651" name="Rectangle 4306"/>
        <xdr:cNvSpPr>
          <a:spLocks noChangeArrowheads="1"/>
        </xdr:cNvSpPr>
      </xdr:nvSpPr>
      <xdr:spPr>
        <a:xfrm>
          <a:off x="1582420" y="62573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397</xdr:row>
      <xdr:rowOff>0</xdr:rowOff>
    </xdr:from>
    <xdr:to>
      <xdr:col>15</xdr:col>
      <xdr:colOff>9525</xdr:colOff>
      <xdr:row>397</xdr:row>
      <xdr:rowOff>0</xdr:rowOff>
    </xdr:to>
    <xdr:sp macro="" textlink="">
      <xdr:nvSpPr>
        <xdr:cNvPr id="1652" name="Rectangle 4307"/>
        <xdr:cNvSpPr>
          <a:spLocks noChangeArrowheads="1"/>
        </xdr:cNvSpPr>
      </xdr:nvSpPr>
      <xdr:spPr>
        <a:xfrm>
          <a:off x="1582420" y="62573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396</xdr:row>
      <xdr:rowOff>57150</xdr:rowOff>
    </xdr:from>
    <xdr:to>
      <xdr:col>30</xdr:col>
      <xdr:colOff>28575</xdr:colOff>
      <xdr:row>397</xdr:row>
      <xdr:rowOff>133350</xdr:rowOff>
    </xdr:to>
    <xdr:sp macro="" textlink="">
      <xdr:nvSpPr>
        <xdr:cNvPr id="1653" name="Rectangle 4308"/>
        <xdr:cNvSpPr>
          <a:spLocks noChangeArrowheads="1"/>
        </xdr:cNvSpPr>
      </xdr:nvSpPr>
      <xdr:spPr>
        <a:xfrm>
          <a:off x="3287395" y="624662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396</xdr:row>
      <xdr:rowOff>76200</xdr:rowOff>
    </xdr:from>
    <xdr:to>
      <xdr:col>14</xdr:col>
      <xdr:colOff>113030</xdr:colOff>
      <xdr:row>397</xdr:row>
      <xdr:rowOff>152400</xdr:rowOff>
    </xdr:to>
    <xdr:sp macro="" textlink="">
      <xdr:nvSpPr>
        <xdr:cNvPr id="1654" name="Rectangle 4309"/>
        <xdr:cNvSpPr>
          <a:spLocks noChangeArrowheads="1"/>
        </xdr:cNvSpPr>
      </xdr:nvSpPr>
      <xdr:spPr>
        <a:xfrm>
          <a:off x="1564640" y="624852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402</xdr:row>
      <xdr:rowOff>0</xdr:rowOff>
    </xdr:from>
    <xdr:to>
      <xdr:col>15</xdr:col>
      <xdr:colOff>9525</xdr:colOff>
      <xdr:row>402</xdr:row>
      <xdr:rowOff>0</xdr:rowOff>
    </xdr:to>
    <xdr:sp macro="" textlink="">
      <xdr:nvSpPr>
        <xdr:cNvPr id="1655" name="Rectangle 4310"/>
        <xdr:cNvSpPr>
          <a:spLocks noChangeArrowheads="1"/>
        </xdr:cNvSpPr>
      </xdr:nvSpPr>
      <xdr:spPr>
        <a:xfrm>
          <a:off x="1582420" y="63395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402</xdr:row>
      <xdr:rowOff>0</xdr:rowOff>
    </xdr:from>
    <xdr:to>
      <xdr:col>15</xdr:col>
      <xdr:colOff>9525</xdr:colOff>
      <xdr:row>402</xdr:row>
      <xdr:rowOff>0</xdr:rowOff>
    </xdr:to>
    <xdr:sp macro="" textlink="">
      <xdr:nvSpPr>
        <xdr:cNvPr id="1656" name="Rectangle 4311"/>
        <xdr:cNvSpPr>
          <a:spLocks noChangeArrowheads="1"/>
        </xdr:cNvSpPr>
      </xdr:nvSpPr>
      <xdr:spPr>
        <a:xfrm>
          <a:off x="1582420" y="63395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402</xdr:row>
      <xdr:rowOff>0</xdr:rowOff>
    </xdr:from>
    <xdr:to>
      <xdr:col>15</xdr:col>
      <xdr:colOff>9525</xdr:colOff>
      <xdr:row>402</xdr:row>
      <xdr:rowOff>0</xdr:rowOff>
    </xdr:to>
    <xdr:sp macro="" textlink="">
      <xdr:nvSpPr>
        <xdr:cNvPr id="1657" name="Rectangle 4312"/>
        <xdr:cNvSpPr>
          <a:spLocks noChangeArrowheads="1"/>
        </xdr:cNvSpPr>
      </xdr:nvSpPr>
      <xdr:spPr>
        <a:xfrm>
          <a:off x="1582420" y="63395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401</xdr:row>
      <xdr:rowOff>57150</xdr:rowOff>
    </xdr:from>
    <xdr:to>
      <xdr:col>30</xdr:col>
      <xdr:colOff>28575</xdr:colOff>
      <xdr:row>402</xdr:row>
      <xdr:rowOff>133350</xdr:rowOff>
    </xdr:to>
    <xdr:sp macro="" textlink="">
      <xdr:nvSpPr>
        <xdr:cNvPr id="1658" name="Rectangle 4313"/>
        <xdr:cNvSpPr>
          <a:spLocks noChangeArrowheads="1"/>
        </xdr:cNvSpPr>
      </xdr:nvSpPr>
      <xdr:spPr>
        <a:xfrm>
          <a:off x="3287395" y="632885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401</xdr:row>
      <xdr:rowOff>76200</xdr:rowOff>
    </xdr:from>
    <xdr:to>
      <xdr:col>14</xdr:col>
      <xdr:colOff>113030</xdr:colOff>
      <xdr:row>402</xdr:row>
      <xdr:rowOff>152400</xdr:rowOff>
    </xdr:to>
    <xdr:sp macro="" textlink="">
      <xdr:nvSpPr>
        <xdr:cNvPr id="1659" name="Rectangle 4314"/>
        <xdr:cNvSpPr>
          <a:spLocks noChangeArrowheads="1"/>
        </xdr:cNvSpPr>
      </xdr:nvSpPr>
      <xdr:spPr>
        <a:xfrm>
          <a:off x="1564640" y="633075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424</xdr:row>
      <xdr:rowOff>57150</xdr:rowOff>
    </xdr:from>
    <xdr:to>
      <xdr:col>7</xdr:col>
      <xdr:colOff>28575</xdr:colOff>
      <xdr:row>425</xdr:row>
      <xdr:rowOff>133350</xdr:rowOff>
    </xdr:to>
    <xdr:sp macro="" textlink="">
      <xdr:nvSpPr>
        <xdr:cNvPr id="1660" name="Rectangle 4315"/>
        <xdr:cNvSpPr>
          <a:spLocks noChangeArrowheads="1"/>
        </xdr:cNvSpPr>
      </xdr:nvSpPr>
      <xdr:spPr>
        <a:xfrm>
          <a:off x="687705" y="666146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424</xdr:row>
      <xdr:rowOff>76200</xdr:rowOff>
    </xdr:from>
    <xdr:to>
      <xdr:col>1</xdr:col>
      <xdr:colOff>19050</xdr:colOff>
      <xdr:row>425</xdr:row>
      <xdr:rowOff>114300</xdr:rowOff>
    </xdr:to>
    <xdr:sp macro="" textlink="">
      <xdr:nvSpPr>
        <xdr:cNvPr id="1661" name="Rectangle 4316"/>
        <xdr:cNvSpPr>
          <a:spLocks noChangeArrowheads="1"/>
        </xdr:cNvSpPr>
      </xdr:nvSpPr>
      <xdr:spPr>
        <a:xfrm>
          <a:off x="0" y="666337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429</xdr:row>
      <xdr:rowOff>57150</xdr:rowOff>
    </xdr:from>
    <xdr:to>
      <xdr:col>7</xdr:col>
      <xdr:colOff>28575</xdr:colOff>
      <xdr:row>430</xdr:row>
      <xdr:rowOff>133350</xdr:rowOff>
    </xdr:to>
    <xdr:sp macro="" textlink="">
      <xdr:nvSpPr>
        <xdr:cNvPr id="1662" name="Rectangle 4317"/>
        <xdr:cNvSpPr>
          <a:spLocks noChangeArrowheads="1"/>
        </xdr:cNvSpPr>
      </xdr:nvSpPr>
      <xdr:spPr>
        <a:xfrm>
          <a:off x="687705" y="674370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429</xdr:row>
      <xdr:rowOff>76200</xdr:rowOff>
    </xdr:from>
    <xdr:to>
      <xdr:col>1</xdr:col>
      <xdr:colOff>19050</xdr:colOff>
      <xdr:row>430</xdr:row>
      <xdr:rowOff>114300</xdr:rowOff>
    </xdr:to>
    <xdr:sp macro="" textlink="">
      <xdr:nvSpPr>
        <xdr:cNvPr id="1663" name="Rectangle 4318"/>
        <xdr:cNvSpPr>
          <a:spLocks noChangeArrowheads="1"/>
        </xdr:cNvSpPr>
      </xdr:nvSpPr>
      <xdr:spPr>
        <a:xfrm>
          <a:off x="0" y="674560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434</xdr:row>
      <xdr:rowOff>57150</xdr:rowOff>
    </xdr:from>
    <xdr:to>
      <xdr:col>7</xdr:col>
      <xdr:colOff>28575</xdr:colOff>
      <xdr:row>435</xdr:row>
      <xdr:rowOff>133350</xdr:rowOff>
    </xdr:to>
    <xdr:sp macro="" textlink="">
      <xdr:nvSpPr>
        <xdr:cNvPr id="1664" name="Rectangle 4319"/>
        <xdr:cNvSpPr>
          <a:spLocks noChangeArrowheads="1"/>
        </xdr:cNvSpPr>
      </xdr:nvSpPr>
      <xdr:spPr>
        <a:xfrm>
          <a:off x="687705" y="682593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434</xdr:row>
      <xdr:rowOff>76200</xdr:rowOff>
    </xdr:from>
    <xdr:to>
      <xdr:col>1</xdr:col>
      <xdr:colOff>19050</xdr:colOff>
      <xdr:row>435</xdr:row>
      <xdr:rowOff>114300</xdr:rowOff>
    </xdr:to>
    <xdr:sp macro="" textlink="">
      <xdr:nvSpPr>
        <xdr:cNvPr id="1665" name="Rectangle 4320"/>
        <xdr:cNvSpPr>
          <a:spLocks noChangeArrowheads="1"/>
        </xdr:cNvSpPr>
      </xdr:nvSpPr>
      <xdr:spPr>
        <a:xfrm>
          <a:off x="0" y="682783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439</xdr:row>
      <xdr:rowOff>57150</xdr:rowOff>
    </xdr:from>
    <xdr:to>
      <xdr:col>7</xdr:col>
      <xdr:colOff>28575</xdr:colOff>
      <xdr:row>440</xdr:row>
      <xdr:rowOff>133350</xdr:rowOff>
    </xdr:to>
    <xdr:sp macro="" textlink="">
      <xdr:nvSpPr>
        <xdr:cNvPr id="1666" name="Rectangle 4321"/>
        <xdr:cNvSpPr>
          <a:spLocks noChangeArrowheads="1"/>
        </xdr:cNvSpPr>
      </xdr:nvSpPr>
      <xdr:spPr>
        <a:xfrm>
          <a:off x="687705" y="690816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439</xdr:row>
      <xdr:rowOff>76200</xdr:rowOff>
    </xdr:from>
    <xdr:to>
      <xdr:col>1</xdr:col>
      <xdr:colOff>19050</xdr:colOff>
      <xdr:row>440</xdr:row>
      <xdr:rowOff>114300</xdr:rowOff>
    </xdr:to>
    <xdr:sp macro="" textlink="">
      <xdr:nvSpPr>
        <xdr:cNvPr id="1667" name="Rectangle 4322"/>
        <xdr:cNvSpPr>
          <a:spLocks noChangeArrowheads="1"/>
        </xdr:cNvSpPr>
      </xdr:nvSpPr>
      <xdr:spPr>
        <a:xfrm>
          <a:off x="0" y="691007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444</xdr:row>
      <xdr:rowOff>57150</xdr:rowOff>
    </xdr:from>
    <xdr:to>
      <xdr:col>7</xdr:col>
      <xdr:colOff>28575</xdr:colOff>
      <xdr:row>445</xdr:row>
      <xdr:rowOff>133350</xdr:rowOff>
    </xdr:to>
    <xdr:sp macro="" textlink="">
      <xdr:nvSpPr>
        <xdr:cNvPr id="1668" name="Rectangle 4323"/>
        <xdr:cNvSpPr>
          <a:spLocks noChangeArrowheads="1"/>
        </xdr:cNvSpPr>
      </xdr:nvSpPr>
      <xdr:spPr>
        <a:xfrm>
          <a:off x="687705" y="699039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444</xdr:row>
      <xdr:rowOff>76200</xdr:rowOff>
    </xdr:from>
    <xdr:to>
      <xdr:col>1</xdr:col>
      <xdr:colOff>19050</xdr:colOff>
      <xdr:row>445</xdr:row>
      <xdr:rowOff>114300</xdr:rowOff>
    </xdr:to>
    <xdr:sp macro="" textlink="">
      <xdr:nvSpPr>
        <xdr:cNvPr id="1669" name="Rectangle 4324"/>
        <xdr:cNvSpPr>
          <a:spLocks noChangeArrowheads="1"/>
        </xdr:cNvSpPr>
      </xdr:nvSpPr>
      <xdr:spPr>
        <a:xfrm>
          <a:off x="0" y="699230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449</xdr:row>
      <xdr:rowOff>57150</xdr:rowOff>
    </xdr:from>
    <xdr:to>
      <xdr:col>7</xdr:col>
      <xdr:colOff>28575</xdr:colOff>
      <xdr:row>450</xdr:row>
      <xdr:rowOff>133350</xdr:rowOff>
    </xdr:to>
    <xdr:sp macro="" textlink="">
      <xdr:nvSpPr>
        <xdr:cNvPr id="1670" name="Rectangle 4325"/>
        <xdr:cNvSpPr>
          <a:spLocks noChangeArrowheads="1"/>
        </xdr:cNvSpPr>
      </xdr:nvSpPr>
      <xdr:spPr>
        <a:xfrm>
          <a:off x="687705" y="707263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449</xdr:row>
      <xdr:rowOff>76200</xdr:rowOff>
    </xdr:from>
    <xdr:to>
      <xdr:col>1</xdr:col>
      <xdr:colOff>19050</xdr:colOff>
      <xdr:row>450</xdr:row>
      <xdr:rowOff>114300</xdr:rowOff>
    </xdr:to>
    <xdr:sp macro="" textlink="">
      <xdr:nvSpPr>
        <xdr:cNvPr id="1671" name="Rectangle 4326"/>
        <xdr:cNvSpPr>
          <a:spLocks noChangeArrowheads="1"/>
        </xdr:cNvSpPr>
      </xdr:nvSpPr>
      <xdr:spPr>
        <a:xfrm>
          <a:off x="0" y="707453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454</xdr:row>
      <xdr:rowOff>57150</xdr:rowOff>
    </xdr:from>
    <xdr:to>
      <xdr:col>7</xdr:col>
      <xdr:colOff>28575</xdr:colOff>
      <xdr:row>455</xdr:row>
      <xdr:rowOff>133350</xdr:rowOff>
    </xdr:to>
    <xdr:sp macro="" textlink="">
      <xdr:nvSpPr>
        <xdr:cNvPr id="1672" name="Rectangle 4327"/>
        <xdr:cNvSpPr>
          <a:spLocks noChangeArrowheads="1"/>
        </xdr:cNvSpPr>
      </xdr:nvSpPr>
      <xdr:spPr>
        <a:xfrm>
          <a:off x="687705" y="715486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454</xdr:row>
      <xdr:rowOff>76200</xdr:rowOff>
    </xdr:from>
    <xdr:to>
      <xdr:col>1</xdr:col>
      <xdr:colOff>19050</xdr:colOff>
      <xdr:row>455</xdr:row>
      <xdr:rowOff>114300</xdr:rowOff>
    </xdr:to>
    <xdr:sp macro="" textlink="">
      <xdr:nvSpPr>
        <xdr:cNvPr id="1673" name="Rectangle 4328"/>
        <xdr:cNvSpPr>
          <a:spLocks noChangeArrowheads="1"/>
        </xdr:cNvSpPr>
      </xdr:nvSpPr>
      <xdr:spPr>
        <a:xfrm>
          <a:off x="0" y="715676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459</xdr:row>
      <xdr:rowOff>57150</xdr:rowOff>
    </xdr:from>
    <xdr:to>
      <xdr:col>7</xdr:col>
      <xdr:colOff>28575</xdr:colOff>
      <xdr:row>460</xdr:row>
      <xdr:rowOff>133350</xdr:rowOff>
    </xdr:to>
    <xdr:sp macro="" textlink="">
      <xdr:nvSpPr>
        <xdr:cNvPr id="1674" name="Rectangle 4329"/>
        <xdr:cNvSpPr>
          <a:spLocks noChangeArrowheads="1"/>
        </xdr:cNvSpPr>
      </xdr:nvSpPr>
      <xdr:spPr>
        <a:xfrm>
          <a:off x="687705" y="723709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459</xdr:row>
      <xdr:rowOff>76200</xdr:rowOff>
    </xdr:from>
    <xdr:to>
      <xdr:col>1</xdr:col>
      <xdr:colOff>19050</xdr:colOff>
      <xdr:row>460</xdr:row>
      <xdr:rowOff>114300</xdr:rowOff>
    </xdr:to>
    <xdr:sp macro="" textlink="">
      <xdr:nvSpPr>
        <xdr:cNvPr id="1675" name="Rectangle 4330"/>
        <xdr:cNvSpPr>
          <a:spLocks noChangeArrowheads="1"/>
        </xdr:cNvSpPr>
      </xdr:nvSpPr>
      <xdr:spPr>
        <a:xfrm>
          <a:off x="0" y="723900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464</xdr:row>
      <xdr:rowOff>57150</xdr:rowOff>
    </xdr:from>
    <xdr:to>
      <xdr:col>7</xdr:col>
      <xdr:colOff>28575</xdr:colOff>
      <xdr:row>465</xdr:row>
      <xdr:rowOff>133350</xdr:rowOff>
    </xdr:to>
    <xdr:sp macro="" textlink="">
      <xdr:nvSpPr>
        <xdr:cNvPr id="1676" name="Rectangle 4331"/>
        <xdr:cNvSpPr>
          <a:spLocks noChangeArrowheads="1"/>
        </xdr:cNvSpPr>
      </xdr:nvSpPr>
      <xdr:spPr>
        <a:xfrm>
          <a:off x="687705" y="731932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464</xdr:row>
      <xdr:rowOff>76200</xdr:rowOff>
    </xdr:from>
    <xdr:to>
      <xdr:col>1</xdr:col>
      <xdr:colOff>19050</xdr:colOff>
      <xdr:row>465</xdr:row>
      <xdr:rowOff>114300</xdr:rowOff>
    </xdr:to>
    <xdr:sp macro="" textlink="">
      <xdr:nvSpPr>
        <xdr:cNvPr id="1677" name="Rectangle 4332"/>
        <xdr:cNvSpPr>
          <a:spLocks noChangeArrowheads="1"/>
        </xdr:cNvSpPr>
      </xdr:nvSpPr>
      <xdr:spPr>
        <a:xfrm>
          <a:off x="0" y="732123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469</xdr:row>
      <xdr:rowOff>57150</xdr:rowOff>
    </xdr:from>
    <xdr:to>
      <xdr:col>7</xdr:col>
      <xdr:colOff>28575</xdr:colOff>
      <xdr:row>470</xdr:row>
      <xdr:rowOff>133350</xdr:rowOff>
    </xdr:to>
    <xdr:sp macro="" textlink="">
      <xdr:nvSpPr>
        <xdr:cNvPr id="1678" name="Rectangle 4333"/>
        <xdr:cNvSpPr>
          <a:spLocks noChangeArrowheads="1"/>
        </xdr:cNvSpPr>
      </xdr:nvSpPr>
      <xdr:spPr>
        <a:xfrm>
          <a:off x="687705" y="740156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469</xdr:row>
      <xdr:rowOff>76200</xdr:rowOff>
    </xdr:from>
    <xdr:to>
      <xdr:col>1</xdr:col>
      <xdr:colOff>19050</xdr:colOff>
      <xdr:row>470</xdr:row>
      <xdr:rowOff>114300</xdr:rowOff>
    </xdr:to>
    <xdr:sp macro="" textlink="">
      <xdr:nvSpPr>
        <xdr:cNvPr id="1679" name="Rectangle 4334"/>
        <xdr:cNvSpPr>
          <a:spLocks noChangeArrowheads="1"/>
        </xdr:cNvSpPr>
      </xdr:nvSpPr>
      <xdr:spPr>
        <a:xfrm>
          <a:off x="0" y="740346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425</xdr:row>
      <xdr:rowOff>0</xdr:rowOff>
    </xdr:from>
    <xdr:to>
      <xdr:col>15</xdr:col>
      <xdr:colOff>9525</xdr:colOff>
      <xdr:row>425</xdr:row>
      <xdr:rowOff>0</xdr:rowOff>
    </xdr:to>
    <xdr:sp macro="" textlink="">
      <xdr:nvSpPr>
        <xdr:cNvPr id="1680" name="Rectangle 4335"/>
        <xdr:cNvSpPr>
          <a:spLocks noChangeArrowheads="1"/>
        </xdr:cNvSpPr>
      </xdr:nvSpPr>
      <xdr:spPr>
        <a:xfrm>
          <a:off x="1582420" y="667219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425</xdr:row>
      <xdr:rowOff>0</xdr:rowOff>
    </xdr:from>
    <xdr:to>
      <xdr:col>15</xdr:col>
      <xdr:colOff>9525</xdr:colOff>
      <xdr:row>425</xdr:row>
      <xdr:rowOff>0</xdr:rowOff>
    </xdr:to>
    <xdr:sp macro="" textlink="">
      <xdr:nvSpPr>
        <xdr:cNvPr id="1681" name="Rectangle 4336"/>
        <xdr:cNvSpPr>
          <a:spLocks noChangeArrowheads="1"/>
        </xdr:cNvSpPr>
      </xdr:nvSpPr>
      <xdr:spPr>
        <a:xfrm>
          <a:off x="1582420" y="667219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425</xdr:row>
      <xdr:rowOff>0</xdr:rowOff>
    </xdr:from>
    <xdr:to>
      <xdr:col>15</xdr:col>
      <xdr:colOff>9525</xdr:colOff>
      <xdr:row>425</xdr:row>
      <xdr:rowOff>0</xdr:rowOff>
    </xdr:to>
    <xdr:sp macro="" textlink="">
      <xdr:nvSpPr>
        <xdr:cNvPr id="1682" name="Rectangle 4337"/>
        <xdr:cNvSpPr>
          <a:spLocks noChangeArrowheads="1"/>
        </xdr:cNvSpPr>
      </xdr:nvSpPr>
      <xdr:spPr>
        <a:xfrm>
          <a:off x="1582420" y="667219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425</xdr:row>
      <xdr:rowOff>0</xdr:rowOff>
    </xdr:from>
    <xdr:to>
      <xdr:col>15</xdr:col>
      <xdr:colOff>9525</xdr:colOff>
      <xdr:row>425</xdr:row>
      <xdr:rowOff>0</xdr:rowOff>
    </xdr:to>
    <xdr:sp macro="" textlink="">
      <xdr:nvSpPr>
        <xdr:cNvPr id="1683" name="Rectangle 4338"/>
        <xdr:cNvSpPr>
          <a:spLocks noChangeArrowheads="1"/>
        </xdr:cNvSpPr>
      </xdr:nvSpPr>
      <xdr:spPr>
        <a:xfrm>
          <a:off x="1582420" y="667219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424</xdr:row>
      <xdr:rowOff>57150</xdr:rowOff>
    </xdr:from>
    <xdr:to>
      <xdr:col>30</xdr:col>
      <xdr:colOff>28575</xdr:colOff>
      <xdr:row>425</xdr:row>
      <xdr:rowOff>133350</xdr:rowOff>
    </xdr:to>
    <xdr:sp macro="" textlink="">
      <xdr:nvSpPr>
        <xdr:cNvPr id="1684" name="Rectangle 4339"/>
        <xdr:cNvSpPr>
          <a:spLocks noChangeArrowheads="1"/>
        </xdr:cNvSpPr>
      </xdr:nvSpPr>
      <xdr:spPr>
        <a:xfrm>
          <a:off x="3287395" y="666146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424</xdr:row>
      <xdr:rowOff>76200</xdr:rowOff>
    </xdr:from>
    <xdr:to>
      <xdr:col>14</xdr:col>
      <xdr:colOff>113030</xdr:colOff>
      <xdr:row>425</xdr:row>
      <xdr:rowOff>152400</xdr:rowOff>
    </xdr:to>
    <xdr:sp macro="" textlink="">
      <xdr:nvSpPr>
        <xdr:cNvPr id="1685" name="Rectangle 4340"/>
        <xdr:cNvSpPr>
          <a:spLocks noChangeArrowheads="1"/>
        </xdr:cNvSpPr>
      </xdr:nvSpPr>
      <xdr:spPr>
        <a:xfrm>
          <a:off x="1564640" y="666337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430</xdr:row>
      <xdr:rowOff>0</xdr:rowOff>
    </xdr:from>
    <xdr:to>
      <xdr:col>15</xdr:col>
      <xdr:colOff>9525</xdr:colOff>
      <xdr:row>430</xdr:row>
      <xdr:rowOff>0</xdr:rowOff>
    </xdr:to>
    <xdr:sp macro="" textlink="">
      <xdr:nvSpPr>
        <xdr:cNvPr id="1686" name="Rectangle 4341"/>
        <xdr:cNvSpPr>
          <a:spLocks noChangeArrowheads="1"/>
        </xdr:cNvSpPr>
      </xdr:nvSpPr>
      <xdr:spPr>
        <a:xfrm>
          <a:off x="1582420" y="675443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430</xdr:row>
      <xdr:rowOff>0</xdr:rowOff>
    </xdr:from>
    <xdr:to>
      <xdr:col>15</xdr:col>
      <xdr:colOff>9525</xdr:colOff>
      <xdr:row>430</xdr:row>
      <xdr:rowOff>0</xdr:rowOff>
    </xdr:to>
    <xdr:sp macro="" textlink="">
      <xdr:nvSpPr>
        <xdr:cNvPr id="1687" name="Rectangle 4342"/>
        <xdr:cNvSpPr>
          <a:spLocks noChangeArrowheads="1"/>
        </xdr:cNvSpPr>
      </xdr:nvSpPr>
      <xdr:spPr>
        <a:xfrm>
          <a:off x="1582420" y="675443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430</xdr:row>
      <xdr:rowOff>0</xdr:rowOff>
    </xdr:from>
    <xdr:to>
      <xdr:col>15</xdr:col>
      <xdr:colOff>9525</xdr:colOff>
      <xdr:row>430</xdr:row>
      <xdr:rowOff>0</xdr:rowOff>
    </xdr:to>
    <xdr:sp macro="" textlink="">
      <xdr:nvSpPr>
        <xdr:cNvPr id="1688" name="Rectangle 4343"/>
        <xdr:cNvSpPr>
          <a:spLocks noChangeArrowheads="1"/>
        </xdr:cNvSpPr>
      </xdr:nvSpPr>
      <xdr:spPr>
        <a:xfrm>
          <a:off x="1582420" y="675443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430</xdr:row>
      <xdr:rowOff>0</xdr:rowOff>
    </xdr:from>
    <xdr:to>
      <xdr:col>15</xdr:col>
      <xdr:colOff>9525</xdr:colOff>
      <xdr:row>430</xdr:row>
      <xdr:rowOff>0</xdr:rowOff>
    </xdr:to>
    <xdr:sp macro="" textlink="">
      <xdr:nvSpPr>
        <xdr:cNvPr id="1689" name="Rectangle 4344"/>
        <xdr:cNvSpPr>
          <a:spLocks noChangeArrowheads="1"/>
        </xdr:cNvSpPr>
      </xdr:nvSpPr>
      <xdr:spPr>
        <a:xfrm>
          <a:off x="1582420" y="675443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429</xdr:row>
      <xdr:rowOff>57150</xdr:rowOff>
    </xdr:from>
    <xdr:to>
      <xdr:col>30</xdr:col>
      <xdr:colOff>28575</xdr:colOff>
      <xdr:row>430</xdr:row>
      <xdr:rowOff>133350</xdr:rowOff>
    </xdr:to>
    <xdr:sp macro="" textlink="">
      <xdr:nvSpPr>
        <xdr:cNvPr id="1690" name="Rectangle 4345"/>
        <xdr:cNvSpPr>
          <a:spLocks noChangeArrowheads="1"/>
        </xdr:cNvSpPr>
      </xdr:nvSpPr>
      <xdr:spPr>
        <a:xfrm>
          <a:off x="3287395" y="674370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429</xdr:row>
      <xdr:rowOff>76200</xdr:rowOff>
    </xdr:from>
    <xdr:to>
      <xdr:col>14</xdr:col>
      <xdr:colOff>113030</xdr:colOff>
      <xdr:row>430</xdr:row>
      <xdr:rowOff>152400</xdr:rowOff>
    </xdr:to>
    <xdr:sp macro="" textlink="">
      <xdr:nvSpPr>
        <xdr:cNvPr id="1691" name="Rectangle 4346"/>
        <xdr:cNvSpPr>
          <a:spLocks noChangeArrowheads="1"/>
        </xdr:cNvSpPr>
      </xdr:nvSpPr>
      <xdr:spPr>
        <a:xfrm>
          <a:off x="1564640" y="674560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435</xdr:row>
      <xdr:rowOff>0</xdr:rowOff>
    </xdr:from>
    <xdr:to>
      <xdr:col>15</xdr:col>
      <xdr:colOff>9525</xdr:colOff>
      <xdr:row>435</xdr:row>
      <xdr:rowOff>0</xdr:rowOff>
    </xdr:to>
    <xdr:sp macro="" textlink="">
      <xdr:nvSpPr>
        <xdr:cNvPr id="1692" name="Rectangle 4347"/>
        <xdr:cNvSpPr>
          <a:spLocks noChangeArrowheads="1"/>
        </xdr:cNvSpPr>
      </xdr:nvSpPr>
      <xdr:spPr>
        <a:xfrm>
          <a:off x="1582420" y="683666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435</xdr:row>
      <xdr:rowOff>0</xdr:rowOff>
    </xdr:from>
    <xdr:to>
      <xdr:col>15</xdr:col>
      <xdr:colOff>9525</xdr:colOff>
      <xdr:row>435</xdr:row>
      <xdr:rowOff>0</xdr:rowOff>
    </xdr:to>
    <xdr:sp macro="" textlink="">
      <xdr:nvSpPr>
        <xdr:cNvPr id="1693" name="Rectangle 4348"/>
        <xdr:cNvSpPr>
          <a:spLocks noChangeArrowheads="1"/>
        </xdr:cNvSpPr>
      </xdr:nvSpPr>
      <xdr:spPr>
        <a:xfrm>
          <a:off x="1582420" y="683666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435</xdr:row>
      <xdr:rowOff>0</xdr:rowOff>
    </xdr:from>
    <xdr:to>
      <xdr:col>15</xdr:col>
      <xdr:colOff>9525</xdr:colOff>
      <xdr:row>435</xdr:row>
      <xdr:rowOff>0</xdr:rowOff>
    </xdr:to>
    <xdr:sp macro="" textlink="">
      <xdr:nvSpPr>
        <xdr:cNvPr id="1694" name="Rectangle 4349"/>
        <xdr:cNvSpPr>
          <a:spLocks noChangeArrowheads="1"/>
        </xdr:cNvSpPr>
      </xdr:nvSpPr>
      <xdr:spPr>
        <a:xfrm>
          <a:off x="1582420" y="683666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435</xdr:row>
      <xdr:rowOff>0</xdr:rowOff>
    </xdr:from>
    <xdr:to>
      <xdr:col>15</xdr:col>
      <xdr:colOff>9525</xdr:colOff>
      <xdr:row>435</xdr:row>
      <xdr:rowOff>0</xdr:rowOff>
    </xdr:to>
    <xdr:sp macro="" textlink="">
      <xdr:nvSpPr>
        <xdr:cNvPr id="1695" name="Rectangle 4350"/>
        <xdr:cNvSpPr>
          <a:spLocks noChangeArrowheads="1"/>
        </xdr:cNvSpPr>
      </xdr:nvSpPr>
      <xdr:spPr>
        <a:xfrm>
          <a:off x="1582420" y="683666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434</xdr:row>
      <xdr:rowOff>57150</xdr:rowOff>
    </xdr:from>
    <xdr:to>
      <xdr:col>30</xdr:col>
      <xdr:colOff>28575</xdr:colOff>
      <xdr:row>435</xdr:row>
      <xdr:rowOff>133350</xdr:rowOff>
    </xdr:to>
    <xdr:sp macro="" textlink="">
      <xdr:nvSpPr>
        <xdr:cNvPr id="1696" name="Rectangle 4351"/>
        <xdr:cNvSpPr>
          <a:spLocks noChangeArrowheads="1"/>
        </xdr:cNvSpPr>
      </xdr:nvSpPr>
      <xdr:spPr>
        <a:xfrm>
          <a:off x="3287395" y="682593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434</xdr:row>
      <xdr:rowOff>76200</xdr:rowOff>
    </xdr:from>
    <xdr:to>
      <xdr:col>14</xdr:col>
      <xdr:colOff>113030</xdr:colOff>
      <xdr:row>435</xdr:row>
      <xdr:rowOff>152400</xdr:rowOff>
    </xdr:to>
    <xdr:sp macro="" textlink="">
      <xdr:nvSpPr>
        <xdr:cNvPr id="1697" name="Rectangle 4352"/>
        <xdr:cNvSpPr>
          <a:spLocks noChangeArrowheads="1"/>
        </xdr:cNvSpPr>
      </xdr:nvSpPr>
      <xdr:spPr>
        <a:xfrm>
          <a:off x="1564640" y="682783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440</xdr:row>
      <xdr:rowOff>0</xdr:rowOff>
    </xdr:from>
    <xdr:to>
      <xdr:col>15</xdr:col>
      <xdr:colOff>9525</xdr:colOff>
      <xdr:row>440</xdr:row>
      <xdr:rowOff>0</xdr:rowOff>
    </xdr:to>
    <xdr:sp macro="" textlink="">
      <xdr:nvSpPr>
        <xdr:cNvPr id="1698" name="Rectangle 4353"/>
        <xdr:cNvSpPr>
          <a:spLocks noChangeArrowheads="1"/>
        </xdr:cNvSpPr>
      </xdr:nvSpPr>
      <xdr:spPr>
        <a:xfrm>
          <a:off x="1582420" y="691889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440</xdr:row>
      <xdr:rowOff>0</xdr:rowOff>
    </xdr:from>
    <xdr:to>
      <xdr:col>15</xdr:col>
      <xdr:colOff>9525</xdr:colOff>
      <xdr:row>440</xdr:row>
      <xdr:rowOff>0</xdr:rowOff>
    </xdr:to>
    <xdr:sp macro="" textlink="">
      <xdr:nvSpPr>
        <xdr:cNvPr id="1699" name="Rectangle 4354"/>
        <xdr:cNvSpPr>
          <a:spLocks noChangeArrowheads="1"/>
        </xdr:cNvSpPr>
      </xdr:nvSpPr>
      <xdr:spPr>
        <a:xfrm>
          <a:off x="1582420" y="691889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440</xdr:row>
      <xdr:rowOff>0</xdr:rowOff>
    </xdr:from>
    <xdr:to>
      <xdr:col>15</xdr:col>
      <xdr:colOff>9525</xdr:colOff>
      <xdr:row>440</xdr:row>
      <xdr:rowOff>0</xdr:rowOff>
    </xdr:to>
    <xdr:sp macro="" textlink="">
      <xdr:nvSpPr>
        <xdr:cNvPr id="1700" name="Rectangle 4355"/>
        <xdr:cNvSpPr>
          <a:spLocks noChangeArrowheads="1"/>
        </xdr:cNvSpPr>
      </xdr:nvSpPr>
      <xdr:spPr>
        <a:xfrm>
          <a:off x="1582420" y="691889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440</xdr:row>
      <xdr:rowOff>0</xdr:rowOff>
    </xdr:from>
    <xdr:to>
      <xdr:col>15</xdr:col>
      <xdr:colOff>9525</xdr:colOff>
      <xdr:row>440</xdr:row>
      <xdr:rowOff>0</xdr:rowOff>
    </xdr:to>
    <xdr:sp macro="" textlink="">
      <xdr:nvSpPr>
        <xdr:cNvPr id="1701" name="Rectangle 4356"/>
        <xdr:cNvSpPr>
          <a:spLocks noChangeArrowheads="1"/>
        </xdr:cNvSpPr>
      </xdr:nvSpPr>
      <xdr:spPr>
        <a:xfrm>
          <a:off x="1582420" y="691889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439</xdr:row>
      <xdr:rowOff>57150</xdr:rowOff>
    </xdr:from>
    <xdr:to>
      <xdr:col>30</xdr:col>
      <xdr:colOff>28575</xdr:colOff>
      <xdr:row>440</xdr:row>
      <xdr:rowOff>133350</xdr:rowOff>
    </xdr:to>
    <xdr:sp macro="" textlink="">
      <xdr:nvSpPr>
        <xdr:cNvPr id="1702" name="Rectangle 4357"/>
        <xdr:cNvSpPr>
          <a:spLocks noChangeArrowheads="1"/>
        </xdr:cNvSpPr>
      </xdr:nvSpPr>
      <xdr:spPr>
        <a:xfrm>
          <a:off x="3287395" y="690816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439</xdr:row>
      <xdr:rowOff>76200</xdr:rowOff>
    </xdr:from>
    <xdr:to>
      <xdr:col>14</xdr:col>
      <xdr:colOff>113030</xdr:colOff>
      <xdr:row>440</xdr:row>
      <xdr:rowOff>152400</xdr:rowOff>
    </xdr:to>
    <xdr:sp macro="" textlink="">
      <xdr:nvSpPr>
        <xdr:cNvPr id="1703" name="Rectangle 4358"/>
        <xdr:cNvSpPr>
          <a:spLocks noChangeArrowheads="1"/>
        </xdr:cNvSpPr>
      </xdr:nvSpPr>
      <xdr:spPr>
        <a:xfrm>
          <a:off x="1564640" y="691007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445</xdr:row>
      <xdr:rowOff>0</xdr:rowOff>
    </xdr:from>
    <xdr:to>
      <xdr:col>15</xdr:col>
      <xdr:colOff>9525</xdr:colOff>
      <xdr:row>445</xdr:row>
      <xdr:rowOff>0</xdr:rowOff>
    </xdr:to>
    <xdr:sp macro="" textlink="">
      <xdr:nvSpPr>
        <xdr:cNvPr id="1704" name="Rectangle 4359"/>
        <xdr:cNvSpPr>
          <a:spLocks noChangeArrowheads="1"/>
        </xdr:cNvSpPr>
      </xdr:nvSpPr>
      <xdr:spPr>
        <a:xfrm>
          <a:off x="1582420" y="700112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445</xdr:row>
      <xdr:rowOff>0</xdr:rowOff>
    </xdr:from>
    <xdr:to>
      <xdr:col>15</xdr:col>
      <xdr:colOff>9525</xdr:colOff>
      <xdr:row>445</xdr:row>
      <xdr:rowOff>0</xdr:rowOff>
    </xdr:to>
    <xdr:sp macro="" textlink="">
      <xdr:nvSpPr>
        <xdr:cNvPr id="1705" name="Rectangle 4360"/>
        <xdr:cNvSpPr>
          <a:spLocks noChangeArrowheads="1"/>
        </xdr:cNvSpPr>
      </xdr:nvSpPr>
      <xdr:spPr>
        <a:xfrm>
          <a:off x="1582420" y="700112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445</xdr:row>
      <xdr:rowOff>0</xdr:rowOff>
    </xdr:from>
    <xdr:to>
      <xdr:col>15</xdr:col>
      <xdr:colOff>9525</xdr:colOff>
      <xdr:row>445</xdr:row>
      <xdr:rowOff>0</xdr:rowOff>
    </xdr:to>
    <xdr:sp macro="" textlink="">
      <xdr:nvSpPr>
        <xdr:cNvPr id="1706" name="Rectangle 4361"/>
        <xdr:cNvSpPr>
          <a:spLocks noChangeArrowheads="1"/>
        </xdr:cNvSpPr>
      </xdr:nvSpPr>
      <xdr:spPr>
        <a:xfrm>
          <a:off x="1582420" y="700112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445</xdr:row>
      <xdr:rowOff>0</xdr:rowOff>
    </xdr:from>
    <xdr:to>
      <xdr:col>15</xdr:col>
      <xdr:colOff>9525</xdr:colOff>
      <xdr:row>445</xdr:row>
      <xdr:rowOff>0</xdr:rowOff>
    </xdr:to>
    <xdr:sp macro="" textlink="">
      <xdr:nvSpPr>
        <xdr:cNvPr id="1707" name="Rectangle 4362"/>
        <xdr:cNvSpPr>
          <a:spLocks noChangeArrowheads="1"/>
        </xdr:cNvSpPr>
      </xdr:nvSpPr>
      <xdr:spPr>
        <a:xfrm>
          <a:off x="1582420" y="700112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444</xdr:row>
      <xdr:rowOff>57150</xdr:rowOff>
    </xdr:from>
    <xdr:to>
      <xdr:col>30</xdr:col>
      <xdr:colOff>28575</xdr:colOff>
      <xdr:row>445</xdr:row>
      <xdr:rowOff>133350</xdr:rowOff>
    </xdr:to>
    <xdr:sp macro="" textlink="">
      <xdr:nvSpPr>
        <xdr:cNvPr id="1708" name="Rectangle 4363"/>
        <xdr:cNvSpPr>
          <a:spLocks noChangeArrowheads="1"/>
        </xdr:cNvSpPr>
      </xdr:nvSpPr>
      <xdr:spPr>
        <a:xfrm>
          <a:off x="3287395" y="699039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444</xdr:row>
      <xdr:rowOff>76200</xdr:rowOff>
    </xdr:from>
    <xdr:to>
      <xdr:col>14</xdr:col>
      <xdr:colOff>113030</xdr:colOff>
      <xdr:row>445</xdr:row>
      <xdr:rowOff>152400</xdr:rowOff>
    </xdr:to>
    <xdr:sp macro="" textlink="">
      <xdr:nvSpPr>
        <xdr:cNvPr id="1709" name="Rectangle 4364"/>
        <xdr:cNvSpPr>
          <a:spLocks noChangeArrowheads="1"/>
        </xdr:cNvSpPr>
      </xdr:nvSpPr>
      <xdr:spPr>
        <a:xfrm>
          <a:off x="1564640" y="699230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450</xdr:row>
      <xdr:rowOff>0</xdr:rowOff>
    </xdr:from>
    <xdr:to>
      <xdr:col>15</xdr:col>
      <xdr:colOff>9525</xdr:colOff>
      <xdr:row>450</xdr:row>
      <xdr:rowOff>0</xdr:rowOff>
    </xdr:to>
    <xdr:sp macro="" textlink="">
      <xdr:nvSpPr>
        <xdr:cNvPr id="1710" name="Rectangle 4365"/>
        <xdr:cNvSpPr>
          <a:spLocks noChangeArrowheads="1"/>
        </xdr:cNvSpPr>
      </xdr:nvSpPr>
      <xdr:spPr>
        <a:xfrm>
          <a:off x="1582420" y="708336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450</xdr:row>
      <xdr:rowOff>0</xdr:rowOff>
    </xdr:from>
    <xdr:to>
      <xdr:col>15</xdr:col>
      <xdr:colOff>9525</xdr:colOff>
      <xdr:row>450</xdr:row>
      <xdr:rowOff>0</xdr:rowOff>
    </xdr:to>
    <xdr:sp macro="" textlink="">
      <xdr:nvSpPr>
        <xdr:cNvPr id="1711" name="Rectangle 4366"/>
        <xdr:cNvSpPr>
          <a:spLocks noChangeArrowheads="1"/>
        </xdr:cNvSpPr>
      </xdr:nvSpPr>
      <xdr:spPr>
        <a:xfrm>
          <a:off x="1582420" y="708336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450</xdr:row>
      <xdr:rowOff>0</xdr:rowOff>
    </xdr:from>
    <xdr:to>
      <xdr:col>15</xdr:col>
      <xdr:colOff>9525</xdr:colOff>
      <xdr:row>450</xdr:row>
      <xdr:rowOff>0</xdr:rowOff>
    </xdr:to>
    <xdr:sp macro="" textlink="">
      <xdr:nvSpPr>
        <xdr:cNvPr id="1712" name="Rectangle 4367"/>
        <xdr:cNvSpPr>
          <a:spLocks noChangeArrowheads="1"/>
        </xdr:cNvSpPr>
      </xdr:nvSpPr>
      <xdr:spPr>
        <a:xfrm>
          <a:off x="1582420" y="708336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450</xdr:row>
      <xdr:rowOff>0</xdr:rowOff>
    </xdr:from>
    <xdr:to>
      <xdr:col>15</xdr:col>
      <xdr:colOff>9525</xdr:colOff>
      <xdr:row>450</xdr:row>
      <xdr:rowOff>0</xdr:rowOff>
    </xdr:to>
    <xdr:sp macro="" textlink="">
      <xdr:nvSpPr>
        <xdr:cNvPr id="1713" name="Rectangle 4368"/>
        <xdr:cNvSpPr>
          <a:spLocks noChangeArrowheads="1"/>
        </xdr:cNvSpPr>
      </xdr:nvSpPr>
      <xdr:spPr>
        <a:xfrm>
          <a:off x="1582420" y="708336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449</xdr:row>
      <xdr:rowOff>57150</xdr:rowOff>
    </xdr:from>
    <xdr:to>
      <xdr:col>30</xdr:col>
      <xdr:colOff>28575</xdr:colOff>
      <xdr:row>450</xdr:row>
      <xdr:rowOff>133350</xdr:rowOff>
    </xdr:to>
    <xdr:sp macro="" textlink="">
      <xdr:nvSpPr>
        <xdr:cNvPr id="1714" name="Rectangle 4369"/>
        <xdr:cNvSpPr>
          <a:spLocks noChangeArrowheads="1"/>
        </xdr:cNvSpPr>
      </xdr:nvSpPr>
      <xdr:spPr>
        <a:xfrm>
          <a:off x="3287395" y="707263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449</xdr:row>
      <xdr:rowOff>76200</xdr:rowOff>
    </xdr:from>
    <xdr:to>
      <xdr:col>14</xdr:col>
      <xdr:colOff>113030</xdr:colOff>
      <xdr:row>450</xdr:row>
      <xdr:rowOff>152400</xdr:rowOff>
    </xdr:to>
    <xdr:sp macro="" textlink="">
      <xdr:nvSpPr>
        <xdr:cNvPr id="1715" name="Rectangle 4370"/>
        <xdr:cNvSpPr>
          <a:spLocks noChangeArrowheads="1"/>
        </xdr:cNvSpPr>
      </xdr:nvSpPr>
      <xdr:spPr>
        <a:xfrm>
          <a:off x="1564640" y="707453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455</xdr:row>
      <xdr:rowOff>0</xdr:rowOff>
    </xdr:from>
    <xdr:to>
      <xdr:col>15</xdr:col>
      <xdr:colOff>9525</xdr:colOff>
      <xdr:row>455</xdr:row>
      <xdr:rowOff>0</xdr:rowOff>
    </xdr:to>
    <xdr:sp macro="" textlink="">
      <xdr:nvSpPr>
        <xdr:cNvPr id="1716" name="Rectangle 4371"/>
        <xdr:cNvSpPr>
          <a:spLocks noChangeArrowheads="1"/>
        </xdr:cNvSpPr>
      </xdr:nvSpPr>
      <xdr:spPr>
        <a:xfrm>
          <a:off x="1582420" y="716559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455</xdr:row>
      <xdr:rowOff>0</xdr:rowOff>
    </xdr:from>
    <xdr:to>
      <xdr:col>15</xdr:col>
      <xdr:colOff>9525</xdr:colOff>
      <xdr:row>455</xdr:row>
      <xdr:rowOff>0</xdr:rowOff>
    </xdr:to>
    <xdr:sp macro="" textlink="">
      <xdr:nvSpPr>
        <xdr:cNvPr id="1717" name="Rectangle 4372"/>
        <xdr:cNvSpPr>
          <a:spLocks noChangeArrowheads="1"/>
        </xdr:cNvSpPr>
      </xdr:nvSpPr>
      <xdr:spPr>
        <a:xfrm>
          <a:off x="1582420" y="716559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455</xdr:row>
      <xdr:rowOff>0</xdr:rowOff>
    </xdr:from>
    <xdr:to>
      <xdr:col>15</xdr:col>
      <xdr:colOff>9525</xdr:colOff>
      <xdr:row>455</xdr:row>
      <xdr:rowOff>0</xdr:rowOff>
    </xdr:to>
    <xdr:sp macro="" textlink="">
      <xdr:nvSpPr>
        <xdr:cNvPr id="1718" name="Rectangle 4373"/>
        <xdr:cNvSpPr>
          <a:spLocks noChangeArrowheads="1"/>
        </xdr:cNvSpPr>
      </xdr:nvSpPr>
      <xdr:spPr>
        <a:xfrm>
          <a:off x="1582420" y="716559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455</xdr:row>
      <xdr:rowOff>0</xdr:rowOff>
    </xdr:from>
    <xdr:to>
      <xdr:col>15</xdr:col>
      <xdr:colOff>9525</xdr:colOff>
      <xdr:row>455</xdr:row>
      <xdr:rowOff>0</xdr:rowOff>
    </xdr:to>
    <xdr:sp macro="" textlink="">
      <xdr:nvSpPr>
        <xdr:cNvPr id="1719" name="Rectangle 4374"/>
        <xdr:cNvSpPr>
          <a:spLocks noChangeArrowheads="1"/>
        </xdr:cNvSpPr>
      </xdr:nvSpPr>
      <xdr:spPr>
        <a:xfrm>
          <a:off x="1582420" y="716559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454</xdr:row>
      <xdr:rowOff>57150</xdr:rowOff>
    </xdr:from>
    <xdr:to>
      <xdr:col>30</xdr:col>
      <xdr:colOff>28575</xdr:colOff>
      <xdr:row>455</xdr:row>
      <xdr:rowOff>133350</xdr:rowOff>
    </xdr:to>
    <xdr:sp macro="" textlink="">
      <xdr:nvSpPr>
        <xdr:cNvPr id="1720" name="Rectangle 4375"/>
        <xdr:cNvSpPr>
          <a:spLocks noChangeArrowheads="1"/>
        </xdr:cNvSpPr>
      </xdr:nvSpPr>
      <xdr:spPr>
        <a:xfrm>
          <a:off x="3287395" y="715486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454</xdr:row>
      <xdr:rowOff>76200</xdr:rowOff>
    </xdr:from>
    <xdr:to>
      <xdr:col>14</xdr:col>
      <xdr:colOff>113030</xdr:colOff>
      <xdr:row>455</xdr:row>
      <xdr:rowOff>152400</xdr:rowOff>
    </xdr:to>
    <xdr:sp macro="" textlink="">
      <xdr:nvSpPr>
        <xdr:cNvPr id="1721" name="Rectangle 4376"/>
        <xdr:cNvSpPr>
          <a:spLocks noChangeArrowheads="1"/>
        </xdr:cNvSpPr>
      </xdr:nvSpPr>
      <xdr:spPr>
        <a:xfrm>
          <a:off x="1564640" y="715676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460</xdr:row>
      <xdr:rowOff>0</xdr:rowOff>
    </xdr:from>
    <xdr:to>
      <xdr:col>15</xdr:col>
      <xdr:colOff>9525</xdr:colOff>
      <xdr:row>460</xdr:row>
      <xdr:rowOff>0</xdr:rowOff>
    </xdr:to>
    <xdr:sp macro="" textlink="">
      <xdr:nvSpPr>
        <xdr:cNvPr id="1722" name="Rectangle 4377"/>
        <xdr:cNvSpPr>
          <a:spLocks noChangeArrowheads="1"/>
        </xdr:cNvSpPr>
      </xdr:nvSpPr>
      <xdr:spPr>
        <a:xfrm>
          <a:off x="1582420" y="72478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460</xdr:row>
      <xdr:rowOff>0</xdr:rowOff>
    </xdr:from>
    <xdr:to>
      <xdr:col>15</xdr:col>
      <xdr:colOff>9525</xdr:colOff>
      <xdr:row>460</xdr:row>
      <xdr:rowOff>0</xdr:rowOff>
    </xdr:to>
    <xdr:sp macro="" textlink="">
      <xdr:nvSpPr>
        <xdr:cNvPr id="1723" name="Rectangle 4378"/>
        <xdr:cNvSpPr>
          <a:spLocks noChangeArrowheads="1"/>
        </xdr:cNvSpPr>
      </xdr:nvSpPr>
      <xdr:spPr>
        <a:xfrm>
          <a:off x="1582420" y="72478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460</xdr:row>
      <xdr:rowOff>0</xdr:rowOff>
    </xdr:from>
    <xdr:to>
      <xdr:col>15</xdr:col>
      <xdr:colOff>9525</xdr:colOff>
      <xdr:row>460</xdr:row>
      <xdr:rowOff>0</xdr:rowOff>
    </xdr:to>
    <xdr:sp macro="" textlink="">
      <xdr:nvSpPr>
        <xdr:cNvPr id="1724" name="Rectangle 4379"/>
        <xdr:cNvSpPr>
          <a:spLocks noChangeArrowheads="1"/>
        </xdr:cNvSpPr>
      </xdr:nvSpPr>
      <xdr:spPr>
        <a:xfrm>
          <a:off x="1582420" y="72478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460</xdr:row>
      <xdr:rowOff>0</xdr:rowOff>
    </xdr:from>
    <xdr:to>
      <xdr:col>15</xdr:col>
      <xdr:colOff>9525</xdr:colOff>
      <xdr:row>460</xdr:row>
      <xdr:rowOff>0</xdr:rowOff>
    </xdr:to>
    <xdr:sp macro="" textlink="">
      <xdr:nvSpPr>
        <xdr:cNvPr id="1725" name="Rectangle 4380"/>
        <xdr:cNvSpPr>
          <a:spLocks noChangeArrowheads="1"/>
        </xdr:cNvSpPr>
      </xdr:nvSpPr>
      <xdr:spPr>
        <a:xfrm>
          <a:off x="1582420" y="72478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459</xdr:row>
      <xdr:rowOff>57150</xdr:rowOff>
    </xdr:from>
    <xdr:to>
      <xdr:col>30</xdr:col>
      <xdr:colOff>28575</xdr:colOff>
      <xdr:row>460</xdr:row>
      <xdr:rowOff>133350</xdr:rowOff>
    </xdr:to>
    <xdr:sp macro="" textlink="">
      <xdr:nvSpPr>
        <xdr:cNvPr id="1726" name="Rectangle 4381"/>
        <xdr:cNvSpPr>
          <a:spLocks noChangeArrowheads="1"/>
        </xdr:cNvSpPr>
      </xdr:nvSpPr>
      <xdr:spPr>
        <a:xfrm>
          <a:off x="3287395" y="723709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459</xdr:row>
      <xdr:rowOff>76200</xdr:rowOff>
    </xdr:from>
    <xdr:to>
      <xdr:col>14</xdr:col>
      <xdr:colOff>113030</xdr:colOff>
      <xdr:row>460</xdr:row>
      <xdr:rowOff>152400</xdr:rowOff>
    </xdr:to>
    <xdr:sp macro="" textlink="">
      <xdr:nvSpPr>
        <xdr:cNvPr id="1727" name="Rectangle 4382"/>
        <xdr:cNvSpPr>
          <a:spLocks noChangeArrowheads="1"/>
        </xdr:cNvSpPr>
      </xdr:nvSpPr>
      <xdr:spPr>
        <a:xfrm>
          <a:off x="1564640" y="723900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465</xdr:row>
      <xdr:rowOff>0</xdr:rowOff>
    </xdr:from>
    <xdr:to>
      <xdr:col>15</xdr:col>
      <xdr:colOff>9525</xdr:colOff>
      <xdr:row>465</xdr:row>
      <xdr:rowOff>0</xdr:rowOff>
    </xdr:to>
    <xdr:sp macro="" textlink="">
      <xdr:nvSpPr>
        <xdr:cNvPr id="1728" name="Rectangle 4383"/>
        <xdr:cNvSpPr>
          <a:spLocks noChangeArrowheads="1"/>
        </xdr:cNvSpPr>
      </xdr:nvSpPr>
      <xdr:spPr>
        <a:xfrm>
          <a:off x="1582420" y="73300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465</xdr:row>
      <xdr:rowOff>0</xdr:rowOff>
    </xdr:from>
    <xdr:to>
      <xdr:col>15</xdr:col>
      <xdr:colOff>9525</xdr:colOff>
      <xdr:row>465</xdr:row>
      <xdr:rowOff>0</xdr:rowOff>
    </xdr:to>
    <xdr:sp macro="" textlink="">
      <xdr:nvSpPr>
        <xdr:cNvPr id="1729" name="Rectangle 4384"/>
        <xdr:cNvSpPr>
          <a:spLocks noChangeArrowheads="1"/>
        </xdr:cNvSpPr>
      </xdr:nvSpPr>
      <xdr:spPr>
        <a:xfrm>
          <a:off x="1582420" y="73300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465</xdr:row>
      <xdr:rowOff>0</xdr:rowOff>
    </xdr:from>
    <xdr:to>
      <xdr:col>15</xdr:col>
      <xdr:colOff>9525</xdr:colOff>
      <xdr:row>465</xdr:row>
      <xdr:rowOff>0</xdr:rowOff>
    </xdr:to>
    <xdr:sp macro="" textlink="">
      <xdr:nvSpPr>
        <xdr:cNvPr id="1730" name="Rectangle 4385"/>
        <xdr:cNvSpPr>
          <a:spLocks noChangeArrowheads="1"/>
        </xdr:cNvSpPr>
      </xdr:nvSpPr>
      <xdr:spPr>
        <a:xfrm>
          <a:off x="1582420" y="73300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465</xdr:row>
      <xdr:rowOff>0</xdr:rowOff>
    </xdr:from>
    <xdr:to>
      <xdr:col>15</xdr:col>
      <xdr:colOff>9525</xdr:colOff>
      <xdr:row>465</xdr:row>
      <xdr:rowOff>0</xdr:rowOff>
    </xdr:to>
    <xdr:sp macro="" textlink="">
      <xdr:nvSpPr>
        <xdr:cNvPr id="1731" name="Rectangle 4386"/>
        <xdr:cNvSpPr>
          <a:spLocks noChangeArrowheads="1"/>
        </xdr:cNvSpPr>
      </xdr:nvSpPr>
      <xdr:spPr>
        <a:xfrm>
          <a:off x="1582420" y="73300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464</xdr:row>
      <xdr:rowOff>57150</xdr:rowOff>
    </xdr:from>
    <xdr:to>
      <xdr:col>30</xdr:col>
      <xdr:colOff>28575</xdr:colOff>
      <xdr:row>465</xdr:row>
      <xdr:rowOff>133350</xdr:rowOff>
    </xdr:to>
    <xdr:sp macro="" textlink="">
      <xdr:nvSpPr>
        <xdr:cNvPr id="1732" name="Rectangle 4387"/>
        <xdr:cNvSpPr>
          <a:spLocks noChangeArrowheads="1"/>
        </xdr:cNvSpPr>
      </xdr:nvSpPr>
      <xdr:spPr>
        <a:xfrm>
          <a:off x="3287395" y="731932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464</xdr:row>
      <xdr:rowOff>76200</xdr:rowOff>
    </xdr:from>
    <xdr:to>
      <xdr:col>14</xdr:col>
      <xdr:colOff>113030</xdr:colOff>
      <xdr:row>465</xdr:row>
      <xdr:rowOff>152400</xdr:rowOff>
    </xdr:to>
    <xdr:sp macro="" textlink="">
      <xdr:nvSpPr>
        <xdr:cNvPr id="1733" name="Rectangle 4388"/>
        <xdr:cNvSpPr>
          <a:spLocks noChangeArrowheads="1"/>
        </xdr:cNvSpPr>
      </xdr:nvSpPr>
      <xdr:spPr>
        <a:xfrm>
          <a:off x="1564640" y="732123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470</xdr:row>
      <xdr:rowOff>0</xdr:rowOff>
    </xdr:from>
    <xdr:to>
      <xdr:col>15</xdr:col>
      <xdr:colOff>9525</xdr:colOff>
      <xdr:row>470</xdr:row>
      <xdr:rowOff>0</xdr:rowOff>
    </xdr:to>
    <xdr:sp macro="" textlink="">
      <xdr:nvSpPr>
        <xdr:cNvPr id="1734" name="Rectangle 4389"/>
        <xdr:cNvSpPr>
          <a:spLocks noChangeArrowheads="1"/>
        </xdr:cNvSpPr>
      </xdr:nvSpPr>
      <xdr:spPr>
        <a:xfrm>
          <a:off x="1582420" y="74122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470</xdr:row>
      <xdr:rowOff>0</xdr:rowOff>
    </xdr:from>
    <xdr:to>
      <xdr:col>15</xdr:col>
      <xdr:colOff>9525</xdr:colOff>
      <xdr:row>470</xdr:row>
      <xdr:rowOff>0</xdr:rowOff>
    </xdr:to>
    <xdr:sp macro="" textlink="">
      <xdr:nvSpPr>
        <xdr:cNvPr id="1735" name="Rectangle 4390"/>
        <xdr:cNvSpPr>
          <a:spLocks noChangeArrowheads="1"/>
        </xdr:cNvSpPr>
      </xdr:nvSpPr>
      <xdr:spPr>
        <a:xfrm>
          <a:off x="1582420" y="74122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470</xdr:row>
      <xdr:rowOff>0</xdr:rowOff>
    </xdr:from>
    <xdr:to>
      <xdr:col>15</xdr:col>
      <xdr:colOff>9525</xdr:colOff>
      <xdr:row>470</xdr:row>
      <xdr:rowOff>0</xdr:rowOff>
    </xdr:to>
    <xdr:sp macro="" textlink="">
      <xdr:nvSpPr>
        <xdr:cNvPr id="1736" name="Rectangle 4391"/>
        <xdr:cNvSpPr>
          <a:spLocks noChangeArrowheads="1"/>
        </xdr:cNvSpPr>
      </xdr:nvSpPr>
      <xdr:spPr>
        <a:xfrm>
          <a:off x="1582420" y="74122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470</xdr:row>
      <xdr:rowOff>0</xdr:rowOff>
    </xdr:from>
    <xdr:to>
      <xdr:col>15</xdr:col>
      <xdr:colOff>9525</xdr:colOff>
      <xdr:row>470</xdr:row>
      <xdr:rowOff>0</xdr:rowOff>
    </xdr:to>
    <xdr:sp macro="" textlink="">
      <xdr:nvSpPr>
        <xdr:cNvPr id="1737" name="Rectangle 4392"/>
        <xdr:cNvSpPr>
          <a:spLocks noChangeArrowheads="1"/>
        </xdr:cNvSpPr>
      </xdr:nvSpPr>
      <xdr:spPr>
        <a:xfrm>
          <a:off x="1582420" y="74122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469</xdr:row>
      <xdr:rowOff>57150</xdr:rowOff>
    </xdr:from>
    <xdr:to>
      <xdr:col>30</xdr:col>
      <xdr:colOff>28575</xdr:colOff>
      <xdr:row>470</xdr:row>
      <xdr:rowOff>133350</xdr:rowOff>
    </xdr:to>
    <xdr:sp macro="" textlink="">
      <xdr:nvSpPr>
        <xdr:cNvPr id="1738" name="Rectangle 4393"/>
        <xdr:cNvSpPr>
          <a:spLocks noChangeArrowheads="1"/>
        </xdr:cNvSpPr>
      </xdr:nvSpPr>
      <xdr:spPr>
        <a:xfrm>
          <a:off x="3287395" y="740156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469</xdr:row>
      <xdr:rowOff>76200</xdr:rowOff>
    </xdr:from>
    <xdr:to>
      <xdr:col>14</xdr:col>
      <xdr:colOff>113030</xdr:colOff>
      <xdr:row>470</xdr:row>
      <xdr:rowOff>152400</xdr:rowOff>
    </xdr:to>
    <xdr:sp macro="" textlink="">
      <xdr:nvSpPr>
        <xdr:cNvPr id="1739" name="Rectangle 4394"/>
        <xdr:cNvSpPr>
          <a:spLocks noChangeArrowheads="1"/>
        </xdr:cNvSpPr>
      </xdr:nvSpPr>
      <xdr:spPr>
        <a:xfrm>
          <a:off x="1564640" y="740346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492</xdr:row>
      <xdr:rowOff>57150</xdr:rowOff>
    </xdr:from>
    <xdr:to>
      <xdr:col>7</xdr:col>
      <xdr:colOff>28575</xdr:colOff>
      <xdr:row>493</xdr:row>
      <xdr:rowOff>133350</xdr:rowOff>
    </xdr:to>
    <xdr:sp macro="" textlink="">
      <xdr:nvSpPr>
        <xdr:cNvPr id="1740" name="Rectangle 4395"/>
        <xdr:cNvSpPr>
          <a:spLocks noChangeArrowheads="1"/>
        </xdr:cNvSpPr>
      </xdr:nvSpPr>
      <xdr:spPr>
        <a:xfrm>
          <a:off x="687705" y="773417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492</xdr:row>
      <xdr:rowOff>76200</xdr:rowOff>
    </xdr:from>
    <xdr:to>
      <xdr:col>1</xdr:col>
      <xdr:colOff>19050</xdr:colOff>
      <xdr:row>493</xdr:row>
      <xdr:rowOff>114300</xdr:rowOff>
    </xdr:to>
    <xdr:sp macro="" textlink="">
      <xdr:nvSpPr>
        <xdr:cNvPr id="1741" name="Rectangle 4396"/>
        <xdr:cNvSpPr>
          <a:spLocks noChangeArrowheads="1"/>
        </xdr:cNvSpPr>
      </xdr:nvSpPr>
      <xdr:spPr>
        <a:xfrm>
          <a:off x="0" y="773607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497</xdr:row>
      <xdr:rowOff>57150</xdr:rowOff>
    </xdr:from>
    <xdr:to>
      <xdr:col>7</xdr:col>
      <xdr:colOff>28575</xdr:colOff>
      <xdr:row>498</xdr:row>
      <xdr:rowOff>133350</xdr:rowOff>
    </xdr:to>
    <xdr:sp macro="" textlink="">
      <xdr:nvSpPr>
        <xdr:cNvPr id="1742" name="Rectangle 4397"/>
        <xdr:cNvSpPr>
          <a:spLocks noChangeArrowheads="1"/>
        </xdr:cNvSpPr>
      </xdr:nvSpPr>
      <xdr:spPr>
        <a:xfrm>
          <a:off x="687705" y="781640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497</xdr:row>
      <xdr:rowOff>76200</xdr:rowOff>
    </xdr:from>
    <xdr:to>
      <xdr:col>1</xdr:col>
      <xdr:colOff>19050</xdr:colOff>
      <xdr:row>498</xdr:row>
      <xdr:rowOff>114300</xdr:rowOff>
    </xdr:to>
    <xdr:sp macro="" textlink="">
      <xdr:nvSpPr>
        <xdr:cNvPr id="1743" name="Rectangle 4398"/>
        <xdr:cNvSpPr>
          <a:spLocks noChangeArrowheads="1"/>
        </xdr:cNvSpPr>
      </xdr:nvSpPr>
      <xdr:spPr>
        <a:xfrm>
          <a:off x="0" y="781831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502</xdr:row>
      <xdr:rowOff>57150</xdr:rowOff>
    </xdr:from>
    <xdr:to>
      <xdr:col>7</xdr:col>
      <xdr:colOff>28575</xdr:colOff>
      <xdr:row>503</xdr:row>
      <xdr:rowOff>133350</xdr:rowOff>
    </xdr:to>
    <xdr:sp macro="" textlink="">
      <xdr:nvSpPr>
        <xdr:cNvPr id="1744" name="Rectangle 4399"/>
        <xdr:cNvSpPr>
          <a:spLocks noChangeArrowheads="1"/>
        </xdr:cNvSpPr>
      </xdr:nvSpPr>
      <xdr:spPr>
        <a:xfrm>
          <a:off x="687705" y="789863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502</xdr:row>
      <xdr:rowOff>76200</xdr:rowOff>
    </xdr:from>
    <xdr:to>
      <xdr:col>1</xdr:col>
      <xdr:colOff>19050</xdr:colOff>
      <xdr:row>503</xdr:row>
      <xdr:rowOff>114300</xdr:rowOff>
    </xdr:to>
    <xdr:sp macro="" textlink="">
      <xdr:nvSpPr>
        <xdr:cNvPr id="1745" name="Rectangle 4400"/>
        <xdr:cNvSpPr>
          <a:spLocks noChangeArrowheads="1"/>
        </xdr:cNvSpPr>
      </xdr:nvSpPr>
      <xdr:spPr>
        <a:xfrm>
          <a:off x="0" y="790054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507</xdr:row>
      <xdr:rowOff>57150</xdr:rowOff>
    </xdr:from>
    <xdr:to>
      <xdr:col>7</xdr:col>
      <xdr:colOff>28575</xdr:colOff>
      <xdr:row>508</xdr:row>
      <xdr:rowOff>133350</xdr:rowOff>
    </xdr:to>
    <xdr:sp macro="" textlink="">
      <xdr:nvSpPr>
        <xdr:cNvPr id="1746" name="Rectangle 4401"/>
        <xdr:cNvSpPr>
          <a:spLocks noChangeArrowheads="1"/>
        </xdr:cNvSpPr>
      </xdr:nvSpPr>
      <xdr:spPr>
        <a:xfrm>
          <a:off x="687705" y="798087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507</xdr:row>
      <xdr:rowOff>76200</xdr:rowOff>
    </xdr:from>
    <xdr:to>
      <xdr:col>1</xdr:col>
      <xdr:colOff>19050</xdr:colOff>
      <xdr:row>508</xdr:row>
      <xdr:rowOff>114300</xdr:rowOff>
    </xdr:to>
    <xdr:sp macro="" textlink="">
      <xdr:nvSpPr>
        <xdr:cNvPr id="1747" name="Rectangle 4402"/>
        <xdr:cNvSpPr>
          <a:spLocks noChangeArrowheads="1"/>
        </xdr:cNvSpPr>
      </xdr:nvSpPr>
      <xdr:spPr>
        <a:xfrm>
          <a:off x="0" y="798277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512</xdr:row>
      <xdr:rowOff>57150</xdr:rowOff>
    </xdr:from>
    <xdr:to>
      <xdr:col>7</xdr:col>
      <xdr:colOff>28575</xdr:colOff>
      <xdr:row>513</xdr:row>
      <xdr:rowOff>133350</xdr:rowOff>
    </xdr:to>
    <xdr:sp macro="" textlink="">
      <xdr:nvSpPr>
        <xdr:cNvPr id="1748" name="Rectangle 4403"/>
        <xdr:cNvSpPr>
          <a:spLocks noChangeArrowheads="1"/>
        </xdr:cNvSpPr>
      </xdr:nvSpPr>
      <xdr:spPr>
        <a:xfrm>
          <a:off x="687705" y="806310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512</xdr:row>
      <xdr:rowOff>76200</xdr:rowOff>
    </xdr:from>
    <xdr:to>
      <xdr:col>1</xdr:col>
      <xdr:colOff>19050</xdr:colOff>
      <xdr:row>513</xdr:row>
      <xdr:rowOff>114300</xdr:rowOff>
    </xdr:to>
    <xdr:sp macro="" textlink="">
      <xdr:nvSpPr>
        <xdr:cNvPr id="1749" name="Rectangle 4404"/>
        <xdr:cNvSpPr>
          <a:spLocks noChangeArrowheads="1"/>
        </xdr:cNvSpPr>
      </xdr:nvSpPr>
      <xdr:spPr>
        <a:xfrm>
          <a:off x="0" y="806500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517</xdr:row>
      <xdr:rowOff>57150</xdr:rowOff>
    </xdr:from>
    <xdr:to>
      <xdr:col>7</xdr:col>
      <xdr:colOff>28575</xdr:colOff>
      <xdr:row>518</xdr:row>
      <xdr:rowOff>133350</xdr:rowOff>
    </xdr:to>
    <xdr:sp macro="" textlink="">
      <xdr:nvSpPr>
        <xdr:cNvPr id="1750" name="Rectangle 4405"/>
        <xdr:cNvSpPr>
          <a:spLocks noChangeArrowheads="1"/>
        </xdr:cNvSpPr>
      </xdr:nvSpPr>
      <xdr:spPr>
        <a:xfrm>
          <a:off x="687705" y="814533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517</xdr:row>
      <xdr:rowOff>76200</xdr:rowOff>
    </xdr:from>
    <xdr:to>
      <xdr:col>1</xdr:col>
      <xdr:colOff>19050</xdr:colOff>
      <xdr:row>518</xdr:row>
      <xdr:rowOff>114300</xdr:rowOff>
    </xdr:to>
    <xdr:sp macro="" textlink="">
      <xdr:nvSpPr>
        <xdr:cNvPr id="1751" name="Rectangle 4406"/>
        <xdr:cNvSpPr>
          <a:spLocks noChangeArrowheads="1"/>
        </xdr:cNvSpPr>
      </xdr:nvSpPr>
      <xdr:spPr>
        <a:xfrm>
          <a:off x="0" y="814724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522</xdr:row>
      <xdr:rowOff>57150</xdr:rowOff>
    </xdr:from>
    <xdr:to>
      <xdr:col>7</xdr:col>
      <xdr:colOff>28575</xdr:colOff>
      <xdr:row>523</xdr:row>
      <xdr:rowOff>133350</xdr:rowOff>
    </xdr:to>
    <xdr:sp macro="" textlink="">
      <xdr:nvSpPr>
        <xdr:cNvPr id="1752" name="Rectangle 4407"/>
        <xdr:cNvSpPr>
          <a:spLocks noChangeArrowheads="1"/>
        </xdr:cNvSpPr>
      </xdr:nvSpPr>
      <xdr:spPr>
        <a:xfrm>
          <a:off x="687705" y="822756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522</xdr:row>
      <xdr:rowOff>76200</xdr:rowOff>
    </xdr:from>
    <xdr:to>
      <xdr:col>1</xdr:col>
      <xdr:colOff>19050</xdr:colOff>
      <xdr:row>523</xdr:row>
      <xdr:rowOff>114300</xdr:rowOff>
    </xdr:to>
    <xdr:sp macro="" textlink="">
      <xdr:nvSpPr>
        <xdr:cNvPr id="1753" name="Rectangle 4408"/>
        <xdr:cNvSpPr>
          <a:spLocks noChangeArrowheads="1"/>
        </xdr:cNvSpPr>
      </xdr:nvSpPr>
      <xdr:spPr>
        <a:xfrm>
          <a:off x="0" y="822947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527</xdr:row>
      <xdr:rowOff>57150</xdr:rowOff>
    </xdr:from>
    <xdr:to>
      <xdr:col>7</xdr:col>
      <xdr:colOff>28575</xdr:colOff>
      <xdr:row>528</xdr:row>
      <xdr:rowOff>133350</xdr:rowOff>
    </xdr:to>
    <xdr:sp macro="" textlink="">
      <xdr:nvSpPr>
        <xdr:cNvPr id="1754" name="Rectangle 4409"/>
        <xdr:cNvSpPr>
          <a:spLocks noChangeArrowheads="1"/>
        </xdr:cNvSpPr>
      </xdr:nvSpPr>
      <xdr:spPr>
        <a:xfrm>
          <a:off x="687705" y="830980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527</xdr:row>
      <xdr:rowOff>76200</xdr:rowOff>
    </xdr:from>
    <xdr:to>
      <xdr:col>1</xdr:col>
      <xdr:colOff>19050</xdr:colOff>
      <xdr:row>528</xdr:row>
      <xdr:rowOff>114300</xdr:rowOff>
    </xdr:to>
    <xdr:sp macro="" textlink="">
      <xdr:nvSpPr>
        <xdr:cNvPr id="1755" name="Rectangle 4410"/>
        <xdr:cNvSpPr>
          <a:spLocks noChangeArrowheads="1"/>
        </xdr:cNvSpPr>
      </xdr:nvSpPr>
      <xdr:spPr>
        <a:xfrm>
          <a:off x="0" y="831170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532</xdr:row>
      <xdr:rowOff>57150</xdr:rowOff>
    </xdr:from>
    <xdr:to>
      <xdr:col>7</xdr:col>
      <xdr:colOff>28575</xdr:colOff>
      <xdr:row>533</xdr:row>
      <xdr:rowOff>133350</xdr:rowOff>
    </xdr:to>
    <xdr:sp macro="" textlink="">
      <xdr:nvSpPr>
        <xdr:cNvPr id="1756" name="Rectangle 4411"/>
        <xdr:cNvSpPr>
          <a:spLocks noChangeArrowheads="1"/>
        </xdr:cNvSpPr>
      </xdr:nvSpPr>
      <xdr:spPr>
        <a:xfrm>
          <a:off x="687705" y="839203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532</xdr:row>
      <xdr:rowOff>76200</xdr:rowOff>
    </xdr:from>
    <xdr:to>
      <xdr:col>1</xdr:col>
      <xdr:colOff>19050</xdr:colOff>
      <xdr:row>533</xdr:row>
      <xdr:rowOff>114300</xdr:rowOff>
    </xdr:to>
    <xdr:sp macro="" textlink="">
      <xdr:nvSpPr>
        <xdr:cNvPr id="1757" name="Rectangle 4412"/>
        <xdr:cNvSpPr>
          <a:spLocks noChangeArrowheads="1"/>
        </xdr:cNvSpPr>
      </xdr:nvSpPr>
      <xdr:spPr>
        <a:xfrm>
          <a:off x="0" y="839393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537</xdr:row>
      <xdr:rowOff>57150</xdr:rowOff>
    </xdr:from>
    <xdr:to>
      <xdr:col>7</xdr:col>
      <xdr:colOff>28575</xdr:colOff>
      <xdr:row>538</xdr:row>
      <xdr:rowOff>133350</xdr:rowOff>
    </xdr:to>
    <xdr:sp macro="" textlink="">
      <xdr:nvSpPr>
        <xdr:cNvPr id="1758" name="Rectangle 4413"/>
        <xdr:cNvSpPr>
          <a:spLocks noChangeArrowheads="1"/>
        </xdr:cNvSpPr>
      </xdr:nvSpPr>
      <xdr:spPr>
        <a:xfrm>
          <a:off x="687705" y="847426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537</xdr:row>
      <xdr:rowOff>76200</xdr:rowOff>
    </xdr:from>
    <xdr:to>
      <xdr:col>1</xdr:col>
      <xdr:colOff>19050</xdr:colOff>
      <xdr:row>538</xdr:row>
      <xdr:rowOff>114300</xdr:rowOff>
    </xdr:to>
    <xdr:sp macro="" textlink="">
      <xdr:nvSpPr>
        <xdr:cNvPr id="1759" name="Rectangle 4414"/>
        <xdr:cNvSpPr>
          <a:spLocks noChangeArrowheads="1"/>
        </xdr:cNvSpPr>
      </xdr:nvSpPr>
      <xdr:spPr>
        <a:xfrm>
          <a:off x="0" y="847617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493</xdr:row>
      <xdr:rowOff>0</xdr:rowOff>
    </xdr:from>
    <xdr:to>
      <xdr:col>15</xdr:col>
      <xdr:colOff>9525</xdr:colOff>
      <xdr:row>493</xdr:row>
      <xdr:rowOff>0</xdr:rowOff>
    </xdr:to>
    <xdr:sp macro="" textlink="">
      <xdr:nvSpPr>
        <xdr:cNvPr id="1760" name="Rectangle 4415"/>
        <xdr:cNvSpPr>
          <a:spLocks noChangeArrowheads="1"/>
        </xdr:cNvSpPr>
      </xdr:nvSpPr>
      <xdr:spPr>
        <a:xfrm>
          <a:off x="1582420" y="774490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493</xdr:row>
      <xdr:rowOff>0</xdr:rowOff>
    </xdr:from>
    <xdr:to>
      <xdr:col>15</xdr:col>
      <xdr:colOff>9525</xdr:colOff>
      <xdr:row>493</xdr:row>
      <xdr:rowOff>0</xdr:rowOff>
    </xdr:to>
    <xdr:sp macro="" textlink="">
      <xdr:nvSpPr>
        <xdr:cNvPr id="1761" name="Rectangle 4416"/>
        <xdr:cNvSpPr>
          <a:spLocks noChangeArrowheads="1"/>
        </xdr:cNvSpPr>
      </xdr:nvSpPr>
      <xdr:spPr>
        <a:xfrm>
          <a:off x="1582420" y="774490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493</xdr:row>
      <xdr:rowOff>0</xdr:rowOff>
    </xdr:from>
    <xdr:to>
      <xdr:col>15</xdr:col>
      <xdr:colOff>9525</xdr:colOff>
      <xdr:row>493</xdr:row>
      <xdr:rowOff>0</xdr:rowOff>
    </xdr:to>
    <xdr:sp macro="" textlink="">
      <xdr:nvSpPr>
        <xdr:cNvPr id="1762" name="Rectangle 4417"/>
        <xdr:cNvSpPr>
          <a:spLocks noChangeArrowheads="1"/>
        </xdr:cNvSpPr>
      </xdr:nvSpPr>
      <xdr:spPr>
        <a:xfrm>
          <a:off x="1582420" y="774490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493</xdr:row>
      <xdr:rowOff>0</xdr:rowOff>
    </xdr:from>
    <xdr:to>
      <xdr:col>15</xdr:col>
      <xdr:colOff>9525</xdr:colOff>
      <xdr:row>493</xdr:row>
      <xdr:rowOff>0</xdr:rowOff>
    </xdr:to>
    <xdr:sp macro="" textlink="">
      <xdr:nvSpPr>
        <xdr:cNvPr id="1763" name="Rectangle 4418"/>
        <xdr:cNvSpPr>
          <a:spLocks noChangeArrowheads="1"/>
        </xdr:cNvSpPr>
      </xdr:nvSpPr>
      <xdr:spPr>
        <a:xfrm>
          <a:off x="1582420" y="774490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493</xdr:row>
      <xdr:rowOff>0</xdr:rowOff>
    </xdr:from>
    <xdr:to>
      <xdr:col>15</xdr:col>
      <xdr:colOff>9525</xdr:colOff>
      <xdr:row>493</xdr:row>
      <xdr:rowOff>0</xdr:rowOff>
    </xdr:to>
    <xdr:sp macro="" textlink="">
      <xdr:nvSpPr>
        <xdr:cNvPr id="1764" name="Rectangle 4419"/>
        <xdr:cNvSpPr>
          <a:spLocks noChangeArrowheads="1"/>
        </xdr:cNvSpPr>
      </xdr:nvSpPr>
      <xdr:spPr>
        <a:xfrm>
          <a:off x="1582420" y="774490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492</xdr:row>
      <xdr:rowOff>57150</xdr:rowOff>
    </xdr:from>
    <xdr:to>
      <xdr:col>30</xdr:col>
      <xdr:colOff>28575</xdr:colOff>
      <xdr:row>493</xdr:row>
      <xdr:rowOff>133350</xdr:rowOff>
    </xdr:to>
    <xdr:sp macro="" textlink="">
      <xdr:nvSpPr>
        <xdr:cNvPr id="1765" name="Rectangle 4420"/>
        <xdr:cNvSpPr>
          <a:spLocks noChangeArrowheads="1"/>
        </xdr:cNvSpPr>
      </xdr:nvSpPr>
      <xdr:spPr>
        <a:xfrm>
          <a:off x="3287395" y="773417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492</xdr:row>
      <xdr:rowOff>76200</xdr:rowOff>
    </xdr:from>
    <xdr:to>
      <xdr:col>14</xdr:col>
      <xdr:colOff>113030</xdr:colOff>
      <xdr:row>493</xdr:row>
      <xdr:rowOff>152400</xdr:rowOff>
    </xdr:to>
    <xdr:sp macro="" textlink="">
      <xdr:nvSpPr>
        <xdr:cNvPr id="1766" name="Rectangle 4421"/>
        <xdr:cNvSpPr>
          <a:spLocks noChangeArrowheads="1"/>
        </xdr:cNvSpPr>
      </xdr:nvSpPr>
      <xdr:spPr>
        <a:xfrm>
          <a:off x="1564640" y="773607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498</xdr:row>
      <xdr:rowOff>0</xdr:rowOff>
    </xdr:from>
    <xdr:to>
      <xdr:col>15</xdr:col>
      <xdr:colOff>9525</xdr:colOff>
      <xdr:row>498</xdr:row>
      <xdr:rowOff>0</xdr:rowOff>
    </xdr:to>
    <xdr:sp macro="" textlink="">
      <xdr:nvSpPr>
        <xdr:cNvPr id="1767" name="Rectangle 4422"/>
        <xdr:cNvSpPr>
          <a:spLocks noChangeArrowheads="1"/>
        </xdr:cNvSpPr>
      </xdr:nvSpPr>
      <xdr:spPr>
        <a:xfrm>
          <a:off x="1582420" y="782713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498</xdr:row>
      <xdr:rowOff>0</xdr:rowOff>
    </xdr:from>
    <xdr:to>
      <xdr:col>15</xdr:col>
      <xdr:colOff>9525</xdr:colOff>
      <xdr:row>498</xdr:row>
      <xdr:rowOff>0</xdr:rowOff>
    </xdr:to>
    <xdr:sp macro="" textlink="">
      <xdr:nvSpPr>
        <xdr:cNvPr id="1768" name="Rectangle 4423"/>
        <xdr:cNvSpPr>
          <a:spLocks noChangeArrowheads="1"/>
        </xdr:cNvSpPr>
      </xdr:nvSpPr>
      <xdr:spPr>
        <a:xfrm>
          <a:off x="1582420" y="782713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498</xdr:row>
      <xdr:rowOff>0</xdr:rowOff>
    </xdr:from>
    <xdr:to>
      <xdr:col>15</xdr:col>
      <xdr:colOff>9525</xdr:colOff>
      <xdr:row>498</xdr:row>
      <xdr:rowOff>0</xdr:rowOff>
    </xdr:to>
    <xdr:sp macro="" textlink="">
      <xdr:nvSpPr>
        <xdr:cNvPr id="1769" name="Rectangle 4424"/>
        <xdr:cNvSpPr>
          <a:spLocks noChangeArrowheads="1"/>
        </xdr:cNvSpPr>
      </xdr:nvSpPr>
      <xdr:spPr>
        <a:xfrm>
          <a:off x="1582420" y="782713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498</xdr:row>
      <xdr:rowOff>0</xdr:rowOff>
    </xdr:from>
    <xdr:to>
      <xdr:col>15</xdr:col>
      <xdr:colOff>9525</xdr:colOff>
      <xdr:row>498</xdr:row>
      <xdr:rowOff>0</xdr:rowOff>
    </xdr:to>
    <xdr:sp macro="" textlink="">
      <xdr:nvSpPr>
        <xdr:cNvPr id="1770" name="Rectangle 4425"/>
        <xdr:cNvSpPr>
          <a:spLocks noChangeArrowheads="1"/>
        </xdr:cNvSpPr>
      </xdr:nvSpPr>
      <xdr:spPr>
        <a:xfrm>
          <a:off x="1582420" y="782713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498</xdr:row>
      <xdr:rowOff>0</xdr:rowOff>
    </xdr:from>
    <xdr:to>
      <xdr:col>15</xdr:col>
      <xdr:colOff>9525</xdr:colOff>
      <xdr:row>498</xdr:row>
      <xdr:rowOff>0</xdr:rowOff>
    </xdr:to>
    <xdr:sp macro="" textlink="">
      <xdr:nvSpPr>
        <xdr:cNvPr id="1771" name="Rectangle 4426"/>
        <xdr:cNvSpPr>
          <a:spLocks noChangeArrowheads="1"/>
        </xdr:cNvSpPr>
      </xdr:nvSpPr>
      <xdr:spPr>
        <a:xfrm>
          <a:off x="1582420" y="782713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497</xdr:row>
      <xdr:rowOff>57150</xdr:rowOff>
    </xdr:from>
    <xdr:to>
      <xdr:col>30</xdr:col>
      <xdr:colOff>28575</xdr:colOff>
      <xdr:row>498</xdr:row>
      <xdr:rowOff>133350</xdr:rowOff>
    </xdr:to>
    <xdr:sp macro="" textlink="">
      <xdr:nvSpPr>
        <xdr:cNvPr id="1772" name="Rectangle 4427"/>
        <xdr:cNvSpPr>
          <a:spLocks noChangeArrowheads="1"/>
        </xdr:cNvSpPr>
      </xdr:nvSpPr>
      <xdr:spPr>
        <a:xfrm>
          <a:off x="3287395" y="781640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497</xdr:row>
      <xdr:rowOff>76200</xdr:rowOff>
    </xdr:from>
    <xdr:to>
      <xdr:col>14</xdr:col>
      <xdr:colOff>113030</xdr:colOff>
      <xdr:row>498</xdr:row>
      <xdr:rowOff>152400</xdr:rowOff>
    </xdr:to>
    <xdr:sp macro="" textlink="">
      <xdr:nvSpPr>
        <xdr:cNvPr id="1773" name="Rectangle 4428"/>
        <xdr:cNvSpPr>
          <a:spLocks noChangeArrowheads="1"/>
        </xdr:cNvSpPr>
      </xdr:nvSpPr>
      <xdr:spPr>
        <a:xfrm>
          <a:off x="1564640" y="781831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503</xdr:row>
      <xdr:rowOff>0</xdr:rowOff>
    </xdr:from>
    <xdr:to>
      <xdr:col>15</xdr:col>
      <xdr:colOff>9525</xdr:colOff>
      <xdr:row>503</xdr:row>
      <xdr:rowOff>0</xdr:rowOff>
    </xdr:to>
    <xdr:sp macro="" textlink="">
      <xdr:nvSpPr>
        <xdr:cNvPr id="1774" name="Rectangle 4429"/>
        <xdr:cNvSpPr>
          <a:spLocks noChangeArrowheads="1"/>
        </xdr:cNvSpPr>
      </xdr:nvSpPr>
      <xdr:spPr>
        <a:xfrm>
          <a:off x="1582420" y="790936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503</xdr:row>
      <xdr:rowOff>0</xdr:rowOff>
    </xdr:from>
    <xdr:to>
      <xdr:col>15</xdr:col>
      <xdr:colOff>9525</xdr:colOff>
      <xdr:row>503</xdr:row>
      <xdr:rowOff>0</xdr:rowOff>
    </xdr:to>
    <xdr:sp macro="" textlink="">
      <xdr:nvSpPr>
        <xdr:cNvPr id="1775" name="Rectangle 4430"/>
        <xdr:cNvSpPr>
          <a:spLocks noChangeArrowheads="1"/>
        </xdr:cNvSpPr>
      </xdr:nvSpPr>
      <xdr:spPr>
        <a:xfrm>
          <a:off x="1582420" y="790936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503</xdr:row>
      <xdr:rowOff>0</xdr:rowOff>
    </xdr:from>
    <xdr:to>
      <xdr:col>15</xdr:col>
      <xdr:colOff>9525</xdr:colOff>
      <xdr:row>503</xdr:row>
      <xdr:rowOff>0</xdr:rowOff>
    </xdr:to>
    <xdr:sp macro="" textlink="">
      <xdr:nvSpPr>
        <xdr:cNvPr id="1776" name="Rectangle 4431"/>
        <xdr:cNvSpPr>
          <a:spLocks noChangeArrowheads="1"/>
        </xdr:cNvSpPr>
      </xdr:nvSpPr>
      <xdr:spPr>
        <a:xfrm>
          <a:off x="1582420" y="790936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503</xdr:row>
      <xdr:rowOff>0</xdr:rowOff>
    </xdr:from>
    <xdr:to>
      <xdr:col>15</xdr:col>
      <xdr:colOff>9525</xdr:colOff>
      <xdr:row>503</xdr:row>
      <xdr:rowOff>0</xdr:rowOff>
    </xdr:to>
    <xdr:sp macro="" textlink="">
      <xdr:nvSpPr>
        <xdr:cNvPr id="1777" name="Rectangle 4432"/>
        <xdr:cNvSpPr>
          <a:spLocks noChangeArrowheads="1"/>
        </xdr:cNvSpPr>
      </xdr:nvSpPr>
      <xdr:spPr>
        <a:xfrm>
          <a:off x="1582420" y="790936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503</xdr:row>
      <xdr:rowOff>0</xdr:rowOff>
    </xdr:from>
    <xdr:to>
      <xdr:col>15</xdr:col>
      <xdr:colOff>9525</xdr:colOff>
      <xdr:row>503</xdr:row>
      <xdr:rowOff>0</xdr:rowOff>
    </xdr:to>
    <xdr:sp macro="" textlink="">
      <xdr:nvSpPr>
        <xdr:cNvPr id="1778" name="Rectangle 4433"/>
        <xdr:cNvSpPr>
          <a:spLocks noChangeArrowheads="1"/>
        </xdr:cNvSpPr>
      </xdr:nvSpPr>
      <xdr:spPr>
        <a:xfrm>
          <a:off x="1582420" y="790936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502</xdr:row>
      <xdr:rowOff>57150</xdr:rowOff>
    </xdr:from>
    <xdr:to>
      <xdr:col>30</xdr:col>
      <xdr:colOff>28575</xdr:colOff>
      <xdr:row>503</xdr:row>
      <xdr:rowOff>133350</xdr:rowOff>
    </xdr:to>
    <xdr:sp macro="" textlink="">
      <xdr:nvSpPr>
        <xdr:cNvPr id="1779" name="Rectangle 4434"/>
        <xdr:cNvSpPr>
          <a:spLocks noChangeArrowheads="1"/>
        </xdr:cNvSpPr>
      </xdr:nvSpPr>
      <xdr:spPr>
        <a:xfrm>
          <a:off x="3287395" y="789863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502</xdr:row>
      <xdr:rowOff>76200</xdr:rowOff>
    </xdr:from>
    <xdr:to>
      <xdr:col>14</xdr:col>
      <xdr:colOff>113030</xdr:colOff>
      <xdr:row>503</xdr:row>
      <xdr:rowOff>152400</xdr:rowOff>
    </xdr:to>
    <xdr:sp macro="" textlink="">
      <xdr:nvSpPr>
        <xdr:cNvPr id="1780" name="Rectangle 4435"/>
        <xdr:cNvSpPr>
          <a:spLocks noChangeArrowheads="1"/>
        </xdr:cNvSpPr>
      </xdr:nvSpPr>
      <xdr:spPr>
        <a:xfrm>
          <a:off x="1564640" y="790054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508</xdr:row>
      <xdr:rowOff>0</xdr:rowOff>
    </xdr:from>
    <xdr:to>
      <xdr:col>15</xdr:col>
      <xdr:colOff>9525</xdr:colOff>
      <xdr:row>508</xdr:row>
      <xdr:rowOff>0</xdr:rowOff>
    </xdr:to>
    <xdr:sp macro="" textlink="">
      <xdr:nvSpPr>
        <xdr:cNvPr id="1781" name="Rectangle 4436"/>
        <xdr:cNvSpPr>
          <a:spLocks noChangeArrowheads="1"/>
        </xdr:cNvSpPr>
      </xdr:nvSpPr>
      <xdr:spPr>
        <a:xfrm>
          <a:off x="1582420" y="799160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508</xdr:row>
      <xdr:rowOff>0</xdr:rowOff>
    </xdr:from>
    <xdr:to>
      <xdr:col>15</xdr:col>
      <xdr:colOff>9525</xdr:colOff>
      <xdr:row>508</xdr:row>
      <xdr:rowOff>0</xdr:rowOff>
    </xdr:to>
    <xdr:sp macro="" textlink="">
      <xdr:nvSpPr>
        <xdr:cNvPr id="1782" name="Rectangle 4437"/>
        <xdr:cNvSpPr>
          <a:spLocks noChangeArrowheads="1"/>
        </xdr:cNvSpPr>
      </xdr:nvSpPr>
      <xdr:spPr>
        <a:xfrm>
          <a:off x="1582420" y="799160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508</xdr:row>
      <xdr:rowOff>0</xdr:rowOff>
    </xdr:from>
    <xdr:to>
      <xdr:col>15</xdr:col>
      <xdr:colOff>9525</xdr:colOff>
      <xdr:row>508</xdr:row>
      <xdr:rowOff>0</xdr:rowOff>
    </xdr:to>
    <xdr:sp macro="" textlink="">
      <xdr:nvSpPr>
        <xdr:cNvPr id="1783" name="Rectangle 4438"/>
        <xdr:cNvSpPr>
          <a:spLocks noChangeArrowheads="1"/>
        </xdr:cNvSpPr>
      </xdr:nvSpPr>
      <xdr:spPr>
        <a:xfrm>
          <a:off x="1582420" y="799160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508</xdr:row>
      <xdr:rowOff>0</xdr:rowOff>
    </xdr:from>
    <xdr:to>
      <xdr:col>15</xdr:col>
      <xdr:colOff>9525</xdr:colOff>
      <xdr:row>508</xdr:row>
      <xdr:rowOff>0</xdr:rowOff>
    </xdr:to>
    <xdr:sp macro="" textlink="">
      <xdr:nvSpPr>
        <xdr:cNvPr id="1784" name="Rectangle 4439"/>
        <xdr:cNvSpPr>
          <a:spLocks noChangeArrowheads="1"/>
        </xdr:cNvSpPr>
      </xdr:nvSpPr>
      <xdr:spPr>
        <a:xfrm>
          <a:off x="1582420" y="799160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508</xdr:row>
      <xdr:rowOff>0</xdr:rowOff>
    </xdr:from>
    <xdr:to>
      <xdr:col>15</xdr:col>
      <xdr:colOff>9525</xdr:colOff>
      <xdr:row>508</xdr:row>
      <xdr:rowOff>0</xdr:rowOff>
    </xdr:to>
    <xdr:sp macro="" textlink="">
      <xdr:nvSpPr>
        <xdr:cNvPr id="1785" name="Rectangle 4440"/>
        <xdr:cNvSpPr>
          <a:spLocks noChangeArrowheads="1"/>
        </xdr:cNvSpPr>
      </xdr:nvSpPr>
      <xdr:spPr>
        <a:xfrm>
          <a:off x="1582420" y="799160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507</xdr:row>
      <xdr:rowOff>57150</xdr:rowOff>
    </xdr:from>
    <xdr:to>
      <xdr:col>30</xdr:col>
      <xdr:colOff>28575</xdr:colOff>
      <xdr:row>508</xdr:row>
      <xdr:rowOff>133350</xdr:rowOff>
    </xdr:to>
    <xdr:sp macro="" textlink="">
      <xdr:nvSpPr>
        <xdr:cNvPr id="1786" name="Rectangle 4441"/>
        <xdr:cNvSpPr>
          <a:spLocks noChangeArrowheads="1"/>
        </xdr:cNvSpPr>
      </xdr:nvSpPr>
      <xdr:spPr>
        <a:xfrm>
          <a:off x="3287395" y="798087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507</xdr:row>
      <xdr:rowOff>76200</xdr:rowOff>
    </xdr:from>
    <xdr:to>
      <xdr:col>14</xdr:col>
      <xdr:colOff>113030</xdr:colOff>
      <xdr:row>508</xdr:row>
      <xdr:rowOff>152400</xdr:rowOff>
    </xdr:to>
    <xdr:sp macro="" textlink="">
      <xdr:nvSpPr>
        <xdr:cNvPr id="1787" name="Rectangle 4442"/>
        <xdr:cNvSpPr>
          <a:spLocks noChangeArrowheads="1"/>
        </xdr:cNvSpPr>
      </xdr:nvSpPr>
      <xdr:spPr>
        <a:xfrm>
          <a:off x="1564640" y="798277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513</xdr:row>
      <xdr:rowOff>0</xdr:rowOff>
    </xdr:from>
    <xdr:to>
      <xdr:col>15</xdr:col>
      <xdr:colOff>9525</xdr:colOff>
      <xdr:row>513</xdr:row>
      <xdr:rowOff>0</xdr:rowOff>
    </xdr:to>
    <xdr:sp macro="" textlink="">
      <xdr:nvSpPr>
        <xdr:cNvPr id="1788" name="Rectangle 4443"/>
        <xdr:cNvSpPr>
          <a:spLocks noChangeArrowheads="1"/>
        </xdr:cNvSpPr>
      </xdr:nvSpPr>
      <xdr:spPr>
        <a:xfrm>
          <a:off x="1582420" y="807383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513</xdr:row>
      <xdr:rowOff>0</xdr:rowOff>
    </xdr:from>
    <xdr:to>
      <xdr:col>15</xdr:col>
      <xdr:colOff>9525</xdr:colOff>
      <xdr:row>513</xdr:row>
      <xdr:rowOff>0</xdr:rowOff>
    </xdr:to>
    <xdr:sp macro="" textlink="">
      <xdr:nvSpPr>
        <xdr:cNvPr id="1789" name="Rectangle 4444"/>
        <xdr:cNvSpPr>
          <a:spLocks noChangeArrowheads="1"/>
        </xdr:cNvSpPr>
      </xdr:nvSpPr>
      <xdr:spPr>
        <a:xfrm>
          <a:off x="1582420" y="807383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513</xdr:row>
      <xdr:rowOff>0</xdr:rowOff>
    </xdr:from>
    <xdr:to>
      <xdr:col>15</xdr:col>
      <xdr:colOff>9525</xdr:colOff>
      <xdr:row>513</xdr:row>
      <xdr:rowOff>0</xdr:rowOff>
    </xdr:to>
    <xdr:sp macro="" textlink="">
      <xdr:nvSpPr>
        <xdr:cNvPr id="1790" name="Rectangle 4445"/>
        <xdr:cNvSpPr>
          <a:spLocks noChangeArrowheads="1"/>
        </xdr:cNvSpPr>
      </xdr:nvSpPr>
      <xdr:spPr>
        <a:xfrm>
          <a:off x="1582420" y="807383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513</xdr:row>
      <xdr:rowOff>0</xdr:rowOff>
    </xdr:from>
    <xdr:to>
      <xdr:col>15</xdr:col>
      <xdr:colOff>9525</xdr:colOff>
      <xdr:row>513</xdr:row>
      <xdr:rowOff>0</xdr:rowOff>
    </xdr:to>
    <xdr:sp macro="" textlink="">
      <xdr:nvSpPr>
        <xdr:cNvPr id="1791" name="Rectangle 4446"/>
        <xdr:cNvSpPr>
          <a:spLocks noChangeArrowheads="1"/>
        </xdr:cNvSpPr>
      </xdr:nvSpPr>
      <xdr:spPr>
        <a:xfrm>
          <a:off x="1582420" y="807383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513</xdr:row>
      <xdr:rowOff>0</xdr:rowOff>
    </xdr:from>
    <xdr:to>
      <xdr:col>15</xdr:col>
      <xdr:colOff>9525</xdr:colOff>
      <xdr:row>513</xdr:row>
      <xdr:rowOff>0</xdr:rowOff>
    </xdr:to>
    <xdr:sp macro="" textlink="">
      <xdr:nvSpPr>
        <xdr:cNvPr id="1792" name="Rectangle 4447"/>
        <xdr:cNvSpPr>
          <a:spLocks noChangeArrowheads="1"/>
        </xdr:cNvSpPr>
      </xdr:nvSpPr>
      <xdr:spPr>
        <a:xfrm>
          <a:off x="1582420" y="807383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512</xdr:row>
      <xdr:rowOff>57150</xdr:rowOff>
    </xdr:from>
    <xdr:to>
      <xdr:col>30</xdr:col>
      <xdr:colOff>28575</xdr:colOff>
      <xdr:row>513</xdr:row>
      <xdr:rowOff>133350</xdr:rowOff>
    </xdr:to>
    <xdr:sp macro="" textlink="">
      <xdr:nvSpPr>
        <xdr:cNvPr id="1793" name="Rectangle 4448"/>
        <xdr:cNvSpPr>
          <a:spLocks noChangeArrowheads="1"/>
        </xdr:cNvSpPr>
      </xdr:nvSpPr>
      <xdr:spPr>
        <a:xfrm>
          <a:off x="3287395" y="806310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512</xdr:row>
      <xdr:rowOff>76200</xdr:rowOff>
    </xdr:from>
    <xdr:to>
      <xdr:col>14</xdr:col>
      <xdr:colOff>113030</xdr:colOff>
      <xdr:row>513</xdr:row>
      <xdr:rowOff>152400</xdr:rowOff>
    </xdr:to>
    <xdr:sp macro="" textlink="">
      <xdr:nvSpPr>
        <xdr:cNvPr id="1794" name="Rectangle 4449"/>
        <xdr:cNvSpPr>
          <a:spLocks noChangeArrowheads="1"/>
        </xdr:cNvSpPr>
      </xdr:nvSpPr>
      <xdr:spPr>
        <a:xfrm>
          <a:off x="1564640" y="806500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518</xdr:row>
      <xdr:rowOff>0</xdr:rowOff>
    </xdr:from>
    <xdr:to>
      <xdr:col>15</xdr:col>
      <xdr:colOff>9525</xdr:colOff>
      <xdr:row>518</xdr:row>
      <xdr:rowOff>0</xdr:rowOff>
    </xdr:to>
    <xdr:sp macro="" textlink="">
      <xdr:nvSpPr>
        <xdr:cNvPr id="1795" name="Rectangle 4450"/>
        <xdr:cNvSpPr>
          <a:spLocks noChangeArrowheads="1"/>
        </xdr:cNvSpPr>
      </xdr:nvSpPr>
      <xdr:spPr>
        <a:xfrm>
          <a:off x="1582420" y="815606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518</xdr:row>
      <xdr:rowOff>0</xdr:rowOff>
    </xdr:from>
    <xdr:to>
      <xdr:col>15</xdr:col>
      <xdr:colOff>9525</xdr:colOff>
      <xdr:row>518</xdr:row>
      <xdr:rowOff>0</xdr:rowOff>
    </xdr:to>
    <xdr:sp macro="" textlink="">
      <xdr:nvSpPr>
        <xdr:cNvPr id="1796" name="Rectangle 4451"/>
        <xdr:cNvSpPr>
          <a:spLocks noChangeArrowheads="1"/>
        </xdr:cNvSpPr>
      </xdr:nvSpPr>
      <xdr:spPr>
        <a:xfrm>
          <a:off x="1582420" y="815606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518</xdr:row>
      <xdr:rowOff>0</xdr:rowOff>
    </xdr:from>
    <xdr:to>
      <xdr:col>15</xdr:col>
      <xdr:colOff>9525</xdr:colOff>
      <xdr:row>518</xdr:row>
      <xdr:rowOff>0</xdr:rowOff>
    </xdr:to>
    <xdr:sp macro="" textlink="">
      <xdr:nvSpPr>
        <xdr:cNvPr id="1797" name="Rectangle 4452"/>
        <xdr:cNvSpPr>
          <a:spLocks noChangeArrowheads="1"/>
        </xdr:cNvSpPr>
      </xdr:nvSpPr>
      <xdr:spPr>
        <a:xfrm>
          <a:off x="1582420" y="815606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518</xdr:row>
      <xdr:rowOff>0</xdr:rowOff>
    </xdr:from>
    <xdr:to>
      <xdr:col>15</xdr:col>
      <xdr:colOff>9525</xdr:colOff>
      <xdr:row>518</xdr:row>
      <xdr:rowOff>0</xdr:rowOff>
    </xdr:to>
    <xdr:sp macro="" textlink="">
      <xdr:nvSpPr>
        <xdr:cNvPr id="1798" name="Rectangle 4453"/>
        <xdr:cNvSpPr>
          <a:spLocks noChangeArrowheads="1"/>
        </xdr:cNvSpPr>
      </xdr:nvSpPr>
      <xdr:spPr>
        <a:xfrm>
          <a:off x="1582420" y="815606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518</xdr:row>
      <xdr:rowOff>0</xdr:rowOff>
    </xdr:from>
    <xdr:to>
      <xdr:col>15</xdr:col>
      <xdr:colOff>9525</xdr:colOff>
      <xdr:row>518</xdr:row>
      <xdr:rowOff>0</xdr:rowOff>
    </xdr:to>
    <xdr:sp macro="" textlink="">
      <xdr:nvSpPr>
        <xdr:cNvPr id="1799" name="Rectangle 4454"/>
        <xdr:cNvSpPr>
          <a:spLocks noChangeArrowheads="1"/>
        </xdr:cNvSpPr>
      </xdr:nvSpPr>
      <xdr:spPr>
        <a:xfrm>
          <a:off x="1582420" y="815606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517</xdr:row>
      <xdr:rowOff>57150</xdr:rowOff>
    </xdr:from>
    <xdr:to>
      <xdr:col>30</xdr:col>
      <xdr:colOff>28575</xdr:colOff>
      <xdr:row>518</xdr:row>
      <xdr:rowOff>133350</xdr:rowOff>
    </xdr:to>
    <xdr:sp macro="" textlink="">
      <xdr:nvSpPr>
        <xdr:cNvPr id="1800" name="Rectangle 4455"/>
        <xdr:cNvSpPr>
          <a:spLocks noChangeArrowheads="1"/>
        </xdr:cNvSpPr>
      </xdr:nvSpPr>
      <xdr:spPr>
        <a:xfrm>
          <a:off x="3287395" y="814533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517</xdr:row>
      <xdr:rowOff>76200</xdr:rowOff>
    </xdr:from>
    <xdr:to>
      <xdr:col>14</xdr:col>
      <xdr:colOff>113030</xdr:colOff>
      <xdr:row>518</xdr:row>
      <xdr:rowOff>152400</xdr:rowOff>
    </xdr:to>
    <xdr:sp macro="" textlink="">
      <xdr:nvSpPr>
        <xdr:cNvPr id="1801" name="Rectangle 4456"/>
        <xdr:cNvSpPr>
          <a:spLocks noChangeArrowheads="1"/>
        </xdr:cNvSpPr>
      </xdr:nvSpPr>
      <xdr:spPr>
        <a:xfrm>
          <a:off x="1564640" y="814724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523</xdr:row>
      <xdr:rowOff>0</xdr:rowOff>
    </xdr:from>
    <xdr:to>
      <xdr:col>15</xdr:col>
      <xdr:colOff>9525</xdr:colOff>
      <xdr:row>523</xdr:row>
      <xdr:rowOff>0</xdr:rowOff>
    </xdr:to>
    <xdr:sp macro="" textlink="">
      <xdr:nvSpPr>
        <xdr:cNvPr id="1802" name="Rectangle 4457"/>
        <xdr:cNvSpPr>
          <a:spLocks noChangeArrowheads="1"/>
        </xdr:cNvSpPr>
      </xdr:nvSpPr>
      <xdr:spPr>
        <a:xfrm>
          <a:off x="1582420" y="82382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523</xdr:row>
      <xdr:rowOff>0</xdr:rowOff>
    </xdr:from>
    <xdr:to>
      <xdr:col>15</xdr:col>
      <xdr:colOff>9525</xdr:colOff>
      <xdr:row>523</xdr:row>
      <xdr:rowOff>0</xdr:rowOff>
    </xdr:to>
    <xdr:sp macro="" textlink="">
      <xdr:nvSpPr>
        <xdr:cNvPr id="1803" name="Rectangle 4458"/>
        <xdr:cNvSpPr>
          <a:spLocks noChangeArrowheads="1"/>
        </xdr:cNvSpPr>
      </xdr:nvSpPr>
      <xdr:spPr>
        <a:xfrm>
          <a:off x="1582420" y="82382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523</xdr:row>
      <xdr:rowOff>0</xdr:rowOff>
    </xdr:from>
    <xdr:to>
      <xdr:col>15</xdr:col>
      <xdr:colOff>9525</xdr:colOff>
      <xdr:row>523</xdr:row>
      <xdr:rowOff>0</xdr:rowOff>
    </xdr:to>
    <xdr:sp macro="" textlink="">
      <xdr:nvSpPr>
        <xdr:cNvPr id="1804" name="Rectangle 4459"/>
        <xdr:cNvSpPr>
          <a:spLocks noChangeArrowheads="1"/>
        </xdr:cNvSpPr>
      </xdr:nvSpPr>
      <xdr:spPr>
        <a:xfrm>
          <a:off x="1582420" y="82382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523</xdr:row>
      <xdr:rowOff>0</xdr:rowOff>
    </xdr:from>
    <xdr:to>
      <xdr:col>15</xdr:col>
      <xdr:colOff>9525</xdr:colOff>
      <xdr:row>523</xdr:row>
      <xdr:rowOff>0</xdr:rowOff>
    </xdr:to>
    <xdr:sp macro="" textlink="">
      <xdr:nvSpPr>
        <xdr:cNvPr id="1805" name="Rectangle 4460"/>
        <xdr:cNvSpPr>
          <a:spLocks noChangeArrowheads="1"/>
        </xdr:cNvSpPr>
      </xdr:nvSpPr>
      <xdr:spPr>
        <a:xfrm>
          <a:off x="1582420" y="82382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523</xdr:row>
      <xdr:rowOff>0</xdr:rowOff>
    </xdr:from>
    <xdr:to>
      <xdr:col>15</xdr:col>
      <xdr:colOff>9525</xdr:colOff>
      <xdr:row>523</xdr:row>
      <xdr:rowOff>0</xdr:rowOff>
    </xdr:to>
    <xdr:sp macro="" textlink="">
      <xdr:nvSpPr>
        <xdr:cNvPr id="1806" name="Rectangle 4461"/>
        <xdr:cNvSpPr>
          <a:spLocks noChangeArrowheads="1"/>
        </xdr:cNvSpPr>
      </xdr:nvSpPr>
      <xdr:spPr>
        <a:xfrm>
          <a:off x="1582420" y="823829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522</xdr:row>
      <xdr:rowOff>57150</xdr:rowOff>
    </xdr:from>
    <xdr:to>
      <xdr:col>30</xdr:col>
      <xdr:colOff>28575</xdr:colOff>
      <xdr:row>523</xdr:row>
      <xdr:rowOff>133350</xdr:rowOff>
    </xdr:to>
    <xdr:sp macro="" textlink="">
      <xdr:nvSpPr>
        <xdr:cNvPr id="1807" name="Rectangle 4462"/>
        <xdr:cNvSpPr>
          <a:spLocks noChangeArrowheads="1"/>
        </xdr:cNvSpPr>
      </xdr:nvSpPr>
      <xdr:spPr>
        <a:xfrm>
          <a:off x="3287395" y="822756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522</xdr:row>
      <xdr:rowOff>76200</xdr:rowOff>
    </xdr:from>
    <xdr:to>
      <xdr:col>14</xdr:col>
      <xdr:colOff>113030</xdr:colOff>
      <xdr:row>523</xdr:row>
      <xdr:rowOff>152400</xdr:rowOff>
    </xdr:to>
    <xdr:sp macro="" textlink="">
      <xdr:nvSpPr>
        <xdr:cNvPr id="1808" name="Rectangle 4463"/>
        <xdr:cNvSpPr>
          <a:spLocks noChangeArrowheads="1"/>
        </xdr:cNvSpPr>
      </xdr:nvSpPr>
      <xdr:spPr>
        <a:xfrm>
          <a:off x="1564640" y="822947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528</xdr:row>
      <xdr:rowOff>0</xdr:rowOff>
    </xdr:from>
    <xdr:to>
      <xdr:col>15</xdr:col>
      <xdr:colOff>9525</xdr:colOff>
      <xdr:row>528</xdr:row>
      <xdr:rowOff>0</xdr:rowOff>
    </xdr:to>
    <xdr:sp macro="" textlink="">
      <xdr:nvSpPr>
        <xdr:cNvPr id="1809" name="Rectangle 4464"/>
        <xdr:cNvSpPr>
          <a:spLocks noChangeArrowheads="1"/>
        </xdr:cNvSpPr>
      </xdr:nvSpPr>
      <xdr:spPr>
        <a:xfrm>
          <a:off x="1582420" y="83205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528</xdr:row>
      <xdr:rowOff>0</xdr:rowOff>
    </xdr:from>
    <xdr:to>
      <xdr:col>15</xdr:col>
      <xdr:colOff>9525</xdr:colOff>
      <xdr:row>528</xdr:row>
      <xdr:rowOff>0</xdr:rowOff>
    </xdr:to>
    <xdr:sp macro="" textlink="">
      <xdr:nvSpPr>
        <xdr:cNvPr id="1810" name="Rectangle 4465"/>
        <xdr:cNvSpPr>
          <a:spLocks noChangeArrowheads="1"/>
        </xdr:cNvSpPr>
      </xdr:nvSpPr>
      <xdr:spPr>
        <a:xfrm>
          <a:off x="1582420" y="83205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528</xdr:row>
      <xdr:rowOff>0</xdr:rowOff>
    </xdr:from>
    <xdr:to>
      <xdr:col>15</xdr:col>
      <xdr:colOff>9525</xdr:colOff>
      <xdr:row>528</xdr:row>
      <xdr:rowOff>0</xdr:rowOff>
    </xdr:to>
    <xdr:sp macro="" textlink="">
      <xdr:nvSpPr>
        <xdr:cNvPr id="1811" name="Rectangle 4466"/>
        <xdr:cNvSpPr>
          <a:spLocks noChangeArrowheads="1"/>
        </xdr:cNvSpPr>
      </xdr:nvSpPr>
      <xdr:spPr>
        <a:xfrm>
          <a:off x="1582420" y="83205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528</xdr:row>
      <xdr:rowOff>0</xdr:rowOff>
    </xdr:from>
    <xdr:to>
      <xdr:col>15</xdr:col>
      <xdr:colOff>9525</xdr:colOff>
      <xdr:row>528</xdr:row>
      <xdr:rowOff>0</xdr:rowOff>
    </xdr:to>
    <xdr:sp macro="" textlink="">
      <xdr:nvSpPr>
        <xdr:cNvPr id="1812" name="Rectangle 4467"/>
        <xdr:cNvSpPr>
          <a:spLocks noChangeArrowheads="1"/>
        </xdr:cNvSpPr>
      </xdr:nvSpPr>
      <xdr:spPr>
        <a:xfrm>
          <a:off x="1582420" y="83205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528</xdr:row>
      <xdr:rowOff>0</xdr:rowOff>
    </xdr:from>
    <xdr:to>
      <xdr:col>15</xdr:col>
      <xdr:colOff>9525</xdr:colOff>
      <xdr:row>528</xdr:row>
      <xdr:rowOff>0</xdr:rowOff>
    </xdr:to>
    <xdr:sp macro="" textlink="">
      <xdr:nvSpPr>
        <xdr:cNvPr id="1813" name="Rectangle 4468"/>
        <xdr:cNvSpPr>
          <a:spLocks noChangeArrowheads="1"/>
        </xdr:cNvSpPr>
      </xdr:nvSpPr>
      <xdr:spPr>
        <a:xfrm>
          <a:off x="1582420" y="83205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527</xdr:row>
      <xdr:rowOff>57150</xdr:rowOff>
    </xdr:from>
    <xdr:to>
      <xdr:col>30</xdr:col>
      <xdr:colOff>28575</xdr:colOff>
      <xdr:row>528</xdr:row>
      <xdr:rowOff>133350</xdr:rowOff>
    </xdr:to>
    <xdr:sp macro="" textlink="">
      <xdr:nvSpPr>
        <xdr:cNvPr id="1814" name="Rectangle 4469"/>
        <xdr:cNvSpPr>
          <a:spLocks noChangeArrowheads="1"/>
        </xdr:cNvSpPr>
      </xdr:nvSpPr>
      <xdr:spPr>
        <a:xfrm>
          <a:off x="3287395" y="830980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527</xdr:row>
      <xdr:rowOff>76200</xdr:rowOff>
    </xdr:from>
    <xdr:to>
      <xdr:col>14</xdr:col>
      <xdr:colOff>113030</xdr:colOff>
      <xdr:row>528</xdr:row>
      <xdr:rowOff>152400</xdr:rowOff>
    </xdr:to>
    <xdr:sp macro="" textlink="">
      <xdr:nvSpPr>
        <xdr:cNvPr id="1815" name="Rectangle 4470"/>
        <xdr:cNvSpPr>
          <a:spLocks noChangeArrowheads="1"/>
        </xdr:cNvSpPr>
      </xdr:nvSpPr>
      <xdr:spPr>
        <a:xfrm>
          <a:off x="1564640" y="831170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533</xdr:row>
      <xdr:rowOff>0</xdr:rowOff>
    </xdr:from>
    <xdr:to>
      <xdr:col>15</xdr:col>
      <xdr:colOff>9525</xdr:colOff>
      <xdr:row>533</xdr:row>
      <xdr:rowOff>0</xdr:rowOff>
    </xdr:to>
    <xdr:sp macro="" textlink="">
      <xdr:nvSpPr>
        <xdr:cNvPr id="1816" name="Rectangle 4471"/>
        <xdr:cNvSpPr>
          <a:spLocks noChangeArrowheads="1"/>
        </xdr:cNvSpPr>
      </xdr:nvSpPr>
      <xdr:spPr>
        <a:xfrm>
          <a:off x="1582420" y="84027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533</xdr:row>
      <xdr:rowOff>0</xdr:rowOff>
    </xdr:from>
    <xdr:to>
      <xdr:col>15</xdr:col>
      <xdr:colOff>9525</xdr:colOff>
      <xdr:row>533</xdr:row>
      <xdr:rowOff>0</xdr:rowOff>
    </xdr:to>
    <xdr:sp macro="" textlink="">
      <xdr:nvSpPr>
        <xdr:cNvPr id="1817" name="Rectangle 4472"/>
        <xdr:cNvSpPr>
          <a:spLocks noChangeArrowheads="1"/>
        </xdr:cNvSpPr>
      </xdr:nvSpPr>
      <xdr:spPr>
        <a:xfrm>
          <a:off x="1582420" y="84027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533</xdr:row>
      <xdr:rowOff>0</xdr:rowOff>
    </xdr:from>
    <xdr:to>
      <xdr:col>15</xdr:col>
      <xdr:colOff>9525</xdr:colOff>
      <xdr:row>533</xdr:row>
      <xdr:rowOff>0</xdr:rowOff>
    </xdr:to>
    <xdr:sp macro="" textlink="">
      <xdr:nvSpPr>
        <xdr:cNvPr id="1818" name="Rectangle 4473"/>
        <xdr:cNvSpPr>
          <a:spLocks noChangeArrowheads="1"/>
        </xdr:cNvSpPr>
      </xdr:nvSpPr>
      <xdr:spPr>
        <a:xfrm>
          <a:off x="1582420" y="84027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533</xdr:row>
      <xdr:rowOff>0</xdr:rowOff>
    </xdr:from>
    <xdr:to>
      <xdr:col>15</xdr:col>
      <xdr:colOff>9525</xdr:colOff>
      <xdr:row>533</xdr:row>
      <xdr:rowOff>0</xdr:rowOff>
    </xdr:to>
    <xdr:sp macro="" textlink="">
      <xdr:nvSpPr>
        <xdr:cNvPr id="1819" name="Rectangle 4474"/>
        <xdr:cNvSpPr>
          <a:spLocks noChangeArrowheads="1"/>
        </xdr:cNvSpPr>
      </xdr:nvSpPr>
      <xdr:spPr>
        <a:xfrm>
          <a:off x="1582420" y="84027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533</xdr:row>
      <xdr:rowOff>0</xdr:rowOff>
    </xdr:from>
    <xdr:to>
      <xdr:col>15</xdr:col>
      <xdr:colOff>9525</xdr:colOff>
      <xdr:row>533</xdr:row>
      <xdr:rowOff>0</xdr:rowOff>
    </xdr:to>
    <xdr:sp macro="" textlink="">
      <xdr:nvSpPr>
        <xdr:cNvPr id="1820" name="Rectangle 4475"/>
        <xdr:cNvSpPr>
          <a:spLocks noChangeArrowheads="1"/>
        </xdr:cNvSpPr>
      </xdr:nvSpPr>
      <xdr:spPr>
        <a:xfrm>
          <a:off x="1582420" y="84027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532</xdr:row>
      <xdr:rowOff>57150</xdr:rowOff>
    </xdr:from>
    <xdr:to>
      <xdr:col>30</xdr:col>
      <xdr:colOff>28575</xdr:colOff>
      <xdr:row>533</xdr:row>
      <xdr:rowOff>133350</xdr:rowOff>
    </xdr:to>
    <xdr:sp macro="" textlink="">
      <xdr:nvSpPr>
        <xdr:cNvPr id="1821" name="Rectangle 4476"/>
        <xdr:cNvSpPr>
          <a:spLocks noChangeArrowheads="1"/>
        </xdr:cNvSpPr>
      </xdr:nvSpPr>
      <xdr:spPr>
        <a:xfrm>
          <a:off x="3287395" y="839203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532</xdr:row>
      <xdr:rowOff>76200</xdr:rowOff>
    </xdr:from>
    <xdr:to>
      <xdr:col>14</xdr:col>
      <xdr:colOff>113030</xdr:colOff>
      <xdr:row>533</xdr:row>
      <xdr:rowOff>152400</xdr:rowOff>
    </xdr:to>
    <xdr:sp macro="" textlink="">
      <xdr:nvSpPr>
        <xdr:cNvPr id="1822" name="Rectangle 4477"/>
        <xdr:cNvSpPr>
          <a:spLocks noChangeArrowheads="1"/>
        </xdr:cNvSpPr>
      </xdr:nvSpPr>
      <xdr:spPr>
        <a:xfrm>
          <a:off x="1564640" y="839393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538</xdr:row>
      <xdr:rowOff>0</xdr:rowOff>
    </xdr:from>
    <xdr:to>
      <xdr:col>15</xdr:col>
      <xdr:colOff>9525</xdr:colOff>
      <xdr:row>538</xdr:row>
      <xdr:rowOff>0</xdr:rowOff>
    </xdr:to>
    <xdr:sp macro="" textlink="">
      <xdr:nvSpPr>
        <xdr:cNvPr id="1823" name="Rectangle 4478"/>
        <xdr:cNvSpPr>
          <a:spLocks noChangeArrowheads="1"/>
        </xdr:cNvSpPr>
      </xdr:nvSpPr>
      <xdr:spPr>
        <a:xfrm>
          <a:off x="1582420" y="84849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538</xdr:row>
      <xdr:rowOff>0</xdr:rowOff>
    </xdr:from>
    <xdr:to>
      <xdr:col>15</xdr:col>
      <xdr:colOff>9525</xdr:colOff>
      <xdr:row>538</xdr:row>
      <xdr:rowOff>0</xdr:rowOff>
    </xdr:to>
    <xdr:sp macro="" textlink="">
      <xdr:nvSpPr>
        <xdr:cNvPr id="1824" name="Rectangle 4479"/>
        <xdr:cNvSpPr>
          <a:spLocks noChangeArrowheads="1"/>
        </xdr:cNvSpPr>
      </xdr:nvSpPr>
      <xdr:spPr>
        <a:xfrm>
          <a:off x="1582420" y="84849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538</xdr:row>
      <xdr:rowOff>0</xdr:rowOff>
    </xdr:from>
    <xdr:to>
      <xdr:col>15</xdr:col>
      <xdr:colOff>9525</xdr:colOff>
      <xdr:row>538</xdr:row>
      <xdr:rowOff>0</xdr:rowOff>
    </xdr:to>
    <xdr:sp macro="" textlink="">
      <xdr:nvSpPr>
        <xdr:cNvPr id="1825" name="Rectangle 4480"/>
        <xdr:cNvSpPr>
          <a:spLocks noChangeArrowheads="1"/>
        </xdr:cNvSpPr>
      </xdr:nvSpPr>
      <xdr:spPr>
        <a:xfrm>
          <a:off x="1582420" y="84849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538</xdr:row>
      <xdr:rowOff>0</xdr:rowOff>
    </xdr:from>
    <xdr:to>
      <xdr:col>15</xdr:col>
      <xdr:colOff>9525</xdr:colOff>
      <xdr:row>538</xdr:row>
      <xdr:rowOff>0</xdr:rowOff>
    </xdr:to>
    <xdr:sp macro="" textlink="">
      <xdr:nvSpPr>
        <xdr:cNvPr id="1826" name="Rectangle 4481"/>
        <xdr:cNvSpPr>
          <a:spLocks noChangeArrowheads="1"/>
        </xdr:cNvSpPr>
      </xdr:nvSpPr>
      <xdr:spPr>
        <a:xfrm>
          <a:off x="1582420" y="84849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538</xdr:row>
      <xdr:rowOff>0</xdr:rowOff>
    </xdr:from>
    <xdr:to>
      <xdr:col>15</xdr:col>
      <xdr:colOff>9525</xdr:colOff>
      <xdr:row>538</xdr:row>
      <xdr:rowOff>0</xdr:rowOff>
    </xdr:to>
    <xdr:sp macro="" textlink="">
      <xdr:nvSpPr>
        <xdr:cNvPr id="1827" name="Rectangle 4482"/>
        <xdr:cNvSpPr>
          <a:spLocks noChangeArrowheads="1"/>
        </xdr:cNvSpPr>
      </xdr:nvSpPr>
      <xdr:spPr>
        <a:xfrm>
          <a:off x="1582420" y="84849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537</xdr:row>
      <xdr:rowOff>57150</xdr:rowOff>
    </xdr:from>
    <xdr:to>
      <xdr:col>30</xdr:col>
      <xdr:colOff>28575</xdr:colOff>
      <xdr:row>538</xdr:row>
      <xdr:rowOff>133350</xdr:rowOff>
    </xdr:to>
    <xdr:sp macro="" textlink="">
      <xdr:nvSpPr>
        <xdr:cNvPr id="1828" name="Rectangle 4483"/>
        <xdr:cNvSpPr>
          <a:spLocks noChangeArrowheads="1"/>
        </xdr:cNvSpPr>
      </xdr:nvSpPr>
      <xdr:spPr>
        <a:xfrm>
          <a:off x="3287395" y="847426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537</xdr:row>
      <xdr:rowOff>76200</xdr:rowOff>
    </xdr:from>
    <xdr:to>
      <xdr:col>14</xdr:col>
      <xdr:colOff>113030</xdr:colOff>
      <xdr:row>538</xdr:row>
      <xdr:rowOff>152400</xdr:rowOff>
    </xdr:to>
    <xdr:sp macro="" textlink="">
      <xdr:nvSpPr>
        <xdr:cNvPr id="1829" name="Rectangle 4484"/>
        <xdr:cNvSpPr>
          <a:spLocks noChangeArrowheads="1"/>
        </xdr:cNvSpPr>
      </xdr:nvSpPr>
      <xdr:spPr>
        <a:xfrm>
          <a:off x="1564640" y="847617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560</xdr:row>
      <xdr:rowOff>57150</xdr:rowOff>
    </xdr:from>
    <xdr:to>
      <xdr:col>7</xdr:col>
      <xdr:colOff>28575</xdr:colOff>
      <xdr:row>561</xdr:row>
      <xdr:rowOff>133350</xdr:rowOff>
    </xdr:to>
    <xdr:sp macro="" textlink="">
      <xdr:nvSpPr>
        <xdr:cNvPr id="1830" name="Rectangle 4485"/>
        <xdr:cNvSpPr>
          <a:spLocks noChangeArrowheads="1"/>
        </xdr:cNvSpPr>
      </xdr:nvSpPr>
      <xdr:spPr>
        <a:xfrm>
          <a:off x="687705" y="880687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560</xdr:row>
      <xdr:rowOff>76200</xdr:rowOff>
    </xdr:from>
    <xdr:to>
      <xdr:col>1</xdr:col>
      <xdr:colOff>19050</xdr:colOff>
      <xdr:row>561</xdr:row>
      <xdr:rowOff>114300</xdr:rowOff>
    </xdr:to>
    <xdr:sp macro="" textlink="">
      <xdr:nvSpPr>
        <xdr:cNvPr id="1831" name="Rectangle 4486"/>
        <xdr:cNvSpPr>
          <a:spLocks noChangeArrowheads="1"/>
        </xdr:cNvSpPr>
      </xdr:nvSpPr>
      <xdr:spPr>
        <a:xfrm>
          <a:off x="0" y="880878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565</xdr:row>
      <xdr:rowOff>57150</xdr:rowOff>
    </xdr:from>
    <xdr:to>
      <xdr:col>7</xdr:col>
      <xdr:colOff>28575</xdr:colOff>
      <xdr:row>566</xdr:row>
      <xdr:rowOff>133350</xdr:rowOff>
    </xdr:to>
    <xdr:sp macro="" textlink="">
      <xdr:nvSpPr>
        <xdr:cNvPr id="1832" name="Rectangle 4487"/>
        <xdr:cNvSpPr>
          <a:spLocks noChangeArrowheads="1"/>
        </xdr:cNvSpPr>
      </xdr:nvSpPr>
      <xdr:spPr>
        <a:xfrm>
          <a:off x="687705" y="888911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565</xdr:row>
      <xdr:rowOff>76200</xdr:rowOff>
    </xdr:from>
    <xdr:to>
      <xdr:col>1</xdr:col>
      <xdr:colOff>19050</xdr:colOff>
      <xdr:row>566</xdr:row>
      <xdr:rowOff>114300</xdr:rowOff>
    </xdr:to>
    <xdr:sp macro="" textlink="">
      <xdr:nvSpPr>
        <xdr:cNvPr id="1833" name="Rectangle 4488"/>
        <xdr:cNvSpPr>
          <a:spLocks noChangeArrowheads="1"/>
        </xdr:cNvSpPr>
      </xdr:nvSpPr>
      <xdr:spPr>
        <a:xfrm>
          <a:off x="0" y="889101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570</xdr:row>
      <xdr:rowOff>57150</xdr:rowOff>
    </xdr:from>
    <xdr:to>
      <xdr:col>7</xdr:col>
      <xdr:colOff>28575</xdr:colOff>
      <xdr:row>571</xdr:row>
      <xdr:rowOff>133350</xdr:rowOff>
    </xdr:to>
    <xdr:sp macro="" textlink="">
      <xdr:nvSpPr>
        <xdr:cNvPr id="1834" name="Rectangle 4489"/>
        <xdr:cNvSpPr>
          <a:spLocks noChangeArrowheads="1"/>
        </xdr:cNvSpPr>
      </xdr:nvSpPr>
      <xdr:spPr>
        <a:xfrm>
          <a:off x="687705" y="897134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570</xdr:row>
      <xdr:rowOff>76200</xdr:rowOff>
    </xdr:from>
    <xdr:to>
      <xdr:col>1</xdr:col>
      <xdr:colOff>19050</xdr:colOff>
      <xdr:row>571</xdr:row>
      <xdr:rowOff>114300</xdr:rowOff>
    </xdr:to>
    <xdr:sp macro="" textlink="">
      <xdr:nvSpPr>
        <xdr:cNvPr id="1835" name="Rectangle 4490"/>
        <xdr:cNvSpPr>
          <a:spLocks noChangeArrowheads="1"/>
        </xdr:cNvSpPr>
      </xdr:nvSpPr>
      <xdr:spPr>
        <a:xfrm>
          <a:off x="0" y="897324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575</xdr:row>
      <xdr:rowOff>57150</xdr:rowOff>
    </xdr:from>
    <xdr:to>
      <xdr:col>7</xdr:col>
      <xdr:colOff>28575</xdr:colOff>
      <xdr:row>576</xdr:row>
      <xdr:rowOff>133350</xdr:rowOff>
    </xdr:to>
    <xdr:sp macro="" textlink="">
      <xdr:nvSpPr>
        <xdr:cNvPr id="1836" name="Rectangle 4491"/>
        <xdr:cNvSpPr>
          <a:spLocks noChangeArrowheads="1"/>
        </xdr:cNvSpPr>
      </xdr:nvSpPr>
      <xdr:spPr>
        <a:xfrm>
          <a:off x="687705" y="905357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575</xdr:row>
      <xdr:rowOff>76200</xdr:rowOff>
    </xdr:from>
    <xdr:to>
      <xdr:col>1</xdr:col>
      <xdr:colOff>19050</xdr:colOff>
      <xdr:row>576</xdr:row>
      <xdr:rowOff>114300</xdr:rowOff>
    </xdr:to>
    <xdr:sp macro="" textlink="">
      <xdr:nvSpPr>
        <xdr:cNvPr id="1837" name="Rectangle 4492"/>
        <xdr:cNvSpPr>
          <a:spLocks noChangeArrowheads="1"/>
        </xdr:cNvSpPr>
      </xdr:nvSpPr>
      <xdr:spPr>
        <a:xfrm>
          <a:off x="0" y="905548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580</xdr:row>
      <xdr:rowOff>57150</xdr:rowOff>
    </xdr:from>
    <xdr:to>
      <xdr:col>7</xdr:col>
      <xdr:colOff>28575</xdr:colOff>
      <xdr:row>581</xdr:row>
      <xdr:rowOff>133350</xdr:rowOff>
    </xdr:to>
    <xdr:sp macro="" textlink="">
      <xdr:nvSpPr>
        <xdr:cNvPr id="1838" name="Rectangle 4493"/>
        <xdr:cNvSpPr>
          <a:spLocks noChangeArrowheads="1"/>
        </xdr:cNvSpPr>
      </xdr:nvSpPr>
      <xdr:spPr>
        <a:xfrm>
          <a:off x="687705" y="913580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580</xdr:row>
      <xdr:rowOff>76200</xdr:rowOff>
    </xdr:from>
    <xdr:to>
      <xdr:col>1</xdr:col>
      <xdr:colOff>19050</xdr:colOff>
      <xdr:row>581</xdr:row>
      <xdr:rowOff>114300</xdr:rowOff>
    </xdr:to>
    <xdr:sp macro="" textlink="">
      <xdr:nvSpPr>
        <xdr:cNvPr id="1839" name="Rectangle 4494"/>
        <xdr:cNvSpPr>
          <a:spLocks noChangeArrowheads="1"/>
        </xdr:cNvSpPr>
      </xdr:nvSpPr>
      <xdr:spPr>
        <a:xfrm>
          <a:off x="0" y="913771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585</xdr:row>
      <xdr:rowOff>57150</xdr:rowOff>
    </xdr:from>
    <xdr:to>
      <xdr:col>7</xdr:col>
      <xdr:colOff>28575</xdr:colOff>
      <xdr:row>586</xdr:row>
      <xdr:rowOff>133350</xdr:rowOff>
    </xdr:to>
    <xdr:sp macro="" textlink="">
      <xdr:nvSpPr>
        <xdr:cNvPr id="1840" name="Rectangle 4495"/>
        <xdr:cNvSpPr>
          <a:spLocks noChangeArrowheads="1"/>
        </xdr:cNvSpPr>
      </xdr:nvSpPr>
      <xdr:spPr>
        <a:xfrm>
          <a:off x="687705" y="921804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585</xdr:row>
      <xdr:rowOff>76200</xdr:rowOff>
    </xdr:from>
    <xdr:to>
      <xdr:col>1</xdr:col>
      <xdr:colOff>19050</xdr:colOff>
      <xdr:row>586</xdr:row>
      <xdr:rowOff>114300</xdr:rowOff>
    </xdr:to>
    <xdr:sp macro="" textlink="">
      <xdr:nvSpPr>
        <xdr:cNvPr id="1841" name="Rectangle 4496"/>
        <xdr:cNvSpPr>
          <a:spLocks noChangeArrowheads="1"/>
        </xdr:cNvSpPr>
      </xdr:nvSpPr>
      <xdr:spPr>
        <a:xfrm>
          <a:off x="0" y="921994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590</xdr:row>
      <xdr:rowOff>57150</xdr:rowOff>
    </xdr:from>
    <xdr:to>
      <xdr:col>7</xdr:col>
      <xdr:colOff>28575</xdr:colOff>
      <xdr:row>591</xdr:row>
      <xdr:rowOff>133350</xdr:rowOff>
    </xdr:to>
    <xdr:sp macro="" textlink="">
      <xdr:nvSpPr>
        <xdr:cNvPr id="1842" name="Rectangle 4497"/>
        <xdr:cNvSpPr>
          <a:spLocks noChangeArrowheads="1"/>
        </xdr:cNvSpPr>
      </xdr:nvSpPr>
      <xdr:spPr>
        <a:xfrm>
          <a:off x="687705" y="930027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590</xdr:row>
      <xdr:rowOff>76200</xdr:rowOff>
    </xdr:from>
    <xdr:to>
      <xdr:col>1</xdr:col>
      <xdr:colOff>19050</xdr:colOff>
      <xdr:row>591</xdr:row>
      <xdr:rowOff>114300</xdr:rowOff>
    </xdr:to>
    <xdr:sp macro="" textlink="">
      <xdr:nvSpPr>
        <xdr:cNvPr id="1843" name="Rectangle 4498"/>
        <xdr:cNvSpPr>
          <a:spLocks noChangeArrowheads="1"/>
        </xdr:cNvSpPr>
      </xdr:nvSpPr>
      <xdr:spPr>
        <a:xfrm>
          <a:off x="0" y="930217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595</xdr:row>
      <xdr:rowOff>57150</xdr:rowOff>
    </xdr:from>
    <xdr:to>
      <xdr:col>7</xdr:col>
      <xdr:colOff>28575</xdr:colOff>
      <xdr:row>596</xdr:row>
      <xdr:rowOff>133350</xdr:rowOff>
    </xdr:to>
    <xdr:sp macro="" textlink="">
      <xdr:nvSpPr>
        <xdr:cNvPr id="1844" name="Rectangle 4499"/>
        <xdr:cNvSpPr>
          <a:spLocks noChangeArrowheads="1"/>
        </xdr:cNvSpPr>
      </xdr:nvSpPr>
      <xdr:spPr>
        <a:xfrm>
          <a:off x="687705" y="93825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595</xdr:row>
      <xdr:rowOff>76200</xdr:rowOff>
    </xdr:from>
    <xdr:to>
      <xdr:col>1</xdr:col>
      <xdr:colOff>19050</xdr:colOff>
      <xdr:row>596</xdr:row>
      <xdr:rowOff>114300</xdr:rowOff>
    </xdr:to>
    <xdr:sp macro="" textlink="">
      <xdr:nvSpPr>
        <xdr:cNvPr id="1845" name="Rectangle 4500"/>
        <xdr:cNvSpPr>
          <a:spLocks noChangeArrowheads="1"/>
        </xdr:cNvSpPr>
      </xdr:nvSpPr>
      <xdr:spPr>
        <a:xfrm>
          <a:off x="0" y="93844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600</xdr:row>
      <xdr:rowOff>57150</xdr:rowOff>
    </xdr:from>
    <xdr:to>
      <xdr:col>7</xdr:col>
      <xdr:colOff>28575</xdr:colOff>
      <xdr:row>601</xdr:row>
      <xdr:rowOff>133350</xdr:rowOff>
    </xdr:to>
    <xdr:sp macro="" textlink="">
      <xdr:nvSpPr>
        <xdr:cNvPr id="1846" name="Rectangle 4501"/>
        <xdr:cNvSpPr>
          <a:spLocks noChangeArrowheads="1"/>
        </xdr:cNvSpPr>
      </xdr:nvSpPr>
      <xdr:spPr>
        <a:xfrm>
          <a:off x="687705" y="94647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600</xdr:row>
      <xdr:rowOff>76200</xdr:rowOff>
    </xdr:from>
    <xdr:to>
      <xdr:col>1</xdr:col>
      <xdr:colOff>19050</xdr:colOff>
      <xdr:row>601</xdr:row>
      <xdr:rowOff>114300</xdr:rowOff>
    </xdr:to>
    <xdr:sp macro="" textlink="">
      <xdr:nvSpPr>
        <xdr:cNvPr id="1847" name="Rectangle 4502"/>
        <xdr:cNvSpPr>
          <a:spLocks noChangeArrowheads="1"/>
        </xdr:cNvSpPr>
      </xdr:nvSpPr>
      <xdr:spPr>
        <a:xfrm>
          <a:off x="0" y="94666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605</xdr:row>
      <xdr:rowOff>57150</xdr:rowOff>
    </xdr:from>
    <xdr:to>
      <xdr:col>7</xdr:col>
      <xdr:colOff>28575</xdr:colOff>
      <xdr:row>606</xdr:row>
      <xdr:rowOff>133350</xdr:rowOff>
    </xdr:to>
    <xdr:sp macro="" textlink="">
      <xdr:nvSpPr>
        <xdr:cNvPr id="1848" name="Rectangle 4503"/>
        <xdr:cNvSpPr>
          <a:spLocks noChangeArrowheads="1"/>
        </xdr:cNvSpPr>
      </xdr:nvSpPr>
      <xdr:spPr>
        <a:xfrm>
          <a:off x="687705" y="954697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605</xdr:row>
      <xdr:rowOff>76200</xdr:rowOff>
    </xdr:from>
    <xdr:to>
      <xdr:col>1</xdr:col>
      <xdr:colOff>19050</xdr:colOff>
      <xdr:row>606</xdr:row>
      <xdr:rowOff>114300</xdr:rowOff>
    </xdr:to>
    <xdr:sp macro="" textlink="">
      <xdr:nvSpPr>
        <xdr:cNvPr id="1849" name="Rectangle 4504"/>
        <xdr:cNvSpPr>
          <a:spLocks noChangeArrowheads="1"/>
        </xdr:cNvSpPr>
      </xdr:nvSpPr>
      <xdr:spPr>
        <a:xfrm>
          <a:off x="0" y="954887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561</xdr:row>
      <xdr:rowOff>0</xdr:rowOff>
    </xdr:from>
    <xdr:to>
      <xdr:col>15</xdr:col>
      <xdr:colOff>9525</xdr:colOff>
      <xdr:row>561</xdr:row>
      <xdr:rowOff>0</xdr:rowOff>
    </xdr:to>
    <xdr:sp macro="" textlink="">
      <xdr:nvSpPr>
        <xdr:cNvPr id="1850" name="Rectangle 4505"/>
        <xdr:cNvSpPr>
          <a:spLocks noChangeArrowheads="1"/>
        </xdr:cNvSpPr>
      </xdr:nvSpPr>
      <xdr:spPr>
        <a:xfrm>
          <a:off x="1582420" y="88176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561</xdr:row>
      <xdr:rowOff>0</xdr:rowOff>
    </xdr:from>
    <xdr:to>
      <xdr:col>15</xdr:col>
      <xdr:colOff>9525</xdr:colOff>
      <xdr:row>561</xdr:row>
      <xdr:rowOff>0</xdr:rowOff>
    </xdr:to>
    <xdr:sp macro="" textlink="">
      <xdr:nvSpPr>
        <xdr:cNvPr id="1851" name="Rectangle 4506"/>
        <xdr:cNvSpPr>
          <a:spLocks noChangeArrowheads="1"/>
        </xdr:cNvSpPr>
      </xdr:nvSpPr>
      <xdr:spPr>
        <a:xfrm>
          <a:off x="1582420" y="88176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561</xdr:row>
      <xdr:rowOff>0</xdr:rowOff>
    </xdr:from>
    <xdr:to>
      <xdr:col>15</xdr:col>
      <xdr:colOff>9525</xdr:colOff>
      <xdr:row>561</xdr:row>
      <xdr:rowOff>0</xdr:rowOff>
    </xdr:to>
    <xdr:sp macro="" textlink="">
      <xdr:nvSpPr>
        <xdr:cNvPr id="1852" name="Rectangle 4507"/>
        <xdr:cNvSpPr>
          <a:spLocks noChangeArrowheads="1"/>
        </xdr:cNvSpPr>
      </xdr:nvSpPr>
      <xdr:spPr>
        <a:xfrm>
          <a:off x="1582420" y="88176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561</xdr:row>
      <xdr:rowOff>0</xdr:rowOff>
    </xdr:from>
    <xdr:to>
      <xdr:col>15</xdr:col>
      <xdr:colOff>9525</xdr:colOff>
      <xdr:row>561</xdr:row>
      <xdr:rowOff>0</xdr:rowOff>
    </xdr:to>
    <xdr:sp macro="" textlink="">
      <xdr:nvSpPr>
        <xdr:cNvPr id="1853" name="Rectangle 4508"/>
        <xdr:cNvSpPr>
          <a:spLocks noChangeArrowheads="1"/>
        </xdr:cNvSpPr>
      </xdr:nvSpPr>
      <xdr:spPr>
        <a:xfrm>
          <a:off x="1582420" y="88176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561</xdr:row>
      <xdr:rowOff>0</xdr:rowOff>
    </xdr:from>
    <xdr:to>
      <xdr:col>15</xdr:col>
      <xdr:colOff>9525</xdr:colOff>
      <xdr:row>561</xdr:row>
      <xdr:rowOff>0</xdr:rowOff>
    </xdr:to>
    <xdr:sp macro="" textlink="">
      <xdr:nvSpPr>
        <xdr:cNvPr id="1854" name="Rectangle 4509"/>
        <xdr:cNvSpPr>
          <a:spLocks noChangeArrowheads="1"/>
        </xdr:cNvSpPr>
      </xdr:nvSpPr>
      <xdr:spPr>
        <a:xfrm>
          <a:off x="1582420" y="88176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561</xdr:row>
      <xdr:rowOff>0</xdr:rowOff>
    </xdr:from>
    <xdr:to>
      <xdr:col>15</xdr:col>
      <xdr:colOff>9525</xdr:colOff>
      <xdr:row>561</xdr:row>
      <xdr:rowOff>0</xdr:rowOff>
    </xdr:to>
    <xdr:sp macro="" textlink="">
      <xdr:nvSpPr>
        <xdr:cNvPr id="1855" name="Rectangle 4510"/>
        <xdr:cNvSpPr>
          <a:spLocks noChangeArrowheads="1"/>
        </xdr:cNvSpPr>
      </xdr:nvSpPr>
      <xdr:spPr>
        <a:xfrm>
          <a:off x="1582420" y="881761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560</xdr:row>
      <xdr:rowOff>57150</xdr:rowOff>
    </xdr:from>
    <xdr:to>
      <xdr:col>30</xdr:col>
      <xdr:colOff>28575</xdr:colOff>
      <xdr:row>561</xdr:row>
      <xdr:rowOff>133350</xdr:rowOff>
    </xdr:to>
    <xdr:sp macro="" textlink="">
      <xdr:nvSpPr>
        <xdr:cNvPr id="1856" name="Rectangle 4511"/>
        <xdr:cNvSpPr>
          <a:spLocks noChangeArrowheads="1"/>
        </xdr:cNvSpPr>
      </xdr:nvSpPr>
      <xdr:spPr>
        <a:xfrm>
          <a:off x="3287395" y="880687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560</xdr:row>
      <xdr:rowOff>76200</xdr:rowOff>
    </xdr:from>
    <xdr:to>
      <xdr:col>14</xdr:col>
      <xdr:colOff>113030</xdr:colOff>
      <xdr:row>561</xdr:row>
      <xdr:rowOff>152400</xdr:rowOff>
    </xdr:to>
    <xdr:sp macro="" textlink="">
      <xdr:nvSpPr>
        <xdr:cNvPr id="1857" name="Rectangle 4512"/>
        <xdr:cNvSpPr>
          <a:spLocks noChangeArrowheads="1"/>
        </xdr:cNvSpPr>
      </xdr:nvSpPr>
      <xdr:spPr>
        <a:xfrm>
          <a:off x="1564640" y="880878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566</xdr:row>
      <xdr:rowOff>0</xdr:rowOff>
    </xdr:from>
    <xdr:to>
      <xdr:col>15</xdr:col>
      <xdr:colOff>9525</xdr:colOff>
      <xdr:row>566</xdr:row>
      <xdr:rowOff>0</xdr:rowOff>
    </xdr:to>
    <xdr:sp macro="" textlink="">
      <xdr:nvSpPr>
        <xdr:cNvPr id="1858" name="Rectangle 4513"/>
        <xdr:cNvSpPr>
          <a:spLocks noChangeArrowheads="1"/>
        </xdr:cNvSpPr>
      </xdr:nvSpPr>
      <xdr:spPr>
        <a:xfrm>
          <a:off x="1582420" y="88998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566</xdr:row>
      <xdr:rowOff>0</xdr:rowOff>
    </xdr:from>
    <xdr:to>
      <xdr:col>15</xdr:col>
      <xdr:colOff>9525</xdr:colOff>
      <xdr:row>566</xdr:row>
      <xdr:rowOff>0</xdr:rowOff>
    </xdr:to>
    <xdr:sp macro="" textlink="">
      <xdr:nvSpPr>
        <xdr:cNvPr id="1859" name="Rectangle 4514"/>
        <xdr:cNvSpPr>
          <a:spLocks noChangeArrowheads="1"/>
        </xdr:cNvSpPr>
      </xdr:nvSpPr>
      <xdr:spPr>
        <a:xfrm>
          <a:off x="1582420" y="88998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566</xdr:row>
      <xdr:rowOff>0</xdr:rowOff>
    </xdr:from>
    <xdr:to>
      <xdr:col>15</xdr:col>
      <xdr:colOff>9525</xdr:colOff>
      <xdr:row>566</xdr:row>
      <xdr:rowOff>0</xdr:rowOff>
    </xdr:to>
    <xdr:sp macro="" textlink="">
      <xdr:nvSpPr>
        <xdr:cNvPr id="1860" name="Rectangle 4515"/>
        <xdr:cNvSpPr>
          <a:spLocks noChangeArrowheads="1"/>
        </xdr:cNvSpPr>
      </xdr:nvSpPr>
      <xdr:spPr>
        <a:xfrm>
          <a:off x="1582420" y="88998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566</xdr:row>
      <xdr:rowOff>0</xdr:rowOff>
    </xdr:from>
    <xdr:to>
      <xdr:col>15</xdr:col>
      <xdr:colOff>9525</xdr:colOff>
      <xdr:row>566</xdr:row>
      <xdr:rowOff>0</xdr:rowOff>
    </xdr:to>
    <xdr:sp macro="" textlink="">
      <xdr:nvSpPr>
        <xdr:cNvPr id="1861" name="Rectangle 4516"/>
        <xdr:cNvSpPr>
          <a:spLocks noChangeArrowheads="1"/>
        </xdr:cNvSpPr>
      </xdr:nvSpPr>
      <xdr:spPr>
        <a:xfrm>
          <a:off x="1582420" y="88998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566</xdr:row>
      <xdr:rowOff>0</xdr:rowOff>
    </xdr:from>
    <xdr:to>
      <xdr:col>15</xdr:col>
      <xdr:colOff>9525</xdr:colOff>
      <xdr:row>566</xdr:row>
      <xdr:rowOff>0</xdr:rowOff>
    </xdr:to>
    <xdr:sp macro="" textlink="">
      <xdr:nvSpPr>
        <xdr:cNvPr id="1862" name="Rectangle 4517"/>
        <xdr:cNvSpPr>
          <a:spLocks noChangeArrowheads="1"/>
        </xdr:cNvSpPr>
      </xdr:nvSpPr>
      <xdr:spPr>
        <a:xfrm>
          <a:off x="1582420" y="88998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566</xdr:row>
      <xdr:rowOff>0</xdr:rowOff>
    </xdr:from>
    <xdr:to>
      <xdr:col>15</xdr:col>
      <xdr:colOff>9525</xdr:colOff>
      <xdr:row>566</xdr:row>
      <xdr:rowOff>0</xdr:rowOff>
    </xdr:to>
    <xdr:sp macro="" textlink="">
      <xdr:nvSpPr>
        <xdr:cNvPr id="1863" name="Rectangle 4518"/>
        <xdr:cNvSpPr>
          <a:spLocks noChangeArrowheads="1"/>
        </xdr:cNvSpPr>
      </xdr:nvSpPr>
      <xdr:spPr>
        <a:xfrm>
          <a:off x="1582420" y="889984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565</xdr:row>
      <xdr:rowOff>57150</xdr:rowOff>
    </xdr:from>
    <xdr:to>
      <xdr:col>30</xdr:col>
      <xdr:colOff>28575</xdr:colOff>
      <xdr:row>566</xdr:row>
      <xdr:rowOff>133350</xdr:rowOff>
    </xdr:to>
    <xdr:sp macro="" textlink="">
      <xdr:nvSpPr>
        <xdr:cNvPr id="1864" name="Rectangle 4519"/>
        <xdr:cNvSpPr>
          <a:spLocks noChangeArrowheads="1"/>
        </xdr:cNvSpPr>
      </xdr:nvSpPr>
      <xdr:spPr>
        <a:xfrm>
          <a:off x="3287395" y="888911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565</xdr:row>
      <xdr:rowOff>76200</xdr:rowOff>
    </xdr:from>
    <xdr:to>
      <xdr:col>14</xdr:col>
      <xdr:colOff>113030</xdr:colOff>
      <xdr:row>566</xdr:row>
      <xdr:rowOff>152400</xdr:rowOff>
    </xdr:to>
    <xdr:sp macro="" textlink="">
      <xdr:nvSpPr>
        <xdr:cNvPr id="1865" name="Rectangle 4520"/>
        <xdr:cNvSpPr>
          <a:spLocks noChangeArrowheads="1"/>
        </xdr:cNvSpPr>
      </xdr:nvSpPr>
      <xdr:spPr>
        <a:xfrm>
          <a:off x="1564640" y="889101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571</xdr:row>
      <xdr:rowOff>0</xdr:rowOff>
    </xdr:from>
    <xdr:to>
      <xdr:col>15</xdr:col>
      <xdr:colOff>9525</xdr:colOff>
      <xdr:row>571</xdr:row>
      <xdr:rowOff>0</xdr:rowOff>
    </xdr:to>
    <xdr:sp macro="" textlink="">
      <xdr:nvSpPr>
        <xdr:cNvPr id="1866" name="Rectangle 4521"/>
        <xdr:cNvSpPr>
          <a:spLocks noChangeArrowheads="1"/>
        </xdr:cNvSpPr>
      </xdr:nvSpPr>
      <xdr:spPr>
        <a:xfrm>
          <a:off x="1582420" y="89820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571</xdr:row>
      <xdr:rowOff>0</xdr:rowOff>
    </xdr:from>
    <xdr:to>
      <xdr:col>15</xdr:col>
      <xdr:colOff>9525</xdr:colOff>
      <xdr:row>571</xdr:row>
      <xdr:rowOff>0</xdr:rowOff>
    </xdr:to>
    <xdr:sp macro="" textlink="">
      <xdr:nvSpPr>
        <xdr:cNvPr id="1867" name="Rectangle 4522"/>
        <xdr:cNvSpPr>
          <a:spLocks noChangeArrowheads="1"/>
        </xdr:cNvSpPr>
      </xdr:nvSpPr>
      <xdr:spPr>
        <a:xfrm>
          <a:off x="1582420" y="89820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571</xdr:row>
      <xdr:rowOff>0</xdr:rowOff>
    </xdr:from>
    <xdr:to>
      <xdr:col>15</xdr:col>
      <xdr:colOff>9525</xdr:colOff>
      <xdr:row>571</xdr:row>
      <xdr:rowOff>0</xdr:rowOff>
    </xdr:to>
    <xdr:sp macro="" textlink="">
      <xdr:nvSpPr>
        <xdr:cNvPr id="1868" name="Rectangle 4523"/>
        <xdr:cNvSpPr>
          <a:spLocks noChangeArrowheads="1"/>
        </xdr:cNvSpPr>
      </xdr:nvSpPr>
      <xdr:spPr>
        <a:xfrm>
          <a:off x="1582420" y="89820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571</xdr:row>
      <xdr:rowOff>0</xdr:rowOff>
    </xdr:from>
    <xdr:to>
      <xdr:col>15</xdr:col>
      <xdr:colOff>9525</xdr:colOff>
      <xdr:row>571</xdr:row>
      <xdr:rowOff>0</xdr:rowOff>
    </xdr:to>
    <xdr:sp macro="" textlink="">
      <xdr:nvSpPr>
        <xdr:cNvPr id="1869" name="Rectangle 4524"/>
        <xdr:cNvSpPr>
          <a:spLocks noChangeArrowheads="1"/>
        </xdr:cNvSpPr>
      </xdr:nvSpPr>
      <xdr:spPr>
        <a:xfrm>
          <a:off x="1582420" y="89820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571</xdr:row>
      <xdr:rowOff>0</xdr:rowOff>
    </xdr:from>
    <xdr:to>
      <xdr:col>15</xdr:col>
      <xdr:colOff>9525</xdr:colOff>
      <xdr:row>571</xdr:row>
      <xdr:rowOff>0</xdr:rowOff>
    </xdr:to>
    <xdr:sp macro="" textlink="">
      <xdr:nvSpPr>
        <xdr:cNvPr id="1870" name="Rectangle 4525"/>
        <xdr:cNvSpPr>
          <a:spLocks noChangeArrowheads="1"/>
        </xdr:cNvSpPr>
      </xdr:nvSpPr>
      <xdr:spPr>
        <a:xfrm>
          <a:off x="1582420" y="89820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571</xdr:row>
      <xdr:rowOff>0</xdr:rowOff>
    </xdr:from>
    <xdr:to>
      <xdr:col>15</xdr:col>
      <xdr:colOff>9525</xdr:colOff>
      <xdr:row>571</xdr:row>
      <xdr:rowOff>0</xdr:rowOff>
    </xdr:to>
    <xdr:sp macro="" textlink="">
      <xdr:nvSpPr>
        <xdr:cNvPr id="1871" name="Rectangle 4526"/>
        <xdr:cNvSpPr>
          <a:spLocks noChangeArrowheads="1"/>
        </xdr:cNvSpPr>
      </xdr:nvSpPr>
      <xdr:spPr>
        <a:xfrm>
          <a:off x="1582420" y="898207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570</xdr:row>
      <xdr:rowOff>57150</xdr:rowOff>
    </xdr:from>
    <xdr:to>
      <xdr:col>30</xdr:col>
      <xdr:colOff>28575</xdr:colOff>
      <xdr:row>571</xdr:row>
      <xdr:rowOff>133350</xdr:rowOff>
    </xdr:to>
    <xdr:sp macro="" textlink="">
      <xdr:nvSpPr>
        <xdr:cNvPr id="1872" name="Rectangle 4527"/>
        <xdr:cNvSpPr>
          <a:spLocks noChangeArrowheads="1"/>
        </xdr:cNvSpPr>
      </xdr:nvSpPr>
      <xdr:spPr>
        <a:xfrm>
          <a:off x="3287395" y="897134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570</xdr:row>
      <xdr:rowOff>76200</xdr:rowOff>
    </xdr:from>
    <xdr:to>
      <xdr:col>14</xdr:col>
      <xdr:colOff>113030</xdr:colOff>
      <xdr:row>571</xdr:row>
      <xdr:rowOff>152400</xdr:rowOff>
    </xdr:to>
    <xdr:sp macro="" textlink="">
      <xdr:nvSpPr>
        <xdr:cNvPr id="1873" name="Rectangle 4528"/>
        <xdr:cNvSpPr>
          <a:spLocks noChangeArrowheads="1"/>
        </xdr:cNvSpPr>
      </xdr:nvSpPr>
      <xdr:spPr>
        <a:xfrm>
          <a:off x="1564640" y="897324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576</xdr:row>
      <xdr:rowOff>0</xdr:rowOff>
    </xdr:from>
    <xdr:to>
      <xdr:col>15</xdr:col>
      <xdr:colOff>9525</xdr:colOff>
      <xdr:row>576</xdr:row>
      <xdr:rowOff>0</xdr:rowOff>
    </xdr:to>
    <xdr:sp macro="" textlink="">
      <xdr:nvSpPr>
        <xdr:cNvPr id="1874" name="Rectangle 4529"/>
        <xdr:cNvSpPr>
          <a:spLocks noChangeArrowheads="1"/>
        </xdr:cNvSpPr>
      </xdr:nvSpPr>
      <xdr:spPr>
        <a:xfrm>
          <a:off x="1582420" y="906430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576</xdr:row>
      <xdr:rowOff>0</xdr:rowOff>
    </xdr:from>
    <xdr:to>
      <xdr:col>15</xdr:col>
      <xdr:colOff>9525</xdr:colOff>
      <xdr:row>576</xdr:row>
      <xdr:rowOff>0</xdr:rowOff>
    </xdr:to>
    <xdr:sp macro="" textlink="">
      <xdr:nvSpPr>
        <xdr:cNvPr id="1875" name="Rectangle 4530"/>
        <xdr:cNvSpPr>
          <a:spLocks noChangeArrowheads="1"/>
        </xdr:cNvSpPr>
      </xdr:nvSpPr>
      <xdr:spPr>
        <a:xfrm>
          <a:off x="1582420" y="906430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576</xdr:row>
      <xdr:rowOff>0</xdr:rowOff>
    </xdr:from>
    <xdr:to>
      <xdr:col>15</xdr:col>
      <xdr:colOff>9525</xdr:colOff>
      <xdr:row>576</xdr:row>
      <xdr:rowOff>0</xdr:rowOff>
    </xdr:to>
    <xdr:sp macro="" textlink="">
      <xdr:nvSpPr>
        <xdr:cNvPr id="1876" name="Rectangle 4531"/>
        <xdr:cNvSpPr>
          <a:spLocks noChangeArrowheads="1"/>
        </xdr:cNvSpPr>
      </xdr:nvSpPr>
      <xdr:spPr>
        <a:xfrm>
          <a:off x="1582420" y="906430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576</xdr:row>
      <xdr:rowOff>0</xdr:rowOff>
    </xdr:from>
    <xdr:to>
      <xdr:col>15</xdr:col>
      <xdr:colOff>9525</xdr:colOff>
      <xdr:row>576</xdr:row>
      <xdr:rowOff>0</xdr:rowOff>
    </xdr:to>
    <xdr:sp macro="" textlink="">
      <xdr:nvSpPr>
        <xdr:cNvPr id="1877" name="Rectangle 4532"/>
        <xdr:cNvSpPr>
          <a:spLocks noChangeArrowheads="1"/>
        </xdr:cNvSpPr>
      </xdr:nvSpPr>
      <xdr:spPr>
        <a:xfrm>
          <a:off x="1582420" y="906430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576</xdr:row>
      <xdr:rowOff>0</xdr:rowOff>
    </xdr:from>
    <xdr:to>
      <xdr:col>15</xdr:col>
      <xdr:colOff>9525</xdr:colOff>
      <xdr:row>576</xdr:row>
      <xdr:rowOff>0</xdr:rowOff>
    </xdr:to>
    <xdr:sp macro="" textlink="">
      <xdr:nvSpPr>
        <xdr:cNvPr id="1878" name="Rectangle 4533"/>
        <xdr:cNvSpPr>
          <a:spLocks noChangeArrowheads="1"/>
        </xdr:cNvSpPr>
      </xdr:nvSpPr>
      <xdr:spPr>
        <a:xfrm>
          <a:off x="1582420" y="906430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576</xdr:row>
      <xdr:rowOff>0</xdr:rowOff>
    </xdr:from>
    <xdr:to>
      <xdr:col>15</xdr:col>
      <xdr:colOff>9525</xdr:colOff>
      <xdr:row>576</xdr:row>
      <xdr:rowOff>0</xdr:rowOff>
    </xdr:to>
    <xdr:sp macro="" textlink="">
      <xdr:nvSpPr>
        <xdr:cNvPr id="1879" name="Rectangle 4534"/>
        <xdr:cNvSpPr>
          <a:spLocks noChangeArrowheads="1"/>
        </xdr:cNvSpPr>
      </xdr:nvSpPr>
      <xdr:spPr>
        <a:xfrm>
          <a:off x="1582420" y="906430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575</xdr:row>
      <xdr:rowOff>57150</xdr:rowOff>
    </xdr:from>
    <xdr:to>
      <xdr:col>30</xdr:col>
      <xdr:colOff>28575</xdr:colOff>
      <xdr:row>576</xdr:row>
      <xdr:rowOff>133350</xdr:rowOff>
    </xdr:to>
    <xdr:sp macro="" textlink="">
      <xdr:nvSpPr>
        <xdr:cNvPr id="1880" name="Rectangle 4535"/>
        <xdr:cNvSpPr>
          <a:spLocks noChangeArrowheads="1"/>
        </xdr:cNvSpPr>
      </xdr:nvSpPr>
      <xdr:spPr>
        <a:xfrm>
          <a:off x="3287395" y="905357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575</xdr:row>
      <xdr:rowOff>76200</xdr:rowOff>
    </xdr:from>
    <xdr:to>
      <xdr:col>14</xdr:col>
      <xdr:colOff>113030</xdr:colOff>
      <xdr:row>576</xdr:row>
      <xdr:rowOff>152400</xdr:rowOff>
    </xdr:to>
    <xdr:sp macro="" textlink="">
      <xdr:nvSpPr>
        <xdr:cNvPr id="1881" name="Rectangle 4536"/>
        <xdr:cNvSpPr>
          <a:spLocks noChangeArrowheads="1"/>
        </xdr:cNvSpPr>
      </xdr:nvSpPr>
      <xdr:spPr>
        <a:xfrm>
          <a:off x="1564640" y="905548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581</xdr:row>
      <xdr:rowOff>0</xdr:rowOff>
    </xdr:from>
    <xdr:to>
      <xdr:col>15</xdr:col>
      <xdr:colOff>9525</xdr:colOff>
      <xdr:row>581</xdr:row>
      <xdr:rowOff>0</xdr:rowOff>
    </xdr:to>
    <xdr:sp macro="" textlink="">
      <xdr:nvSpPr>
        <xdr:cNvPr id="1882" name="Rectangle 4537"/>
        <xdr:cNvSpPr>
          <a:spLocks noChangeArrowheads="1"/>
        </xdr:cNvSpPr>
      </xdr:nvSpPr>
      <xdr:spPr>
        <a:xfrm>
          <a:off x="1582420" y="91465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581</xdr:row>
      <xdr:rowOff>0</xdr:rowOff>
    </xdr:from>
    <xdr:to>
      <xdr:col>15</xdr:col>
      <xdr:colOff>9525</xdr:colOff>
      <xdr:row>581</xdr:row>
      <xdr:rowOff>0</xdr:rowOff>
    </xdr:to>
    <xdr:sp macro="" textlink="">
      <xdr:nvSpPr>
        <xdr:cNvPr id="1883" name="Rectangle 4538"/>
        <xdr:cNvSpPr>
          <a:spLocks noChangeArrowheads="1"/>
        </xdr:cNvSpPr>
      </xdr:nvSpPr>
      <xdr:spPr>
        <a:xfrm>
          <a:off x="1582420" y="91465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581</xdr:row>
      <xdr:rowOff>0</xdr:rowOff>
    </xdr:from>
    <xdr:to>
      <xdr:col>15</xdr:col>
      <xdr:colOff>9525</xdr:colOff>
      <xdr:row>581</xdr:row>
      <xdr:rowOff>0</xdr:rowOff>
    </xdr:to>
    <xdr:sp macro="" textlink="">
      <xdr:nvSpPr>
        <xdr:cNvPr id="1884" name="Rectangle 4539"/>
        <xdr:cNvSpPr>
          <a:spLocks noChangeArrowheads="1"/>
        </xdr:cNvSpPr>
      </xdr:nvSpPr>
      <xdr:spPr>
        <a:xfrm>
          <a:off x="1582420" y="91465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581</xdr:row>
      <xdr:rowOff>0</xdr:rowOff>
    </xdr:from>
    <xdr:to>
      <xdr:col>15</xdr:col>
      <xdr:colOff>9525</xdr:colOff>
      <xdr:row>581</xdr:row>
      <xdr:rowOff>0</xdr:rowOff>
    </xdr:to>
    <xdr:sp macro="" textlink="">
      <xdr:nvSpPr>
        <xdr:cNvPr id="1885" name="Rectangle 4540"/>
        <xdr:cNvSpPr>
          <a:spLocks noChangeArrowheads="1"/>
        </xdr:cNvSpPr>
      </xdr:nvSpPr>
      <xdr:spPr>
        <a:xfrm>
          <a:off x="1582420" y="91465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581</xdr:row>
      <xdr:rowOff>0</xdr:rowOff>
    </xdr:from>
    <xdr:to>
      <xdr:col>15</xdr:col>
      <xdr:colOff>9525</xdr:colOff>
      <xdr:row>581</xdr:row>
      <xdr:rowOff>0</xdr:rowOff>
    </xdr:to>
    <xdr:sp macro="" textlink="">
      <xdr:nvSpPr>
        <xdr:cNvPr id="1886" name="Rectangle 4541"/>
        <xdr:cNvSpPr>
          <a:spLocks noChangeArrowheads="1"/>
        </xdr:cNvSpPr>
      </xdr:nvSpPr>
      <xdr:spPr>
        <a:xfrm>
          <a:off x="1582420" y="91465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581</xdr:row>
      <xdr:rowOff>0</xdr:rowOff>
    </xdr:from>
    <xdr:to>
      <xdr:col>15</xdr:col>
      <xdr:colOff>9525</xdr:colOff>
      <xdr:row>581</xdr:row>
      <xdr:rowOff>0</xdr:rowOff>
    </xdr:to>
    <xdr:sp macro="" textlink="">
      <xdr:nvSpPr>
        <xdr:cNvPr id="1887" name="Rectangle 4542"/>
        <xdr:cNvSpPr>
          <a:spLocks noChangeArrowheads="1"/>
        </xdr:cNvSpPr>
      </xdr:nvSpPr>
      <xdr:spPr>
        <a:xfrm>
          <a:off x="1582420" y="914654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580</xdr:row>
      <xdr:rowOff>57150</xdr:rowOff>
    </xdr:from>
    <xdr:to>
      <xdr:col>30</xdr:col>
      <xdr:colOff>28575</xdr:colOff>
      <xdr:row>581</xdr:row>
      <xdr:rowOff>133350</xdr:rowOff>
    </xdr:to>
    <xdr:sp macro="" textlink="">
      <xdr:nvSpPr>
        <xdr:cNvPr id="1888" name="Rectangle 4543"/>
        <xdr:cNvSpPr>
          <a:spLocks noChangeArrowheads="1"/>
        </xdr:cNvSpPr>
      </xdr:nvSpPr>
      <xdr:spPr>
        <a:xfrm>
          <a:off x="3287395" y="913580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580</xdr:row>
      <xdr:rowOff>76200</xdr:rowOff>
    </xdr:from>
    <xdr:to>
      <xdr:col>14</xdr:col>
      <xdr:colOff>113030</xdr:colOff>
      <xdr:row>581</xdr:row>
      <xdr:rowOff>152400</xdr:rowOff>
    </xdr:to>
    <xdr:sp macro="" textlink="">
      <xdr:nvSpPr>
        <xdr:cNvPr id="1889" name="Rectangle 4544"/>
        <xdr:cNvSpPr>
          <a:spLocks noChangeArrowheads="1"/>
        </xdr:cNvSpPr>
      </xdr:nvSpPr>
      <xdr:spPr>
        <a:xfrm>
          <a:off x="1564640" y="913771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586</xdr:row>
      <xdr:rowOff>0</xdr:rowOff>
    </xdr:from>
    <xdr:to>
      <xdr:col>15</xdr:col>
      <xdr:colOff>9525</xdr:colOff>
      <xdr:row>586</xdr:row>
      <xdr:rowOff>0</xdr:rowOff>
    </xdr:to>
    <xdr:sp macro="" textlink="">
      <xdr:nvSpPr>
        <xdr:cNvPr id="1890" name="Rectangle 4545"/>
        <xdr:cNvSpPr>
          <a:spLocks noChangeArrowheads="1"/>
        </xdr:cNvSpPr>
      </xdr:nvSpPr>
      <xdr:spPr>
        <a:xfrm>
          <a:off x="1582420" y="92287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586</xdr:row>
      <xdr:rowOff>0</xdr:rowOff>
    </xdr:from>
    <xdr:to>
      <xdr:col>15</xdr:col>
      <xdr:colOff>9525</xdr:colOff>
      <xdr:row>586</xdr:row>
      <xdr:rowOff>0</xdr:rowOff>
    </xdr:to>
    <xdr:sp macro="" textlink="">
      <xdr:nvSpPr>
        <xdr:cNvPr id="1891" name="Rectangle 4546"/>
        <xdr:cNvSpPr>
          <a:spLocks noChangeArrowheads="1"/>
        </xdr:cNvSpPr>
      </xdr:nvSpPr>
      <xdr:spPr>
        <a:xfrm>
          <a:off x="1582420" y="92287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586</xdr:row>
      <xdr:rowOff>0</xdr:rowOff>
    </xdr:from>
    <xdr:to>
      <xdr:col>15</xdr:col>
      <xdr:colOff>9525</xdr:colOff>
      <xdr:row>586</xdr:row>
      <xdr:rowOff>0</xdr:rowOff>
    </xdr:to>
    <xdr:sp macro="" textlink="">
      <xdr:nvSpPr>
        <xdr:cNvPr id="1892" name="Rectangle 4547"/>
        <xdr:cNvSpPr>
          <a:spLocks noChangeArrowheads="1"/>
        </xdr:cNvSpPr>
      </xdr:nvSpPr>
      <xdr:spPr>
        <a:xfrm>
          <a:off x="1582420" y="92287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586</xdr:row>
      <xdr:rowOff>0</xdr:rowOff>
    </xdr:from>
    <xdr:to>
      <xdr:col>15</xdr:col>
      <xdr:colOff>9525</xdr:colOff>
      <xdr:row>586</xdr:row>
      <xdr:rowOff>0</xdr:rowOff>
    </xdr:to>
    <xdr:sp macro="" textlink="">
      <xdr:nvSpPr>
        <xdr:cNvPr id="1893" name="Rectangle 4548"/>
        <xdr:cNvSpPr>
          <a:spLocks noChangeArrowheads="1"/>
        </xdr:cNvSpPr>
      </xdr:nvSpPr>
      <xdr:spPr>
        <a:xfrm>
          <a:off x="1582420" y="92287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586</xdr:row>
      <xdr:rowOff>0</xdr:rowOff>
    </xdr:from>
    <xdr:to>
      <xdr:col>15</xdr:col>
      <xdr:colOff>9525</xdr:colOff>
      <xdr:row>586</xdr:row>
      <xdr:rowOff>0</xdr:rowOff>
    </xdr:to>
    <xdr:sp macro="" textlink="">
      <xdr:nvSpPr>
        <xdr:cNvPr id="1894" name="Rectangle 4549"/>
        <xdr:cNvSpPr>
          <a:spLocks noChangeArrowheads="1"/>
        </xdr:cNvSpPr>
      </xdr:nvSpPr>
      <xdr:spPr>
        <a:xfrm>
          <a:off x="1582420" y="92287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586</xdr:row>
      <xdr:rowOff>0</xdr:rowOff>
    </xdr:from>
    <xdr:to>
      <xdr:col>15</xdr:col>
      <xdr:colOff>9525</xdr:colOff>
      <xdr:row>586</xdr:row>
      <xdr:rowOff>0</xdr:rowOff>
    </xdr:to>
    <xdr:sp macro="" textlink="">
      <xdr:nvSpPr>
        <xdr:cNvPr id="1895" name="Rectangle 4550"/>
        <xdr:cNvSpPr>
          <a:spLocks noChangeArrowheads="1"/>
        </xdr:cNvSpPr>
      </xdr:nvSpPr>
      <xdr:spPr>
        <a:xfrm>
          <a:off x="1582420" y="922877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585</xdr:row>
      <xdr:rowOff>57150</xdr:rowOff>
    </xdr:from>
    <xdr:to>
      <xdr:col>30</xdr:col>
      <xdr:colOff>28575</xdr:colOff>
      <xdr:row>586</xdr:row>
      <xdr:rowOff>133350</xdr:rowOff>
    </xdr:to>
    <xdr:sp macro="" textlink="">
      <xdr:nvSpPr>
        <xdr:cNvPr id="1896" name="Rectangle 4551"/>
        <xdr:cNvSpPr>
          <a:spLocks noChangeArrowheads="1"/>
        </xdr:cNvSpPr>
      </xdr:nvSpPr>
      <xdr:spPr>
        <a:xfrm>
          <a:off x="3287395" y="921804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585</xdr:row>
      <xdr:rowOff>76200</xdr:rowOff>
    </xdr:from>
    <xdr:to>
      <xdr:col>14</xdr:col>
      <xdr:colOff>113030</xdr:colOff>
      <xdr:row>586</xdr:row>
      <xdr:rowOff>152400</xdr:rowOff>
    </xdr:to>
    <xdr:sp macro="" textlink="">
      <xdr:nvSpPr>
        <xdr:cNvPr id="1897" name="Rectangle 4552"/>
        <xdr:cNvSpPr>
          <a:spLocks noChangeArrowheads="1"/>
        </xdr:cNvSpPr>
      </xdr:nvSpPr>
      <xdr:spPr>
        <a:xfrm>
          <a:off x="1564640" y="921994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591</xdr:row>
      <xdr:rowOff>0</xdr:rowOff>
    </xdr:from>
    <xdr:to>
      <xdr:col>15</xdr:col>
      <xdr:colOff>9525</xdr:colOff>
      <xdr:row>591</xdr:row>
      <xdr:rowOff>0</xdr:rowOff>
    </xdr:to>
    <xdr:sp macro="" textlink="">
      <xdr:nvSpPr>
        <xdr:cNvPr id="1898" name="Rectangle 4553"/>
        <xdr:cNvSpPr>
          <a:spLocks noChangeArrowheads="1"/>
        </xdr:cNvSpPr>
      </xdr:nvSpPr>
      <xdr:spPr>
        <a:xfrm>
          <a:off x="1582420" y="93110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591</xdr:row>
      <xdr:rowOff>0</xdr:rowOff>
    </xdr:from>
    <xdr:to>
      <xdr:col>15</xdr:col>
      <xdr:colOff>9525</xdr:colOff>
      <xdr:row>591</xdr:row>
      <xdr:rowOff>0</xdr:rowOff>
    </xdr:to>
    <xdr:sp macro="" textlink="">
      <xdr:nvSpPr>
        <xdr:cNvPr id="1899" name="Rectangle 4554"/>
        <xdr:cNvSpPr>
          <a:spLocks noChangeArrowheads="1"/>
        </xdr:cNvSpPr>
      </xdr:nvSpPr>
      <xdr:spPr>
        <a:xfrm>
          <a:off x="1582420" y="93110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591</xdr:row>
      <xdr:rowOff>0</xdr:rowOff>
    </xdr:from>
    <xdr:to>
      <xdr:col>15</xdr:col>
      <xdr:colOff>9525</xdr:colOff>
      <xdr:row>591</xdr:row>
      <xdr:rowOff>0</xdr:rowOff>
    </xdr:to>
    <xdr:sp macro="" textlink="">
      <xdr:nvSpPr>
        <xdr:cNvPr id="1900" name="Rectangle 4555"/>
        <xdr:cNvSpPr>
          <a:spLocks noChangeArrowheads="1"/>
        </xdr:cNvSpPr>
      </xdr:nvSpPr>
      <xdr:spPr>
        <a:xfrm>
          <a:off x="1582420" y="93110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591</xdr:row>
      <xdr:rowOff>0</xdr:rowOff>
    </xdr:from>
    <xdr:to>
      <xdr:col>15</xdr:col>
      <xdr:colOff>9525</xdr:colOff>
      <xdr:row>591</xdr:row>
      <xdr:rowOff>0</xdr:rowOff>
    </xdr:to>
    <xdr:sp macro="" textlink="">
      <xdr:nvSpPr>
        <xdr:cNvPr id="1901" name="Rectangle 4556"/>
        <xdr:cNvSpPr>
          <a:spLocks noChangeArrowheads="1"/>
        </xdr:cNvSpPr>
      </xdr:nvSpPr>
      <xdr:spPr>
        <a:xfrm>
          <a:off x="1582420" y="93110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591</xdr:row>
      <xdr:rowOff>0</xdr:rowOff>
    </xdr:from>
    <xdr:to>
      <xdr:col>15</xdr:col>
      <xdr:colOff>9525</xdr:colOff>
      <xdr:row>591</xdr:row>
      <xdr:rowOff>0</xdr:rowOff>
    </xdr:to>
    <xdr:sp macro="" textlink="">
      <xdr:nvSpPr>
        <xdr:cNvPr id="1902" name="Rectangle 4557"/>
        <xdr:cNvSpPr>
          <a:spLocks noChangeArrowheads="1"/>
        </xdr:cNvSpPr>
      </xdr:nvSpPr>
      <xdr:spPr>
        <a:xfrm>
          <a:off x="1582420" y="93110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591</xdr:row>
      <xdr:rowOff>0</xdr:rowOff>
    </xdr:from>
    <xdr:to>
      <xdr:col>15</xdr:col>
      <xdr:colOff>9525</xdr:colOff>
      <xdr:row>591</xdr:row>
      <xdr:rowOff>0</xdr:rowOff>
    </xdr:to>
    <xdr:sp macro="" textlink="">
      <xdr:nvSpPr>
        <xdr:cNvPr id="1903" name="Rectangle 4558"/>
        <xdr:cNvSpPr>
          <a:spLocks noChangeArrowheads="1"/>
        </xdr:cNvSpPr>
      </xdr:nvSpPr>
      <xdr:spPr>
        <a:xfrm>
          <a:off x="1582420" y="931100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590</xdr:row>
      <xdr:rowOff>57150</xdr:rowOff>
    </xdr:from>
    <xdr:to>
      <xdr:col>30</xdr:col>
      <xdr:colOff>28575</xdr:colOff>
      <xdr:row>591</xdr:row>
      <xdr:rowOff>133350</xdr:rowOff>
    </xdr:to>
    <xdr:sp macro="" textlink="">
      <xdr:nvSpPr>
        <xdr:cNvPr id="1904" name="Rectangle 4559"/>
        <xdr:cNvSpPr>
          <a:spLocks noChangeArrowheads="1"/>
        </xdr:cNvSpPr>
      </xdr:nvSpPr>
      <xdr:spPr>
        <a:xfrm>
          <a:off x="3287395" y="930027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590</xdr:row>
      <xdr:rowOff>76200</xdr:rowOff>
    </xdr:from>
    <xdr:to>
      <xdr:col>14</xdr:col>
      <xdr:colOff>113030</xdr:colOff>
      <xdr:row>591</xdr:row>
      <xdr:rowOff>152400</xdr:rowOff>
    </xdr:to>
    <xdr:sp macro="" textlink="">
      <xdr:nvSpPr>
        <xdr:cNvPr id="1905" name="Rectangle 4560"/>
        <xdr:cNvSpPr>
          <a:spLocks noChangeArrowheads="1"/>
        </xdr:cNvSpPr>
      </xdr:nvSpPr>
      <xdr:spPr>
        <a:xfrm>
          <a:off x="1564640" y="930217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596</xdr:row>
      <xdr:rowOff>0</xdr:rowOff>
    </xdr:from>
    <xdr:to>
      <xdr:col>15</xdr:col>
      <xdr:colOff>9525</xdr:colOff>
      <xdr:row>596</xdr:row>
      <xdr:rowOff>0</xdr:rowOff>
    </xdr:to>
    <xdr:sp macro="" textlink="">
      <xdr:nvSpPr>
        <xdr:cNvPr id="1906" name="Rectangle 4561"/>
        <xdr:cNvSpPr>
          <a:spLocks noChangeArrowheads="1"/>
        </xdr:cNvSpPr>
      </xdr:nvSpPr>
      <xdr:spPr>
        <a:xfrm>
          <a:off x="1582420" y="93932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596</xdr:row>
      <xdr:rowOff>0</xdr:rowOff>
    </xdr:from>
    <xdr:to>
      <xdr:col>15</xdr:col>
      <xdr:colOff>9525</xdr:colOff>
      <xdr:row>596</xdr:row>
      <xdr:rowOff>0</xdr:rowOff>
    </xdr:to>
    <xdr:sp macro="" textlink="">
      <xdr:nvSpPr>
        <xdr:cNvPr id="1907" name="Rectangle 4562"/>
        <xdr:cNvSpPr>
          <a:spLocks noChangeArrowheads="1"/>
        </xdr:cNvSpPr>
      </xdr:nvSpPr>
      <xdr:spPr>
        <a:xfrm>
          <a:off x="1582420" y="93932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596</xdr:row>
      <xdr:rowOff>0</xdr:rowOff>
    </xdr:from>
    <xdr:to>
      <xdr:col>15</xdr:col>
      <xdr:colOff>9525</xdr:colOff>
      <xdr:row>596</xdr:row>
      <xdr:rowOff>0</xdr:rowOff>
    </xdr:to>
    <xdr:sp macro="" textlink="">
      <xdr:nvSpPr>
        <xdr:cNvPr id="1908" name="Rectangle 4563"/>
        <xdr:cNvSpPr>
          <a:spLocks noChangeArrowheads="1"/>
        </xdr:cNvSpPr>
      </xdr:nvSpPr>
      <xdr:spPr>
        <a:xfrm>
          <a:off x="1582420" y="93932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596</xdr:row>
      <xdr:rowOff>0</xdr:rowOff>
    </xdr:from>
    <xdr:to>
      <xdr:col>15</xdr:col>
      <xdr:colOff>9525</xdr:colOff>
      <xdr:row>596</xdr:row>
      <xdr:rowOff>0</xdr:rowOff>
    </xdr:to>
    <xdr:sp macro="" textlink="">
      <xdr:nvSpPr>
        <xdr:cNvPr id="1909" name="Rectangle 4564"/>
        <xdr:cNvSpPr>
          <a:spLocks noChangeArrowheads="1"/>
        </xdr:cNvSpPr>
      </xdr:nvSpPr>
      <xdr:spPr>
        <a:xfrm>
          <a:off x="1582420" y="93932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596</xdr:row>
      <xdr:rowOff>0</xdr:rowOff>
    </xdr:from>
    <xdr:to>
      <xdr:col>15</xdr:col>
      <xdr:colOff>9525</xdr:colOff>
      <xdr:row>596</xdr:row>
      <xdr:rowOff>0</xdr:rowOff>
    </xdr:to>
    <xdr:sp macro="" textlink="">
      <xdr:nvSpPr>
        <xdr:cNvPr id="1910" name="Rectangle 4565"/>
        <xdr:cNvSpPr>
          <a:spLocks noChangeArrowheads="1"/>
        </xdr:cNvSpPr>
      </xdr:nvSpPr>
      <xdr:spPr>
        <a:xfrm>
          <a:off x="1582420" y="93932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596</xdr:row>
      <xdr:rowOff>0</xdr:rowOff>
    </xdr:from>
    <xdr:to>
      <xdr:col>15</xdr:col>
      <xdr:colOff>9525</xdr:colOff>
      <xdr:row>596</xdr:row>
      <xdr:rowOff>0</xdr:rowOff>
    </xdr:to>
    <xdr:sp macro="" textlink="">
      <xdr:nvSpPr>
        <xdr:cNvPr id="1911" name="Rectangle 4566"/>
        <xdr:cNvSpPr>
          <a:spLocks noChangeArrowheads="1"/>
        </xdr:cNvSpPr>
      </xdr:nvSpPr>
      <xdr:spPr>
        <a:xfrm>
          <a:off x="1582420" y="93932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595</xdr:row>
      <xdr:rowOff>57150</xdr:rowOff>
    </xdr:from>
    <xdr:to>
      <xdr:col>30</xdr:col>
      <xdr:colOff>28575</xdr:colOff>
      <xdr:row>596</xdr:row>
      <xdr:rowOff>133350</xdr:rowOff>
    </xdr:to>
    <xdr:sp macro="" textlink="">
      <xdr:nvSpPr>
        <xdr:cNvPr id="1912" name="Rectangle 4567"/>
        <xdr:cNvSpPr>
          <a:spLocks noChangeArrowheads="1"/>
        </xdr:cNvSpPr>
      </xdr:nvSpPr>
      <xdr:spPr>
        <a:xfrm>
          <a:off x="3287395" y="93825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595</xdr:row>
      <xdr:rowOff>76200</xdr:rowOff>
    </xdr:from>
    <xdr:to>
      <xdr:col>14</xdr:col>
      <xdr:colOff>113030</xdr:colOff>
      <xdr:row>596</xdr:row>
      <xdr:rowOff>152400</xdr:rowOff>
    </xdr:to>
    <xdr:sp macro="" textlink="">
      <xdr:nvSpPr>
        <xdr:cNvPr id="1913" name="Rectangle 4568"/>
        <xdr:cNvSpPr>
          <a:spLocks noChangeArrowheads="1"/>
        </xdr:cNvSpPr>
      </xdr:nvSpPr>
      <xdr:spPr>
        <a:xfrm>
          <a:off x="1564640" y="93844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601</xdr:row>
      <xdr:rowOff>0</xdr:rowOff>
    </xdr:from>
    <xdr:to>
      <xdr:col>15</xdr:col>
      <xdr:colOff>9525</xdr:colOff>
      <xdr:row>601</xdr:row>
      <xdr:rowOff>0</xdr:rowOff>
    </xdr:to>
    <xdr:sp macro="" textlink="">
      <xdr:nvSpPr>
        <xdr:cNvPr id="1914" name="Rectangle 4569"/>
        <xdr:cNvSpPr>
          <a:spLocks noChangeArrowheads="1"/>
        </xdr:cNvSpPr>
      </xdr:nvSpPr>
      <xdr:spPr>
        <a:xfrm>
          <a:off x="1582420" y="94754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601</xdr:row>
      <xdr:rowOff>0</xdr:rowOff>
    </xdr:from>
    <xdr:to>
      <xdr:col>15</xdr:col>
      <xdr:colOff>9525</xdr:colOff>
      <xdr:row>601</xdr:row>
      <xdr:rowOff>0</xdr:rowOff>
    </xdr:to>
    <xdr:sp macro="" textlink="">
      <xdr:nvSpPr>
        <xdr:cNvPr id="1915" name="Rectangle 4570"/>
        <xdr:cNvSpPr>
          <a:spLocks noChangeArrowheads="1"/>
        </xdr:cNvSpPr>
      </xdr:nvSpPr>
      <xdr:spPr>
        <a:xfrm>
          <a:off x="1582420" y="94754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601</xdr:row>
      <xdr:rowOff>0</xdr:rowOff>
    </xdr:from>
    <xdr:to>
      <xdr:col>15</xdr:col>
      <xdr:colOff>9525</xdr:colOff>
      <xdr:row>601</xdr:row>
      <xdr:rowOff>0</xdr:rowOff>
    </xdr:to>
    <xdr:sp macro="" textlink="">
      <xdr:nvSpPr>
        <xdr:cNvPr id="1916" name="Rectangle 4571"/>
        <xdr:cNvSpPr>
          <a:spLocks noChangeArrowheads="1"/>
        </xdr:cNvSpPr>
      </xdr:nvSpPr>
      <xdr:spPr>
        <a:xfrm>
          <a:off x="1582420" y="94754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601</xdr:row>
      <xdr:rowOff>0</xdr:rowOff>
    </xdr:from>
    <xdr:to>
      <xdr:col>15</xdr:col>
      <xdr:colOff>9525</xdr:colOff>
      <xdr:row>601</xdr:row>
      <xdr:rowOff>0</xdr:rowOff>
    </xdr:to>
    <xdr:sp macro="" textlink="">
      <xdr:nvSpPr>
        <xdr:cNvPr id="1917" name="Rectangle 4572"/>
        <xdr:cNvSpPr>
          <a:spLocks noChangeArrowheads="1"/>
        </xdr:cNvSpPr>
      </xdr:nvSpPr>
      <xdr:spPr>
        <a:xfrm>
          <a:off x="1582420" y="94754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601</xdr:row>
      <xdr:rowOff>0</xdr:rowOff>
    </xdr:from>
    <xdr:to>
      <xdr:col>15</xdr:col>
      <xdr:colOff>9525</xdr:colOff>
      <xdr:row>601</xdr:row>
      <xdr:rowOff>0</xdr:rowOff>
    </xdr:to>
    <xdr:sp macro="" textlink="">
      <xdr:nvSpPr>
        <xdr:cNvPr id="1918" name="Rectangle 4573"/>
        <xdr:cNvSpPr>
          <a:spLocks noChangeArrowheads="1"/>
        </xdr:cNvSpPr>
      </xdr:nvSpPr>
      <xdr:spPr>
        <a:xfrm>
          <a:off x="1582420" y="94754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601</xdr:row>
      <xdr:rowOff>0</xdr:rowOff>
    </xdr:from>
    <xdr:to>
      <xdr:col>15</xdr:col>
      <xdr:colOff>9525</xdr:colOff>
      <xdr:row>601</xdr:row>
      <xdr:rowOff>0</xdr:rowOff>
    </xdr:to>
    <xdr:sp macro="" textlink="">
      <xdr:nvSpPr>
        <xdr:cNvPr id="1919" name="Rectangle 4574"/>
        <xdr:cNvSpPr>
          <a:spLocks noChangeArrowheads="1"/>
        </xdr:cNvSpPr>
      </xdr:nvSpPr>
      <xdr:spPr>
        <a:xfrm>
          <a:off x="1582420" y="94754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600</xdr:row>
      <xdr:rowOff>57150</xdr:rowOff>
    </xdr:from>
    <xdr:to>
      <xdr:col>30</xdr:col>
      <xdr:colOff>28575</xdr:colOff>
      <xdr:row>601</xdr:row>
      <xdr:rowOff>133350</xdr:rowOff>
    </xdr:to>
    <xdr:sp macro="" textlink="">
      <xdr:nvSpPr>
        <xdr:cNvPr id="1920" name="Rectangle 4575"/>
        <xdr:cNvSpPr>
          <a:spLocks noChangeArrowheads="1"/>
        </xdr:cNvSpPr>
      </xdr:nvSpPr>
      <xdr:spPr>
        <a:xfrm>
          <a:off x="3287395" y="94647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600</xdr:row>
      <xdr:rowOff>76200</xdr:rowOff>
    </xdr:from>
    <xdr:to>
      <xdr:col>14</xdr:col>
      <xdr:colOff>113030</xdr:colOff>
      <xdr:row>601</xdr:row>
      <xdr:rowOff>152400</xdr:rowOff>
    </xdr:to>
    <xdr:sp macro="" textlink="">
      <xdr:nvSpPr>
        <xdr:cNvPr id="1921" name="Rectangle 4576"/>
        <xdr:cNvSpPr>
          <a:spLocks noChangeArrowheads="1"/>
        </xdr:cNvSpPr>
      </xdr:nvSpPr>
      <xdr:spPr>
        <a:xfrm>
          <a:off x="1564640" y="94666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606</xdr:row>
      <xdr:rowOff>0</xdr:rowOff>
    </xdr:from>
    <xdr:to>
      <xdr:col>15</xdr:col>
      <xdr:colOff>9525</xdr:colOff>
      <xdr:row>606</xdr:row>
      <xdr:rowOff>0</xdr:rowOff>
    </xdr:to>
    <xdr:sp macro="" textlink="">
      <xdr:nvSpPr>
        <xdr:cNvPr id="1922" name="Rectangle 4577"/>
        <xdr:cNvSpPr>
          <a:spLocks noChangeArrowheads="1"/>
        </xdr:cNvSpPr>
      </xdr:nvSpPr>
      <xdr:spPr>
        <a:xfrm>
          <a:off x="1582420" y="95577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606</xdr:row>
      <xdr:rowOff>0</xdr:rowOff>
    </xdr:from>
    <xdr:to>
      <xdr:col>15</xdr:col>
      <xdr:colOff>9525</xdr:colOff>
      <xdr:row>606</xdr:row>
      <xdr:rowOff>0</xdr:rowOff>
    </xdr:to>
    <xdr:sp macro="" textlink="">
      <xdr:nvSpPr>
        <xdr:cNvPr id="1923" name="Rectangle 4578"/>
        <xdr:cNvSpPr>
          <a:spLocks noChangeArrowheads="1"/>
        </xdr:cNvSpPr>
      </xdr:nvSpPr>
      <xdr:spPr>
        <a:xfrm>
          <a:off x="1582420" y="95577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606</xdr:row>
      <xdr:rowOff>0</xdr:rowOff>
    </xdr:from>
    <xdr:to>
      <xdr:col>15</xdr:col>
      <xdr:colOff>9525</xdr:colOff>
      <xdr:row>606</xdr:row>
      <xdr:rowOff>0</xdr:rowOff>
    </xdr:to>
    <xdr:sp macro="" textlink="">
      <xdr:nvSpPr>
        <xdr:cNvPr id="1924" name="Rectangle 4579"/>
        <xdr:cNvSpPr>
          <a:spLocks noChangeArrowheads="1"/>
        </xdr:cNvSpPr>
      </xdr:nvSpPr>
      <xdr:spPr>
        <a:xfrm>
          <a:off x="1582420" y="95577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606</xdr:row>
      <xdr:rowOff>0</xdr:rowOff>
    </xdr:from>
    <xdr:to>
      <xdr:col>15</xdr:col>
      <xdr:colOff>9525</xdr:colOff>
      <xdr:row>606</xdr:row>
      <xdr:rowOff>0</xdr:rowOff>
    </xdr:to>
    <xdr:sp macro="" textlink="">
      <xdr:nvSpPr>
        <xdr:cNvPr id="1925" name="Rectangle 4580"/>
        <xdr:cNvSpPr>
          <a:spLocks noChangeArrowheads="1"/>
        </xdr:cNvSpPr>
      </xdr:nvSpPr>
      <xdr:spPr>
        <a:xfrm>
          <a:off x="1582420" y="95577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606</xdr:row>
      <xdr:rowOff>0</xdr:rowOff>
    </xdr:from>
    <xdr:to>
      <xdr:col>15</xdr:col>
      <xdr:colOff>9525</xdr:colOff>
      <xdr:row>606</xdr:row>
      <xdr:rowOff>0</xdr:rowOff>
    </xdr:to>
    <xdr:sp macro="" textlink="">
      <xdr:nvSpPr>
        <xdr:cNvPr id="1926" name="Rectangle 4581"/>
        <xdr:cNvSpPr>
          <a:spLocks noChangeArrowheads="1"/>
        </xdr:cNvSpPr>
      </xdr:nvSpPr>
      <xdr:spPr>
        <a:xfrm>
          <a:off x="1582420" y="95577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606</xdr:row>
      <xdr:rowOff>0</xdr:rowOff>
    </xdr:from>
    <xdr:to>
      <xdr:col>15</xdr:col>
      <xdr:colOff>9525</xdr:colOff>
      <xdr:row>606</xdr:row>
      <xdr:rowOff>0</xdr:rowOff>
    </xdr:to>
    <xdr:sp macro="" textlink="">
      <xdr:nvSpPr>
        <xdr:cNvPr id="1927" name="Rectangle 4582"/>
        <xdr:cNvSpPr>
          <a:spLocks noChangeArrowheads="1"/>
        </xdr:cNvSpPr>
      </xdr:nvSpPr>
      <xdr:spPr>
        <a:xfrm>
          <a:off x="1582420" y="95577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605</xdr:row>
      <xdr:rowOff>57150</xdr:rowOff>
    </xdr:from>
    <xdr:to>
      <xdr:col>30</xdr:col>
      <xdr:colOff>28575</xdr:colOff>
      <xdr:row>606</xdr:row>
      <xdr:rowOff>133350</xdr:rowOff>
    </xdr:to>
    <xdr:sp macro="" textlink="">
      <xdr:nvSpPr>
        <xdr:cNvPr id="1928" name="Rectangle 4583"/>
        <xdr:cNvSpPr>
          <a:spLocks noChangeArrowheads="1"/>
        </xdr:cNvSpPr>
      </xdr:nvSpPr>
      <xdr:spPr>
        <a:xfrm>
          <a:off x="3287395" y="954697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605</xdr:row>
      <xdr:rowOff>76200</xdr:rowOff>
    </xdr:from>
    <xdr:to>
      <xdr:col>14</xdr:col>
      <xdr:colOff>113030</xdr:colOff>
      <xdr:row>606</xdr:row>
      <xdr:rowOff>152400</xdr:rowOff>
    </xdr:to>
    <xdr:sp macro="" textlink="">
      <xdr:nvSpPr>
        <xdr:cNvPr id="1929" name="Rectangle 4584"/>
        <xdr:cNvSpPr>
          <a:spLocks noChangeArrowheads="1"/>
        </xdr:cNvSpPr>
      </xdr:nvSpPr>
      <xdr:spPr>
        <a:xfrm>
          <a:off x="1564640" y="954887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628</xdr:row>
      <xdr:rowOff>57150</xdr:rowOff>
    </xdr:from>
    <xdr:to>
      <xdr:col>7</xdr:col>
      <xdr:colOff>28575</xdr:colOff>
      <xdr:row>629</xdr:row>
      <xdr:rowOff>133350</xdr:rowOff>
    </xdr:to>
    <xdr:sp macro="" textlink="">
      <xdr:nvSpPr>
        <xdr:cNvPr id="1930" name="Rectangle 4585"/>
        <xdr:cNvSpPr>
          <a:spLocks noChangeArrowheads="1"/>
        </xdr:cNvSpPr>
      </xdr:nvSpPr>
      <xdr:spPr>
        <a:xfrm>
          <a:off x="687705" y="987958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628</xdr:row>
      <xdr:rowOff>76200</xdr:rowOff>
    </xdr:from>
    <xdr:to>
      <xdr:col>1</xdr:col>
      <xdr:colOff>19050</xdr:colOff>
      <xdr:row>629</xdr:row>
      <xdr:rowOff>114300</xdr:rowOff>
    </xdr:to>
    <xdr:sp macro="" textlink="">
      <xdr:nvSpPr>
        <xdr:cNvPr id="1931" name="Rectangle 4586"/>
        <xdr:cNvSpPr>
          <a:spLocks noChangeArrowheads="1"/>
        </xdr:cNvSpPr>
      </xdr:nvSpPr>
      <xdr:spPr>
        <a:xfrm>
          <a:off x="0" y="988148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633</xdr:row>
      <xdr:rowOff>57150</xdr:rowOff>
    </xdr:from>
    <xdr:to>
      <xdr:col>7</xdr:col>
      <xdr:colOff>28575</xdr:colOff>
      <xdr:row>634</xdr:row>
      <xdr:rowOff>133350</xdr:rowOff>
    </xdr:to>
    <xdr:sp macro="" textlink="">
      <xdr:nvSpPr>
        <xdr:cNvPr id="1932" name="Rectangle 4587"/>
        <xdr:cNvSpPr>
          <a:spLocks noChangeArrowheads="1"/>
        </xdr:cNvSpPr>
      </xdr:nvSpPr>
      <xdr:spPr>
        <a:xfrm>
          <a:off x="687705" y="996181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633</xdr:row>
      <xdr:rowOff>76200</xdr:rowOff>
    </xdr:from>
    <xdr:to>
      <xdr:col>1</xdr:col>
      <xdr:colOff>19050</xdr:colOff>
      <xdr:row>634</xdr:row>
      <xdr:rowOff>114300</xdr:rowOff>
    </xdr:to>
    <xdr:sp macro="" textlink="">
      <xdr:nvSpPr>
        <xdr:cNvPr id="1933" name="Rectangle 4588"/>
        <xdr:cNvSpPr>
          <a:spLocks noChangeArrowheads="1"/>
        </xdr:cNvSpPr>
      </xdr:nvSpPr>
      <xdr:spPr>
        <a:xfrm>
          <a:off x="0" y="996372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638</xdr:row>
      <xdr:rowOff>57150</xdr:rowOff>
    </xdr:from>
    <xdr:to>
      <xdr:col>7</xdr:col>
      <xdr:colOff>28575</xdr:colOff>
      <xdr:row>639</xdr:row>
      <xdr:rowOff>133350</xdr:rowOff>
    </xdr:to>
    <xdr:sp macro="" textlink="">
      <xdr:nvSpPr>
        <xdr:cNvPr id="1934" name="Rectangle 4589"/>
        <xdr:cNvSpPr>
          <a:spLocks noChangeArrowheads="1"/>
        </xdr:cNvSpPr>
      </xdr:nvSpPr>
      <xdr:spPr>
        <a:xfrm>
          <a:off x="687705" y="1004404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638</xdr:row>
      <xdr:rowOff>76200</xdr:rowOff>
    </xdr:from>
    <xdr:to>
      <xdr:col>1</xdr:col>
      <xdr:colOff>19050</xdr:colOff>
      <xdr:row>639</xdr:row>
      <xdr:rowOff>114300</xdr:rowOff>
    </xdr:to>
    <xdr:sp macro="" textlink="">
      <xdr:nvSpPr>
        <xdr:cNvPr id="1935" name="Rectangle 4590"/>
        <xdr:cNvSpPr>
          <a:spLocks noChangeArrowheads="1"/>
        </xdr:cNvSpPr>
      </xdr:nvSpPr>
      <xdr:spPr>
        <a:xfrm>
          <a:off x="0" y="1004595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643</xdr:row>
      <xdr:rowOff>57150</xdr:rowOff>
    </xdr:from>
    <xdr:to>
      <xdr:col>7</xdr:col>
      <xdr:colOff>28575</xdr:colOff>
      <xdr:row>644</xdr:row>
      <xdr:rowOff>133350</xdr:rowOff>
    </xdr:to>
    <xdr:sp macro="" textlink="">
      <xdr:nvSpPr>
        <xdr:cNvPr id="1936" name="Rectangle 4591"/>
        <xdr:cNvSpPr>
          <a:spLocks noChangeArrowheads="1"/>
        </xdr:cNvSpPr>
      </xdr:nvSpPr>
      <xdr:spPr>
        <a:xfrm>
          <a:off x="687705" y="1012628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643</xdr:row>
      <xdr:rowOff>76200</xdr:rowOff>
    </xdr:from>
    <xdr:to>
      <xdr:col>1</xdr:col>
      <xdr:colOff>19050</xdr:colOff>
      <xdr:row>644</xdr:row>
      <xdr:rowOff>114300</xdr:rowOff>
    </xdr:to>
    <xdr:sp macro="" textlink="">
      <xdr:nvSpPr>
        <xdr:cNvPr id="1937" name="Rectangle 4592"/>
        <xdr:cNvSpPr>
          <a:spLocks noChangeArrowheads="1"/>
        </xdr:cNvSpPr>
      </xdr:nvSpPr>
      <xdr:spPr>
        <a:xfrm>
          <a:off x="0" y="1012818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648</xdr:row>
      <xdr:rowOff>57150</xdr:rowOff>
    </xdr:from>
    <xdr:to>
      <xdr:col>7</xdr:col>
      <xdr:colOff>28575</xdr:colOff>
      <xdr:row>649</xdr:row>
      <xdr:rowOff>133350</xdr:rowOff>
    </xdr:to>
    <xdr:sp macro="" textlink="">
      <xdr:nvSpPr>
        <xdr:cNvPr id="1938" name="Rectangle 4593"/>
        <xdr:cNvSpPr>
          <a:spLocks noChangeArrowheads="1"/>
        </xdr:cNvSpPr>
      </xdr:nvSpPr>
      <xdr:spPr>
        <a:xfrm>
          <a:off x="687705" y="1020851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648</xdr:row>
      <xdr:rowOff>76200</xdr:rowOff>
    </xdr:from>
    <xdr:to>
      <xdr:col>1</xdr:col>
      <xdr:colOff>19050</xdr:colOff>
      <xdr:row>649</xdr:row>
      <xdr:rowOff>114300</xdr:rowOff>
    </xdr:to>
    <xdr:sp macro="" textlink="">
      <xdr:nvSpPr>
        <xdr:cNvPr id="1939" name="Rectangle 4594"/>
        <xdr:cNvSpPr>
          <a:spLocks noChangeArrowheads="1"/>
        </xdr:cNvSpPr>
      </xdr:nvSpPr>
      <xdr:spPr>
        <a:xfrm>
          <a:off x="0" y="1021041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653</xdr:row>
      <xdr:rowOff>57150</xdr:rowOff>
    </xdr:from>
    <xdr:to>
      <xdr:col>7</xdr:col>
      <xdr:colOff>28575</xdr:colOff>
      <xdr:row>654</xdr:row>
      <xdr:rowOff>133350</xdr:rowOff>
    </xdr:to>
    <xdr:sp macro="" textlink="">
      <xdr:nvSpPr>
        <xdr:cNvPr id="1940" name="Rectangle 4595"/>
        <xdr:cNvSpPr>
          <a:spLocks noChangeArrowheads="1"/>
        </xdr:cNvSpPr>
      </xdr:nvSpPr>
      <xdr:spPr>
        <a:xfrm>
          <a:off x="687705" y="1029074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653</xdr:row>
      <xdr:rowOff>76200</xdr:rowOff>
    </xdr:from>
    <xdr:to>
      <xdr:col>1</xdr:col>
      <xdr:colOff>19050</xdr:colOff>
      <xdr:row>654</xdr:row>
      <xdr:rowOff>114300</xdr:rowOff>
    </xdr:to>
    <xdr:sp macro="" textlink="">
      <xdr:nvSpPr>
        <xdr:cNvPr id="1941" name="Rectangle 4596"/>
        <xdr:cNvSpPr>
          <a:spLocks noChangeArrowheads="1"/>
        </xdr:cNvSpPr>
      </xdr:nvSpPr>
      <xdr:spPr>
        <a:xfrm>
          <a:off x="0" y="1029265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658</xdr:row>
      <xdr:rowOff>57150</xdr:rowOff>
    </xdr:from>
    <xdr:to>
      <xdr:col>7</xdr:col>
      <xdr:colOff>28575</xdr:colOff>
      <xdr:row>659</xdr:row>
      <xdr:rowOff>133350</xdr:rowOff>
    </xdr:to>
    <xdr:sp macro="" textlink="">
      <xdr:nvSpPr>
        <xdr:cNvPr id="1942" name="Rectangle 4597"/>
        <xdr:cNvSpPr>
          <a:spLocks noChangeArrowheads="1"/>
        </xdr:cNvSpPr>
      </xdr:nvSpPr>
      <xdr:spPr>
        <a:xfrm>
          <a:off x="687705" y="1037297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658</xdr:row>
      <xdr:rowOff>76200</xdr:rowOff>
    </xdr:from>
    <xdr:to>
      <xdr:col>1</xdr:col>
      <xdr:colOff>19050</xdr:colOff>
      <xdr:row>659</xdr:row>
      <xdr:rowOff>114300</xdr:rowOff>
    </xdr:to>
    <xdr:sp macro="" textlink="">
      <xdr:nvSpPr>
        <xdr:cNvPr id="1943" name="Rectangle 4598"/>
        <xdr:cNvSpPr>
          <a:spLocks noChangeArrowheads="1"/>
        </xdr:cNvSpPr>
      </xdr:nvSpPr>
      <xdr:spPr>
        <a:xfrm>
          <a:off x="0" y="1037488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663</xdr:row>
      <xdr:rowOff>57150</xdr:rowOff>
    </xdr:from>
    <xdr:to>
      <xdr:col>7</xdr:col>
      <xdr:colOff>28575</xdr:colOff>
      <xdr:row>664</xdr:row>
      <xdr:rowOff>133350</xdr:rowOff>
    </xdr:to>
    <xdr:sp macro="" textlink="">
      <xdr:nvSpPr>
        <xdr:cNvPr id="1944" name="Rectangle 4599"/>
        <xdr:cNvSpPr>
          <a:spLocks noChangeArrowheads="1"/>
        </xdr:cNvSpPr>
      </xdr:nvSpPr>
      <xdr:spPr>
        <a:xfrm>
          <a:off x="687705" y="1045521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663</xdr:row>
      <xdr:rowOff>76200</xdr:rowOff>
    </xdr:from>
    <xdr:to>
      <xdr:col>1</xdr:col>
      <xdr:colOff>19050</xdr:colOff>
      <xdr:row>664</xdr:row>
      <xdr:rowOff>114300</xdr:rowOff>
    </xdr:to>
    <xdr:sp macro="" textlink="">
      <xdr:nvSpPr>
        <xdr:cNvPr id="1945" name="Rectangle 4600"/>
        <xdr:cNvSpPr>
          <a:spLocks noChangeArrowheads="1"/>
        </xdr:cNvSpPr>
      </xdr:nvSpPr>
      <xdr:spPr>
        <a:xfrm>
          <a:off x="0" y="1045711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668</xdr:row>
      <xdr:rowOff>57150</xdr:rowOff>
    </xdr:from>
    <xdr:to>
      <xdr:col>7</xdr:col>
      <xdr:colOff>28575</xdr:colOff>
      <xdr:row>669</xdr:row>
      <xdr:rowOff>133350</xdr:rowOff>
    </xdr:to>
    <xdr:sp macro="" textlink="">
      <xdr:nvSpPr>
        <xdr:cNvPr id="1946" name="Rectangle 4601"/>
        <xdr:cNvSpPr>
          <a:spLocks noChangeArrowheads="1"/>
        </xdr:cNvSpPr>
      </xdr:nvSpPr>
      <xdr:spPr>
        <a:xfrm>
          <a:off x="687705" y="1053744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668</xdr:row>
      <xdr:rowOff>76200</xdr:rowOff>
    </xdr:from>
    <xdr:to>
      <xdr:col>1</xdr:col>
      <xdr:colOff>19050</xdr:colOff>
      <xdr:row>669</xdr:row>
      <xdr:rowOff>114300</xdr:rowOff>
    </xdr:to>
    <xdr:sp macro="" textlink="">
      <xdr:nvSpPr>
        <xdr:cNvPr id="1947" name="Rectangle 4602"/>
        <xdr:cNvSpPr>
          <a:spLocks noChangeArrowheads="1"/>
        </xdr:cNvSpPr>
      </xdr:nvSpPr>
      <xdr:spPr>
        <a:xfrm>
          <a:off x="0" y="1053934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673</xdr:row>
      <xdr:rowOff>57150</xdr:rowOff>
    </xdr:from>
    <xdr:to>
      <xdr:col>7</xdr:col>
      <xdr:colOff>28575</xdr:colOff>
      <xdr:row>674</xdr:row>
      <xdr:rowOff>133350</xdr:rowOff>
    </xdr:to>
    <xdr:sp macro="" textlink="">
      <xdr:nvSpPr>
        <xdr:cNvPr id="1948" name="Rectangle 4603"/>
        <xdr:cNvSpPr>
          <a:spLocks noChangeArrowheads="1"/>
        </xdr:cNvSpPr>
      </xdr:nvSpPr>
      <xdr:spPr>
        <a:xfrm>
          <a:off x="687705" y="1061967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673</xdr:row>
      <xdr:rowOff>76200</xdr:rowOff>
    </xdr:from>
    <xdr:to>
      <xdr:col>1</xdr:col>
      <xdr:colOff>19050</xdr:colOff>
      <xdr:row>674</xdr:row>
      <xdr:rowOff>114300</xdr:rowOff>
    </xdr:to>
    <xdr:sp macro="" textlink="">
      <xdr:nvSpPr>
        <xdr:cNvPr id="1949" name="Rectangle 4604"/>
        <xdr:cNvSpPr>
          <a:spLocks noChangeArrowheads="1"/>
        </xdr:cNvSpPr>
      </xdr:nvSpPr>
      <xdr:spPr>
        <a:xfrm>
          <a:off x="0" y="1062158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629</xdr:row>
      <xdr:rowOff>0</xdr:rowOff>
    </xdr:from>
    <xdr:to>
      <xdr:col>15</xdr:col>
      <xdr:colOff>9525</xdr:colOff>
      <xdr:row>629</xdr:row>
      <xdr:rowOff>0</xdr:rowOff>
    </xdr:to>
    <xdr:sp macro="" textlink="">
      <xdr:nvSpPr>
        <xdr:cNvPr id="1950" name="Rectangle 4605"/>
        <xdr:cNvSpPr>
          <a:spLocks noChangeArrowheads="1"/>
        </xdr:cNvSpPr>
      </xdr:nvSpPr>
      <xdr:spPr>
        <a:xfrm>
          <a:off x="1582420" y="98903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629</xdr:row>
      <xdr:rowOff>0</xdr:rowOff>
    </xdr:from>
    <xdr:to>
      <xdr:col>15</xdr:col>
      <xdr:colOff>9525</xdr:colOff>
      <xdr:row>629</xdr:row>
      <xdr:rowOff>0</xdr:rowOff>
    </xdr:to>
    <xdr:sp macro="" textlink="">
      <xdr:nvSpPr>
        <xdr:cNvPr id="1951" name="Rectangle 4606"/>
        <xdr:cNvSpPr>
          <a:spLocks noChangeArrowheads="1"/>
        </xdr:cNvSpPr>
      </xdr:nvSpPr>
      <xdr:spPr>
        <a:xfrm>
          <a:off x="1582420" y="98903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629</xdr:row>
      <xdr:rowOff>0</xdr:rowOff>
    </xdr:from>
    <xdr:to>
      <xdr:col>15</xdr:col>
      <xdr:colOff>9525</xdr:colOff>
      <xdr:row>629</xdr:row>
      <xdr:rowOff>0</xdr:rowOff>
    </xdr:to>
    <xdr:sp macro="" textlink="">
      <xdr:nvSpPr>
        <xdr:cNvPr id="1952" name="Rectangle 4607"/>
        <xdr:cNvSpPr>
          <a:spLocks noChangeArrowheads="1"/>
        </xdr:cNvSpPr>
      </xdr:nvSpPr>
      <xdr:spPr>
        <a:xfrm>
          <a:off x="1582420" y="98903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629</xdr:row>
      <xdr:rowOff>0</xdr:rowOff>
    </xdr:from>
    <xdr:to>
      <xdr:col>15</xdr:col>
      <xdr:colOff>9525</xdr:colOff>
      <xdr:row>629</xdr:row>
      <xdr:rowOff>0</xdr:rowOff>
    </xdr:to>
    <xdr:sp macro="" textlink="">
      <xdr:nvSpPr>
        <xdr:cNvPr id="1953" name="Rectangle 4608"/>
        <xdr:cNvSpPr>
          <a:spLocks noChangeArrowheads="1"/>
        </xdr:cNvSpPr>
      </xdr:nvSpPr>
      <xdr:spPr>
        <a:xfrm>
          <a:off x="1582420" y="98903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629</xdr:row>
      <xdr:rowOff>0</xdr:rowOff>
    </xdr:from>
    <xdr:to>
      <xdr:col>15</xdr:col>
      <xdr:colOff>9525</xdr:colOff>
      <xdr:row>629</xdr:row>
      <xdr:rowOff>0</xdr:rowOff>
    </xdr:to>
    <xdr:sp macro="" textlink="">
      <xdr:nvSpPr>
        <xdr:cNvPr id="1954" name="Rectangle 4609"/>
        <xdr:cNvSpPr>
          <a:spLocks noChangeArrowheads="1"/>
        </xdr:cNvSpPr>
      </xdr:nvSpPr>
      <xdr:spPr>
        <a:xfrm>
          <a:off x="1582420" y="98903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629</xdr:row>
      <xdr:rowOff>0</xdr:rowOff>
    </xdr:from>
    <xdr:to>
      <xdr:col>15</xdr:col>
      <xdr:colOff>9525</xdr:colOff>
      <xdr:row>629</xdr:row>
      <xdr:rowOff>0</xdr:rowOff>
    </xdr:to>
    <xdr:sp macro="" textlink="">
      <xdr:nvSpPr>
        <xdr:cNvPr id="1955" name="Rectangle 4610"/>
        <xdr:cNvSpPr>
          <a:spLocks noChangeArrowheads="1"/>
        </xdr:cNvSpPr>
      </xdr:nvSpPr>
      <xdr:spPr>
        <a:xfrm>
          <a:off x="1582420" y="98903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629</xdr:row>
      <xdr:rowOff>0</xdr:rowOff>
    </xdr:from>
    <xdr:to>
      <xdr:col>15</xdr:col>
      <xdr:colOff>9525</xdr:colOff>
      <xdr:row>629</xdr:row>
      <xdr:rowOff>0</xdr:rowOff>
    </xdr:to>
    <xdr:sp macro="" textlink="">
      <xdr:nvSpPr>
        <xdr:cNvPr id="1956" name="Rectangle 4611"/>
        <xdr:cNvSpPr>
          <a:spLocks noChangeArrowheads="1"/>
        </xdr:cNvSpPr>
      </xdr:nvSpPr>
      <xdr:spPr>
        <a:xfrm>
          <a:off x="1582420" y="989031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628</xdr:row>
      <xdr:rowOff>57150</xdr:rowOff>
    </xdr:from>
    <xdr:to>
      <xdr:col>30</xdr:col>
      <xdr:colOff>28575</xdr:colOff>
      <xdr:row>629</xdr:row>
      <xdr:rowOff>133350</xdr:rowOff>
    </xdr:to>
    <xdr:sp macro="" textlink="">
      <xdr:nvSpPr>
        <xdr:cNvPr id="1957" name="Rectangle 4612"/>
        <xdr:cNvSpPr>
          <a:spLocks noChangeArrowheads="1"/>
        </xdr:cNvSpPr>
      </xdr:nvSpPr>
      <xdr:spPr>
        <a:xfrm>
          <a:off x="3287395" y="987958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628</xdr:row>
      <xdr:rowOff>76200</xdr:rowOff>
    </xdr:from>
    <xdr:to>
      <xdr:col>14</xdr:col>
      <xdr:colOff>113030</xdr:colOff>
      <xdr:row>629</xdr:row>
      <xdr:rowOff>152400</xdr:rowOff>
    </xdr:to>
    <xdr:sp macro="" textlink="">
      <xdr:nvSpPr>
        <xdr:cNvPr id="1958" name="Rectangle 4613"/>
        <xdr:cNvSpPr>
          <a:spLocks noChangeArrowheads="1"/>
        </xdr:cNvSpPr>
      </xdr:nvSpPr>
      <xdr:spPr>
        <a:xfrm>
          <a:off x="1564640" y="988148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1959" name="Rectangle 4614"/>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1960" name="Rectangle 4615"/>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1961" name="Rectangle 4616"/>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1962" name="Rectangle 4617"/>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1963" name="Rectangle 4618"/>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1964" name="Rectangle 4619"/>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634</xdr:row>
      <xdr:rowOff>0</xdr:rowOff>
    </xdr:from>
    <xdr:to>
      <xdr:col>15</xdr:col>
      <xdr:colOff>9525</xdr:colOff>
      <xdr:row>634</xdr:row>
      <xdr:rowOff>0</xdr:rowOff>
    </xdr:to>
    <xdr:sp macro="" textlink="">
      <xdr:nvSpPr>
        <xdr:cNvPr id="1965" name="Rectangle 4620"/>
        <xdr:cNvSpPr>
          <a:spLocks noChangeArrowheads="1"/>
        </xdr:cNvSpPr>
      </xdr:nvSpPr>
      <xdr:spPr>
        <a:xfrm>
          <a:off x="1582420" y="997254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633</xdr:row>
      <xdr:rowOff>57150</xdr:rowOff>
    </xdr:from>
    <xdr:to>
      <xdr:col>30</xdr:col>
      <xdr:colOff>28575</xdr:colOff>
      <xdr:row>634</xdr:row>
      <xdr:rowOff>133350</xdr:rowOff>
    </xdr:to>
    <xdr:sp macro="" textlink="">
      <xdr:nvSpPr>
        <xdr:cNvPr id="1966" name="Rectangle 4621"/>
        <xdr:cNvSpPr>
          <a:spLocks noChangeArrowheads="1"/>
        </xdr:cNvSpPr>
      </xdr:nvSpPr>
      <xdr:spPr>
        <a:xfrm>
          <a:off x="3287395" y="996181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633</xdr:row>
      <xdr:rowOff>76200</xdr:rowOff>
    </xdr:from>
    <xdr:to>
      <xdr:col>14</xdr:col>
      <xdr:colOff>113030</xdr:colOff>
      <xdr:row>634</xdr:row>
      <xdr:rowOff>152400</xdr:rowOff>
    </xdr:to>
    <xdr:sp macro="" textlink="">
      <xdr:nvSpPr>
        <xdr:cNvPr id="1967" name="Rectangle 4622"/>
        <xdr:cNvSpPr>
          <a:spLocks noChangeArrowheads="1"/>
        </xdr:cNvSpPr>
      </xdr:nvSpPr>
      <xdr:spPr>
        <a:xfrm>
          <a:off x="1564640" y="996372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1968" name="Rectangle 4623"/>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1969" name="Rectangle 4624"/>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1970" name="Rectangle 4625"/>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1971" name="Rectangle 4626"/>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1972" name="Rectangle 4627"/>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1973" name="Rectangle 4628"/>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639</xdr:row>
      <xdr:rowOff>0</xdr:rowOff>
    </xdr:from>
    <xdr:to>
      <xdr:col>15</xdr:col>
      <xdr:colOff>9525</xdr:colOff>
      <xdr:row>639</xdr:row>
      <xdr:rowOff>0</xdr:rowOff>
    </xdr:to>
    <xdr:sp macro="" textlink="">
      <xdr:nvSpPr>
        <xdr:cNvPr id="1974" name="Rectangle 4629"/>
        <xdr:cNvSpPr>
          <a:spLocks noChangeArrowheads="1"/>
        </xdr:cNvSpPr>
      </xdr:nvSpPr>
      <xdr:spPr>
        <a:xfrm>
          <a:off x="1582420" y="1005478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638</xdr:row>
      <xdr:rowOff>57150</xdr:rowOff>
    </xdr:from>
    <xdr:to>
      <xdr:col>30</xdr:col>
      <xdr:colOff>28575</xdr:colOff>
      <xdr:row>639</xdr:row>
      <xdr:rowOff>133350</xdr:rowOff>
    </xdr:to>
    <xdr:sp macro="" textlink="">
      <xdr:nvSpPr>
        <xdr:cNvPr id="1975" name="Rectangle 4630"/>
        <xdr:cNvSpPr>
          <a:spLocks noChangeArrowheads="1"/>
        </xdr:cNvSpPr>
      </xdr:nvSpPr>
      <xdr:spPr>
        <a:xfrm>
          <a:off x="3287395" y="1004404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638</xdr:row>
      <xdr:rowOff>76200</xdr:rowOff>
    </xdr:from>
    <xdr:to>
      <xdr:col>14</xdr:col>
      <xdr:colOff>113030</xdr:colOff>
      <xdr:row>639</xdr:row>
      <xdr:rowOff>152400</xdr:rowOff>
    </xdr:to>
    <xdr:sp macro="" textlink="">
      <xdr:nvSpPr>
        <xdr:cNvPr id="1976" name="Rectangle 4631"/>
        <xdr:cNvSpPr>
          <a:spLocks noChangeArrowheads="1"/>
        </xdr:cNvSpPr>
      </xdr:nvSpPr>
      <xdr:spPr>
        <a:xfrm>
          <a:off x="1564640" y="1004595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1977" name="Rectangle 4632"/>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1978" name="Rectangle 4633"/>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1979" name="Rectangle 4634"/>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1980" name="Rectangle 4635"/>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1981" name="Rectangle 4636"/>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1982" name="Rectangle 4637"/>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644</xdr:row>
      <xdr:rowOff>0</xdr:rowOff>
    </xdr:from>
    <xdr:to>
      <xdr:col>15</xdr:col>
      <xdr:colOff>9525</xdr:colOff>
      <xdr:row>644</xdr:row>
      <xdr:rowOff>0</xdr:rowOff>
    </xdr:to>
    <xdr:sp macro="" textlink="">
      <xdr:nvSpPr>
        <xdr:cNvPr id="1983" name="Rectangle 4638"/>
        <xdr:cNvSpPr>
          <a:spLocks noChangeArrowheads="1"/>
        </xdr:cNvSpPr>
      </xdr:nvSpPr>
      <xdr:spPr>
        <a:xfrm>
          <a:off x="1582420" y="1013701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643</xdr:row>
      <xdr:rowOff>57150</xdr:rowOff>
    </xdr:from>
    <xdr:to>
      <xdr:col>30</xdr:col>
      <xdr:colOff>28575</xdr:colOff>
      <xdr:row>644</xdr:row>
      <xdr:rowOff>133350</xdr:rowOff>
    </xdr:to>
    <xdr:sp macro="" textlink="">
      <xdr:nvSpPr>
        <xdr:cNvPr id="1984" name="Rectangle 4639"/>
        <xdr:cNvSpPr>
          <a:spLocks noChangeArrowheads="1"/>
        </xdr:cNvSpPr>
      </xdr:nvSpPr>
      <xdr:spPr>
        <a:xfrm>
          <a:off x="3287395" y="1012628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643</xdr:row>
      <xdr:rowOff>76200</xdr:rowOff>
    </xdr:from>
    <xdr:to>
      <xdr:col>14</xdr:col>
      <xdr:colOff>113030</xdr:colOff>
      <xdr:row>644</xdr:row>
      <xdr:rowOff>152400</xdr:rowOff>
    </xdr:to>
    <xdr:sp macro="" textlink="">
      <xdr:nvSpPr>
        <xdr:cNvPr id="1985" name="Rectangle 4640"/>
        <xdr:cNvSpPr>
          <a:spLocks noChangeArrowheads="1"/>
        </xdr:cNvSpPr>
      </xdr:nvSpPr>
      <xdr:spPr>
        <a:xfrm>
          <a:off x="1564640" y="1012818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1986" name="Rectangle 4641"/>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1987" name="Rectangle 4642"/>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1988" name="Rectangle 4643"/>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1989" name="Rectangle 4644"/>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1990" name="Rectangle 4645"/>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1991" name="Rectangle 4646"/>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649</xdr:row>
      <xdr:rowOff>0</xdr:rowOff>
    </xdr:from>
    <xdr:to>
      <xdr:col>15</xdr:col>
      <xdr:colOff>9525</xdr:colOff>
      <xdr:row>649</xdr:row>
      <xdr:rowOff>0</xdr:rowOff>
    </xdr:to>
    <xdr:sp macro="" textlink="">
      <xdr:nvSpPr>
        <xdr:cNvPr id="1992" name="Rectangle 4647"/>
        <xdr:cNvSpPr>
          <a:spLocks noChangeArrowheads="1"/>
        </xdr:cNvSpPr>
      </xdr:nvSpPr>
      <xdr:spPr>
        <a:xfrm>
          <a:off x="1582420" y="1021924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648</xdr:row>
      <xdr:rowOff>57150</xdr:rowOff>
    </xdr:from>
    <xdr:to>
      <xdr:col>30</xdr:col>
      <xdr:colOff>28575</xdr:colOff>
      <xdr:row>649</xdr:row>
      <xdr:rowOff>133350</xdr:rowOff>
    </xdr:to>
    <xdr:sp macro="" textlink="">
      <xdr:nvSpPr>
        <xdr:cNvPr id="1993" name="Rectangle 4648"/>
        <xdr:cNvSpPr>
          <a:spLocks noChangeArrowheads="1"/>
        </xdr:cNvSpPr>
      </xdr:nvSpPr>
      <xdr:spPr>
        <a:xfrm>
          <a:off x="3287395" y="1020851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648</xdr:row>
      <xdr:rowOff>76200</xdr:rowOff>
    </xdr:from>
    <xdr:to>
      <xdr:col>14</xdr:col>
      <xdr:colOff>113030</xdr:colOff>
      <xdr:row>649</xdr:row>
      <xdr:rowOff>152400</xdr:rowOff>
    </xdr:to>
    <xdr:sp macro="" textlink="">
      <xdr:nvSpPr>
        <xdr:cNvPr id="1994" name="Rectangle 4649"/>
        <xdr:cNvSpPr>
          <a:spLocks noChangeArrowheads="1"/>
        </xdr:cNvSpPr>
      </xdr:nvSpPr>
      <xdr:spPr>
        <a:xfrm>
          <a:off x="1564640" y="1021041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1995" name="Rectangle 4650"/>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1996" name="Rectangle 4651"/>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1997" name="Rectangle 4652"/>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1998" name="Rectangle 4653"/>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1999" name="Rectangle 4654"/>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2000" name="Rectangle 4655"/>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654</xdr:row>
      <xdr:rowOff>0</xdr:rowOff>
    </xdr:from>
    <xdr:to>
      <xdr:col>15</xdr:col>
      <xdr:colOff>9525</xdr:colOff>
      <xdr:row>654</xdr:row>
      <xdr:rowOff>0</xdr:rowOff>
    </xdr:to>
    <xdr:sp macro="" textlink="">
      <xdr:nvSpPr>
        <xdr:cNvPr id="2001" name="Rectangle 4656"/>
        <xdr:cNvSpPr>
          <a:spLocks noChangeArrowheads="1"/>
        </xdr:cNvSpPr>
      </xdr:nvSpPr>
      <xdr:spPr>
        <a:xfrm>
          <a:off x="1582420" y="1030147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653</xdr:row>
      <xdr:rowOff>57150</xdr:rowOff>
    </xdr:from>
    <xdr:to>
      <xdr:col>30</xdr:col>
      <xdr:colOff>28575</xdr:colOff>
      <xdr:row>654</xdr:row>
      <xdr:rowOff>133350</xdr:rowOff>
    </xdr:to>
    <xdr:sp macro="" textlink="">
      <xdr:nvSpPr>
        <xdr:cNvPr id="2002" name="Rectangle 4657"/>
        <xdr:cNvSpPr>
          <a:spLocks noChangeArrowheads="1"/>
        </xdr:cNvSpPr>
      </xdr:nvSpPr>
      <xdr:spPr>
        <a:xfrm>
          <a:off x="3287395" y="1029074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653</xdr:row>
      <xdr:rowOff>76200</xdr:rowOff>
    </xdr:from>
    <xdr:to>
      <xdr:col>14</xdr:col>
      <xdr:colOff>113030</xdr:colOff>
      <xdr:row>654</xdr:row>
      <xdr:rowOff>152400</xdr:rowOff>
    </xdr:to>
    <xdr:sp macro="" textlink="">
      <xdr:nvSpPr>
        <xdr:cNvPr id="2003" name="Rectangle 4658"/>
        <xdr:cNvSpPr>
          <a:spLocks noChangeArrowheads="1"/>
        </xdr:cNvSpPr>
      </xdr:nvSpPr>
      <xdr:spPr>
        <a:xfrm>
          <a:off x="1564640" y="1029265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004" name="Rectangle 4659"/>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005" name="Rectangle 4660"/>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006" name="Rectangle 4661"/>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007" name="Rectangle 4662"/>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008" name="Rectangle 4663"/>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009" name="Rectangle 4664"/>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659</xdr:row>
      <xdr:rowOff>0</xdr:rowOff>
    </xdr:from>
    <xdr:to>
      <xdr:col>15</xdr:col>
      <xdr:colOff>9525</xdr:colOff>
      <xdr:row>659</xdr:row>
      <xdr:rowOff>0</xdr:rowOff>
    </xdr:to>
    <xdr:sp macro="" textlink="">
      <xdr:nvSpPr>
        <xdr:cNvPr id="2010" name="Rectangle 4665"/>
        <xdr:cNvSpPr>
          <a:spLocks noChangeArrowheads="1"/>
        </xdr:cNvSpPr>
      </xdr:nvSpPr>
      <xdr:spPr>
        <a:xfrm>
          <a:off x="1582420" y="1038371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658</xdr:row>
      <xdr:rowOff>57150</xdr:rowOff>
    </xdr:from>
    <xdr:to>
      <xdr:col>30</xdr:col>
      <xdr:colOff>28575</xdr:colOff>
      <xdr:row>659</xdr:row>
      <xdr:rowOff>133350</xdr:rowOff>
    </xdr:to>
    <xdr:sp macro="" textlink="">
      <xdr:nvSpPr>
        <xdr:cNvPr id="2011" name="Rectangle 4666"/>
        <xdr:cNvSpPr>
          <a:spLocks noChangeArrowheads="1"/>
        </xdr:cNvSpPr>
      </xdr:nvSpPr>
      <xdr:spPr>
        <a:xfrm>
          <a:off x="3287395" y="1037297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658</xdr:row>
      <xdr:rowOff>76200</xdr:rowOff>
    </xdr:from>
    <xdr:to>
      <xdr:col>14</xdr:col>
      <xdr:colOff>113030</xdr:colOff>
      <xdr:row>659</xdr:row>
      <xdr:rowOff>152400</xdr:rowOff>
    </xdr:to>
    <xdr:sp macro="" textlink="">
      <xdr:nvSpPr>
        <xdr:cNvPr id="2012" name="Rectangle 4667"/>
        <xdr:cNvSpPr>
          <a:spLocks noChangeArrowheads="1"/>
        </xdr:cNvSpPr>
      </xdr:nvSpPr>
      <xdr:spPr>
        <a:xfrm>
          <a:off x="1564640" y="1037488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013" name="Rectangle 4668"/>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014" name="Rectangle 4669"/>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015" name="Rectangle 4670"/>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016" name="Rectangle 4671"/>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017" name="Rectangle 4672"/>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018" name="Rectangle 4673"/>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664</xdr:row>
      <xdr:rowOff>0</xdr:rowOff>
    </xdr:from>
    <xdr:to>
      <xdr:col>15</xdr:col>
      <xdr:colOff>9525</xdr:colOff>
      <xdr:row>664</xdr:row>
      <xdr:rowOff>0</xdr:rowOff>
    </xdr:to>
    <xdr:sp macro="" textlink="">
      <xdr:nvSpPr>
        <xdr:cNvPr id="2019" name="Rectangle 4674"/>
        <xdr:cNvSpPr>
          <a:spLocks noChangeArrowheads="1"/>
        </xdr:cNvSpPr>
      </xdr:nvSpPr>
      <xdr:spPr>
        <a:xfrm>
          <a:off x="1582420" y="104659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663</xdr:row>
      <xdr:rowOff>57150</xdr:rowOff>
    </xdr:from>
    <xdr:to>
      <xdr:col>30</xdr:col>
      <xdr:colOff>28575</xdr:colOff>
      <xdr:row>664</xdr:row>
      <xdr:rowOff>133350</xdr:rowOff>
    </xdr:to>
    <xdr:sp macro="" textlink="">
      <xdr:nvSpPr>
        <xdr:cNvPr id="2020" name="Rectangle 4675"/>
        <xdr:cNvSpPr>
          <a:spLocks noChangeArrowheads="1"/>
        </xdr:cNvSpPr>
      </xdr:nvSpPr>
      <xdr:spPr>
        <a:xfrm>
          <a:off x="3287395" y="1045521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663</xdr:row>
      <xdr:rowOff>76200</xdr:rowOff>
    </xdr:from>
    <xdr:to>
      <xdr:col>14</xdr:col>
      <xdr:colOff>113030</xdr:colOff>
      <xdr:row>664</xdr:row>
      <xdr:rowOff>152400</xdr:rowOff>
    </xdr:to>
    <xdr:sp macro="" textlink="">
      <xdr:nvSpPr>
        <xdr:cNvPr id="2021" name="Rectangle 4676"/>
        <xdr:cNvSpPr>
          <a:spLocks noChangeArrowheads="1"/>
        </xdr:cNvSpPr>
      </xdr:nvSpPr>
      <xdr:spPr>
        <a:xfrm>
          <a:off x="1564640" y="1045711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022" name="Rectangle 4677"/>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023" name="Rectangle 4678"/>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024" name="Rectangle 4679"/>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025" name="Rectangle 4680"/>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026" name="Rectangle 4681"/>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027" name="Rectangle 4682"/>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669</xdr:row>
      <xdr:rowOff>0</xdr:rowOff>
    </xdr:from>
    <xdr:to>
      <xdr:col>15</xdr:col>
      <xdr:colOff>9525</xdr:colOff>
      <xdr:row>669</xdr:row>
      <xdr:rowOff>0</xdr:rowOff>
    </xdr:to>
    <xdr:sp macro="" textlink="">
      <xdr:nvSpPr>
        <xdr:cNvPr id="2028" name="Rectangle 4683"/>
        <xdr:cNvSpPr>
          <a:spLocks noChangeArrowheads="1"/>
        </xdr:cNvSpPr>
      </xdr:nvSpPr>
      <xdr:spPr>
        <a:xfrm>
          <a:off x="1582420" y="105481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668</xdr:row>
      <xdr:rowOff>57150</xdr:rowOff>
    </xdr:from>
    <xdr:to>
      <xdr:col>30</xdr:col>
      <xdr:colOff>28575</xdr:colOff>
      <xdr:row>669</xdr:row>
      <xdr:rowOff>133350</xdr:rowOff>
    </xdr:to>
    <xdr:sp macro="" textlink="">
      <xdr:nvSpPr>
        <xdr:cNvPr id="2029" name="Rectangle 4684"/>
        <xdr:cNvSpPr>
          <a:spLocks noChangeArrowheads="1"/>
        </xdr:cNvSpPr>
      </xdr:nvSpPr>
      <xdr:spPr>
        <a:xfrm>
          <a:off x="3287395" y="1053744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668</xdr:row>
      <xdr:rowOff>76200</xdr:rowOff>
    </xdr:from>
    <xdr:to>
      <xdr:col>14</xdr:col>
      <xdr:colOff>113030</xdr:colOff>
      <xdr:row>669</xdr:row>
      <xdr:rowOff>152400</xdr:rowOff>
    </xdr:to>
    <xdr:sp macro="" textlink="">
      <xdr:nvSpPr>
        <xdr:cNvPr id="2030" name="Rectangle 4685"/>
        <xdr:cNvSpPr>
          <a:spLocks noChangeArrowheads="1"/>
        </xdr:cNvSpPr>
      </xdr:nvSpPr>
      <xdr:spPr>
        <a:xfrm>
          <a:off x="1564640" y="1053934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031" name="Rectangle 4686"/>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032" name="Rectangle 4687"/>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033" name="Rectangle 4688"/>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034" name="Rectangle 4689"/>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035" name="Rectangle 4690"/>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036" name="Rectangle 4691"/>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674</xdr:row>
      <xdr:rowOff>0</xdr:rowOff>
    </xdr:from>
    <xdr:to>
      <xdr:col>15</xdr:col>
      <xdr:colOff>9525</xdr:colOff>
      <xdr:row>674</xdr:row>
      <xdr:rowOff>0</xdr:rowOff>
    </xdr:to>
    <xdr:sp macro="" textlink="">
      <xdr:nvSpPr>
        <xdr:cNvPr id="2037" name="Rectangle 4692"/>
        <xdr:cNvSpPr>
          <a:spLocks noChangeArrowheads="1"/>
        </xdr:cNvSpPr>
      </xdr:nvSpPr>
      <xdr:spPr>
        <a:xfrm>
          <a:off x="1582420" y="106304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673</xdr:row>
      <xdr:rowOff>57150</xdr:rowOff>
    </xdr:from>
    <xdr:to>
      <xdr:col>30</xdr:col>
      <xdr:colOff>28575</xdr:colOff>
      <xdr:row>674</xdr:row>
      <xdr:rowOff>133350</xdr:rowOff>
    </xdr:to>
    <xdr:sp macro="" textlink="">
      <xdr:nvSpPr>
        <xdr:cNvPr id="2038" name="Rectangle 4693"/>
        <xdr:cNvSpPr>
          <a:spLocks noChangeArrowheads="1"/>
        </xdr:cNvSpPr>
      </xdr:nvSpPr>
      <xdr:spPr>
        <a:xfrm>
          <a:off x="3287395" y="1061967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673</xdr:row>
      <xdr:rowOff>76200</xdr:rowOff>
    </xdr:from>
    <xdr:to>
      <xdr:col>14</xdr:col>
      <xdr:colOff>113030</xdr:colOff>
      <xdr:row>674</xdr:row>
      <xdr:rowOff>152400</xdr:rowOff>
    </xdr:to>
    <xdr:sp macro="" textlink="">
      <xdr:nvSpPr>
        <xdr:cNvPr id="2039" name="Rectangle 4694"/>
        <xdr:cNvSpPr>
          <a:spLocks noChangeArrowheads="1"/>
        </xdr:cNvSpPr>
      </xdr:nvSpPr>
      <xdr:spPr>
        <a:xfrm>
          <a:off x="1564640" y="1062158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696</xdr:row>
      <xdr:rowOff>57150</xdr:rowOff>
    </xdr:from>
    <xdr:to>
      <xdr:col>7</xdr:col>
      <xdr:colOff>28575</xdr:colOff>
      <xdr:row>697</xdr:row>
      <xdr:rowOff>133350</xdr:rowOff>
    </xdr:to>
    <xdr:sp macro="" textlink="">
      <xdr:nvSpPr>
        <xdr:cNvPr id="2040" name="Rectangle 4695"/>
        <xdr:cNvSpPr>
          <a:spLocks noChangeArrowheads="1"/>
        </xdr:cNvSpPr>
      </xdr:nvSpPr>
      <xdr:spPr>
        <a:xfrm>
          <a:off x="687705" y="1095228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696</xdr:row>
      <xdr:rowOff>76200</xdr:rowOff>
    </xdr:from>
    <xdr:to>
      <xdr:col>1</xdr:col>
      <xdr:colOff>19050</xdr:colOff>
      <xdr:row>697</xdr:row>
      <xdr:rowOff>114300</xdr:rowOff>
    </xdr:to>
    <xdr:sp macro="" textlink="">
      <xdr:nvSpPr>
        <xdr:cNvPr id="2041" name="Rectangle 4696"/>
        <xdr:cNvSpPr>
          <a:spLocks noChangeArrowheads="1"/>
        </xdr:cNvSpPr>
      </xdr:nvSpPr>
      <xdr:spPr>
        <a:xfrm>
          <a:off x="0" y="1095419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701</xdr:row>
      <xdr:rowOff>57150</xdr:rowOff>
    </xdr:from>
    <xdr:to>
      <xdr:col>7</xdr:col>
      <xdr:colOff>28575</xdr:colOff>
      <xdr:row>702</xdr:row>
      <xdr:rowOff>133350</xdr:rowOff>
    </xdr:to>
    <xdr:sp macro="" textlink="">
      <xdr:nvSpPr>
        <xdr:cNvPr id="2042" name="Rectangle 4697"/>
        <xdr:cNvSpPr>
          <a:spLocks noChangeArrowheads="1"/>
        </xdr:cNvSpPr>
      </xdr:nvSpPr>
      <xdr:spPr>
        <a:xfrm>
          <a:off x="687705" y="1103452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701</xdr:row>
      <xdr:rowOff>76200</xdr:rowOff>
    </xdr:from>
    <xdr:to>
      <xdr:col>1</xdr:col>
      <xdr:colOff>19050</xdr:colOff>
      <xdr:row>702</xdr:row>
      <xdr:rowOff>114300</xdr:rowOff>
    </xdr:to>
    <xdr:sp macro="" textlink="">
      <xdr:nvSpPr>
        <xdr:cNvPr id="2043" name="Rectangle 4698"/>
        <xdr:cNvSpPr>
          <a:spLocks noChangeArrowheads="1"/>
        </xdr:cNvSpPr>
      </xdr:nvSpPr>
      <xdr:spPr>
        <a:xfrm>
          <a:off x="0" y="1103642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706</xdr:row>
      <xdr:rowOff>57150</xdr:rowOff>
    </xdr:from>
    <xdr:to>
      <xdr:col>7</xdr:col>
      <xdr:colOff>28575</xdr:colOff>
      <xdr:row>707</xdr:row>
      <xdr:rowOff>133350</xdr:rowOff>
    </xdr:to>
    <xdr:sp macro="" textlink="">
      <xdr:nvSpPr>
        <xdr:cNvPr id="2044" name="Rectangle 4699"/>
        <xdr:cNvSpPr>
          <a:spLocks noChangeArrowheads="1"/>
        </xdr:cNvSpPr>
      </xdr:nvSpPr>
      <xdr:spPr>
        <a:xfrm>
          <a:off x="687705" y="1111675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706</xdr:row>
      <xdr:rowOff>76200</xdr:rowOff>
    </xdr:from>
    <xdr:to>
      <xdr:col>1</xdr:col>
      <xdr:colOff>19050</xdr:colOff>
      <xdr:row>707</xdr:row>
      <xdr:rowOff>114300</xdr:rowOff>
    </xdr:to>
    <xdr:sp macro="" textlink="">
      <xdr:nvSpPr>
        <xdr:cNvPr id="2045" name="Rectangle 4700"/>
        <xdr:cNvSpPr>
          <a:spLocks noChangeArrowheads="1"/>
        </xdr:cNvSpPr>
      </xdr:nvSpPr>
      <xdr:spPr>
        <a:xfrm>
          <a:off x="0" y="1111865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711</xdr:row>
      <xdr:rowOff>57150</xdr:rowOff>
    </xdr:from>
    <xdr:to>
      <xdr:col>7</xdr:col>
      <xdr:colOff>28575</xdr:colOff>
      <xdr:row>712</xdr:row>
      <xdr:rowOff>133350</xdr:rowOff>
    </xdr:to>
    <xdr:sp macro="" textlink="">
      <xdr:nvSpPr>
        <xdr:cNvPr id="2046" name="Rectangle 4701"/>
        <xdr:cNvSpPr>
          <a:spLocks noChangeArrowheads="1"/>
        </xdr:cNvSpPr>
      </xdr:nvSpPr>
      <xdr:spPr>
        <a:xfrm>
          <a:off x="687705" y="1119898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711</xdr:row>
      <xdr:rowOff>76200</xdr:rowOff>
    </xdr:from>
    <xdr:to>
      <xdr:col>1</xdr:col>
      <xdr:colOff>19050</xdr:colOff>
      <xdr:row>712</xdr:row>
      <xdr:rowOff>114300</xdr:rowOff>
    </xdr:to>
    <xdr:sp macro="" textlink="">
      <xdr:nvSpPr>
        <xdr:cNvPr id="2047" name="Rectangle 4702"/>
        <xdr:cNvSpPr>
          <a:spLocks noChangeArrowheads="1"/>
        </xdr:cNvSpPr>
      </xdr:nvSpPr>
      <xdr:spPr>
        <a:xfrm>
          <a:off x="0" y="1120089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716</xdr:row>
      <xdr:rowOff>57150</xdr:rowOff>
    </xdr:from>
    <xdr:to>
      <xdr:col>7</xdr:col>
      <xdr:colOff>28575</xdr:colOff>
      <xdr:row>717</xdr:row>
      <xdr:rowOff>133350</xdr:rowOff>
    </xdr:to>
    <xdr:sp macro="" textlink="">
      <xdr:nvSpPr>
        <xdr:cNvPr id="2048" name="Rectangle 4703"/>
        <xdr:cNvSpPr>
          <a:spLocks noChangeArrowheads="1"/>
        </xdr:cNvSpPr>
      </xdr:nvSpPr>
      <xdr:spPr>
        <a:xfrm>
          <a:off x="687705" y="1128121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716</xdr:row>
      <xdr:rowOff>76200</xdr:rowOff>
    </xdr:from>
    <xdr:to>
      <xdr:col>1</xdr:col>
      <xdr:colOff>19050</xdr:colOff>
      <xdr:row>717</xdr:row>
      <xdr:rowOff>114300</xdr:rowOff>
    </xdr:to>
    <xdr:sp macro="" textlink="">
      <xdr:nvSpPr>
        <xdr:cNvPr id="2049" name="Rectangle 4704"/>
        <xdr:cNvSpPr>
          <a:spLocks noChangeArrowheads="1"/>
        </xdr:cNvSpPr>
      </xdr:nvSpPr>
      <xdr:spPr>
        <a:xfrm>
          <a:off x="0" y="1128312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721</xdr:row>
      <xdr:rowOff>57150</xdr:rowOff>
    </xdr:from>
    <xdr:to>
      <xdr:col>7</xdr:col>
      <xdr:colOff>28575</xdr:colOff>
      <xdr:row>722</xdr:row>
      <xdr:rowOff>133350</xdr:rowOff>
    </xdr:to>
    <xdr:sp macro="" textlink="">
      <xdr:nvSpPr>
        <xdr:cNvPr id="2050" name="Rectangle 4705"/>
        <xdr:cNvSpPr>
          <a:spLocks noChangeArrowheads="1"/>
        </xdr:cNvSpPr>
      </xdr:nvSpPr>
      <xdr:spPr>
        <a:xfrm>
          <a:off x="687705" y="1136345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721</xdr:row>
      <xdr:rowOff>76200</xdr:rowOff>
    </xdr:from>
    <xdr:to>
      <xdr:col>1</xdr:col>
      <xdr:colOff>19050</xdr:colOff>
      <xdr:row>722</xdr:row>
      <xdr:rowOff>114300</xdr:rowOff>
    </xdr:to>
    <xdr:sp macro="" textlink="">
      <xdr:nvSpPr>
        <xdr:cNvPr id="2051" name="Rectangle 4706"/>
        <xdr:cNvSpPr>
          <a:spLocks noChangeArrowheads="1"/>
        </xdr:cNvSpPr>
      </xdr:nvSpPr>
      <xdr:spPr>
        <a:xfrm>
          <a:off x="0" y="1136535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726</xdr:row>
      <xdr:rowOff>57150</xdr:rowOff>
    </xdr:from>
    <xdr:to>
      <xdr:col>7</xdr:col>
      <xdr:colOff>28575</xdr:colOff>
      <xdr:row>727</xdr:row>
      <xdr:rowOff>133350</xdr:rowOff>
    </xdr:to>
    <xdr:sp macro="" textlink="">
      <xdr:nvSpPr>
        <xdr:cNvPr id="2052" name="Rectangle 4707"/>
        <xdr:cNvSpPr>
          <a:spLocks noChangeArrowheads="1"/>
        </xdr:cNvSpPr>
      </xdr:nvSpPr>
      <xdr:spPr>
        <a:xfrm>
          <a:off x="687705" y="1144568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726</xdr:row>
      <xdr:rowOff>76200</xdr:rowOff>
    </xdr:from>
    <xdr:to>
      <xdr:col>1</xdr:col>
      <xdr:colOff>19050</xdr:colOff>
      <xdr:row>727</xdr:row>
      <xdr:rowOff>114300</xdr:rowOff>
    </xdr:to>
    <xdr:sp macro="" textlink="">
      <xdr:nvSpPr>
        <xdr:cNvPr id="2053" name="Rectangle 4708"/>
        <xdr:cNvSpPr>
          <a:spLocks noChangeArrowheads="1"/>
        </xdr:cNvSpPr>
      </xdr:nvSpPr>
      <xdr:spPr>
        <a:xfrm>
          <a:off x="0" y="1144758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731</xdr:row>
      <xdr:rowOff>57150</xdr:rowOff>
    </xdr:from>
    <xdr:to>
      <xdr:col>7</xdr:col>
      <xdr:colOff>28575</xdr:colOff>
      <xdr:row>732</xdr:row>
      <xdr:rowOff>133350</xdr:rowOff>
    </xdr:to>
    <xdr:sp macro="" textlink="">
      <xdr:nvSpPr>
        <xdr:cNvPr id="2054" name="Rectangle 4709"/>
        <xdr:cNvSpPr>
          <a:spLocks noChangeArrowheads="1"/>
        </xdr:cNvSpPr>
      </xdr:nvSpPr>
      <xdr:spPr>
        <a:xfrm>
          <a:off x="687705" y="1152791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731</xdr:row>
      <xdr:rowOff>76200</xdr:rowOff>
    </xdr:from>
    <xdr:to>
      <xdr:col>1</xdr:col>
      <xdr:colOff>19050</xdr:colOff>
      <xdr:row>732</xdr:row>
      <xdr:rowOff>114300</xdr:rowOff>
    </xdr:to>
    <xdr:sp macro="" textlink="">
      <xdr:nvSpPr>
        <xdr:cNvPr id="2055" name="Rectangle 4710"/>
        <xdr:cNvSpPr>
          <a:spLocks noChangeArrowheads="1"/>
        </xdr:cNvSpPr>
      </xdr:nvSpPr>
      <xdr:spPr>
        <a:xfrm>
          <a:off x="0" y="1152982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736</xdr:row>
      <xdr:rowOff>57150</xdr:rowOff>
    </xdr:from>
    <xdr:to>
      <xdr:col>7</xdr:col>
      <xdr:colOff>28575</xdr:colOff>
      <xdr:row>737</xdr:row>
      <xdr:rowOff>133350</xdr:rowOff>
    </xdr:to>
    <xdr:sp macro="" textlink="">
      <xdr:nvSpPr>
        <xdr:cNvPr id="2056" name="Rectangle 4711"/>
        <xdr:cNvSpPr>
          <a:spLocks noChangeArrowheads="1"/>
        </xdr:cNvSpPr>
      </xdr:nvSpPr>
      <xdr:spPr>
        <a:xfrm>
          <a:off x="687705" y="1161014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736</xdr:row>
      <xdr:rowOff>76200</xdr:rowOff>
    </xdr:from>
    <xdr:to>
      <xdr:col>1</xdr:col>
      <xdr:colOff>19050</xdr:colOff>
      <xdr:row>737</xdr:row>
      <xdr:rowOff>114300</xdr:rowOff>
    </xdr:to>
    <xdr:sp macro="" textlink="">
      <xdr:nvSpPr>
        <xdr:cNvPr id="2057" name="Rectangle 4712"/>
        <xdr:cNvSpPr>
          <a:spLocks noChangeArrowheads="1"/>
        </xdr:cNvSpPr>
      </xdr:nvSpPr>
      <xdr:spPr>
        <a:xfrm>
          <a:off x="0" y="1161205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741</xdr:row>
      <xdr:rowOff>57150</xdr:rowOff>
    </xdr:from>
    <xdr:to>
      <xdr:col>7</xdr:col>
      <xdr:colOff>28575</xdr:colOff>
      <xdr:row>742</xdr:row>
      <xdr:rowOff>133350</xdr:rowOff>
    </xdr:to>
    <xdr:sp macro="" textlink="">
      <xdr:nvSpPr>
        <xdr:cNvPr id="2058" name="Rectangle 4713"/>
        <xdr:cNvSpPr>
          <a:spLocks noChangeArrowheads="1"/>
        </xdr:cNvSpPr>
      </xdr:nvSpPr>
      <xdr:spPr>
        <a:xfrm>
          <a:off x="687705" y="116923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741</xdr:row>
      <xdr:rowOff>76200</xdr:rowOff>
    </xdr:from>
    <xdr:to>
      <xdr:col>1</xdr:col>
      <xdr:colOff>19050</xdr:colOff>
      <xdr:row>742</xdr:row>
      <xdr:rowOff>114300</xdr:rowOff>
    </xdr:to>
    <xdr:sp macro="" textlink="">
      <xdr:nvSpPr>
        <xdr:cNvPr id="2059" name="Rectangle 4714"/>
        <xdr:cNvSpPr>
          <a:spLocks noChangeArrowheads="1"/>
        </xdr:cNvSpPr>
      </xdr:nvSpPr>
      <xdr:spPr>
        <a:xfrm>
          <a:off x="0" y="1169428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0" name="Rectangle 4715"/>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1" name="Rectangle 4716"/>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2" name="Rectangle 4717"/>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3" name="Rectangle 4718"/>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4" name="Rectangle 4719"/>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5" name="Rectangle 4720"/>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6" name="Rectangle 4721"/>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697</xdr:row>
      <xdr:rowOff>0</xdr:rowOff>
    </xdr:from>
    <xdr:to>
      <xdr:col>15</xdr:col>
      <xdr:colOff>9525</xdr:colOff>
      <xdr:row>697</xdr:row>
      <xdr:rowOff>0</xdr:rowOff>
    </xdr:to>
    <xdr:sp macro="" textlink="">
      <xdr:nvSpPr>
        <xdr:cNvPr id="2067" name="Rectangle 4722"/>
        <xdr:cNvSpPr>
          <a:spLocks noChangeArrowheads="1"/>
        </xdr:cNvSpPr>
      </xdr:nvSpPr>
      <xdr:spPr>
        <a:xfrm>
          <a:off x="1582420" y="1096302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696</xdr:row>
      <xdr:rowOff>57150</xdr:rowOff>
    </xdr:from>
    <xdr:to>
      <xdr:col>30</xdr:col>
      <xdr:colOff>28575</xdr:colOff>
      <xdr:row>697</xdr:row>
      <xdr:rowOff>133350</xdr:rowOff>
    </xdr:to>
    <xdr:sp macro="" textlink="">
      <xdr:nvSpPr>
        <xdr:cNvPr id="2068" name="Rectangle 4723"/>
        <xdr:cNvSpPr>
          <a:spLocks noChangeArrowheads="1"/>
        </xdr:cNvSpPr>
      </xdr:nvSpPr>
      <xdr:spPr>
        <a:xfrm>
          <a:off x="3287395" y="1095228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696</xdr:row>
      <xdr:rowOff>76200</xdr:rowOff>
    </xdr:from>
    <xdr:to>
      <xdr:col>14</xdr:col>
      <xdr:colOff>113030</xdr:colOff>
      <xdr:row>697</xdr:row>
      <xdr:rowOff>152400</xdr:rowOff>
    </xdr:to>
    <xdr:sp macro="" textlink="">
      <xdr:nvSpPr>
        <xdr:cNvPr id="2069" name="Rectangle 4724"/>
        <xdr:cNvSpPr>
          <a:spLocks noChangeArrowheads="1"/>
        </xdr:cNvSpPr>
      </xdr:nvSpPr>
      <xdr:spPr>
        <a:xfrm>
          <a:off x="1564640" y="1095419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0" name="Rectangle 4725"/>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1" name="Rectangle 4726"/>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2" name="Rectangle 4727"/>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3" name="Rectangle 4728"/>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4" name="Rectangle 4729"/>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5" name="Rectangle 4730"/>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6" name="Rectangle 4731"/>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702</xdr:row>
      <xdr:rowOff>0</xdr:rowOff>
    </xdr:from>
    <xdr:to>
      <xdr:col>15</xdr:col>
      <xdr:colOff>9525</xdr:colOff>
      <xdr:row>702</xdr:row>
      <xdr:rowOff>0</xdr:rowOff>
    </xdr:to>
    <xdr:sp macro="" textlink="">
      <xdr:nvSpPr>
        <xdr:cNvPr id="2077" name="Rectangle 4732"/>
        <xdr:cNvSpPr>
          <a:spLocks noChangeArrowheads="1"/>
        </xdr:cNvSpPr>
      </xdr:nvSpPr>
      <xdr:spPr>
        <a:xfrm>
          <a:off x="1582420" y="1104525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701</xdr:row>
      <xdr:rowOff>57150</xdr:rowOff>
    </xdr:from>
    <xdr:to>
      <xdr:col>30</xdr:col>
      <xdr:colOff>28575</xdr:colOff>
      <xdr:row>702</xdr:row>
      <xdr:rowOff>133350</xdr:rowOff>
    </xdr:to>
    <xdr:sp macro="" textlink="">
      <xdr:nvSpPr>
        <xdr:cNvPr id="2078" name="Rectangle 4733"/>
        <xdr:cNvSpPr>
          <a:spLocks noChangeArrowheads="1"/>
        </xdr:cNvSpPr>
      </xdr:nvSpPr>
      <xdr:spPr>
        <a:xfrm>
          <a:off x="3287395" y="1103452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701</xdr:row>
      <xdr:rowOff>76200</xdr:rowOff>
    </xdr:from>
    <xdr:to>
      <xdr:col>14</xdr:col>
      <xdr:colOff>113030</xdr:colOff>
      <xdr:row>702</xdr:row>
      <xdr:rowOff>152400</xdr:rowOff>
    </xdr:to>
    <xdr:sp macro="" textlink="">
      <xdr:nvSpPr>
        <xdr:cNvPr id="2079" name="Rectangle 4734"/>
        <xdr:cNvSpPr>
          <a:spLocks noChangeArrowheads="1"/>
        </xdr:cNvSpPr>
      </xdr:nvSpPr>
      <xdr:spPr>
        <a:xfrm>
          <a:off x="1564640" y="1103642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0" name="Rectangle 4735"/>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1" name="Rectangle 4736"/>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2" name="Rectangle 4737"/>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3" name="Rectangle 4738"/>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4" name="Rectangle 4739"/>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5" name="Rectangle 4740"/>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6" name="Rectangle 4741"/>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707</xdr:row>
      <xdr:rowOff>0</xdr:rowOff>
    </xdr:from>
    <xdr:to>
      <xdr:col>15</xdr:col>
      <xdr:colOff>9525</xdr:colOff>
      <xdr:row>707</xdr:row>
      <xdr:rowOff>0</xdr:rowOff>
    </xdr:to>
    <xdr:sp macro="" textlink="">
      <xdr:nvSpPr>
        <xdr:cNvPr id="2087" name="Rectangle 4742"/>
        <xdr:cNvSpPr>
          <a:spLocks noChangeArrowheads="1"/>
        </xdr:cNvSpPr>
      </xdr:nvSpPr>
      <xdr:spPr>
        <a:xfrm>
          <a:off x="1582420" y="1112748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706</xdr:row>
      <xdr:rowOff>57150</xdr:rowOff>
    </xdr:from>
    <xdr:to>
      <xdr:col>30</xdr:col>
      <xdr:colOff>28575</xdr:colOff>
      <xdr:row>707</xdr:row>
      <xdr:rowOff>133350</xdr:rowOff>
    </xdr:to>
    <xdr:sp macro="" textlink="">
      <xdr:nvSpPr>
        <xdr:cNvPr id="2088" name="Rectangle 4743"/>
        <xdr:cNvSpPr>
          <a:spLocks noChangeArrowheads="1"/>
        </xdr:cNvSpPr>
      </xdr:nvSpPr>
      <xdr:spPr>
        <a:xfrm>
          <a:off x="3287395" y="1111675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706</xdr:row>
      <xdr:rowOff>76200</xdr:rowOff>
    </xdr:from>
    <xdr:to>
      <xdr:col>14</xdr:col>
      <xdr:colOff>113030</xdr:colOff>
      <xdr:row>707</xdr:row>
      <xdr:rowOff>152400</xdr:rowOff>
    </xdr:to>
    <xdr:sp macro="" textlink="">
      <xdr:nvSpPr>
        <xdr:cNvPr id="2089" name="Rectangle 4744"/>
        <xdr:cNvSpPr>
          <a:spLocks noChangeArrowheads="1"/>
        </xdr:cNvSpPr>
      </xdr:nvSpPr>
      <xdr:spPr>
        <a:xfrm>
          <a:off x="1564640" y="1111865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0" name="Rectangle 4745"/>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1" name="Rectangle 4746"/>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2" name="Rectangle 4747"/>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3" name="Rectangle 4748"/>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4" name="Rectangle 4749"/>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5" name="Rectangle 4750"/>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6" name="Rectangle 4751"/>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712</xdr:row>
      <xdr:rowOff>0</xdr:rowOff>
    </xdr:from>
    <xdr:to>
      <xdr:col>15</xdr:col>
      <xdr:colOff>9525</xdr:colOff>
      <xdr:row>712</xdr:row>
      <xdr:rowOff>0</xdr:rowOff>
    </xdr:to>
    <xdr:sp macro="" textlink="">
      <xdr:nvSpPr>
        <xdr:cNvPr id="2097" name="Rectangle 4752"/>
        <xdr:cNvSpPr>
          <a:spLocks noChangeArrowheads="1"/>
        </xdr:cNvSpPr>
      </xdr:nvSpPr>
      <xdr:spPr>
        <a:xfrm>
          <a:off x="1582420" y="1120971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711</xdr:row>
      <xdr:rowOff>57150</xdr:rowOff>
    </xdr:from>
    <xdr:to>
      <xdr:col>30</xdr:col>
      <xdr:colOff>28575</xdr:colOff>
      <xdr:row>712</xdr:row>
      <xdr:rowOff>133350</xdr:rowOff>
    </xdr:to>
    <xdr:sp macro="" textlink="">
      <xdr:nvSpPr>
        <xdr:cNvPr id="2098" name="Rectangle 4753"/>
        <xdr:cNvSpPr>
          <a:spLocks noChangeArrowheads="1"/>
        </xdr:cNvSpPr>
      </xdr:nvSpPr>
      <xdr:spPr>
        <a:xfrm>
          <a:off x="3287395" y="1119898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711</xdr:row>
      <xdr:rowOff>76200</xdr:rowOff>
    </xdr:from>
    <xdr:to>
      <xdr:col>14</xdr:col>
      <xdr:colOff>113030</xdr:colOff>
      <xdr:row>712</xdr:row>
      <xdr:rowOff>152400</xdr:rowOff>
    </xdr:to>
    <xdr:sp macro="" textlink="">
      <xdr:nvSpPr>
        <xdr:cNvPr id="2099" name="Rectangle 4754"/>
        <xdr:cNvSpPr>
          <a:spLocks noChangeArrowheads="1"/>
        </xdr:cNvSpPr>
      </xdr:nvSpPr>
      <xdr:spPr>
        <a:xfrm>
          <a:off x="1564640" y="1120089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0" name="Rectangle 4755"/>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1" name="Rectangle 4756"/>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2" name="Rectangle 4757"/>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3" name="Rectangle 4758"/>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4" name="Rectangle 4759"/>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5" name="Rectangle 4760"/>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6" name="Rectangle 4761"/>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717</xdr:row>
      <xdr:rowOff>0</xdr:rowOff>
    </xdr:from>
    <xdr:to>
      <xdr:col>15</xdr:col>
      <xdr:colOff>9525</xdr:colOff>
      <xdr:row>717</xdr:row>
      <xdr:rowOff>0</xdr:rowOff>
    </xdr:to>
    <xdr:sp macro="" textlink="">
      <xdr:nvSpPr>
        <xdr:cNvPr id="2107" name="Rectangle 4762"/>
        <xdr:cNvSpPr>
          <a:spLocks noChangeArrowheads="1"/>
        </xdr:cNvSpPr>
      </xdr:nvSpPr>
      <xdr:spPr>
        <a:xfrm>
          <a:off x="1582420" y="1129195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716</xdr:row>
      <xdr:rowOff>57150</xdr:rowOff>
    </xdr:from>
    <xdr:to>
      <xdr:col>30</xdr:col>
      <xdr:colOff>28575</xdr:colOff>
      <xdr:row>717</xdr:row>
      <xdr:rowOff>133350</xdr:rowOff>
    </xdr:to>
    <xdr:sp macro="" textlink="">
      <xdr:nvSpPr>
        <xdr:cNvPr id="2108" name="Rectangle 4763"/>
        <xdr:cNvSpPr>
          <a:spLocks noChangeArrowheads="1"/>
        </xdr:cNvSpPr>
      </xdr:nvSpPr>
      <xdr:spPr>
        <a:xfrm>
          <a:off x="3287395" y="1128121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716</xdr:row>
      <xdr:rowOff>76200</xdr:rowOff>
    </xdr:from>
    <xdr:to>
      <xdr:col>14</xdr:col>
      <xdr:colOff>113030</xdr:colOff>
      <xdr:row>717</xdr:row>
      <xdr:rowOff>152400</xdr:rowOff>
    </xdr:to>
    <xdr:sp macro="" textlink="">
      <xdr:nvSpPr>
        <xdr:cNvPr id="2109" name="Rectangle 4764"/>
        <xdr:cNvSpPr>
          <a:spLocks noChangeArrowheads="1"/>
        </xdr:cNvSpPr>
      </xdr:nvSpPr>
      <xdr:spPr>
        <a:xfrm>
          <a:off x="1564640" y="1128312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0" name="Rectangle 4765"/>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1" name="Rectangle 4766"/>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2" name="Rectangle 4767"/>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3" name="Rectangle 4768"/>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4" name="Rectangle 4769"/>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5" name="Rectangle 4770"/>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6" name="Rectangle 4771"/>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722</xdr:row>
      <xdr:rowOff>0</xdr:rowOff>
    </xdr:from>
    <xdr:to>
      <xdr:col>15</xdr:col>
      <xdr:colOff>9525</xdr:colOff>
      <xdr:row>722</xdr:row>
      <xdr:rowOff>0</xdr:rowOff>
    </xdr:to>
    <xdr:sp macro="" textlink="">
      <xdr:nvSpPr>
        <xdr:cNvPr id="2117" name="Rectangle 4772"/>
        <xdr:cNvSpPr>
          <a:spLocks noChangeArrowheads="1"/>
        </xdr:cNvSpPr>
      </xdr:nvSpPr>
      <xdr:spPr>
        <a:xfrm>
          <a:off x="1582420" y="1137418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721</xdr:row>
      <xdr:rowOff>57150</xdr:rowOff>
    </xdr:from>
    <xdr:to>
      <xdr:col>30</xdr:col>
      <xdr:colOff>28575</xdr:colOff>
      <xdr:row>722</xdr:row>
      <xdr:rowOff>133350</xdr:rowOff>
    </xdr:to>
    <xdr:sp macro="" textlink="">
      <xdr:nvSpPr>
        <xdr:cNvPr id="2118" name="Rectangle 4773"/>
        <xdr:cNvSpPr>
          <a:spLocks noChangeArrowheads="1"/>
        </xdr:cNvSpPr>
      </xdr:nvSpPr>
      <xdr:spPr>
        <a:xfrm>
          <a:off x="3287395" y="1136345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721</xdr:row>
      <xdr:rowOff>76200</xdr:rowOff>
    </xdr:from>
    <xdr:to>
      <xdr:col>14</xdr:col>
      <xdr:colOff>113030</xdr:colOff>
      <xdr:row>722</xdr:row>
      <xdr:rowOff>152400</xdr:rowOff>
    </xdr:to>
    <xdr:sp macro="" textlink="">
      <xdr:nvSpPr>
        <xdr:cNvPr id="2119" name="Rectangle 4774"/>
        <xdr:cNvSpPr>
          <a:spLocks noChangeArrowheads="1"/>
        </xdr:cNvSpPr>
      </xdr:nvSpPr>
      <xdr:spPr>
        <a:xfrm>
          <a:off x="1564640" y="1136535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0" name="Rectangle 4775"/>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1" name="Rectangle 4776"/>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2" name="Rectangle 4777"/>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3" name="Rectangle 4778"/>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4" name="Rectangle 4779"/>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5" name="Rectangle 4780"/>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6" name="Rectangle 4781"/>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727</xdr:row>
      <xdr:rowOff>0</xdr:rowOff>
    </xdr:from>
    <xdr:to>
      <xdr:col>15</xdr:col>
      <xdr:colOff>9525</xdr:colOff>
      <xdr:row>727</xdr:row>
      <xdr:rowOff>0</xdr:rowOff>
    </xdr:to>
    <xdr:sp macro="" textlink="">
      <xdr:nvSpPr>
        <xdr:cNvPr id="2127" name="Rectangle 4782"/>
        <xdr:cNvSpPr>
          <a:spLocks noChangeArrowheads="1"/>
        </xdr:cNvSpPr>
      </xdr:nvSpPr>
      <xdr:spPr>
        <a:xfrm>
          <a:off x="1582420" y="1145641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726</xdr:row>
      <xdr:rowOff>57150</xdr:rowOff>
    </xdr:from>
    <xdr:to>
      <xdr:col>30</xdr:col>
      <xdr:colOff>28575</xdr:colOff>
      <xdr:row>727</xdr:row>
      <xdr:rowOff>133350</xdr:rowOff>
    </xdr:to>
    <xdr:sp macro="" textlink="">
      <xdr:nvSpPr>
        <xdr:cNvPr id="2128" name="Rectangle 4783"/>
        <xdr:cNvSpPr>
          <a:spLocks noChangeArrowheads="1"/>
        </xdr:cNvSpPr>
      </xdr:nvSpPr>
      <xdr:spPr>
        <a:xfrm>
          <a:off x="3287395" y="1144568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726</xdr:row>
      <xdr:rowOff>76200</xdr:rowOff>
    </xdr:from>
    <xdr:to>
      <xdr:col>14</xdr:col>
      <xdr:colOff>113030</xdr:colOff>
      <xdr:row>727</xdr:row>
      <xdr:rowOff>152400</xdr:rowOff>
    </xdr:to>
    <xdr:sp macro="" textlink="">
      <xdr:nvSpPr>
        <xdr:cNvPr id="2129" name="Rectangle 4784"/>
        <xdr:cNvSpPr>
          <a:spLocks noChangeArrowheads="1"/>
        </xdr:cNvSpPr>
      </xdr:nvSpPr>
      <xdr:spPr>
        <a:xfrm>
          <a:off x="1564640" y="1144758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0" name="Rectangle 4785"/>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1" name="Rectangle 4786"/>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2" name="Rectangle 4787"/>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3" name="Rectangle 4788"/>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4" name="Rectangle 4789"/>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5" name="Rectangle 4790"/>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6" name="Rectangle 4791"/>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732</xdr:row>
      <xdr:rowOff>0</xdr:rowOff>
    </xdr:from>
    <xdr:to>
      <xdr:col>15</xdr:col>
      <xdr:colOff>9525</xdr:colOff>
      <xdr:row>732</xdr:row>
      <xdr:rowOff>0</xdr:rowOff>
    </xdr:to>
    <xdr:sp macro="" textlink="">
      <xdr:nvSpPr>
        <xdr:cNvPr id="2137" name="Rectangle 4792"/>
        <xdr:cNvSpPr>
          <a:spLocks noChangeArrowheads="1"/>
        </xdr:cNvSpPr>
      </xdr:nvSpPr>
      <xdr:spPr>
        <a:xfrm>
          <a:off x="1582420" y="115386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731</xdr:row>
      <xdr:rowOff>57150</xdr:rowOff>
    </xdr:from>
    <xdr:to>
      <xdr:col>30</xdr:col>
      <xdr:colOff>28575</xdr:colOff>
      <xdr:row>732</xdr:row>
      <xdr:rowOff>133350</xdr:rowOff>
    </xdr:to>
    <xdr:sp macro="" textlink="">
      <xdr:nvSpPr>
        <xdr:cNvPr id="2138" name="Rectangle 4793"/>
        <xdr:cNvSpPr>
          <a:spLocks noChangeArrowheads="1"/>
        </xdr:cNvSpPr>
      </xdr:nvSpPr>
      <xdr:spPr>
        <a:xfrm>
          <a:off x="3287395" y="1152791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731</xdr:row>
      <xdr:rowOff>76200</xdr:rowOff>
    </xdr:from>
    <xdr:to>
      <xdr:col>14</xdr:col>
      <xdr:colOff>113030</xdr:colOff>
      <xdr:row>732</xdr:row>
      <xdr:rowOff>152400</xdr:rowOff>
    </xdr:to>
    <xdr:sp macro="" textlink="">
      <xdr:nvSpPr>
        <xdr:cNvPr id="2139" name="Rectangle 4794"/>
        <xdr:cNvSpPr>
          <a:spLocks noChangeArrowheads="1"/>
        </xdr:cNvSpPr>
      </xdr:nvSpPr>
      <xdr:spPr>
        <a:xfrm>
          <a:off x="1564640" y="1152982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0" name="Rectangle 4795"/>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1" name="Rectangle 4796"/>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2" name="Rectangle 4797"/>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3" name="Rectangle 4798"/>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4" name="Rectangle 4799"/>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5" name="Rectangle 4800"/>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6" name="Rectangle 4801"/>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737</xdr:row>
      <xdr:rowOff>0</xdr:rowOff>
    </xdr:from>
    <xdr:to>
      <xdr:col>15</xdr:col>
      <xdr:colOff>9525</xdr:colOff>
      <xdr:row>737</xdr:row>
      <xdr:rowOff>0</xdr:rowOff>
    </xdr:to>
    <xdr:sp macro="" textlink="">
      <xdr:nvSpPr>
        <xdr:cNvPr id="2147" name="Rectangle 4802"/>
        <xdr:cNvSpPr>
          <a:spLocks noChangeArrowheads="1"/>
        </xdr:cNvSpPr>
      </xdr:nvSpPr>
      <xdr:spPr>
        <a:xfrm>
          <a:off x="1582420" y="116208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736</xdr:row>
      <xdr:rowOff>57150</xdr:rowOff>
    </xdr:from>
    <xdr:to>
      <xdr:col>30</xdr:col>
      <xdr:colOff>28575</xdr:colOff>
      <xdr:row>737</xdr:row>
      <xdr:rowOff>133350</xdr:rowOff>
    </xdr:to>
    <xdr:sp macro="" textlink="">
      <xdr:nvSpPr>
        <xdr:cNvPr id="2148" name="Rectangle 4803"/>
        <xdr:cNvSpPr>
          <a:spLocks noChangeArrowheads="1"/>
        </xdr:cNvSpPr>
      </xdr:nvSpPr>
      <xdr:spPr>
        <a:xfrm>
          <a:off x="3287395" y="1161014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736</xdr:row>
      <xdr:rowOff>76200</xdr:rowOff>
    </xdr:from>
    <xdr:to>
      <xdr:col>14</xdr:col>
      <xdr:colOff>113030</xdr:colOff>
      <xdr:row>737</xdr:row>
      <xdr:rowOff>152400</xdr:rowOff>
    </xdr:to>
    <xdr:sp macro="" textlink="">
      <xdr:nvSpPr>
        <xdr:cNvPr id="2149" name="Rectangle 4804"/>
        <xdr:cNvSpPr>
          <a:spLocks noChangeArrowheads="1"/>
        </xdr:cNvSpPr>
      </xdr:nvSpPr>
      <xdr:spPr>
        <a:xfrm>
          <a:off x="1564640" y="1161205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0" name="Rectangle 4805"/>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1" name="Rectangle 4806"/>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2" name="Rectangle 4807"/>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3" name="Rectangle 4808"/>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4" name="Rectangle 4809"/>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5" name="Rectangle 4810"/>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6" name="Rectangle 4811"/>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742</xdr:row>
      <xdr:rowOff>0</xdr:rowOff>
    </xdr:from>
    <xdr:to>
      <xdr:col>15</xdr:col>
      <xdr:colOff>9525</xdr:colOff>
      <xdr:row>742</xdr:row>
      <xdr:rowOff>0</xdr:rowOff>
    </xdr:to>
    <xdr:sp macro="" textlink="">
      <xdr:nvSpPr>
        <xdr:cNvPr id="2157" name="Rectangle 4812"/>
        <xdr:cNvSpPr>
          <a:spLocks noChangeArrowheads="1"/>
        </xdr:cNvSpPr>
      </xdr:nvSpPr>
      <xdr:spPr>
        <a:xfrm>
          <a:off x="1582420" y="117031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741</xdr:row>
      <xdr:rowOff>57150</xdr:rowOff>
    </xdr:from>
    <xdr:to>
      <xdr:col>30</xdr:col>
      <xdr:colOff>28575</xdr:colOff>
      <xdr:row>742</xdr:row>
      <xdr:rowOff>133350</xdr:rowOff>
    </xdr:to>
    <xdr:sp macro="" textlink="">
      <xdr:nvSpPr>
        <xdr:cNvPr id="2158" name="Rectangle 4813"/>
        <xdr:cNvSpPr>
          <a:spLocks noChangeArrowheads="1"/>
        </xdr:cNvSpPr>
      </xdr:nvSpPr>
      <xdr:spPr>
        <a:xfrm>
          <a:off x="3287395" y="116923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741</xdr:row>
      <xdr:rowOff>76200</xdr:rowOff>
    </xdr:from>
    <xdr:to>
      <xdr:col>14</xdr:col>
      <xdr:colOff>113030</xdr:colOff>
      <xdr:row>742</xdr:row>
      <xdr:rowOff>152400</xdr:rowOff>
    </xdr:to>
    <xdr:sp macro="" textlink="">
      <xdr:nvSpPr>
        <xdr:cNvPr id="2159" name="Rectangle 4814"/>
        <xdr:cNvSpPr>
          <a:spLocks noChangeArrowheads="1"/>
        </xdr:cNvSpPr>
      </xdr:nvSpPr>
      <xdr:spPr>
        <a:xfrm>
          <a:off x="1564640" y="1169428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764</xdr:row>
      <xdr:rowOff>57150</xdr:rowOff>
    </xdr:from>
    <xdr:to>
      <xdr:col>7</xdr:col>
      <xdr:colOff>28575</xdr:colOff>
      <xdr:row>765</xdr:row>
      <xdr:rowOff>133350</xdr:rowOff>
    </xdr:to>
    <xdr:sp macro="" textlink="">
      <xdr:nvSpPr>
        <xdr:cNvPr id="2160" name="Rectangle 4815"/>
        <xdr:cNvSpPr>
          <a:spLocks noChangeArrowheads="1"/>
        </xdr:cNvSpPr>
      </xdr:nvSpPr>
      <xdr:spPr>
        <a:xfrm>
          <a:off x="687705" y="1202499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764</xdr:row>
      <xdr:rowOff>76200</xdr:rowOff>
    </xdr:from>
    <xdr:to>
      <xdr:col>1</xdr:col>
      <xdr:colOff>19050</xdr:colOff>
      <xdr:row>765</xdr:row>
      <xdr:rowOff>114300</xdr:rowOff>
    </xdr:to>
    <xdr:sp macro="" textlink="">
      <xdr:nvSpPr>
        <xdr:cNvPr id="2161" name="Rectangle 4816"/>
        <xdr:cNvSpPr>
          <a:spLocks noChangeArrowheads="1"/>
        </xdr:cNvSpPr>
      </xdr:nvSpPr>
      <xdr:spPr>
        <a:xfrm>
          <a:off x="0" y="1202690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769</xdr:row>
      <xdr:rowOff>57150</xdr:rowOff>
    </xdr:from>
    <xdr:to>
      <xdr:col>7</xdr:col>
      <xdr:colOff>28575</xdr:colOff>
      <xdr:row>770</xdr:row>
      <xdr:rowOff>133350</xdr:rowOff>
    </xdr:to>
    <xdr:sp macro="" textlink="">
      <xdr:nvSpPr>
        <xdr:cNvPr id="2162" name="Rectangle 4817"/>
        <xdr:cNvSpPr>
          <a:spLocks noChangeArrowheads="1"/>
        </xdr:cNvSpPr>
      </xdr:nvSpPr>
      <xdr:spPr>
        <a:xfrm>
          <a:off x="687705" y="1210722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769</xdr:row>
      <xdr:rowOff>76200</xdr:rowOff>
    </xdr:from>
    <xdr:to>
      <xdr:col>1</xdr:col>
      <xdr:colOff>19050</xdr:colOff>
      <xdr:row>770</xdr:row>
      <xdr:rowOff>114300</xdr:rowOff>
    </xdr:to>
    <xdr:sp macro="" textlink="">
      <xdr:nvSpPr>
        <xdr:cNvPr id="2163" name="Rectangle 4818"/>
        <xdr:cNvSpPr>
          <a:spLocks noChangeArrowheads="1"/>
        </xdr:cNvSpPr>
      </xdr:nvSpPr>
      <xdr:spPr>
        <a:xfrm>
          <a:off x="0" y="1210913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774</xdr:row>
      <xdr:rowOff>57150</xdr:rowOff>
    </xdr:from>
    <xdr:to>
      <xdr:col>7</xdr:col>
      <xdr:colOff>28575</xdr:colOff>
      <xdr:row>775</xdr:row>
      <xdr:rowOff>133350</xdr:rowOff>
    </xdr:to>
    <xdr:sp macro="" textlink="">
      <xdr:nvSpPr>
        <xdr:cNvPr id="2164" name="Rectangle 4819"/>
        <xdr:cNvSpPr>
          <a:spLocks noChangeArrowheads="1"/>
        </xdr:cNvSpPr>
      </xdr:nvSpPr>
      <xdr:spPr>
        <a:xfrm>
          <a:off x="687705" y="1218946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774</xdr:row>
      <xdr:rowOff>76200</xdr:rowOff>
    </xdr:from>
    <xdr:to>
      <xdr:col>1</xdr:col>
      <xdr:colOff>19050</xdr:colOff>
      <xdr:row>775</xdr:row>
      <xdr:rowOff>114300</xdr:rowOff>
    </xdr:to>
    <xdr:sp macro="" textlink="">
      <xdr:nvSpPr>
        <xdr:cNvPr id="2165" name="Rectangle 4820"/>
        <xdr:cNvSpPr>
          <a:spLocks noChangeArrowheads="1"/>
        </xdr:cNvSpPr>
      </xdr:nvSpPr>
      <xdr:spPr>
        <a:xfrm>
          <a:off x="0" y="1219136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779</xdr:row>
      <xdr:rowOff>57150</xdr:rowOff>
    </xdr:from>
    <xdr:to>
      <xdr:col>7</xdr:col>
      <xdr:colOff>28575</xdr:colOff>
      <xdr:row>780</xdr:row>
      <xdr:rowOff>133350</xdr:rowOff>
    </xdr:to>
    <xdr:sp macro="" textlink="">
      <xdr:nvSpPr>
        <xdr:cNvPr id="2166" name="Rectangle 4821"/>
        <xdr:cNvSpPr>
          <a:spLocks noChangeArrowheads="1"/>
        </xdr:cNvSpPr>
      </xdr:nvSpPr>
      <xdr:spPr>
        <a:xfrm>
          <a:off x="687705" y="1227169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779</xdr:row>
      <xdr:rowOff>76200</xdr:rowOff>
    </xdr:from>
    <xdr:to>
      <xdr:col>1</xdr:col>
      <xdr:colOff>19050</xdr:colOff>
      <xdr:row>780</xdr:row>
      <xdr:rowOff>114300</xdr:rowOff>
    </xdr:to>
    <xdr:sp macro="" textlink="">
      <xdr:nvSpPr>
        <xdr:cNvPr id="2167" name="Rectangle 4822"/>
        <xdr:cNvSpPr>
          <a:spLocks noChangeArrowheads="1"/>
        </xdr:cNvSpPr>
      </xdr:nvSpPr>
      <xdr:spPr>
        <a:xfrm>
          <a:off x="0" y="1227359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784</xdr:row>
      <xdr:rowOff>57150</xdr:rowOff>
    </xdr:from>
    <xdr:to>
      <xdr:col>7</xdr:col>
      <xdr:colOff>28575</xdr:colOff>
      <xdr:row>785</xdr:row>
      <xdr:rowOff>133350</xdr:rowOff>
    </xdr:to>
    <xdr:sp macro="" textlink="">
      <xdr:nvSpPr>
        <xdr:cNvPr id="2168" name="Rectangle 4823"/>
        <xdr:cNvSpPr>
          <a:spLocks noChangeArrowheads="1"/>
        </xdr:cNvSpPr>
      </xdr:nvSpPr>
      <xdr:spPr>
        <a:xfrm>
          <a:off x="687705" y="1235392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784</xdr:row>
      <xdr:rowOff>76200</xdr:rowOff>
    </xdr:from>
    <xdr:to>
      <xdr:col>1</xdr:col>
      <xdr:colOff>19050</xdr:colOff>
      <xdr:row>785</xdr:row>
      <xdr:rowOff>114300</xdr:rowOff>
    </xdr:to>
    <xdr:sp macro="" textlink="">
      <xdr:nvSpPr>
        <xdr:cNvPr id="2169" name="Rectangle 4824"/>
        <xdr:cNvSpPr>
          <a:spLocks noChangeArrowheads="1"/>
        </xdr:cNvSpPr>
      </xdr:nvSpPr>
      <xdr:spPr>
        <a:xfrm>
          <a:off x="0" y="1235583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789</xdr:row>
      <xdr:rowOff>57150</xdr:rowOff>
    </xdr:from>
    <xdr:to>
      <xdr:col>7</xdr:col>
      <xdr:colOff>28575</xdr:colOff>
      <xdr:row>790</xdr:row>
      <xdr:rowOff>133350</xdr:rowOff>
    </xdr:to>
    <xdr:sp macro="" textlink="">
      <xdr:nvSpPr>
        <xdr:cNvPr id="2170" name="Rectangle 4825"/>
        <xdr:cNvSpPr>
          <a:spLocks noChangeArrowheads="1"/>
        </xdr:cNvSpPr>
      </xdr:nvSpPr>
      <xdr:spPr>
        <a:xfrm>
          <a:off x="687705" y="1243615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789</xdr:row>
      <xdr:rowOff>76200</xdr:rowOff>
    </xdr:from>
    <xdr:to>
      <xdr:col>1</xdr:col>
      <xdr:colOff>19050</xdr:colOff>
      <xdr:row>790</xdr:row>
      <xdr:rowOff>114300</xdr:rowOff>
    </xdr:to>
    <xdr:sp macro="" textlink="">
      <xdr:nvSpPr>
        <xdr:cNvPr id="2171" name="Rectangle 4826"/>
        <xdr:cNvSpPr>
          <a:spLocks noChangeArrowheads="1"/>
        </xdr:cNvSpPr>
      </xdr:nvSpPr>
      <xdr:spPr>
        <a:xfrm>
          <a:off x="0" y="1243806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794</xdr:row>
      <xdr:rowOff>57150</xdr:rowOff>
    </xdr:from>
    <xdr:to>
      <xdr:col>7</xdr:col>
      <xdr:colOff>28575</xdr:colOff>
      <xdr:row>795</xdr:row>
      <xdr:rowOff>133350</xdr:rowOff>
    </xdr:to>
    <xdr:sp macro="" textlink="">
      <xdr:nvSpPr>
        <xdr:cNvPr id="2172" name="Rectangle 4827"/>
        <xdr:cNvSpPr>
          <a:spLocks noChangeArrowheads="1"/>
        </xdr:cNvSpPr>
      </xdr:nvSpPr>
      <xdr:spPr>
        <a:xfrm>
          <a:off x="687705" y="1251839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794</xdr:row>
      <xdr:rowOff>76200</xdr:rowOff>
    </xdr:from>
    <xdr:to>
      <xdr:col>1</xdr:col>
      <xdr:colOff>19050</xdr:colOff>
      <xdr:row>795</xdr:row>
      <xdr:rowOff>114300</xdr:rowOff>
    </xdr:to>
    <xdr:sp macro="" textlink="">
      <xdr:nvSpPr>
        <xdr:cNvPr id="2173" name="Rectangle 4828"/>
        <xdr:cNvSpPr>
          <a:spLocks noChangeArrowheads="1"/>
        </xdr:cNvSpPr>
      </xdr:nvSpPr>
      <xdr:spPr>
        <a:xfrm>
          <a:off x="0" y="1252029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799</xdr:row>
      <xdr:rowOff>57150</xdr:rowOff>
    </xdr:from>
    <xdr:to>
      <xdr:col>7</xdr:col>
      <xdr:colOff>28575</xdr:colOff>
      <xdr:row>800</xdr:row>
      <xdr:rowOff>133350</xdr:rowOff>
    </xdr:to>
    <xdr:sp macro="" textlink="">
      <xdr:nvSpPr>
        <xdr:cNvPr id="2174" name="Rectangle 4829"/>
        <xdr:cNvSpPr>
          <a:spLocks noChangeArrowheads="1"/>
        </xdr:cNvSpPr>
      </xdr:nvSpPr>
      <xdr:spPr>
        <a:xfrm>
          <a:off x="687705" y="1260062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799</xdr:row>
      <xdr:rowOff>76200</xdr:rowOff>
    </xdr:from>
    <xdr:to>
      <xdr:col>1</xdr:col>
      <xdr:colOff>19050</xdr:colOff>
      <xdr:row>800</xdr:row>
      <xdr:rowOff>114300</xdr:rowOff>
    </xdr:to>
    <xdr:sp macro="" textlink="">
      <xdr:nvSpPr>
        <xdr:cNvPr id="2175" name="Rectangle 4830"/>
        <xdr:cNvSpPr>
          <a:spLocks noChangeArrowheads="1"/>
        </xdr:cNvSpPr>
      </xdr:nvSpPr>
      <xdr:spPr>
        <a:xfrm>
          <a:off x="0" y="1260252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804</xdr:row>
      <xdr:rowOff>57150</xdr:rowOff>
    </xdr:from>
    <xdr:to>
      <xdr:col>7</xdr:col>
      <xdr:colOff>28575</xdr:colOff>
      <xdr:row>805</xdr:row>
      <xdr:rowOff>133350</xdr:rowOff>
    </xdr:to>
    <xdr:sp macro="" textlink="">
      <xdr:nvSpPr>
        <xdr:cNvPr id="2176" name="Rectangle 4831"/>
        <xdr:cNvSpPr>
          <a:spLocks noChangeArrowheads="1"/>
        </xdr:cNvSpPr>
      </xdr:nvSpPr>
      <xdr:spPr>
        <a:xfrm>
          <a:off x="687705" y="1268285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804</xdr:row>
      <xdr:rowOff>76200</xdr:rowOff>
    </xdr:from>
    <xdr:to>
      <xdr:col>1</xdr:col>
      <xdr:colOff>19050</xdr:colOff>
      <xdr:row>805</xdr:row>
      <xdr:rowOff>114300</xdr:rowOff>
    </xdr:to>
    <xdr:sp macro="" textlink="">
      <xdr:nvSpPr>
        <xdr:cNvPr id="2177" name="Rectangle 4832"/>
        <xdr:cNvSpPr>
          <a:spLocks noChangeArrowheads="1"/>
        </xdr:cNvSpPr>
      </xdr:nvSpPr>
      <xdr:spPr>
        <a:xfrm>
          <a:off x="0" y="1268476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809</xdr:row>
      <xdr:rowOff>57150</xdr:rowOff>
    </xdr:from>
    <xdr:to>
      <xdr:col>7</xdr:col>
      <xdr:colOff>28575</xdr:colOff>
      <xdr:row>810</xdr:row>
      <xdr:rowOff>133350</xdr:rowOff>
    </xdr:to>
    <xdr:sp macro="" textlink="">
      <xdr:nvSpPr>
        <xdr:cNvPr id="2178" name="Rectangle 4833"/>
        <xdr:cNvSpPr>
          <a:spLocks noChangeArrowheads="1"/>
        </xdr:cNvSpPr>
      </xdr:nvSpPr>
      <xdr:spPr>
        <a:xfrm>
          <a:off x="687705" y="1276508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809</xdr:row>
      <xdr:rowOff>76200</xdr:rowOff>
    </xdr:from>
    <xdr:to>
      <xdr:col>1</xdr:col>
      <xdr:colOff>19050</xdr:colOff>
      <xdr:row>810</xdr:row>
      <xdr:rowOff>114300</xdr:rowOff>
    </xdr:to>
    <xdr:sp macro="" textlink="">
      <xdr:nvSpPr>
        <xdr:cNvPr id="2179" name="Rectangle 4834"/>
        <xdr:cNvSpPr>
          <a:spLocks noChangeArrowheads="1"/>
        </xdr:cNvSpPr>
      </xdr:nvSpPr>
      <xdr:spPr>
        <a:xfrm>
          <a:off x="0" y="1276699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0" name="Rectangle 4835"/>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1" name="Rectangle 4836"/>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2" name="Rectangle 4837"/>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3" name="Rectangle 4838"/>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4" name="Rectangle 4839"/>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5" name="Rectangle 4840"/>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6" name="Rectangle 4841"/>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7" name="Rectangle 4842"/>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765</xdr:row>
      <xdr:rowOff>0</xdr:rowOff>
    </xdr:from>
    <xdr:to>
      <xdr:col>15</xdr:col>
      <xdr:colOff>9525</xdr:colOff>
      <xdr:row>765</xdr:row>
      <xdr:rowOff>0</xdr:rowOff>
    </xdr:to>
    <xdr:sp macro="" textlink="">
      <xdr:nvSpPr>
        <xdr:cNvPr id="2188" name="Rectangle 4843"/>
        <xdr:cNvSpPr>
          <a:spLocks noChangeArrowheads="1"/>
        </xdr:cNvSpPr>
      </xdr:nvSpPr>
      <xdr:spPr>
        <a:xfrm>
          <a:off x="1582420" y="1203572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764</xdr:row>
      <xdr:rowOff>57150</xdr:rowOff>
    </xdr:from>
    <xdr:to>
      <xdr:col>30</xdr:col>
      <xdr:colOff>28575</xdr:colOff>
      <xdr:row>765</xdr:row>
      <xdr:rowOff>133350</xdr:rowOff>
    </xdr:to>
    <xdr:sp macro="" textlink="">
      <xdr:nvSpPr>
        <xdr:cNvPr id="2189" name="Rectangle 4844"/>
        <xdr:cNvSpPr>
          <a:spLocks noChangeArrowheads="1"/>
        </xdr:cNvSpPr>
      </xdr:nvSpPr>
      <xdr:spPr>
        <a:xfrm>
          <a:off x="3287395" y="1202499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764</xdr:row>
      <xdr:rowOff>76200</xdr:rowOff>
    </xdr:from>
    <xdr:to>
      <xdr:col>14</xdr:col>
      <xdr:colOff>113030</xdr:colOff>
      <xdr:row>765</xdr:row>
      <xdr:rowOff>152400</xdr:rowOff>
    </xdr:to>
    <xdr:sp macro="" textlink="">
      <xdr:nvSpPr>
        <xdr:cNvPr id="2190" name="Rectangle 4845"/>
        <xdr:cNvSpPr>
          <a:spLocks noChangeArrowheads="1"/>
        </xdr:cNvSpPr>
      </xdr:nvSpPr>
      <xdr:spPr>
        <a:xfrm>
          <a:off x="1564640" y="1202690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1" name="Rectangle 4846"/>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2" name="Rectangle 4847"/>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3" name="Rectangle 4848"/>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4" name="Rectangle 4849"/>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5" name="Rectangle 4850"/>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6" name="Rectangle 4851"/>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7" name="Rectangle 4852"/>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8" name="Rectangle 4853"/>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770</xdr:row>
      <xdr:rowOff>0</xdr:rowOff>
    </xdr:from>
    <xdr:to>
      <xdr:col>15</xdr:col>
      <xdr:colOff>9525</xdr:colOff>
      <xdr:row>770</xdr:row>
      <xdr:rowOff>0</xdr:rowOff>
    </xdr:to>
    <xdr:sp macro="" textlink="">
      <xdr:nvSpPr>
        <xdr:cNvPr id="2199" name="Rectangle 4854"/>
        <xdr:cNvSpPr>
          <a:spLocks noChangeArrowheads="1"/>
        </xdr:cNvSpPr>
      </xdr:nvSpPr>
      <xdr:spPr>
        <a:xfrm>
          <a:off x="1582420" y="1211795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769</xdr:row>
      <xdr:rowOff>57150</xdr:rowOff>
    </xdr:from>
    <xdr:to>
      <xdr:col>30</xdr:col>
      <xdr:colOff>28575</xdr:colOff>
      <xdr:row>770</xdr:row>
      <xdr:rowOff>133350</xdr:rowOff>
    </xdr:to>
    <xdr:sp macro="" textlink="">
      <xdr:nvSpPr>
        <xdr:cNvPr id="2200" name="Rectangle 4855"/>
        <xdr:cNvSpPr>
          <a:spLocks noChangeArrowheads="1"/>
        </xdr:cNvSpPr>
      </xdr:nvSpPr>
      <xdr:spPr>
        <a:xfrm>
          <a:off x="3287395" y="1210722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769</xdr:row>
      <xdr:rowOff>76200</xdr:rowOff>
    </xdr:from>
    <xdr:to>
      <xdr:col>14</xdr:col>
      <xdr:colOff>113030</xdr:colOff>
      <xdr:row>770</xdr:row>
      <xdr:rowOff>152400</xdr:rowOff>
    </xdr:to>
    <xdr:sp macro="" textlink="">
      <xdr:nvSpPr>
        <xdr:cNvPr id="2201" name="Rectangle 4856"/>
        <xdr:cNvSpPr>
          <a:spLocks noChangeArrowheads="1"/>
        </xdr:cNvSpPr>
      </xdr:nvSpPr>
      <xdr:spPr>
        <a:xfrm>
          <a:off x="1564640" y="1210913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2" name="Rectangle 4857"/>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3" name="Rectangle 4858"/>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4" name="Rectangle 4859"/>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5" name="Rectangle 4860"/>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6" name="Rectangle 4861"/>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7" name="Rectangle 4862"/>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8" name="Rectangle 4863"/>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09" name="Rectangle 4864"/>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775</xdr:row>
      <xdr:rowOff>0</xdr:rowOff>
    </xdr:from>
    <xdr:to>
      <xdr:col>15</xdr:col>
      <xdr:colOff>9525</xdr:colOff>
      <xdr:row>775</xdr:row>
      <xdr:rowOff>0</xdr:rowOff>
    </xdr:to>
    <xdr:sp macro="" textlink="">
      <xdr:nvSpPr>
        <xdr:cNvPr id="2210" name="Rectangle 4865"/>
        <xdr:cNvSpPr>
          <a:spLocks noChangeArrowheads="1"/>
        </xdr:cNvSpPr>
      </xdr:nvSpPr>
      <xdr:spPr>
        <a:xfrm>
          <a:off x="1582420" y="1220019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774</xdr:row>
      <xdr:rowOff>57150</xdr:rowOff>
    </xdr:from>
    <xdr:to>
      <xdr:col>30</xdr:col>
      <xdr:colOff>28575</xdr:colOff>
      <xdr:row>775</xdr:row>
      <xdr:rowOff>133350</xdr:rowOff>
    </xdr:to>
    <xdr:sp macro="" textlink="">
      <xdr:nvSpPr>
        <xdr:cNvPr id="2211" name="Rectangle 4866"/>
        <xdr:cNvSpPr>
          <a:spLocks noChangeArrowheads="1"/>
        </xdr:cNvSpPr>
      </xdr:nvSpPr>
      <xdr:spPr>
        <a:xfrm>
          <a:off x="3287395" y="1218946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774</xdr:row>
      <xdr:rowOff>76200</xdr:rowOff>
    </xdr:from>
    <xdr:to>
      <xdr:col>14</xdr:col>
      <xdr:colOff>113030</xdr:colOff>
      <xdr:row>775</xdr:row>
      <xdr:rowOff>152400</xdr:rowOff>
    </xdr:to>
    <xdr:sp macro="" textlink="">
      <xdr:nvSpPr>
        <xdr:cNvPr id="2212" name="Rectangle 4867"/>
        <xdr:cNvSpPr>
          <a:spLocks noChangeArrowheads="1"/>
        </xdr:cNvSpPr>
      </xdr:nvSpPr>
      <xdr:spPr>
        <a:xfrm>
          <a:off x="1564640" y="1219136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13" name="Rectangle 4868"/>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14" name="Rectangle 4869"/>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15" name="Rectangle 4870"/>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16" name="Rectangle 4871"/>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17" name="Rectangle 4872"/>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18" name="Rectangle 4873"/>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19" name="Rectangle 4874"/>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20" name="Rectangle 4875"/>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780</xdr:row>
      <xdr:rowOff>0</xdr:rowOff>
    </xdr:from>
    <xdr:to>
      <xdr:col>15</xdr:col>
      <xdr:colOff>9525</xdr:colOff>
      <xdr:row>780</xdr:row>
      <xdr:rowOff>0</xdr:rowOff>
    </xdr:to>
    <xdr:sp macro="" textlink="">
      <xdr:nvSpPr>
        <xdr:cNvPr id="2221" name="Rectangle 4876"/>
        <xdr:cNvSpPr>
          <a:spLocks noChangeArrowheads="1"/>
        </xdr:cNvSpPr>
      </xdr:nvSpPr>
      <xdr:spPr>
        <a:xfrm>
          <a:off x="1582420" y="122824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779</xdr:row>
      <xdr:rowOff>57150</xdr:rowOff>
    </xdr:from>
    <xdr:to>
      <xdr:col>30</xdr:col>
      <xdr:colOff>28575</xdr:colOff>
      <xdr:row>780</xdr:row>
      <xdr:rowOff>133350</xdr:rowOff>
    </xdr:to>
    <xdr:sp macro="" textlink="">
      <xdr:nvSpPr>
        <xdr:cNvPr id="2222" name="Rectangle 4877"/>
        <xdr:cNvSpPr>
          <a:spLocks noChangeArrowheads="1"/>
        </xdr:cNvSpPr>
      </xdr:nvSpPr>
      <xdr:spPr>
        <a:xfrm>
          <a:off x="3287395" y="1227169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779</xdr:row>
      <xdr:rowOff>76200</xdr:rowOff>
    </xdr:from>
    <xdr:to>
      <xdr:col>14</xdr:col>
      <xdr:colOff>113030</xdr:colOff>
      <xdr:row>780</xdr:row>
      <xdr:rowOff>152400</xdr:rowOff>
    </xdr:to>
    <xdr:sp macro="" textlink="">
      <xdr:nvSpPr>
        <xdr:cNvPr id="2223" name="Rectangle 4878"/>
        <xdr:cNvSpPr>
          <a:spLocks noChangeArrowheads="1"/>
        </xdr:cNvSpPr>
      </xdr:nvSpPr>
      <xdr:spPr>
        <a:xfrm>
          <a:off x="1564640" y="1227359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24" name="Rectangle 4879"/>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25" name="Rectangle 4880"/>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26" name="Rectangle 4881"/>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27" name="Rectangle 4882"/>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28" name="Rectangle 4883"/>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29" name="Rectangle 4884"/>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30" name="Rectangle 4885"/>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31" name="Rectangle 4886"/>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785</xdr:row>
      <xdr:rowOff>0</xdr:rowOff>
    </xdr:from>
    <xdr:to>
      <xdr:col>15</xdr:col>
      <xdr:colOff>9525</xdr:colOff>
      <xdr:row>785</xdr:row>
      <xdr:rowOff>0</xdr:rowOff>
    </xdr:to>
    <xdr:sp macro="" textlink="">
      <xdr:nvSpPr>
        <xdr:cNvPr id="2232" name="Rectangle 4887"/>
        <xdr:cNvSpPr>
          <a:spLocks noChangeArrowheads="1"/>
        </xdr:cNvSpPr>
      </xdr:nvSpPr>
      <xdr:spPr>
        <a:xfrm>
          <a:off x="1582420" y="1236465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784</xdr:row>
      <xdr:rowOff>57150</xdr:rowOff>
    </xdr:from>
    <xdr:to>
      <xdr:col>30</xdr:col>
      <xdr:colOff>28575</xdr:colOff>
      <xdr:row>785</xdr:row>
      <xdr:rowOff>133350</xdr:rowOff>
    </xdr:to>
    <xdr:sp macro="" textlink="">
      <xdr:nvSpPr>
        <xdr:cNvPr id="2233" name="Rectangle 4888"/>
        <xdr:cNvSpPr>
          <a:spLocks noChangeArrowheads="1"/>
        </xdr:cNvSpPr>
      </xdr:nvSpPr>
      <xdr:spPr>
        <a:xfrm>
          <a:off x="3287395" y="1235392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784</xdr:row>
      <xdr:rowOff>76200</xdr:rowOff>
    </xdr:from>
    <xdr:to>
      <xdr:col>14</xdr:col>
      <xdr:colOff>113030</xdr:colOff>
      <xdr:row>785</xdr:row>
      <xdr:rowOff>152400</xdr:rowOff>
    </xdr:to>
    <xdr:sp macro="" textlink="">
      <xdr:nvSpPr>
        <xdr:cNvPr id="2234" name="Rectangle 4889"/>
        <xdr:cNvSpPr>
          <a:spLocks noChangeArrowheads="1"/>
        </xdr:cNvSpPr>
      </xdr:nvSpPr>
      <xdr:spPr>
        <a:xfrm>
          <a:off x="1564640" y="1235583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35" name="Rectangle 4890"/>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36" name="Rectangle 4891"/>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37" name="Rectangle 4892"/>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38" name="Rectangle 4893"/>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39" name="Rectangle 4894"/>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40" name="Rectangle 4895"/>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41" name="Rectangle 4896"/>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42" name="Rectangle 4897"/>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790</xdr:row>
      <xdr:rowOff>0</xdr:rowOff>
    </xdr:from>
    <xdr:to>
      <xdr:col>15</xdr:col>
      <xdr:colOff>9525</xdr:colOff>
      <xdr:row>790</xdr:row>
      <xdr:rowOff>0</xdr:rowOff>
    </xdr:to>
    <xdr:sp macro="" textlink="">
      <xdr:nvSpPr>
        <xdr:cNvPr id="2243" name="Rectangle 4898"/>
        <xdr:cNvSpPr>
          <a:spLocks noChangeArrowheads="1"/>
        </xdr:cNvSpPr>
      </xdr:nvSpPr>
      <xdr:spPr>
        <a:xfrm>
          <a:off x="1582420" y="1244688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789</xdr:row>
      <xdr:rowOff>57150</xdr:rowOff>
    </xdr:from>
    <xdr:to>
      <xdr:col>30</xdr:col>
      <xdr:colOff>28575</xdr:colOff>
      <xdr:row>790</xdr:row>
      <xdr:rowOff>133350</xdr:rowOff>
    </xdr:to>
    <xdr:sp macro="" textlink="">
      <xdr:nvSpPr>
        <xdr:cNvPr id="2244" name="Rectangle 4899"/>
        <xdr:cNvSpPr>
          <a:spLocks noChangeArrowheads="1"/>
        </xdr:cNvSpPr>
      </xdr:nvSpPr>
      <xdr:spPr>
        <a:xfrm>
          <a:off x="3287395" y="1243615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789</xdr:row>
      <xdr:rowOff>76200</xdr:rowOff>
    </xdr:from>
    <xdr:to>
      <xdr:col>14</xdr:col>
      <xdr:colOff>113030</xdr:colOff>
      <xdr:row>790</xdr:row>
      <xdr:rowOff>152400</xdr:rowOff>
    </xdr:to>
    <xdr:sp macro="" textlink="">
      <xdr:nvSpPr>
        <xdr:cNvPr id="2245" name="Rectangle 4900"/>
        <xdr:cNvSpPr>
          <a:spLocks noChangeArrowheads="1"/>
        </xdr:cNvSpPr>
      </xdr:nvSpPr>
      <xdr:spPr>
        <a:xfrm>
          <a:off x="1564640" y="1243806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46" name="Rectangle 4901"/>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47" name="Rectangle 4902"/>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48" name="Rectangle 4903"/>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49" name="Rectangle 4904"/>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50" name="Rectangle 4905"/>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51" name="Rectangle 4906"/>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52" name="Rectangle 4907"/>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53" name="Rectangle 4908"/>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795</xdr:row>
      <xdr:rowOff>0</xdr:rowOff>
    </xdr:from>
    <xdr:to>
      <xdr:col>15</xdr:col>
      <xdr:colOff>9525</xdr:colOff>
      <xdr:row>795</xdr:row>
      <xdr:rowOff>0</xdr:rowOff>
    </xdr:to>
    <xdr:sp macro="" textlink="">
      <xdr:nvSpPr>
        <xdr:cNvPr id="2254" name="Rectangle 4909"/>
        <xdr:cNvSpPr>
          <a:spLocks noChangeArrowheads="1"/>
        </xdr:cNvSpPr>
      </xdr:nvSpPr>
      <xdr:spPr>
        <a:xfrm>
          <a:off x="1582420" y="1252912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794</xdr:row>
      <xdr:rowOff>57150</xdr:rowOff>
    </xdr:from>
    <xdr:to>
      <xdr:col>30</xdr:col>
      <xdr:colOff>28575</xdr:colOff>
      <xdr:row>795</xdr:row>
      <xdr:rowOff>133350</xdr:rowOff>
    </xdr:to>
    <xdr:sp macro="" textlink="">
      <xdr:nvSpPr>
        <xdr:cNvPr id="2255" name="Rectangle 4910"/>
        <xdr:cNvSpPr>
          <a:spLocks noChangeArrowheads="1"/>
        </xdr:cNvSpPr>
      </xdr:nvSpPr>
      <xdr:spPr>
        <a:xfrm>
          <a:off x="3287395" y="1251839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794</xdr:row>
      <xdr:rowOff>76200</xdr:rowOff>
    </xdr:from>
    <xdr:to>
      <xdr:col>14</xdr:col>
      <xdr:colOff>113030</xdr:colOff>
      <xdr:row>795</xdr:row>
      <xdr:rowOff>152400</xdr:rowOff>
    </xdr:to>
    <xdr:sp macro="" textlink="">
      <xdr:nvSpPr>
        <xdr:cNvPr id="2256" name="Rectangle 4911"/>
        <xdr:cNvSpPr>
          <a:spLocks noChangeArrowheads="1"/>
        </xdr:cNvSpPr>
      </xdr:nvSpPr>
      <xdr:spPr>
        <a:xfrm>
          <a:off x="1564640" y="1252029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57" name="Rectangle 4912"/>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58" name="Rectangle 4913"/>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59" name="Rectangle 4914"/>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60" name="Rectangle 4915"/>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61" name="Rectangle 4916"/>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62" name="Rectangle 4917"/>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63" name="Rectangle 4918"/>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64" name="Rectangle 4919"/>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800</xdr:row>
      <xdr:rowOff>0</xdr:rowOff>
    </xdr:from>
    <xdr:to>
      <xdr:col>15</xdr:col>
      <xdr:colOff>9525</xdr:colOff>
      <xdr:row>800</xdr:row>
      <xdr:rowOff>0</xdr:rowOff>
    </xdr:to>
    <xdr:sp macro="" textlink="">
      <xdr:nvSpPr>
        <xdr:cNvPr id="2265" name="Rectangle 4920"/>
        <xdr:cNvSpPr>
          <a:spLocks noChangeArrowheads="1"/>
        </xdr:cNvSpPr>
      </xdr:nvSpPr>
      <xdr:spPr>
        <a:xfrm>
          <a:off x="1582420" y="126113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799</xdr:row>
      <xdr:rowOff>57150</xdr:rowOff>
    </xdr:from>
    <xdr:to>
      <xdr:col>30</xdr:col>
      <xdr:colOff>28575</xdr:colOff>
      <xdr:row>800</xdr:row>
      <xdr:rowOff>133350</xdr:rowOff>
    </xdr:to>
    <xdr:sp macro="" textlink="">
      <xdr:nvSpPr>
        <xdr:cNvPr id="2266" name="Rectangle 4921"/>
        <xdr:cNvSpPr>
          <a:spLocks noChangeArrowheads="1"/>
        </xdr:cNvSpPr>
      </xdr:nvSpPr>
      <xdr:spPr>
        <a:xfrm>
          <a:off x="3287395" y="1260062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799</xdr:row>
      <xdr:rowOff>76200</xdr:rowOff>
    </xdr:from>
    <xdr:to>
      <xdr:col>14</xdr:col>
      <xdr:colOff>113030</xdr:colOff>
      <xdr:row>800</xdr:row>
      <xdr:rowOff>152400</xdr:rowOff>
    </xdr:to>
    <xdr:sp macro="" textlink="">
      <xdr:nvSpPr>
        <xdr:cNvPr id="2267" name="Rectangle 4922"/>
        <xdr:cNvSpPr>
          <a:spLocks noChangeArrowheads="1"/>
        </xdr:cNvSpPr>
      </xdr:nvSpPr>
      <xdr:spPr>
        <a:xfrm>
          <a:off x="1564640" y="1260252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68" name="Rectangle 4923"/>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69" name="Rectangle 4924"/>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70" name="Rectangle 4925"/>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71" name="Rectangle 4926"/>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72" name="Rectangle 4927"/>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73" name="Rectangle 4928"/>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74" name="Rectangle 4929"/>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75" name="Rectangle 4930"/>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805</xdr:row>
      <xdr:rowOff>0</xdr:rowOff>
    </xdr:from>
    <xdr:to>
      <xdr:col>15</xdr:col>
      <xdr:colOff>9525</xdr:colOff>
      <xdr:row>805</xdr:row>
      <xdr:rowOff>0</xdr:rowOff>
    </xdr:to>
    <xdr:sp macro="" textlink="">
      <xdr:nvSpPr>
        <xdr:cNvPr id="2276" name="Rectangle 4931"/>
        <xdr:cNvSpPr>
          <a:spLocks noChangeArrowheads="1"/>
        </xdr:cNvSpPr>
      </xdr:nvSpPr>
      <xdr:spPr>
        <a:xfrm>
          <a:off x="1582420" y="126935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804</xdr:row>
      <xdr:rowOff>57150</xdr:rowOff>
    </xdr:from>
    <xdr:to>
      <xdr:col>30</xdr:col>
      <xdr:colOff>28575</xdr:colOff>
      <xdr:row>805</xdr:row>
      <xdr:rowOff>133350</xdr:rowOff>
    </xdr:to>
    <xdr:sp macro="" textlink="">
      <xdr:nvSpPr>
        <xdr:cNvPr id="2277" name="Rectangle 4932"/>
        <xdr:cNvSpPr>
          <a:spLocks noChangeArrowheads="1"/>
        </xdr:cNvSpPr>
      </xdr:nvSpPr>
      <xdr:spPr>
        <a:xfrm>
          <a:off x="3287395" y="1268285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804</xdr:row>
      <xdr:rowOff>76200</xdr:rowOff>
    </xdr:from>
    <xdr:to>
      <xdr:col>14</xdr:col>
      <xdr:colOff>113030</xdr:colOff>
      <xdr:row>805</xdr:row>
      <xdr:rowOff>152400</xdr:rowOff>
    </xdr:to>
    <xdr:sp macro="" textlink="">
      <xdr:nvSpPr>
        <xdr:cNvPr id="2278" name="Rectangle 4933"/>
        <xdr:cNvSpPr>
          <a:spLocks noChangeArrowheads="1"/>
        </xdr:cNvSpPr>
      </xdr:nvSpPr>
      <xdr:spPr>
        <a:xfrm>
          <a:off x="1564640" y="1268476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79" name="Rectangle 4934"/>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0" name="Rectangle 4935"/>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1" name="Rectangle 4936"/>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2" name="Rectangle 4937"/>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3" name="Rectangle 4938"/>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4" name="Rectangle 4939"/>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5" name="Rectangle 4940"/>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6" name="Rectangle 4941"/>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810</xdr:row>
      <xdr:rowOff>0</xdr:rowOff>
    </xdr:from>
    <xdr:to>
      <xdr:col>15</xdr:col>
      <xdr:colOff>9525</xdr:colOff>
      <xdr:row>810</xdr:row>
      <xdr:rowOff>0</xdr:rowOff>
    </xdr:to>
    <xdr:sp macro="" textlink="">
      <xdr:nvSpPr>
        <xdr:cNvPr id="2287" name="Rectangle 4942"/>
        <xdr:cNvSpPr>
          <a:spLocks noChangeArrowheads="1"/>
        </xdr:cNvSpPr>
      </xdr:nvSpPr>
      <xdr:spPr>
        <a:xfrm>
          <a:off x="1582420" y="127758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809</xdr:row>
      <xdr:rowOff>57150</xdr:rowOff>
    </xdr:from>
    <xdr:to>
      <xdr:col>30</xdr:col>
      <xdr:colOff>28575</xdr:colOff>
      <xdr:row>810</xdr:row>
      <xdr:rowOff>133350</xdr:rowOff>
    </xdr:to>
    <xdr:sp macro="" textlink="">
      <xdr:nvSpPr>
        <xdr:cNvPr id="2288" name="Rectangle 4943"/>
        <xdr:cNvSpPr>
          <a:spLocks noChangeArrowheads="1"/>
        </xdr:cNvSpPr>
      </xdr:nvSpPr>
      <xdr:spPr>
        <a:xfrm>
          <a:off x="3287395" y="1276508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809</xdr:row>
      <xdr:rowOff>76200</xdr:rowOff>
    </xdr:from>
    <xdr:to>
      <xdr:col>14</xdr:col>
      <xdr:colOff>113030</xdr:colOff>
      <xdr:row>810</xdr:row>
      <xdr:rowOff>152400</xdr:rowOff>
    </xdr:to>
    <xdr:sp macro="" textlink="">
      <xdr:nvSpPr>
        <xdr:cNvPr id="2289" name="Rectangle 4944"/>
        <xdr:cNvSpPr>
          <a:spLocks noChangeArrowheads="1"/>
        </xdr:cNvSpPr>
      </xdr:nvSpPr>
      <xdr:spPr>
        <a:xfrm>
          <a:off x="1564640" y="1276699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832</xdr:row>
      <xdr:rowOff>57150</xdr:rowOff>
    </xdr:from>
    <xdr:to>
      <xdr:col>7</xdr:col>
      <xdr:colOff>28575</xdr:colOff>
      <xdr:row>833</xdr:row>
      <xdr:rowOff>133350</xdr:rowOff>
    </xdr:to>
    <xdr:sp macro="" textlink="">
      <xdr:nvSpPr>
        <xdr:cNvPr id="2290" name="Rectangle 4945"/>
        <xdr:cNvSpPr>
          <a:spLocks noChangeArrowheads="1"/>
        </xdr:cNvSpPr>
      </xdr:nvSpPr>
      <xdr:spPr>
        <a:xfrm>
          <a:off x="687705" y="1309770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832</xdr:row>
      <xdr:rowOff>76200</xdr:rowOff>
    </xdr:from>
    <xdr:to>
      <xdr:col>1</xdr:col>
      <xdr:colOff>19050</xdr:colOff>
      <xdr:row>833</xdr:row>
      <xdr:rowOff>114300</xdr:rowOff>
    </xdr:to>
    <xdr:sp macro="" textlink="">
      <xdr:nvSpPr>
        <xdr:cNvPr id="2291" name="Rectangle 4946"/>
        <xdr:cNvSpPr>
          <a:spLocks noChangeArrowheads="1"/>
        </xdr:cNvSpPr>
      </xdr:nvSpPr>
      <xdr:spPr>
        <a:xfrm>
          <a:off x="0" y="1309960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837</xdr:row>
      <xdr:rowOff>57150</xdr:rowOff>
    </xdr:from>
    <xdr:to>
      <xdr:col>7</xdr:col>
      <xdr:colOff>28575</xdr:colOff>
      <xdr:row>838</xdr:row>
      <xdr:rowOff>133350</xdr:rowOff>
    </xdr:to>
    <xdr:sp macro="" textlink="">
      <xdr:nvSpPr>
        <xdr:cNvPr id="2292" name="Rectangle 4947"/>
        <xdr:cNvSpPr>
          <a:spLocks noChangeArrowheads="1"/>
        </xdr:cNvSpPr>
      </xdr:nvSpPr>
      <xdr:spPr>
        <a:xfrm>
          <a:off x="687705" y="1317993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837</xdr:row>
      <xdr:rowOff>76200</xdr:rowOff>
    </xdr:from>
    <xdr:to>
      <xdr:col>1</xdr:col>
      <xdr:colOff>19050</xdr:colOff>
      <xdr:row>838</xdr:row>
      <xdr:rowOff>114300</xdr:rowOff>
    </xdr:to>
    <xdr:sp macro="" textlink="">
      <xdr:nvSpPr>
        <xdr:cNvPr id="2293" name="Rectangle 4948"/>
        <xdr:cNvSpPr>
          <a:spLocks noChangeArrowheads="1"/>
        </xdr:cNvSpPr>
      </xdr:nvSpPr>
      <xdr:spPr>
        <a:xfrm>
          <a:off x="0" y="1318183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842</xdr:row>
      <xdr:rowOff>57150</xdr:rowOff>
    </xdr:from>
    <xdr:to>
      <xdr:col>7</xdr:col>
      <xdr:colOff>28575</xdr:colOff>
      <xdr:row>843</xdr:row>
      <xdr:rowOff>133350</xdr:rowOff>
    </xdr:to>
    <xdr:sp macro="" textlink="">
      <xdr:nvSpPr>
        <xdr:cNvPr id="2294" name="Rectangle 4949"/>
        <xdr:cNvSpPr>
          <a:spLocks noChangeArrowheads="1"/>
        </xdr:cNvSpPr>
      </xdr:nvSpPr>
      <xdr:spPr>
        <a:xfrm>
          <a:off x="687705" y="1326216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842</xdr:row>
      <xdr:rowOff>76200</xdr:rowOff>
    </xdr:from>
    <xdr:to>
      <xdr:col>1</xdr:col>
      <xdr:colOff>19050</xdr:colOff>
      <xdr:row>843</xdr:row>
      <xdr:rowOff>114300</xdr:rowOff>
    </xdr:to>
    <xdr:sp macro="" textlink="">
      <xdr:nvSpPr>
        <xdr:cNvPr id="2295" name="Rectangle 4950"/>
        <xdr:cNvSpPr>
          <a:spLocks noChangeArrowheads="1"/>
        </xdr:cNvSpPr>
      </xdr:nvSpPr>
      <xdr:spPr>
        <a:xfrm>
          <a:off x="0" y="1326407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847</xdr:row>
      <xdr:rowOff>57150</xdr:rowOff>
    </xdr:from>
    <xdr:to>
      <xdr:col>7</xdr:col>
      <xdr:colOff>28575</xdr:colOff>
      <xdr:row>848</xdr:row>
      <xdr:rowOff>133350</xdr:rowOff>
    </xdr:to>
    <xdr:sp macro="" textlink="">
      <xdr:nvSpPr>
        <xdr:cNvPr id="2296" name="Rectangle 4951"/>
        <xdr:cNvSpPr>
          <a:spLocks noChangeArrowheads="1"/>
        </xdr:cNvSpPr>
      </xdr:nvSpPr>
      <xdr:spPr>
        <a:xfrm>
          <a:off x="687705" y="1334439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847</xdr:row>
      <xdr:rowOff>76200</xdr:rowOff>
    </xdr:from>
    <xdr:to>
      <xdr:col>1</xdr:col>
      <xdr:colOff>19050</xdr:colOff>
      <xdr:row>848</xdr:row>
      <xdr:rowOff>114300</xdr:rowOff>
    </xdr:to>
    <xdr:sp macro="" textlink="">
      <xdr:nvSpPr>
        <xdr:cNvPr id="2297" name="Rectangle 4952"/>
        <xdr:cNvSpPr>
          <a:spLocks noChangeArrowheads="1"/>
        </xdr:cNvSpPr>
      </xdr:nvSpPr>
      <xdr:spPr>
        <a:xfrm>
          <a:off x="0" y="1334630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852</xdr:row>
      <xdr:rowOff>57150</xdr:rowOff>
    </xdr:from>
    <xdr:to>
      <xdr:col>7</xdr:col>
      <xdr:colOff>28575</xdr:colOff>
      <xdr:row>853</xdr:row>
      <xdr:rowOff>133350</xdr:rowOff>
    </xdr:to>
    <xdr:sp macro="" textlink="">
      <xdr:nvSpPr>
        <xdr:cNvPr id="2298" name="Rectangle 4953"/>
        <xdr:cNvSpPr>
          <a:spLocks noChangeArrowheads="1"/>
        </xdr:cNvSpPr>
      </xdr:nvSpPr>
      <xdr:spPr>
        <a:xfrm>
          <a:off x="687705" y="1342663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852</xdr:row>
      <xdr:rowOff>76200</xdr:rowOff>
    </xdr:from>
    <xdr:to>
      <xdr:col>1</xdr:col>
      <xdr:colOff>19050</xdr:colOff>
      <xdr:row>853</xdr:row>
      <xdr:rowOff>114300</xdr:rowOff>
    </xdr:to>
    <xdr:sp macro="" textlink="">
      <xdr:nvSpPr>
        <xdr:cNvPr id="2299" name="Rectangle 4954"/>
        <xdr:cNvSpPr>
          <a:spLocks noChangeArrowheads="1"/>
        </xdr:cNvSpPr>
      </xdr:nvSpPr>
      <xdr:spPr>
        <a:xfrm>
          <a:off x="0" y="1342853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857</xdr:row>
      <xdr:rowOff>57150</xdr:rowOff>
    </xdr:from>
    <xdr:to>
      <xdr:col>7</xdr:col>
      <xdr:colOff>28575</xdr:colOff>
      <xdr:row>858</xdr:row>
      <xdr:rowOff>133350</xdr:rowOff>
    </xdr:to>
    <xdr:sp macro="" textlink="">
      <xdr:nvSpPr>
        <xdr:cNvPr id="2300" name="Rectangle 4955"/>
        <xdr:cNvSpPr>
          <a:spLocks noChangeArrowheads="1"/>
        </xdr:cNvSpPr>
      </xdr:nvSpPr>
      <xdr:spPr>
        <a:xfrm>
          <a:off x="687705" y="1350886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857</xdr:row>
      <xdr:rowOff>76200</xdr:rowOff>
    </xdr:from>
    <xdr:to>
      <xdr:col>1</xdr:col>
      <xdr:colOff>19050</xdr:colOff>
      <xdr:row>858</xdr:row>
      <xdr:rowOff>114300</xdr:rowOff>
    </xdr:to>
    <xdr:sp macro="" textlink="">
      <xdr:nvSpPr>
        <xdr:cNvPr id="2301" name="Rectangle 4956"/>
        <xdr:cNvSpPr>
          <a:spLocks noChangeArrowheads="1"/>
        </xdr:cNvSpPr>
      </xdr:nvSpPr>
      <xdr:spPr>
        <a:xfrm>
          <a:off x="0" y="1351076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862</xdr:row>
      <xdr:rowOff>57150</xdr:rowOff>
    </xdr:from>
    <xdr:to>
      <xdr:col>7</xdr:col>
      <xdr:colOff>28575</xdr:colOff>
      <xdr:row>863</xdr:row>
      <xdr:rowOff>133350</xdr:rowOff>
    </xdr:to>
    <xdr:sp macro="" textlink="">
      <xdr:nvSpPr>
        <xdr:cNvPr id="2302" name="Rectangle 4957"/>
        <xdr:cNvSpPr>
          <a:spLocks noChangeArrowheads="1"/>
        </xdr:cNvSpPr>
      </xdr:nvSpPr>
      <xdr:spPr>
        <a:xfrm>
          <a:off x="687705" y="1359109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862</xdr:row>
      <xdr:rowOff>76200</xdr:rowOff>
    </xdr:from>
    <xdr:to>
      <xdr:col>1</xdr:col>
      <xdr:colOff>19050</xdr:colOff>
      <xdr:row>863</xdr:row>
      <xdr:rowOff>114300</xdr:rowOff>
    </xdr:to>
    <xdr:sp macro="" textlink="">
      <xdr:nvSpPr>
        <xdr:cNvPr id="2303" name="Rectangle 4958"/>
        <xdr:cNvSpPr>
          <a:spLocks noChangeArrowheads="1"/>
        </xdr:cNvSpPr>
      </xdr:nvSpPr>
      <xdr:spPr>
        <a:xfrm>
          <a:off x="0" y="1359300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867</xdr:row>
      <xdr:rowOff>57150</xdr:rowOff>
    </xdr:from>
    <xdr:to>
      <xdr:col>7</xdr:col>
      <xdr:colOff>28575</xdr:colOff>
      <xdr:row>868</xdr:row>
      <xdr:rowOff>133350</xdr:rowOff>
    </xdr:to>
    <xdr:sp macro="" textlink="">
      <xdr:nvSpPr>
        <xdr:cNvPr id="2304" name="Rectangle 4959"/>
        <xdr:cNvSpPr>
          <a:spLocks noChangeArrowheads="1"/>
        </xdr:cNvSpPr>
      </xdr:nvSpPr>
      <xdr:spPr>
        <a:xfrm>
          <a:off x="687705" y="1367332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867</xdr:row>
      <xdr:rowOff>76200</xdr:rowOff>
    </xdr:from>
    <xdr:to>
      <xdr:col>1</xdr:col>
      <xdr:colOff>19050</xdr:colOff>
      <xdr:row>868</xdr:row>
      <xdr:rowOff>114300</xdr:rowOff>
    </xdr:to>
    <xdr:sp macro="" textlink="">
      <xdr:nvSpPr>
        <xdr:cNvPr id="2305" name="Rectangle 4960"/>
        <xdr:cNvSpPr>
          <a:spLocks noChangeArrowheads="1"/>
        </xdr:cNvSpPr>
      </xdr:nvSpPr>
      <xdr:spPr>
        <a:xfrm>
          <a:off x="0" y="1367523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872</xdr:row>
      <xdr:rowOff>57150</xdr:rowOff>
    </xdr:from>
    <xdr:to>
      <xdr:col>7</xdr:col>
      <xdr:colOff>28575</xdr:colOff>
      <xdr:row>873</xdr:row>
      <xdr:rowOff>133350</xdr:rowOff>
    </xdr:to>
    <xdr:sp macro="" textlink="">
      <xdr:nvSpPr>
        <xdr:cNvPr id="2306" name="Rectangle 4961"/>
        <xdr:cNvSpPr>
          <a:spLocks noChangeArrowheads="1"/>
        </xdr:cNvSpPr>
      </xdr:nvSpPr>
      <xdr:spPr>
        <a:xfrm>
          <a:off x="687705" y="1375556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872</xdr:row>
      <xdr:rowOff>76200</xdr:rowOff>
    </xdr:from>
    <xdr:to>
      <xdr:col>1</xdr:col>
      <xdr:colOff>19050</xdr:colOff>
      <xdr:row>873</xdr:row>
      <xdr:rowOff>114300</xdr:rowOff>
    </xdr:to>
    <xdr:sp macro="" textlink="">
      <xdr:nvSpPr>
        <xdr:cNvPr id="2307" name="Rectangle 4962"/>
        <xdr:cNvSpPr>
          <a:spLocks noChangeArrowheads="1"/>
        </xdr:cNvSpPr>
      </xdr:nvSpPr>
      <xdr:spPr>
        <a:xfrm>
          <a:off x="0" y="1375746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877</xdr:row>
      <xdr:rowOff>57150</xdr:rowOff>
    </xdr:from>
    <xdr:to>
      <xdr:col>7</xdr:col>
      <xdr:colOff>28575</xdr:colOff>
      <xdr:row>878</xdr:row>
      <xdr:rowOff>133350</xdr:rowOff>
    </xdr:to>
    <xdr:sp macro="" textlink="">
      <xdr:nvSpPr>
        <xdr:cNvPr id="2308" name="Rectangle 4963"/>
        <xdr:cNvSpPr>
          <a:spLocks noChangeArrowheads="1"/>
        </xdr:cNvSpPr>
      </xdr:nvSpPr>
      <xdr:spPr>
        <a:xfrm>
          <a:off x="687705" y="1383779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877</xdr:row>
      <xdr:rowOff>76200</xdr:rowOff>
    </xdr:from>
    <xdr:to>
      <xdr:col>1</xdr:col>
      <xdr:colOff>19050</xdr:colOff>
      <xdr:row>878</xdr:row>
      <xdr:rowOff>114300</xdr:rowOff>
    </xdr:to>
    <xdr:sp macro="" textlink="">
      <xdr:nvSpPr>
        <xdr:cNvPr id="2309" name="Rectangle 4964"/>
        <xdr:cNvSpPr>
          <a:spLocks noChangeArrowheads="1"/>
        </xdr:cNvSpPr>
      </xdr:nvSpPr>
      <xdr:spPr>
        <a:xfrm>
          <a:off x="0" y="1383969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0" name="Rectangle 4965"/>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1" name="Rectangle 4966"/>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2" name="Rectangle 4967"/>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3" name="Rectangle 4968"/>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4" name="Rectangle 4969"/>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5" name="Rectangle 4970"/>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6" name="Rectangle 4971"/>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7" name="Rectangle 4972"/>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8" name="Rectangle 4973"/>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833</xdr:row>
      <xdr:rowOff>0</xdr:rowOff>
    </xdr:from>
    <xdr:to>
      <xdr:col>15</xdr:col>
      <xdr:colOff>9525</xdr:colOff>
      <xdr:row>833</xdr:row>
      <xdr:rowOff>0</xdr:rowOff>
    </xdr:to>
    <xdr:sp macro="" textlink="">
      <xdr:nvSpPr>
        <xdr:cNvPr id="2319" name="Rectangle 4974"/>
        <xdr:cNvSpPr>
          <a:spLocks noChangeArrowheads="1"/>
        </xdr:cNvSpPr>
      </xdr:nvSpPr>
      <xdr:spPr>
        <a:xfrm>
          <a:off x="1582420" y="1310843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832</xdr:row>
      <xdr:rowOff>57150</xdr:rowOff>
    </xdr:from>
    <xdr:to>
      <xdr:col>30</xdr:col>
      <xdr:colOff>28575</xdr:colOff>
      <xdr:row>833</xdr:row>
      <xdr:rowOff>133350</xdr:rowOff>
    </xdr:to>
    <xdr:sp macro="" textlink="">
      <xdr:nvSpPr>
        <xdr:cNvPr id="2320" name="Rectangle 4975"/>
        <xdr:cNvSpPr>
          <a:spLocks noChangeArrowheads="1"/>
        </xdr:cNvSpPr>
      </xdr:nvSpPr>
      <xdr:spPr>
        <a:xfrm>
          <a:off x="3287395" y="1309770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832</xdr:row>
      <xdr:rowOff>76200</xdr:rowOff>
    </xdr:from>
    <xdr:to>
      <xdr:col>14</xdr:col>
      <xdr:colOff>113030</xdr:colOff>
      <xdr:row>833</xdr:row>
      <xdr:rowOff>152400</xdr:rowOff>
    </xdr:to>
    <xdr:sp macro="" textlink="">
      <xdr:nvSpPr>
        <xdr:cNvPr id="2321" name="Rectangle 4976"/>
        <xdr:cNvSpPr>
          <a:spLocks noChangeArrowheads="1"/>
        </xdr:cNvSpPr>
      </xdr:nvSpPr>
      <xdr:spPr>
        <a:xfrm>
          <a:off x="1564640" y="1309960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2" name="Rectangle 4977"/>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3" name="Rectangle 4978"/>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4" name="Rectangle 4979"/>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5" name="Rectangle 4980"/>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6" name="Rectangle 4981"/>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7" name="Rectangle 4982"/>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8" name="Rectangle 4983"/>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29" name="Rectangle 4984"/>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30" name="Rectangle 4985"/>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838</xdr:row>
      <xdr:rowOff>0</xdr:rowOff>
    </xdr:from>
    <xdr:to>
      <xdr:col>15</xdr:col>
      <xdr:colOff>9525</xdr:colOff>
      <xdr:row>838</xdr:row>
      <xdr:rowOff>0</xdr:rowOff>
    </xdr:to>
    <xdr:sp macro="" textlink="">
      <xdr:nvSpPr>
        <xdr:cNvPr id="2331" name="Rectangle 4986"/>
        <xdr:cNvSpPr>
          <a:spLocks noChangeArrowheads="1"/>
        </xdr:cNvSpPr>
      </xdr:nvSpPr>
      <xdr:spPr>
        <a:xfrm>
          <a:off x="1582420" y="1319066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837</xdr:row>
      <xdr:rowOff>57150</xdr:rowOff>
    </xdr:from>
    <xdr:to>
      <xdr:col>30</xdr:col>
      <xdr:colOff>28575</xdr:colOff>
      <xdr:row>838</xdr:row>
      <xdr:rowOff>133350</xdr:rowOff>
    </xdr:to>
    <xdr:sp macro="" textlink="">
      <xdr:nvSpPr>
        <xdr:cNvPr id="2332" name="Rectangle 4987"/>
        <xdr:cNvSpPr>
          <a:spLocks noChangeArrowheads="1"/>
        </xdr:cNvSpPr>
      </xdr:nvSpPr>
      <xdr:spPr>
        <a:xfrm>
          <a:off x="3287395" y="1317993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837</xdr:row>
      <xdr:rowOff>76200</xdr:rowOff>
    </xdr:from>
    <xdr:to>
      <xdr:col>14</xdr:col>
      <xdr:colOff>113030</xdr:colOff>
      <xdr:row>838</xdr:row>
      <xdr:rowOff>152400</xdr:rowOff>
    </xdr:to>
    <xdr:sp macro="" textlink="">
      <xdr:nvSpPr>
        <xdr:cNvPr id="2333" name="Rectangle 4988"/>
        <xdr:cNvSpPr>
          <a:spLocks noChangeArrowheads="1"/>
        </xdr:cNvSpPr>
      </xdr:nvSpPr>
      <xdr:spPr>
        <a:xfrm>
          <a:off x="1564640" y="1318183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34" name="Rectangle 4989"/>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35" name="Rectangle 4990"/>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36" name="Rectangle 4991"/>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37" name="Rectangle 4992"/>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38" name="Rectangle 4993"/>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39" name="Rectangle 4994"/>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40" name="Rectangle 4995"/>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41" name="Rectangle 4996"/>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42" name="Rectangle 4997"/>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843</xdr:row>
      <xdr:rowOff>0</xdr:rowOff>
    </xdr:from>
    <xdr:to>
      <xdr:col>15</xdr:col>
      <xdr:colOff>9525</xdr:colOff>
      <xdr:row>843</xdr:row>
      <xdr:rowOff>0</xdr:rowOff>
    </xdr:to>
    <xdr:sp macro="" textlink="">
      <xdr:nvSpPr>
        <xdr:cNvPr id="2343" name="Rectangle 4998"/>
        <xdr:cNvSpPr>
          <a:spLocks noChangeArrowheads="1"/>
        </xdr:cNvSpPr>
      </xdr:nvSpPr>
      <xdr:spPr>
        <a:xfrm>
          <a:off x="1582420" y="1327289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842</xdr:row>
      <xdr:rowOff>57150</xdr:rowOff>
    </xdr:from>
    <xdr:to>
      <xdr:col>30</xdr:col>
      <xdr:colOff>28575</xdr:colOff>
      <xdr:row>843</xdr:row>
      <xdr:rowOff>133350</xdr:rowOff>
    </xdr:to>
    <xdr:sp macro="" textlink="">
      <xdr:nvSpPr>
        <xdr:cNvPr id="2344" name="Rectangle 4999"/>
        <xdr:cNvSpPr>
          <a:spLocks noChangeArrowheads="1"/>
        </xdr:cNvSpPr>
      </xdr:nvSpPr>
      <xdr:spPr>
        <a:xfrm>
          <a:off x="3287395" y="1326216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842</xdr:row>
      <xdr:rowOff>76200</xdr:rowOff>
    </xdr:from>
    <xdr:to>
      <xdr:col>14</xdr:col>
      <xdr:colOff>113030</xdr:colOff>
      <xdr:row>843</xdr:row>
      <xdr:rowOff>152400</xdr:rowOff>
    </xdr:to>
    <xdr:sp macro="" textlink="">
      <xdr:nvSpPr>
        <xdr:cNvPr id="2345" name="Rectangle 5000"/>
        <xdr:cNvSpPr>
          <a:spLocks noChangeArrowheads="1"/>
        </xdr:cNvSpPr>
      </xdr:nvSpPr>
      <xdr:spPr>
        <a:xfrm>
          <a:off x="1564640" y="1326407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46" name="Rectangle 5001"/>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47" name="Rectangle 5002"/>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48" name="Rectangle 5003"/>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49" name="Rectangle 5004"/>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50" name="Rectangle 5005"/>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51" name="Rectangle 5006"/>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52" name="Rectangle 5007"/>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53" name="Rectangle 5008"/>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54" name="Rectangle 5009"/>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848</xdr:row>
      <xdr:rowOff>0</xdr:rowOff>
    </xdr:from>
    <xdr:to>
      <xdr:col>15</xdr:col>
      <xdr:colOff>9525</xdr:colOff>
      <xdr:row>848</xdr:row>
      <xdr:rowOff>0</xdr:rowOff>
    </xdr:to>
    <xdr:sp macro="" textlink="">
      <xdr:nvSpPr>
        <xdr:cNvPr id="2355" name="Rectangle 5010"/>
        <xdr:cNvSpPr>
          <a:spLocks noChangeArrowheads="1"/>
        </xdr:cNvSpPr>
      </xdr:nvSpPr>
      <xdr:spPr>
        <a:xfrm>
          <a:off x="1582420" y="1335512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847</xdr:row>
      <xdr:rowOff>57150</xdr:rowOff>
    </xdr:from>
    <xdr:to>
      <xdr:col>30</xdr:col>
      <xdr:colOff>28575</xdr:colOff>
      <xdr:row>848</xdr:row>
      <xdr:rowOff>133350</xdr:rowOff>
    </xdr:to>
    <xdr:sp macro="" textlink="">
      <xdr:nvSpPr>
        <xdr:cNvPr id="2356" name="Rectangle 5011"/>
        <xdr:cNvSpPr>
          <a:spLocks noChangeArrowheads="1"/>
        </xdr:cNvSpPr>
      </xdr:nvSpPr>
      <xdr:spPr>
        <a:xfrm>
          <a:off x="3287395" y="1334439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847</xdr:row>
      <xdr:rowOff>76200</xdr:rowOff>
    </xdr:from>
    <xdr:to>
      <xdr:col>14</xdr:col>
      <xdr:colOff>113030</xdr:colOff>
      <xdr:row>848</xdr:row>
      <xdr:rowOff>152400</xdr:rowOff>
    </xdr:to>
    <xdr:sp macro="" textlink="">
      <xdr:nvSpPr>
        <xdr:cNvPr id="2357" name="Rectangle 5012"/>
        <xdr:cNvSpPr>
          <a:spLocks noChangeArrowheads="1"/>
        </xdr:cNvSpPr>
      </xdr:nvSpPr>
      <xdr:spPr>
        <a:xfrm>
          <a:off x="1564640" y="1334630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58" name="Rectangle 5013"/>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59" name="Rectangle 5014"/>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0" name="Rectangle 5015"/>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1" name="Rectangle 5016"/>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2" name="Rectangle 5017"/>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3" name="Rectangle 5018"/>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4" name="Rectangle 5019"/>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5" name="Rectangle 5020"/>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6" name="Rectangle 5021"/>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853</xdr:row>
      <xdr:rowOff>0</xdr:rowOff>
    </xdr:from>
    <xdr:to>
      <xdr:col>15</xdr:col>
      <xdr:colOff>9525</xdr:colOff>
      <xdr:row>853</xdr:row>
      <xdr:rowOff>0</xdr:rowOff>
    </xdr:to>
    <xdr:sp macro="" textlink="">
      <xdr:nvSpPr>
        <xdr:cNvPr id="2367" name="Rectangle 5022"/>
        <xdr:cNvSpPr>
          <a:spLocks noChangeArrowheads="1"/>
        </xdr:cNvSpPr>
      </xdr:nvSpPr>
      <xdr:spPr>
        <a:xfrm>
          <a:off x="1582420" y="134373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852</xdr:row>
      <xdr:rowOff>57150</xdr:rowOff>
    </xdr:from>
    <xdr:to>
      <xdr:col>30</xdr:col>
      <xdr:colOff>28575</xdr:colOff>
      <xdr:row>853</xdr:row>
      <xdr:rowOff>133350</xdr:rowOff>
    </xdr:to>
    <xdr:sp macro="" textlink="">
      <xdr:nvSpPr>
        <xdr:cNvPr id="2368" name="Rectangle 5023"/>
        <xdr:cNvSpPr>
          <a:spLocks noChangeArrowheads="1"/>
        </xdr:cNvSpPr>
      </xdr:nvSpPr>
      <xdr:spPr>
        <a:xfrm>
          <a:off x="3287395" y="1342663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852</xdr:row>
      <xdr:rowOff>76200</xdr:rowOff>
    </xdr:from>
    <xdr:to>
      <xdr:col>14</xdr:col>
      <xdr:colOff>113030</xdr:colOff>
      <xdr:row>853</xdr:row>
      <xdr:rowOff>152400</xdr:rowOff>
    </xdr:to>
    <xdr:sp macro="" textlink="">
      <xdr:nvSpPr>
        <xdr:cNvPr id="2369" name="Rectangle 5024"/>
        <xdr:cNvSpPr>
          <a:spLocks noChangeArrowheads="1"/>
        </xdr:cNvSpPr>
      </xdr:nvSpPr>
      <xdr:spPr>
        <a:xfrm>
          <a:off x="1564640" y="1342853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0" name="Rectangle 5025"/>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1" name="Rectangle 5026"/>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2" name="Rectangle 5027"/>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3" name="Rectangle 5028"/>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4" name="Rectangle 5029"/>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5" name="Rectangle 5030"/>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6" name="Rectangle 5031"/>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7" name="Rectangle 5032"/>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8" name="Rectangle 5033"/>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858</xdr:row>
      <xdr:rowOff>0</xdr:rowOff>
    </xdr:from>
    <xdr:to>
      <xdr:col>15</xdr:col>
      <xdr:colOff>9525</xdr:colOff>
      <xdr:row>858</xdr:row>
      <xdr:rowOff>0</xdr:rowOff>
    </xdr:to>
    <xdr:sp macro="" textlink="">
      <xdr:nvSpPr>
        <xdr:cNvPr id="2379" name="Rectangle 5034"/>
        <xdr:cNvSpPr>
          <a:spLocks noChangeArrowheads="1"/>
        </xdr:cNvSpPr>
      </xdr:nvSpPr>
      <xdr:spPr>
        <a:xfrm>
          <a:off x="1582420" y="1351959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857</xdr:row>
      <xdr:rowOff>57150</xdr:rowOff>
    </xdr:from>
    <xdr:to>
      <xdr:col>30</xdr:col>
      <xdr:colOff>28575</xdr:colOff>
      <xdr:row>858</xdr:row>
      <xdr:rowOff>133350</xdr:rowOff>
    </xdr:to>
    <xdr:sp macro="" textlink="">
      <xdr:nvSpPr>
        <xdr:cNvPr id="2380" name="Rectangle 5035"/>
        <xdr:cNvSpPr>
          <a:spLocks noChangeArrowheads="1"/>
        </xdr:cNvSpPr>
      </xdr:nvSpPr>
      <xdr:spPr>
        <a:xfrm>
          <a:off x="3287395" y="1350886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857</xdr:row>
      <xdr:rowOff>76200</xdr:rowOff>
    </xdr:from>
    <xdr:to>
      <xdr:col>14</xdr:col>
      <xdr:colOff>113030</xdr:colOff>
      <xdr:row>858</xdr:row>
      <xdr:rowOff>152400</xdr:rowOff>
    </xdr:to>
    <xdr:sp macro="" textlink="">
      <xdr:nvSpPr>
        <xdr:cNvPr id="2381" name="Rectangle 5036"/>
        <xdr:cNvSpPr>
          <a:spLocks noChangeArrowheads="1"/>
        </xdr:cNvSpPr>
      </xdr:nvSpPr>
      <xdr:spPr>
        <a:xfrm>
          <a:off x="1564640" y="1351076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2" name="Rectangle 5037"/>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3" name="Rectangle 5038"/>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4" name="Rectangle 5039"/>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5" name="Rectangle 5040"/>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6" name="Rectangle 5041"/>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7" name="Rectangle 5042"/>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8" name="Rectangle 5043"/>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89" name="Rectangle 5044"/>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90" name="Rectangle 5045"/>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863</xdr:row>
      <xdr:rowOff>0</xdr:rowOff>
    </xdr:from>
    <xdr:to>
      <xdr:col>15</xdr:col>
      <xdr:colOff>9525</xdr:colOff>
      <xdr:row>863</xdr:row>
      <xdr:rowOff>0</xdr:rowOff>
    </xdr:to>
    <xdr:sp macro="" textlink="">
      <xdr:nvSpPr>
        <xdr:cNvPr id="2391" name="Rectangle 5046"/>
        <xdr:cNvSpPr>
          <a:spLocks noChangeArrowheads="1"/>
        </xdr:cNvSpPr>
      </xdr:nvSpPr>
      <xdr:spPr>
        <a:xfrm>
          <a:off x="1582420" y="1360182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862</xdr:row>
      <xdr:rowOff>57150</xdr:rowOff>
    </xdr:from>
    <xdr:to>
      <xdr:col>30</xdr:col>
      <xdr:colOff>28575</xdr:colOff>
      <xdr:row>863</xdr:row>
      <xdr:rowOff>133350</xdr:rowOff>
    </xdr:to>
    <xdr:sp macro="" textlink="">
      <xdr:nvSpPr>
        <xdr:cNvPr id="2392" name="Rectangle 5047"/>
        <xdr:cNvSpPr>
          <a:spLocks noChangeArrowheads="1"/>
        </xdr:cNvSpPr>
      </xdr:nvSpPr>
      <xdr:spPr>
        <a:xfrm>
          <a:off x="3287395" y="1359109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862</xdr:row>
      <xdr:rowOff>76200</xdr:rowOff>
    </xdr:from>
    <xdr:to>
      <xdr:col>14</xdr:col>
      <xdr:colOff>113030</xdr:colOff>
      <xdr:row>863</xdr:row>
      <xdr:rowOff>152400</xdr:rowOff>
    </xdr:to>
    <xdr:sp macro="" textlink="">
      <xdr:nvSpPr>
        <xdr:cNvPr id="2393" name="Rectangle 5048"/>
        <xdr:cNvSpPr>
          <a:spLocks noChangeArrowheads="1"/>
        </xdr:cNvSpPr>
      </xdr:nvSpPr>
      <xdr:spPr>
        <a:xfrm>
          <a:off x="1564640" y="1359300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394" name="Rectangle 5049"/>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395" name="Rectangle 5050"/>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396" name="Rectangle 5051"/>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397" name="Rectangle 5052"/>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398" name="Rectangle 5053"/>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399" name="Rectangle 5054"/>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400" name="Rectangle 5055"/>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401" name="Rectangle 5056"/>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402" name="Rectangle 5057"/>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868</xdr:row>
      <xdr:rowOff>0</xdr:rowOff>
    </xdr:from>
    <xdr:to>
      <xdr:col>15</xdr:col>
      <xdr:colOff>9525</xdr:colOff>
      <xdr:row>868</xdr:row>
      <xdr:rowOff>0</xdr:rowOff>
    </xdr:to>
    <xdr:sp macro="" textlink="">
      <xdr:nvSpPr>
        <xdr:cNvPr id="2403" name="Rectangle 5058"/>
        <xdr:cNvSpPr>
          <a:spLocks noChangeArrowheads="1"/>
        </xdr:cNvSpPr>
      </xdr:nvSpPr>
      <xdr:spPr>
        <a:xfrm>
          <a:off x="1582420" y="136840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867</xdr:row>
      <xdr:rowOff>57150</xdr:rowOff>
    </xdr:from>
    <xdr:to>
      <xdr:col>30</xdr:col>
      <xdr:colOff>28575</xdr:colOff>
      <xdr:row>868</xdr:row>
      <xdr:rowOff>133350</xdr:rowOff>
    </xdr:to>
    <xdr:sp macro="" textlink="">
      <xdr:nvSpPr>
        <xdr:cNvPr id="2404" name="Rectangle 5059"/>
        <xdr:cNvSpPr>
          <a:spLocks noChangeArrowheads="1"/>
        </xdr:cNvSpPr>
      </xdr:nvSpPr>
      <xdr:spPr>
        <a:xfrm>
          <a:off x="3287395" y="1367332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867</xdr:row>
      <xdr:rowOff>76200</xdr:rowOff>
    </xdr:from>
    <xdr:to>
      <xdr:col>14</xdr:col>
      <xdr:colOff>113030</xdr:colOff>
      <xdr:row>868</xdr:row>
      <xdr:rowOff>152400</xdr:rowOff>
    </xdr:to>
    <xdr:sp macro="" textlink="">
      <xdr:nvSpPr>
        <xdr:cNvPr id="2405" name="Rectangle 5060"/>
        <xdr:cNvSpPr>
          <a:spLocks noChangeArrowheads="1"/>
        </xdr:cNvSpPr>
      </xdr:nvSpPr>
      <xdr:spPr>
        <a:xfrm>
          <a:off x="1564640" y="1367523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06" name="Rectangle 5061"/>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07" name="Rectangle 5062"/>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08" name="Rectangle 5063"/>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09" name="Rectangle 5064"/>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10" name="Rectangle 5065"/>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11" name="Rectangle 5066"/>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12" name="Rectangle 5067"/>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13" name="Rectangle 5068"/>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14" name="Rectangle 5069"/>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873</xdr:row>
      <xdr:rowOff>0</xdr:rowOff>
    </xdr:from>
    <xdr:to>
      <xdr:col>15</xdr:col>
      <xdr:colOff>9525</xdr:colOff>
      <xdr:row>873</xdr:row>
      <xdr:rowOff>0</xdr:rowOff>
    </xdr:to>
    <xdr:sp macro="" textlink="">
      <xdr:nvSpPr>
        <xdr:cNvPr id="2415" name="Rectangle 5070"/>
        <xdr:cNvSpPr>
          <a:spLocks noChangeArrowheads="1"/>
        </xdr:cNvSpPr>
      </xdr:nvSpPr>
      <xdr:spPr>
        <a:xfrm>
          <a:off x="1582420" y="137662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872</xdr:row>
      <xdr:rowOff>57150</xdr:rowOff>
    </xdr:from>
    <xdr:to>
      <xdr:col>30</xdr:col>
      <xdr:colOff>28575</xdr:colOff>
      <xdr:row>873</xdr:row>
      <xdr:rowOff>133350</xdr:rowOff>
    </xdr:to>
    <xdr:sp macro="" textlink="">
      <xdr:nvSpPr>
        <xdr:cNvPr id="2416" name="Rectangle 5071"/>
        <xdr:cNvSpPr>
          <a:spLocks noChangeArrowheads="1"/>
        </xdr:cNvSpPr>
      </xdr:nvSpPr>
      <xdr:spPr>
        <a:xfrm>
          <a:off x="3287395" y="1375556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872</xdr:row>
      <xdr:rowOff>76200</xdr:rowOff>
    </xdr:from>
    <xdr:to>
      <xdr:col>14</xdr:col>
      <xdr:colOff>113030</xdr:colOff>
      <xdr:row>873</xdr:row>
      <xdr:rowOff>152400</xdr:rowOff>
    </xdr:to>
    <xdr:sp macro="" textlink="">
      <xdr:nvSpPr>
        <xdr:cNvPr id="2417" name="Rectangle 5072"/>
        <xdr:cNvSpPr>
          <a:spLocks noChangeArrowheads="1"/>
        </xdr:cNvSpPr>
      </xdr:nvSpPr>
      <xdr:spPr>
        <a:xfrm>
          <a:off x="1564640" y="1375746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18" name="Rectangle 5073"/>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19" name="Rectangle 5074"/>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0" name="Rectangle 5075"/>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1" name="Rectangle 5076"/>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2" name="Rectangle 5077"/>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3" name="Rectangle 5078"/>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4" name="Rectangle 5079"/>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5" name="Rectangle 5080"/>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6" name="Rectangle 5081"/>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878</xdr:row>
      <xdr:rowOff>0</xdr:rowOff>
    </xdr:from>
    <xdr:to>
      <xdr:col>15</xdr:col>
      <xdr:colOff>9525</xdr:colOff>
      <xdr:row>878</xdr:row>
      <xdr:rowOff>0</xdr:rowOff>
    </xdr:to>
    <xdr:sp macro="" textlink="">
      <xdr:nvSpPr>
        <xdr:cNvPr id="2427" name="Rectangle 5082"/>
        <xdr:cNvSpPr>
          <a:spLocks noChangeArrowheads="1"/>
        </xdr:cNvSpPr>
      </xdr:nvSpPr>
      <xdr:spPr>
        <a:xfrm>
          <a:off x="1582420" y="138485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877</xdr:row>
      <xdr:rowOff>57150</xdr:rowOff>
    </xdr:from>
    <xdr:to>
      <xdr:col>30</xdr:col>
      <xdr:colOff>28575</xdr:colOff>
      <xdr:row>878</xdr:row>
      <xdr:rowOff>133350</xdr:rowOff>
    </xdr:to>
    <xdr:sp macro="" textlink="">
      <xdr:nvSpPr>
        <xdr:cNvPr id="2428" name="Rectangle 5083"/>
        <xdr:cNvSpPr>
          <a:spLocks noChangeArrowheads="1"/>
        </xdr:cNvSpPr>
      </xdr:nvSpPr>
      <xdr:spPr>
        <a:xfrm>
          <a:off x="3287395" y="1383779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877</xdr:row>
      <xdr:rowOff>76200</xdr:rowOff>
    </xdr:from>
    <xdr:to>
      <xdr:col>14</xdr:col>
      <xdr:colOff>113030</xdr:colOff>
      <xdr:row>878</xdr:row>
      <xdr:rowOff>152400</xdr:rowOff>
    </xdr:to>
    <xdr:sp macro="" textlink="">
      <xdr:nvSpPr>
        <xdr:cNvPr id="2429" name="Rectangle 5084"/>
        <xdr:cNvSpPr>
          <a:spLocks noChangeArrowheads="1"/>
        </xdr:cNvSpPr>
      </xdr:nvSpPr>
      <xdr:spPr>
        <a:xfrm>
          <a:off x="1564640" y="1383969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900</xdr:row>
      <xdr:rowOff>57150</xdr:rowOff>
    </xdr:from>
    <xdr:to>
      <xdr:col>7</xdr:col>
      <xdr:colOff>28575</xdr:colOff>
      <xdr:row>901</xdr:row>
      <xdr:rowOff>133350</xdr:rowOff>
    </xdr:to>
    <xdr:sp macro="" textlink="">
      <xdr:nvSpPr>
        <xdr:cNvPr id="2430" name="Rectangle 5085"/>
        <xdr:cNvSpPr>
          <a:spLocks noChangeArrowheads="1"/>
        </xdr:cNvSpPr>
      </xdr:nvSpPr>
      <xdr:spPr>
        <a:xfrm>
          <a:off x="687705" y="141704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900</xdr:row>
      <xdr:rowOff>76200</xdr:rowOff>
    </xdr:from>
    <xdr:to>
      <xdr:col>1</xdr:col>
      <xdr:colOff>19050</xdr:colOff>
      <xdr:row>901</xdr:row>
      <xdr:rowOff>114300</xdr:rowOff>
    </xdr:to>
    <xdr:sp macro="" textlink="">
      <xdr:nvSpPr>
        <xdr:cNvPr id="2431" name="Rectangle 5086"/>
        <xdr:cNvSpPr>
          <a:spLocks noChangeArrowheads="1"/>
        </xdr:cNvSpPr>
      </xdr:nvSpPr>
      <xdr:spPr>
        <a:xfrm>
          <a:off x="0" y="1417231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905</xdr:row>
      <xdr:rowOff>57150</xdr:rowOff>
    </xdr:from>
    <xdr:to>
      <xdr:col>7</xdr:col>
      <xdr:colOff>28575</xdr:colOff>
      <xdr:row>906</xdr:row>
      <xdr:rowOff>133350</xdr:rowOff>
    </xdr:to>
    <xdr:sp macro="" textlink="">
      <xdr:nvSpPr>
        <xdr:cNvPr id="2432" name="Rectangle 5087"/>
        <xdr:cNvSpPr>
          <a:spLocks noChangeArrowheads="1"/>
        </xdr:cNvSpPr>
      </xdr:nvSpPr>
      <xdr:spPr>
        <a:xfrm>
          <a:off x="687705" y="142526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905</xdr:row>
      <xdr:rowOff>76200</xdr:rowOff>
    </xdr:from>
    <xdr:to>
      <xdr:col>1</xdr:col>
      <xdr:colOff>19050</xdr:colOff>
      <xdr:row>906</xdr:row>
      <xdr:rowOff>114300</xdr:rowOff>
    </xdr:to>
    <xdr:sp macro="" textlink="">
      <xdr:nvSpPr>
        <xdr:cNvPr id="2433" name="Rectangle 5088"/>
        <xdr:cNvSpPr>
          <a:spLocks noChangeArrowheads="1"/>
        </xdr:cNvSpPr>
      </xdr:nvSpPr>
      <xdr:spPr>
        <a:xfrm>
          <a:off x="0" y="1425454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910</xdr:row>
      <xdr:rowOff>57150</xdr:rowOff>
    </xdr:from>
    <xdr:to>
      <xdr:col>7</xdr:col>
      <xdr:colOff>28575</xdr:colOff>
      <xdr:row>911</xdr:row>
      <xdr:rowOff>133350</xdr:rowOff>
    </xdr:to>
    <xdr:sp macro="" textlink="">
      <xdr:nvSpPr>
        <xdr:cNvPr id="2434" name="Rectangle 5089"/>
        <xdr:cNvSpPr>
          <a:spLocks noChangeArrowheads="1"/>
        </xdr:cNvSpPr>
      </xdr:nvSpPr>
      <xdr:spPr>
        <a:xfrm>
          <a:off x="687705" y="1433487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910</xdr:row>
      <xdr:rowOff>76200</xdr:rowOff>
    </xdr:from>
    <xdr:to>
      <xdr:col>1</xdr:col>
      <xdr:colOff>19050</xdr:colOff>
      <xdr:row>911</xdr:row>
      <xdr:rowOff>114300</xdr:rowOff>
    </xdr:to>
    <xdr:sp macro="" textlink="">
      <xdr:nvSpPr>
        <xdr:cNvPr id="2435" name="Rectangle 5090"/>
        <xdr:cNvSpPr>
          <a:spLocks noChangeArrowheads="1"/>
        </xdr:cNvSpPr>
      </xdr:nvSpPr>
      <xdr:spPr>
        <a:xfrm>
          <a:off x="0" y="1433677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915</xdr:row>
      <xdr:rowOff>57150</xdr:rowOff>
    </xdr:from>
    <xdr:to>
      <xdr:col>7</xdr:col>
      <xdr:colOff>28575</xdr:colOff>
      <xdr:row>916</xdr:row>
      <xdr:rowOff>133350</xdr:rowOff>
    </xdr:to>
    <xdr:sp macro="" textlink="">
      <xdr:nvSpPr>
        <xdr:cNvPr id="2436" name="Rectangle 5091"/>
        <xdr:cNvSpPr>
          <a:spLocks noChangeArrowheads="1"/>
        </xdr:cNvSpPr>
      </xdr:nvSpPr>
      <xdr:spPr>
        <a:xfrm>
          <a:off x="687705" y="1441710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915</xdr:row>
      <xdr:rowOff>76200</xdr:rowOff>
    </xdr:from>
    <xdr:to>
      <xdr:col>1</xdr:col>
      <xdr:colOff>19050</xdr:colOff>
      <xdr:row>916</xdr:row>
      <xdr:rowOff>114300</xdr:rowOff>
    </xdr:to>
    <xdr:sp macro="" textlink="">
      <xdr:nvSpPr>
        <xdr:cNvPr id="2437" name="Rectangle 5092"/>
        <xdr:cNvSpPr>
          <a:spLocks noChangeArrowheads="1"/>
        </xdr:cNvSpPr>
      </xdr:nvSpPr>
      <xdr:spPr>
        <a:xfrm>
          <a:off x="0" y="1441900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920</xdr:row>
      <xdr:rowOff>57150</xdr:rowOff>
    </xdr:from>
    <xdr:to>
      <xdr:col>7</xdr:col>
      <xdr:colOff>28575</xdr:colOff>
      <xdr:row>921</xdr:row>
      <xdr:rowOff>133350</xdr:rowOff>
    </xdr:to>
    <xdr:sp macro="" textlink="">
      <xdr:nvSpPr>
        <xdr:cNvPr id="2438" name="Rectangle 5093"/>
        <xdr:cNvSpPr>
          <a:spLocks noChangeArrowheads="1"/>
        </xdr:cNvSpPr>
      </xdr:nvSpPr>
      <xdr:spPr>
        <a:xfrm>
          <a:off x="687705" y="1449933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920</xdr:row>
      <xdr:rowOff>76200</xdr:rowOff>
    </xdr:from>
    <xdr:to>
      <xdr:col>1</xdr:col>
      <xdr:colOff>19050</xdr:colOff>
      <xdr:row>921</xdr:row>
      <xdr:rowOff>114300</xdr:rowOff>
    </xdr:to>
    <xdr:sp macro="" textlink="">
      <xdr:nvSpPr>
        <xdr:cNvPr id="2439" name="Rectangle 5094"/>
        <xdr:cNvSpPr>
          <a:spLocks noChangeArrowheads="1"/>
        </xdr:cNvSpPr>
      </xdr:nvSpPr>
      <xdr:spPr>
        <a:xfrm>
          <a:off x="0" y="1450124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925</xdr:row>
      <xdr:rowOff>57150</xdr:rowOff>
    </xdr:from>
    <xdr:to>
      <xdr:col>7</xdr:col>
      <xdr:colOff>28575</xdr:colOff>
      <xdr:row>926</xdr:row>
      <xdr:rowOff>133350</xdr:rowOff>
    </xdr:to>
    <xdr:sp macro="" textlink="">
      <xdr:nvSpPr>
        <xdr:cNvPr id="2440" name="Rectangle 5095"/>
        <xdr:cNvSpPr>
          <a:spLocks noChangeArrowheads="1"/>
        </xdr:cNvSpPr>
      </xdr:nvSpPr>
      <xdr:spPr>
        <a:xfrm>
          <a:off x="687705" y="1458156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925</xdr:row>
      <xdr:rowOff>76200</xdr:rowOff>
    </xdr:from>
    <xdr:to>
      <xdr:col>1</xdr:col>
      <xdr:colOff>19050</xdr:colOff>
      <xdr:row>926</xdr:row>
      <xdr:rowOff>114300</xdr:rowOff>
    </xdr:to>
    <xdr:sp macro="" textlink="">
      <xdr:nvSpPr>
        <xdr:cNvPr id="2441" name="Rectangle 5096"/>
        <xdr:cNvSpPr>
          <a:spLocks noChangeArrowheads="1"/>
        </xdr:cNvSpPr>
      </xdr:nvSpPr>
      <xdr:spPr>
        <a:xfrm>
          <a:off x="0" y="1458347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930</xdr:row>
      <xdr:rowOff>57150</xdr:rowOff>
    </xdr:from>
    <xdr:to>
      <xdr:col>7</xdr:col>
      <xdr:colOff>28575</xdr:colOff>
      <xdr:row>931</xdr:row>
      <xdr:rowOff>133350</xdr:rowOff>
    </xdr:to>
    <xdr:sp macro="" textlink="">
      <xdr:nvSpPr>
        <xdr:cNvPr id="2442" name="Rectangle 5097"/>
        <xdr:cNvSpPr>
          <a:spLocks noChangeArrowheads="1"/>
        </xdr:cNvSpPr>
      </xdr:nvSpPr>
      <xdr:spPr>
        <a:xfrm>
          <a:off x="687705" y="1466380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930</xdr:row>
      <xdr:rowOff>76200</xdr:rowOff>
    </xdr:from>
    <xdr:to>
      <xdr:col>1</xdr:col>
      <xdr:colOff>19050</xdr:colOff>
      <xdr:row>931</xdr:row>
      <xdr:rowOff>114300</xdr:rowOff>
    </xdr:to>
    <xdr:sp macro="" textlink="">
      <xdr:nvSpPr>
        <xdr:cNvPr id="2443" name="Rectangle 5098"/>
        <xdr:cNvSpPr>
          <a:spLocks noChangeArrowheads="1"/>
        </xdr:cNvSpPr>
      </xdr:nvSpPr>
      <xdr:spPr>
        <a:xfrm>
          <a:off x="0" y="1466570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935</xdr:row>
      <xdr:rowOff>57150</xdr:rowOff>
    </xdr:from>
    <xdr:to>
      <xdr:col>7</xdr:col>
      <xdr:colOff>28575</xdr:colOff>
      <xdr:row>936</xdr:row>
      <xdr:rowOff>133350</xdr:rowOff>
    </xdr:to>
    <xdr:sp macro="" textlink="">
      <xdr:nvSpPr>
        <xdr:cNvPr id="2444" name="Rectangle 5099"/>
        <xdr:cNvSpPr>
          <a:spLocks noChangeArrowheads="1"/>
        </xdr:cNvSpPr>
      </xdr:nvSpPr>
      <xdr:spPr>
        <a:xfrm>
          <a:off x="687705" y="1474603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935</xdr:row>
      <xdr:rowOff>76200</xdr:rowOff>
    </xdr:from>
    <xdr:to>
      <xdr:col>1</xdr:col>
      <xdr:colOff>19050</xdr:colOff>
      <xdr:row>936</xdr:row>
      <xdr:rowOff>114300</xdr:rowOff>
    </xdr:to>
    <xdr:sp macro="" textlink="">
      <xdr:nvSpPr>
        <xdr:cNvPr id="2445" name="Rectangle 5100"/>
        <xdr:cNvSpPr>
          <a:spLocks noChangeArrowheads="1"/>
        </xdr:cNvSpPr>
      </xdr:nvSpPr>
      <xdr:spPr>
        <a:xfrm>
          <a:off x="0" y="1474793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940</xdr:row>
      <xdr:rowOff>57150</xdr:rowOff>
    </xdr:from>
    <xdr:to>
      <xdr:col>7</xdr:col>
      <xdr:colOff>28575</xdr:colOff>
      <xdr:row>941</xdr:row>
      <xdr:rowOff>133350</xdr:rowOff>
    </xdr:to>
    <xdr:sp macro="" textlink="">
      <xdr:nvSpPr>
        <xdr:cNvPr id="2446" name="Rectangle 5101"/>
        <xdr:cNvSpPr>
          <a:spLocks noChangeArrowheads="1"/>
        </xdr:cNvSpPr>
      </xdr:nvSpPr>
      <xdr:spPr>
        <a:xfrm>
          <a:off x="687705" y="1482826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940</xdr:row>
      <xdr:rowOff>76200</xdr:rowOff>
    </xdr:from>
    <xdr:to>
      <xdr:col>1</xdr:col>
      <xdr:colOff>19050</xdr:colOff>
      <xdr:row>941</xdr:row>
      <xdr:rowOff>114300</xdr:rowOff>
    </xdr:to>
    <xdr:sp macro="" textlink="">
      <xdr:nvSpPr>
        <xdr:cNvPr id="2447" name="Rectangle 5102"/>
        <xdr:cNvSpPr>
          <a:spLocks noChangeArrowheads="1"/>
        </xdr:cNvSpPr>
      </xdr:nvSpPr>
      <xdr:spPr>
        <a:xfrm>
          <a:off x="0" y="1483017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945</xdr:row>
      <xdr:rowOff>57150</xdr:rowOff>
    </xdr:from>
    <xdr:to>
      <xdr:col>7</xdr:col>
      <xdr:colOff>28575</xdr:colOff>
      <xdr:row>946</xdr:row>
      <xdr:rowOff>133350</xdr:rowOff>
    </xdr:to>
    <xdr:sp macro="" textlink="">
      <xdr:nvSpPr>
        <xdr:cNvPr id="2448" name="Rectangle 5103"/>
        <xdr:cNvSpPr>
          <a:spLocks noChangeArrowheads="1"/>
        </xdr:cNvSpPr>
      </xdr:nvSpPr>
      <xdr:spPr>
        <a:xfrm>
          <a:off x="687705" y="1491049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945</xdr:row>
      <xdr:rowOff>76200</xdr:rowOff>
    </xdr:from>
    <xdr:to>
      <xdr:col>1</xdr:col>
      <xdr:colOff>19050</xdr:colOff>
      <xdr:row>946</xdr:row>
      <xdr:rowOff>114300</xdr:rowOff>
    </xdr:to>
    <xdr:sp macro="" textlink="">
      <xdr:nvSpPr>
        <xdr:cNvPr id="2449" name="Rectangle 5104"/>
        <xdr:cNvSpPr>
          <a:spLocks noChangeArrowheads="1"/>
        </xdr:cNvSpPr>
      </xdr:nvSpPr>
      <xdr:spPr>
        <a:xfrm>
          <a:off x="0" y="1491240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0" name="Rectangle 5105"/>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1" name="Rectangle 5106"/>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2" name="Rectangle 5107"/>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3" name="Rectangle 5108"/>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4" name="Rectangle 5109"/>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5" name="Rectangle 5110"/>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6" name="Rectangle 5111"/>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7" name="Rectangle 5112"/>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8" name="Rectangle 5113"/>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59" name="Rectangle 5114"/>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901</xdr:row>
      <xdr:rowOff>0</xdr:rowOff>
    </xdr:from>
    <xdr:to>
      <xdr:col>15</xdr:col>
      <xdr:colOff>9525</xdr:colOff>
      <xdr:row>901</xdr:row>
      <xdr:rowOff>0</xdr:rowOff>
    </xdr:to>
    <xdr:sp macro="" textlink="">
      <xdr:nvSpPr>
        <xdr:cNvPr id="2460" name="Rectangle 5115"/>
        <xdr:cNvSpPr>
          <a:spLocks noChangeArrowheads="1"/>
        </xdr:cNvSpPr>
      </xdr:nvSpPr>
      <xdr:spPr>
        <a:xfrm>
          <a:off x="1582420" y="1418113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900</xdr:row>
      <xdr:rowOff>57150</xdr:rowOff>
    </xdr:from>
    <xdr:to>
      <xdr:col>30</xdr:col>
      <xdr:colOff>28575</xdr:colOff>
      <xdr:row>901</xdr:row>
      <xdr:rowOff>133350</xdr:rowOff>
    </xdr:to>
    <xdr:sp macro="" textlink="">
      <xdr:nvSpPr>
        <xdr:cNvPr id="2461" name="Rectangle 5116"/>
        <xdr:cNvSpPr>
          <a:spLocks noChangeArrowheads="1"/>
        </xdr:cNvSpPr>
      </xdr:nvSpPr>
      <xdr:spPr>
        <a:xfrm>
          <a:off x="3287395" y="1417040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900</xdr:row>
      <xdr:rowOff>76200</xdr:rowOff>
    </xdr:from>
    <xdr:to>
      <xdr:col>14</xdr:col>
      <xdr:colOff>113030</xdr:colOff>
      <xdr:row>901</xdr:row>
      <xdr:rowOff>152400</xdr:rowOff>
    </xdr:to>
    <xdr:sp macro="" textlink="">
      <xdr:nvSpPr>
        <xdr:cNvPr id="2462" name="Rectangle 5117"/>
        <xdr:cNvSpPr>
          <a:spLocks noChangeArrowheads="1"/>
        </xdr:cNvSpPr>
      </xdr:nvSpPr>
      <xdr:spPr>
        <a:xfrm>
          <a:off x="1564640" y="1417231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63" name="Rectangle 5118"/>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64" name="Rectangle 5119"/>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65" name="Rectangle 5120"/>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66" name="Rectangle 5121"/>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67" name="Rectangle 5122"/>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68" name="Rectangle 5123"/>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69" name="Rectangle 5124"/>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70" name="Rectangle 5125"/>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71" name="Rectangle 5126"/>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72" name="Rectangle 5127"/>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906</xdr:row>
      <xdr:rowOff>0</xdr:rowOff>
    </xdr:from>
    <xdr:to>
      <xdr:col>15</xdr:col>
      <xdr:colOff>9525</xdr:colOff>
      <xdr:row>906</xdr:row>
      <xdr:rowOff>0</xdr:rowOff>
    </xdr:to>
    <xdr:sp macro="" textlink="">
      <xdr:nvSpPr>
        <xdr:cNvPr id="2473" name="Rectangle 5128"/>
        <xdr:cNvSpPr>
          <a:spLocks noChangeArrowheads="1"/>
        </xdr:cNvSpPr>
      </xdr:nvSpPr>
      <xdr:spPr>
        <a:xfrm>
          <a:off x="1582420" y="1426337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905</xdr:row>
      <xdr:rowOff>57150</xdr:rowOff>
    </xdr:from>
    <xdr:to>
      <xdr:col>30</xdr:col>
      <xdr:colOff>28575</xdr:colOff>
      <xdr:row>906</xdr:row>
      <xdr:rowOff>133350</xdr:rowOff>
    </xdr:to>
    <xdr:sp macro="" textlink="">
      <xdr:nvSpPr>
        <xdr:cNvPr id="2474" name="Rectangle 5129"/>
        <xdr:cNvSpPr>
          <a:spLocks noChangeArrowheads="1"/>
        </xdr:cNvSpPr>
      </xdr:nvSpPr>
      <xdr:spPr>
        <a:xfrm>
          <a:off x="3287395" y="1425263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905</xdr:row>
      <xdr:rowOff>76200</xdr:rowOff>
    </xdr:from>
    <xdr:to>
      <xdr:col>14</xdr:col>
      <xdr:colOff>113030</xdr:colOff>
      <xdr:row>906</xdr:row>
      <xdr:rowOff>152400</xdr:rowOff>
    </xdr:to>
    <xdr:sp macro="" textlink="">
      <xdr:nvSpPr>
        <xdr:cNvPr id="2475" name="Rectangle 5130"/>
        <xdr:cNvSpPr>
          <a:spLocks noChangeArrowheads="1"/>
        </xdr:cNvSpPr>
      </xdr:nvSpPr>
      <xdr:spPr>
        <a:xfrm>
          <a:off x="1564640" y="1425454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76" name="Rectangle 5131"/>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77" name="Rectangle 5132"/>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78" name="Rectangle 5133"/>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79" name="Rectangle 5134"/>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80" name="Rectangle 5135"/>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81" name="Rectangle 5136"/>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82" name="Rectangle 5137"/>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83" name="Rectangle 5138"/>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84" name="Rectangle 5139"/>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85" name="Rectangle 5140"/>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911</xdr:row>
      <xdr:rowOff>0</xdr:rowOff>
    </xdr:from>
    <xdr:to>
      <xdr:col>15</xdr:col>
      <xdr:colOff>9525</xdr:colOff>
      <xdr:row>911</xdr:row>
      <xdr:rowOff>0</xdr:rowOff>
    </xdr:to>
    <xdr:sp macro="" textlink="">
      <xdr:nvSpPr>
        <xdr:cNvPr id="2486" name="Rectangle 5141"/>
        <xdr:cNvSpPr>
          <a:spLocks noChangeArrowheads="1"/>
        </xdr:cNvSpPr>
      </xdr:nvSpPr>
      <xdr:spPr>
        <a:xfrm>
          <a:off x="1582420" y="1434560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910</xdr:row>
      <xdr:rowOff>57150</xdr:rowOff>
    </xdr:from>
    <xdr:to>
      <xdr:col>30</xdr:col>
      <xdr:colOff>28575</xdr:colOff>
      <xdr:row>911</xdr:row>
      <xdr:rowOff>133350</xdr:rowOff>
    </xdr:to>
    <xdr:sp macro="" textlink="">
      <xdr:nvSpPr>
        <xdr:cNvPr id="2487" name="Rectangle 5142"/>
        <xdr:cNvSpPr>
          <a:spLocks noChangeArrowheads="1"/>
        </xdr:cNvSpPr>
      </xdr:nvSpPr>
      <xdr:spPr>
        <a:xfrm>
          <a:off x="3287395" y="1433487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910</xdr:row>
      <xdr:rowOff>76200</xdr:rowOff>
    </xdr:from>
    <xdr:to>
      <xdr:col>14</xdr:col>
      <xdr:colOff>113030</xdr:colOff>
      <xdr:row>911</xdr:row>
      <xdr:rowOff>152400</xdr:rowOff>
    </xdr:to>
    <xdr:sp macro="" textlink="">
      <xdr:nvSpPr>
        <xdr:cNvPr id="2488" name="Rectangle 5143"/>
        <xdr:cNvSpPr>
          <a:spLocks noChangeArrowheads="1"/>
        </xdr:cNvSpPr>
      </xdr:nvSpPr>
      <xdr:spPr>
        <a:xfrm>
          <a:off x="1564640" y="1433677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89" name="Rectangle 5144"/>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0" name="Rectangle 5145"/>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1" name="Rectangle 5146"/>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2" name="Rectangle 5147"/>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3" name="Rectangle 5148"/>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4" name="Rectangle 5149"/>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5" name="Rectangle 5150"/>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6" name="Rectangle 5151"/>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7" name="Rectangle 5152"/>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8" name="Rectangle 5153"/>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916</xdr:row>
      <xdr:rowOff>0</xdr:rowOff>
    </xdr:from>
    <xdr:to>
      <xdr:col>15</xdr:col>
      <xdr:colOff>9525</xdr:colOff>
      <xdr:row>916</xdr:row>
      <xdr:rowOff>0</xdr:rowOff>
    </xdr:to>
    <xdr:sp macro="" textlink="">
      <xdr:nvSpPr>
        <xdr:cNvPr id="2499" name="Rectangle 5154"/>
        <xdr:cNvSpPr>
          <a:spLocks noChangeArrowheads="1"/>
        </xdr:cNvSpPr>
      </xdr:nvSpPr>
      <xdr:spPr>
        <a:xfrm>
          <a:off x="1582420" y="1442783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915</xdr:row>
      <xdr:rowOff>57150</xdr:rowOff>
    </xdr:from>
    <xdr:to>
      <xdr:col>30</xdr:col>
      <xdr:colOff>28575</xdr:colOff>
      <xdr:row>916</xdr:row>
      <xdr:rowOff>133350</xdr:rowOff>
    </xdr:to>
    <xdr:sp macro="" textlink="">
      <xdr:nvSpPr>
        <xdr:cNvPr id="2500" name="Rectangle 5155"/>
        <xdr:cNvSpPr>
          <a:spLocks noChangeArrowheads="1"/>
        </xdr:cNvSpPr>
      </xdr:nvSpPr>
      <xdr:spPr>
        <a:xfrm>
          <a:off x="3287395" y="1441710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915</xdr:row>
      <xdr:rowOff>76200</xdr:rowOff>
    </xdr:from>
    <xdr:to>
      <xdr:col>14</xdr:col>
      <xdr:colOff>113030</xdr:colOff>
      <xdr:row>916</xdr:row>
      <xdr:rowOff>152400</xdr:rowOff>
    </xdr:to>
    <xdr:sp macro="" textlink="">
      <xdr:nvSpPr>
        <xdr:cNvPr id="2501" name="Rectangle 5156"/>
        <xdr:cNvSpPr>
          <a:spLocks noChangeArrowheads="1"/>
        </xdr:cNvSpPr>
      </xdr:nvSpPr>
      <xdr:spPr>
        <a:xfrm>
          <a:off x="1564640" y="1441900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2" name="Rectangle 5157"/>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3" name="Rectangle 5158"/>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4" name="Rectangle 5159"/>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5" name="Rectangle 5160"/>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6" name="Rectangle 5161"/>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7" name="Rectangle 5162"/>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8" name="Rectangle 5163"/>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09" name="Rectangle 5164"/>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10" name="Rectangle 5165"/>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11" name="Rectangle 5166"/>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921</xdr:row>
      <xdr:rowOff>0</xdr:rowOff>
    </xdr:from>
    <xdr:to>
      <xdr:col>15</xdr:col>
      <xdr:colOff>9525</xdr:colOff>
      <xdr:row>921</xdr:row>
      <xdr:rowOff>0</xdr:rowOff>
    </xdr:to>
    <xdr:sp macro="" textlink="">
      <xdr:nvSpPr>
        <xdr:cNvPr id="2512" name="Rectangle 5167"/>
        <xdr:cNvSpPr>
          <a:spLocks noChangeArrowheads="1"/>
        </xdr:cNvSpPr>
      </xdr:nvSpPr>
      <xdr:spPr>
        <a:xfrm>
          <a:off x="1582420" y="1451006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920</xdr:row>
      <xdr:rowOff>57150</xdr:rowOff>
    </xdr:from>
    <xdr:to>
      <xdr:col>30</xdr:col>
      <xdr:colOff>28575</xdr:colOff>
      <xdr:row>921</xdr:row>
      <xdr:rowOff>133350</xdr:rowOff>
    </xdr:to>
    <xdr:sp macro="" textlink="">
      <xdr:nvSpPr>
        <xdr:cNvPr id="2513" name="Rectangle 5168"/>
        <xdr:cNvSpPr>
          <a:spLocks noChangeArrowheads="1"/>
        </xdr:cNvSpPr>
      </xdr:nvSpPr>
      <xdr:spPr>
        <a:xfrm>
          <a:off x="3287395" y="1449933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920</xdr:row>
      <xdr:rowOff>76200</xdr:rowOff>
    </xdr:from>
    <xdr:to>
      <xdr:col>14</xdr:col>
      <xdr:colOff>113030</xdr:colOff>
      <xdr:row>921</xdr:row>
      <xdr:rowOff>152400</xdr:rowOff>
    </xdr:to>
    <xdr:sp macro="" textlink="">
      <xdr:nvSpPr>
        <xdr:cNvPr id="2514" name="Rectangle 5169"/>
        <xdr:cNvSpPr>
          <a:spLocks noChangeArrowheads="1"/>
        </xdr:cNvSpPr>
      </xdr:nvSpPr>
      <xdr:spPr>
        <a:xfrm>
          <a:off x="1564640" y="1450124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15" name="Rectangle 5170"/>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16" name="Rectangle 5171"/>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17" name="Rectangle 5172"/>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18" name="Rectangle 5173"/>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19" name="Rectangle 5174"/>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20" name="Rectangle 5175"/>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21" name="Rectangle 5176"/>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22" name="Rectangle 5177"/>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23" name="Rectangle 5178"/>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24" name="Rectangle 5179"/>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926</xdr:row>
      <xdr:rowOff>0</xdr:rowOff>
    </xdr:from>
    <xdr:to>
      <xdr:col>15</xdr:col>
      <xdr:colOff>9525</xdr:colOff>
      <xdr:row>926</xdr:row>
      <xdr:rowOff>0</xdr:rowOff>
    </xdr:to>
    <xdr:sp macro="" textlink="">
      <xdr:nvSpPr>
        <xdr:cNvPr id="2525" name="Rectangle 5180"/>
        <xdr:cNvSpPr>
          <a:spLocks noChangeArrowheads="1"/>
        </xdr:cNvSpPr>
      </xdr:nvSpPr>
      <xdr:spPr>
        <a:xfrm>
          <a:off x="1582420" y="1459230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925</xdr:row>
      <xdr:rowOff>57150</xdr:rowOff>
    </xdr:from>
    <xdr:to>
      <xdr:col>30</xdr:col>
      <xdr:colOff>28575</xdr:colOff>
      <xdr:row>926</xdr:row>
      <xdr:rowOff>133350</xdr:rowOff>
    </xdr:to>
    <xdr:sp macro="" textlink="">
      <xdr:nvSpPr>
        <xdr:cNvPr id="2526" name="Rectangle 5181"/>
        <xdr:cNvSpPr>
          <a:spLocks noChangeArrowheads="1"/>
        </xdr:cNvSpPr>
      </xdr:nvSpPr>
      <xdr:spPr>
        <a:xfrm>
          <a:off x="3287395" y="1458156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925</xdr:row>
      <xdr:rowOff>76200</xdr:rowOff>
    </xdr:from>
    <xdr:to>
      <xdr:col>14</xdr:col>
      <xdr:colOff>113030</xdr:colOff>
      <xdr:row>926</xdr:row>
      <xdr:rowOff>152400</xdr:rowOff>
    </xdr:to>
    <xdr:sp macro="" textlink="">
      <xdr:nvSpPr>
        <xdr:cNvPr id="2527" name="Rectangle 5182"/>
        <xdr:cNvSpPr>
          <a:spLocks noChangeArrowheads="1"/>
        </xdr:cNvSpPr>
      </xdr:nvSpPr>
      <xdr:spPr>
        <a:xfrm>
          <a:off x="1564640" y="1458347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28" name="Rectangle 5183"/>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29" name="Rectangle 5184"/>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0" name="Rectangle 5185"/>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1" name="Rectangle 5186"/>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2" name="Rectangle 5187"/>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3" name="Rectangle 5188"/>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4" name="Rectangle 5189"/>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5" name="Rectangle 5190"/>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6" name="Rectangle 5191"/>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7" name="Rectangle 5192"/>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931</xdr:row>
      <xdr:rowOff>0</xdr:rowOff>
    </xdr:from>
    <xdr:to>
      <xdr:col>15</xdr:col>
      <xdr:colOff>9525</xdr:colOff>
      <xdr:row>931</xdr:row>
      <xdr:rowOff>0</xdr:rowOff>
    </xdr:to>
    <xdr:sp macro="" textlink="">
      <xdr:nvSpPr>
        <xdr:cNvPr id="2538" name="Rectangle 5193"/>
        <xdr:cNvSpPr>
          <a:spLocks noChangeArrowheads="1"/>
        </xdr:cNvSpPr>
      </xdr:nvSpPr>
      <xdr:spPr>
        <a:xfrm>
          <a:off x="1582420" y="1467453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930</xdr:row>
      <xdr:rowOff>57150</xdr:rowOff>
    </xdr:from>
    <xdr:to>
      <xdr:col>30</xdr:col>
      <xdr:colOff>28575</xdr:colOff>
      <xdr:row>931</xdr:row>
      <xdr:rowOff>133350</xdr:rowOff>
    </xdr:to>
    <xdr:sp macro="" textlink="">
      <xdr:nvSpPr>
        <xdr:cNvPr id="2539" name="Rectangle 5194"/>
        <xdr:cNvSpPr>
          <a:spLocks noChangeArrowheads="1"/>
        </xdr:cNvSpPr>
      </xdr:nvSpPr>
      <xdr:spPr>
        <a:xfrm>
          <a:off x="3287395" y="1466380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930</xdr:row>
      <xdr:rowOff>76200</xdr:rowOff>
    </xdr:from>
    <xdr:to>
      <xdr:col>14</xdr:col>
      <xdr:colOff>113030</xdr:colOff>
      <xdr:row>931</xdr:row>
      <xdr:rowOff>152400</xdr:rowOff>
    </xdr:to>
    <xdr:sp macro="" textlink="">
      <xdr:nvSpPr>
        <xdr:cNvPr id="2540" name="Rectangle 5195"/>
        <xdr:cNvSpPr>
          <a:spLocks noChangeArrowheads="1"/>
        </xdr:cNvSpPr>
      </xdr:nvSpPr>
      <xdr:spPr>
        <a:xfrm>
          <a:off x="1564640" y="1466570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1" name="Rectangle 5196"/>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2" name="Rectangle 5197"/>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3" name="Rectangle 5198"/>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4" name="Rectangle 5199"/>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5" name="Rectangle 5200"/>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6" name="Rectangle 5201"/>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7" name="Rectangle 5202"/>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8" name="Rectangle 5203"/>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49" name="Rectangle 5204"/>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50" name="Rectangle 5205"/>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936</xdr:row>
      <xdr:rowOff>0</xdr:rowOff>
    </xdr:from>
    <xdr:to>
      <xdr:col>15</xdr:col>
      <xdr:colOff>9525</xdr:colOff>
      <xdr:row>936</xdr:row>
      <xdr:rowOff>0</xdr:rowOff>
    </xdr:to>
    <xdr:sp macro="" textlink="">
      <xdr:nvSpPr>
        <xdr:cNvPr id="2551" name="Rectangle 5206"/>
        <xdr:cNvSpPr>
          <a:spLocks noChangeArrowheads="1"/>
        </xdr:cNvSpPr>
      </xdr:nvSpPr>
      <xdr:spPr>
        <a:xfrm>
          <a:off x="1582420" y="147567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935</xdr:row>
      <xdr:rowOff>57150</xdr:rowOff>
    </xdr:from>
    <xdr:to>
      <xdr:col>30</xdr:col>
      <xdr:colOff>28575</xdr:colOff>
      <xdr:row>936</xdr:row>
      <xdr:rowOff>133350</xdr:rowOff>
    </xdr:to>
    <xdr:sp macro="" textlink="">
      <xdr:nvSpPr>
        <xdr:cNvPr id="2552" name="Rectangle 5207"/>
        <xdr:cNvSpPr>
          <a:spLocks noChangeArrowheads="1"/>
        </xdr:cNvSpPr>
      </xdr:nvSpPr>
      <xdr:spPr>
        <a:xfrm>
          <a:off x="3287395" y="1474603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935</xdr:row>
      <xdr:rowOff>76200</xdr:rowOff>
    </xdr:from>
    <xdr:to>
      <xdr:col>14</xdr:col>
      <xdr:colOff>113030</xdr:colOff>
      <xdr:row>936</xdr:row>
      <xdr:rowOff>152400</xdr:rowOff>
    </xdr:to>
    <xdr:sp macro="" textlink="">
      <xdr:nvSpPr>
        <xdr:cNvPr id="2553" name="Rectangle 5208"/>
        <xdr:cNvSpPr>
          <a:spLocks noChangeArrowheads="1"/>
        </xdr:cNvSpPr>
      </xdr:nvSpPr>
      <xdr:spPr>
        <a:xfrm>
          <a:off x="1564640" y="1474793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54" name="Rectangle 5209"/>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55" name="Rectangle 5210"/>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56" name="Rectangle 5211"/>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57" name="Rectangle 5212"/>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58" name="Rectangle 5213"/>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59" name="Rectangle 5214"/>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60" name="Rectangle 5215"/>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61" name="Rectangle 5216"/>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62" name="Rectangle 5217"/>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63" name="Rectangle 5218"/>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941</xdr:row>
      <xdr:rowOff>0</xdr:rowOff>
    </xdr:from>
    <xdr:to>
      <xdr:col>15</xdr:col>
      <xdr:colOff>9525</xdr:colOff>
      <xdr:row>941</xdr:row>
      <xdr:rowOff>0</xdr:rowOff>
    </xdr:to>
    <xdr:sp macro="" textlink="">
      <xdr:nvSpPr>
        <xdr:cNvPr id="2564" name="Rectangle 5219"/>
        <xdr:cNvSpPr>
          <a:spLocks noChangeArrowheads="1"/>
        </xdr:cNvSpPr>
      </xdr:nvSpPr>
      <xdr:spPr>
        <a:xfrm>
          <a:off x="1582420" y="148389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940</xdr:row>
      <xdr:rowOff>57150</xdr:rowOff>
    </xdr:from>
    <xdr:to>
      <xdr:col>30</xdr:col>
      <xdr:colOff>28575</xdr:colOff>
      <xdr:row>941</xdr:row>
      <xdr:rowOff>133350</xdr:rowOff>
    </xdr:to>
    <xdr:sp macro="" textlink="">
      <xdr:nvSpPr>
        <xdr:cNvPr id="2565" name="Rectangle 5220"/>
        <xdr:cNvSpPr>
          <a:spLocks noChangeArrowheads="1"/>
        </xdr:cNvSpPr>
      </xdr:nvSpPr>
      <xdr:spPr>
        <a:xfrm>
          <a:off x="3287395" y="1482826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940</xdr:row>
      <xdr:rowOff>76200</xdr:rowOff>
    </xdr:from>
    <xdr:to>
      <xdr:col>14</xdr:col>
      <xdr:colOff>113030</xdr:colOff>
      <xdr:row>941</xdr:row>
      <xdr:rowOff>152400</xdr:rowOff>
    </xdr:to>
    <xdr:sp macro="" textlink="">
      <xdr:nvSpPr>
        <xdr:cNvPr id="2566" name="Rectangle 5221"/>
        <xdr:cNvSpPr>
          <a:spLocks noChangeArrowheads="1"/>
        </xdr:cNvSpPr>
      </xdr:nvSpPr>
      <xdr:spPr>
        <a:xfrm>
          <a:off x="1564640" y="1483017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67" name="Rectangle 5222"/>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68" name="Rectangle 5223"/>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69" name="Rectangle 5224"/>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0" name="Rectangle 5225"/>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1" name="Rectangle 5226"/>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2" name="Rectangle 5227"/>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3" name="Rectangle 5228"/>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4" name="Rectangle 5229"/>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5" name="Rectangle 5230"/>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6" name="Rectangle 5231"/>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946</xdr:row>
      <xdr:rowOff>0</xdr:rowOff>
    </xdr:from>
    <xdr:to>
      <xdr:col>15</xdr:col>
      <xdr:colOff>9525</xdr:colOff>
      <xdr:row>946</xdr:row>
      <xdr:rowOff>0</xdr:rowOff>
    </xdr:to>
    <xdr:sp macro="" textlink="">
      <xdr:nvSpPr>
        <xdr:cNvPr id="2577" name="Rectangle 5232"/>
        <xdr:cNvSpPr>
          <a:spLocks noChangeArrowheads="1"/>
        </xdr:cNvSpPr>
      </xdr:nvSpPr>
      <xdr:spPr>
        <a:xfrm>
          <a:off x="1582420" y="149212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945</xdr:row>
      <xdr:rowOff>57150</xdr:rowOff>
    </xdr:from>
    <xdr:to>
      <xdr:col>30</xdr:col>
      <xdr:colOff>28575</xdr:colOff>
      <xdr:row>946</xdr:row>
      <xdr:rowOff>133350</xdr:rowOff>
    </xdr:to>
    <xdr:sp macro="" textlink="">
      <xdr:nvSpPr>
        <xdr:cNvPr id="2578" name="Rectangle 5233"/>
        <xdr:cNvSpPr>
          <a:spLocks noChangeArrowheads="1"/>
        </xdr:cNvSpPr>
      </xdr:nvSpPr>
      <xdr:spPr>
        <a:xfrm>
          <a:off x="3287395" y="1491049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945</xdr:row>
      <xdr:rowOff>76200</xdr:rowOff>
    </xdr:from>
    <xdr:to>
      <xdr:col>14</xdr:col>
      <xdr:colOff>113030</xdr:colOff>
      <xdr:row>946</xdr:row>
      <xdr:rowOff>152400</xdr:rowOff>
    </xdr:to>
    <xdr:sp macro="" textlink="">
      <xdr:nvSpPr>
        <xdr:cNvPr id="2579" name="Rectangle 5234"/>
        <xdr:cNvSpPr>
          <a:spLocks noChangeArrowheads="1"/>
        </xdr:cNvSpPr>
      </xdr:nvSpPr>
      <xdr:spPr>
        <a:xfrm>
          <a:off x="1564640" y="1491240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968</xdr:row>
      <xdr:rowOff>57150</xdr:rowOff>
    </xdr:from>
    <xdr:to>
      <xdr:col>7</xdr:col>
      <xdr:colOff>28575</xdr:colOff>
      <xdr:row>969</xdr:row>
      <xdr:rowOff>133350</xdr:rowOff>
    </xdr:to>
    <xdr:sp macro="" textlink="">
      <xdr:nvSpPr>
        <xdr:cNvPr id="2580" name="Rectangle 5235"/>
        <xdr:cNvSpPr>
          <a:spLocks noChangeArrowheads="1"/>
        </xdr:cNvSpPr>
      </xdr:nvSpPr>
      <xdr:spPr>
        <a:xfrm>
          <a:off x="687705" y="1524311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968</xdr:row>
      <xdr:rowOff>76200</xdr:rowOff>
    </xdr:from>
    <xdr:to>
      <xdr:col>1</xdr:col>
      <xdr:colOff>19050</xdr:colOff>
      <xdr:row>969</xdr:row>
      <xdr:rowOff>114300</xdr:rowOff>
    </xdr:to>
    <xdr:sp macro="" textlink="">
      <xdr:nvSpPr>
        <xdr:cNvPr id="2581" name="Rectangle 5236"/>
        <xdr:cNvSpPr>
          <a:spLocks noChangeArrowheads="1"/>
        </xdr:cNvSpPr>
      </xdr:nvSpPr>
      <xdr:spPr>
        <a:xfrm>
          <a:off x="0" y="1524501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973</xdr:row>
      <xdr:rowOff>57150</xdr:rowOff>
    </xdr:from>
    <xdr:to>
      <xdr:col>7</xdr:col>
      <xdr:colOff>28575</xdr:colOff>
      <xdr:row>974</xdr:row>
      <xdr:rowOff>133350</xdr:rowOff>
    </xdr:to>
    <xdr:sp macro="" textlink="">
      <xdr:nvSpPr>
        <xdr:cNvPr id="2582" name="Rectangle 5237"/>
        <xdr:cNvSpPr>
          <a:spLocks noChangeArrowheads="1"/>
        </xdr:cNvSpPr>
      </xdr:nvSpPr>
      <xdr:spPr>
        <a:xfrm>
          <a:off x="687705" y="1532534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973</xdr:row>
      <xdr:rowOff>76200</xdr:rowOff>
    </xdr:from>
    <xdr:to>
      <xdr:col>1</xdr:col>
      <xdr:colOff>19050</xdr:colOff>
      <xdr:row>974</xdr:row>
      <xdr:rowOff>114300</xdr:rowOff>
    </xdr:to>
    <xdr:sp macro="" textlink="">
      <xdr:nvSpPr>
        <xdr:cNvPr id="2583" name="Rectangle 5238"/>
        <xdr:cNvSpPr>
          <a:spLocks noChangeArrowheads="1"/>
        </xdr:cNvSpPr>
      </xdr:nvSpPr>
      <xdr:spPr>
        <a:xfrm>
          <a:off x="0" y="1532724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978</xdr:row>
      <xdr:rowOff>57150</xdr:rowOff>
    </xdr:from>
    <xdr:to>
      <xdr:col>7</xdr:col>
      <xdr:colOff>28575</xdr:colOff>
      <xdr:row>979</xdr:row>
      <xdr:rowOff>133350</xdr:rowOff>
    </xdr:to>
    <xdr:sp macro="" textlink="">
      <xdr:nvSpPr>
        <xdr:cNvPr id="2584" name="Rectangle 5239"/>
        <xdr:cNvSpPr>
          <a:spLocks noChangeArrowheads="1"/>
        </xdr:cNvSpPr>
      </xdr:nvSpPr>
      <xdr:spPr>
        <a:xfrm>
          <a:off x="687705" y="1540757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978</xdr:row>
      <xdr:rowOff>76200</xdr:rowOff>
    </xdr:from>
    <xdr:to>
      <xdr:col>1</xdr:col>
      <xdr:colOff>19050</xdr:colOff>
      <xdr:row>979</xdr:row>
      <xdr:rowOff>114300</xdr:rowOff>
    </xdr:to>
    <xdr:sp macro="" textlink="">
      <xdr:nvSpPr>
        <xdr:cNvPr id="2585" name="Rectangle 5240"/>
        <xdr:cNvSpPr>
          <a:spLocks noChangeArrowheads="1"/>
        </xdr:cNvSpPr>
      </xdr:nvSpPr>
      <xdr:spPr>
        <a:xfrm>
          <a:off x="0" y="1540948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983</xdr:row>
      <xdr:rowOff>57150</xdr:rowOff>
    </xdr:from>
    <xdr:to>
      <xdr:col>7</xdr:col>
      <xdr:colOff>28575</xdr:colOff>
      <xdr:row>984</xdr:row>
      <xdr:rowOff>133350</xdr:rowOff>
    </xdr:to>
    <xdr:sp macro="" textlink="">
      <xdr:nvSpPr>
        <xdr:cNvPr id="2586" name="Rectangle 5241"/>
        <xdr:cNvSpPr>
          <a:spLocks noChangeArrowheads="1"/>
        </xdr:cNvSpPr>
      </xdr:nvSpPr>
      <xdr:spPr>
        <a:xfrm>
          <a:off x="687705" y="1548980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983</xdr:row>
      <xdr:rowOff>76200</xdr:rowOff>
    </xdr:from>
    <xdr:to>
      <xdr:col>1</xdr:col>
      <xdr:colOff>19050</xdr:colOff>
      <xdr:row>984</xdr:row>
      <xdr:rowOff>114300</xdr:rowOff>
    </xdr:to>
    <xdr:sp macro="" textlink="">
      <xdr:nvSpPr>
        <xdr:cNvPr id="2587" name="Rectangle 5242"/>
        <xdr:cNvSpPr>
          <a:spLocks noChangeArrowheads="1"/>
        </xdr:cNvSpPr>
      </xdr:nvSpPr>
      <xdr:spPr>
        <a:xfrm>
          <a:off x="0" y="1549171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988</xdr:row>
      <xdr:rowOff>57150</xdr:rowOff>
    </xdr:from>
    <xdr:to>
      <xdr:col>7</xdr:col>
      <xdr:colOff>28575</xdr:colOff>
      <xdr:row>989</xdr:row>
      <xdr:rowOff>133350</xdr:rowOff>
    </xdr:to>
    <xdr:sp macro="" textlink="">
      <xdr:nvSpPr>
        <xdr:cNvPr id="2588" name="Rectangle 5243"/>
        <xdr:cNvSpPr>
          <a:spLocks noChangeArrowheads="1"/>
        </xdr:cNvSpPr>
      </xdr:nvSpPr>
      <xdr:spPr>
        <a:xfrm>
          <a:off x="687705" y="1557204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988</xdr:row>
      <xdr:rowOff>76200</xdr:rowOff>
    </xdr:from>
    <xdr:to>
      <xdr:col>1</xdr:col>
      <xdr:colOff>19050</xdr:colOff>
      <xdr:row>989</xdr:row>
      <xdr:rowOff>114300</xdr:rowOff>
    </xdr:to>
    <xdr:sp macro="" textlink="">
      <xdr:nvSpPr>
        <xdr:cNvPr id="2589" name="Rectangle 5244"/>
        <xdr:cNvSpPr>
          <a:spLocks noChangeArrowheads="1"/>
        </xdr:cNvSpPr>
      </xdr:nvSpPr>
      <xdr:spPr>
        <a:xfrm>
          <a:off x="0" y="1557394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993</xdr:row>
      <xdr:rowOff>57150</xdr:rowOff>
    </xdr:from>
    <xdr:to>
      <xdr:col>7</xdr:col>
      <xdr:colOff>28575</xdr:colOff>
      <xdr:row>994</xdr:row>
      <xdr:rowOff>133350</xdr:rowOff>
    </xdr:to>
    <xdr:sp macro="" textlink="">
      <xdr:nvSpPr>
        <xdr:cNvPr id="2590" name="Rectangle 5245"/>
        <xdr:cNvSpPr>
          <a:spLocks noChangeArrowheads="1"/>
        </xdr:cNvSpPr>
      </xdr:nvSpPr>
      <xdr:spPr>
        <a:xfrm>
          <a:off x="687705" y="1565427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993</xdr:row>
      <xdr:rowOff>76200</xdr:rowOff>
    </xdr:from>
    <xdr:to>
      <xdr:col>1</xdr:col>
      <xdr:colOff>19050</xdr:colOff>
      <xdr:row>994</xdr:row>
      <xdr:rowOff>114300</xdr:rowOff>
    </xdr:to>
    <xdr:sp macro="" textlink="">
      <xdr:nvSpPr>
        <xdr:cNvPr id="2591" name="Rectangle 5246"/>
        <xdr:cNvSpPr>
          <a:spLocks noChangeArrowheads="1"/>
        </xdr:cNvSpPr>
      </xdr:nvSpPr>
      <xdr:spPr>
        <a:xfrm>
          <a:off x="0" y="1565617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998</xdr:row>
      <xdr:rowOff>57150</xdr:rowOff>
    </xdr:from>
    <xdr:to>
      <xdr:col>7</xdr:col>
      <xdr:colOff>28575</xdr:colOff>
      <xdr:row>999</xdr:row>
      <xdr:rowOff>133350</xdr:rowOff>
    </xdr:to>
    <xdr:sp macro="" textlink="">
      <xdr:nvSpPr>
        <xdr:cNvPr id="2592" name="Rectangle 5247"/>
        <xdr:cNvSpPr>
          <a:spLocks noChangeArrowheads="1"/>
        </xdr:cNvSpPr>
      </xdr:nvSpPr>
      <xdr:spPr>
        <a:xfrm>
          <a:off x="687705" y="1573650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998</xdr:row>
      <xdr:rowOff>76200</xdr:rowOff>
    </xdr:from>
    <xdr:to>
      <xdr:col>1</xdr:col>
      <xdr:colOff>19050</xdr:colOff>
      <xdr:row>999</xdr:row>
      <xdr:rowOff>114300</xdr:rowOff>
    </xdr:to>
    <xdr:sp macro="" textlink="">
      <xdr:nvSpPr>
        <xdr:cNvPr id="2593" name="Rectangle 5248"/>
        <xdr:cNvSpPr>
          <a:spLocks noChangeArrowheads="1"/>
        </xdr:cNvSpPr>
      </xdr:nvSpPr>
      <xdr:spPr>
        <a:xfrm>
          <a:off x="0" y="1573841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1003</xdr:row>
      <xdr:rowOff>57150</xdr:rowOff>
    </xdr:from>
    <xdr:to>
      <xdr:col>7</xdr:col>
      <xdr:colOff>28575</xdr:colOff>
      <xdr:row>1004</xdr:row>
      <xdr:rowOff>133350</xdr:rowOff>
    </xdr:to>
    <xdr:sp macro="" textlink="">
      <xdr:nvSpPr>
        <xdr:cNvPr id="2594" name="Rectangle 5249"/>
        <xdr:cNvSpPr>
          <a:spLocks noChangeArrowheads="1"/>
        </xdr:cNvSpPr>
      </xdr:nvSpPr>
      <xdr:spPr>
        <a:xfrm>
          <a:off x="687705" y="1581873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1003</xdr:row>
      <xdr:rowOff>76200</xdr:rowOff>
    </xdr:from>
    <xdr:to>
      <xdr:col>1</xdr:col>
      <xdr:colOff>19050</xdr:colOff>
      <xdr:row>1004</xdr:row>
      <xdr:rowOff>114300</xdr:rowOff>
    </xdr:to>
    <xdr:sp macro="" textlink="">
      <xdr:nvSpPr>
        <xdr:cNvPr id="2595" name="Rectangle 5250"/>
        <xdr:cNvSpPr>
          <a:spLocks noChangeArrowheads="1"/>
        </xdr:cNvSpPr>
      </xdr:nvSpPr>
      <xdr:spPr>
        <a:xfrm>
          <a:off x="0" y="1582064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1008</xdr:row>
      <xdr:rowOff>57150</xdr:rowOff>
    </xdr:from>
    <xdr:to>
      <xdr:col>7</xdr:col>
      <xdr:colOff>28575</xdr:colOff>
      <xdr:row>1009</xdr:row>
      <xdr:rowOff>133350</xdr:rowOff>
    </xdr:to>
    <xdr:sp macro="" textlink="">
      <xdr:nvSpPr>
        <xdr:cNvPr id="2596" name="Rectangle 5251"/>
        <xdr:cNvSpPr>
          <a:spLocks noChangeArrowheads="1"/>
        </xdr:cNvSpPr>
      </xdr:nvSpPr>
      <xdr:spPr>
        <a:xfrm>
          <a:off x="687705" y="1590097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1008</xdr:row>
      <xdr:rowOff>76200</xdr:rowOff>
    </xdr:from>
    <xdr:to>
      <xdr:col>1</xdr:col>
      <xdr:colOff>19050</xdr:colOff>
      <xdr:row>1009</xdr:row>
      <xdr:rowOff>114300</xdr:rowOff>
    </xdr:to>
    <xdr:sp macro="" textlink="">
      <xdr:nvSpPr>
        <xdr:cNvPr id="2597" name="Rectangle 5252"/>
        <xdr:cNvSpPr>
          <a:spLocks noChangeArrowheads="1"/>
        </xdr:cNvSpPr>
      </xdr:nvSpPr>
      <xdr:spPr>
        <a:xfrm>
          <a:off x="0" y="1590287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1013</xdr:row>
      <xdr:rowOff>57150</xdr:rowOff>
    </xdr:from>
    <xdr:to>
      <xdr:col>7</xdr:col>
      <xdr:colOff>28575</xdr:colOff>
      <xdr:row>1014</xdr:row>
      <xdr:rowOff>133350</xdr:rowOff>
    </xdr:to>
    <xdr:sp macro="" textlink="">
      <xdr:nvSpPr>
        <xdr:cNvPr id="2598" name="Rectangle 5253"/>
        <xdr:cNvSpPr>
          <a:spLocks noChangeArrowheads="1"/>
        </xdr:cNvSpPr>
      </xdr:nvSpPr>
      <xdr:spPr>
        <a:xfrm>
          <a:off x="687705" y="1598320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1013</xdr:row>
      <xdr:rowOff>76200</xdr:rowOff>
    </xdr:from>
    <xdr:to>
      <xdr:col>1</xdr:col>
      <xdr:colOff>19050</xdr:colOff>
      <xdr:row>1014</xdr:row>
      <xdr:rowOff>114300</xdr:rowOff>
    </xdr:to>
    <xdr:sp macro="" textlink="">
      <xdr:nvSpPr>
        <xdr:cNvPr id="2599" name="Rectangle 5254"/>
        <xdr:cNvSpPr>
          <a:spLocks noChangeArrowheads="1"/>
        </xdr:cNvSpPr>
      </xdr:nvSpPr>
      <xdr:spPr>
        <a:xfrm>
          <a:off x="0" y="1598510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0" name="Rectangle 5255"/>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1" name="Rectangle 5256"/>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2" name="Rectangle 5257"/>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3" name="Rectangle 5258"/>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4" name="Rectangle 5259"/>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5" name="Rectangle 5260"/>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6" name="Rectangle 5261"/>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7" name="Rectangle 5262"/>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8" name="Rectangle 5263"/>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09" name="Rectangle 5264"/>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10" name="Rectangle 5265"/>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969</xdr:row>
      <xdr:rowOff>0</xdr:rowOff>
    </xdr:from>
    <xdr:to>
      <xdr:col>15</xdr:col>
      <xdr:colOff>9525</xdr:colOff>
      <xdr:row>969</xdr:row>
      <xdr:rowOff>0</xdr:rowOff>
    </xdr:to>
    <xdr:sp macro="" textlink="">
      <xdr:nvSpPr>
        <xdr:cNvPr id="2611" name="Rectangle 5266"/>
        <xdr:cNvSpPr>
          <a:spLocks noChangeArrowheads="1"/>
        </xdr:cNvSpPr>
      </xdr:nvSpPr>
      <xdr:spPr>
        <a:xfrm>
          <a:off x="1582420" y="1525384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968</xdr:row>
      <xdr:rowOff>57150</xdr:rowOff>
    </xdr:from>
    <xdr:to>
      <xdr:col>30</xdr:col>
      <xdr:colOff>28575</xdr:colOff>
      <xdr:row>969</xdr:row>
      <xdr:rowOff>133350</xdr:rowOff>
    </xdr:to>
    <xdr:sp macro="" textlink="">
      <xdr:nvSpPr>
        <xdr:cNvPr id="2612" name="Rectangle 5267"/>
        <xdr:cNvSpPr>
          <a:spLocks noChangeArrowheads="1"/>
        </xdr:cNvSpPr>
      </xdr:nvSpPr>
      <xdr:spPr>
        <a:xfrm>
          <a:off x="3287395" y="1524311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968</xdr:row>
      <xdr:rowOff>76200</xdr:rowOff>
    </xdr:from>
    <xdr:to>
      <xdr:col>14</xdr:col>
      <xdr:colOff>113030</xdr:colOff>
      <xdr:row>969</xdr:row>
      <xdr:rowOff>152400</xdr:rowOff>
    </xdr:to>
    <xdr:sp macro="" textlink="">
      <xdr:nvSpPr>
        <xdr:cNvPr id="2613" name="Rectangle 5268"/>
        <xdr:cNvSpPr>
          <a:spLocks noChangeArrowheads="1"/>
        </xdr:cNvSpPr>
      </xdr:nvSpPr>
      <xdr:spPr>
        <a:xfrm>
          <a:off x="1564640" y="1524501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14" name="Rectangle 5269"/>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15" name="Rectangle 5270"/>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16" name="Rectangle 5271"/>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17" name="Rectangle 5272"/>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18" name="Rectangle 5273"/>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19" name="Rectangle 5274"/>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20" name="Rectangle 5275"/>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21" name="Rectangle 5276"/>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22" name="Rectangle 5277"/>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23" name="Rectangle 5278"/>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24" name="Rectangle 5279"/>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974</xdr:row>
      <xdr:rowOff>0</xdr:rowOff>
    </xdr:from>
    <xdr:to>
      <xdr:col>15</xdr:col>
      <xdr:colOff>9525</xdr:colOff>
      <xdr:row>974</xdr:row>
      <xdr:rowOff>0</xdr:rowOff>
    </xdr:to>
    <xdr:sp macro="" textlink="">
      <xdr:nvSpPr>
        <xdr:cNvPr id="2625" name="Rectangle 5280"/>
        <xdr:cNvSpPr>
          <a:spLocks noChangeArrowheads="1"/>
        </xdr:cNvSpPr>
      </xdr:nvSpPr>
      <xdr:spPr>
        <a:xfrm>
          <a:off x="1582420" y="1533607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973</xdr:row>
      <xdr:rowOff>57150</xdr:rowOff>
    </xdr:from>
    <xdr:to>
      <xdr:col>30</xdr:col>
      <xdr:colOff>28575</xdr:colOff>
      <xdr:row>974</xdr:row>
      <xdr:rowOff>133350</xdr:rowOff>
    </xdr:to>
    <xdr:sp macro="" textlink="">
      <xdr:nvSpPr>
        <xdr:cNvPr id="2626" name="Rectangle 5281"/>
        <xdr:cNvSpPr>
          <a:spLocks noChangeArrowheads="1"/>
        </xdr:cNvSpPr>
      </xdr:nvSpPr>
      <xdr:spPr>
        <a:xfrm>
          <a:off x="3287395" y="1532534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973</xdr:row>
      <xdr:rowOff>76200</xdr:rowOff>
    </xdr:from>
    <xdr:to>
      <xdr:col>14</xdr:col>
      <xdr:colOff>113030</xdr:colOff>
      <xdr:row>974</xdr:row>
      <xdr:rowOff>152400</xdr:rowOff>
    </xdr:to>
    <xdr:sp macro="" textlink="">
      <xdr:nvSpPr>
        <xdr:cNvPr id="2627" name="Rectangle 5282"/>
        <xdr:cNvSpPr>
          <a:spLocks noChangeArrowheads="1"/>
        </xdr:cNvSpPr>
      </xdr:nvSpPr>
      <xdr:spPr>
        <a:xfrm>
          <a:off x="1564640" y="1532724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28" name="Rectangle 5283"/>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29" name="Rectangle 5284"/>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0" name="Rectangle 5285"/>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1" name="Rectangle 5286"/>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2" name="Rectangle 5287"/>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3" name="Rectangle 5288"/>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4" name="Rectangle 5289"/>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5" name="Rectangle 5290"/>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6" name="Rectangle 5291"/>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7" name="Rectangle 5292"/>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8" name="Rectangle 5293"/>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979</xdr:row>
      <xdr:rowOff>0</xdr:rowOff>
    </xdr:from>
    <xdr:to>
      <xdr:col>15</xdr:col>
      <xdr:colOff>9525</xdr:colOff>
      <xdr:row>979</xdr:row>
      <xdr:rowOff>0</xdr:rowOff>
    </xdr:to>
    <xdr:sp macro="" textlink="">
      <xdr:nvSpPr>
        <xdr:cNvPr id="2639" name="Rectangle 5294"/>
        <xdr:cNvSpPr>
          <a:spLocks noChangeArrowheads="1"/>
        </xdr:cNvSpPr>
      </xdr:nvSpPr>
      <xdr:spPr>
        <a:xfrm>
          <a:off x="1582420" y="1541830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978</xdr:row>
      <xdr:rowOff>57150</xdr:rowOff>
    </xdr:from>
    <xdr:to>
      <xdr:col>30</xdr:col>
      <xdr:colOff>28575</xdr:colOff>
      <xdr:row>979</xdr:row>
      <xdr:rowOff>133350</xdr:rowOff>
    </xdr:to>
    <xdr:sp macro="" textlink="">
      <xdr:nvSpPr>
        <xdr:cNvPr id="2640" name="Rectangle 5295"/>
        <xdr:cNvSpPr>
          <a:spLocks noChangeArrowheads="1"/>
        </xdr:cNvSpPr>
      </xdr:nvSpPr>
      <xdr:spPr>
        <a:xfrm>
          <a:off x="3287395" y="1540757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978</xdr:row>
      <xdr:rowOff>76200</xdr:rowOff>
    </xdr:from>
    <xdr:to>
      <xdr:col>14</xdr:col>
      <xdr:colOff>113030</xdr:colOff>
      <xdr:row>979</xdr:row>
      <xdr:rowOff>152400</xdr:rowOff>
    </xdr:to>
    <xdr:sp macro="" textlink="">
      <xdr:nvSpPr>
        <xdr:cNvPr id="2641" name="Rectangle 5296"/>
        <xdr:cNvSpPr>
          <a:spLocks noChangeArrowheads="1"/>
        </xdr:cNvSpPr>
      </xdr:nvSpPr>
      <xdr:spPr>
        <a:xfrm>
          <a:off x="1564640" y="1540948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2" name="Rectangle 5297"/>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3" name="Rectangle 5298"/>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4" name="Rectangle 5299"/>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5" name="Rectangle 5300"/>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6" name="Rectangle 5301"/>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7" name="Rectangle 5302"/>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8" name="Rectangle 5303"/>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49" name="Rectangle 5304"/>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50" name="Rectangle 5305"/>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51" name="Rectangle 5306"/>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52" name="Rectangle 5307"/>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984</xdr:row>
      <xdr:rowOff>0</xdr:rowOff>
    </xdr:from>
    <xdr:to>
      <xdr:col>15</xdr:col>
      <xdr:colOff>9525</xdr:colOff>
      <xdr:row>984</xdr:row>
      <xdr:rowOff>0</xdr:rowOff>
    </xdr:to>
    <xdr:sp macro="" textlink="">
      <xdr:nvSpPr>
        <xdr:cNvPr id="2653" name="Rectangle 5308"/>
        <xdr:cNvSpPr>
          <a:spLocks noChangeArrowheads="1"/>
        </xdr:cNvSpPr>
      </xdr:nvSpPr>
      <xdr:spPr>
        <a:xfrm>
          <a:off x="1582420" y="1550054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983</xdr:row>
      <xdr:rowOff>57150</xdr:rowOff>
    </xdr:from>
    <xdr:to>
      <xdr:col>30</xdr:col>
      <xdr:colOff>28575</xdr:colOff>
      <xdr:row>984</xdr:row>
      <xdr:rowOff>133350</xdr:rowOff>
    </xdr:to>
    <xdr:sp macro="" textlink="">
      <xdr:nvSpPr>
        <xdr:cNvPr id="2654" name="Rectangle 5309"/>
        <xdr:cNvSpPr>
          <a:spLocks noChangeArrowheads="1"/>
        </xdr:cNvSpPr>
      </xdr:nvSpPr>
      <xdr:spPr>
        <a:xfrm>
          <a:off x="3287395" y="1548980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983</xdr:row>
      <xdr:rowOff>76200</xdr:rowOff>
    </xdr:from>
    <xdr:to>
      <xdr:col>14</xdr:col>
      <xdr:colOff>113030</xdr:colOff>
      <xdr:row>984</xdr:row>
      <xdr:rowOff>152400</xdr:rowOff>
    </xdr:to>
    <xdr:sp macro="" textlink="">
      <xdr:nvSpPr>
        <xdr:cNvPr id="2655" name="Rectangle 5310"/>
        <xdr:cNvSpPr>
          <a:spLocks noChangeArrowheads="1"/>
        </xdr:cNvSpPr>
      </xdr:nvSpPr>
      <xdr:spPr>
        <a:xfrm>
          <a:off x="1564640" y="1549171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56" name="Rectangle 5311"/>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57" name="Rectangle 5312"/>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58" name="Rectangle 5313"/>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59" name="Rectangle 5314"/>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0" name="Rectangle 5315"/>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1" name="Rectangle 5316"/>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2" name="Rectangle 5317"/>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3" name="Rectangle 5318"/>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4" name="Rectangle 5319"/>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5" name="Rectangle 5320"/>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6" name="Rectangle 5321"/>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989</xdr:row>
      <xdr:rowOff>0</xdr:rowOff>
    </xdr:from>
    <xdr:to>
      <xdr:col>15</xdr:col>
      <xdr:colOff>9525</xdr:colOff>
      <xdr:row>989</xdr:row>
      <xdr:rowOff>0</xdr:rowOff>
    </xdr:to>
    <xdr:sp macro="" textlink="">
      <xdr:nvSpPr>
        <xdr:cNvPr id="2667" name="Rectangle 5322"/>
        <xdr:cNvSpPr>
          <a:spLocks noChangeArrowheads="1"/>
        </xdr:cNvSpPr>
      </xdr:nvSpPr>
      <xdr:spPr>
        <a:xfrm>
          <a:off x="1582420" y="1558277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988</xdr:row>
      <xdr:rowOff>57150</xdr:rowOff>
    </xdr:from>
    <xdr:to>
      <xdr:col>30</xdr:col>
      <xdr:colOff>28575</xdr:colOff>
      <xdr:row>989</xdr:row>
      <xdr:rowOff>133350</xdr:rowOff>
    </xdr:to>
    <xdr:sp macro="" textlink="">
      <xdr:nvSpPr>
        <xdr:cNvPr id="2668" name="Rectangle 5323"/>
        <xdr:cNvSpPr>
          <a:spLocks noChangeArrowheads="1"/>
        </xdr:cNvSpPr>
      </xdr:nvSpPr>
      <xdr:spPr>
        <a:xfrm>
          <a:off x="3287395" y="1557204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988</xdr:row>
      <xdr:rowOff>76200</xdr:rowOff>
    </xdr:from>
    <xdr:to>
      <xdr:col>14</xdr:col>
      <xdr:colOff>113030</xdr:colOff>
      <xdr:row>989</xdr:row>
      <xdr:rowOff>152400</xdr:rowOff>
    </xdr:to>
    <xdr:sp macro="" textlink="">
      <xdr:nvSpPr>
        <xdr:cNvPr id="2669" name="Rectangle 5324"/>
        <xdr:cNvSpPr>
          <a:spLocks noChangeArrowheads="1"/>
        </xdr:cNvSpPr>
      </xdr:nvSpPr>
      <xdr:spPr>
        <a:xfrm>
          <a:off x="1564640" y="1557394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0" name="Rectangle 5325"/>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1" name="Rectangle 5326"/>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2" name="Rectangle 5327"/>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3" name="Rectangle 5328"/>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4" name="Rectangle 5329"/>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5" name="Rectangle 5330"/>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6" name="Rectangle 5331"/>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7" name="Rectangle 5332"/>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8" name="Rectangle 5333"/>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79" name="Rectangle 5334"/>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80" name="Rectangle 5335"/>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994</xdr:row>
      <xdr:rowOff>0</xdr:rowOff>
    </xdr:from>
    <xdr:to>
      <xdr:col>15</xdr:col>
      <xdr:colOff>9525</xdr:colOff>
      <xdr:row>994</xdr:row>
      <xdr:rowOff>0</xdr:rowOff>
    </xdr:to>
    <xdr:sp macro="" textlink="">
      <xdr:nvSpPr>
        <xdr:cNvPr id="2681" name="Rectangle 5336"/>
        <xdr:cNvSpPr>
          <a:spLocks noChangeArrowheads="1"/>
        </xdr:cNvSpPr>
      </xdr:nvSpPr>
      <xdr:spPr>
        <a:xfrm>
          <a:off x="1582420" y="1566500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993</xdr:row>
      <xdr:rowOff>57150</xdr:rowOff>
    </xdr:from>
    <xdr:to>
      <xdr:col>30</xdr:col>
      <xdr:colOff>28575</xdr:colOff>
      <xdr:row>994</xdr:row>
      <xdr:rowOff>133350</xdr:rowOff>
    </xdr:to>
    <xdr:sp macro="" textlink="">
      <xdr:nvSpPr>
        <xdr:cNvPr id="2682" name="Rectangle 5337"/>
        <xdr:cNvSpPr>
          <a:spLocks noChangeArrowheads="1"/>
        </xdr:cNvSpPr>
      </xdr:nvSpPr>
      <xdr:spPr>
        <a:xfrm>
          <a:off x="3287395" y="1565427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993</xdr:row>
      <xdr:rowOff>76200</xdr:rowOff>
    </xdr:from>
    <xdr:to>
      <xdr:col>14</xdr:col>
      <xdr:colOff>113030</xdr:colOff>
      <xdr:row>994</xdr:row>
      <xdr:rowOff>152400</xdr:rowOff>
    </xdr:to>
    <xdr:sp macro="" textlink="">
      <xdr:nvSpPr>
        <xdr:cNvPr id="2683" name="Rectangle 5338"/>
        <xdr:cNvSpPr>
          <a:spLocks noChangeArrowheads="1"/>
        </xdr:cNvSpPr>
      </xdr:nvSpPr>
      <xdr:spPr>
        <a:xfrm>
          <a:off x="1564640" y="1565617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84" name="Rectangle 5339"/>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85" name="Rectangle 5340"/>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86" name="Rectangle 5341"/>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87" name="Rectangle 5342"/>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88" name="Rectangle 5343"/>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89" name="Rectangle 5344"/>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90" name="Rectangle 5345"/>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91" name="Rectangle 5346"/>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92" name="Rectangle 5347"/>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93" name="Rectangle 5348"/>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94" name="Rectangle 5349"/>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999</xdr:row>
      <xdr:rowOff>0</xdr:rowOff>
    </xdr:from>
    <xdr:to>
      <xdr:col>15</xdr:col>
      <xdr:colOff>9525</xdr:colOff>
      <xdr:row>999</xdr:row>
      <xdr:rowOff>0</xdr:rowOff>
    </xdr:to>
    <xdr:sp macro="" textlink="">
      <xdr:nvSpPr>
        <xdr:cNvPr id="2695" name="Rectangle 5350"/>
        <xdr:cNvSpPr>
          <a:spLocks noChangeArrowheads="1"/>
        </xdr:cNvSpPr>
      </xdr:nvSpPr>
      <xdr:spPr>
        <a:xfrm>
          <a:off x="1582420" y="157472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998</xdr:row>
      <xdr:rowOff>57150</xdr:rowOff>
    </xdr:from>
    <xdr:to>
      <xdr:col>30</xdr:col>
      <xdr:colOff>28575</xdr:colOff>
      <xdr:row>999</xdr:row>
      <xdr:rowOff>133350</xdr:rowOff>
    </xdr:to>
    <xdr:sp macro="" textlink="">
      <xdr:nvSpPr>
        <xdr:cNvPr id="2696" name="Rectangle 5351"/>
        <xdr:cNvSpPr>
          <a:spLocks noChangeArrowheads="1"/>
        </xdr:cNvSpPr>
      </xdr:nvSpPr>
      <xdr:spPr>
        <a:xfrm>
          <a:off x="3287395" y="1573650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998</xdr:row>
      <xdr:rowOff>76200</xdr:rowOff>
    </xdr:from>
    <xdr:to>
      <xdr:col>14</xdr:col>
      <xdr:colOff>113030</xdr:colOff>
      <xdr:row>999</xdr:row>
      <xdr:rowOff>152400</xdr:rowOff>
    </xdr:to>
    <xdr:sp macro="" textlink="">
      <xdr:nvSpPr>
        <xdr:cNvPr id="2697" name="Rectangle 5352"/>
        <xdr:cNvSpPr>
          <a:spLocks noChangeArrowheads="1"/>
        </xdr:cNvSpPr>
      </xdr:nvSpPr>
      <xdr:spPr>
        <a:xfrm>
          <a:off x="1564640" y="1573841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698" name="Rectangle 5353"/>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699" name="Rectangle 5354"/>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0" name="Rectangle 5355"/>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1" name="Rectangle 5356"/>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2" name="Rectangle 5357"/>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3" name="Rectangle 5358"/>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4" name="Rectangle 5359"/>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5" name="Rectangle 5360"/>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6" name="Rectangle 5361"/>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7" name="Rectangle 5362"/>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8" name="Rectangle 5363"/>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1004</xdr:row>
      <xdr:rowOff>0</xdr:rowOff>
    </xdr:from>
    <xdr:to>
      <xdr:col>15</xdr:col>
      <xdr:colOff>9525</xdr:colOff>
      <xdr:row>1004</xdr:row>
      <xdr:rowOff>0</xdr:rowOff>
    </xdr:to>
    <xdr:sp macro="" textlink="">
      <xdr:nvSpPr>
        <xdr:cNvPr id="2709" name="Rectangle 5364"/>
        <xdr:cNvSpPr>
          <a:spLocks noChangeArrowheads="1"/>
        </xdr:cNvSpPr>
      </xdr:nvSpPr>
      <xdr:spPr>
        <a:xfrm>
          <a:off x="1582420" y="158294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1003</xdr:row>
      <xdr:rowOff>57150</xdr:rowOff>
    </xdr:from>
    <xdr:to>
      <xdr:col>30</xdr:col>
      <xdr:colOff>28575</xdr:colOff>
      <xdr:row>1004</xdr:row>
      <xdr:rowOff>133350</xdr:rowOff>
    </xdr:to>
    <xdr:sp macro="" textlink="">
      <xdr:nvSpPr>
        <xdr:cNvPr id="2710" name="Rectangle 5365"/>
        <xdr:cNvSpPr>
          <a:spLocks noChangeArrowheads="1"/>
        </xdr:cNvSpPr>
      </xdr:nvSpPr>
      <xdr:spPr>
        <a:xfrm>
          <a:off x="3287395" y="1581873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1003</xdr:row>
      <xdr:rowOff>76200</xdr:rowOff>
    </xdr:from>
    <xdr:to>
      <xdr:col>14</xdr:col>
      <xdr:colOff>113030</xdr:colOff>
      <xdr:row>1004</xdr:row>
      <xdr:rowOff>152400</xdr:rowOff>
    </xdr:to>
    <xdr:sp macro="" textlink="">
      <xdr:nvSpPr>
        <xdr:cNvPr id="2711" name="Rectangle 5366"/>
        <xdr:cNvSpPr>
          <a:spLocks noChangeArrowheads="1"/>
        </xdr:cNvSpPr>
      </xdr:nvSpPr>
      <xdr:spPr>
        <a:xfrm>
          <a:off x="1564640" y="1582064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2" name="Rectangle 5367"/>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3" name="Rectangle 5368"/>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4" name="Rectangle 5369"/>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5" name="Rectangle 5370"/>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6" name="Rectangle 5371"/>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7" name="Rectangle 5372"/>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8" name="Rectangle 5373"/>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19" name="Rectangle 5374"/>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20" name="Rectangle 5375"/>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21" name="Rectangle 5376"/>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22" name="Rectangle 5377"/>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1009</xdr:row>
      <xdr:rowOff>0</xdr:rowOff>
    </xdr:from>
    <xdr:to>
      <xdr:col>15</xdr:col>
      <xdr:colOff>9525</xdr:colOff>
      <xdr:row>1009</xdr:row>
      <xdr:rowOff>0</xdr:rowOff>
    </xdr:to>
    <xdr:sp macro="" textlink="">
      <xdr:nvSpPr>
        <xdr:cNvPr id="2723" name="Rectangle 5378"/>
        <xdr:cNvSpPr>
          <a:spLocks noChangeArrowheads="1"/>
        </xdr:cNvSpPr>
      </xdr:nvSpPr>
      <xdr:spPr>
        <a:xfrm>
          <a:off x="1582420" y="159117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1008</xdr:row>
      <xdr:rowOff>57150</xdr:rowOff>
    </xdr:from>
    <xdr:to>
      <xdr:col>30</xdr:col>
      <xdr:colOff>28575</xdr:colOff>
      <xdr:row>1009</xdr:row>
      <xdr:rowOff>133350</xdr:rowOff>
    </xdr:to>
    <xdr:sp macro="" textlink="">
      <xdr:nvSpPr>
        <xdr:cNvPr id="2724" name="Rectangle 5379"/>
        <xdr:cNvSpPr>
          <a:spLocks noChangeArrowheads="1"/>
        </xdr:cNvSpPr>
      </xdr:nvSpPr>
      <xdr:spPr>
        <a:xfrm>
          <a:off x="3287395" y="1590097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1008</xdr:row>
      <xdr:rowOff>76200</xdr:rowOff>
    </xdr:from>
    <xdr:to>
      <xdr:col>14</xdr:col>
      <xdr:colOff>113030</xdr:colOff>
      <xdr:row>1009</xdr:row>
      <xdr:rowOff>152400</xdr:rowOff>
    </xdr:to>
    <xdr:sp macro="" textlink="">
      <xdr:nvSpPr>
        <xdr:cNvPr id="2725" name="Rectangle 5380"/>
        <xdr:cNvSpPr>
          <a:spLocks noChangeArrowheads="1"/>
        </xdr:cNvSpPr>
      </xdr:nvSpPr>
      <xdr:spPr>
        <a:xfrm>
          <a:off x="1564640" y="1590287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26" name="Rectangle 5381"/>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27" name="Rectangle 5382"/>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28" name="Rectangle 5383"/>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29" name="Rectangle 5384"/>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0" name="Rectangle 5385"/>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1" name="Rectangle 5386"/>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2" name="Rectangle 5387"/>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3" name="Rectangle 5388"/>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4" name="Rectangle 5389"/>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5" name="Rectangle 5390"/>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6" name="Rectangle 5391"/>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1014</xdr:row>
      <xdr:rowOff>0</xdr:rowOff>
    </xdr:from>
    <xdr:to>
      <xdr:col>15</xdr:col>
      <xdr:colOff>9525</xdr:colOff>
      <xdr:row>1014</xdr:row>
      <xdr:rowOff>0</xdr:rowOff>
    </xdr:to>
    <xdr:sp macro="" textlink="">
      <xdr:nvSpPr>
        <xdr:cNvPr id="2737" name="Rectangle 5392"/>
        <xdr:cNvSpPr>
          <a:spLocks noChangeArrowheads="1"/>
        </xdr:cNvSpPr>
      </xdr:nvSpPr>
      <xdr:spPr>
        <a:xfrm>
          <a:off x="1582420" y="159939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1013</xdr:row>
      <xdr:rowOff>57150</xdr:rowOff>
    </xdr:from>
    <xdr:to>
      <xdr:col>30</xdr:col>
      <xdr:colOff>28575</xdr:colOff>
      <xdr:row>1014</xdr:row>
      <xdr:rowOff>133350</xdr:rowOff>
    </xdr:to>
    <xdr:sp macro="" textlink="">
      <xdr:nvSpPr>
        <xdr:cNvPr id="2738" name="Rectangle 5393"/>
        <xdr:cNvSpPr>
          <a:spLocks noChangeArrowheads="1"/>
        </xdr:cNvSpPr>
      </xdr:nvSpPr>
      <xdr:spPr>
        <a:xfrm>
          <a:off x="3287395" y="1598320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1013</xdr:row>
      <xdr:rowOff>76200</xdr:rowOff>
    </xdr:from>
    <xdr:to>
      <xdr:col>14</xdr:col>
      <xdr:colOff>113030</xdr:colOff>
      <xdr:row>1014</xdr:row>
      <xdr:rowOff>152400</xdr:rowOff>
    </xdr:to>
    <xdr:sp macro="" textlink="">
      <xdr:nvSpPr>
        <xdr:cNvPr id="2739" name="Rectangle 5394"/>
        <xdr:cNvSpPr>
          <a:spLocks noChangeArrowheads="1"/>
        </xdr:cNvSpPr>
      </xdr:nvSpPr>
      <xdr:spPr>
        <a:xfrm>
          <a:off x="1564640" y="1598510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1036</xdr:row>
      <xdr:rowOff>57150</xdr:rowOff>
    </xdr:from>
    <xdr:to>
      <xdr:col>7</xdr:col>
      <xdr:colOff>28575</xdr:colOff>
      <xdr:row>1037</xdr:row>
      <xdr:rowOff>133350</xdr:rowOff>
    </xdr:to>
    <xdr:sp macro="" textlink="">
      <xdr:nvSpPr>
        <xdr:cNvPr id="2740" name="Rectangle 5395"/>
        <xdr:cNvSpPr>
          <a:spLocks noChangeArrowheads="1"/>
        </xdr:cNvSpPr>
      </xdr:nvSpPr>
      <xdr:spPr>
        <a:xfrm>
          <a:off x="687705" y="1631581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1036</xdr:row>
      <xdr:rowOff>76200</xdr:rowOff>
    </xdr:from>
    <xdr:to>
      <xdr:col>1</xdr:col>
      <xdr:colOff>19050</xdr:colOff>
      <xdr:row>1037</xdr:row>
      <xdr:rowOff>114300</xdr:rowOff>
    </xdr:to>
    <xdr:sp macro="" textlink="">
      <xdr:nvSpPr>
        <xdr:cNvPr id="2741" name="Rectangle 5396"/>
        <xdr:cNvSpPr>
          <a:spLocks noChangeArrowheads="1"/>
        </xdr:cNvSpPr>
      </xdr:nvSpPr>
      <xdr:spPr>
        <a:xfrm>
          <a:off x="0" y="1631772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1041</xdr:row>
      <xdr:rowOff>57150</xdr:rowOff>
    </xdr:from>
    <xdr:to>
      <xdr:col>7</xdr:col>
      <xdr:colOff>28575</xdr:colOff>
      <xdr:row>1042</xdr:row>
      <xdr:rowOff>133350</xdr:rowOff>
    </xdr:to>
    <xdr:sp macro="" textlink="">
      <xdr:nvSpPr>
        <xdr:cNvPr id="2742" name="Rectangle 5397"/>
        <xdr:cNvSpPr>
          <a:spLocks noChangeArrowheads="1"/>
        </xdr:cNvSpPr>
      </xdr:nvSpPr>
      <xdr:spPr>
        <a:xfrm>
          <a:off x="687705" y="1639804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1041</xdr:row>
      <xdr:rowOff>76200</xdr:rowOff>
    </xdr:from>
    <xdr:to>
      <xdr:col>1</xdr:col>
      <xdr:colOff>19050</xdr:colOff>
      <xdr:row>1042</xdr:row>
      <xdr:rowOff>114300</xdr:rowOff>
    </xdr:to>
    <xdr:sp macro="" textlink="">
      <xdr:nvSpPr>
        <xdr:cNvPr id="2743" name="Rectangle 5398"/>
        <xdr:cNvSpPr>
          <a:spLocks noChangeArrowheads="1"/>
        </xdr:cNvSpPr>
      </xdr:nvSpPr>
      <xdr:spPr>
        <a:xfrm>
          <a:off x="0" y="1639995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1046</xdr:row>
      <xdr:rowOff>57150</xdr:rowOff>
    </xdr:from>
    <xdr:to>
      <xdr:col>7</xdr:col>
      <xdr:colOff>28575</xdr:colOff>
      <xdr:row>1047</xdr:row>
      <xdr:rowOff>133350</xdr:rowOff>
    </xdr:to>
    <xdr:sp macro="" textlink="">
      <xdr:nvSpPr>
        <xdr:cNvPr id="2744" name="Rectangle 5399"/>
        <xdr:cNvSpPr>
          <a:spLocks noChangeArrowheads="1"/>
        </xdr:cNvSpPr>
      </xdr:nvSpPr>
      <xdr:spPr>
        <a:xfrm>
          <a:off x="687705" y="16480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1046</xdr:row>
      <xdr:rowOff>76200</xdr:rowOff>
    </xdr:from>
    <xdr:to>
      <xdr:col>1</xdr:col>
      <xdr:colOff>19050</xdr:colOff>
      <xdr:row>1047</xdr:row>
      <xdr:rowOff>114300</xdr:rowOff>
    </xdr:to>
    <xdr:sp macro="" textlink="">
      <xdr:nvSpPr>
        <xdr:cNvPr id="2745" name="Rectangle 5400"/>
        <xdr:cNvSpPr>
          <a:spLocks noChangeArrowheads="1"/>
        </xdr:cNvSpPr>
      </xdr:nvSpPr>
      <xdr:spPr>
        <a:xfrm>
          <a:off x="0" y="1648218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1051</xdr:row>
      <xdr:rowOff>57150</xdr:rowOff>
    </xdr:from>
    <xdr:to>
      <xdr:col>7</xdr:col>
      <xdr:colOff>28575</xdr:colOff>
      <xdr:row>1052</xdr:row>
      <xdr:rowOff>133350</xdr:rowOff>
    </xdr:to>
    <xdr:sp macro="" textlink="">
      <xdr:nvSpPr>
        <xdr:cNvPr id="2746" name="Rectangle 5401"/>
        <xdr:cNvSpPr>
          <a:spLocks noChangeArrowheads="1"/>
        </xdr:cNvSpPr>
      </xdr:nvSpPr>
      <xdr:spPr>
        <a:xfrm>
          <a:off x="687705" y="16562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1051</xdr:row>
      <xdr:rowOff>76200</xdr:rowOff>
    </xdr:from>
    <xdr:to>
      <xdr:col>1</xdr:col>
      <xdr:colOff>19050</xdr:colOff>
      <xdr:row>1052</xdr:row>
      <xdr:rowOff>114300</xdr:rowOff>
    </xdr:to>
    <xdr:sp macro="" textlink="">
      <xdr:nvSpPr>
        <xdr:cNvPr id="2747" name="Rectangle 5402"/>
        <xdr:cNvSpPr>
          <a:spLocks noChangeArrowheads="1"/>
        </xdr:cNvSpPr>
      </xdr:nvSpPr>
      <xdr:spPr>
        <a:xfrm>
          <a:off x="0" y="1656441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1056</xdr:row>
      <xdr:rowOff>57150</xdr:rowOff>
    </xdr:from>
    <xdr:to>
      <xdr:col>7</xdr:col>
      <xdr:colOff>28575</xdr:colOff>
      <xdr:row>1057</xdr:row>
      <xdr:rowOff>133350</xdr:rowOff>
    </xdr:to>
    <xdr:sp macro="" textlink="">
      <xdr:nvSpPr>
        <xdr:cNvPr id="2748" name="Rectangle 5403"/>
        <xdr:cNvSpPr>
          <a:spLocks noChangeArrowheads="1"/>
        </xdr:cNvSpPr>
      </xdr:nvSpPr>
      <xdr:spPr>
        <a:xfrm>
          <a:off x="687705" y="16644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1056</xdr:row>
      <xdr:rowOff>76200</xdr:rowOff>
    </xdr:from>
    <xdr:to>
      <xdr:col>1</xdr:col>
      <xdr:colOff>19050</xdr:colOff>
      <xdr:row>1057</xdr:row>
      <xdr:rowOff>114300</xdr:rowOff>
    </xdr:to>
    <xdr:sp macro="" textlink="">
      <xdr:nvSpPr>
        <xdr:cNvPr id="2749" name="Rectangle 5404"/>
        <xdr:cNvSpPr>
          <a:spLocks noChangeArrowheads="1"/>
        </xdr:cNvSpPr>
      </xdr:nvSpPr>
      <xdr:spPr>
        <a:xfrm>
          <a:off x="0" y="1664665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1061</xdr:row>
      <xdr:rowOff>57150</xdr:rowOff>
    </xdr:from>
    <xdr:to>
      <xdr:col>7</xdr:col>
      <xdr:colOff>28575</xdr:colOff>
      <xdr:row>1062</xdr:row>
      <xdr:rowOff>133350</xdr:rowOff>
    </xdr:to>
    <xdr:sp macro="" textlink="">
      <xdr:nvSpPr>
        <xdr:cNvPr id="2750" name="Rectangle 5405"/>
        <xdr:cNvSpPr>
          <a:spLocks noChangeArrowheads="1"/>
        </xdr:cNvSpPr>
      </xdr:nvSpPr>
      <xdr:spPr>
        <a:xfrm>
          <a:off x="687705" y="16726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1061</xdr:row>
      <xdr:rowOff>76200</xdr:rowOff>
    </xdr:from>
    <xdr:to>
      <xdr:col>1</xdr:col>
      <xdr:colOff>19050</xdr:colOff>
      <xdr:row>1062</xdr:row>
      <xdr:rowOff>114300</xdr:rowOff>
    </xdr:to>
    <xdr:sp macro="" textlink="">
      <xdr:nvSpPr>
        <xdr:cNvPr id="2751" name="Rectangle 5406"/>
        <xdr:cNvSpPr>
          <a:spLocks noChangeArrowheads="1"/>
        </xdr:cNvSpPr>
      </xdr:nvSpPr>
      <xdr:spPr>
        <a:xfrm>
          <a:off x="0" y="1672888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1066</xdr:row>
      <xdr:rowOff>57150</xdr:rowOff>
    </xdr:from>
    <xdr:to>
      <xdr:col>7</xdr:col>
      <xdr:colOff>28575</xdr:colOff>
      <xdr:row>1067</xdr:row>
      <xdr:rowOff>133350</xdr:rowOff>
    </xdr:to>
    <xdr:sp macro="" textlink="">
      <xdr:nvSpPr>
        <xdr:cNvPr id="2752" name="Rectangle 5407"/>
        <xdr:cNvSpPr>
          <a:spLocks noChangeArrowheads="1"/>
        </xdr:cNvSpPr>
      </xdr:nvSpPr>
      <xdr:spPr>
        <a:xfrm>
          <a:off x="687705" y="1680921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1066</xdr:row>
      <xdr:rowOff>76200</xdr:rowOff>
    </xdr:from>
    <xdr:to>
      <xdr:col>1</xdr:col>
      <xdr:colOff>19050</xdr:colOff>
      <xdr:row>1067</xdr:row>
      <xdr:rowOff>114300</xdr:rowOff>
    </xdr:to>
    <xdr:sp macro="" textlink="">
      <xdr:nvSpPr>
        <xdr:cNvPr id="2753" name="Rectangle 5408"/>
        <xdr:cNvSpPr>
          <a:spLocks noChangeArrowheads="1"/>
        </xdr:cNvSpPr>
      </xdr:nvSpPr>
      <xdr:spPr>
        <a:xfrm>
          <a:off x="0" y="1681111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1071</xdr:row>
      <xdr:rowOff>57150</xdr:rowOff>
    </xdr:from>
    <xdr:to>
      <xdr:col>7</xdr:col>
      <xdr:colOff>28575</xdr:colOff>
      <xdr:row>1072</xdr:row>
      <xdr:rowOff>133350</xdr:rowOff>
    </xdr:to>
    <xdr:sp macro="" textlink="">
      <xdr:nvSpPr>
        <xdr:cNvPr id="2754" name="Rectangle 5409"/>
        <xdr:cNvSpPr>
          <a:spLocks noChangeArrowheads="1"/>
        </xdr:cNvSpPr>
      </xdr:nvSpPr>
      <xdr:spPr>
        <a:xfrm>
          <a:off x="687705" y="1689144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1071</xdr:row>
      <xdr:rowOff>76200</xdr:rowOff>
    </xdr:from>
    <xdr:to>
      <xdr:col>1</xdr:col>
      <xdr:colOff>19050</xdr:colOff>
      <xdr:row>1072</xdr:row>
      <xdr:rowOff>114300</xdr:rowOff>
    </xdr:to>
    <xdr:sp macro="" textlink="">
      <xdr:nvSpPr>
        <xdr:cNvPr id="2755" name="Rectangle 5410"/>
        <xdr:cNvSpPr>
          <a:spLocks noChangeArrowheads="1"/>
        </xdr:cNvSpPr>
      </xdr:nvSpPr>
      <xdr:spPr>
        <a:xfrm>
          <a:off x="0" y="1689334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1076</xdr:row>
      <xdr:rowOff>57150</xdr:rowOff>
    </xdr:from>
    <xdr:to>
      <xdr:col>7</xdr:col>
      <xdr:colOff>28575</xdr:colOff>
      <xdr:row>1077</xdr:row>
      <xdr:rowOff>133350</xdr:rowOff>
    </xdr:to>
    <xdr:sp macro="" textlink="">
      <xdr:nvSpPr>
        <xdr:cNvPr id="2756" name="Rectangle 5411"/>
        <xdr:cNvSpPr>
          <a:spLocks noChangeArrowheads="1"/>
        </xdr:cNvSpPr>
      </xdr:nvSpPr>
      <xdr:spPr>
        <a:xfrm>
          <a:off x="687705" y="1697367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1076</xdr:row>
      <xdr:rowOff>76200</xdr:rowOff>
    </xdr:from>
    <xdr:to>
      <xdr:col>1</xdr:col>
      <xdr:colOff>19050</xdr:colOff>
      <xdr:row>1077</xdr:row>
      <xdr:rowOff>114300</xdr:rowOff>
    </xdr:to>
    <xdr:sp macro="" textlink="">
      <xdr:nvSpPr>
        <xdr:cNvPr id="2757" name="Rectangle 5412"/>
        <xdr:cNvSpPr>
          <a:spLocks noChangeArrowheads="1"/>
        </xdr:cNvSpPr>
      </xdr:nvSpPr>
      <xdr:spPr>
        <a:xfrm>
          <a:off x="0" y="1697558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1081</xdr:row>
      <xdr:rowOff>57150</xdr:rowOff>
    </xdr:from>
    <xdr:to>
      <xdr:col>7</xdr:col>
      <xdr:colOff>28575</xdr:colOff>
      <xdr:row>1082</xdr:row>
      <xdr:rowOff>133350</xdr:rowOff>
    </xdr:to>
    <xdr:sp macro="" textlink="">
      <xdr:nvSpPr>
        <xdr:cNvPr id="2758" name="Rectangle 5413"/>
        <xdr:cNvSpPr>
          <a:spLocks noChangeArrowheads="1"/>
        </xdr:cNvSpPr>
      </xdr:nvSpPr>
      <xdr:spPr>
        <a:xfrm>
          <a:off x="687705" y="1705590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1081</xdr:row>
      <xdr:rowOff>76200</xdr:rowOff>
    </xdr:from>
    <xdr:to>
      <xdr:col>1</xdr:col>
      <xdr:colOff>19050</xdr:colOff>
      <xdr:row>1082</xdr:row>
      <xdr:rowOff>114300</xdr:rowOff>
    </xdr:to>
    <xdr:sp macro="" textlink="">
      <xdr:nvSpPr>
        <xdr:cNvPr id="2759" name="Rectangle 5414"/>
        <xdr:cNvSpPr>
          <a:spLocks noChangeArrowheads="1"/>
        </xdr:cNvSpPr>
      </xdr:nvSpPr>
      <xdr:spPr>
        <a:xfrm>
          <a:off x="0" y="1705781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0" name="Rectangle 5415"/>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1" name="Rectangle 5416"/>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2" name="Rectangle 5417"/>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3" name="Rectangle 5418"/>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4" name="Rectangle 5419"/>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5" name="Rectangle 5420"/>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6" name="Rectangle 5421"/>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7" name="Rectangle 5422"/>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8" name="Rectangle 5423"/>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69" name="Rectangle 5424"/>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70" name="Rectangle 5425"/>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71" name="Rectangle 5426"/>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1037</xdr:row>
      <xdr:rowOff>0</xdr:rowOff>
    </xdr:from>
    <xdr:to>
      <xdr:col>15</xdr:col>
      <xdr:colOff>9525</xdr:colOff>
      <xdr:row>1037</xdr:row>
      <xdr:rowOff>0</xdr:rowOff>
    </xdr:to>
    <xdr:sp macro="" textlink="">
      <xdr:nvSpPr>
        <xdr:cNvPr id="2772" name="Rectangle 5427"/>
        <xdr:cNvSpPr>
          <a:spLocks noChangeArrowheads="1"/>
        </xdr:cNvSpPr>
      </xdr:nvSpPr>
      <xdr:spPr>
        <a:xfrm>
          <a:off x="1582420" y="1632654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1036</xdr:row>
      <xdr:rowOff>57150</xdr:rowOff>
    </xdr:from>
    <xdr:to>
      <xdr:col>30</xdr:col>
      <xdr:colOff>28575</xdr:colOff>
      <xdr:row>1037</xdr:row>
      <xdr:rowOff>133350</xdr:rowOff>
    </xdr:to>
    <xdr:sp macro="" textlink="">
      <xdr:nvSpPr>
        <xdr:cNvPr id="2773" name="Rectangle 5428"/>
        <xdr:cNvSpPr>
          <a:spLocks noChangeArrowheads="1"/>
        </xdr:cNvSpPr>
      </xdr:nvSpPr>
      <xdr:spPr>
        <a:xfrm>
          <a:off x="3287395" y="1631581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1036</xdr:row>
      <xdr:rowOff>76200</xdr:rowOff>
    </xdr:from>
    <xdr:to>
      <xdr:col>14</xdr:col>
      <xdr:colOff>113030</xdr:colOff>
      <xdr:row>1037</xdr:row>
      <xdr:rowOff>152400</xdr:rowOff>
    </xdr:to>
    <xdr:sp macro="" textlink="">
      <xdr:nvSpPr>
        <xdr:cNvPr id="2774" name="Rectangle 5429"/>
        <xdr:cNvSpPr>
          <a:spLocks noChangeArrowheads="1"/>
        </xdr:cNvSpPr>
      </xdr:nvSpPr>
      <xdr:spPr>
        <a:xfrm>
          <a:off x="1564640" y="1631772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75" name="Rectangle 5430"/>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76" name="Rectangle 5431"/>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77" name="Rectangle 5432"/>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78" name="Rectangle 5433"/>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79" name="Rectangle 5434"/>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0" name="Rectangle 5435"/>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1" name="Rectangle 5436"/>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2" name="Rectangle 5437"/>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3" name="Rectangle 5438"/>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4" name="Rectangle 5439"/>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5" name="Rectangle 5440"/>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6" name="Rectangle 5441"/>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1042</xdr:row>
      <xdr:rowOff>0</xdr:rowOff>
    </xdr:from>
    <xdr:to>
      <xdr:col>15</xdr:col>
      <xdr:colOff>9525</xdr:colOff>
      <xdr:row>1042</xdr:row>
      <xdr:rowOff>0</xdr:rowOff>
    </xdr:to>
    <xdr:sp macro="" textlink="">
      <xdr:nvSpPr>
        <xdr:cNvPr id="2787" name="Rectangle 5442"/>
        <xdr:cNvSpPr>
          <a:spLocks noChangeArrowheads="1"/>
        </xdr:cNvSpPr>
      </xdr:nvSpPr>
      <xdr:spPr>
        <a:xfrm>
          <a:off x="1582420" y="1640878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1041</xdr:row>
      <xdr:rowOff>57150</xdr:rowOff>
    </xdr:from>
    <xdr:to>
      <xdr:col>30</xdr:col>
      <xdr:colOff>28575</xdr:colOff>
      <xdr:row>1042</xdr:row>
      <xdr:rowOff>133350</xdr:rowOff>
    </xdr:to>
    <xdr:sp macro="" textlink="">
      <xdr:nvSpPr>
        <xdr:cNvPr id="2788" name="Rectangle 5443"/>
        <xdr:cNvSpPr>
          <a:spLocks noChangeArrowheads="1"/>
        </xdr:cNvSpPr>
      </xdr:nvSpPr>
      <xdr:spPr>
        <a:xfrm>
          <a:off x="3287395" y="1639804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1041</xdr:row>
      <xdr:rowOff>76200</xdr:rowOff>
    </xdr:from>
    <xdr:to>
      <xdr:col>14</xdr:col>
      <xdr:colOff>113030</xdr:colOff>
      <xdr:row>1042</xdr:row>
      <xdr:rowOff>152400</xdr:rowOff>
    </xdr:to>
    <xdr:sp macro="" textlink="">
      <xdr:nvSpPr>
        <xdr:cNvPr id="2789" name="Rectangle 5444"/>
        <xdr:cNvSpPr>
          <a:spLocks noChangeArrowheads="1"/>
        </xdr:cNvSpPr>
      </xdr:nvSpPr>
      <xdr:spPr>
        <a:xfrm>
          <a:off x="1564640" y="1639995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0" name="Rectangle 5445"/>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1" name="Rectangle 5446"/>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2" name="Rectangle 5447"/>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3" name="Rectangle 5448"/>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4" name="Rectangle 5449"/>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5" name="Rectangle 5450"/>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6" name="Rectangle 5451"/>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7" name="Rectangle 5452"/>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8" name="Rectangle 5453"/>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799" name="Rectangle 5454"/>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800" name="Rectangle 5455"/>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801" name="Rectangle 5456"/>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1047</xdr:row>
      <xdr:rowOff>0</xdr:rowOff>
    </xdr:from>
    <xdr:to>
      <xdr:col>15</xdr:col>
      <xdr:colOff>9525</xdr:colOff>
      <xdr:row>1047</xdr:row>
      <xdr:rowOff>0</xdr:rowOff>
    </xdr:to>
    <xdr:sp macro="" textlink="">
      <xdr:nvSpPr>
        <xdr:cNvPr id="2802" name="Rectangle 5457"/>
        <xdr:cNvSpPr>
          <a:spLocks noChangeArrowheads="1"/>
        </xdr:cNvSpPr>
      </xdr:nvSpPr>
      <xdr:spPr>
        <a:xfrm>
          <a:off x="1582420" y="1649101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1046</xdr:row>
      <xdr:rowOff>57150</xdr:rowOff>
    </xdr:from>
    <xdr:to>
      <xdr:col>30</xdr:col>
      <xdr:colOff>28575</xdr:colOff>
      <xdr:row>1047</xdr:row>
      <xdr:rowOff>133350</xdr:rowOff>
    </xdr:to>
    <xdr:sp macro="" textlink="">
      <xdr:nvSpPr>
        <xdr:cNvPr id="2803" name="Rectangle 5458"/>
        <xdr:cNvSpPr>
          <a:spLocks noChangeArrowheads="1"/>
        </xdr:cNvSpPr>
      </xdr:nvSpPr>
      <xdr:spPr>
        <a:xfrm>
          <a:off x="3287395" y="16480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1046</xdr:row>
      <xdr:rowOff>76200</xdr:rowOff>
    </xdr:from>
    <xdr:to>
      <xdr:col>14</xdr:col>
      <xdr:colOff>113030</xdr:colOff>
      <xdr:row>1047</xdr:row>
      <xdr:rowOff>152400</xdr:rowOff>
    </xdr:to>
    <xdr:sp macro="" textlink="">
      <xdr:nvSpPr>
        <xdr:cNvPr id="2804" name="Rectangle 5459"/>
        <xdr:cNvSpPr>
          <a:spLocks noChangeArrowheads="1"/>
        </xdr:cNvSpPr>
      </xdr:nvSpPr>
      <xdr:spPr>
        <a:xfrm>
          <a:off x="1564640" y="1648218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05" name="Rectangle 5460"/>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06" name="Rectangle 5461"/>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07" name="Rectangle 5462"/>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08" name="Rectangle 5463"/>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09" name="Rectangle 5464"/>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0" name="Rectangle 5465"/>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1" name="Rectangle 5466"/>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2" name="Rectangle 5467"/>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3" name="Rectangle 5468"/>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4" name="Rectangle 5469"/>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5" name="Rectangle 5470"/>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6" name="Rectangle 5471"/>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1052</xdr:row>
      <xdr:rowOff>0</xdr:rowOff>
    </xdr:from>
    <xdr:to>
      <xdr:col>15</xdr:col>
      <xdr:colOff>9525</xdr:colOff>
      <xdr:row>1052</xdr:row>
      <xdr:rowOff>0</xdr:rowOff>
    </xdr:to>
    <xdr:sp macro="" textlink="">
      <xdr:nvSpPr>
        <xdr:cNvPr id="2817" name="Rectangle 5472"/>
        <xdr:cNvSpPr>
          <a:spLocks noChangeArrowheads="1"/>
        </xdr:cNvSpPr>
      </xdr:nvSpPr>
      <xdr:spPr>
        <a:xfrm>
          <a:off x="1582420" y="1657324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1051</xdr:row>
      <xdr:rowOff>57150</xdr:rowOff>
    </xdr:from>
    <xdr:to>
      <xdr:col>30</xdr:col>
      <xdr:colOff>28575</xdr:colOff>
      <xdr:row>1052</xdr:row>
      <xdr:rowOff>133350</xdr:rowOff>
    </xdr:to>
    <xdr:sp macro="" textlink="">
      <xdr:nvSpPr>
        <xdr:cNvPr id="2818" name="Rectangle 5473"/>
        <xdr:cNvSpPr>
          <a:spLocks noChangeArrowheads="1"/>
        </xdr:cNvSpPr>
      </xdr:nvSpPr>
      <xdr:spPr>
        <a:xfrm>
          <a:off x="3287395" y="16562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1051</xdr:row>
      <xdr:rowOff>76200</xdr:rowOff>
    </xdr:from>
    <xdr:to>
      <xdr:col>14</xdr:col>
      <xdr:colOff>113030</xdr:colOff>
      <xdr:row>1052</xdr:row>
      <xdr:rowOff>152400</xdr:rowOff>
    </xdr:to>
    <xdr:sp macro="" textlink="">
      <xdr:nvSpPr>
        <xdr:cNvPr id="2819" name="Rectangle 5474"/>
        <xdr:cNvSpPr>
          <a:spLocks noChangeArrowheads="1"/>
        </xdr:cNvSpPr>
      </xdr:nvSpPr>
      <xdr:spPr>
        <a:xfrm>
          <a:off x="1564640" y="1656441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0" name="Rectangle 5475"/>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1" name="Rectangle 5476"/>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2" name="Rectangle 5477"/>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3" name="Rectangle 5478"/>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4" name="Rectangle 5479"/>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5" name="Rectangle 5480"/>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6" name="Rectangle 5481"/>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7" name="Rectangle 5482"/>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8" name="Rectangle 5483"/>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29" name="Rectangle 5484"/>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30" name="Rectangle 5485"/>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31" name="Rectangle 5486"/>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1057</xdr:row>
      <xdr:rowOff>0</xdr:rowOff>
    </xdr:from>
    <xdr:to>
      <xdr:col>15</xdr:col>
      <xdr:colOff>9525</xdr:colOff>
      <xdr:row>1057</xdr:row>
      <xdr:rowOff>0</xdr:rowOff>
    </xdr:to>
    <xdr:sp macro="" textlink="">
      <xdr:nvSpPr>
        <xdr:cNvPr id="2832" name="Rectangle 5487"/>
        <xdr:cNvSpPr>
          <a:spLocks noChangeArrowheads="1"/>
        </xdr:cNvSpPr>
      </xdr:nvSpPr>
      <xdr:spPr>
        <a:xfrm>
          <a:off x="1582420" y="1665547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1056</xdr:row>
      <xdr:rowOff>57150</xdr:rowOff>
    </xdr:from>
    <xdr:to>
      <xdr:col>30</xdr:col>
      <xdr:colOff>28575</xdr:colOff>
      <xdr:row>1057</xdr:row>
      <xdr:rowOff>133350</xdr:rowOff>
    </xdr:to>
    <xdr:sp macro="" textlink="">
      <xdr:nvSpPr>
        <xdr:cNvPr id="2833" name="Rectangle 5488"/>
        <xdr:cNvSpPr>
          <a:spLocks noChangeArrowheads="1"/>
        </xdr:cNvSpPr>
      </xdr:nvSpPr>
      <xdr:spPr>
        <a:xfrm>
          <a:off x="3287395" y="16644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1056</xdr:row>
      <xdr:rowOff>76200</xdr:rowOff>
    </xdr:from>
    <xdr:to>
      <xdr:col>14</xdr:col>
      <xdr:colOff>113030</xdr:colOff>
      <xdr:row>1057</xdr:row>
      <xdr:rowOff>152400</xdr:rowOff>
    </xdr:to>
    <xdr:sp macro="" textlink="">
      <xdr:nvSpPr>
        <xdr:cNvPr id="2834" name="Rectangle 5489"/>
        <xdr:cNvSpPr>
          <a:spLocks noChangeArrowheads="1"/>
        </xdr:cNvSpPr>
      </xdr:nvSpPr>
      <xdr:spPr>
        <a:xfrm>
          <a:off x="1564640" y="1664665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35" name="Rectangle 5490"/>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36" name="Rectangle 5491"/>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37" name="Rectangle 5492"/>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38" name="Rectangle 5493"/>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39" name="Rectangle 5494"/>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0" name="Rectangle 5495"/>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1" name="Rectangle 5496"/>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2" name="Rectangle 5497"/>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3" name="Rectangle 5498"/>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4" name="Rectangle 5499"/>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5" name="Rectangle 5500"/>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6" name="Rectangle 5501"/>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1062</xdr:row>
      <xdr:rowOff>0</xdr:rowOff>
    </xdr:from>
    <xdr:to>
      <xdr:col>15</xdr:col>
      <xdr:colOff>9525</xdr:colOff>
      <xdr:row>1062</xdr:row>
      <xdr:rowOff>0</xdr:rowOff>
    </xdr:to>
    <xdr:sp macro="" textlink="">
      <xdr:nvSpPr>
        <xdr:cNvPr id="2847" name="Rectangle 5502"/>
        <xdr:cNvSpPr>
          <a:spLocks noChangeArrowheads="1"/>
        </xdr:cNvSpPr>
      </xdr:nvSpPr>
      <xdr:spPr>
        <a:xfrm>
          <a:off x="1582420" y="1673771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1061</xdr:row>
      <xdr:rowOff>57150</xdr:rowOff>
    </xdr:from>
    <xdr:to>
      <xdr:col>30</xdr:col>
      <xdr:colOff>28575</xdr:colOff>
      <xdr:row>1062</xdr:row>
      <xdr:rowOff>133350</xdr:rowOff>
    </xdr:to>
    <xdr:sp macro="" textlink="">
      <xdr:nvSpPr>
        <xdr:cNvPr id="2848" name="Rectangle 5503"/>
        <xdr:cNvSpPr>
          <a:spLocks noChangeArrowheads="1"/>
        </xdr:cNvSpPr>
      </xdr:nvSpPr>
      <xdr:spPr>
        <a:xfrm>
          <a:off x="3287395" y="16726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1061</xdr:row>
      <xdr:rowOff>76200</xdr:rowOff>
    </xdr:from>
    <xdr:to>
      <xdr:col>14</xdr:col>
      <xdr:colOff>113030</xdr:colOff>
      <xdr:row>1062</xdr:row>
      <xdr:rowOff>152400</xdr:rowOff>
    </xdr:to>
    <xdr:sp macro="" textlink="">
      <xdr:nvSpPr>
        <xdr:cNvPr id="2849" name="Rectangle 5504"/>
        <xdr:cNvSpPr>
          <a:spLocks noChangeArrowheads="1"/>
        </xdr:cNvSpPr>
      </xdr:nvSpPr>
      <xdr:spPr>
        <a:xfrm>
          <a:off x="1564640" y="1672888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0" name="Rectangle 5505"/>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1" name="Rectangle 5506"/>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2" name="Rectangle 5507"/>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3" name="Rectangle 5508"/>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4" name="Rectangle 5509"/>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5" name="Rectangle 5510"/>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6" name="Rectangle 5511"/>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7" name="Rectangle 5512"/>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8" name="Rectangle 5513"/>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59" name="Rectangle 5514"/>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60" name="Rectangle 5515"/>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61" name="Rectangle 5516"/>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1067</xdr:row>
      <xdr:rowOff>0</xdr:rowOff>
    </xdr:from>
    <xdr:to>
      <xdr:col>15</xdr:col>
      <xdr:colOff>9525</xdr:colOff>
      <xdr:row>1067</xdr:row>
      <xdr:rowOff>0</xdr:rowOff>
    </xdr:to>
    <xdr:sp macro="" textlink="">
      <xdr:nvSpPr>
        <xdr:cNvPr id="2862" name="Rectangle 5517"/>
        <xdr:cNvSpPr>
          <a:spLocks noChangeArrowheads="1"/>
        </xdr:cNvSpPr>
      </xdr:nvSpPr>
      <xdr:spPr>
        <a:xfrm>
          <a:off x="1582420" y="1681994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1066</xdr:row>
      <xdr:rowOff>57150</xdr:rowOff>
    </xdr:from>
    <xdr:to>
      <xdr:col>30</xdr:col>
      <xdr:colOff>28575</xdr:colOff>
      <xdr:row>1067</xdr:row>
      <xdr:rowOff>133350</xdr:rowOff>
    </xdr:to>
    <xdr:sp macro="" textlink="">
      <xdr:nvSpPr>
        <xdr:cNvPr id="2863" name="Rectangle 5518"/>
        <xdr:cNvSpPr>
          <a:spLocks noChangeArrowheads="1"/>
        </xdr:cNvSpPr>
      </xdr:nvSpPr>
      <xdr:spPr>
        <a:xfrm>
          <a:off x="3287395" y="1680921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1066</xdr:row>
      <xdr:rowOff>76200</xdr:rowOff>
    </xdr:from>
    <xdr:to>
      <xdr:col>14</xdr:col>
      <xdr:colOff>113030</xdr:colOff>
      <xdr:row>1067</xdr:row>
      <xdr:rowOff>152400</xdr:rowOff>
    </xdr:to>
    <xdr:sp macro="" textlink="">
      <xdr:nvSpPr>
        <xdr:cNvPr id="2864" name="Rectangle 5519"/>
        <xdr:cNvSpPr>
          <a:spLocks noChangeArrowheads="1"/>
        </xdr:cNvSpPr>
      </xdr:nvSpPr>
      <xdr:spPr>
        <a:xfrm>
          <a:off x="1564640" y="1681111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65" name="Rectangle 5520"/>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66" name="Rectangle 5521"/>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67" name="Rectangle 5522"/>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68" name="Rectangle 5523"/>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69" name="Rectangle 5524"/>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0" name="Rectangle 5525"/>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1" name="Rectangle 5526"/>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2" name="Rectangle 5527"/>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3" name="Rectangle 5528"/>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4" name="Rectangle 5529"/>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5" name="Rectangle 5530"/>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6" name="Rectangle 5531"/>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1072</xdr:row>
      <xdr:rowOff>0</xdr:rowOff>
    </xdr:from>
    <xdr:to>
      <xdr:col>15</xdr:col>
      <xdr:colOff>9525</xdr:colOff>
      <xdr:row>1072</xdr:row>
      <xdr:rowOff>0</xdr:rowOff>
    </xdr:to>
    <xdr:sp macro="" textlink="">
      <xdr:nvSpPr>
        <xdr:cNvPr id="2877" name="Rectangle 5532"/>
        <xdr:cNvSpPr>
          <a:spLocks noChangeArrowheads="1"/>
        </xdr:cNvSpPr>
      </xdr:nvSpPr>
      <xdr:spPr>
        <a:xfrm>
          <a:off x="1582420" y="1690217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1071</xdr:row>
      <xdr:rowOff>57150</xdr:rowOff>
    </xdr:from>
    <xdr:to>
      <xdr:col>30</xdr:col>
      <xdr:colOff>28575</xdr:colOff>
      <xdr:row>1072</xdr:row>
      <xdr:rowOff>133350</xdr:rowOff>
    </xdr:to>
    <xdr:sp macro="" textlink="">
      <xdr:nvSpPr>
        <xdr:cNvPr id="2878" name="Rectangle 5533"/>
        <xdr:cNvSpPr>
          <a:spLocks noChangeArrowheads="1"/>
        </xdr:cNvSpPr>
      </xdr:nvSpPr>
      <xdr:spPr>
        <a:xfrm>
          <a:off x="3287395" y="1689144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1071</xdr:row>
      <xdr:rowOff>76200</xdr:rowOff>
    </xdr:from>
    <xdr:to>
      <xdr:col>14</xdr:col>
      <xdr:colOff>113030</xdr:colOff>
      <xdr:row>1072</xdr:row>
      <xdr:rowOff>152400</xdr:rowOff>
    </xdr:to>
    <xdr:sp macro="" textlink="">
      <xdr:nvSpPr>
        <xdr:cNvPr id="2879" name="Rectangle 5534"/>
        <xdr:cNvSpPr>
          <a:spLocks noChangeArrowheads="1"/>
        </xdr:cNvSpPr>
      </xdr:nvSpPr>
      <xdr:spPr>
        <a:xfrm>
          <a:off x="1564640" y="1689334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0" name="Rectangle 5535"/>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1" name="Rectangle 5536"/>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2" name="Rectangle 5537"/>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3" name="Rectangle 5538"/>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4" name="Rectangle 5539"/>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5" name="Rectangle 5540"/>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6" name="Rectangle 5541"/>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7" name="Rectangle 5542"/>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8" name="Rectangle 5543"/>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89" name="Rectangle 5544"/>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90" name="Rectangle 5545"/>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91" name="Rectangle 5546"/>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1077</xdr:row>
      <xdr:rowOff>0</xdr:rowOff>
    </xdr:from>
    <xdr:to>
      <xdr:col>15</xdr:col>
      <xdr:colOff>9525</xdr:colOff>
      <xdr:row>1077</xdr:row>
      <xdr:rowOff>0</xdr:rowOff>
    </xdr:to>
    <xdr:sp macro="" textlink="">
      <xdr:nvSpPr>
        <xdr:cNvPr id="2892" name="Rectangle 5547"/>
        <xdr:cNvSpPr>
          <a:spLocks noChangeArrowheads="1"/>
        </xdr:cNvSpPr>
      </xdr:nvSpPr>
      <xdr:spPr>
        <a:xfrm>
          <a:off x="1582420" y="1698440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1076</xdr:row>
      <xdr:rowOff>57150</xdr:rowOff>
    </xdr:from>
    <xdr:to>
      <xdr:col>30</xdr:col>
      <xdr:colOff>28575</xdr:colOff>
      <xdr:row>1077</xdr:row>
      <xdr:rowOff>133350</xdr:rowOff>
    </xdr:to>
    <xdr:sp macro="" textlink="">
      <xdr:nvSpPr>
        <xdr:cNvPr id="2893" name="Rectangle 5548"/>
        <xdr:cNvSpPr>
          <a:spLocks noChangeArrowheads="1"/>
        </xdr:cNvSpPr>
      </xdr:nvSpPr>
      <xdr:spPr>
        <a:xfrm>
          <a:off x="3287395" y="1697367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1076</xdr:row>
      <xdr:rowOff>76200</xdr:rowOff>
    </xdr:from>
    <xdr:to>
      <xdr:col>14</xdr:col>
      <xdr:colOff>113030</xdr:colOff>
      <xdr:row>1077</xdr:row>
      <xdr:rowOff>152400</xdr:rowOff>
    </xdr:to>
    <xdr:sp macro="" textlink="">
      <xdr:nvSpPr>
        <xdr:cNvPr id="2894" name="Rectangle 5549"/>
        <xdr:cNvSpPr>
          <a:spLocks noChangeArrowheads="1"/>
        </xdr:cNvSpPr>
      </xdr:nvSpPr>
      <xdr:spPr>
        <a:xfrm>
          <a:off x="1564640" y="1697558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895" name="Rectangle 5550"/>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896" name="Rectangle 5551"/>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897" name="Rectangle 5552"/>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898" name="Rectangle 5553"/>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899" name="Rectangle 5554"/>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0" name="Rectangle 5555"/>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1" name="Rectangle 5556"/>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2" name="Rectangle 5557"/>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3" name="Rectangle 5558"/>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4" name="Rectangle 5559"/>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5" name="Rectangle 5560"/>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6" name="Rectangle 5561"/>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1082</xdr:row>
      <xdr:rowOff>0</xdr:rowOff>
    </xdr:from>
    <xdr:to>
      <xdr:col>15</xdr:col>
      <xdr:colOff>9525</xdr:colOff>
      <xdr:row>1082</xdr:row>
      <xdr:rowOff>0</xdr:rowOff>
    </xdr:to>
    <xdr:sp macro="" textlink="">
      <xdr:nvSpPr>
        <xdr:cNvPr id="2907" name="Rectangle 5562"/>
        <xdr:cNvSpPr>
          <a:spLocks noChangeArrowheads="1"/>
        </xdr:cNvSpPr>
      </xdr:nvSpPr>
      <xdr:spPr>
        <a:xfrm>
          <a:off x="1582420" y="170666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1081</xdr:row>
      <xdr:rowOff>57150</xdr:rowOff>
    </xdr:from>
    <xdr:to>
      <xdr:col>30</xdr:col>
      <xdr:colOff>28575</xdr:colOff>
      <xdr:row>1082</xdr:row>
      <xdr:rowOff>133350</xdr:rowOff>
    </xdr:to>
    <xdr:sp macro="" textlink="">
      <xdr:nvSpPr>
        <xdr:cNvPr id="2908" name="Rectangle 5563"/>
        <xdr:cNvSpPr>
          <a:spLocks noChangeArrowheads="1"/>
        </xdr:cNvSpPr>
      </xdr:nvSpPr>
      <xdr:spPr>
        <a:xfrm>
          <a:off x="3287395" y="1705590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1081</xdr:row>
      <xdr:rowOff>76200</xdr:rowOff>
    </xdr:from>
    <xdr:to>
      <xdr:col>14</xdr:col>
      <xdr:colOff>113030</xdr:colOff>
      <xdr:row>1082</xdr:row>
      <xdr:rowOff>152400</xdr:rowOff>
    </xdr:to>
    <xdr:sp macro="" textlink="">
      <xdr:nvSpPr>
        <xdr:cNvPr id="2909" name="Rectangle 5564"/>
        <xdr:cNvSpPr>
          <a:spLocks noChangeArrowheads="1"/>
        </xdr:cNvSpPr>
      </xdr:nvSpPr>
      <xdr:spPr>
        <a:xfrm>
          <a:off x="1564640" y="1705781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1104</xdr:row>
      <xdr:rowOff>57150</xdr:rowOff>
    </xdr:from>
    <xdr:to>
      <xdr:col>7</xdr:col>
      <xdr:colOff>28575</xdr:colOff>
      <xdr:row>1105</xdr:row>
      <xdr:rowOff>133350</xdr:rowOff>
    </xdr:to>
    <xdr:sp macro="" textlink="">
      <xdr:nvSpPr>
        <xdr:cNvPr id="2910" name="Rectangle 5565"/>
        <xdr:cNvSpPr>
          <a:spLocks noChangeArrowheads="1"/>
        </xdr:cNvSpPr>
      </xdr:nvSpPr>
      <xdr:spPr>
        <a:xfrm>
          <a:off x="687705" y="1738852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1104</xdr:row>
      <xdr:rowOff>76200</xdr:rowOff>
    </xdr:from>
    <xdr:to>
      <xdr:col>1</xdr:col>
      <xdr:colOff>19050</xdr:colOff>
      <xdr:row>1105</xdr:row>
      <xdr:rowOff>114300</xdr:rowOff>
    </xdr:to>
    <xdr:sp macro="" textlink="">
      <xdr:nvSpPr>
        <xdr:cNvPr id="2911" name="Rectangle 5566"/>
        <xdr:cNvSpPr>
          <a:spLocks noChangeArrowheads="1"/>
        </xdr:cNvSpPr>
      </xdr:nvSpPr>
      <xdr:spPr>
        <a:xfrm>
          <a:off x="0" y="1739042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1109</xdr:row>
      <xdr:rowOff>57150</xdr:rowOff>
    </xdr:from>
    <xdr:to>
      <xdr:col>7</xdr:col>
      <xdr:colOff>28575</xdr:colOff>
      <xdr:row>1110</xdr:row>
      <xdr:rowOff>133350</xdr:rowOff>
    </xdr:to>
    <xdr:sp macro="" textlink="">
      <xdr:nvSpPr>
        <xdr:cNvPr id="2912" name="Rectangle 5567"/>
        <xdr:cNvSpPr>
          <a:spLocks noChangeArrowheads="1"/>
        </xdr:cNvSpPr>
      </xdr:nvSpPr>
      <xdr:spPr>
        <a:xfrm>
          <a:off x="687705" y="1747075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1109</xdr:row>
      <xdr:rowOff>76200</xdr:rowOff>
    </xdr:from>
    <xdr:to>
      <xdr:col>1</xdr:col>
      <xdr:colOff>19050</xdr:colOff>
      <xdr:row>1110</xdr:row>
      <xdr:rowOff>114300</xdr:rowOff>
    </xdr:to>
    <xdr:sp macro="" textlink="">
      <xdr:nvSpPr>
        <xdr:cNvPr id="2913" name="Rectangle 5568"/>
        <xdr:cNvSpPr>
          <a:spLocks noChangeArrowheads="1"/>
        </xdr:cNvSpPr>
      </xdr:nvSpPr>
      <xdr:spPr>
        <a:xfrm>
          <a:off x="0" y="1747266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1114</xdr:row>
      <xdr:rowOff>57150</xdr:rowOff>
    </xdr:from>
    <xdr:to>
      <xdr:col>7</xdr:col>
      <xdr:colOff>28575</xdr:colOff>
      <xdr:row>1115</xdr:row>
      <xdr:rowOff>133350</xdr:rowOff>
    </xdr:to>
    <xdr:sp macro="" textlink="">
      <xdr:nvSpPr>
        <xdr:cNvPr id="2914" name="Rectangle 5569"/>
        <xdr:cNvSpPr>
          <a:spLocks noChangeArrowheads="1"/>
        </xdr:cNvSpPr>
      </xdr:nvSpPr>
      <xdr:spPr>
        <a:xfrm>
          <a:off x="687705" y="1755298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1114</xdr:row>
      <xdr:rowOff>76200</xdr:rowOff>
    </xdr:from>
    <xdr:to>
      <xdr:col>1</xdr:col>
      <xdr:colOff>19050</xdr:colOff>
      <xdr:row>1115</xdr:row>
      <xdr:rowOff>114300</xdr:rowOff>
    </xdr:to>
    <xdr:sp macro="" textlink="">
      <xdr:nvSpPr>
        <xdr:cNvPr id="2915" name="Rectangle 5570"/>
        <xdr:cNvSpPr>
          <a:spLocks noChangeArrowheads="1"/>
        </xdr:cNvSpPr>
      </xdr:nvSpPr>
      <xdr:spPr>
        <a:xfrm>
          <a:off x="0" y="1755489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1119</xdr:row>
      <xdr:rowOff>57150</xdr:rowOff>
    </xdr:from>
    <xdr:to>
      <xdr:col>7</xdr:col>
      <xdr:colOff>28575</xdr:colOff>
      <xdr:row>1120</xdr:row>
      <xdr:rowOff>133350</xdr:rowOff>
    </xdr:to>
    <xdr:sp macro="" textlink="">
      <xdr:nvSpPr>
        <xdr:cNvPr id="2916" name="Rectangle 5571"/>
        <xdr:cNvSpPr>
          <a:spLocks noChangeArrowheads="1"/>
        </xdr:cNvSpPr>
      </xdr:nvSpPr>
      <xdr:spPr>
        <a:xfrm>
          <a:off x="687705" y="1763522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1119</xdr:row>
      <xdr:rowOff>76200</xdr:rowOff>
    </xdr:from>
    <xdr:to>
      <xdr:col>1</xdr:col>
      <xdr:colOff>19050</xdr:colOff>
      <xdr:row>1120</xdr:row>
      <xdr:rowOff>114300</xdr:rowOff>
    </xdr:to>
    <xdr:sp macro="" textlink="">
      <xdr:nvSpPr>
        <xdr:cNvPr id="2917" name="Rectangle 5572"/>
        <xdr:cNvSpPr>
          <a:spLocks noChangeArrowheads="1"/>
        </xdr:cNvSpPr>
      </xdr:nvSpPr>
      <xdr:spPr>
        <a:xfrm>
          <a:off x="0" y="1763712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1124</xdr:row>
      <xdr:rowOff>57150</xdr:rowOff>
    </xdr:from>
    <xdr:to>
      <xdr:col>7</xdr:col>
      <xdr:colOff>28575</xdr:colOff>
      <xdr:row>1125</xdr:row>
      <xdr:rowOff>133350</xdr:rowOff>
    </xdr:to>
    <xdr:sp macro="" textlink="">
      <xdr:nvSpPr>
        <xdr:cNvPr id="2918" name="Rectangle 5573"/>
        <xdr:cNvSpPr>
          <a:spLocks noChangeArrowheads="1"/>
        </xdr:cNvSpPr>
      </xdr:nvSpPr>
      <xdr:spPr>
        <a:xfrm>
          <a:off x="687705" y="1771745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1124</xdr:row>
      <xdr:rowOff>76200</xdr:rowOff>
    </xdr:from>
    <xdr:to>
      <xdr:col>1</xdr:col>
      <xdr:colOff>19050</xdr:colOff>
      <xdr:row>1125</xdr:row>
      <xdr:rowOff>114300</xdr:rowOff>
    </xdr:to>
    <xdr:sp macro="" textlink="">
      <xdr:nvSpPr>
        <xdr:cNvPr id="2919" name="Rectangle 5574"/>
        <xdr:cNvSpPr>
          <a:spLocks noChangeArrowheads="1"/>
        </xdr:cNvSpPr>
      </xdr:nvSpPr>
      <xdr:spPr>
        <a:xfrm>
          <a:off x="0" y="1771935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1129</xdr:row>
      <xdr:rowOff>57150</xdr:rowOff>
    </xdr:from>
    <xdr:to>
      <xdr:col>7</xdr:col>
      <xdr:colOff>28575</xdr:colOff>
      <xdr:row>1130</xdr:row>
      <xdr:rowOff>133350</xdr:rowOff>
    </xdr:to>
    <xdr:sp macro="" textlink="">
      <xdr:nvSpPr>
        <xdr:cNvPr id="2920" name="Rectangle 5575"/>
        <xdr:cNvSpPr>
          <a:spLocks noChangeArrowheads="1"/>
        </xdr:cNvSpPr>
      </xdr:nvSpPr>
      <xdr:spPr>
        <a:xfrm>
          <a:off x="687705" y="1779968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1129</xdr:row>
      <xdr:rowOff>76200</xdr:rowOff>
    </xdr:from>
    <xdr:to>
      <xdr:col>1</xdr:col>
      <xdr:colOff>19050</xdr:colOff>
      <xdr:row>1130</xdr:row>
      <xdr:rowOff>114300</xdr:rowOff>
    </xdr:to>
    <xdr:sp macro="" textlink="">
      <xdr:nvSpPr>
        <xdr:cNvPr id="2921" name="Rectangle 5576"/>
        <xdr:cNvSpPr>
          <a:spLocks noChangeArrowheads="1"/>
        </xdr:cNvSpPr>
      </xdr:nvSpPr>
      <xdr:spPr>
        <a:xfrm>
          <a:off x="0" y="1780159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1134</xdr:row>
      <xdr:rowOff>57150</xdr:rowOff>
    </xdr:from>
    <xdr:to>
      <xdr:col>7</xdr:col>
      <xdr:colOff>28575</xdr:colOff>
      <xdr:row>1135</xdr:row>
      <xdr:rowOff>133350</xdr:rowOff>
    </xdr:to>
    <xdr:sp macro="" textlink="">
      <xdr:nvSpPr>
        <xdr:cNvPr id="2922" name="Rectangle 5577"/>
        <xdr:cNvSpPr>
          <a:spLocks noChangeArrowheads="1"/>
        </xdr:cNvSpPr>
      </xdr:nvSpPr>
      <xdr:spPr>
        <a:xfrm>
          <a:off x="687705" y="1788191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1134</xdr:row>
      <xdr:rowOff>76200</xdr:rowOff>
    </xdr:from>
    <xdr:to>
      <xdr:col>1</xdr:col>
      <xdr:colOff>19050</xdr:colOff>
      <xdr:row>1135</xdr:row>
      <xdr:rowOff>114300</xdr:rowOff>
    </xdr:to>
    <xdr:sp macro="" textlink="">
      <xdr:nvSpPr>
        <xdr:cNvPr id="2923" name="Rectangle 5578"/>
        <xdr:cNvSpPr>
          <a:spLocks noChangeArrowheads="1"/>
        </xdr:cNvSpPr>
      </xdr:nvSpPr>
      <xdr:spPr>
        <a:xfrm>
          <a:off x="0" y="17883822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1139</xdr:row>
      <xdr:rowOff>57150</xdr:rowOff>
    </xdr:from>
    <xdr:to>
      <xdr:col>7</xdr:col>
      <xdr:colOff>28575</xdr:colOff>
      <xdr:row>1140</xdr:row>
      <xdr:rowOff>133350</xdr:rowOff>
    </xdr:to>
    <xdr:sp macro="" textlink="">
      <xdr:nvSpPr>
        <xdr:cNvPr id="2924" name="Rectangle 5579"/>
        <xdr:cNvSpPr>
          <a:spLocks noChangeArrowheads="1"/>
        </xdr:cNvSpPr>
      </xdr:nvSpPr>
      <xdr:spPr>
        <a:xfrm>
          <a:off x="687705" y="1796415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1139</xdr:row>
      <xdr:rowOff>76200</xdr:rowOff>
    </xdr:from>
    <xdr:to>
      <xdr:col>1</xdr:col>
      <xdr:colOff>19050</xdr:colOff>
      <xdr:row>1140</xdr:row>
      <xdr:rowOff>114300</xdr:rowOff>
    </xdr:to>
    <xdr:sp macro="" textlink="">
      <xdr:nvSpPr>
        <xdr:cNvPr id="2925" name="Rectangle 5580"/>
        <xdr:cNvSpPr>
          <a:spLocks noChangeArrowheads="1"/>
        </xdr:cNvSpPr>
      </xdr:nvSpPr>
      <xdr:spPr>
        <a:xfrm>
          <a:off x="0" y="17966055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1144</xdr:row>
      <xdr:rowOff>57150</xdr:rowOff>
    </xdr:from>
    <xdr:to>
      <xdr:col>7</xdr:col>
      <xdr:colOff>28575</xdr:colOff>
      <xdr:row>1145</xdr:row>
      <xdr:rowOff>133350</xdr:rowOff>
    </xdr:to>
    <xdr:sp macro="" textlink="">
      <xdr:nvSpPr>
        <xdr:cNvPr id="2926" name="Rectangle 5581"/>
        <xdr:cNvSpPr>
          <a:spLocks noChangeArrowheads="1"/>
        </xdr:cNvSpPr>
      </xdr:nvSpPr>
      <xdr:spPr>
        <a:xfrm>
          <a:off x="687705" y="1804638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1144</xdr:row>
      <xdr:rowOff>76200</xdr:rowOff>
    </xdr:from>
    <xdr:to>
      <xdr:col>1</xdr:col>
      <xdr:colOff>19050</xdr:colOff>
      <xdr:row>1145</xdr:row>
      <xdr:rowOff>114300</xdr:rowOff>
    </xdr:to>
    <xdr:sp macro="" textlink="">
      <xdr:nvSpPr>
        <xdr:cNvPr id="2927" name="Rectangle 5582"/>
        <xdr:cNvSpPr>
          <a:spLocks noChangeArrowheads="1"/>
        </xdr:cNvSpPr>
      </xdr:nvSpPr>
      <xdr:spPr>
        <a:xfrm>
          <a:off x="0" y="18048287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1149</xdr:row>
      <xdr:rowOff>57150</xdr:rowOff>
    </xdr:from>
    <xdr:to>
      <xdr:col>7</xdr:col>
      <xdr:colOff>28575</xdr:colOff>
      <xdr:row>1150</xdr:row>
      <xdr:rowOff>133350</xdr:rowOff>
    </xdr:to>
    <xdr:sp macro="" textlink="">
      <xdr:nvSpPr>
        <xdr:cNvPr id="2928" name="Rectangle 5583"/>
        <xdr:cNvSpPr>
          <a:spLocks noChangeArrowheads="1"/>
        </xdr:cNvSpPr>
      </xdr:nvSpPr>
      <xdr:spPr>
        <a:xfrm>
          <a:off x="687705" y="1812861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1149</xdr:row>
      <xdr:rowOff>76200</xdr:rowOff>
    </xdr:from>
    <xdr:to>
      <xdr:col>1</xdr:col>
      <xdr:colOff>19050</xdr:colOff>
      <xdr:row>1150</xdr:row>
      <xdr:rowOff>114300</xdr:rowOff>
    </xdr:to>
    <xdr:sp macro="" textlink="">
      <xdr:nvSpPr>
        <xdr:cNvPr id="2929" name="Rectangle 5584"/>
        <xdr:cNvSpPr>
          <a:spLocks noChangeArrowheads="1"/>
        </xdr:cNvSpPr>
      </xdr:nvSpPr>
      <xdr:spPr>
        <a:xfrm>
          <a:off x="0" y="18130520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0" name="Rectangle 5585"/>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1" name="Rectangle 5586"/>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2" name="Rectangle 5587"/>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3" name="Rectangle 5588"/>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4" name="Rectangle 5589"/>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5" name="Rectangle 5590"/>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6" name="Rectangle 5591"/>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7" name="Rectangle 5592"/>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8" name="Rectangle 5593"/>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39" name="Rectangle 5594"/>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40" name="Rectangle 5595"/>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41" name="Rectangle 5596"/>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42" name="Rectangle 5597"/>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1105</xdr:row>
      <xdr:rowOff>0</xdr:rowOff>
    </xdr:from>
    <xdr:to>
      <xdr:col>15</xdr:col>
      <xdr:colOff>9525</xdr:colOff>
      <xdr:row>1105</xdr:row>
      <xdr:rowOff>0</xdr:rowOff>
    </xdr:to>
    <xdr:sp macro="" textlink="">
      <xdr:nvSpPr>
        <xdr:cNvPr id="2943" name="Rectangle 5598"/>
        <xdr:cNvSpPr>
          <a:spLocks noChangeArrowheads="1"/>
        </xdr:cNvSpPr>
      </xdr:nvSpPr>
      <xdr:spPr>
        <a:xfrm>
          <a:off x="1582420" y="1739925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1104</xdr:row>
      <xdr:rowOff>57150</xdr:rowOff>
    </xdr:from>
    <xdr:to>
      <xdr:col>30</xdr:col>
      <xdr:colOff>28575</xdr:colOff>
      <xdr:row>1105</xdr:row>
      <xdr:rowOff>133350</xdr:rowOff>
    </xdr:to>
    <xdr:sp macro="" textlink="">
      <xdr:nvSpPr>
        <xdr:cNvPr id="2944" name="Rectangle 5599"/>
        <xdr:cNvSpPr>
          <a:spLocks noChangeArrowheads="1"/>
        </xdr:cNvSpPr>
      </xdr:nvSpPr>
      <xdr:spPr>
        <a:xfrm>
          <a:off x="3287395" y="1738852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1104</xdr:row>
      <xdr:rowOff>76200</xdr:rowOff>
    </xdr:from>
    <xdr:to>
      <xdr:col>14</xdr:col>
      <xdr:colOff>113030</xdr:colOff>
      <xdr:row>1105</xdr:row>
      <xdr:rowOff>152400</xdr:rowOff>
    </xdr:to>
    <xdr:sp macro="" textlink="">
      <xdr:nvSpPr>
        <xdr:cNvPr id="2945" name="Rectangle 5600"/>
        <xdr:cNvSpPr>
          <a:spLocks noChangeArrowheads="1"/>
        </xdr:cNvSpPr>
      </xdr:nvSpPr>
      <xdr:spPr>
        <a:xfrm>
          <a:off x="1564640" y="1739042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46" name="Rectangle 5601"/>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47" name="Rectangle 5602"/>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48" name="Rectangle 5603"/>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49" name="Rectangle 5604"/>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0" name="Rectangle 5605"/>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1" name="Rectangle 5606"/>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2" name="Rectangle 5607"/>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3" name="Rectangle 5608"/>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4" name="Rectangle 5609"/>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5" name="Rectangle 5610"/>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6" name="Rectangle 5611"/>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7" name="Rectangle 5612"/>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8" name="Rectangle 5613"/>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1110</xdr:row>
      <xdr:rowOff>0</xdr:rowOff>
    </xdr:from>
    <xdr:to>
      <xdr:col>15</xdr:col>
      <xdr:colOff>9525</xdr:colOff>
      <xdr:row>1110</xdr:row>
      <xdr:rowOff>0</xdr:rowOff>
    </xdr:to>
    <xdr:sp macro="" textlink="">
      <xdr:nvSpPr>
        <xdr:cNvPr id="2959" name="Rectangle 5614"/>
        <xdr:cNvSpPr>
          <a:spLocks noChangeArrowheads="1"/>
        </xdr:cNvSpPr>
      </xdr:nvSpPr>
      <xdr:spPr>
        <a:xfrm>
          <a:off x="1582420" y="1748148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1109</xdr:row>
      <xdr:rowOff>57150</xdr:rowOff>
    </xdr:from>
    <xdr:to>
      <xdr:col>30</xdr:col>
      <xdr:colOff>28575</xdr:colOff>
      <xdr:row>1110</xdr:row>
      <xdr:rowOff>133350</xdr:rowOff>
    </xdr:to>
    <xdr:sp macro="" textlink="">
      <xdr:nvSpPr>
        <xdr:cNvPr id="2960" name="Rectangle 5615"/>
        <xdr:cNvSpPr>
          <a:spLocks noChangeArrowheads="1"/>
        </xdr:cNvSpPr>
      </xdr:nvSpPr>
      <xdr:spPr>
        <a:xfrm>
          <a:off x="3287395" y="1747075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1109</xdr:row>
      <xdr:rowOff>76200</xdr:rowOff>
    </xdr:from>
    <xdr:to>
      <xdr:col>14</xdr:col>
      <xdr:colOff>113030</xdr:colOff>
      <xdr:row>1110</xdr:row>
      <xdr:rowOff>152400</xdr:rowOff>
    </xdr:to>
    <xdr:sp macro="" textlink="">
      <xdr:nvSpPr>
        <xdr:cNvPr id="2961" name="Rectangle 5616"/>
        <xdr:cNvSpPr>
          <a:spLocks noChangeArrowheads="1"/>
        </xdr:cNvSpPr>
      </xdr:nvSpPr>
      <xdr:spPr>
        <a:xfrm>
          <a:off x="1564640" y="1747266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2" name="Rectangle 5617"/>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3" name="Rectangle 5618"/>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4" name="Rectangle 5619"/>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5" name="Rectangle 5620"/>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6" name="Rectangle 5621"/>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7" name="Rectangle 5622"/>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8" name="Rectangle 5623"/>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69" name="Rectangle 5624"/>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70" name="Rectangle 5625"/>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71" name="Rectangle 5626"/>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72" name="Rectangle 5627"/>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73" name="Rectangle 5628"/>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74" name="Rectangle 5629"/>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1115</xdr:row>
      <xdr:rowOff>0</xdr:rowOff>
    </xdr:from>
    <xdr:to>
      <xdr:col>15</xdr:col>
      <xdr:colOff>9525</xdr:colOff>
      <xdr:row>1115</xdr:row>
      <xdr:rowOff>0</xdr:rowOff>
    </xdr:to>
    <xdr:sp macro="" textlink="">
      <xdr:nvSpPr>
        <xdr:cNvPr id="2975" name="Rectangle 5630"/>
        <xdr:cNvSpPr>
          <a:spLocks noChangeArrowheads="1"/>
        </xdr:cNvSpPr>
      </xdr:nvSpPr>
      <xdr:spPr>
        <a:xfrm>
          <a:off x="1582420" y="1756371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1114</xdr:row>
      <xdr:rowOff>57150</xdr:rowOff>
    </xdr:from>
    <xdr:to>
      <xdr:col>30</xdr:col>
      <xdr:colOff>28575</xdr:colOff>
      <xdr:row>1115</xdr:row>
      <xdr:rowOff>133350</xdr:rowOff>
    </xdr:to>
    <xdr:sp macro="" textlink="">
      <xdr:nvSpPr>
        <xdr:cNvPr id="2976" name="Rectangle 5631"/>
        <xdr:cNvSpPr>
          <a:spLocks noChangeArrowheads="1"/>
        </xdr:cNvSpPr>
      </xdr:nvSpPr>
      <xdr:spPr>
        <a:xfrm>
          <a:off x="3287395" y="1755298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1114</xdr:row>
      <xdr:rowOff>76200</xdr:rowOff>
    </xdr:from>
    <xdr:to>
      <xdr:col>14</xdr:col>
      <xdr:colOff>113030</xdr:colOff>
      <xdr:row>1115</xdr:row>
      <xdr:rowOff>152400</xdr:rowOff>
    </xdr:to>
    <xdr:sp macro="" textlink="">
      <xdr:nvSpPr>
        <xdr:cNvPr id="2977" name="Rectangle 5632"/>
        <xdr:cNvSpPr>
          <a:spLocks noChangeArrowheads="1"/>
        </xdr:cNvSpPr>
      </xdr:nvSpPr>
      <xdr:spPr>
        <a:xfrm>
          <a:off x="1564640" y="1755489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78" name="Rectangle 5633"/>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79" name="Rectangle 5634"/>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0" name="Rectangle 5635"/>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1" name="Rectangle 5636"/>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2" name="Rectangle 5637"/>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3" name="Rectangle 5638"/>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4" name="Rectangle 5639"/>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5" name="Rectangle 5640"/>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6" name="Rectangle 5641"/>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7" name="Rectangle 5642"/>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8" name="Rectangle 5643"/>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89" name="Rectangle 5644"/>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90" name="Rectangle 5645"/>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1120</xdr:row>
      <xdr:rowOff>0</xdr:rowOff>
    </xdr:from>
    <xdr:to>
      <xdr:col>15</xdr:col>
      <xdr:colOff>9525</xdr:colOff>
      <xdr:row>1120</xdr:row>
      <xdr:rowOff>0</xdr:rowOff>
    </xdr:to>
    <xdr:sp macro="" textlink="">
      <xdr:nvSpPr>
        <xdr:cNvPr id="2991" name="Rectangle 5646"/>
        <xdr:cNvSpPr>
          <a:spLocks noChangeArrowheads="1"/>
        </xdr:cNvSpPr>
      </xdr:nvSpPr>
      <xdr:spPr>
        <a:xfrm>
          <a:off x="1582420" y="1764595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1119</xdr:row>
      <xdr:rowOff>57150</xdr:rowOff>
    </xdr:from>
    <xdr:to>
      <xdr:col>30</xdr:col>
      <xdr:colOff>28575</xdr:colOff>
      <xdr:row>1120</xdr:row>
      <xdr:rowOff>133350</xdr:rowOff>
    </xdr:to>
    <xdr:sp macro="" textlink="">
      <xdr:nvSpPr>
        <xdr:cNvPr id="2992" name="Rectangle 5647"/>
        <xdr:cNvSpPr>
          <a:spLocks noChangeArrowheads="1"/>
        </xdr:cNvSpPr>
      </xdr:nvSpPr>
      <xdr:spPr>
        <a:xfrm>
          <a:off x="3287395" y="1763522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1119</xdr:row>
      <xdr:rowOff>76200</xdr:rowOff>
    </xdr:from>
    <xdr:to>
      <xdr:col>14</xdr:col>
      <xdr:colOff>113030</xdr:colOff>
      <xdr:row>1120</xdr:row>
      <xdr:rowOff>152400</xdr:rowOff>
    </xdr:to>
    <xdr:sp macro="" textlink="">
      <xdr:nvSpPr>
        <xdr:cNvPr id="2993" name="Rectangle 5648"/>
        <xdr:cNvSpPr>
          <a:spLocks noChangeArrowheads="1"/>
        </xdr:cNvSpPr>
      </xdr:nvSpPr>
      <xdr:spPr>
        <a:xfrm>
          <a:off x="1564640" y="1763712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2994" name="Rectangle 5649"/>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2995" name="Rectangle 5650"/>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2996" name="Rectangle 5651"/>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2997" name="Rectangle 5652"/>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2998" name="Rectangle 5653"/>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2999" name="Rectangle 5654"/>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0" name="Rectangle 5655"/>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1" name="Rectangle 5656"/>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2" name="Rectangle 5657"/>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3" name="Rectangle 5658"/>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4" name="Rectangle 5659"/>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5" name="Rectangle 5660"/>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6" name="Rectangle 5661"/>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1125</xdr:row>
      <xdr:rowOff>0</xdr:rowOff>
    </xdr:from>
    <xdr:to>
      <xdr:col>15</xdr:col>
      <xdr:colOff>9525</xdr:colOff>
      <xdr:row>1125</xdr:row>
      <xdr:rowOff>0</xdr:rowOff>
    </xdr:to>
    <xdr:sp macro="" textlink="">
      <xdr:nvSpPr>
        <xdr:cNvPr id="3007" name="Rectangle 5662"/>
        <xdr:cNvSpPr>
          <a:spLocks noChangeArrowheads="1"/>
        </xdr:cNvSpPr>
      </xdr:nvSpPr>
      <xdr:spPr>
        <a:xfrm>
          <a:off x="1582420" y="1772818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1124</xdr:row>
      <xdr:rowOff>57150</xdr:rowOff>
    </xdr:from>
    <xdr:to>
      <xdr:col>30</xdr:col>
      <xdr:colOff>28575</xdr:colOff>
      <xdr:row>1125</xdr:row>
      <xdr:rowOff>133350</xdr:rowOff>
    </xdr:to>
    <xdr:sp macro="" textlink="">
      <xdr:nvSpPr>
        <xdr:cNvPr id="3008" name="Rectangle 5663"/>
        <xdr:cNvSpPr>
          <a:spLocks noChangeArrowheads="1"/>
        </xdr:cNvSpPr>
      </xdr:nvSpPr>
      <xdr:spPr>
        <a:xfrm>
          <a:off x="3287395" y="1771745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1124</xdr:row>
      <xdr:rowOff>76200</xdr:rowOff>
    </xdr:from>
    <xdr:to>
      <xdr:col>14</xdr:col>
      <xdr:colOff>113030</xdr:colOff>
      <xdr:row>1125</xdr:row>
      <xdr:rowOff>152400</xdr:rowOff>
    </xdr:to>
    <xdr:sp macro="" textlink="">
      <xdr:nvSpPr>
        <xdr:cNvPr id="3009" name="Rectangle 5664"/>
        <xdr:cNvSpPr>
          <a:spLocks noChangeArrowheads="1"/>
        </xdr:cNvSpPr>
      </xdr:nvSpPr>
      <xdr:spPr>
        <a:xfrm>
          <a:off x="1564640" y="1771935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0" name="Rectangle 5665"/>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1" name="Rectangle 5666"/>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2" name="Rectangle 5667"/>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3" name="Rectangle 5668"/>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4" name="Rectangle 5669"/>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5" name="Rectangle 5670"/>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6" name="Rectangle 5671"/>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7" name="Rectangle 5672"/>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8" name="Rectangle 5673"/>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19" name="Rectangle 5674"/>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20" name="Rectangle 5675"/>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21" name="Rectangle 5676"/>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22" name="Rectangle 5677"/>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1130</xdr:row>
      <xdr:rowOff>0</xdr:rowOff>
    </xdr:from>
    <xdr:to>
      <xdr:col>15</xdr:col>
      <xdr:colOff>9525</xdr:colOff>
      <xdr:row>1130</xdr:row>
      <xdr:rowOff>0</xdr:rowOff>
    </xdr:to>
    <xdr:sp macro="" textlink="">
      <xdr:nvSpPr>
        <xdr:cNvPr id="3023" name="Rectangle 5678"/>
        <xdr:cNvSpPr>
          <a:spLocks noChangeArrowheads="1"/>
        </xdr:cNvSpPr>
      </xdr:nvSpPr>
      <xdr:spPr>
        <a:xfrm>
          <a:off x="1582420" y="1781041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1129</xdr:row>
      <xdr:rowOff>57150</xdr:rowOff>
    </xdr:from>
    <xdr:to>
      <xdr:col>30</xdr:col>
      <xdr:colOff>28575</xdr:colOff>
      <xdr:row>1130</xdr:row>
      <xdr:rowOff>133350</xdr:rowOff>
    </xdr:to>
    <xdr:sp macro="" textlink="">
      <xdr:nvSpPr>
        <xdr:cNvPr id="3024" name="Rectangle 5679"/>
        <xdr:cNvSpPr>
          <a:spLocks noChangeArrowheads="1"/>
        </xdr:cNvSpPr>
      </xdr:nvSpPr>
      <xdr:spPr>
        <a:xfrm>
          <a:off x="3287395" y="1779968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1129</xdr:row>
      <xdr:rowOff>76200</xdr:rowOff>
    </xdr:from>
    <xdr:to>
      <xdr:col>14</xdr:col>
      <xdr:colOff>113030</xdr:colOff>
      <xdr:row>1130</xdr:row>
      <xdr:rowOff>152400</xdr:rowOff>
    </xdr:to>
    <xdr:sp macro="" textlink="">
      <xdr:nvSpPr>
        <xdr:cNvPr id="3025" name="Rectangle 5680"/>
        <xdr:cNvSpPr>
          <a:spLocks noChangeArrowheads="1"/>
        </xdr:cNvSpPr>
      </xdr:nvSpPr>
      <xdr:spPr>
        <a:xfrm>
          <a:off x="1564640" y="1780159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26" name="Rectangle 5681"/>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27" name="Rectangle 5682"/>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28" name="Rectangle 5683"/>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29" name="Rectangle 5684"/>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0" name="Rectangle 5685"/>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1" name="Rectangle 5686"/>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2" name="Rectangle 5687"/>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3" name="Rectangle 5688"/>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4" name="Rectangle 5689"/>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5" name="Rectangle 5690"/>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6" name="Rectangle 5691"/>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7" name="Rectangle 5692"/>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8" name="Rectangle 5693"/>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1135</xdr:row>
      <xdr:rowOff>0</xdr:rowOff>
    </xdr:from>
    <xdr:to>
      <xdr:col>15</xdr:col>
      <xdr:colOff>9525</xdr:colOff>
      <xdr:row>1135</xdr:row>
      <xdr:rowOff>0</xdr:rowOff>
    </xdr:to>
    <xdr:sp macro="" textlink="">
      <xdr:nvSpPr>
        <xdr:cNvPr id="3039" name="Rectangle 5694"/>
        <xdr:cNvSpPr>
          <a:spLocks noChangeArrowheads="1"/>
        </xdr:cNvSpPr>
      </xdr:nvSpPr>
      <xdr:spPr>
        <a:xfrm>
          <a:off x="1582420" y="178926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1134</xdr:row>
      <xdr:rowOff>57150</xdr:rowOff>
    </xdr:from>
    <xdr:to>
      <xdr:col>30</xdr:col>
      <xdr:colOff>28575</xdr:colOff>
      <xdr:row>1135</xdr:row>
      <xdr:rowOff>133350</xdr:rowOff>
    </xdr:to>
    <xdr:sp macro="" textlink="">
      <xdr:nvSpPr>
        <xdr:cNvPr id="3040" name="Rectangle 5695"/>
        <xdr:cNvSpPr>
          <a:spLocks noChangeArrowheads="1"/>
        </xdr:cNvSpPr>
      </xdr:nvSpPr>
      <xdr:spPr>
        <a:xfrm>
          <a:off x="3287395" y="17881917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1134</xdr:row>
      <xdr:rowOff>76200</xdr:rowOff>
    </xdr:from>
    <xdr:to>
      <xdr:col>14</xdr:col>
      <xdr:colOff>113030</xdr:colOff>
      <xdr:row>1135</xdr:row>
      <xdr:rowOff>152400</xdr:rowOff>
    </xdr:to>
    <xdr:sp macro="" textlink="">
      <xdr:nvSpPr>
        <xdr:cNvPr id="3041" name="Rectangle 5696"/>
        <xdr:cNvSpPr>
          <a:spLocks noChangeArrowheads="1"/>
        </xdr:cNvSpPr>
      </xdr:nvSpPr>
      <xdr:spPr>
        <a:xfrm>
          <a:off x="1564640" y="17883822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2" name="Rectangle 5697"/>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3" name="Rectangle 5698"/>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4" name="Rectangle 5699"/>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5" name="Rectangle 5700"/>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6" name="Rectangle 5701"/>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7" name="Rectangle 5702"/>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8" name="Rectangle 5703"/>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49" name="Rectangle 5704"/>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50" name="Rectangle 5705"/>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51" name="Rectangle 5706"/>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52" name="Rectangle 5707"/>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53" name="Rectangle 5708"/>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54" name="Rectangle 5709"/>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1140</xdr:row>
      <xdr:rowOff>0</xdr:rowOff>
    </xdr:from>
    <xdr:to>
      <xdr:col>15</xdr:col>
      <xdr:colOff>9525</xdr:colOff>
      <xdr:row>1140</xdr:row>
      <xdr:rowOff>0</xdr:rowOff>
    </xdr:to>
    <xdr:sp macro="" textlink="">
      <xdr:nvSpPr>
        <xdr:cNvPr id="3055" name="Rectangle 5710"/>
        <xdr:cNvSpPr>
          <a:spLocks noChangeArrowheads="1"/>
        </xdr:cNvSpPr>
      </xdr:nvSpPr>
      <xdr:spPr>
        <a:xfrm>
          <a:off x="1582420" y="17974881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1139</xdr:row>
      <xdr:rowOff>57150</xdr:rowOff>
    </xdr:from>
    <xdr:to>
      <xdr:col>30</xdr:col>
      <xdr:colOff>28575</xdr:colOff>
      <xdr:row>1140</xdr:row>
      <xdr:rowOff>133350</xdr:rowOff>
    </xdr:to>
    <xdr:sp macro="" textlink="">
      <xdr:nvSpPr>
        <xdr:cNvPr id="3056" name="Rectangle 5711"/>
        <xdr:cNvSpPr>
          <a:spLocks noChangeArrowheads="1"/>
        </xdr:cNvSpPr>
      </xdr:nvSpPr>
      <xdr:spPr>
        <a:xfrm>
          <a:off x="3287395" y="17964150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1139</xdr:row>
      <xdr:rowOff>76200</xdr:rowOff>
    </xdr:from>
    <xdr:to>
      <xdr:col>14</xdr:col>
      <xdr:colOff>113030</xdr:colOff>
      <xdr:row>1140</xdr:row>
      <xdr:rowOff>152400</xdr:rowOff>
    </xdr:to>
    <xdr:sp macro="" textlink="">
      <xdr:nvSpPr>
        <xdr:cNvPr id="3057" name="Rectangle 5712"/>
        <xdr:cNvSpPr>
          <a:spLocks noChangeArrowheads="1"/>
        </xdr:cNvSpPr>
      </xdr:nvSpPr>
      <xdr:spPr>
        <a:xfrm>
          <a:off x="1564640" y="17966055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58" name="Rectangle 5713"/>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59" name="Rectangle 5714"/>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0" name="Rectangle 5715"/>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1" name="Rectangle 5716"/>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2" name="Rectangle 5717"/>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3" name="Rectangle 5718"/>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4" name="Rectangle 5719"/>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5" name="Rectangle 5720"/>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6" name="Rectangle 5721"/>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7" name="Rectangle 5722"/>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8" name="Rectangle 5723"/>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69" name="Rectangle 5724"/>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70" name="Rectangle 5725"/>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1145</xdr:row>
      <xdr:rowOff>0</xdr:rowOff>
    </xdr:from>
    <xdr:to>
      <xdr:col>15</xdr:col>
      <xdr:colOff>9525</xdr:colOff>
      <xdr:row>1145</xdr:row>
      <xdr:rowOff>0</xdr:rowOff>
    </xdr:to>
    <xdr:sp macro="" textlink="">
      <xdr:nvSpPr>
        <xdr:cNvPr id="3071" name="Rectangle 5726"/>
        <xdr:cNvSpPr>
          <a:spLocks noChangeArrowheads="1"/>
        </xdr:cNvSpPr>
      </xdr:nvSpPr>
      <xdr:spPr>
        <a:xfrm>
          <a:off x="1582420" y="1805711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1144</xdr:row>
      <xdr:rowOff>57150</xdr:rowOff>
    </xdr:from>
    <xdr:to>
      <xdr:col>30</xdr:col>
      <xdr:colOff>28575</xdr:colOff>
      <xdr:row>1145</xdr:row>
      <xdr:rowOff>133350</xdr:rowOff>
    </xdr:to>
    <xdr:sp macro="" textlink="">
      <xdr:nvSpPr>
        <xdr:cNvPr id="3072" name="Rectangle 5727"/>
        <xdr:cNvSpPr>
          <a:spLocks noChangeArrowheads="1"/>
        </xdr:cNvSpPr>
      </xdr:nvSpPr>
      <xdr:spPr>
        <a:xfrm>
          <a:off x="3287395" y="18046382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1144</xdr:row>
      <xdr:rowOff>76200</xdr:rowOff>
    </xdr:from>
    <xdr:to>
      <xdr:col>14</xdr:col>
      <xdr:colOff>113030</xdr:colOff>
      <xdr:row>1145</xdr:row>
      <xdr:rowOff>152400</xdr:rowOff>
    </xdr:to>
    <xdr:sp macro="" textlink="">
      <xdr:nvSpPr>
        <xdr:cNvPr id="3073" name="Rectangle 5728"/>
        <xdr:cNvSpPr>
          <a:spLocks noChangeArrowheads="1"/>
        </xdr:cNvSpPr>
      </xdr:nvSpPr>
      <xdr:spPr>
        <a:xfrm>
          <a:off x="1564640" y="18048287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74" name="Rectangle 5729"/>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75" name="Rectangle 5730"/>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76" name="Rectangle 5731"/>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77" name="Rectangle 5732"/>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78" name="Rectangle 5733"/>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79" name="Rectangle 5734"/>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0" name="Rectangle 5735"/>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1" name="Rectangle 5736"/>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2" name="Rectangle 5737"/>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3" name="Rectangle 5738"/>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4" name="Rectangle 5739"/>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5" name="Rectangle 5740"/>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6" name="Rectangle 5741"/>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1150</xdr:row>
      <xdr:rowOff>0</xdr:rowOff>
    </xdr:from>
    <xdr:to>
      <xdr:col>15</xdr:col>
      <xdr:colOff>9525</xdr:colOff>
      <xdr:row>1150</xdr:row>
      <xdr:rowOff>0</xdr:rowOff>
    </xdr:to>
    <xdr:sp macro="" textlink="">
      <xdr:nvSpPr>
        <xdr:cNvPr id="3087" name="Rectangle 5742"/>
        <xdr:cNvSpPr>
          <a:spLocks noChangeArrowheads="1"/>
        </xdr:cNvSpPr>
      </xdr:nvSpPr>
      <xdr:spPr>
        <a:xfrm>
          <a:off x="1582420" y="18139346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1149</xdr:row>
      <xdr:rowOff>57150</xdr:rowOff>
    </xdr:from>
    <xdr:to>
      <xdr:col>30</xdr:col>
      <xdr:colOff>28575</xdr:colOff>
      <xdr:row>1150</xdr:row>
      <xdr:rowOff>133350</xdr:rowOff>
    </xdr:to>
    <xdr:sp macro="" textlink="">
      <xdr:nvSpPr>
        <xdr:cNvPr id="3088" name="Rectangle 5743"/>
        <xdr:cNvSpPr>
          <a:spLocks noChangeArrowheads="1"/>
        </xdr:cNvSpPr>
      </xdr:nvSpPr>
      <xdr:spPr>
        <a:xfrm>
          <a:off x="3287395" y="18128615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1149</xdr:row>
      <xdr:rowOff>76200</xdr:rowOff>
    </xdr:from>
    <xdr:to>
      <xdr:col>14</xdr:col>
      <xdr:colOff>113030</xdr:colOff>
      <xdr:row>1150</xdr:row>
      <xdr:rowOff>152400</xdr:rowOff>
    </xdr:to>
    <xdr:sp macro="" textlink="">
      <xdr:nvSpPr>
        <xdr:cNvPr id="3089" name="Rectangle 5744"/>
        <xdr:cNvSpPr>
          <a:spLocks noChangeArrowheads="1"/>
        </xdr:cNvSpPr>
      </xdr:nvSpPr>
      <xdr:spPr>
        <a:xfrm>
          <a:off x="1564640" y="18130520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1172</xdr:row>
      <xdr:rowOff>57150</xdr:rowOff>
    </xdr:from>
    <xdr:to>
      <xdr:col>7</xdr:col>
      <xdr:colOff>28575</xdr:colOff>
      <xdr:row>1173</xdr:row>
      <xdr:rowOff>133350</xdr:rowOff>
    </xdr:to>
    <xdr:sp macro="" textlink="">
      <xdr:nvSpPr>
        <xdr:cNvPr id="3090" name="Rectangle 5745"/>
        <xdr:cNvSpPr>
          <a:spLocks noChangeArrowheads="1"/>
        </xdr:cNvSpPr>
      </xdr:nvSpPr>
      <xdr:spPr>
        <a:xfrm>
          <a:off x="687705" y="1846122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1172</xdr:row>
      <xdr:rowOff>76200</xdr:rowOff>
    </xdr:from>
    <xdr:to>
      <xdr:col>1</xdr:col>
      <xdr:colOff>19050</xdr:colOff>
      <xdr:row>1173</xdr:row>
      <xdr:rowOff>114300</xdr:rowOff>
    </xdr:to>
    <xdr:sp macro="" textlink="">
      <xdr:nvSpPr>
        <xdr:cNvPr id="3091" name="Rectangle 5746"/>
        <xdr:cNvSpPr>
          <a:spLocks noChangeArrowheads="1"/>
        </xdr:cNvSpPr>
      </xdr:nvSpPr>
      <xdr:spPr>
        <a:xfrm>
          <a:off x="0" y="1846313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1177</xdr:row>
      <xdr:rowOff>57150</xdr:rowOff>
    </xdr:from>
    <xdr:to>
      <xdr:col>7</xdr:col>
      <xdr:colOff>28575</xdr:colOff>
      <xdr:row>1178</xdr:row>
      <xdr:rowOff>133350</xdr:rowOff>
    </xdr:to>
    <xdr:sp macro="" textlink="">
      <xdr:nvSpPr>
        <xdr:cNvPr id="3092" name="Rectangle 5747"/>
        <xdr:cNvSpPr>
          <a:spLocks noChangeArrowheads="1"/>
        </xdr:cNvSpPr>
      </xdr:nvSpPr>
      <xdr:spPr>
        <a:xfrm>
          <a:off x="687705" y="1854346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1177</xdr:row>
      <xdr:rowOff>76200</xdr:rowOff>
    </xdr:from>
    <xdr:to>
      <xdr:col>1</xdr:col>
      <xdr:colOff>19050</xdr:colOff>
      <xdr:row>1178</xdr:row>
      <xdr:rowOff>114300</xdr:rowOff>
    </xdr:to>
    <xdr:sp macro="" textlink="">
      <xdr:nvSpPr>
        <xdr:cNvPr id="3093" name="Rectangle 5748"/>
        <xdr:cNvSpPr>
          <a:spLocks noChangeArrowheads="1"/>
        </xdr:cNvSpPr>
      </xdr:nvSpPr>
      <xdr:spPr>
        <a:xfrm>
          <a:off x="0" y="1854536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1182</xdr:row>
      <xdr:rowOff>57150</xdr:rowOff>
    </xdr:from>
    <xdr:to>
      <xdr:col>7</xdr:col>
      <xdr:colOff>28575</xdr:colOff>
      <xdr:row>1183</xdr:row>
      <xdr:rowOff>133350</xdr:rowOff>
    </xdr:to>
    <xdr:sp macro="" textlink="">
      <xdr:nvSpPr>
        <xdr:cNvPr id="3094" name="Rectangle 5749"/>
        <xdr:cNvSpPr>
          <a:spLocks noChangeArrowheads="1"/>
        </xdr:cNvSpPr>
      </xdr:nvSpPr>
      <xdr:spPr>
        <a:xfrm>
          <a:off x="687705" y="1862569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1182</xdr:row>
      <xdr:rowOff>76200</xdr:rowOff>
    </xdr:from>
    <xdr:to>
      <xdr:col>1</xdr:col>
      <xdr:colOff>19050</xdr:colOff>
      <xdr:row>1183</xdr:row>
      <xdr:rowOff>114300</xdr:rowOff>
    </xdr:to>
    <xdr:sp macro="" textlink="">
      <xdr:nvSpPr>
        <xdr:cNvPr id="3095" name="Rectangle 5750"/>
        <xdr:cNvSpPr>
          <a:spLocks noChangeArrowheads="1"/>
        </xdr:cNvSpPr>
      </xdr:nvSpPr>
      <xdr:spPr>
        <a:xfrm>
          <a:off x="0" y="1862759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1187</xdr:row>
      <xdr:rowOff>57150</xdr:rowOff>
    </xdr:from>
    <xdr:to>
      <xdr:col>7</xdr:col>
      <xdr:colOff>28575</xdr:colOff>
      <xdr:row>1188</xdr:row>
      <xdr:rowOff>133350</xdr:rowOff>
    </xdr:to>
    <xdr:sp macro="" textlink="">
      <xdr:nvSpPr>
        <xdr:cNvPr id="3096" name="Rectangle 5751"/>
        <xdr:cNvSpPr>
          <a:spLocks noChangeArrowheads="1"/>
        </xdr:cNvSpPr>
      </xdr:nvSpPr>
      <xdr:spPr>
        <a:xfrm>
          <a:off x="687705" y="1870792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1187</xdr:row>
      <xdr:rowOff>76200</xdr:rowOff>
    </xdr:from>
    <xdr:to>
      <xdr:col>1</xdr:col>
      <xdr:colOff>19050</xdr:colOff>
      <xdr:row>1188</xdr:row>
      <xdr:rowOff>114300</xdr:rowOff>
    </xdr:to>
    <xdr:sp macro="" textlink="">
      <xdr:nvSpPr>
        <xdr:cNvPr id="3097" name="Rectangle 5752"/>
        <xdr:cNvSpPr>
          <a:spLocks noChangeArrowheads="1"/>
        </xdr:cNvSpPr>
      </xdr:nvSpPr>
      <xdr:spPr>
        <a:xfrm>
          <a:off x="0" y="1870983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1192</xdr:row>
      <xdr:rowOff>57150</xdr:rowOff>
    </xdr:from>
    <xdr:to>
      <xdr:col>7</xdr:col>
      <xdr:colOff>28575</xdr:colOff>
      <xdr:row>1193</xdr:row>
      <xdr:rowOff>133350</xdr:rowOff>
    </xdr:to>
    <xdr:sp macro="" textlink="">
      <xdr:nvSpPr>
        <xdr:cNvPr id="3098" name="Rectangle 5753"/>
        <xdr:cNvSpPr>
          <a:spLocks noChangeArrowheads="1"/>
        </xdr:cNvSpPr>
      </xdr:nvSpPr>
      <xdr:spPr>
        <a:xfrm>
          <a:off x="687705" y="1879015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1192</xdr:row>
      <xdr:rowOff>76200</xdr:rowOff>
    </xdr:from>
    <xdr:to>
      <xdr:col>1</xdr:col>
      <xdr:colOff>19050</xdr:colOff>
      <xdr:row>1193</xdr:row>
      <xdr:rowOff>114300</xdr:rowOff>
    </xdr:to>
    <xdr:sp macro="" textlink="">
      <xdr:nvSpPr>
        <xdr:cNvPr id="3099" name="Rectangle 5754"/>
        <xdr:cNvSpPr>
          <a:spLocks noChangeArrowheads="1"/>
        </xdr:cNvSpPr>
      </xdr:nvSpPr>
      <xdr:spPr>
        <a:xfrm>
          <a:off x="0" y="1879206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1197</xdr:row>
      <xdr:rowOff>57150</xdr:rowOff>
    </xdr:from>
    <xdr:to>
      <xdr:col>7</xdr:col>
      <xdr:colOff>28575</xdr:colOff>
      <xdr:row>1198</xdr:row>
      <xdr:rowOff>133350</xdr:rowOff>
    </xdr:to>
    <xdr:sp macro="" textlink="">
      <xdr:nvSpPr>
        <xdr:cNvPr id="3100" name="Rectangle 5755"/>
        <xdr:cNvSpPr>
          <a:spLocks noChangeArrowheads="1"/>
        </xdr:cNvSpPr>
      </xdr:nvSpPr>
      <xdr:spPr>
        <a:xfrm>
          <a:off x="687705" y="1887239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1197</xdr:row>
      <xdr:rowOff>76200</xdr:rowOff>
    </xdr:from>
    <xdr:to>
      <xdr:col>1</xdr:col>
      <xdr:colOff>19050</xdr:colOff>
      <xdr:row>1198</xdr:row>
      <xdr:rowOff>114300</xdr:rowOff>
    </xdr:to>
    <xdr:sp macro="" textlink="">
      <xdr:nvSpPr>
        <xdr:cNvPr id="3101" name="Rectangle 5756"/>
        <xdr:cNvSpPr>
          <a:spLocks noChangeArrowheads="1"/>
        </xdr:cNvSpPr>
      </xdr:nvSpPr>
      <xdr:spPr>
        <a:xfrm>
          <a:off x="0" y="1887429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1202</xdr:row>
      <xdr:rowOff>57150</xdr:rowOff>
    </xdr:from>
    <xdr:to>
      <xdr:col>7</xdr:col>
      <xdr:colOff>28575</xdr:colOff>
      <xdr:row>1203</xdr:row>
      <xdr:rowOff>133350</xdr:rowOff>
    </xdr:to>
    <xdr:sp macro="" textlink="">
      <xdr:nvSpPr>
        <xdr:cNvPr id="3102" name="Rectangle 5757"/>
        <xdr:cNvSpPr>
          <a:spLocks noChangeArrowheads="1"/>
        </xdr:cNvSpPr>
      </xdr:nvSpPr>
      <xdr:spPr>
        <a:xfrm>
          <a:off x="687705" y="1895462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1202</xdr:row>
      <xdr:rowOff>76200</xdr:rowOff>
    </xdr:from>
    <xdr:to>
      <xdr:col>1</xdr:col>
      <xdr:colOff>19050</xdr:colOff>
      <xdr:row>1203</xdr:row>
      <xdr:rowOff>114300</xdr:rowOff>
    </xdr:to>
    <xdr:sp macro="" textlink="">
      <xdr:nvSpPr>
        <xdr:cNvPr id="3103" name="Rectangle 5758"/>
        <xdr:cNvSpPr>
          <a:spLocks noChangeArrowheads="1"/>
        </xdr:cNvSpPr>
      </xdr:nvSpPr>
      <xdr:spPr>
        <a:xfrm>
          <a:off x="0" y="18956528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1207</xdr:row>
      <xdr:rowOff>57150</xdr:rowOff>
    </xdr:from>
    <xdr:to>
      <xdr:col>7</xdr:col>
      <xdr:colOff>28575</xdr:colOff>
      <xdr:row>1208</xdr:row>
      <xdr:rowOff>133350</xdr:rowOff>
    </xdr:to>
    <xdr:sp macro="" textlink="">
      <xdr:nvSpPr>
        <xdr:cNvPr id="3104" name="Rectangle 5759"/>
        <xdr:cNvSpPr>
          <a:spLocks noChangeArrowheads="1"/>
        </xdr:cNvSpPr>
      </xdr:nvSpPr>
      <xdr:spPr>
        <a:xfrm>
          <a:off x="687705" y="1903685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1207</xdr:row>
      <xdr:rowOff>76200</xdr:rowOff>
    </xdr:from>
    <xdr:to>
      <xdr:col>1</xdr:col>
      <xdr:colOff>19050</xdr:colOff>
      <xdr:row>1208</xdr:row>
      <xdr:rowOff>114300</xdr:rowOff>
    </xdr:to>
    <xdr:sp macro="" textlink="">
      <xdr:nvSpPr>
        <xdr:cNvPr id="3105" name="Rectangle 5760"/>
        <xdr:cNvSpPr>
          <a:spLocks noChangeArrowheads="1"/>
        </xdr:cNvSpPr>
      </xdr:nvSpPr>
      <xdr:spPr>
        <a:xfrm>
          <a:off x="0" y="19038760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1212</xdr:row>
      <xdr:rowOff>57150</xdr:rowOff>
    </xdr:from>
    <xdr:to>
      <xdr:col>7</xdr:col>
      <xdr:colOff>28575</xdr:colOff>
      <xdr:row>1213</xdr:row>
      <xdr:rowOff>133350</xdr:rowOff>
    </xdr:to>
    <xdr:sp macro="" textlink="">
      <xdr:nvSpPr>
        <xdr:cNvPr id="3106" name="Rectangle 5761"/>
        <xdr:cNvSpPr>
          <a:spLocks noChangeArrowheads="1"/>
        </xdr:cNvSpPr>
      </xdr:nvSpPr>
      <xdr:spPr>
        <a:xfrm>
          <a:off x="687705" y="1911908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1212</xdr:row>
      <xdr:rowOff>76200</xdr:rowOff>
    </xdr:from>
    <xdr:to>
      <xdr:col>1</xdr:col>
      <xdr:colOff>19050</xdr:colOff>
      <xdr:row>1213</xdr:row>
      <xdr:rowOff>114300</xdr:rowOff>
    </xdr:to>
    <xdr:sp macro="" textlink="">
      <xdr:nvSpPr>
        <xdr:cNvPr id="3107" name="Rectangle 5762"/>
        <xdr:cNvSpPr>
          <a:spLocks noChangeArrowheads="1"/>
        </xdr:cNvSpPr>
      </xdr:nvSpPr>
      <xdr:spPr>
        <a:xfrm>
          <a:off x="0" y="19120993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1217</xdr:row>
      <xdr:rowOff>57150</xdr:rowOff>
    </xdr:from>
    <xdr:to>
      <xdr:col>7</xdr:col>
      <xdr:colOff>28575</xdr:colOff>
      <xdr:row>1218</xdr:row>
      <xdr:rowOff>133350</xdr:rowOff>
    </xdr:to>
    <xdr:sp macro="" textlink="">
      <xdr:nvSpPr>
        <xdr:cNvPr id="3108" name="Rectangle 5763"/>
        <xdr:cNvSpPr>
          <a:spLocks noChangeArrowheads="1"/>
        </xdr:cNvSpPr>
      </xdr:nvSpPr>
      <xdr:spPr>
        <a:xfrm>
          <a:off x="687705" y="1920132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1217</xdr:row>
      <xdr:rowOff>76200</xdr:rowOff>
    </xdr:from>
    <xdr:to>
      <xdr:col>1</xdr:col>
      <xdr:colOff>19050</xdr:colOff>
      <xdr:row>1218</xdr:row>
      <xdr:rowOff>114300</xdr:rowOff>
    </xdr:to>
    <xdr:sp macro="" textlink="">
      <xdr:nvSpPr>
        <xdr:cNvPr id="3109" name="Rectangle 5764"/>
        <xdr:cNvSpPr>
          <a:spLocks noChangeArrowheads="1"/>
        </xdr:cNvSpPr>
      </xdr:nvSpPr>
      <xdr:spPr>
        <a:xfrm>
          <a:off x="0" y="19203225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0" name="Rectangle 5765"/>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1" name="Rectangle 5766"/>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2" name="Rectangle 5767"/>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3" name="Rectangle 5768"/>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4" name="Rectangle 5769"/>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5" name="Rectangle 5770"/>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6" name="Rectangle 5771"/>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7" name="Rectangle 5772"/>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8" name="Rectangle 5773"/>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19" name="Rectangle 5774"/>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20" name="Rectangle 5775"/>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21" name="Rectangle 5776"/>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22" name="Rectangle 5777"/>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23" name="Rectangle 5778"/>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1173</xdr:row>
      <xdr:rowOff>0</xdr:rowOff>
    </xdr:from>
    <xdr:to>
      <xdr:col>15</xdr:col>
      <xdr:colOff>9525</xdr:colOff>
      <xdr:row>1173</xdr:row>
      <xdr:rowOff>0</xdr:rowOff>
    </xdr:to>
    <xdr:sp macro="" textlink="">
      <xdr:nvSpPr>
        <xdr:cNvPr id="3124" name="Rectangle 5779"/>
        <xdr:cNvSpPr>
          <a:spLocks noChangeArrowheads="1"/>
        </xdr:cNvSpPr>
      </xdr:nvSpPr>
      <xdr:spPr>
        <a:xfrm>
          <a:off x="1582420" y="1847195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1172</xdr:row>
      <xdr:rowOff>57150</xdr:rowOff>
    </xdr:from>
    <xdr:to>
      <xdr:col>30</xdr:col>
      <xdr:colOff>28575</xdr:colOff>
      <xdr:row>1173</xdr:row>
      <xdr:rowOff>133350</xdr:rowOff>
    </xdr:to>
    <xdr:sp macro="" textlink="">
      <xdr:nvSpPr>
        <xdr:cNvPr id="3125" name="Rectangle 5780"/>
        <xdr:cNvSpPr>
          <a:spLocks noChangeArrowheads="1"/>
        </xdr:cNvSpPr>
      </xdr:nvSpPr>
      <xdr:spPr>
        <a:xfrm>
          <a:off x="3287395" y="1846122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1172</xdr:row>
      <xdr:rowOff>76200</xdr:rowOff>
    </xdr:from>
    <xdr:to>
      <xdr:col>14</xdr:col>
      <xdr:colOff>113030</xdr:colOff>
      <xdr:row>1173</xdr:row>
      <xdr:rowOff>152400</xdr:rowOff>
    </xdr:to>
    <xdr:sp macro="" textlink="">
      <xdr:nvSpPr>
        <xdr:cNvPr id="3126" name="Rectangle 5781"/>
        <xdr:cNvSpPr>
          <a:spLocks noChangeArrowheads="1"/>
        </xdr:cNvSpPr>
      </xdr:nvSpPr>
      <xdr:spPr>
        <a:xfrm>
          <a:off x="1564640" y="1846313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27" name="Rectangle 5782"/>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28" name="Rectangle 5783"/>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29" name="Rectangle 5784"/>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0" name="Rectangle 5785"/>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1" name="Rectangle 5786"/>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2" name="Rectangle 5787"/>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3" name="Rectangle 5788"/>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4" name="Rectangle 5789"/>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5" name="Rectangle 5790"/>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6" name="Rectangle 5791"/>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7" name="Rectangle 5792"/>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8" name="Rectangle 5793"/>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39" name="Rectangle 5794"/>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40" name="Rectangle 5795"/>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1178</xdr:row>
      <xdr:rowOff>0</xdr:rowOff>
    </xdr:from>
    <xdr:to>
      <xdr:col>15</xdr:col>
      <xdr:colOff>9525</xdr:colOff>
      <xdr:row>1178</xdr:row>
      <xdr:rowOff>0</xdr:rowOff>
    </xdr:to>
    <xdr:sp macro="" textlink="">
      <xdr:nvSpPr>
        <xdr:cNvPr id="3141" name="Rectangle 5796"/>
        <xdr:cNvSpPr>
          <a:spLocks noChangeArrowheads="1"/>
        </xdr:cNvSpPr>
      </xdr:nvSpPr>
      <xdr:spPr>
        <a:xfrm>
          <a:off x="1582420" y="1855419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1177</xdr:row>
      <xdr:rowOff>57150</xdr:rowOff>
    </xdr:from>
    <xdr:to>
      <xdr:col>30</xdr:col>
      <xdr:colOff>28575</xdr:colOff>
      <xdr:row>1178</xdr:row>
      <xdr:rowOff>133350</xdr:rowOff>
    </xdr:to>
    <xdr:sp macro="" textlink="">
      <xdr:nvSpPr>
        <xdr:cNvPr id="3142" name="Rectangle 5797"/>
        <xdr:cNvSpPr>
          <a:spLocks noChangeArrowheads="1"/>
        </xdr:cNvSpPr>
      </xdr:nvSpPr>
      <xdr:spPr>
        <a:xfrm>
          <a:off x="3287395" y="1854346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1177</xdr:row>
      <xdr:rowOff>76200</xdr:rowOff>
    </xdr:from>
    <xdr:to>
      <xdr:col>14</xdr:col>
      <xdr:colOff>113030</xdr:colOff>
      <xdr:row>1178</xdr:row>
      <xdr:rowOff>152400</xdr:rowOff>
    </xdr:to>
    <xdr:sp macro="" textlink="">
      <xdr:nvSpPr>
        <xdr:cNvPr id="3143" name="Rectangle 5798"/>
        <xdr:cNvSpPr>
          <a:spLocks noChangeArrowheads="1"/>
        </xdr:cNvSpPr>
      </xdr:nvSpPr>
      <xdr:spPr>
        <a:xfrm>
          <a:off x="1564640" y="1854536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44" name="Rectangle 5799"/>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45" name="Rectangle 5800"/>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46" name="Rectangle 5801"/>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47" name="Rectangle 5802"/>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48" name="Rectangle 5803"/>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49" name="Rectangle 5804"/>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0" name="Rectangle 5805"/>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1" name="Rectangle 5806"/>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2" name="Rectangle 5807"/>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3" name="Rectangle 5808"/>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4" name="Rectangle 5809"/>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5" name="Rectangle 5810"/>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6" name="Rectangle 5811"/>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7" name="Rectangle 5812"/>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1183</xdr:row>
      <xdr:rowOff>0</xdr:rowOff>
    </xdr:from>
    <xdr:to>
      <xdr:col>15</xdr:col>
      <xdr:colOff>9525</xdr:colOff>
      <xdr:row>1183</xdr:row>
      <xdr:rowOff>0</xdr:rowOff>
    </xdr:to>
    <xdr:sp macro="" textlink="">
      <xdr:nvSpPr>
        <xdr:cNvPr id="3158" name="Rectangle 5813"/>
        <xdr:cNvSpPr>
          <a:spLocks noChangeArrowheads="1"/>
        </xdr:cNvSpPr>
      </xdr:nvSpPr>
      <xdr:spPr>
        <a:xfrm>
          <a:off x="1582420" y="1863642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1182</xdr:row>
      <xdr:rowOff>57150</xdr:rowOff>
    </xdr:from>
    <xdr:to>
      <xdr:col>30</xdr:col>
      <xdr:colOff>28575</xdr:colOff>
      <xdr:row>1183</xdr:row>
      <xdr:rowOff>133350</xdr:rowOff>
    </xdr:to>
    <xdr:sp macro="" textlink="">
      <xdr:nvSpPr>
        <xdr:cNvPr id="3159" name="Rectangle 5814"/>
        <xdr:cNvSpPr>
          <a:spLocks noChangeArrowheads="1"/>
        </xdr:cNvSpPr>
      </xdr:nvSpPr>
      <xdr:spPr>
        <a:xfrm>
          <a:off x="3287395" y="1862569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1182</xdr:row>
      <xdr:rowOff>76200</xdr:rowOff>
    </xdr:from>
    <xdr:to>
      <xdr:col>14</xdr:col>
      <xdr:colOff>113030</xdr:colOff>
      <xdr:row>1183</xdr:row>
      <xdr:rowOff>152400</xdr:rowOff>
    </xdr:to>
    <xdr:sp macro="" textlink="">
      <xdr:nvSpPr>
        <xdr:cNvPr id="3160" name="Rectangle 5815"/>
        <xdr:cNvSpPr>
          <a:spLocks noChangeArrowheads="1"/>
        </xdr:cNvSpPr>
      </xdr:nvSpPr>
      <xdr:spPr>
        <a:xfrm>
          <a:off x="1564640" y="1862759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1" name="Rectangle 5816"/>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2" name="Rectangle 5817"/>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3" name="Rectangle 5818"/>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4" name="Rectangle 5819"/>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5" name="Rectangle 5820"/>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6" name="Rectangle 5821"/>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7" name="Rectangle 5822"/>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8" name="Rectangle 5823"/>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69" name="Rectangle 5824"/>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70" name="Rectangle 5825"/>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71" name="Rectangle 5826"/>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72" name="Rectangle 5827"/>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73" name="Rectangle 5828"/>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74" name="Rectangle 5829"/>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1188</xdr:row>
      <xdr:rowOff>0</xdr:rowOff>
    </xdr:from>
    <xdr:to>
      <xdr:col>15</xdr:col>
      <xdr:colOff>9525</xdr:colOff>
      <xdr:row>1188</xdr:row>
      <xdr:rowOff>0</xdr:rowOff>
    </xdr:to>
    <xdr:sp macro="" textlink="">
      <xdr:nvSpPr>
        <xdr:cNvPr id="3175" name="Rectangle 5830"/>
        <xdr:cNvSpPr>
          <a:spLocks noChangeArrowheads="1"/>
        </xdr:cNvSpPr>
      </xdr:nvSpPr>
      <xdr:spPr>
        <a:xfrm>
          <a:off x="1582420" y="1871865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1187</xdr:row>
      <xdr:rowOff>57150</xdr:rowOff>
    </xdr:from>
    <xdr:to>
      <xdr:col>30</xdr:col>
      <xdr:colOff>28575</xdr:colOff>
      <xdr:row>1188</xdr:row>
      <xdr:rowOff>133350</xdr:rowOff>
    </xdr:to>
    <xdr:sp macro="" textlink="">
      <xdr:nvSpPr>
        <xdr:cNvPr id="3176" name="Rectangle 5831"/>
        <xdr:cNvSpPr>
          <a:spLocks noChangeArrowheads="1"/>
        </xdr:cNvSpPr>
      </xdr:nvSpPr>
      <xdr:spPr>
        <a:xfrm>
          <a:off x="3287395" y="1870792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1187</xdr:row>
      <xdr:rowOff>76200</xdr:rowOff>
    </xdr:from>
    <xdr:to>
      <xdr:col>14</xdr:col>
      <xdr:colOff>113030</xdr:colOff>
      <xdr:row>1188</xdr:row>
      <xdr:rowOff>152400</xdr:rowOff>
    </xdr:to>
    <xdr:sp macro="" textlink="">
      <xdr:nvSpPr>
        <xdr:cNvPr id="3177" name="Rectangle 5832"/>
        <xdr:cNvSpPr>
          <a:spLocks noChangeArrowheads="1"/>
        </xdr:cNvSpPr>
      </xdr:nvSpPr>
      <xdr:spPr>
        <a:xfrm>
          <a:off x="1564640" y="1870983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78" name="Rectangle 5833"/>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79" name="Rectangle 5834"/>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0" name="Rectangle 5835"/>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1" name="Rectangle 5836"/>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2" name="Rectangle 5837"/>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3" name="Rectangle 5838"/>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4" name="Rectangle 5839"/>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5" name="Rectangle 5840"/>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6" name="Rectangle 5841"/>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7" name="Rectangle 5842"/>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8" name="Rectangle 5843"/>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89" name="Rectangle 5844"/>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90" name="Rectangle 5845"/>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91" name="Rectangle 5846"/>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1193</xdr:row>
      <xdr:rowOff>0</xdr:rowOff>
    </xdr:from>
    <xdr:to>
      <xdr:col>15</xdr:col>
      <xdr:colOff>9525</xdr:colOff>
      <xdr:row>1193</xdr:row>
      <xdr:rowOff>0</xdr:rowOff>
    </xdr:to>
    <xdr:sp macro="" textlink="">
      <xdr:nvSpPr>
        <xdr:cNvPr id="3192" name="Rectangle 5847"/>
        <xdr:cNvSpPr>
          <a:spLocks noChangeArrowheads="1"/>
        </xdr:cNvSpPr>
      </xdr:nvSpPr>
      <xdr:spPr>
        <a:xfrm>
          <a:off x="1582420" y="1880088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1192</xdr:row>
      <xdr:rowOff>57150</xdr:rowOff>
    </xdr:from>
    <xdr:to>
      <xdr:col>30</xdr:col>
      <xdr:colOff>28575</xdr:colOff>
      <xdr:row>1193</xdr:row>
      <xdr:rowOff>133350</xdr:rowOff>
    </xdr:to>
    <xdr:sp macro="" textlink="">
      <xdr:nvSpPr>
        <xdr:cNvPr id="3193" name="Rectangle 5848"/>
        <xdr:cNvSpPr>
          <a:spLocks noChangeArrowheads="1"/>
        </xdr:cNvSpPr>
      </xdr:nvSpPr>
      <xdr:spPr>
        <a:xfrm>
          <a:off x="3287395" y="1879015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1192</xdr:row>
      <xdr:rowOff>76200</xdr:rowOff>
    </xdr:from>
    <xdr:to>
      <xdr:col>14</xdr:col>
      <xdr:colOff>113030</xdr:colOff>
      <xdr:row>1193</xdr:row>
      <xdr:rowOff>152400</xdr:rowOff>
    </xdr:to>
    <xdr:sp macro="" textlink="">
      <xdr:nvSpPr>
        <xdr:cNvPr id="3194" name="Rectangle 5849"/>
        <xdr:cNvSpPr>
          <a:spLocks noChangeArrowheads="1"/>
        </xdr:cNvSpPr>
      </xdr:nvSpPr>
      <xdr:spPr>
        <a:xfrm>
          <a:off x="1564640" y="1879206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195" name="Rectangle 5850"/>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196" name="Rectangle 5851"/>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197" name="Rectangle 5852"/>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198" name="Rectangle 5853"/>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199" name="Rectangle 5854"/>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0" name="Rectangle 5855"/>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1" name="Rectangle 5856"/>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2" name="Rectangle 5857"/>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3" name="Rectangle 5858"/>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4" name="Rectangle 5859"/>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5" name="Rectangle 5860"/>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6" name="Rectangle 5861"/>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7" name="Rectangle 5862"/>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8" name="Rectangle 5863"/>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1198</xdr:row>
      <xdr:rowOff>0</xdr:rowOff>
    </xdr:from>
    <xdr:to>
      <xdr:col>15</xdr:col>
      <xdr:colOff>9525</xdr:colOff>
      <xdr:row>1198</xdr:row>
      <xdr:rowOff>0</xdr:rowOff>
    </xdr:to>
    <xdr:sp macro="" textlink="">
      <xdr:nvSpPr>
        <xdr:cNvPr id="3209" name="Rectangle 5864"/>
        <xdr:cNvSpPr>
          <a:spLocks noChangeArrowheads="1"/>
        </xdr:cNvSpPr>
      </xdr:nvSpPr>
      <xdr:spPr>
        <a:xfrm>
          <a:off x="1582420" y="1888312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1197</xdr:row>
      <xdr:rowOff>57150</xdr:rowOff>
    </xdr:from>
    <xdr:to>
      <xdr:col>30</xdr:col>
      <xdr:colOff>28575</xdr:colOff>
      <xdr:row>1198</xdr:row>
      <xdr:rowOff>133350</xdr:rowOff>
    </xdr:to>
    <xdr:sp macro="" textlink="">
      <xdr:nvSpPr>
        <xdr:cNvPr id="3210" name="Rectangle 5865"/>
        <xdr:cNvSpPr>
          <a:spLocks noChangeArrowheads="1"/>
        </xdr:cNvSpPr>
      </xdr:nvSpPr>
      <xdr:spPr>
        <a:xfrm>
          <a:off x="3287395" y="1887239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1197</xdr:row>
      <xdr:rowOff>76200</xdr:rowOff>
    </xdr:from>
    <xdr:to>
      <xdr:col>14</xdr:col>
      <xdr:colOff>113030</xdr:colOff>
      <xdr:row>1198</xdr:row>
      <xdr:rowOff>152400</xdr:rowOff>
    </xdr:to>
    <xdr:sp macro="" textlink="">
      <xdr:nvSpPr>
        <xdr:cNvPr id="3211" name="Rectangle 5866"/>
        <xdr:cNvSpPr>
          <a:spLocks noChangeArrowheads="1"/>
        </xdr:cNvSpPr>
      </xdr:nvSpPr>
      <xdr:spPr>
        <a:xfrm>
          <a:off x="1564640" y="1887429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2" name="Rectangle 5867"/>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3" name="Rectangle 5868"/>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4" name="Rectangle 5869"/>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5" name="Rectangle 5870"/>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6" name="Rectangle 5871"/>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7" name="Rectangle 5872"/>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8" name="Rectangle 5873"/>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19" name="Rectangle 5874"/>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20" name="Rectangle 5875"/>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21" name="Rectangle 5876"/>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22" name="Rectangle 5877"/>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23" name="Rectangle 5878"/>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24" name="Rectangle 5879"/>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25" name="Rectangle 5880"/>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1203</xdr:row>
      <xdr:rowOff>0</xdr:rowOff>
    </xdr:from>
    <xdr:to>
      <xdr:col>15</xdr:col>
      <xdr:colOff>9525</xdr:colOff>
      <xdr:row>1203</xdr:row>
      <xdr:rowOff>0</xdr:rowOff>
    </xdr:to>
    <xdr:sp macro="" textlink="">
      <xdr:nvSpPr>
        <xdr:cNvPr id="3226" name="Rectangle 5881"/>
        <xdr:cNvSpPr>
          <a:spLocks noChangeArrowheads="1"/>
        </xdr:cNvSpPr>
      </xdr:nvSpPr>
      <xdr:spPr>
        <a:xfrm>
          <a:off x="1582420" y="18965354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1202</xdr:row>
      <xdr:rowOff>57150</xdr:rowOff>
    </xdr:from>
    <xdr:to>
      <xdr:col>30</xdr:col>
      <xdr:colOff>28575</xdr:colOff>
      <xdr:row>1203</xdr:row>
      <xdr:rowOff>133350</xdr:rowOff>
    </xdr:to>
    <xdr:sp macro="" textlink="">
      <xdr:nvSpPr>
        <xdr:cNvPr id="3227" name="Rectangle 5882"/>
        <xdr:cNvSpPr>
          <a:spLocks noChangeArrowheads="1"/>
        </xdr:cNvSpPr>
      </xdr:nvSpPr>
      <xdr:spPr>
        <a:xfrm>
          <a:off x="3287395" y="18954623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1202</xdr:row>
      <xdr:rowOff>76200</xdr:rowOff>
    </xdr:from>
    <xdr:to>
      <xdr:col>14</xdr:col>
      <xdr:colOff>113030</xdr:colOff>
      <xdr:row>1203</xdr:row>
      <xdr:rowOff>152400</xdr:rowOff>
    </xdr:to>
    <xdr:sp macro="" textlink="">
      <xdr:nvSpPr>
        <xdr:cNvPr id="3228" name="Rectangle 5883"/>
        <xdr:cNvSpPr>
          <a:spLocks noChangeArrowheads="1"/>
        </xdr:cNvSpPr>
      </xdr:nvSpPr>
      <xdr:spPr>
        <a:xfrm>
          <a:off x="1564640" y="18956528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29" name="Rectangle 5884"/>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0" name="Rectangle 5885"/>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1" name="Rectangle 5886"/>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2" name="Rectangle 5887"/>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3" name="Rectangle 5888"/>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4" name="Rectangle 5889"/>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5" name="Rectangle 5890"/>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6" name="Rectangle 5891"/>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7" name="Rectangle 5892"/>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8" name="Rectangle 5893"/>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39" name="Rectangle 5894"/>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40" name="Rectangle 5895"/>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41" name="Rectangle 5896"/>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42" name="Rectangle 5897"/>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1208</xdr:row>
      <xdr:rowOff>0</xdr:rowOff>
    </xdr:from>
    <xdr:to>
      <xdr:col>15</xdr:col>
      <xdr:colOff>9525</xdr:colOff>
      <xdr:row>1208</xdr:row>
      <xdr:rowOff>0</xdr:rowOff>
    </xdr:to>
    <xdr:sp macro="" textlink="">
      <xdr:nvSpPr>
        <xdr:cNvPr id="3243" name="Rectangle 5898"/>
        <xdr:cNvSpPr>
          <a:spLocks noChangeArrowheads="1"/>
        </xdr:cNvSpPr>
      </xdr:nvSpPr>
      <xdr:spPr>
        <a:xfrm>
          <a:off x="1582420" y="19047587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1207</xdr:row>
      <xdr:rowOff>57150</xdr:rowOff>
    </xdr:from>
    <xdr:to>
      <xdr:col>30</xdr:col>
      <xdr:colOff>28575</xdr:colOff>
      <xdr:row>1208</xdr:row>
      <xdr:rowOff>133350</xdr:rowOff>
    </xdr:to>
    <xdr:sp macro="" textlink="">
      <xdr:nvSpPr>
        <xdr:cNvPr id="3244" name="Rectangle 5899"/>
        <xdr:cNvSpPr>
          <a:spLocks noChangeArrowheads="1"/>
        </xdr:cNvSpPr>
      </xdr:nvSpPr>
      <xdr:spPr>
        <a:xfrm>
          <a:off x="3287395" y="19036855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1207</xdr:row>
      <xdr:rowOff>76200</xdr:rowOff>
    </xdr:from>
    <xdr:to>
      <xdr:col>14</xdr:col>
      <xdr:colOff>113030</xdr:colOff>
      <xdr:row>1208</xdr:row>
      <xdr:rowOff>152400</xdr:rowOff>
    </xdr:to>
    <xdr:sp macro="" textlink="">
      <xdr:nvSpPr>
        <xdr:cNvPr id="3245" name="Rectangle 5900"/>
        <xdr:cNvSpPr>
          <a:spLocks noChangeArrowheads="1"/>
        </xdr:cNvSpPr>
      </xdr:nvSpPr>
      <xdr:spPr>
        <a:xfrm>
          <a:off x="1564640" y="19038760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46" name="Rectangle 5901"/>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47" name="Rectangle 5902"/>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48" name="Rectangle 5903"/>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49" name="Rectangle 5904"/>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0" name="Rectangle 5905"/>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1" name="Rectangle 5906"/>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2" name="Rectangle 5907"/>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3" name="Rectangle 5908"/>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4" name="Rectangle 5909"/>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5" name="Rectangle 5910"/>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6" name="Rectangle 5911"/>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7" name="Rectangle 5912"/>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8" name="Rectangle 5913"/>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59" name="Rectangle 5914"/>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1213</xdr:row>
      <xdr:rowOff>0</xdr:rowOff>
    </xdr:from>
    <xdr:to>
      <xdr:col>15</xdr:col>
      <xdr:colOff>9525</xdr:colOff>
      <xdr:row>1213</xdr:row>
      <xdr:rowOff>0</xdr:rowOff>
    </xdr:to>
    <xdr:sp macro="" textlink="">
      <xdr:nvSpPr>
        <xdr:cNvPr id="3260" name="Rectangle 5915"/>
        <xdr:cNvSpPr>
          <a:spLocks noChangeArrowheads="1"/>
        </xdr:cNvSpPr>
      </xdr:nvSpPr>
      <xdr:spPr>
        <a:xfrm>
          <a:off x="1582420" y="19129819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1212</xdr:row>
      <xdr:rowOff>57150</xdr:rowOff>
    </xdr:from>
    <xdr:to>
      <xdr:col>30</xdr:col>
      <xdr:colOff>28575</xdr:colOff>
      <xdr:row>1213</xdr:row>
      <xdr:rowOff>133350</xdr:rowOff>
    </xdr:to>
    <xdr:sp macro="" textlink="">
      <xdr:nvSpPr>
        <xdr:cNvPr id="3261" name="Rectangle 5916"/>
        <xdr:cNvSpPr>
          <a:spLocks noChangeArrowheads="1"/>
        </xdr:cNvSpPr>
      </xdr:nvSpPr>
      <xdr:spPr>
        <a:xfrm>
          <a:off x="3287395" y="19119088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1212</xdr:row>
      <xdr:rowOff>76200</xdr:rowOff>
    </xdr:from>
    <xdr:to>
      <xdr:col>14</xdr:col>
      <xdr:colOff>113030</xdr:colOff>
      <xdr:row>1213</xdr:row>
      <xdr:rowOff>152400</xdr:rowOff>
    </xdr:to>
    <xdr:sp macro="" textlink="">
      <xdr:nvSpPr>
        <xdr:cNvPr id="3262" name="Rectangle 5917"/>
        <xdr:cNvSpPr>
          <a:spLocks noChangeArrowheads="1"/>
        </xdr:cNvSpPr>
      </xdr:nvSpPr>
      <xdr:spPr>
        <a:xfrm>
          <a:off x="1564640" y="19120993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63" name="Rectangle 5918"/>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64" name="Rectangle 5919"/>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65" name="Rectangle 5920"/>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66" name="Rectangle 5921"/>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67" name="Rectangle 5922"/>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68" name="Rectangle 5923"/>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69" name="Rectangle 5924"/>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0" name="Rectangle 5925"/>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1" name="Rectangle 5926"/>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2" name="Rectangle 5927"/>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3" name="Rectangle 5928"/>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4" name="Rectangle 5929"/>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5" name="Rectangle 5930"/>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6" name="Rectangle 5931"/>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1218</xdr:row>
      <xdr:rowOff>0</xdr:rowOff>
    </xdr:from>
    <xdr:to>
      <xdr:col>15</xdr:col>
      <xdr:colOff>9525</xdr:colOff>
      <xdr:row>1218</xdr:row>
      <xdr:rowOff>0</xdr:rowOff>
    </xdr:to>
    <xdr:sp macro="" textlink="">
      <xdr:nvSpPr>
        <xdr:cNvPr id="3277" name="Rectangle 5932"/>
        <xdr:cNvSpPr>
          <a:spLocks noChangeArrowheads="1"/>
        </xdr:cNvSpPr>
      </xdr:nvSpPr>
      <xdr:spPr>
        <a:xfrm>
          <a:off x="1582420" y="1921205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1217</xdr:row>
      <xdr:rowOff>57150</xdr:rowOff>
    </xdr:from>
    <xdr:to>
      <xdr:col>30</xdr:col>
      <xdr:colOff>28575</xdr:colOff>
      <xdr:row>1218</xdr:row>
      <xdr:rowOff>133350</xdr:rowOff>
    </xdr:to>
    <xdr:sp macro="" textlink="">
      <xdr:nvSpPr>
        <xdr:cNvPr id="3278" name="Rectangle 5933"/>
        <xdr:cNvSpPr>
          <a:spLocks noChangeArrowheads="1"/>
        </xdr:cNvSpPr>
      </xdr:nvSpPr>
      <xdr:spPr>
        <a:xfrm>
          <a:off x="3287395" y="19201320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1217</xdr:row>
      <xdr:rowOff>76200</xdr:rowOff>
    </xdr:from>
    <xdr:to>
      <xdr:col>14</xdr:col>
      <xdr:colOff>113030</xdr:colOff>
      <xdr:row>1218</xdr:row>
      <xdr:rowOff>152400</xdr:rowOff>
    </xdr:to>
    <xdr:sp macro="" textlink="">
      <xdr:nvSpPr>
        <xdr:cNvPr id="3279" name="Rectangle 5934"/>
        <xdr:cNvSpPr>
          <a:spLocks noChangeArrowheads="1"/>
        </xdr:cNvSpPr>
      </xdr:nvSpPr>
      <xdr:spPr>
        <a:xfrm>
          <a:off x="1564640" y="19203225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1240</xdr:row>
      <xdr:rowOff>57150</xdr:rowOff>
    </xdr:from>
    <xdr:to>
      <xdr:col>7</xdr:col>
      <xdr:colOff>28575</xdr:colOff>
      <xdr:row>1241</xdr:row>
      <xdr:rowOff>133350</xdr:rowOff>
    </xdr:to>
    <xdr:sp macro="" textlink="">
      <xdr:nvSpPr>
        <xdr:cNvPr id="3280" name="Rectangle 5935"/>
        <xdr:cNvSpPr>
          <a:spLocks noChangeArrowheads="1"/>
        </xdr:cNvSpPr>
      </xdr:nvSpPr>
      <xdr:spPr>
        <a:xfrm>
          <a:off x="687705" y="1953393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1240</xdr:row>
      <xdr:rowOff>76200</xdr:rowOff>
    </xdr:from>
    <xdr:to>
      <xdr:col>1</xdr:col>
      <xdr:colOff>19050</xdr:colOff>
      <xdr:row>1241</xdr:row>
      <xdr:rowOff>114300</xdr:rowOff>
    </xdr:to>
    <xdr:sp macro="" textlink="">
      <xdr:nvSpPr>
        <xdr:cNvPr id="3281" name="Rectangle 5936"/>
        <xdr:cNvSpPr>
          <a:spLocks noChangeArrowheads="1"/>
        </xdr:cNvSpPr>
      </xdr:nvSpPr>
      <xdr:spPr>
        <a:xfrm>
          <a:off x="0" y="1953583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1245</xdr:row>
      <xdr:rowOff>57150</xdr:rowOff>
    </xdr:from>
    <xdr:to>
      <xdr:col>7</xdr:col>
      <xdr:colOff>28575</xdr:colOff>
      <xdr:row>1246</xdr:row>
      <xdr:rowOff>133350</xdr:rowOff>
    </xdr:to>
    <xdr:sp macro="" textlink="">
      <xdr:nvSpPr>
        <xdr:cNvPr id="3282" name="Rectangle 5937"/>
        <xdr:cNvSpPr>
          <a:spLocks noChangeArrowheads="1"/>
        </xdr:cNvSpPr>
      </xdr:nvSpPr>
      <xdr:spPr>
        <a:xfrm>
          <a:off x="687705" y="1961616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1245</xdr:row>
      <xdr:rowOff>76200</xdr:rowOff>
    </xdr:from>
    <xdr:to>
      <xdr:col>1</xdr:col>
      <xdr:colOff>19050</xdr:colOff>
      <xdr:row>1246</xdr:row>
      <xdr:rowOff>114300</xdr:rowOff>
    </xdr:to>
    <xdr:sp macro="" textlink="">
      <xdr:nvSpPr>
        <xdr:cNvPr id="3283" name="Rectangle 5938"/>
        <xdr:cNvSpPr>
          <a:spLocks noChangeArrowheads="1"/>
        </xdr:cNvSpPr>
      </xdr:nvSpPr>
      <xdr:spPr>
        <a:xfrm>
          <a:off x="0" y="1961807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1250</xdr:row>
      <xdr:rowOff>57150</xdr:rowOff>
    </xdr:from>
    <xdr:to>
      <xdr:col>7</xdr:col>
      <xdr:colOff>28575</xdr:colOff>
      <xdr:row>1251</xdr:row>
      <xdr:rowOff>133350</xdr:rowOff>
    </xdr:to>
    <xdr:sp macro="" textlink="">
      <xdr:nvSpPr>
        <xdr:cNvPr id="3284" name="Rectangle 5939"/>
        <xdr:cNvSpPr>
          <a:spLocks noChangeArrowheads="1"/>
        </xdr:cNvSpPr>
      </xdr:nvSpPr>
      <xdr:spPr>
        <a:xfrm>
          <a:off x="687705" y="1969839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1250</xdr:row>
      <xdr:rowOff>76200</xdr:rowOff>
    </xdr:from>
    <xdr:to>
      <xdr:col>1</xdr:col>
      <xdr:colOff>19050</xdr:colOff>
      <xdr:row>1251</xdr:row>
      <xdr:rowOff>114300</xdr:rowOff>
    </xdr:to>
    <xdr:sp macro="" textlink="">
      <xdr:nvSpPr>
        <xdr:cNvPr id="3285" name="Rectangle 5940"/>
        <xdr:cNvSpPr>
          <a:spLocks noChangeArrowheads="1"/>
        </xdr:cNvSpPr>
      </xdr:nvSpPr>
      <xdr:spPr>
        <a:xfrm>
          <a:off x="0" y="1970030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1255</xdr:row>
      <xdr:rowOff>57150</xdr:rowOff>
    </xdr:from>
    <xdr:to>
      <xdr:col>7</xdr:col>
      <xdr:colOff>28575</xdr:colOff>
      <xdr:row>1256</xdr:row>
      <xdr:rowOff>133350</xdr:rowOff>
    </xdr:to>
    <xdr:sp macro="" textlink="">
      <xdr:nvSpPr>
        <xdr:cNvPr id="3286" name="Rectangle 5941"/>
        <xdr:cNvSpPr>
          <a:spLocks noChangeArrowheads="1"/>
        </xdr:cNvSpPr>
      </xdr:nvSpPr>
      <xdr:spPr>
        <a:xfrm>
          <a:off x="687705" y="1978063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1255</xdr:row>
      <xdr:rowOff>76200</xdr:rowOff>
    </xdr:from>
    <xdr:to>
      <xdr:col>1</xdr:col>
      <xdr:colOff>19050</xdr:colOff>
      <xdr:row>1256</xdr:row>
      <xdr:rowOff>114300</xdr:rowOff>
    </xdr:to>
    <xdr:sp macro="" textlink="">
      <xdr:nvSpPr>
        <xdr:cNvPr id="3287" name="Rectangle 5942"/>
        <xdr:cNvSpPr>
          <a:spLocks noChangeArrowheads="1"/>
        </xdr:cNvSpPr>
      </xdr:nvSpPr>
      <xdr:spPr>
        <a:xfrm>
          <a:off x="0" y="1978253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1260</xdr:row>
      <xdr:rowOff>57150</xdr:rowOff>
    </xdr:from>
    <xdr:to>
      <xdr:col>7</xdr:col>
      <xdr:colOff>28575</xdr:colOff>
      <xdr:row>1261</xdr:row>
      <xdr:rowOff>133350</xdr:rowOff>
    </xdr:to>
    <xdr:sp macro="" textlink="">
      <xdr:nvSpPr>
        <xdr:cNvPr id="3288" name="Rectangle 5943"/>
        <xdr:cNvSpPr>
          <a:spLocks noChangeArrowheads="1"/>
        </xdr:cNvSpPr>
      </xdr:nvSpPr>
      <xdr:spPr>
        <a:xfrm>
          <a:off x="687705" y="1986286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1260</xdr:row>
      <xdr:rowOff>76200</xdr:rowOff>
    </xdr:from>
    <xdr:to>
      <xdr:col>1</xdr:col>
      <xdr:colOff>19050</xdr:colOff>
      <xdr:row>1261</xdr:row>
      <xdr:rowOff>114300</xdr:rowOff>
    </xdr:to>
    <xdr:sp macro="" textlink="">
      <xdr:nvSpPr>
        <xdr:cNvPr id="3289" name="Rectangle 5944"/>
        <xdr:cNvSpPr>
          <a:spLocks noChangeArrowheads="1"/>
        </xdr:cNvSpPr>
      </xdr:nvSpPr>
      <xdr:spPr>
        <a:xfrm>
          <a:off x="0" y="1986476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1265</xdr:row>
      <xdr:rowOff>57150</xdr:rowOff>
    </xdr:from>
    <xdr:to>
      <xdr:col>7</xdr:col>
      <xdr:colOff>28575</xdr:colOff>
      <xdr:row>1266</xdr:row>
      <xdr:rowOff>133350</xdr:rowOff>
    </xdr:to>
    <xdr:sp macro="" textlink="">
      <xdr:nvSpPr>
        <xdr:cNvPr id="3290" name="Rectangle 5945"/>
        <xdr:cNvSpPr>
          <a:spLocks noChangeArrowheads="1"/>
        </xdr:cNvSpPr>
      </xdr:nvSpPr>
      <xdr:spPr>
        <a:xfrm>
          <a:off x="687705" y="1994509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1265</xdr:row>
      <xdr:rowOff>76200</xdr:rowOff>
    </xdr:from>
    <xdr:to>
      <xdr:col>1</xdr:col>
      <xdr:colOff>19050</xdr:colOff>
      <xdr:row>1266</xdr:row>
      <xdr:rowOff>114300</xdr:rowOff>
    </xdr:to>
    <xdr:sp macro="" textlink="">
      <xdr:nvSpPr>
        <xdr:cNvPr id="3291" name="Rectangle 5946"/>
        <xdr:cNvSpPr>
          <a:spLocks noChangeArrowheads="1"/>
        </xdr:cNvSpPr>
      </xdr:nvSpPr>
      <xdr:spPr>
        <a:xfrm>
          <a:off x="0" y="1994700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1270</xdr:row>
      <xdr:rowOff>57150</xdr:rowOff>
    </xdr:from>
    <xdr:to>
      <xdr:col>7</xdr:col>
      <xdr:colOff>28575</xdr:colOff>
      <xdr:row>1271</xdr:row>
      <xdr:rowOff>133350</xdr:rowOff>
    </xdr:to>
    <xdr:sp macro="" textlink="">
      <xdr:nvSpPr>
        <xdr:cNvPr id="3292" name="Rectangle 5947"/>
        <xdr:cNvSpPr>
          <a:spLocks noChangeArrowheads="1"/>
        </xdr:cNvSpPr>
      </xdr:nvSpPr>
      <xdr:spPr>
        <a:xfrm>
          <a:off x="687705" y="2002732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1270</xdr:row>
      <xdr:rowOff>76200</xdr:rowOff>
    </xdr:from>
    <xdr:to>
      <xdr:col>1</xdr:col>
      <xdr:colOff>19050</xdr:colOff>
      <xdr:row>1271</xdr:row>
      <xdr:rowOff>114300</xdr:rowOff>
    </xdr:to>
    <xdr:sp macro="" textlink="">
      <xdr:nvSpPr>
        <xdr:cNvPr id="3293" name="Rectangle 5948"/>
        <xdr:cNvSpPr>
          <a:spLocks noChangeArrowheads="1"/>
        </xdr:cNvSpPr>
      </xdr:nvSpPr>
      <xdr:spPr>
        <a:xfrm>
          <a:off x="0" y="20029233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1275</xdr:row>
      <xdr:rowOff>57150</xdr:rowOff>
    </xdr:from>
    <xdr:to>
      <xdr:col>7</xdr:col>
      <xdr:colOff>28575</xdr:colOff>
      <xdr:row>1276</xdr:row>
      <xdr:rowOff>133350</xdr:rowOff>
    </xdr:to>
    <xdr:sp macro="" textlink="">
      <xdr:nvSpPr>
        <xdr:cNvPr id="3294" name="Rectangle 5949"/>
        <xdr:cNvSpPr>
          <a:spLocks noChangeArrowheads="1"/>
        </xdr:cNvSpPr>
      </xdr:nvSpPr>
      <xdr:spPr>
        <a:xfrm>
          <a:off x="687705" y="2010956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1275</xdr:row>
      <xdr:rowOff>76200</xdr:rowOff>
    </xdr:from>
    <xdr:to>
      <xdr:col>1</xdr:col>
      <xdr:colOff>19050</xdr:colOff>
      <xdr:row>1276</xdr:row>
      <xdr:rowOff>114300</xdr:rowOff>
    </xdr:to>
    <xdr:sp macro="" textlink="">
      <xdr:nvSpPr>
        <xdr:cNvPr id="3295" name="Rectangle 5950"/>
        <xdr:cNvSpPr>
          <a:spLocks noChangeArrowheads="1"/>
        </xdr:cNvSpPr>
      </xdr:nvSpPr>
      <xdr:spPr>
        <a:xfrm>
          <a:off x="0" y="20111466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1280</xdr:row>
      <xdr:rowOff>57150</xdr:rowOff>
    </xdr:from>
    <xdr:to>
      <xdr:col>7</xdr:col>
      <xdr:colOff>28575</xdr:colOff>
      <xdr:row>1281</xdr:row>
      <xdr:rowOff>133350</xdr:rowOff>
    </xdr:to>
    <xdr:sp macro="" textlink="">
      <xdr:nvSpPr>
        <xdr:cNvPr id="3296" name="Rectangle 5951"/>
        <xdr:cNvSpPr>
          <a:spLocks noChangeArrowheads="1"/>
        </xdr:cNvSpPr>
      </xdr:nvSpPr>
      <xdr:spPr>
        <a:xfrm>
          <a:off x="687705" y="2019179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1280</xdr:row>
      <xdr:rowOff>76200</xdr:rowOff>
    </xdr:from>
    <xdr:to>
      <xdr:col>1</xdr:col>
      <xdr:colOff>19050</xdr:colOff>
      <xdr:row>1281</xdr:row>
      <xdr:rowOff>114300</xdr:rowOff>
    </xdr:to>
    <xdr:sp macro="" textlink="">
      <xdr:nvSpPr>
        <xdr:cNvPr id="3297" name="Rectangle 5952"/>
        <xdr:cNvSpPr>
          <a:spLocks noChangeArrowheads="1"/>
        </xdr:cNvSpPr>
      </xdr:nvSpPr>
      <xdr:spPr>
        <a:xfrm>
          <a:off x="0" y="20193698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1285</xdr:row>
      <xdr:rowOff>57150</xdr:rowOff>
    </xdr:from>
    <xdr:to>
      <xdr:col>7</xdr:col>
      <xdr:colOff>28575</xdr:colOff>
      <xdr:row>1286</xdr:row>
      <xdr:rowOff>133350</xdr:rowOff>
    </xdr:to>
    <xdr:sp macro="" textlink="">
      <xdr:nvSpPr>
        <xdr:cNvPr id="3298" name="Rectangle 5953"/>
        <xdr:cNvSpPr>
          <a:spLocks noChangeArrowheads="1"/>
        </xdr:cNvSpPr>
      </xdr:nvSpPr>
      <xdr:spPr>
        <a:xfrm>
          <a:off x="687705" y="2027402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1285</xdr:row>
      <xdr:rowOff>76200</xdr:rowOff>
    </xdr:from>
    <xdr:to>
      <xdr:col>1</xdr:col>
      <xdr:colOff>19050</xdr:colOff>
      <xdr:row>1286</xdr:row>
      <xdr:rowOff>114300</xdr:rowOff>
    </xdr:to>
    <xdr:sp macro="" textlink="">
      <xdr:nvSpPr>
        <xdr:cNvPr id="3299" name="Rectangle 5954"/>
        <xdr:cNvSpPr>
          <a:spLocks noChangeArrowheads="1"/>
        </xdr:cNvSpPr>
      </xdr:nvSpPr>
      <xdr:spPr>
        <a:xfrm>
          <a:off x="0" y="20275931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0" name="Rectangle 5955"/>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1" name="Rectangle 5956"/>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2" name="Rectangle 5957"/>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3" name="Rectangle 5958"/>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4" name="Rectangle 5959"/>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5" name="Rectangle 5960"/>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6" name="Rectangle 5961"/>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7" name="Rectangle 5962"/>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8" name="Rectangle 5963"/>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09" name="Rectangle 5964"/>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10" name="Rectangle 5965"/>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11" name="Rectangle 5966"/>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12" name="Rectangle 5967"/>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13" name="Rectangle 5968"/>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14" name="Rectangle 5969"/>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1241</xdr:row>
      <xdr:rowOff>0</xdr:rowOff>
    </xdr:from>
    <xdr:to>
      <xdr:col>15</xdr:col>
      <xdr:colOff>9525</xdr:colOff>
      <xdr:row>1241</xdr:row>
      <xdr:rowOff>0</xdr:rowOff>
    </xdr:to>
    <xdr:sp macro="" textlink="">
      <xdr:nvSpPr>
        <xdr:cNvPr id="3315" name="Rectangle 5970"/>
        <xdr:cNvSpPr>
          <a:spLocks noChangeArrowheads="1"/>
        </xdr:cNvSpPr>
      </xdr:nvSpPr>
      <xdr:spPr>
        <a:xfrm>
          <a:off x="1582420" y="1954466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1240</xdr:row>
      <xdr:rowOff>57150</xdr:rowOff>
    </xdr:from>
    <xdr:to>
      <xdr:col>30</xdr:col>
      <xdr:colOff>28575</xdr:colOff>
      <xdr:row>1241</xdr:row>
      <xdr:rowOff>133350</xdr:rowOff>
    </xdr:to>
    <xdr:sp macro="" textlink="">
      <xdr:nvSpPr>
        <xdr:cNvPr id="3316" name="Rectangle 5971"/>
        <xdr:cNvSpPr>
          <a:spLocks noChangeArrowheads="1"/>
        </xdr:cNvSpPr>
      </xdr:nvSpPr>
      <xdr:spPr>
        <a:xfrm>
          <a:off x="3287395" y="1953393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1240</xdr:row>
      <xdr:rowOff>76200</xdr:rowOff>
    </xdr:from>
    <xdr:to>
      <xdr:col>14</xdr:col>
      <xdr:colOff>113030</xdr:colOff>
      <xdr:row>1241</xdr:row>
      <xdr:rowOff>152400</xdr:rowOff>
    </xdr:to>
    <xdr:sp macro="" textlink="">
      <xdr:nvSpPr>
        <xdr:cNvPr id="3317" name="Rectangle 5972"/>
        <xdr:cNvSpPr>
          <a:spLocks noChangeArrowheads="1"/>
        </xdr:cNvSpPr>
      </xdr:nvSpPr>
      <xdr:spPr>
        <a:xfrm>
          <a:off x="1564640" y="1953583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18" name="Rectangle 5973"/>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19" name="Rectangle 5974"/>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0" name="Rectangle 5975"/>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1" name="Rectangle 5976"/>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2" name="Rectangle 5977"/>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3" name="Rectangle 5978"/>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4" name="Rectangle 5979"/>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5" name="Rectangle 5980"/>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6" name="Rectangle 5981"/>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7" name="Rectangle 5982"/>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8" name="Rectangle 5983"/>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29" name="Rectangle 5984"/>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30" name="Rectangle 5985"/>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31" name="Rectangle 5986"/>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32" name="Rectangle 5987"/>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1246</xdr:row>
      <xdr:rowOff>0</xdr:rowOff>
    </xdr:from>
    <xdr:to>
      <xdr:col>15</xdr:col>
      <xdr:colOff>9525</xdr:colOff>
      <xdr:row>1246</xdr:row>
      <xdr:rowOff>0</xdr:rowOff>
    </xdr:to>
    <xdr:sp macro="" textlink="">
      <xdr:nvSpPr>
        <xdr:cNvPr id="3333" name="Rectangle 5988"/>
        <xdr:cNvSpPr>
          <a:spLocks noChangeArrowheads="1"/>
        </xdr:cNvSpPr>
      </xdr:nvSpPr>
      <xdr:spPr>
        <a:xfrm>
          <a:off x="1582420" y="1962689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1245</xdr:row>
      <xdr:rowOff>57150</xdr:rowOff>
    </xdr:from>
    <xdr:to>
      <xdr:col>30</xdr:col>
      <xdr:colOff>28575</xdr:colOff>
      <xdr:row>1246</xdr:row>
      <xdr:rowOff>133350</xdr:rowOff>
    </xdr:to>
    <xdr:sp macro="" textlink="">
      <xdr:nvSpPr>
        <xdr:cNvPr id="3334" name="Rectangle 5989"/>
        <xdr:cNvSpPr>
          <a:spLocks noChangeArrowheads="1"/>
        </xdr:cNvSpPr>
      </xdr:nvSpPr>
      <xdr:spPr>
        <a:xfrm>
          <a:off x="3287395" y="1961616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1245</xdr:row>
      <xdr:rowOff>76200</xdr:rowOff>
    </xdr:from>
    <xdr:to>
      <xdr:col>14</xdr:col>
      <xdr:colOff>113030</xdr:colOff>
      <xdr:row>1246</xdr:row>
      <xdr:rowOff>152400</xdr:rowOff>
    </xdr:to>
    <xdr:sp macro="" textlink="">
      <xdr:nvSpPr>
        <xdr:cNvPr id="3335" name="Rectangle 5990"/>
        <xdr:cNvSpPr>
          <a:spLocks noChangeArrowheads="1"/>
        </xdr:cNvSpPr>
      </xdr:nvSpPr>
      <xdr:spPr>
        <a:xfrm>
          <a:off x="1564640" y="1961807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36" name="Rectangle 5991"/>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37" name="Rectangle 5992"/>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38" name="Rectangle 5993"/>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39" name="Rectangle 5994"/>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0" name="Rectangle 5995"/>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1" name="Rectangle 5996"/>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2" name="Rectangle 5997"/>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3" name="Rectangle 5998"/>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4" name="Rectangle 5999"/>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5" name="Rectangle 6000"/>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6" name="Rectangle 6001"/>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7" name="Rectangle 6002"/>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8" name="Rectangle 6003"/>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49" name="Rectangle 6004"/>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50" name="Rectangle 6005"/>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1251</xdr:row>
      <xdr:rowOff>0</xdr:rowOff>
    </xdr:from>
    <xdr:to>
      <xdr:col>15</xdr:col>
      <xdr:colOff>9525</xdr:colOff>
      <xdr:row>1251</xdr:row>
      <xdr:rowOff>0</xdr:rowOff>
    </xdr:to>
    <xdr:sp macro="" textlink="">
      <xdr:nvSpPr>
        <xdr:cNvPr id="3351" name="Rectangle 6006"/>
        <xdr:cNvSpPr>
          <a:spLocks noChangeArrowheads="1"/>
        </xdr:cNvSpPr>
      </xdr:nvSpPr>
      <xdr:spPr>
        <a:xfrm>
          <a:off x="1582420" y="1970913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1250</xdr:row>
      <xdr:rowOff>57150</xdr:rowOff>
    </xdr:from>
    <xdr:to>
      <xdr:col>30</xdr:col>
      <xdr:colOff>28575</xdr:colOff>
      <xdr:row>1251</xdr:row>
      <xdr:rowOff>133350</xdr:rowOff>
    </xdr:to>
    <xdr:sp macro="" textlink="">
      <xdr:nvSpPr>
        <xdr:cNvPr id="3352" name="Rectangle 6007"/>
        <xdr:cNvSpPr>
          <a:spLocks noChangeArrowheads="1"/>
        </xdr:cNvSpPr>
      </xdr:nvSpPr>
      <xdr:spPr>
        <a:xfrm>
          <a:off x="3287395" y="1969839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1250</xdr:row>
      <xdr:rowOff>76200</xdr:rowOff>
    </xdr:from>
    <xdr:to>
      <xdr:col>14</xdr:col>
      <xdr:colOff>113030</xdr:colOff>
      <xdr:row>1251</xdr:row>
      <xdr:rowOff>152400</xdr:rowOff>
    </xdr:to>
    <xdr:sp macro="" textlink="">
      <xdr:nvSpPr>
        <xdr:cNvPr id="3353" name="Rectangle 6008"/>
        <xdr:cNvSpPr>
          <a:spLocks noChangeArrowheads="1"/>
        </xdr:cNvSpPr>
      </xdr:nvSpPr>
      <xdr:spPr>
        <a:xfrm>
          <a:off x="1564640" y="1970030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54" name="Rectangle 6009"/>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55" name="Rectangle 6010"/>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56" name="Rectangle 6011"/>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57" name="Rectangle 6012"/>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58" name="Rectangle 6013"/>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59" name="Rectangle 6014"/>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0" name="Rectangle 6015"/>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1" name="Rectangle 6016"/>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2" name="Rectangle 6017"/>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3" name="Rectangle 6018"/>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4" name="Rectangle 6019"/>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5" name="Rectangle 6020"/>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6" name="Rectangle 6021"/>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7" name="Rectangle 6022"/>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8" name="Rectangle 6023"/>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1256</xdr:row>
      <xdr:rowOff>0</xdr:rowOff>
    </xdr:from>
    <xdr:to>
      <xdr:col>15</xdr:col>
      <xdr:colOff>9525</xdr:colOff>
      <xdr:row>1256</xdr:row>
      <xdr:rowOff>0</xdr:rowOff>
    </xdr:to>
    <xdr:sp macro="" textlink="">
      <xdr:nvSpPr>
        <xdr:cNvPr id="3369" name="Rectangle 6024"/>
        <xdr:cNvSpPr>
          <a:spLocks noChangeArrowheads="1"/>
        </xdr:cNvSpPr>
      </xdr:nvSpPr>
      <xdr:spPr>
        <a:xfrm>
          <a:off x="1582420" y="1979136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1255</xdr:row>
      <xdr:rowOff>57150</xdr:rowOff>
    </xdr:from>
    <xdr:to>
      <xdr:col>30</xdr:col>
      <xdr:colOff>28575</xdr:colOff>
      <xdr:row>1256</xdr:row>
      <xdr:rowOff>133350</xdr:rowOff>
    </xdr:to>
    <xdr:sp macro="" textlink="">
      <xdr:nvSpPr>
        <xdr:cNvPr id="3370" name="Rectangle 6025"/>
        <xdr:cNvSpPr>
          <a:spLocks noChangeArrowheads="1"/>
        </xdr:cNvSpPr>
      </xdr:nvSpPr>
      <xdr:spPr>
        <a:xfrm>
          <a:off x="3287395" y="1978063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1255</xdr:row>
      <xdr:rowOff>76200</xdr:rowOff>
    </xdr:from>
    <xdr:to>
      <xdr:col>14</xdr:col>
      <xdr:colOff>113030</xdr:colOff>
      <xdr:row>1256</xdr:row>
      <xdr:rowOff>152400</xdr:rowOff>
    </xdr:to>
    <xdr:sp macro="" textlink="">
      <xdr:nvSpPr>
        <xdr:cNvPr id="3371" name="Rectangle 6026"/>
        <xdr:cNvSpPr>
          <a:spLocks noChangeArrowheads="1"/>
        </xdr:cNvSpPr>
      </xdr:nvSpPr>
      <xdr:spPr>
        <a:xfrm>
          <a:off x="1564640" y="1978253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2" name="Rectangle 6027"/>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3" name="Rectangle 6028"/>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4" name="Rectangle 6029"/>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5" name="Rectangle 6030"/>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6" name="Rectangle 6031"/>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7" name="Rectangle 6032"/>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8" name="Rectangle 6033"/>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79" name="Rectangle 6034"/>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0" name="Rectangle 6035"/>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1" name="Rectangle 6036"/>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2" name="Rectangle 6037"/>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3" name="Rectangle 6038"/>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4" name="Rectangle 6039"/>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5" name="Rectangle 6040"/>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6" name="Rectangle 6041"/>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1261</xdr:row>
      <xdr:rowOff>0</xdr:rowOff>
    </xdr:from>
    <xdr:to>
      <xdr:col>15</xdr:col>
      <xdr:colOff>9525</xdr:colOff>
      <xdr:row>1261</xdr:row>
      <xdr:rowOff>0</xdr:rowOff>
    </xdr:to>
    <xdr:sp macro="" textlink="">
      <xdr:nvSpPr>
        <xdr:cNvPr id="3387" name="Rectangle 6042"/>
        <xdr:cNvSpPr>
          <a:spLocks noChangeArrowheads="1"/>
        </xdr:cNvSpPr>
      </xdr:nvSpPr>
      <xdr:spPr>
        <a:xfrm>
          <a:off x="1582420" y="1987359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1260</xdr:row>
      <xdr:rowOff>57150</xdr:rowOff>
    </xdr:from>
    <xdr:to>
      <xdr:col>30</xdr:col>
      <xdr:colOff>28575</xdr:colOff>
      <xdr:row>1261</xdr:row>
      <xdr:rowOff>133350</xdr:rowOff>
    </xdr:to>
    <xdr:sp macro="" textlink="">
      <xdr:nvSpPr>
        <xdr:cNvPr id="3388" name="Rectangle 6043"/>
        <xdr:cNvSpPr>
          <a:spLocks noChangeArrowheads="1"/>
        </xdr:cNvSpPr>
      </xdr:nvSpPr>
      <xdr:spPr>
        <a:xfrm>
          <a:off x="3287395" y="1986286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1260</xdr:row>
      <xdr:rowOff>76200</xdr:rowOff>
    </xdr:from>
    <xdr:to>
      <xdr:col>14</xdr:col>
      <xdr:colOff>113030</xdr:colOff>
      <xdr:row>1261</xdr:row>
      <xdr:rowOff>152400</xdr:rowOff>
    </xdr:to>
    <xdr:sp macro="" textlink="">
      <xdr:nvSpPr>
        <xdr:cNvPr id="3389" name="Rectangle 6044"/>
        <xdr:cNvSpPr>
          <a:spLocks noChangeArrowheads="1"/>
        </xdr:cNvSpPr>
      </xdr:nvSpPr>
      <xdr:spPr>
        <a:xfrm>
          <a:off x="1564640" y="1986476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0" name="Rectangle 6045"/>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1" name="Rectangle 6046"/>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2" name="Rectangle 6047"/>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3" name="Rectangle 6048"/>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4" name="Rectangle 6049"/>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5" name="Rectangle 6050"/>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6" name="Rectangle 6051"/>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7" name="Rectangle 6052"/>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8" name="Rectangle 6053"/>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399" name="Rectangle 6054"/>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400" name="Rectangle 6055"/>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401" name="Rectangle 6056"/>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402" name="Rectangle 6057"/>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403" name="Rectangle 6058"/>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404" name="Rectangle 6059"/>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1266</xdr:row>
      <xdr:rowOff>0</xdr:rowOff>
    </xdr:from>
    <xdr:to>
      <xdr:col>15</xdr:col>
      <xdr:colOff>9525</xdr:colOff>
      <xdr:row>1266</xdr:row>
      <xdr:rowOff>0</xdr:rowOff>
    </xdr:to>
    <xdr:sp macro="" textlink="">
      <xdr:nvSpPr>
        <xdr:cNvPr id="3405" name="Rectangle 6060"/>
        <xdr:cNvSpPr>
          <a:spLocks noChangeArrowheads="1"/>
        </xdr:cNvSpPr>
      </xdr:nvSpPr>
      <xdr:spPr>
        <a:xfrm>
          <a:off x="1582420" y="1995582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1265</xdr:row>
      <xdr:rowOff>57150</xdr:rowOff>
    </xdr:from>
    <xdr:to>
      <xdr:col>30</xdr:col>
      <xdr:colOff>28575</xdr:colOff>
      <xdr:row>1266</xdr:row>
      <xdr:rowOff>133350</xdr:rowOff>
    </xdr:to>
    <xdr:sp macro="" textlink="">
      <xdr:nvSpPr>
        <xdr:cNvPr id="3406" name="Rectangle 6061"/>
        <xdr:cNvSpPr>
          <a:spLocks noChangeArrowheads="1"/>
        </xdr:cNvSpPr>
      </xdr:nvSpPr>
      <xdr:spPr>
        <a:xfrm>
          <a:off x="3287395" y="1994509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1265</xdr:row>
      <xdr:rowOff>76200</xdr:rowOff>
    </xdr:from>
    <xdr:to>
      <xdr:col>14</xdr:col>
      <xdr:colOff>113030</xdr:colOff>
      <xdr:row>1266</xdr:row>
      <xdr:rowOff>152400</xdr:rowOff>
    </xdr:to>
    <xdr:sp macro="" textlink="">
      <xdr:nvSpPr>
        <xdr:cNvPr id="3407" name="Rectangle 6062"/>
        <xdr:cNvSpPr>
          <a:spLocks noChangeArrowheads="1"/>
        </xdr:cNvSpPr>
      </xdr:nvSpPr>
      <xdr:spPr>
        <a:xfrm>
          <a:off x="1564640" y="1994700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08" name="Rectangle 6063"/>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09" name="Rectangle 6064"/>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0" name="Rectangle 6065"/>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1" name="Rectangle 6066"/>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2" name="Rectangle 6067"/>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3" name="Rectangle 6068"/>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4" name="Rectangle 6069"/>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5" name="Rectangle 6070"/>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6" name="Rectangle 6071"/>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7" name="Rectangle 6072"/>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8" name="Rectangle 6073"/>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19" name="Rectangle 6074"/>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20" name="Rectangle 6075"/>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21" name="Rectangle 6076"/>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22" name="Rectangle 6077"/>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1271</xdr:row>
      <xdr:rowOff>0</xdr:rowOff>
    </xdr:from>
    <xdr:to>
      <xdr:col>15</xdr:col>
      <xdr:colOff>9525</xdr:colOff>
      <xdr:row>1271</xdr:row>
      <xdr:rowOff>0</xdr:rowOff>
    </xdr:to>
    <xdr:sp macro="" textlink="">
      <xdr:nvSpPr>
        <xdr:cNvPr id="3423" name="Rectangle 6078"/>
        <xdr:cNvSpPr>
          <a:spLocks noChangeArrowheads="1"/>
        </xdr:cNvSpPr>
      </xdr:nvSpPr>
      <xdr:spPr>
        <a:xfrm>
          <a:off x="1582420" y="2003806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1270</xdr:row>
      <xdr:rowOff>57150</xdr:rowOff>
    </xdr:from>
    <xdr:to>
      <xdr:col>30</xdr:col>
      <xdr:colOff>28575</xdr:colOff>
      <xdr:row>1271</xdr:row>
      <xdr:rowOff>133350</xdr:rowOff>
    </xdr:to>
    <xdr:sp macro="" textlink="">
      <xdr:nvSpPr>
        <xdr:cNvPr id="3424" name="Rectangle 6079"/>
        <xdr:cNvSpPr>
          <a:spLocks noChangeArrowheads="1"/>
        </xdr:cNvSpPr>
      </xdr:nvSpPr>
      <xdr:spPr>
        <a:xfrm>
          <a:off x="3287395" y="20027328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1270</xdr:row>
      <xdr:rowOff>76200</xdr:rowOff>
    </xdr:from>
    <xdr:to>
      <xdr:col>14</xdr:col>
      <xdr:colOff>113030</xdr:colOff>
      <xdr:row>1271</xdr:row>
      <xdr:rowOff>152400</xdr:rowOff>
    </xdr:to>
    <xdr:sp macro="" textlink="">
      <xdr:nvSpPr>
        <xdr:cNvPr id="3425" name="Rectangle 6080"/>
        <xdr:cNvSpPr>
          <a:spLocks noChangeArrowheads="1"/>
        </xdr:cNvSpPr>
      </xdr:nvSpPr>
      <xdr:spPr>
        <a:xfrm>
          <a:off x="1564640" y="20029233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26" name="Rectangle 6081"/>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27" name="Rectangle 6082"/>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28" name="Rectangle 6083"/>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29" name="Rectangle 6084"/>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0" name="Rectangle 6085"/>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1" name="Rectangle 6086"/>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2" name="Rectangle 6087"/>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3" name="Rectangle 6088"/>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4" name="Rectangle 6089"/>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5" name="Rectangle 6090"/>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6" name="Rectangle 6091"/>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7" name="Rectangle 6092"/>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8" name="Rectangle 6093"/>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39" name="Rectangle 6094"/>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40" name="Rectangle 6095"/>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1276</xdr:row>
      <xdr:rowOff>0</xdr:rowOff>
    </xdr:from>
    <xdr:to>
      <xdr:col>15</xdr:col>
      <xdr:colOff>9525</xdr:colOff>
      <xdr:row>1276</xdr:row>
      <xdr:rowOff>0</xdr:rowOff>
    </xdr:to>
    <xdr:sp macro="" textlink="">
      <xdr:nvSpPr>
        <xdr:cNvPr id="3441" name="Rectangle 6096"/>
        <xdr:cNvSpPr>
          <a:spLocks noChangeArrowheads="1"/>
        </xdr:cNvSpPr>
      </xdr:nvSpPr>
      <xdr:spPr>
        <a:xfrm>
          <a:off x="1582420" y="2012029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1275</xdr:row>
      <xdr:rowOff>57150</xdr:rowOff>
    </xdr:from>
    <xdr:to>
      <xdr:col>30</xdr:col>
      <xdr:colOff>28575</xdr:colOff>
      <xdr:row>1276</xdr:row>
      <xdr:rowOff>133350</xdr:rowOff>
    </xdr:to>
    <xdr:sp macro="" textlink="">
      <xdr:nvSpPr>
        <xdr:cNvPr id="3442" name="Rectangle 6097"/>
        <xdr:cNvSpPr>
          <a:spLocks noChangeArrowheads="1"/>
        </xdr:cNvSpPr>
      </xdr:nvSpPr>
      <xdr:spPr>
        <a:xfrm>
          <a:off x="3287395" y="20109561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1275</xdr:row>
      <xdr:rowOff>76200</xdr:rowOff>
    </xdr:from>
    <xdr:to>
      <xdr:col>14</xdr:col>
      <xdr:colOff>113030</xdr:colOff>
      <xdr:row>1276</xdr:row>
      <xdr:rowOff>152400</xdr:rowOff>
    </xdr:to>
    <xdr:sp macro="" textlink="">
      <xdr:nvSpPr>
        <xdr:cNvPr id="3443" name="Rectangle 6098"/>
        <xdr:cNvSpPr>
          <a:spLocks noChangeArrowheads="1"/>
        </xdr:cNvSpPr>
      </xdr:nvSpPr>
      <xdr:spPr>
        <a:xfrm>
          <a:off x="1564640" y="20111466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44" name="Rectangle 6099"/>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45" name="Rectangle 6100"/>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46" name="Rectangle 6101"/>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47" name="Rectangle 6102"/>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48" name="Rectangle 6103"/>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49" name="Rectangle 6104"/>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0" name="Rectangle 6105"/>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1" name="Rectangle 6106"/>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2" name="Rectangle 6107"/>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3" name="Rectangle 6108"/>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4" name="Rectangle 6109"/>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5" name="Rectangle 6110"/>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6" name="Rectangle 6111"/>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7" name="Rectangle 6112"/>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8" name="Rectangle 6113"/>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1281</xdr:row>
      <xdr:rowOff>0</xdr:rowOff>
    </xdr:from>
    <xdr:to>
      <xdr:col>15</xdr:col>
      <xdr:colOff>9525</xdr:colOff>
      <xdr:row>1281</xdr:row>
      <xdr:rowOff>0</xdr:rowOff>
    </xdr:to>
    <xdr:sp macro="" textlink="">
      <xdr:nvSpPr>
        <xdr:cNvPr id="3459" name="Rectangle 6114"/>
        <xdr:cNvSpPr>
          <a:spLocks noChangeArrowheads="1"/>
        </xdr:cNvSpPr>
      </xdr:nvSpPr>
      <xdr:spPr>
        <a:xfrm>
          <a:off x="1582420" y="20202525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1280</xdr:row>
      <xdr:rowOff>57150</xdr:rowOff>
    </xdr:from>
    <xdr:to>
      <xdr:col>30</xdr:col>
      <xdr:colOff>28575</xdr:colOff>
      <xdr:row>1281</xdr:row>
      <xdr:rowOff>133350</xdr:rowOff>
    </xdr:to>
    <xdr:sp macro="" textlink="">
      <xdr:nvSpPr>
        <xdr:cNvPr id="3460" name="Rectangle 6115"/>
        <xdr:cNvSpPr>
          <a:spLocks noChangeArrowheads="1"/>
        </xdr:cNvSpPr>
      </xdr:nvSpPr>
      <xdr:spPr>
        <a:xfrm>
          <a:off x="3287395" y="20191793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1280</xdr:row>
      <xdr:rowOff>76200</xdr:rowOff>
    </xdr:from>
    <xdr:to>
      <xdr:col>14</xdr:col>
      <xdr:colOff>113030</xdr:colOff>
      <xdr:row>1281</xdr:row>
      <xdr:rowOff>152400</xdr:rowOff>
    </xdr:to>
    <xdr:sp macro="" textlink="">
      <xdr:nvSpPr>
        <xdr:cNvPr id="3461" name="Rectangle 6116"/>
        <xdr:cNvSpPr>
          <a:spLocks noChangeArrowheads="1"/>
        </xdr:cNvSpPr>
      </xdr:nvSpPr>
      <xdr:spPr>
        <a:xfrm>
          <a:off x="1564640" y="20193698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2" name="Rectangle 6117"/>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3" name="Rectangle 6118"/>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4" name="Rectangle 6119"/>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5" name="Rectangle 6120"/>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6" name="Rectangle 6121"/>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7" name="Rectangle 6122"/>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8" name="Rectangle 6123"/>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69" name="Rectangle 6124"/>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0" name="Rectangle 6125"/>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1" name="Rectangle 6126"/>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2" name="Rectangle 6127"/>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3" name="Rectangle 6128"/>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4" name="Rectangle 6129"/>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5" name="Rectangle 6130"/>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6" name="Rectangle 6131"/>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1286</xdr:row>
      <xdr:rowOff>0</xdr:rowOff>
    </xdr:from>
    <xdr:to>
      <xdr:col>15</xdr:col>
      <xdr:colOff>9525</xdr:colOff>
      <xdr:row>1286</xdr:row>
      <xdr:rowOff>0</xdr:rowOff>
    </xdr:to>
    <xdr:sp macro="" textlink="">
      <xdr:nvSpPr>
        <xdr:cNvPr id="3477" name="Rectangle 6132"/>
        <xdr:cNvSpPr>
          <a:spLocks noChangeArrowheads="1"/>
        </xdr:cNvSpPr>
      </xdr:nvSpPr>
      <xdr:spPr>
        <a:xfrm>
          <a:off x="1582420" y="20284757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1285</xdr:row>
      <xdr:rowOff>57150</xdr:rowOff>
    </xdr:from>
    <xdr:to>
      <xdr:col>30</xdr:col>
      <xdr:colOff>28575</xdr:colOff>
      <xdr:row>1286</xdr:row>
      <xdr:rowOff>133350</xdr:rowOff>
    </xdr:to>
    <xdr:sp macro="" textlink="">
      <xdr:nvSpPr>
        <xdr:cNvPr id="3478" name="Rectangle 6133"/>
        <xdr:cNvSpPr>
          <a:spLocks noChangeArrowheads="1"/>
        </xdr:cNvSpPr>
      </xdr:nvSpPr>
      <xdr:spPr>
        <a:xfrm>
          <a:off x="3287395" y="20274026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1285</xdr:row>
      <xdr:rowOff>76200</xdr:rowOff>
    </xdr:from>
    <xdr:to>
      <xdr:col>14</xdr:col>
      <xdr:colOff>113030</xdr:colOff>
      <xdr:row>1286</xdr:row>
      <xdr:rowOff>152400</xdr:rowOff>
    </xdr:to>
    <xdr:sp macro="" textlink="">
      <xdr:nvSpPr>
        <xdr:cNvPr id="3479" name="Rectangle 6134"/>
        <xdr:cNvSpPr>
          <a:spLocks noChangeArrowheads="1"/>
        </xdr:cNvSpPr>
      </xdr:nvSpPr>
      <xdr:spPr>
        <a:xfrm>
          <a:off x="1564640" y="20275931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1308</xdr:row>
      <xdr:rowOff>57150</xdr:rowOff>
    </xdr:from>
    <xdr:to>
      <xdr:col>7</xdr:col>
      <xdr:colOff>28575</xdr:colOff>
      <xdr:row>1309</xdr:row>
      <xdr:rowOff>133350</xdr:rowOff>
    </xdr:to>
    <xdr:sp macro="" textlink="">
      <xdr:nvSpPr>
        <xdr:cNvPr id="3480" name="Rectangle 6135"/>
        <xdr:cNvSpPr>
          <a:spLocks noChangeArrowheads="1"/>
        </xdr:cNvSpPr>
      </xdr:nvSpPr>
      <xdr:spPr>
        <a:xfrm>
          <a:off x="687705" y="2060663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1308</xdr:row>
      <xdr:rowOff>76200</xdr:rowOff>
    </xdr:from>
    <xdr:to>
      <xdr:col>1</xdr:col>
      <xdr:colOff>19050</xdr:colOff>
      <xdr:row>1309</xdr:row>
      <xdr:rowOff>114300</xdr:rowOff>
    </xdr:to>
    <xdr:sp macro="" textlink="">
      <xdr:nvSpPr>
        <xdr:cNvPr id="3481" name="Rectangle 6136"/>
        <xdr:cNvSpPr>
          <a:spLocks noChangeArrowheads="1"/>
        </xdr:cNvSpPr>
      </xdr:nvSpPr>
      <xdr:spPr>
        <a:xfrm>
          <a:off x="0" y="2060854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1313</xdr:row>
      <xdr:rowOff>57150</xdr:rowOff>
    </xdr:from>
    <xdr:to>
      <xdr:col>7</xdr:col>
      <xdr:colOff>28575</xdr:colOff>
      <xdr:row>1314</xdr:row>
      <xdr:rowOff>133350</xdr:rowOff>
    </xdr:to>
    <xdr:sp macro="" textlink="">
      <xdr:nvSpPr>
        <xdr:cNvPr id="3482" name="Rectangle 6137"/>
        <xdr:cNvSpPr>
          <a:spLocks noChangeArrowheads="1"/>
        </xdr:cNvSpPr>
      </xdr:nvSpPr>
      <xdr:spPr>
        <a:xfrm>
          <a:off x="687705" y="2068887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1313</xdr:row>
      <xdr:rowOff>76200</xdr:rowOff>
    </xdr:from>
    <xdr:to>
      <xdr:col>1</xdr:col>
      <xdr:colOff>19050</xdr:colOff>
      <xdr:row>1314</xdr:row>
      <xdr:rowOff>114300</xdr:rowOff>
    </xdr:to>
    <xdr:sp macro="" textlink="">
      <xdr:nvSpPr>
        <xdr:cNvPr id="3483" name="Rectangle 6138"/>
        <xdr:cNvSpPr>
          <a:spLocks noChangeArrowheads="1"/>
        </xdr:cNvSpPr>
      </xdr:nvSpPr>
      <xdr:spPr>
        <a:xfrm>
          <a:off x="0" y="2069077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1318</xdr:row>
      <xdr:rowOff>57150</xdr:rowOff>
    </xdr:from>
    <xdr:to>
      <xdr:col>7</xdr:col>
      <xdr:colOff>28575</xdr:colOff>
      <xdr:row>1319</xdr:row>
      <xdr:rowOff>133350</xdr:rowOff>
    </xdr:to>
    <xdr:sp macro="" textlink="">
      <xdr:nvSpPr>
        <xdr:cNvPr id="3484" name="Rectangle 6139"/>
        <xdr:cNvSpPr>
          <a:spLocks noChangeArrowheads="1"/>
        </xdr:cNvSpPr>
      </xdr:nvSpPr>
      <xdr:spPr>
        <a:xfrm>
          <a:off x="687705" y="2077110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1318</xdr:row>
      <xdr:rowOff>76200</xdr:rowOff>
    </xdr:from>
    <xdr:to>
      <xdr:col>1</xdr:col>
      <xdr:colOff>19050</xdr:colOff>
      <xdr:row>1319</xdr:row>
      <xdr:rowOff>114300</xdr:rowOff>
    </xdr:to>
    <xdr:sp macro="" textlink="">
      <xdr:nvSpPr>
        <xdr:cNvPr id="3485" name="Rectangle 6140"/>
        <xdr:cNvSpPr>
          <a:spLocks noChangeArrowheads="1"/>
        </xdr:cNvSpPr>
      </xdr:nvSpPr>
      <xdr:spPr>
        <a:xfrm>
          <a:off x="0" y="2077300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1323</xdr:row>
      <xdr:rowOff>57150</xdr:rowOff>
    </xdr:from>
    <xdr:to>
      <xdr:col>7</xdr:col>
      <xdr:colOff>28575</xdr:colOff>
      <xdr:row>1324</xdr:row>
      <xdr:rowOff>133350</xdr:rowOff>
    </xdr:to>
    <xdr:sp macro="" textlink="">
      <xdr:nvSpPr>
        <xdr:cNvPr id="3486" name="Rectangle 6141"/>
        <xdr:cNvSpPr>
          <a:spLocks noChangeArrowheads="1"/>
        </xdr:cNvSpPr>
      </xdr:nvSpPr>
      <xdr:spPr>
        <a:xfrm>
          <a:off x="687705" y="2085333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1323</xdr:row>
      <xdr:rowOff>76200</xdr:rowOff>
    </xdr:from>
    <xdr:to>
      <xdr:col>1</xdr:col>
      <xdr:colOff>19050</xdr:colOff>
      <xdr:row>1324</xdr:row>
      <xdr:rowOff>114300</xdr:rowOff>
    </xdr:to>
    <xdr:sp macro="" textlink="">
      <xdr:nvSpPr>
        <xdr:cNvPr id="3487" name="Rectangle 6142"/>
        <xdr:cNvSpPr>
          <a:spLocks noChangeArrowheads="1"/>
        </xdr:cNvSpPr>
      </xdr:nvSpPr>
      <xdr:spPr>
        <a:xfrm>
          <a:off x="0" y="2085524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1328</xdr:row>
      <xdr:rowOff>57150</xdr:rowOff>
    </xdr:from>
    <xdr:to>
      <xdr:col>7</xdr:col>
      <xdr:colOff>28575</xdr:colOff>
      <xdr:row>1329</xdr:row>
      <xdr:rowOff>133350</xdr:rowOff>
    </xdr:to>
    <xdr:sp macro="" textlink="">
      <xdr:nvSpPr>
        <xdr:cNvPr id="3488" name="Rectangle 6143"/>
        <xdr:cNvSpPr>
          <a:spLocks noChangeArrowheads="1"/>
        </xdr:cNvSpPr>
      </xdr:nvSpPr>
      <xdr:spPr>
        <a:xfrm>
          <a:off x="687705" y="2093556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1328</xdr:row>
      <xdr:rowOff>76200</xdr:rowOff>
    </xdr:from>
    <xdr:to>
      <xdr:col>1</xdr:col>
      <xdr:colOff>19050</xdr:colOff>
      <xdr:row>1329</xdr:row>
      <xdr:rowOff>114300</xdr:rowOff>
    </xdr:to>
    <xdr:sp macro="" textlink="">
      <xdr:nvSpPr>
        <xdr:cNvPr id="3489" name="Rectangle 6144"/>
        <xdr:cNvSpPr>
          <a:spLocks noChangeArrowheads="1"/>
        </xdr:cNvSpPr>
      </xdr:nvSpPr>
      <xdr:spPr>
        <a:xfrm>
          <a:off x="0" y="2093747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1333</xdr:row>
      <xdr:rowOff>57150</xdr:rowOff>
    </xdr:from>
    <xdr:to>
      <xdr:col>7</xdr:col>
      <xdr:colOff>28575</xdr:colOff>
      <xdr:row>1334</xdr:row>
      <xdr:rowOff>133350</xdr:rowOff>
    </xdr:to>
    <xdr:sp macro="" textlink="">
      <xdr:nvSpPr>
        <xdr:cNvPr id="3490" name="Rectangle 6145"/>
        <xdr:cNvSpPr>
          <a:spLocks noChangeArrowheads="1"/>
        </xdr:cNvSpPr>
      </xdr:nvSpPr>
      <xdr:spPr>
        <a:xfrm>
          <a:off x="687705" y="2101780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1333</xdr:row>
      <xdr:rowOff>76200</xdr:rowOff>
    </xdr:from>
    <xdr:to>
      <xdr:col>1</xdr:col>
      <xdr:colOff>19050</xdr:colOff>
      <xdr:row>1334</xdr:row>
      <xdr:rowOff>114300</xdr:rowOff>
    </xdr:to>
    <xdr:sp macro="" textlink="">
      <xdr:nvSpPr>
        <xdr:cNvPr id="3491" name="Rectangle 6146"/>
        <xdr:cNvSpPr>
          <a:spLocks noChangeArrowheads="1"/>
        </xdr:cNvSpPr>
      </xdr:nvSpPr>
      <xdr:spPr>
        <a:xfrm>
          <a:off x="0" y="2101970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1338</xdr:row>
      <xdr:rowOff>57150</xdr:rowOff>
    </xdr:from>
    <xdr:to>
      <xdr:col>7</xdr:col>
      <xdr:colOff>28575</xdr:colOff>
      <xdr:row>1339</xdr:row>
      <xdr:rowOff>133350</xdr:rowOff>
    </xdr:to>
    <xdr:sp macro="" textlink="">
      <xdr:nvSpPr>
        <xdr:cNvPr id="3492" name="Rectangle 6147"/>
        <xdr:cNvSpPr>
          <a:spLocks noChangeArrowheads="1"/>
        </xdr:cNvSpPr>
      </xdr:nvSpPr>
      <xdr:spPr>
        <a:xfrm>
          <a:off x="687705" y="2110003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1338</xdr:row>
      <xdr:rowOff>76200</xdr:rowOff>
    </xdr:from>
    <xdr:to>
      <xdr:col>1</xdr:col>
      <xdr:colOff>19050</xdr:colOff>
      <xdr:row>1339</xdr:row>
      <xdr:rowOff>114300</xdr:rowOff>
    </xdr:to>
    <xdr:sp macro="" textlink="">
      <xdr:nvSpPr>
        <xdr:cNvPr id="3493" name="Rectangle 6148"/>
        <xdr:cNvSpPr>
          <a:spLocks noChangeArrowheads="1"/>
        </xdr:cNvSpPr>
      </xdr:nvSpPr>
      <xdr:spPr>
        <a:xfrm>
          <a:off x="0" y="21101939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1343</xdr:row>
      <xdr:rowOff>57150</xdr:rowOff>
    </xdr:from>
    <xdr:to>
      <xdr:col>7</xdr:col>
      <xdr:colOff>28575</xdr:colOff>
      <xdr:row>1344</xdr:row>
      <xdr:rowOff>133350</xdr:rowOff>
    </xdr:to>
    <xdr:sp macro="" textlink="">
      <xdr:nvSpPr>
        <xdr:cNvPr id="3494" name="Rectangle 6149"/>
        <xdr:cNvSpPr>
          <a:spLocks noChangeArrowheads="1"/>
        </xdr:cNvSpPr>
      </xdr:nvSpPr>
      <xdr:spPr>
        <a:xfrm>
          <a:off x="687705" y="2118226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1343</xdr:row>
      <xdr:rowOff>76200</xdr:rowOff>
    </xdr:from>
    <xdr:to>
      <xdr:col>1</xdr:col>
      <xdr:colOff>19050</xdr:colOff>
      <xdr:row>1344</xdr:row>
      <xdr:rowOff>114300</xdr:rowOff>
    </xdr:to>
    <xdr:sp macro="" textlink="">
      <xdr:nvSpPr>
        <xdr:cNvPr id="3495" name="Rectangle 6150"/>
        <xdr:cNvSpPr>
          <a:spLocks noChangeArrowheads="1"/>
        </xdr:cNvSpPr>
      </xdr:nvSpPr>
      <xdr:spPr>
        <a:xfrm>
          <a:off x="0" y="21184171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1348</xdr:row>
      <xdr:rowOff>57150</xdr:rowOff>
    </xdr:from>
    <xdr:to>
      <xdr:col>7</xdr:col>
      <xdr:colOff>28575</xdr:colOff>
      <xdr:row>1349</xdr:row>
      <xdr:rowOff>133350</xdr:rowOff>
    </xdr:to>
    <xdr:sp macro="" textlink="">
      <xdr:nvSpPr>
        <xdr:cNvPr id="3496" name="Rectangle 6151"/>
        <xdr:cNvSpPr>
          <a:spLocks noChangeArrowheads="1"/>
        </xdr:cNvSpPr>
      </xdr:nvSpPr>
      <xdr:spPr>
        <a:xfrm>
          <a:off x="687705" y="2126449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1348</xdr:row>
      <xdr:rowOff>76200</xdr:rowOff>
    </xdr:from>
    <xdr:to>
      <xdr:col>1</xdr:col>
      <xdr:colOff>19050</xdr:colOff>
      <xdr:row>1349</xdr:row>
      <xdr:rowOff>114300</xdr:rowOff>
    </xdr:to>
    <xdr:sp macro="" textlink="">
      <xdr:nvSpPr>
        <xdr:cNvPr id="3497" name="Rectangle 6152"/>
        <xdr:cNvSpPr>
          <a:spLocks noChangeArrowheads="1"/>
        </xdr:cNvSpPr>
      </xdr:nvSpPr>
      <xdr:spPr>
        <a:xfrm>
          <a:off x="0" y="21266404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1353</xdr:row>
      <xdr:rowOff>57150</xdr:rowOff>
    </xdr:from>
    <xdr:to>
      <xdr:col>7</xdr:col>
      <xdr:colOff>28575</xdr:colOff>
      <xdr:row>1354</xdr:row>
      <xdr:rowOff>133350</xdr:rowOff>
    </xdr:to>
    <xdr:sp macro="" textlink="">
      <xdr:nvSpPr>
        <xdr:cNvPr id="3498" name="Rectangle 6153"/>
        <xdr:cNvSpPr>
          <a:spLocks noChangeArrowheads="1"/>
        </xdr:cNvSpPr>
      </xdr:nvSpPr>
      <xdr:spPr>
        <a:xfrm>
          <a:off x="687705" y="2134673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1353</xdr:row>
      <xdr:rowOff>76200</xdr:rowOff>
    </xdr:from>
    <xdr:to>
      <xdr:col>1</xdr:col>
      <xdr:colOff>19050</xdr:colOff>
      <xdr:row>1354</xdr:row>
      <xdr:rowOff>114300</xdr:rowOff>
    </xdr:to>
    <xdr:sp macro="" textlink="">
      <xdr:nvSpPr>
        <xdr:cNvPr id="3499" name="Rectangle 6154"/>
        <xdr:cNvSpPr>
          <a:spLocks noChangeArrowheads="1"/>
        </xdr:cNvSpPr>
      </xdr:nvSpPr>
      <xdr:spPr>
        <a:xfrm>
          <a:off x="0" y="21348636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0" name="Rectangle 6155"/>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1" name="Rectangle 6156"/>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2" name="Rectangle 6157"/>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3" name="Rectangle 6158"/>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4" name="Rectangle 6159"/>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5" name="Rectangle 6160"/>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6" name="Rectangle 6161"/>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7" name="Rectangle 6162"/>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8" name="Rectangle 6163"/>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09" name="Rectangle 6164"/>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10" name="Rectangle 6165"/>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11" name="Rectangle 6166"/>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12" name="Rectangle 6167"/>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13" name="Rectangle 6168"/>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14" name="Rectangle 6169"/>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15" name="Rectangle 6170"/>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1309</xdr:row>
      <xdr:rowOff>0</xdr:rowOff>
    </xdr:from>
    <xdr:to>
      <xdr:col>15</xdr:col>
      <xdr:colOff>9525</xdr:colOff>
      <xdr:row>1309</xdr:row>
      <xdr:rowOff>0</xdr:rowOff>
    </xdr:to>
    <xdr:sp macro="" textlink="">
      <xdr:nvSpPr>
        <xdr:cNvPr id="3516" name="Rectangle 6171"/>
        <xdr:cNvSpPr>
          <a:spLocks noChangeArrowheads="1"/>
        </xdr:cNvSpPr>
      </xdr:nvSpPr>
      <xdr:spPr>
        <a:xfrm>
          <a:off x="1582420" y="2061737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1308</xdr:row>
      <xdr:rowOff>57150</xdr:rowOff>
    </xdr:from>
    <xdr:to>
      <xdr:col>30</xdr:col>
      <xdr:colOff>28575</xdr:colOff>
      <xdr:row>1309</xdr:row>
      <xdr:rowOff>133350</xdr:rowOff>
    </xdr:to>
    <xdr:sp macro="" textlink="">
      <xdr:nvSpPr>
        <xdr:cNvPr id="3517" name="Rectangle 6172"/>
        <xdr:cNvSpPr>
          <a:spLocks noChangeArrowheads="1"/>
        </xdr:cNvSpPr>
      </xdr:nvSpPr>
      <xdr:spPr>
        <a:xfrm>
          <a:off x="3287395" y="2060663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1308</xdr:row>
      <xdr:rowOff>76200</xdr:rowOff>
    </xdr:from>
    <xdr:to>
      <xdr:col>14</xdr:col>
      <xdr:colOff>113030</xdr:colOff>
      <xdr:row>1309</xdr:row>
      <xdr:rowOff>152400</xdr:rowOff>
    </xdr:to>
    <xdr:sp macro="" textlink="">
      <xdr:nvSpPr>
        <xdr:cNvPr id="3518" name="Rectangle 6173"/>
        <xdr:cNvSpPr>
          <a:spLocks noChangeArrowheads="1"/>
        </xdr:cNvSpPr>
      </xdr:nvSpPr>
      <xdr:spPr>
        <a:xfrm>
          <a:off x="1564640" y="2060854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19" name="Rectangle 6174"/>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0" name="Rectangle 6175"/>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1" name="Rectangle 6176"/>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2" name="Rectangle 6177"/>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3" name="Rectangle 6178"/>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4" name="Rectangle 6179"/>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5" name="Rectangle 6180"/>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6" name="Rectangle 6181"/>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7" name="Rectangle 6182"/>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8" name="Rectangle 6183"/>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29" name="Rectangle 6184"/>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30" name="Rectangle 6185"/>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31" name="Rectangle 6186"/>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32" name="Rectangle 6187"/>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33" name="Rectangle 6188"/>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34" name="Rectangle 6189"/>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1314</xdr:row>
      <xdr:rowOff>0</xdr:rowOff>
    </xdr:from>
    <xdr:to>
      <xdr:col>15</xdr:col>
      <xdr:colOff>9525</xdr:colOff>
      <xdr:row>1314</xdr:row>
      <xdr:rowOff>0</xdr:rowOff>
    </xdr:to>
    <xdr:sp macro="" textlink="">
      <xdr:nvSpPr>
        <xdr:cNvPr id="3535" name="Rectangle 6190"/>
        <xdr:cNvSpPr>
          <a:spLocks noChangeArrowheads="1"/>
        </xdr:cNvSpPr>
      </xdr:nvSpPr>
      <xdr:spPr>
        <a:xfrm>
          <a:off x="1582420" y="2069960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1313</xdr:row>
      <xdr:rowOff>57150</xdr:rowOff>
    </xdr:from>
    <xdr:to>
      <xdr:col>30</xdr:col>
      <xdr:colOff>28575</xdr:colOff>
      <xdr:row>1314</xdr:row>
      <xdr:rowOff>133350</xdr:rowOff>
    </xdr:to>
    <xdr:sp macro="" textlink="">
      <xdr:nvSpPr>
        <xdr:cNvPr id="3536" name="Rectangle 6191"/>
        <xdr:cNvSpPr>
          <a:spLocks noChangeArrowheads="1"/>
        </xdr:cNvSpPr>
      </xdr:nvSpPr>
      <xdr:spPr>
        <a:xfrm>
          <a:off x="3287395" y="2068887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1313</xdr:row>
      <xdr:rowOff>76200</xdr:rowOff>
    </xdr:from>
    <xdr:to>
      <xdr:col>14</xdr:col>
      <xdr:colOff>113030</xdr:colOff>
      <xdr:row>1314</xdr:row>
      <xdr:rowOff>152400</xdr:rowOff>
    </xdr:to>
    <xdr:sp macro="" textlink="">
      <xdr:nvSpPr>
        <xdr:cNvPr id="3537" name="Rectangle 6192"/>
        <xdr:cNvSpPr>
          <a:spLocks noChangeArrowheads="1"/>
        </xdr:cNvSpPr>
      </xdr:nvSpPr>
      <xdr:spPr>
        <a:xfrm>
          <a:off x="1564640" y="2069077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38" name="Rectangle 6193"/>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39" name="Rectangle 6194"/>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0" name="Rectangle 6195"/>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1" name="Rectangle 6196"/>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2" name="Rectangle 6197"/>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3" name="Rectangle 6198"/>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4" name="Rectangle 6199"/>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5" name="Rectangle 6200"/>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6" name="Rectangle 6201"/>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7" name="Rectangle 6202"/>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8" name="Rectangle 6203"/>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49" name="Rectangle 6204"/>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50" name="Rectangle 6205"/>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51" name="Rectangle 6206"/>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52" name="Rectangle 6207"/>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53" name="Rectangle 6208"/>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1319</xdr:row>
      <xdr:rowOff>0</xdr:rowOff>
    </xdr:from>
    <xdr:to>
      <xdr:col>15</xdr:col>
      <xdr:colOff>9525</xdr:colOff>
      <xdr:row>1319</xdr:row>
      <xdr:rowOff>0</xdr:rowOff>
    </xdr:to>
    <xdr:sp macro="" textlink="">
      <xdr:nvSpPr>
        <xdr:cNvPr id="3554" name="Rectangle 6209"/>
        <xdr:cNvSpPr>
          <a:spLocks noChangeArrowheads="1"/>
        </xdr:cNvSpPr>
      </xdr:nvSpPr>
      <xdr:spPr>
        <a:xfrm>
          <a:off x="1582420" y="2078183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1318</xdr:row>
      <xdr:rowOff>57150</xdr:rowOff>
    </xdr:from>
    <xdr:to>
      <xdr:col>30</xdr:col>
      <xdr:colOff>28575</xdr:colOff>
      <xdr:row>1319</xdr:row>
      <xdr:rowOff>133350</xdr:rowOff>
    </xdr:to>
    <xdr:sp macro="" textlink="">
      <xdr:nvSpPr>
        <xdr:cNvPr id="3555" name="Rectangle 6210"/>
        <xdr:cNvSpPr>
          <a:spLocks noChangeArrowheads="1"/>
        </xdr:cNvSpPr>
      </xdr:nvSpPr>
      <xdr:spPr>
        <a:xfrm>
          <a:off x="3287395" y="2077110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1318</xdr:row>
      <xdr:rowOff>76200</xdr:rowOff>
    </xdr:from>
    <xdr:to>
      <xdr:col>14</xdr:col>
      <xdr:colOff>113030</xdr:colOff>
      <xdr:row>1319</xdr:row>
      <xdr:rowOff>152400</xdr:rowOff>
    </xdr:to>
    <xdr:sp macro="" textlink="">
      <xdr:nvSpPr>
        <xdr:cNvPr id="3556" name="Rectangle 6211"/>
        <xdr:cNvSpPr>
          <a:spLocks noChangeArrowheads="1"/>
        </xdr:cNvSpPr>
      </xdr:nvSpPr>
      <xdr:spPr>
        <a:xfrm>
          <a:off x="1564640" y="2077300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57" name="Rectangle 6212"/>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58" name="Rectangle 6213"/>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59" name="Rectangle 6214"/>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0" name="Rectangle 6215"/>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1" name="Rectangle 6216"/>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2" name="Rectangle 6217"/>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3" name="Rectangle 6218"/>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4" name="Rectangle 6219"/>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5" name="Rectangle 6220"/>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6" name="Rectangle 6221"/>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7" name="Rectangle 6222"/>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8" name="Rectangle 6223"/>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69" name="Rectangle 6224"/>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70" name="Rectangle 6225"/>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71" name="Rectangle 6226"/>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72" name="Rectangle 6227"/>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1324</xdr:row>
      <xdr:rowOff>0</xdr:rowOff>
    </xdr:from>
    <xdr:to>
      <xdr:col>15</xdr:col>
      <xdr:colOff>9525</xdr:colOff>
      <xdr:row>1324</xdr:row>
      <xdr:rowOff>0</xdr:rowOff>
    </xdr:to>
    <xdr:sp macro="" textlink="">
      <xdr:nvSpPr>
        <xdr:cNvPr id="3573" name="Rectangle 6228"/>
        <xdr:cNvSpPr>
          <a:spLocks noChangeArrowheads="1"/>
        </xdr:cNvSpPr>
      </xdr:nvSpPr>
      <xdr:spPr>
        <a:xfrm>
          <a:off x="1582420" y="2086406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1323</xdr:row>
      <xdr:rowOff>57150</xdr:rowOff>
    </xdr:from>
    <xdr:to>
      <xdr:col>30</xdr:col>
      <xdr:colOff>28575</xdr:colOff>
      <xdr:row>1324</xdr:row>
      <xdr:rowOff>133350</xdr:rowOff>
    </xdr:to>
    <xdr:sp macro="" textlink="">
      <xdr:nvSpPr>
        <xdr:cNvPr id="3574" name="Rectangle 6229"/>
        <xdr:cNvSpPr>
          <a:spLocks noChangeArrowheads="1"/>
        </xdr:cNvSpPr>
      </xdr:nvSpPr>
      <xdr:spPr>
        <a:xfrm>
          <a:off x="3287395" y="2085333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1323</xdr:row>
      <xdr:rowOff>76200</xdr:rowOff>
    </xdr:from>
    <xdr:to>
      <xdr:col>14</xdr:col>
      <xdr:colOff>113030</xdr:colOff>
      <xdr:row>1324</xdr:row>
      <xdr:rowOff>152400</xdr:rowOff>
    </xdr:to>
    <xdr:sp macro="" textlink="">
      <xdr:nvSpPr>
        <xdr:cNvPr id="3575" name="Rectangle 6230"/>
        <xdr:cNvSpPr>
          <a:spLocks noChangeArrowheads="1"/>
        </xdr:cNvSpPr>
      </xdr:nvSpPr>
      <xdr:spPr>
        <a:xfrm>
          <a:off x="1564640" y="2085524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76" name="Rectangle 6231"/>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77" name="Rectangle 6232"/>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78" name="Rectangle 6233"/>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79" name="Rectangle 6234"/>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0" name="Rectangle 6235"/>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1" name="Rectangle 6236"/>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2" name="Rectangle 6237"/>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3" name="Rectangle 6238"/>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4" name="Rectangle 6239"/>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5" name="Rectangle 6240"/>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6" name="Rectangle 6241"/>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7" name="Rectangle 6242"/>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8" name="Rectangle 6243"/>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89" name="Rectangle 6244"/>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90" name="Rectangle 6245"/>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91" name="Rectangle 6246"/>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1329</xdr:row>
      <xdr:rowOff>0</xdr:rowOff>
    </xdr:from>
    <xdr:to>
      <xdr:col>15</xdr:col>
      <xdr:colOff>9525</xdr:colOff>
      <xdr:row>1329</xdr:row>
      <xdr:rowOff>0</xdr:rowOff>
    </xdr:to>
    <xdr:sp macro="" textlink="">
      <xdr:nvSpPr>
        <xdr:cNvPr id="3592" name="Rectangle 6247"/>
        <xdr:cNvSpPr>
          <a:spLocks noChangeArrowheads="1"/>
        </xdr:cNvSpPr>
      </xdr:nvSpPr>
      <xdr:spPr>
        <a:xfrm>
          <a:off x="1582420" y="2094630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1328</xdr:row>
      <xdr:rowOff>57150</xdr:rowOff>
    </xdr:from>
    <xdr:to>
      <xdr:col>30</xdr:col>
      <xdr:colOff>28575</xdr:colOff>
      <xdr:row>1329</xdr:row>
      <xdr:rowOff>133350</xdr:rowOff>
    </xdr:to>
    <xdr:sp macro="" textlink="">
      <xdr:nvSpPr>
        <xdr:cNvPr id="3593" name="Rectangle 6248"/>
        <xdr:cNvSpPr>
          <a:spLocks noChangeArrowheads="1"/>
        </xdr:cNvSpPr>
      </xdr:nvSpPr>
      <xdr:spPr>
        <a:xfrm>
          <a:off x="3287395" y="2093556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1328</xdr:row>
      <xdr:rowOff>76200</xdr:rowOff>
    </xdr:from>
    <xdr:to>
      <xdr:col>14</xdr:col>
      <xdr:colOff>113030</xdr:colOff>
      <xdr:row>1329</xdr:row>
      <xdr:rowOff>152400</xdr:rowOff>
    </xdr:to>
    <xdr:sp macro="" textlink="">
      <xdr:nvSpPr>
        <xdr:cNvPr id="3594" name="Rectangle 6249"/>
        <xdr:cNvSpPr>
          <a:spLocks noChangeArrowheads="1"/>
        </xdr:cNvSpPr>
      </xdr:nvSpPr>
      <xdr:spPr>
        <a:xfrm>
          <a:off x="1564640" y="2093747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595" name="Rectangle 6250"/>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596" name="Rectangle 6251"/>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597" name="Rectangle 6252"/>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598" name="Rectangle 6253"/>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599" name="Rectangle 6254"/>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0" name="Rectangle 6255"/>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1" name="Rectangle 6256"/>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2" name="Rectangle 6257"/>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3" name="Rectangle 6258"/>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4" name="Rectangle 6259"/>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5" name="Rectangle 6260"/>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6" name="Rectangle 6261"/>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7" name="Rectangle 6262"/>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8" name="Rectangle 6263"/>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09" name="Rectangle 6264"/>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10" name="Rectangle 6265"/>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1334</xdr:row>
      <xdr:rowOff>0</xdr:rowOff>
    </xdr:from>
    <xdr:to>
      <xdr:col>15</xdr:col>
      <xdr:colOff>9525</xdr:colOff>
      <xdr:row>1334</xdr:row>
      <xdr:rowOff>0</xdr:rowOff>
    </xdr:to>
    <xdr:sp macro="" textlink="">
      <xdr:nvSpPr>
        <xdr:cNvPr id="3611" name="Rectangle 6266"/>
        <xdr:cNvSpPr>
          <a:spLocks noChangeArrowheads="1"/>
        </xdr:cNvSpPr>
      </xdr:nvSpPr>
      <xdr:spPr>
        <a:xfrm>
          <a:off x="1582420" y="2102853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1333</xdr:row>
      <xdr:rowOff>57150</xdr:rowOff>
    </xdr:from>
    <xdr:to>
      <xdr:col>30</xdr:col>
      <xdr:colOff>28575</xdr:colOff>
      <xdr:row>1334</xdr:row>
      <xdr:rowOff>133350</xdr:rowOff>
    </xdr:to>
    <xdr:sp macro="" textlink="">
      <xdr:nvSpPr>
        <xdr:cNvPr id="3612" name="Rectangle 6267"/>
        <xdr:cNvSpPr>
          <a:spLocks noChangeArrowheads="1"/>
        </xdr:cNvSpPr>
      </xdr:nvSpPr>
      <xdr:spPr>
        <a:xfrm>
          <a:off x="3287395" y="2101780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1333</xdr:row>
      <xdr:rowOff>76200</xdr:rowOff>
    </xdr:from>
    <xdr:to>
      <xdr:col>14</xdr:col>
      <xdr:colOff>113030</xdr:colOff>
      <xdr:row>1334</xdr:row>
      <xdr:rowOff>152400</xdr:rowOff>
    </xdr:to>
    <xdr:sp macro="" textlink="">
      <xdr:nvSpPr>
        <xdr:cNvPr id="3613" name="Rectangle 6268"/>
        <xdr:cNvSpPr>
          <a:spLocks noChangeArrowheads="1"/>
        </xdr:cNvSpPr>
      </xdr:nvSpPr>
      <xdr:spPr>
        <a:xfrm>
          <a:off x="1564640" y="2101970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14" name="Rectangle 6269"/>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15" name="Rectangle 6270"/>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16" name="Rectangle 6271"/>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17" name="Rectangle 6272"/>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18" name="Rectangle 6273"/>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19" name="Rectangle 6274"/>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0" name="Rectangle 6275"/>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1" name="Rectangle 6276"/>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2" name="Rectangle 6277"/>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3" name="Rectangle 6278"/>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4" name="Rectangle 6279"/>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5" name="Rectangle 6280"/>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6" name="Rectangle 6281"/>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7" name="Rectangle 6282"/>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8" name="Rectangle 6283"/>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29" name="Rectangle 6284"/>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1339</xdr:row>
      <xdr:rowOff>0</xdr:rowOff>
    </xdr:from>
    <xdr:to>
      <xdr:col>15</xdr:col>
      <xdr:colOff>9525</xdr:colOff>
      <xdr:row>1339</xdr:row>
      <xdr:rowOff>0</xdr:rowOff>
    </xdr:to>
    <xdr:sp macro="" textlink="">
      <xdr:nvSpPr>
        <xdr:cNvPr id="3630" name="Rectangle 6285"/>
        <xdr:cNvSpPr>
          <a:spLocks noChangeArrowheads="1"/>
        </xdr:cNvSpPr>
      </xdr:nvSpPr>
      <xdr:spPr>
        <a:xfrm>
          <a:off x="1582420" y="2111076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1338</xdr:row>
      <xdr:rowOff>57150</xdr:rowOff>
    </xdr:from>
    <xdr:to>
      <xdr:col>30</xdr:col>
      <xdr:colOff>28575</xdr:colOff>
      <xdr:row>1339</xdr:row>
      <xdr:rowOff>133350</xdr:rowOff>
    </xdr:to>
    <xdr:sp macro="" textlink="">
      <xdr:nvSpPr>
        <xdr:cNvPr id="3631" name="Rectangle 6286"/>
        <xdr:cNvSpPr>
          <a:spLocks noChangeArrowheads="1"/>
        </xdr:cNvSpPr>
      </xdr:nvSpPr>
      <xdr:spPr>
        <a:xfrm>
          <a:off x="3287395" y="21100034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1338</xdr:row>
      <xdr:rowOff>76200</xdr:rowOff>
    </xdr:from>
    <xdr:to>
      <xdr:col>14</xdr:col>
      <xdr:colOff>113030</xdr:colOff>
      <xdr:row>1339</xdr:row>
      <xdr:rowOff>152400</xdr:rowOff>
    </xdr:to>
    <xdr:sp macro="" textlink="">
      <xdr:nvSpPr>
        <xdr:cNvPr id="3632" name="Rectangle 6287"/>
        <xdr:cNvSpPr>
          <a:spLocks noChangeArrowheads="1"/>
        </xdr:cNvSpPr>
      </xdr:nvSpPr>
      <xdr:spPr>
        <a:xfrm>
          <a:off x="1564640" y="21101939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33" name="Rectangle 6288"/>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34" name="Rectangle 6289"/>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35" name="Rectangle 6290"/>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36" name="Rectangle 6291"/>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37" name="Rectangle 6292"/>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38" name="Rectangle 6293"/>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39" name="Rectangle 6294"/>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0" name="Rectangle 6295"/>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1" name="Rectangle 6296"/>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2" name="Rectangle 6297"/>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3" name="Rectangle 6298"/>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4" name="Rectangle 6299"/>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5" name="Rectangle 6300"/>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6" name="Rectangle 6301"/>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7" name="Rectangle 6302"/>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8" name="Rectangle 6303"/>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1344</xdr:row>
      <xdr:rowOff>0</xdr:rowOff>
    </xdr:from>
    <xdr:to>
      <xdr:col>15</xdr:col>
      <xdr:colOff>9525</xdr:colOff>
      <xdr:row>1344</xdr:row>
      <xdr:rowOff>0</xdr:rowOff>
    </xdr:to>
    <xdr:sp macro="" textlink="">
      <xdr:nvSpPr>
        <xdr:cNvPr id="3649" name="Rectangle 6304"/>
        <xdr:cNvSpPr>
          <a:spLocks noChangeArrowheads="1"/>
        </xdr:cNvSpPr>
      </xdr:nvSpPr>
      <xdr:spPr>
        <a:xfrm>
          <a:off x="1582420" y="2119299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1343</xdr:row>
      <xdr:rowOff>57150</xdr:rowOff>
    </xdr:from>
    <xdr:to>
      <xdr:col>30</xdr:col>
      <xdr:colOff>28575</xdr:colOff>
      <xdr:row>1344</xdr:row>
      <xdr:rowOff>133350</xdr:rowOff>
    </xdr:to>
    <xdr:sp macro="" textlink="">
      <xdr:nvSpPr>
        <xdr:cNvPr id="3650" name="Rectangle 6305"/>
        <xdr:cNvSpPr>
          <a:spLocks noChangeArrowheads="1"/>
        </xdr:cNvSpPr>
      </xdr:nvSpPr>
      <xdr:spPr>
        <a:xfrm>
          <a:off x="3287395" y="21182266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1343</xdr:row>
      <xdr:rowOff>76200</xdr:rowOff>
    </xdr:from>
    <xdr:to>
      <xdr:col>14</xdr:col>
      <xdr:colOff>113030</xdr:colOff>
      <xdr:row>1344</xdr:row>
      <xdr:rowOff>152400</xdr:rowOff>
    </xdr:to>
    <xdr:sp macro="" textlink="">
      <xdr:nvSpPr>
        <xdr:cNvPr id="3651" name="Rectangle 6306"/>
        <xdr:cNvSpPr>
          <a:spLocks noChangeArrowheads="1"/>
        </xdr:cNvSpPr>
      </xdr:nvSpPr>
      <xdr:spPr>
        <a:xfrm>
          <a:off x="1564640" y="21184171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2" name="Rectangle 6307"/>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3" name="Rectangle 6308"/>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4" name="Rectangle 6309"/>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5" name="Rectangle 6310"/>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6" name="Rectangle 6311"/>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7" name="Rectangle 6312"/>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8" name="Rectangle 6313"/>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59" name="Rectangle 6314"/>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0" name="Rectangle 6315"/>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1" name="Rectangle 6316"/>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2" name="Rectangle 6317"/>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3" name="Rectangle 6318"/>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4" name="Rectangle 6319"/>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5" name="Rectangle 6320"/>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6" name="Rectangle 6321"/>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7" name="Rectangle 6322"/>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1349</xdr:row>
      <xdr:rowOff>0</xdr:rowOff>
    </xdr:from>
    <xdr:to>
      <xdr:col>15</xdr:col>
      <xdr:colOff>9525</xdr:colOff>
      <xdr:row>1349</xdr:row>
      <xdr:rowOff>0</xdr:rowOff>
    </xdr:to>
    <xdr:sp macro="" textlink="">
      <xdr:nvSpPr>
        <xdr:cNvPr id="3668" name="Rectangle 6323"/>
        <xdr:cNvSpPr>
          <a:spLocks noChangeArrowheads="1"/>
        </xdr:cNvSpPr>
      </xdr:nvSpPr>
      <xdr:spPr>
        <a:xfrm>
          <a:off x="1582420" y="21275230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1348</xdr:row>
      <xdr:rowOff>57150</xdr:rowOff>
    </xdr:from>
    <xdr:to>
      <xdr:col>30</xdr:col>
      <xdr:colOff>28575</xdr:colOff>
      <xdr:row>1349</xdr:row>
      <xdr:rowOff>133350</xdr:rowOff>
    </xdr:to>
    <xdr:sp macro="" textlink="">
      <xdr:nvSpPr>
        <xdr:cNvPr id="3669" name="Rectangle 6324"/>
        <xdr:cNvSpPr>
          <a:spLocks noChangeArrowheads="1"/>
        </xdr:cNvSpPr>
      </xdr:nvSpPr>
      <xdr:spPr>
        <a:xfrm>
          <a:off x="3287395" y="21264499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1348</xdr:row>
      <xdr:rowOff>76200</xdr:rowOff>
    </xdr:from>
    <xdr:to>
      <xdr:col>14</xdr:col>
      <xdr:colOff>113030</xdr:colOff>
      <xdr:row>1349</xdr:row>
      <xdr:rowOff>152400</xdr:rowOff>
    </xdr:to>
    <xdr:sp macro="" textlink="">
      <xdr:nvSpPr>
        <xdr:cNvPr id="3670" name="Rectangle 6325"/>
        <xdr:cNvSpPr>
          <a:spLocks noChangeArrowheads="1"/>
        </xdr:cNvSpPr>
      </xdr:nvSpPr>
      <xdr:spPr>
        <a:xfrm>
          <a:off x="1564640" y="21266404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1" name="Rectangle 6326"/>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2" name="Rectangle 6327"/>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3" name="Rectangle 6328"/>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4" name="Rectangle 6329"/>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5" name="Rectangle 6330"/>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6" name="Rectangle 6331"/>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7" name="Rectangle 6332"/>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8" name="Rectangle 6333"/>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79" name="Rectangle 6334"/>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0" name="Rectangle 6335"/>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1" name="Rectangle 6336"/>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2" name="Rectangle 6337"/>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3" name="Rectangle 6338"/>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4" name="Rectangle 6339"/>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5" name="Rectangle 6340"/>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6" name="Rectangle 6341"/>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1354</xdr:row>
      <xdr:rowOff>0</xdr:rowOff>
    </xdr:from>
    <xdr:to>
      <xdr:col>15</xdr:col>
      <xdr:colOff>9525</xdr:colOff>
      <xdr:row>1354</xdr:row>
      <xdr:rowOff>0</xdr:rowOff>
    </xdr:to>
    <xdr:sp macro="" textlink="">
      <xdr:nvSpPr>
        <xdr:cNvPr id="3687" name="Rectangle 6342"/>
        <xdr:cNvSpPr>
          <a:spLocks noChangeArrowheads="1"/>
        </xdr:cNvSpPr>
      </xdr:nvSpPr>
      <xdr:spPr>
        <a:xfrm>
          <a:off x="1582420" y="21357463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1353</xdr:row>
      <xdr:rowOff>57150</xdr:rowOff>
    </xdr:from>
    <xdr:to>
      <xdr:col>30</xdr:col>
      <xdr:colOff>28575</xdr:colOff>
      <xdr:row>1354</xdr:row>
      <xdr:rowOff>133350</xdr:rowOff>
    </xdr:to>
    <xdr:sp macro="" textlink="">
      <xdr:nvSpPr>
        <xdr:cNvPr id="3688" name="Rectangle 6343"/>
        <xdr:cNvSpPr>
          <a:spLocks noChangeArrowheads="1"/>
        </xdr:cNvSpPr>
      </xdr:nvSpPr>
      <xdr:spPr>
        <a:xfrm>
          <a:off x="3287395" y="21346731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1353</xdr:row>
      <xdr:rowOff>76200</xdr:rowOff>
    </xdr:from>
    <xdr:to>
      <xdr:col>14</xdr:col>
      <xdr:colOff>113030</xdr:colOff>
      <xdr:row>1354</xdr:row>
      <xdr:rowOff>152400</xdr:rowOff>
    </xdr:to>
    <xdr:sp macro="" textlink="">
      <xdr:nvSpPr>
        <xdr:cNvPr id="3689" name="Rectangle 6344"/>
        <xdr:cNvSpPr>
          <a:spLocks noChangeArrowheads="1"/>
        </xdr:cNvSpPr>
      </xdr:nvSpPr>
      <xdr:spPr>
        <a:xfrm>
          <a:off x="1564640" y="21348636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690" name="Rectangle 115"/>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691" name="Rectangle 116"/>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692" name="Rectangle 117"/>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693" name="Rectangle 118"/>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694" name="Rectangle 119"/>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695" name="Rectangle 108"/>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696" name="Rectangle 103"/>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697" name="Rectangle 103"/>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698" name="Rectangle 111"/>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699" name="Rectangle 112"/>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00" name="Rectangle 134"/>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01" name="Rectangle 135"/>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702" name="Rectangle 137"/>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03" name="Rectangle 138"/>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704" name="Rectangle 139"/>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705" name="Rectangle 110"/>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06" name="Rectangle 111"/>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07" name="Rectangle 112"/>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08" name="Rectangle 113"/>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709" name="Rectangle 114"/>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10" name="Rectangle 103"/>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11" name="Rectangle 134"/>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12" name="Rectangle 135"/>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713" name="Rectangle 137"/>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14" name="Rectangle 138"/>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715" name="Rectangle 139"/>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716" name="Rectangle 105"/>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17" name="Rectangle 106"/>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18" name="Rectangle 107"/>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19" name="Rectangle 108"/>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720" name="Rectangle 109"/>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21" name="Rectangle 103"/>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22" name="Rectangle 103"/>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23" name="Rectangle 134"/>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24" name="Rectangle 135"/>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725" name="Rectangle 137"/>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26" name="Rectangle 138"/>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727" name="Rectangle 139"/>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728" name="Rectangle 39"/>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29" name="Rectangle 101"/>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30" name="Rectangle 102"/>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31" name="Rectangle 103"/>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732" name="Rectangle 104"/>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33" name="Rectangle 134"/>
        <xdr:cNvSpPr>
          <a:spLocks noChangeArrowheads="1"/>
        </xdr:cNvSpPr>
      </xdr:nvSpPr>
      <xdr:spPr>
        <a:xfrm>
          <a:off x="687705" y="22523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34" name="Rectangle 135"/>
        <xdr:cNvSpPr>
          <a:spLocks noChangeArrowheads="1"/>
        </xdr:cNvSpPr>
      </xdr:nvSpPr>
      <xdr:spPr>
        <a:xfrm>
          <a:off x="0" y="227139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17</xdr:row>
      <xdr:rowOff>0</xdr:rowOff>
    </xdr:from>
    <xdr:to>
      <xdr:col>15</xdr:col>
      <xdr:colOff>9525</xdr:colOff>
      <xdr:row>17</xdr:row>
      <xdr:rowOff>0</xdr:rowOff>
    </xdr:to>
    <xdr:sp macro="" textlink="">
      <xdr:nvSpPr>
        <xdr:cNvPr id="3735" name="Rectangle 137"/>
        <xdr:cNvSpPr>
          <a:spLocks noChangeArrowheads="1"/>
        </xdr:cNvSpPr>
      </xdr:nvSpPr>
      <xdr:spPr>
        <a:xfrm>
          <a:off x="1582420" y="23596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36" name="Rectangle 138"/>
        <xdr:cNvSpPr>
          <a:spLocks noChangeArrowheads="1"/>
        </xdr:cNvSpPr>
      </xdr:nvSpPr>
      <xdr:spPr>
        <a:xfrm>
          <a:off x="3287395" y="22428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113030</xdr:colOff>
      <xdr:row>17</xdr:row>
      <xdr:rowOff>152400</xdr:rowOff>
    </xdr:to>
    <xdr:sp macro="" textlink="">
      <xdr:nvSpPr>
        <xdr:cNvPr id="3737" name="Rectangle 139"/>
        <xdr:cNvSpPr>
          <a:spLocks noChangeArrowheads="1"/>
        </xdr:cNvSpPr>
      </xdr:nvSpPr>
      <xdr:spPr>
        <a:xfrm>
          <a:off x="1564640" y="227139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38" name="Rectangle 6"/>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39" name="Rectangle 7"/>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57150</xdr:rowOff>
    </xdr:from>
    <xdr:to>
      <xdr:col>30</xdr:col>
      <xdr:colOff>28575</xdr:colOff>
      <xdr:row>22</xdr:row>
      <xdr:rowOff>133350</xdr:rowOff>
    </xdr:to>
    <xdr:sp macro="" textlink="">
      <xdr:nvSpPr>
        <xdr:cNvPr id="3740" name="Rectangle 8"/>
        <xdr:cNvSpPr>
          <a:spLocks noChangeArrowheads="1"/>
        </xdr:cNvSpPr>
      </xdr:nvSpPr>
      <xdr:spPr>
        <a:xfrm>
          <a:off x="328739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41" name="Rectangle 9"/>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42" name="Rectangle 115"/>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43" name="Rectangle 116"/>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44" name="Rectangle 117"/>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45" name="Rectangle 118"/>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46" name="Rectangle 119"/>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47" name="Rectangle 108"/>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48" name="Rectangle 103"/>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49" name="Rectangle 103"/>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50" name="Rectangle 111"/>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51" name="Rectangle 112"/>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52" name="Rectangle 134"/>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53" name="Rectangle 135"/>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54" name="Rectangle 137"/>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55" name="Rectangle 138"/>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56" name="Rectangle 139"/>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57" name="Rectangle 110"/>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58" name="Rectangle 111"/>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59" name="Rectangle 112"/>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60" name="Rectangle 113"/>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61" name="Rectangle 114"/>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62" name="Rectangle 103"/>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63" name="Rectangle 134"/>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64" name="Rectangle 135"/>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65" name="Rectangle 137"/>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66" name="Rectangle 138"/>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67" name="Rectangle 139"/>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68" name="Rectangle 105"/>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69" name="Rectangle 106"/>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70" name="Rectangle 107"/>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71" name="Rectangle 108"/>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72" name="Rectangle 109"/>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73" name="Rectangle 103"/>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74" name="Rectangle 103"/>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75" name="Rectangle 134"/>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76" name="Rectangle 135"/>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77" name="Rectangle 137"/>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78" name="Rectangle 138"/>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79" name="Rectangle 139"/>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80" name="Rectangle 39"/>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81" name="Rectangle 101"/>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82" name="Rectangle 102"/>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83" name="Rectangle 103"/>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84" name="Rectangle 104"/>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85" name="Rectangle 134"/>
        <xdr:cNvSpPr>
          <a:spLocks noChangeArrowheads="1"/>
        </xdr:cNvSpPr>
      </xdr:nvSpPr>
      <xdr:spPr>
        <a:xfrm>
          <a:off x="687705" y="30746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86" name="Rectangle 135"/>
        <xdr:cNvSpPr>
          <a:spLocks noChangeArrowheads="1"/>
        </xdr:cNvSpPr>
      </xdr:nvSpPr>
      <xdr:spPr>
        <a:xfrm>
          <a:off x="0" y="309372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22</xdr:row>
      <xdr:rowOff>0</xdr:rowOff>
    </xdr:from>
    <xdr:to>
      <xdr:col>15</xdr:col>
      <xdr:colOff>9525</xdr:colOff>
      <xdr:row>22</xdr:row>
      <xdr:rowOff>0</xdr:rowOff>
    </xdr:to>
    <xdr:sp macro="" textlink="">
      <xdr:nvSpPr>
        <xdr:cNvPr id="3787" name="Rectangle 137"/>
        <xdr:cNvSpPr>
          <a:spLocks noChangeArrowheads="1"/>
        </xdr:cNvSpPr>
      </xdr:nvSpPr>
      <xdr:spPr>
        <a:xfrm>
          <a:off x="1582420" y="31819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88" name="Rectangle 138"/>
        <xdr:cNvSpPr>
          <a:spLocks noChangeArrowheads="1"/>
        </xdr:cNvSpPr>
      </xdr:nvSpPr>
      <xdr:spPr>
        <a:xfrm>
          <a:off x="3287395" y="306514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113030</xdr:colOff>
      <xdr:row>22</xdr:row>
      <xdr:rowOff>152400</xdr:rowOff>
    </xdr:to>
    <xdr:sp macro="" textlink="">
      <xdr:nvSpPr>
        <xdr:cNvPr id="3789" name="Rectangle 139"/>
        <xdr:cNvSpPr>
          <a:spLocks noChangeArrowheads="1"/>
        </xdr:cNvSpPr>
      </xdr:nvSpPr>
      <xdr:spPr>
        <a:xfrm>
          <a:off x="1564640" y="309372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790" name="Rectangle 5"/>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791" name="Rectangle 12"/>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792" name="Rectangle 13"/>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3793" name="Rectangle 14"/>
        <xdr:cNvSpPr>
          <a:spLocks noChangeArrowheads="1"/>
        </xdr:cNvSpPr>
      </xdr:nvSpPr>
      <xdr:spPr>
        <a:xfrm>
          <a:off x="328739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794" name="Rectangle 15"/>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795" name="Rectangle 6"/>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796" name="Rectangle 7"/>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3797" name="Rectangle 8"/>
        <xdr:cNvSpPr>
          <a:spLocks noChangeArrowheads="1"/>
        </xdr:cNvSpPr>
      </xdr:nvSpPr>
      <xdr:spPr>
        <a:xfrm>
          <a:off x="328739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798" name="Rectangle 9"/>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799" name="Rectangle 115"/>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00" name="Rectangle 116"/>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01" name="Rectangle 117"/>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02" name="Rectangle 11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03" name="Rectangle 119"/>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04" name="Rectangle 10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05"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06"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07" name="Rectangle 111"/>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08" name="Rectangle 112"/>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09" name="Rectangle 134"/>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10" name="Rectangle 135"/>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811" name="Rectangle 137"/>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12"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13" name="Rectangle 139"/>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814" name="Rectangle 110"/>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15" name="Rectangle 111"/>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16" name="Rectangle 112"/>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17" name="Rectangle 11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18" name="Rectangle 114"/>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19"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20" name="Rectangle 134"/>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21" name="Rectangle 135"/>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822" name="Rectangle 137"/>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23"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24" name="Rectangle 139"/>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825" name="Rectangle 105"/>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26" name="Rectangle 106"/>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27" name="Rectangle 107"/>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28" name="Rectangle 10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29" name="Rectangle 109"/>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30"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31"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32" name="Rectangle 134"/>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33" name="Rectangle 135"/>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834" name="Rectangle 137"/>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35"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36" name="Rectangle 139"/>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837" name="Rectangle 39"/>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38" name="Rectangle 101"/>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39" name="Rectangle 102"/>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40"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41" name="Rectangle 104"/>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42" name="Rectangle 134"/>
        <xdr:cNvSpPr>
          <a:spLocks noChangeArrowheads="1"/>
        </xdr:cNvSpPr>
      </xdr:nvSpPr>
      <xdr:spPr>
        <a:xfrm>
          <a:off x="68770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43" name="Rectangle 135"/>
        <xdr:cNvSpPr>
          <a:spLocks noChangeArrowheads="1"/>
        </xdr:cNvSpPr>
      </xdr:nvSpPr>
      <xdr:spPr>
        <a:xfrm>
          <a:off x="0" y="3916045"/>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27</xdr:row>
      <xdr:rowOff>0</xdr:rowOff>
    </xdr:from>
    <xdr:to>
      <xdr:col>15</xdr:col>
      <xdr:colOff>9525</xdr:colOff>
      <xdr:row>27</xdr:row>
      <xdr:rowOff>0</xdr:rowOff>
    </xdr:to>
    <xdr:sp macro="" textlink="">
      <xdr:nvSpPr>
        <xdr:cNvPr id="3844" name="Rectangle 137"/>
        <xdr:cNvSpPr>
          <a:spLocks noChangeArrowheads="1"/>
        </xdr:cNvSpPr>
      </xdr:nvSpPr>
      <xdr:spPr>
        <a:xfrm>
          <a:off x="1582420" y="40043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45"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113030</xdr:colOff>
      <xdr:row>27</xdr:row>
      <xdr:rowOff>152400</xdr:rowOff>
    </xdr:to>
    <xdr:sp macro="" textlink="">
      <xdr:nvSpPr>
        <xdr:cNvPr id="3846" name="Rectangle 139"/>
        <xdr:cNvSpPr>
          <a:spLocks noChangeArrowheads="1"/>
        </xdr:cNvSpPr>
      </xdr:nvSpPr>
      <xdr:spPr>
        <a:xfrm>
          <a:off x="1564640" y="3916045"/>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3847" name="Rectangle 14"/>
        <xdr:cNvSpPr>
          <a:spLocks noChangeArrowheads="1"/>
        </xdr:cNvSpPr>
      </xdr:nvSpPr>
      <xdr:spPr>
        <a:xfrm>
          <a:off x="328739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3848" name="Rectangle 8"/>
        <xdr:cNvSpPr>
          <a:spLocks noChangeArrowheads="1"/>
        </xdr:cNvSpPr>
      </xdr:nvSpPr>
      <xdr:spPr>
        <a:xfrm>
          <a:off x="3287395" y="38969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49" name="Rectangle 11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0" name="Rectangle 10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1"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2"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3"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4" name="Rectangle 11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5"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6"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7" name="Rectangle 10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8"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9"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0"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1" name="Rectangle 103"/>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2" name="Rectangle 138"/>
        <xdr:cNvSpPr>
          <a:spLocks noChangeArrowheads="1"/>
        </xdr:cNvSpPr>
      </xdr:nvSpPr>
      <xdr:spPr>
        <a:xfrm>
          <a:off x="3287395" y="388747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863" name="Rectangle 16"/>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64" name="Rectangle 17"/>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65" name="Rectangle 18"/>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866" name="Rectangle 19"/>
        <xdr:cNvSpPr>
          <a:spLocks noChangeArrowheads="1"/>
        </xdr:cNvSpPr>
      </xdr:nvSpPr>
      <xdr:spPr>
        <a:xfrm>
          <a:off x="328739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867" name="Rectangle 20"/>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868" name="Rectangle 5"/>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69" name="Rectangle 12"/>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70" name="Rectangle 13"/>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871" name="Rectangle 14"/>
        <xdr:cNvSpPr>
          <a:spLocks noChangeArrowheads="1"/>
        </xdr:cNvSpPr>
      </xdr:nvSpPr>
      <xdr:spPr>
        <a:xfrm>
          <a:off x="328739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872" name="Rectangle 15"/>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73" name="Rectangle 6"/>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74" name="Rectangle 7"/>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875" name="Rectangle 8"/>
        <xdr:cNvSpPr>
          <a:spLocks noChangeArrowheads="1"/>
        </xdr:cNvSpPr>
      </xdr:nvSpPr>
      <xdr:spPr>
        <a:xfrm>
          <a:off x="328739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876" name="Rectangle 9"/>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877" name="Rectangle 115"/>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78" name="Rectangle 116"/>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79" name="Rectangle 117"/>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80" name="Rectangle 11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881" name="Rectangle 119"/>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82" name="Rectangle 10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83"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84"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85" name="Rectangle 111"/>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86" name="Rectangle 112"/>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87" name="Rectangle 134"/>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88" name="Rectangle 135"/>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889" name="Rectangle 137"/>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90"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891" name="Rectangle 139"/>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892" name="Rectangle 110"/>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93" name="Rectangle 111"/>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94" name="Rectangle 112"/>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95" name="Rectangle 11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896" name="Rectangle 114"/>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97"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98" name="Rectangle 134"/>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99" name="Rectangle 135"/>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900" name="Rectangle 137"/>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01"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902" name="Rectangle 139"/>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903" name="Rectangle 105"/>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904" name="Rectangle 106"/>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905" name="Rectangle 107"/>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06" name="Rectangle 10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907" name="Rectangle 109"/>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08"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09"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910" name="Rectangle 134"/>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911" name="Rectangle 135"/>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912" name="Rectangle 137"/>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13"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914" name="Rectangle 139"/>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915" name="Rectangle 39"/>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916" name="Rectangle 101"/>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917" name="Rectangle 102"/>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18"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919" name="Rectangle 104"/>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920" name="Rectangle 134"/>
        <xdr:cNvSpPr>
          <a:spLocks noChangeArrowheads="1"/>
        </xdr:cNvSpPr>
      </xdr:nvSpPr>
      <xdr:spPr>
        <a:xfrm>
          <a:off x="68770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921" name="Rectangle 135"/>
        <xdr:cNvSpPr>
          <a:spLocks noChangeArrowheads="1"/>
        </xdr:cNvSpPr>
      </xdr:nvSpPr>
      <xdr:spPr>
        <a:xfrm>
          <a:off x="0" y="4738370"/>
          <a:ext cx="132080" cy="2025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113030</xdr:colOff>
      <xdr:row>32</xdr:row>
      <xdr:rowOff>0</xdr:rowOff>
    </xdr:from>
    <xdr:to>
      <xdr:col>15</xdr:col>
      <xdr:colOff>9525</xdr:colOff>
      <xdr:row>32</xdr:row>
      <xdr:rowOff>0</xdr:rowOff>
    </xdr:to>
    <xdr:sp macro="" textlink="">
      <xdr:nvSpPr>
        <xdr:cNvPr id="3922" name="Rectangle 137"/>
        <xdr:cNvSpPr>
          <a:spLocks noChangeArrowheads="1"/>
        </xdr:cNvSpPr>
      </xdr:nvSpPr>
      <xdr:spPr>
        <a:xfrm>
          <a:off x="1582420" y="482663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23"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113030</xdr:colOff>
      <xdr:row>32</xdr:row>
      <xdr:rowOff>152400</xdr:rowOff>
    </xdr:to>
    <xdr:sp macro="" textlink="">
      <xdr:nvSpPr>
        <xdr:cNvPr id="3924" name="Rectangle 139"/>
        <xdr:cNvSpPr>
          <a:spLocks noChangeArrowheads="1"/>
        </xdr:cNvSpPr>
      </xdr:nvSpPr>
      <xdr:spPr>
        <a:xfrm>
          <a:off x="1564640" y="4738370"/>
          <a:ext cx="130810" cy="24066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925" name="Rectangle 14"/>
        <xdr:cNvSpPr>
          <a:spLocks noChangeArrowheads="1"/>
        </xdr:cNvSpPr>
      </xdr:nvSpPr>
      <xdr:spPr>
        <a:xfrm>
          <a:off x="328739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926" name="Rectangle 8"/>
        <xdr:cNvSpPr>
          <a:spLocks noChangeArrowheads="1"/>
        </xdr:cNvSpPr>
      </xdr:nvSpPr>
      <xdr:spPr>
        <a:xfrm>
          <a:off x="3287395" y="4719320"/>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27" name="Rectangle 11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28" name="Rectangle 10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29"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0"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1"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2" name="Rectangle 11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3"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4"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5" name="Rectangle 10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6"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7"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8"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9" name="Rectangle 103"/>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40" name="Rectangle 138"/>
        <xdr:cNvSpPr>
          <a:spLocks noChangeArrowheads="1"/>
        </xdr:cNvSpPr>
      </xdr:nvSpPr>
      <xdr:spPr>
        <a:xfrm>
          <a:off x="3287395" y="4709795"/>
          <a:ext cx="132080" cy="24066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66675</xdr:colOff>
      <xdr:row>7</xdr:row>
      <xdr:rowOff>0</xdr:rowOff>
    </xdr:from>
    <xdr:to>
      <xdr:col>14</xdr:col>
      <xdr:colOff>19050</xdr:colOff>
      <xdr:row>7</xdr:row>
      <xdr:rowOff>0</xdr:rowOff>
    </xdr:to>
    <xdr:sp macro="" textlink="">
      <xdr:nvSpPr>
        <xdr:cNvPr id="2" name="Rectangle 3"/>
        <xdr:cNvSpPr>
          <a:spLocks noChangeArrowheads="1"/>
        </xdr:cNvSpPr>
      </xdr:nvSpPr>
      <xdr:spPr>
        <a:xfrm>
          <a:off x="1310005" y="998855"/>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7</xdr:row>
      <xdr:rowOff>0</xdr:rowOff>
    </xdr:from>
    <xdr:to>
      <xdr:col>37</xdr:col>
      <xdr:colOff>28575</xdr:colOff>
      <xdr:row>7</xdr:row>
      <xdr:rowOff>0</xdr:rowOff>
    </xdr:to>
    <xdr:sp macro="" textlink="">
      <xdr:nvSpPr>
        <xdr:cNvPr id="3" name="Rectangle 4"/>
        <xdr:cNvSpPr>
          <a:spLocks noChangeArrowheads="1"/>
        </xdr:cNvSpPr>
      </xdr:nvSpPr>
      <xdr:spPr>
        <a:xfrm>
          <a:off x="3843020" y="998855"/>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113030</xdr:colOff>
      <xdr:row>7</xdr:row>
      <xdr:rowOff>0</xdr:rowOff>
    </xdr:from>
    <xdr:to>
      <xdr:col>15</xdr:col>
      <xdr:colOff>9525</xdr:colOff>
      <xdr:row>7</xdr:row>
      <xdr:rowOff>0</xdr:rowOff>
    </xdr:to>
    <xdr:sp macro="" textlink="">
      <xdr:nvSpPr>
        <xdr:cNvPr id="4" name="Rectangle 5"/>
        <xdr:cNvSpPr>
          <a:spLocks noChangeArrowheads="1"/>
        </xdr:cNvSpPr>
      </xdr:nvSpPr>
      <xdr:spPr>
        <a:xfrm>
          <a:off x="1582420" y="998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xdr:row>
      <xdr:rowOff>0</xdr:rowOff>
    </xdr:from>
    <xdr:to>
      <xdr:col>15</xdr:col>
      <xdr:colOff>9525</xdr:colOff>
      <xdr:row>7</xdr:row>
      <xdr:rowOff>0</xdr:rowOff>
    </xdr:to>
    <xdr:sp macro="" textlink="">
      <xdr:nvSpPr>
        <xdr:cNvPr id="5" name="Rectangle 16"/>
        <xdr:cNvSpPr>
          <a:spLocks noChangeArrowheads="1"/>
        </xdr:cNvSpPr>
      </xdr:nvSpPr>
      <xdr:spPr>
        <a:xfrm>
          <a:off x="1582420" y="998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xdr:row>
      <xdr:rowOff>0</xdr:rowOff>
    </xdr:from>
    <xdr:to>
      <xdr:col>15</xdr:col>
      <xdr:colOff>9525</xdr:colOff>
      <xdr:row>7</xdr:row>
      <xdr:rowOff>0</xdr:rowOff>
    </xdr:to>
    <xdr:sp macro="" textlink="">
      <xdr:nvSpPr>
        <xdr:cNvPr id="6" name="Rectangle 21"/>
        <xdr:cNvSpPr>
          <a:spLocks noChangeArrowheads="1"/>
        </xdr:cNvSpPr>
      </xdr:nvSpPr>
      <xdr:spPr>
        <a:xfrm>
          <a:off x="1582420" y="998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xdr:row>
      <xdr:rowOff>0</xdr:rowOff>
    </xdr:from>
    <xdr:to>
      <xdr:col>15</xdr:col>
      <xdr:colOff>9525</xdr:colOff>
      <xdr:row>7</xdr:row>
      <xdr:rowOff>0</xdr:rowOff>
    </xdr:to>
    <xdr:sp macro="" textlink="">
      <xdr:nvSpPr>
        <xdr:cNvPr id="7" name="Rectangle 26"/>
        <xdr:cNvSpPr>
          <a:spLocks noChangeArrowheads="1"/>
        </xdr:cNvSpPr>
      </xdr:nvSpPr>
      <xdr:spPr>
        <a:xfrm>
          <a:off x="1582420" y="998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113030</xdr:colOff>
      <xdr:row>7</xdr:row>
      <xdr:rowOff>0</xdr:rowOff>
    </xdr:from>
    <xdr:to>
      <xdr:col>15</xdr:col>
      <xdr:colOff>9525</xdr:colOff>
      <xdr:row>7</xdr:row>
      <xdr:rowOff>0</xdr:rowOff>
    </xdr:to>
    <xdr:sp macro="" textlink="">
      <xdr:nvSpPr>
        <xdr:cNvPr id="8" name="Rectangle 31"/>
        <xdr:cNvSpPr>
          <a:spLocks noChangeArrowheads="1"/>
        </xdr:cNvSpPr>
      </xdr:nvSpPr>
      <xdr:spPr>
        <a:xfrm>
          <a:off x="1582420" y="99885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36</xdr:col>
      <xdr:colOff>85725</xdr:colOff>
      <xdr:row>7</xdr:row>
      <xdr:rowOff>0</xdr:rowOff>
    </xdr:from>
    <xdr:to>
      <xdr:col>37</xdr:col>
      <xdr:colOff>104775</xdr:colOff>
      <xdr:row>7</xdr:row>
      <xdr:rowOff>0</xdr:rowOff>
    </xdr:to>
    <xdr:sp macro="" textlink="">
      <xdr:nvSpPr>
        <xdr:cNvPr id="9" name="Rectangle 34"/>
        <xdr:cNvSpPr>
          <a:spLocks noChangeArrowheads="1"/>
        </xdr:cNvSpPr>
      </xdr:nvSpPr>
      <xdr:spPr>
        <a:xfrm>
          <a:off x="4154805" y="99885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7</xdr:row>
      <xdr:rowOff>0</xdr:rowOff>
    </xdr:from>
    <xdr:to>
      <xdr:col>41</xdr:col>
      <xdr:colOff>47625</xdr:colOff>
      <xdr:row>7</xdr:row>
      <xdr:rowOff>0</xdr:rowOff>
    </xdr:to>
    <xdr:sp macro="" textlink="">
      <xdr:nvSpPr>
        <xdr:cNvPr id="10" name="Rectangle 35"/>
        <xdr:cNvSpPr>
          <a:spLocks noChangeArrowheads="1"/>
        </xdr:cNvSpPr>
      </xdr:nvSpPr>
      <xdr:spPr>
        <a:xfrm>
          <a:off x="4549775" y="99885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39</xdr:col>
      <xdr:colOff>85725</xdr:colOff>
      <xdr:row>10</xdr:row>
      <xdr:rowOff>0</xdr:rowOff>
    </xdr:from>
    <xdr:to>
      <xdr:col>42</xdr:col>
      <xdr:colOff>19050</xdr:colOff>
      <xdr:row>11</xdr:row>
      <xdr:rowOff>19050</xdr:rowOff>
    </xdr:to>
    <xdr:sp macro="" textlink="">
      <xdr:nvSpPr>
        <xdr:cNvPr id="11" name="Rectangle 36"/>
        <xdr:cNvSpPr>
          <a:spLocks noChangeArrowheads="1"/>
        </xdr:cNvSpPr>
      </xdr:nvSpPr>
      <xdr:spPr>
        <a:xfrm>
          <a:off x="4493895" y="1377950"/>
          <a:ext cx="27241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48</xdr:col>
      <xdr:colOff>113030</xdr:colOff>
      <xdr:row>10</xdr:row>
      <xdr:rowOff>0</xdr:rowOff>
    </xdr:from>
    <xdr:to>
      <xdr:col>50</xdr:col>
      <xdr:colOff>47625</xdr:colOff>
      <xdr:row>11</xdr:row>
      <xdr:rowOff>19050</xdr:rowOff>
    </xdr:to>
    <xdr:sp macro="" textlink="">
      <xdr:nvSpPr>
        <xdr:cNvPr id="12" name="Rectangle 37"/>
        <xdr:cNvSpPr>
          <a:spLocks noChangeArrowheads="1"/>
        </xdr:cNvSpPr>
      </xdr:nvSpPr>
      <xdr:spPr>
        <a:xfrm>
          <a:off x="5538470" y="1377950"/>
          <a:ext cx="16065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oneCellAnchor>
    <xdr:from>
      <xdr:col>56</xdr:col>
      <xdr:colOff>11430</xdr:colOff>
      <xdr:row>10</xdr:row>
      <xdr:rowOff>635</xdr:rowOff>
    </xdr:from>
    <xdr:ext cx="258445" cy="167640"/>
    <xdr:sp macro="" textlink="">
      <xdr:nvSpPr>
        <xdr:cNvPr id="13" name="Rectangle 38"/>
        <xdr:cNvSpPr>
          <a:spLocks noChangeArrowheads="1"/>
        </xdr:cNvSpPr>
      </xdr:nvSpPr>
      <xdr:spPr>
        <a:xfrm>
          <a:off x="6341110" y="1378585"/>
          <a:ext cx="258445" cy="16764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4</xdr:col>
      <xdr:colOff>28575</xdr:colOff>
      <xdr:row>10</xdr:row>
      <xdr:rowOff>66675</xdr:rowOff>
    </xdr:from>
    <xdr:to>
      <xdr:col>5</xdr:col>
      <xdr:colOff>113030</xdr:colOff>
      <xdr:row>13</xdr:row>
      <xdr:rowOff>66675</xdr:rowOff>
    </xdr:to>
    <xdr:sp macro="" textlink="">
      <xdr:nvSpPr>
        <xdr:cNvPr id="14" name="Rectangle 39"/>
        <xdr:cNvSpPr>
          <a:spLocks noChangeArrowheads="1"/>
        </xdr:cNvSpPr>
      </xdr:nvSpPr>
      <xdr:spPr>
        <a:xfrm>
          <a:off x="480695" y="1444625"/>
          <a:ext cx="19748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4</xdr:col>
      <xdr:colOff>0</xdr:colOff>
      <xdr:row>14</xdr:row>
      <xdr:rowOff>57150</xdr:rowOff>
    </xdr:from>
    <xdr:to>
      <xdr:col>5</xdr:col>
      <xdr:colOff>85725</xdr:colOff>
      <xdr:row>17</xdr:row>
      <xdr:rowOff>57150</xdr:rowOff>
    </xdr:to>
    <xdr:sp macro="" textlink="">
      <xdr:nvSpPr>
        <xdr:cNvPr id="15" name="Rectangle 43"/>
        <xdr:cNvSpPr>
          <a:spLocks noChangeArrowheads="1"/>
        </xdr:cNvSpPr>
      </xdr:nvSpPr>
      <xdr:spPr>
        <a:xfrm>
          <a:off x="452120" y="1940560"/>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4</xdr:col>
      <xdr:colOff>0</xdr:colOff>
      <xdr:row>18</xdr:row>
      <xdr:rowOff>57150</xdr:rowOff>
    </xdr:from>
    <xdr:to>
      <xdr:col>5</xdr:col>
      <xdr:colOff>85725</xdr:colOff>
      <xdr:row>21</xdr:row>
      <xdr:rowOff>57150</xdr:rowOff>
    </xdr:to>
    <xdr:sp macro="" textlink="">
      <xdr:nvSpPr>
        <xdr:cNvPr id="16" name="Rectangle 44"/>
        <xdr:cNvSpPr>
          <a:spLocks noChangeArrowheads="1"/>
        </xdr:cNvSpPr>
      </xdr:nvSpPr>
      <xdr:spPr>
        <a:xfrm>
          <a:off x="452120" y="2446020"/>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4</xdr:col>
      <xdr:colOff>0</xdr:colOff>
      <xdr:row>22</xdr:row>
      <xdr:rowOff>57150</xdr:rowOff>
    </xdr:from>
    <xdr:to>
      <xdr:col>5</xdr:col>
      <xdr:colOff>85725</xdr:colOff>
      <xdr:row>25</xdr:row>
      <xdr:rowOff>57150</xdr:rowOff>
    </xdr:to>
    <xdr:sp macro="" textlink="">
      <xdr:nvSpPr>
        <xdr:cNvPr id="17" name="Rectangle 45"/>
        <xdr:cNvSpPr>
          <a:spLocks noChangeArrowheads="1"/>
        </xdr:cNvSpPr>
      </xdr:nvSpPr>
      <xdr:spPr>
        <a:xfrm>
          <a:off x="452120" y="2951480"/>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4</xdr:col>
      <xdr:colOff>0</xdr:colOff>
      <xdr:row>26</xdr:row>
      <xdr:rowOff>57150</xdr:rowOff>
    </xdr:from>
    <xdr:to>
      <xdr:col>5</xdr:col>
      <xdr:colOff>85725</xdr:colOff>
      <xdr:row>29</xdr:row>
      <xdr:rowOff>57150</xdr:rowOff>
    </xdr:to>
    <xdr:sp macro="" textlink="">
      <xdr:nvSpPr>
        <xdr:cNvPr id="18" name="Rectangle 46"/>
        <xdr:cNvSpPr>
          <a:spLocks noChangeArrowheads="1"/>
        </xdr:cNvSpPr>
      </xdr:nvSpPr>
      <xdr:spPr>
        <a:xfrm>
          <a:off x="452120" y="3456940"/>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30</xdr:col>
      <xdr:colOff>95250</xdr:colOff>
      <xdr:row>29</xdr:row>
      <xdr:rowOff>114300</xdr:rowOff>
    </xdr:from>
    <xdr:to>
      <xdr:col>31</xdr:col>
      <xdr:colOff>113030</xdr:colOff>
      <xdr:row>31</xdr:row>
      <xdr:rowOff>104775</xdr:rowOff>
    </xdr:to>
    <xdr:sp macro="" textlink="">
      <xdr:nvSpPr>
        <xdr:cNvPr id="19" name="Rectangle 47"/>
        <xdr:cNvSpPr>
          <a:spLocks noChangeArrowheads="1"/>
        </xdr:cNvSpPr>
      </xdr:nvSpPr>
      <xdr:spPr>
        <a:xfrm>
          <a:off x="3486150" y="3893185"/>
          <a:ext cx="130810" cy="243205"/>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14</xdr:col>
      <xdr:colOff>113030</xdr:colOff>
      <xdr:row>37</xdr:row>
      <xdr:rowOff>57150</xdr:rowOff>
    </xdr:from>
    <xdr:to>
      <xdr:col>18</xdr:col>
      <xdr:colOff>19050</xdr:colOff>
      <xdr:row>38</xdr:row>
      <xdr:rowOff>76200</xdr:rowOff>
    </xdr:to>
    <xdr:sp macro="" textlink="">
      <xdr:nvSpPr>
        <xdr:cNvPr id="20" name="Rectangle 49"/>
        <xdr:cNvSpPr>
          <a:spLocks noChangeArrowheads="1"/>
        </xdr:cNvSpPr>
      </xdr:nvSpPr>
      <xdr:spPr>
        <a:xfrm>
          <a:off x="1695450" y="4723130"/>
          <a:ext cx="358140"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41</xdr:col>
      <xdr:colOff>113030</xdr:colOff>
      <xdr:row>37</xdr:row>
      <xdr:rowOff>57150</xdr:rowOff>
    </xdr:from>
    <xdr:to>
      <xdr:col>45</xdr:col>
      <xdr:colOff>19050</xdr:colOff>
      <xdr:row>38</xdr:row>
      <xdr:rowOff>76200</xdr:rowOff>
    </xdr:to>
    <xdr:sp macro="" textlink="">
      <xdr:nvSpPr>
        <xdr:cNvPr id="21" name="Rectangle 50"/>
        <xdr:cNvSpPr>
          <a:spLocks noChangeArrowheads="1"/>
        </xdr:cNvSpPr>
      </xdr:nvSpPr>
      <xdr:spPr>
        <a:xfrm>
          <a:off x="4747260" y="4723130"/>
          <a:ext cx="358140"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29</xdr:col>
      <xdr:colOff>95250</xdr:colOff>
      <xdr:row>37</xdr:row>
      <xdr:rowOff>47625</xdr:rowOff>
    </xdr:from>
    <xdr:to>
      <xdr:col>31</xdr:col>
      <xdr:colOff>28575</xdr:colOff>
      <xdr:row>38</xdr:row>
      <xdr:rowOff>66675</xdr:rowOff>
    </xdr:to>
    <xdr:sp macro="" textlink="">
      <xdr:nvSpPr>
        <xdr:cNvPr id="22" name="Rectangle 51"/>
        <xdr:cNvSpPr>
          <a:spLocks noChangeArrowheads="1"/>
        </xdr:cNvSpPr>
      </xdr:nvSpPr>
      <xdr:spPr>
        <a:xfrm>
          <a:off x="3373120" y="4713605"/>
          <a:ext cx="15938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102870</xdr:colOff>
      <xdr:row>37</xdr:row>
      <xdr:rowOff>48260</xdr:rowOff>
    </xdr:from>
    <xdr:ext cx="158115" cy="167640"/>
    <xdr:sp macro="" textlink="">
      <xdr:nvSpPr>
        <xdr:cNvPr id="23" name="Rectangle 52"/>
        <xdr:cNvSpPr>
          <a:spLocks noChangeArrowheads="1"/>
        </xdr:cNvSpPr>
      </xdr:nvSpPr>
      <xdr:spPr>
        <a:xfrm>
          <a:off x="6432550" y="4714240"/>
          <a:ext cx="158115" cy="16764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枚</a:t>
          </a:r>
        </a:p>
      </xdr:txBody>
    </xdr:sp>
    <xdr:clientData/>
  </xdr:oneCellAnchor>
  <xdr:twoCellAnchor>
    <xdr:from>
      <xdr:col>30</xdr:col>
      <xdr:colOff>104775</xdr:colOff>
      <xdr:row>47</xdr:row>
      <xdr:rowOff>57150</xdr:rowOff>
    </xdr:from>
    <xdr:to>
      <xdr:col>35</xdr:col>
      <xdr:colOff>95250</xdr:colOff>
      <xdr:row>48</xdr:row>
      <xdr:rowOff>76200</xdr:rowOff>
    </xdr:to>
    <xdr:sp macro="" textlink="">
      <xdr:nvSpPr>
        <xdr:cNvPr id="24" name="Rectangle 57"/>
        <xdr:cNvSpPr>
          <a:spLocks noChangeArrowheads="1"/>
        </xdr:cNvSpPr>
      </xdr:nvSpPr>
      <xdr:spPr>
        <a:xfrm>
          <a:off x="3495675" y="5986780"/>
          <a:ext cx="55562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保有数量</a:t>
          </a:r>
        </a:p>
      </xdr:txBody>
    </xdr:sp>
    <xdr:clientData/>
  </xdr:twoCellAnchor>
  <xdr:twoCellAnchor>
    <xdr:from>
      <xdr:col>44</xdr:col>
      <xdr:colOff>95250</xdr:colOff>
      <xdr:row>47</xdr:row>
      <xdr:rowOff>66675</xdr:rowOff>
    </xdr:from>
    <xdr:to>
      <xdr:col>49</xdr:col>
      <xdr:colOff>85725</xdr:colOff>
      <xdr:row>48</xdr:row>
      <xdr:rowOff>85725</xdr:rowOff>
    </xdr:to>
    <xdr:sp macro="" textlink="">
      <xdr:nvSpPr>
        <xdr:cNvPr id="25" name="Rectangle 58"/>
        <xdr:cNvSpPr>
          <a:spLocks noChangeArrowheads="1"/>
        </xdr:cNvSpPr>
      </xdr:nvSpPr>
      <xdr:spPr>
        <a:xfrm>
          <a:off x="5068570" y="5996305"/>
          <a:ext cx="55562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保有枚数</a:t>
          </a:r>
        </a:p>
      </xdr:txBody>
    </xdr:sp>
    <xdr:clientData/>
  </xdr:twoCellAnchor>
  <xdr:twoCellAnchor>
    <xdr:from>
      <xdr:col>44</xdr:col>
      <xdr:colOff>28575</xdr:colOff>
      <xdr:row>47</xdr:row>
      <xdr:rowOff>57150</xdr:rowOff>
    </xdr:from>
    <xdr:to>
      <xdr:col>45</xdr:col>
      <xdr:colOff>9525</xdr:colOff>
      <xdr:row>48</xdr:row>
      <xdr:rowOff>76200</xdr:rowOff>
    </xdr:to>
    <xdr:sp macro="" textlink="">
      <xdr:nvSpPr>
        <xdr:cNvPr id="26" name="Rectangle 59"/>
        <xdr:cNvSpPr>
          <a:spLocks noChangeArrowheads="1"/>
        </xdr:cNvSpPr>
      </xdr:nvSpPr>
      <xdr:spPr>
        <a:xfrm>
          <a:off x="5001895" y="5986780"/>
          <a:ext cx="93980" cy="14541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800" b="0" i="0" u="none" strike="noStrike" baseline="0">
              <a:solidFill>
                <a:srgbClr val="000000"/>
              </a:solidFill>
              <a:latin typeface="ＭＳ 明朝"/>
              <a:ea typeface="ＭＳ 明朝"/>
            </a:rPr>
            <a:t>)</a:t>
          </a:r>
        </a:p>
      </xdr:txBody>
    </xdr:sp>
    <xdr:clientData/>
  </xdr:twoCellAnchor>
  <xdr:twoCellAnchor>
    <xdr:from>
      <xdr:col>57</xdr:col>
      <xdr:colOff>9525</xdr:colOff>
      <xdr:row>47</xdr:row>
      <xdr:rowOff>57150</xdr:rowOff>
    </xdr:from>
    <xdr:to>
      <xdr:col>57</xdr:col>
      <xdr:colOff>104775</xdr:colOff>
      <xdr:row>48</xdr:row>
      <xdr:rowOff>76200</xdr:rowOff>
    </xdr:to>
    <xdr:sp macro="" textlink="">
      <xdr:nvSpPr>
        <xdr:cNvPr id="27" name="Rectangle 60"/>
        <xdr:cNvSpPr>
          <a:spLocks noChangeArrowheads="1"/>
        </xdr:cNvSpPr>
      </xdr:nvSpPr>
      <xdr:spPr>
        <a:xfrm>
          <a:off x="6452235" y="5986780"/>
          <a:ext cx="95250" cy="14541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800" b="0" i="0" u="none" strike="noStrike" baseline="0">
              <a:solidFill>
                <a:srgbClr val="000000"/>
              </a:solidFill>
              <a:latin typeface="ＭＳ 明朝"/>
              <a:ea typeface="ＭＳ 明朝"/>
            </a:rPr>
            <a:t>)</a:t>
          </a:r>
        </a:p>
      </xdr:txBody>
    </xdr:sp>
    <xdr:clientData/>
  </xdr:twoCellAnchor>
  <xdr:twoCellAnchor>
    <xdr:from>
      <xdr:col>41</xdr:col>
      <xdr:colOff>28575</xdr:colOff>
      <xdr:row>29</xdr:row>
      <xdr:rowOff>76200</xdr:rowOff>
    </xdr:from>
    <xdr:to>
      <xdr:col>42</xdr:col>
      <xdr:colOff>47625</xdr:colOff>
      <xdr:row>31</xdr:row>
      <xdr:rowOff>95250</xdr:rowOff>
    </xdr:to>
    <xdr:sp macro="" textlink="">
      <xdr:nvSpPr>
        <xdr:cNvPr id="28" name="Rectangle 66"/>
        <xdr:cNvSpPr>
          <a:spLocks noChangeArrowheads="1"/>
        </xdr:cNvSpPr>
      </xdr:nvSpPr>
      <xdr:spPr>
        <a:xfrm>
          <a:off x="4662805" y="3855085"/>
          <a:ext cx="132080" cy="27178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xdr:col>
      <xdr:colOff>19050</xdr:colOff>
      <xdr:row>26</xdr:row>
      <xdr:rowOff>38100</xdr:rowOff>
    </xdr:from>
    <xdr:to>
      <xdr:col>3</xdr:col>
      <xdr:colOff>74930</xdr:colOff>
      <xdr:row>27</xdr:row>
      <xdr:rowOff>93980</xdr:rowOff>
    </xdr:to>
    <xdr:sp macro="" textlink="">
      <xdr:nvSpPr>
        <xdr:cNvPr id="29" name="円/楕円 28"/>
        <xdr:cNvSpPr/>
      </xdr:nvSpPr>
      <xdr:spPr>
        <a:xfrm>
          <a:off x="245110" y="3437890"/>
          <a:ext cx="168910" cy="182245"/>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66675</xdr:colOff>
      <xdr:row>12</xdr:row>
      <xdr:rowOff>0</xdr:rowOff>
    </xdr:from>
    <xdr:to>
      <xdr:col>11</xdr:col>
      <xdr:colOff>19050</xdr:colOff>
      <xdr:row>12</xdr:row>
      <xdr:rowOff>0</xdr:rowOff>
    </xdr:to>
    <xdr:sp macro="" textlink="">
      <xdr:nvSpPr>
        <xdr:cNvPr id="2" name="Rectangle 1"/>
        <xdr:cNvSpPr>
          <a:spLocks noChangeArrowheads="1"/>
        </xdr:cNvSpPr>
      </xdr:nvSpPr>
      <xdr:spPr>
        <a:xfrm>
          <a:off x="970915" y="151638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12</xdr:row>
      <xdr:rowOff>0</xdr:rowOff>
    </xdr:from>
    <xdr:to>
      <xdr:col>35</xdr:col>
      <xdr:colOff>28575</xdr:colOff>
      <xdr:row>12</xdr:row>
      <xdr:rowOff>0</xdr:rowOff>
    </xdr:to>
    <xdr:sp macro="" textlink="">
      <xdr:nvSpPr>
        <xdr:cNvPr id="3" name="Rectangle 2"/>
        <xdr:cNvSpPr>
          <a:spLocks noChangeArrowheads="1"/>
        </xdr:cNvSpPr>
      </xdr:nvSpPr>
      <xdr:spPr>
        <a:xfrm>
          <a:off x="3616960" y="151638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12</xdr:row>
      <xdr:rowOff>0</xdr:rowOff>
    </xdr:from>
    <xdr:to>
      <xdr:col>12</xdr:col>
      <xdr:colOff>9525</xdr:colOff>
      <xdr:row>12</xdr:row>
      <xdr:rowOff>0</xdr:rowOff>
    </xdr:to>
    <xdr:sp macro="" textlink="">
      <xdr:nvSpPr>
        <xdr:cNvPr id="4" name="Rectangle 3"/>
        <xdr:cNvSpPr>
          <a:spLocks noChangeArrowheads="1"/>
        </xdr:cNvSpPr>
      </xdr:nvSpPr>
      <xdr:spPr>
        <a:xfrm>
          <a:off x="1243330" y="1516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12</xdr:row>
      <xdr:rowOff>0</xdr:rowOff>
    </xdr:from>
    <xdr:to>
      <xdr:col>12</xdr:col>
      <xdr:colOff>9525</xdr:colOff>
      <xdr:row>12</xdr:row>
      <xdr:rowOff>0</xdr:rowOff>
    </xdr:to>
    <xdr:sp macro="" textlink="">
      <xdr:nvSpPr>
        <xdr:cNvPr id="5" name="Rectangle 4"/>
        <xdr:cNvSpPr>
          <a:spLocks noChangeArrowheads="1"/>
        </xdr:cNvSpPr>
      </xdr:nvSpPr>
      <xdr:spPr>
        <a:xfrm>
          <a:off x="1243330" y="1516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12</xdr:row>
      <xdr:rowOff>0</xdr:rowOff>
    </xdr:from>
    <xdr:to>
      <xdr:col>12</xdr:col>
      <xdr:colOff>9525</xdr:colOff>
      <xdr:row>12</xdr:row>
      <xdr:rowOff>0</xdr:rowOff>
    </xdr:to>
    <xdr:sp macro="" textlink="">
      <xdr:nvSpPr>
        <xdr:cNvPr id="6" name="Rectangle 5"/>
        <xdr:cNvSpPr>
          <a:spLocks noChangeArrowheads="1"/>
        </xdr:cNvSpPr>
      </xdr:nvSpPr>
      <xdr:spPr>
        <a:xfrm>
          <a:off x="1243330" y="1516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12</xdr:row>
      <xdr:rowOff>0</xdr:rowOff>
    </xdr:from>
    <xdr:to>
      <xdr:col>12</xdr:col>
      <xdr:colOff>9525</xdr:colOff>
      <xdr:row>12</xdr:row>
      <xdr:rowOff>0</xdr:rowOff>
    </xdr:to>
    <xdr:sp macro="" textlink="">
      <xdr:nvSpPr>
        <xdr:cNvPr id="7" name="Rectangle 6"/>
        <xdr:cNvSpPr>
          <a:spLocks noChangeArrowheads="1"/>
        </xdr:cNvSpPr>
      </xdr:nvSpPr>
      <xdr:spPr>
        <a:xfrm>
          <a:off x="1243330" y="1516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12</xdr:row>
      <xdr:rowOff>0</xdr:rowOff>
    </xdr:from>
    <xdr:to>
      <xdr:col>12</xdr:col>
      <xdr:colOff>9525</xdr:colOff>
      <xdr:row>12</xdr:row>
      <xdr:rowOff>0</xdr:rowOff>
    </xdr:to>
    <xdr:sp macro="" textlink="">
      <xdr:nvSpPr>
        <xdr:cNvPr id="8" name="Rectangle 7"/>
        <xdr:cNvSpPr>
          <a:spLocks noChangeArrowheads="1"/>
        </xdr:cNvSpPr>
      </xdr:nvSpPr>
      <xdr:spPr>
        <a:xfrm>
          <a:off x="1243330" y="151638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12</xdr:row>
      <xdr:rowOff>0</xdr:rowOff>
    </xdr:from>
    <xdr:to>
      <xdr:col>35</xdr:col>
      <xdr:colOff>104775</xdr:colOff>
      <xdr:row>12</xdr:row>
      <xdr:rowOff>0</xdr:rowOff>
    </xdr:to>
    <xdr:sp macro="" textlink="">
      <xdr:nvSpPr>
        <xdr:cNvPr id="9" name="Rectangle 8"/>
        <xdr:cNvSpPr>
          <a:spLocks noChangeArrowheads="1"/>
        </xdr:cNvSpPr>
      </xdr:nvSpPr>
      <xdr:spPr>
        <a:xfrm>
          <a:off x="3928745" y="151638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12</xdr:row>
      <xdr:rowOff>0</xdr:rowOff>
    </xdr:from>
    <xdr:to>
      <xdr:col>39</xdr:col>
      <xdr:colOff>47625</xdr:colOff>
      <xdr:row>12</xdr:row>
      <xdr:rowOff>0</xdr:rowOff>
    </xdr:to>
    <xdr:sp macro="" textlink="">
      <xdr:nvSpPr>
        <xdr:cNvPr id="10" name="Rectangle 9"/>
        <xdr:cNvSpPr>
          <a:spLocks noChangeArrowheads="1"/>
        </xdr:cNvSpPr>
      </xdr:nvSpPr>
      <xdr:spPr>
        <a:xfrm>
          <a:off x="4323715" y="151638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15</xdr:row>
      <xdr:rowOff>0</xdr:rowOff>
    </xdr:from>
    <xdr:to>
      <xdr:col>40</xdr:col>
      <xdr:colOff>19050</xdr:colOff>
      <xdr:row>16</xdr:row>
      <xdr:rowOff>19050</xdr:rowOff>
    </xdr:to>
    <xdr:sp macro="" textlink="">
      <xdr:nvSpPr>
        <xdr:cNvPr id="11" name="Rectangle 10"/>
        <xdr:cNvSpPr>
          <a:spLocks noChangeArrowheads="1"/>
        </xdr:cNvSpPr>
      </xdr:nvSpPr>
      <xdr:spPr>
        <a:xfrm>
          <a:off x="4267835" y="1895475"/>
          <a:ext cx="27241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15</xdr:row>
      <xdr:rowOff>0</xdr:rowOff>
    </xdr:from>
    <xdr:to>
      <xdr:col>49</xdr:col>
      <xdr:colOff>47625</xdr:colOff>
      <xdr:row>16</xdr:row>
      <xdr:rowOff>19050</xdr:rowOff>
    </xdr:to>
    <xdr:sp macro="" textlink="">
      <xdr:nvSpPr>
        <xdr:cNvPr id="12" name="Rectangle 11"/>
        <xdr:cNvSpPr>
          <a:spLocks noChangeArrowheads="1"/>
        </xdr:cNvSpPr>
      </xdr:nvSpPr>
      <xdr:spPr>
        <a:xfrm>
          <a:off x="5425440" y="1895475"/>
          <a:ext cx="16065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15</xdr:row>
      <xdr:rowOff>57150</xdr:rowOff>
    </xdr:from>
    <xdr:to>
      <xdr:col>1</xdr:col>
      <xdr:colOff>85725</xdr:colOff>
      <xdr:row>18</xdr:row>
      <xdr:rowOff>57150</xdr:rowOff>
    </xdr:to>
    <xdr:sp macro="" textlink="">
      <xdr:nvSpPr>
        <xdr:cNvPr id="13" name="Rectangle 13"/>
        <xdr:cNvSpPr>
          <a:spLocks noChangeArrowheads="1"/>
        </xdr:cNvSpPr>
      </xdr:nvSpPr>
      <xdr:spPr>
        <a:xfrm>
          <a:off x="0" y="1952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75</xdr:row>
      <xdr:rowOff>0</xdr:rowOff>
    </xdr:from>
    <xdr:to>
      <xdr:col>1</xdr:col>
      <xdr:colOff>85725</xdr:colOff>
      <xdr:row>75</xdr:row>
      <xdr:rowOff>0</xdr:rowOff>
    </xdr:to>
    <xdr:sp macro="" textlink="">
      <xdr:nvSpPr>
        <xdr:cNvPr id="14" name="Rectangle 15"/>
        <xdr:cNvSpPr>
          <a:spLocks noChangeArrowheads="1"/>
        </xdr:cNvSpPr>
      </xdr:nvSpPr>
      <xdr:spPr>
        <a:xfrm>
          <a:off x="0" y="947737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75</xdr:row>
      <xdr:rowOff>0</xdr:rowOff>
    </xdr:from>
    <xdr:to>
      <xdr:col>1</xdr:col>
      <xdr:colOff>85725</xdr:colOff>
      <xdr:row>75</xdr:row>
      <xdr:rowOff>0</xdr:rowOff>
    </xdr:to>
    <xdr:sp macro="" textlink="">
      <xdr:nvSpPr>
        <xdr:cNvPr id="15" name="Rectangle 16"/>
        <xdr:cNvSpPr>
          <a:spLocks noChangeArrowheads="1"/>
        </xdr:cNvSpPr>
      </xdr:nvSpPr>
      <xdr:spPr>
        <a:xfrm>
          <a:off x="0" y="947737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78</xdr:row>
      <xdr:rowOff>114300</xdr:rowOff>
    </xdr:from>
    <xdr:to>
      <xdr:col>29</xdr:col>
      <xdr:colOff>113030</xdr:colOff>
      <xdr:row>80</xdr:row>
      <xdr:rowOff>104775</xdr:rowOff>
    </xdr:to>
    <xdr:sp macro="" textlink="">
      <xdr:nvSpPr>
        <xdr:cNvPr id="16" name="Rectangle 18"/>
        <xdr:cNvSpPr>
          <a:spLocks noChangeArrowheads="1"/>
        </xdr:cNvSpPr>
      </xdr:nvSpPr>
      <xdr:spPr>
        <a:xfrm>
          <a:off x="3260090" y="9970770"/>
          <a:ext cx="130810" cy="269240"/>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78</xdr:row>
      <xdr:rowOff>76200</xdr:rowOff>
    </xdr:from>
    <xdr:to>
      <xdr:col>40</xdr:col>
      <xdr:colOff>47625</xdr:colOff>
      <xdr:row>80</xdr:row>
      <xdr:rowOff>95250</xdr:rowOff>
    </xdr:to>
    <xdr:sp macro="" textlink="">
      <xdr:nvSpPr>
        <xdr:cNvPr id="17" name="Rectangle 19"/>
        <xdr:cNvSpPr>
          <a:spLocks noChangeArrowheads="1"/>
        </xdr:cNvSpPr>
      </xdr:nvSpPr>
      <xdr:spPr>
        <a:xfrm>
          <a:off x="4436745" y="9932670"/>
          <a:ext cx="132080" cy="29781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83</xdr:row>
      <xdr:rowOff>0</xdr:rowOff>
    </xdr:from>
    <xdr:to>
      <xdr:col>16</xdr:col>
      <xdr:colOff>19050</xdr:colOff>
      <xdr:row>83</xdr:row>
      <xdr:rowOff>0</xdr:rowOff>
    </xdr:to>
    <xdr:sp macro="" textlink="">
      <xdr:nvSpPr>
        <xdr:cNvPr id="18" name="Rectangle 20"/>
        <xdr:cNvSpPr>
          <a:spLocks noChangeArrowheads="1"/>
        </xdr:cNvSpPr>
      </xdr:nvSpPr>
      <xdr:spPr>
        <a:xfrm>
          <a:off x="1356360" y="1051433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83</xdr:row>
      <xdr:rowOff>0</xdr:rowOff>
    </xdr:from>
    <xdr:to>
      <xdr:col>44</xdr:col>
      <xdr:colOff>19050</xdr:colOff>
      <xdr:row>83</xdr:row>
      <xdr:rowOff>0</xdr:rowOff>
    </xdr:to>
    <xdr:sp macro="" textlink="">
      <xdr:nvSpPr>
        <xdr:cNvPr id="19" name="Rectangle 21"/>
        <xdr:cNvSpPr>
          <a:spLocks noChangeArrowheads="1"/>
        </xdr:cNvSpPr>
      </xdr:nvSpPr>
      <xdr:spPr>
        <a:xfrm>
          <a:off x="4521200" y="1051433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83</xdr:row>
      <xdr:rowOff>0</xdr:rowOff>
    </xdr:from>
    <xdr:to>
      <xdr:col>29</xdr:col>
      <xdr:colOff>28575</xdr:colOff>
      <xdr:row>83</xdr:row>
      <xdr:rowOff>0</xdr:rowOff>
    </xdr:to>
    <xdr:sp macro="" textlink="">
      <xdr:nvSpPr>
        <xdr:cNvPr id="20" name="Rectangle 22"/>
        <xdr:cNvSpPr>
          <a:spLocks noChangeArrowheads="1"/>
        </xdr:cNvSpPr>
      </xdr:nvSpPr>
      <xdr:spPr>
        <a:xfrm>
          <a:off x="3147060" y="1051433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83</xdr:row>
      <xdr:rowOff>0</xdr:rowOff>
    </xdr:from>
    <xdr:to>
      <xdr:col>58</xdr:col>
      <xdr:colOff>0</xdr:colOff>
      <xdr:row>83</xdr:row>
      <xdr:rowOff>0</xdr:rowOff>
    </xdr:to>
    <xdr:sp macro="" textlink="">
      <xdr:nvSpPr>
        <xdr:cNvPr id="21" name="Rectangle 23"/>
        <xdr:cNvSpPr>
          <a:spLocks noChangeArrowheads="1"/>
        </xdr:cNvSpPr>
      </xdr:nvSpPr>
      <xdr:spPr>
        <a:xfrm>
          <a:off x="6424930" y="1051433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11430</xdr:colOff>
      <xdr:row>15</xdr:row>
      <xdr:rowOff>635</xdr:rowOff>
    </xdr:from>
    <xdr:ext cx="239395" cy="167640"/>
    <xdr:sp macro="" textlink="">
      <xdr:nvSpPr>
        <xdr:cNvPr id="22" name="Rectangle 38"/>
        <xdr:cNvSpPr>
          <a:spLocks noChangeArrowheads="1"/>
        </xdr:cNvSpPr>
      </xdr:nvSpPr>
      <xdr:spPr>
        <a:xfrm>
          <a:off x="6341110" y="1896110"/>
          <a:ext cx="239395" cy="16764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8</xdr:col>
      <xdr:colOff>66675</xdr:colOff>
      <xdr:row>97</xdr:row>
      <xdr:rowOff>0</xdr:rowOff>
    </xdr:from>
    <xdr:to>
      <xdr:col>11</xdr:col>
      <xdr:colOff>19050</xdr:colOff>
      <xdr:row>97</xdr:row>
      <xdr:rowOff>0</xdr:rowOff>
    </xdr:to>
    <xdr:sp macro="" textlink="">
      <xdr:nvSpPr>
        <xdr:cNvPr id="23" name="Rectangle 39"/>
        <xdr:cNvSpPr>
          <a:spLocks noChangeArrowheads="1"/>
        </xdr:cNvSpPr>
      </xdr:nvSpPr>
      <xdr:spPr>
        <a:xfrm>
          <a:off x="970915" y="1228344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97</xdr:row>
      <xdr:rowOff>0</xdr:rowOff>
    </xdr:from>
    <xdr:to>
      <xdr:col>35</xdr:col>
      <xdr:colOff>28575</xdr:colOff>
      <xdr:row>97</xdr:row>
      <xdr:rowOff>0</xdr:rowOff>
    </xdr:to>
    <xdr:sp macro="" textlink="">
      <xdr:nvSpPr>
        <xdr:cNvPr id="24" name="Rectangle 40"/>
        <xdr:cNvSpPr>
          <a:spLocks noChangeArrowheads="1"/>
        </xdr:cNvSpPr>
      </xdr:nvSpPr>
      <xdr:spPr>
        <a:xfrm>
          <a:off x="3616960" y="1228344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97</xdr:row>
      <xdr:rowOff>0</xdr:rowOff>
    </xdr:from>
    <xdr:to>
      <xdr:col>12</xdr:col>
      <xdr:colOff>9525</xdr:colOff>
      <xdr:row>97</xdr:row>
      <xdr:rowOff>0</xdr:rowOff>
    </xdr:to>
    <xdr:sp macro="" textlink="">
      <xdr:nvSpPr>
        <xdr:cNvPr id="25" name="Rectangle 41"/>
        <xdr:cNvSpPr>
          <a:spLocks noChangeArrowheads="1"/>
        </xdr:cNvSpPr>
      </xdr:nvSpPr>
      <xdr:spPr>
        <a:xfrm>
          <a:off x="1243330" y="122834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97</xdr:row>
      <xdr:rowOff>0</xdr:rowOff>
    </xdr:from>
    <xdr:to>
      <xdr:col>12</xdr:col>
      <xdr:colOff>9525</xdr:colOff>
      <xdr:row>97</xdr:row>
      <xdr:rowOff>0</xdr:rowOff>
    </xdr:to>
    <xdr:sp macro="" textlink="">
      <xdr:nvSpPr>
        <xdr:cNvPr id="26" name="Rectangle 42"/>
        <xdr:cNvSpPr>
          <a:spLocks noChangeArrowheads="1"/>
        </xdr:cNvSpPr>
      </xdr:nvSpPr>
      <xdr:spPr>
        <a:xfrm>
          <a:off x="1243330" y="122834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97</xdr:row>
      <xdr:rowOff>0</xdr:rowOff>
    </xdr:from>
    <xdr:to>
      <xdr:col>12</xdr:col>
      <xdr:colOff>9525</xdr:colOff>
      <xdr:row>97</xdr:row>
      <xdr:rowOff>0</xdr:rowOff>
    </xdr:to>
    <xdr:sp macro="" textlink="">
      <xdr:nvSpPr>
        <xdr:cNvPr id="27" name="Rectangle 43"/>
        <xdr:cNvSpPr>
          <a:spLocks noChangeArrowheads="1"/>
        </xdr:cNvSpPr>
      </xdr:nvSpPr>
      <xdr:spPr>
        <a:xfrm>
          <a:off x="1243330" y="122834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97</xdr:row>
      <xdr:rowOff>0</xdr:rowOff>
    </xdr:from>
    <xdr:to>
      <xdr:col>12</xdr:col>
      <xdr:colOff>9525</xdr:colOff>
      <xdr:row>97</xdr:row>
      <xdr:rowOff>0</xdr:rowOff>
    </xdr:to>
    <xdr:sp macro="" textlink="">
      <xdr:nvSpPr>
        <xdr:cNvPr id="28" name="Rectangle 44"/>
        <xdr:cNvSpPr>
          <a:spLocks noChangeArrowheads="1"/>
        </xdr:cNvSpPr>
      </xdr:nvSpPr>
      <xdr:spPr>
        <a:xfrm>
          <a:off x="1243330" y="122834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97</xdr:row>
      <xdr:rowOff>0</xdr:rowOff>
    </xdr:from>
    <xdr:to>
      <xdr:col>12</xdr:col>
      <xdr:colOff>9525</xdr:colOff>
      <xdr:row>97</xdr:row>
      <xdr:rowOff>0</xdr:rowOff>
    </xdr:to>
    <xdr:sp macro="" textlink="">
      <xdr:nvSpPr>
        <xdr:cNvPr id="29" name="Rectangle 45"/>
        <xdr:cNvSpPr>
          <a:spLocks noChangeArrowheads="1"/>
        </xdr:cNvSpPr>
      </xdr:nvSpPr>
      <xdr:spPr>
        <a:xfrm>
          <a:off x="1243330" y="122834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97</xdr:row>
      <xdr:rowOff>0</xdr:rowOff>
    </xdr:from>
    <xdr:to>
      <xdr:col>35</xdr:col>
      <xdr:colOff>104775</xdr:colOff>
      <xdr:row>97</xdr:row>
      <xdr:rowOff>0</xdr:rowOff>
    </xdr:to>
    <xdr:sp macro="" textlink="">
      <xdr:nvSpPr>
        <xdr:cNvPr id="30" name="Rectangle 46"/>
        <xdr:cNvSpPr>
          <a:spLocks noChangeArrowheads="1"/>
        </xdr:cNvSpPr>
      </xdr:nvSpPr>
      <xdr:spPr>
        <a:xfrm>
          <a:off x="3928745" y="122834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97</xdr:row>
      <xdr:rowOff>0</xdr:rowOff>
    </xdr:from>
    <xdr:to>
      <xdr:col>39</xdr:col>
      <xdr:colOff>47625</xdr:colOff>
      <xdr:row>97</xdr:row>
      <xdr:rowOff>0</xdr:rowOff>
    </xdr:to>
    <xdr:sp macro="" textlink="">
      <xdr:nvSpPr>
        <xdr:cNvPr id="31" name="Rectangle 47"/>
        <xdr:cNvSpPr>
          <a:spLocks noChangeArrowheads="1"/>
        </xdr:cNvSpPr>
      </xdr:nvSpPr>
      <xdr:spPr>
        <a:xfrm>
          <a:off x="4323715" y="122834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100</xdr:row>
      <xdr:rowOff>0</xdr:rowOff>
    </xdr:from>
    <xdr:to>
      <xdr:col>40</xdr:col>
      <xdr:colOff>19050</xdr:colOff>
      <xdr:row>101</xdr:row>
      <xdr:rowOff>19050</xdr:rowOff>
    </xdr:to>
    <xdr:sp macro="" textlink="">
      <xdr:nvSpPr>
        <xdr:cNvPr id="32" name="Rectangle 48"/>
        <xdr:cNvSpPr>
          <a:spLocks noChangeArrowheads="1"/>
        </xdr:cNvSpPr>
      </xdr:nvSpPr>
      <xdr:spPr>
        <a:xfrm>
          <a:off x="4267835" y="12662535"/>
          <a:ext cx="27241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100</xdr:row>
      <xdr:rowOff>0</xdr:rowOff>
    </xdr:from>
    <xdr:to>
      <xdr:col>49</xdr:col>
      <xdr:colOff>47625</xdr:colOff>
      <xdr:row>101</xdr:row>
      <xdr:rowOff>19050</xdr:rowOff>
    </xdr:to>
    <xdr:sp macro="" textlink="">
      <xdr:nvSpPr>
        <xdr:cNvPr id="33" name="Rectangle 49"/>
        <xdr:cNvSpPr>
          <a:spLocks noChangeArrowheads="1"/>
        </xdr:cNvSpPr>
      </xdr:nvSpPr>
      <xdr:spPr>
        <a:xfrm>
          <a:off x="5425440" y="12662535"/>
          <a:ext cx="16065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34" name="Rectangle 52"/>
        <xdr:cNvSpPr>
          <a:spLocks noChangeArrowheads="1"/>
        </xdr:cNvSpPr>
      </xdr:nvSpPr>
      <xdr:spPr>
        <a:xfrm>
          <a:off x="0" y="2024443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35" name="Rectangle 53"/>
        <xdr:cNvSpPr>
          <a:spLocks noChangeArrowheads="1"/>
        </xdr:cNvSpPr>
      </xdr:nvSpPr>
      <xdr:spPr>
        <a:xfrm>
          <a:off x="0" y="2024443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163</xdr:row>
      <xdr:rowOff>114300</xdr:rowOff>
    </xdr:from>
    <xdr:to>
      <xdr:col>29</xdr:col>
      <xdr:colOff>113030</xdr:colOff>
      <xdr:row>165</xdr:row>
      <xdr:rowOff>104775</xdr:rowOff>
    </xdr:to>
    <xdr:sp macro="" textlink="">
      <xdr:nvSpPr>
        <xdr:cNvPr id="36" name="Rectangle 55"/>
        <xdr:cNvSpPr>
          <a:spLocks noChangeArrowheads="1"/>
        </xdr:cNvSpPr>
      </xdr:nvSpPr>
      <xdr:spPr>
        <a:xfrm>
          <a:off x="3260090" y="20737830"/>
          <a:ext cx="130810" cy="269240"/>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163</xdr:row>
      <xdr:rowOff>76200</xdr:rowOff>
    </xdr:from>
    <xdr:to>
      <xdr:col>40</xdr:col>
      <xdr:colOff>47625</xdr:colOff>
      <xdr:row>165</xdr:row>
      <xdr:rowOff>95250</xdr:rowOff>
    </xdr:to>
    <xdr:sp macro="" textlink="">
      <xdr:nvSpPr>
        <xdr:cNvPr id="37" name="Rectangle 56"/>
        <xdr:cNvSpPr>
          <a:spLocks noChangeArrowheads="1"/>
        </xdr:cNvSpPr>
      </xdr:nvSpPr>
      <xdr:spPr>
        <a:xfrm>
          <a:off x="4436745" y="20699730"/>
          <a:ext cx="132080" cy="29781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168</xdr:row>
      <xdr:rowOff>0</xdr:rowOff>
    </xdr:from>
    <xdr:to>
      <xdr:col>16</xdr:col>
      <xdr:colOff>19050</xdr:colOff>
      <xdr:row>168</xdr:row>
      <xdr:rowOff>0</xdr:rowOff>
    </xdr:to>
    <xdr:sp macro="" textlink="">
      <xdr:nvSpPr>
        <xdr:cNvPr id="38" name="Rectangle 57"/>
        <xdr:cNvSpPr>
          <a:spLocks noChangeArrowheads="1"/>
        </xdr:cNvSpPr>
      </xdr:nvSpPr>
      <xdr:spPr>
        <a:xfrm>
          <a:off x="1356360" y="2128139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168</xdr:row>
      <xdr:rowOff>0</xdr:rowOff>
    </xdr:from>
    <xdr:to>
      <xdr:col>44</xdr:col>
      <xdr:colOff>19050</xdr:colOff>
      <xdr:row>168</xdr:row>
      <xdr:rowOff>0</xdr:rowOff>
    </xdr:to>
    <xdr:sp macro="" textlink="">
      <xdr:nvSpPr>
        <xdr:cNvPr id="39" name="Rectangle 58"/>
        <xdr:cNvSpPr>
          <a:spLocks noChangeArrowheads="1"/>
        </xdr:cNvSpPr>
      </xdr:nvSpPr>
      <xdr:spPr>
        <a:xfrm>
          <a:off x="4521200" y="2128139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168</xdr:row>
      <xdr:rowOff>0</xdr:rowOff>
    </xdr:from>
    <xdr:to>
      <xdr:col>29</xdr:col>
      <xdr:colOff>28575</xdr:colOff>
      <xdr:row>168</xdr:row>
      <xdr:rowOff>0</xdr:rowOff>
    </xdr:to>
    <xdr:sp macro="" textlink="">
      <xdr:nvSpPr>
        <xdr:cNvPr id="40" name="Rectangle 59"/>
        <xdr:cNvSpPr>
          <a:spLocks noChangeArrowheads="1"/>
        </xdr:cNvSpPr>
      </xdr:nvSpPr>
      <xdr:spPr>
        <a:xfrm>
          <a:off x="3147060" y="2128139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168</xdr:row>
      <xdr:rowOff>0</xdr:rowOff>
    </xdr:from>
    <xdr:to>
      <xdr:col>58</xdr:col>
      <xdr:colOff>0</xdr:colOff>
      <xdr:row>168</xdr:row>
      <xdr:rowOff>0</xdr:rowOff>
    </xdr:to>
    <xdr:sp macro="" textlink="">
      <xdr:nvSpPr>
        <xdr:cNvPr id="41" name="Rectangle 60"/>
        <xdr:cNvSpPr>
          <a:spLocks noChangeArrowheads="1"/>
        </xdr:cNvSpPr>
      </xdr:nvSpPr>
      <xdr:spPr>
        <a:xfrm>
          <a:off x="6424930" y="2128139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11430</xdr:colOff>
      <xdr:row>100</xdr:row>
      <xdr:rowOff>635</xdr:rowOff>
    </xdr:from>
    <xdr:ext cx="239395" cy="167640"/>
    <xdr:sp macro="" textlink="">
      <xdr:nvSpPr>
        <xdr:cNvPr id="42" name="Rectangle 74"/>
        <xdr:cNvSpPr>
          <a:spLocks noChangeArrowheads="1"/>
        </xdr:cNvSpPr>
      </xdr:nvSpPr>
      <xdr:spPr>
        <a:xfrm>
          <a:off x="6341110" y="12663170"/>
          <a:ext cx="239395" cy="16764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8</xdr:col>
      <xdr:colOff>66675</xdr:colOff>
      <xdr:row>170</xdr:row>
      <xdr:rowOff>0</xdr:rowOff>
    </xdr:from>
    <xdr:to>
      <xdr:col>11</xdr:col>
      <xdr:colOff>19050</xdr:colOff>
      <xdr:row>170</xdr:row>
      <xdr:rowOff>0</xdr:rowOff>
    </xdr:to>
    <xdr:sp macro="" textlink="">
      <xdr:nvSpPr>
        <xdr:cNvPr id="43" name="Rectangle 75"/>
        <xdr:cNvSpPr>
          <a:spLocks noChangeArrowheads="1"/>
        </xdr:cNvSpPr>
      </xdr:nvSpPr>
      <xdr:spPr>
        <a:xfrm>
          <a:off x="970915" y="2153412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170</xdr:row>
      <xdr:rowOff>0</xdr:rowOff>
    </xdr:from>
    <xdr:to>
      <xdr:col>35</xdr:col>
      <xdr:colOff>28575</xdr:colOff>
      <xdr:row>170</xdr:row>
      <xdr:rowOff>0</xdr:rowOff>
    </xdr:to>
    <xdr:sp macro="" textlink="">
      <xdr:nvSpPr>
        <xdr:cNvPr id="44" name="Rectangle 76"/>
        <xdr:cNvSpPr>
          <a:spLocks noChangeArrowheads="1"/>
        </xdr:cNvSpPr>
      </xdr:nvSpPr>
      <xdr:spPr>
        <a:xfrm>
          <a:off x="3616960" y="2153412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170</xdr:row>
      <xdr:rowOff>0</xdr:rowOff>
    </xdr:from>
    <xdr:to>
      <xdr:col>12</xdr:col>
      <xdr:colOff>9525</xdr:colOff>
      <xdr:row>170</xdr:row>
      <xdr:rowOff>0</xdr:rowOff>
    </xdr:to>
    <xdr:sp macro="" textlink="">
      <xdr:nvSpPr>
        <xdr:cNvPr id="45" name="Rectangle 77"/>
        <xdr:cNvSpPr>
          <a:spLocks noChangeArrowheads="1"/>
        </xdr:cNvSpPr>
      </xdr:nvSpPr>
      <xdr:spPr>
        <a:xfrm>
          <a:off x="1243330" y="215341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170</xdr:row>
      <xdr:rowOff>0</xdr:rowOff>
    </xdr:from>
    <xdr:to>
      <xdr:col>12</xdr:col>
      <xdr:colOff>9525</xdr:colOff>
      <xdr:row>170</xdr:row>
      <xdr:rowOff>0</xdr:rowOff>
    </xdr:to>
    <xdr:sp macro="" textlink="">
      <xdr:nvSpPr>
        <xdr:cNvPr id="46" name="Rectangle 78"/>
        <xdr:cNvSpPr>
          <a:spLocks noChangeArrowheads="1"/>
        </xdr:cNvSpPr>
      </xdr:nvSpPr>
      <xdr:spPr>
        <a:xfrm>
          <a:off x="1243330" y="215341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170</xdr:row>
      <xdr:rowOff>0</xdr:rowOff>
    </xdr:from>
    <xdr:to>
      <xdr:col>12</xdr:col>
      <xdr:colOff>9525</xdr:colOff>
      <xdr:row>170</xdr:row>
      <xdr:rowOff>0</xdr:rowOff>
    </xdr:to>
    <xdr:sp macro="" textlink="">
      <xdr:nvSpPr>
        <xdr:cNvPr id="47" name="Rectangle 79"/>
        <xdr:cNvSpPr>
          <a:spLocks noChangeArrowheads="1"/>
        </xdr:cNvSpPr>
      </xdr:nvSpPr>
      <xdr:spPr>
        <a:xfrm>
          <a:off x="1243330" y="215341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170</xdr:row>
      <xdr:rowOff>0</xdr:rowOff>
    </xdr:from>
    <xdr:to>
      <xdr:col>12</xdr:col>
      <xdr:colOff>9525</xdr:colOff>
      <xdr:row>170</xdr:row>
      <xdr:rowOff>0</xdr:rowOff>
    </xdr:to>
    <xdr:sp macro="" textlink="">
      <xdr:nvSpPr>
        <xdr:cNvPr id="48" name="Rectangle 80"/>
        <xdr:cNvSpPr>
          <a:spLocks noChangeArrowheads="1"/>
        </xdr:cNvSpPr>
      </xdr:nvSpPr>
      <xdr:spPr>
        <a:xfrm>
          <a:off x="1243330" y="215341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170</xdr:row>
      <xdr:rowOff>0</xdr:rowOff>
    </xdr:from>
    <xdr:to>
      <xdr:col>12</xdr:col>
      <xdr:colOff>9525</xdr:colOff>
      <xdr:row>170</xdr:row>
      <xdr:rowOff>0</xdr:rowOff>
    </xdr:to>
    <xdr:sp macro="" textlink="">
      <xdr:nvSpPr>
        <xdr:cNvPr id="49" name="Rectangle 81"/>
        <xdr:cNvSpPr>
          <a:spLocks noChangeArrowheads="1"/>
        </xdr:cNvSpPr>
      </xdr:nvSpPr>
      <xdr:spPr>
        <a:xfrm>
          <a:off x="1243330" y="215341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170</xdr:row>
      <xdr:rowOff>0</xdr:rowOff>
    </xdr:from>
    <xdr:to>
      <xdr:col>35</xdr:col>
      <xdr:colOff>104775</xdr:colOff>
      <xdr:row>170</xdr:row>
      <xdr:rowOff>0</xdr:rowOff>
    </xdr:to>
    <xdr:sp macro="" textlink="">
      <xdr:nvSpPr>
        <xdr:cNvPr id="50" name="Rectangle 82"/>
        <xdr:cNvSpPr>
          <a:spLocks noChangeArrowheads="1"/>
        </xdr:cNvSpPr>
      </xdr:nvSpPr>
      <xdr:spPr>
        <a:xfrm>
          <a:off x="3928745" y="215341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170</xdr:row>
      <xdr:rowOff>0</xdr:rowOff>
    </xdr:from>
    <xdr:to>
      <xdr:col>39</xdr:col>
      <xdr:colOff>47625</xdr:colOff>
      <xdr:row>170</xdr:row>
      <xdr:rowOff>0</xdr:rowOff>
    </xdr:to>
    <xdr:sp macro="" textlink="">
      <xdr:nvSpPr>
        <xdr:cNvPr id="51" name="Rectangle 83"/>
        <xdr:cNvSpPr>
          <a:spLocks noChangeArrowheads="1"/>
        </xdr:cNvSpPr>
      </xdr:nvSpPr>
      <xdr:spPr>
        <a:xfrm>
          <a:off x="4323715" y="215341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170</xdr:row>
      <xdr:rowOff>0</xdr:rowOff>
    </xdr:from>
    <xdr:to>
      <xdr:col>40</xdr:col>
      <xdr:colOff>19050</xdr:colOff>
      <xdr:row>170</xdr:row>
      <xdr:rowOff>0</xdr:rowOff>
    </xdr:to>
    <xdr:sp macro="" textlink="">
      <xdr:nvSpPr>
        <xdr:cNvPr id="52" name="Rectangle 84"/>
        <xdr:cNvSpPr>
          <a:spLocks noChangeArrowheads="1"/>
        </xdr:cNvSpPr>
      </xdr:nvSpPr>
      <xdr:spPr>
        <a:xfrm>
          <a:off x="4267835" y="21534120"/>
          <a:ext cx="27241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170</xdr:row>
      <xdr:rowOff>0</xdr:rowOff>
    </xdr:from>
    <xdr:to>
      <xdr:col>49</xdr:col>
      <xdr:colOff>47625</xdr:colOff>
      <xdr:row>170</xdr:row>
      <xdr:rowOff>0</xdr:rowOff>
    </xdr:to>
    <xdr:sp macro="" textlink="">
      <xdr:nvSpPr>
        <xdr:cNvPr id="53" name="Rectangle 85"/>
        <xdr:cNvSpPr>
          <a:spLocks noChangeArrowheads="1"/>
        </xdr:cNvSpPr>
      </xdr:nvSpPr>
      <xdr:spPr>
        <a:xfrm>
          <a:off x="5425440" y="21534120"/>
          <a:ext cx="1606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4" name="Rectangle 86"/>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5" name="Rectangle 87"/>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6" name="Rectangle 88"/>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7" name="Rectangle 89"/>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8" name="Rectangle 90"/>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28</xdr:col>
      <xdr:colOff>95250</xdr:colOff>
      <xdr:row>170</xdr:row>
      <xdr:rowOff>0</xdr:rowOff>
    </xdr:from>
    <xdr:to>
      <xdr:col>29</xdr:col>
      <xdr:colOff>113030</xdr:colOff>
      <xdr:row>170</xdr:row>
      <xdr:rowOff>0</xdr:rowOff>
    </xdr:to>
    <xdr:sp macro="" textlink="">
      <xdr:nvSpPr>
        <xdr:cNvPr id="59" name="Rectangle 91"/>
        <xdr:cNvSpPr>
          <a:spLocks noChangeArrowheads="1"/>
        </xdr:cNvSpPr>
      </xdr:nvSpPr>
      <xdr:spPr>
        <a:xfrm>
          <a:off x="3260090" y="2153412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170</xdr:row>
      <xdr:rowOff>0</xdr:rowOff>
    </xdr:from>
    <xdr:to>
      <xdr:col>40</xdr:col>
      <xdr:colOff>47625</xdr:colOff>
      <xdr:row>170</xdr:row>
      <xdr:rowOff>0</xdr:rowOff>
    </xdr:to>
    <xdr:sp macro="" textlink="">
      <xdr:nvSpPr>
        <xdr:cNvPr id="60" name="Rectangle 92"/>
        <xdr:cNvSpPr>
          <a:spLocks noChangeArrowheads="1"/>
        </xdr:cNvSpPr>
      </xdr:nvSpPr>
      <xdr:spPr>
        <a:xfrm>
          <a:off x="4436745" y="215341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170</xdr:row>
      <xdr:rowOff>0</xdr:rowOff>
    </xdr:from>
    <xdr:to>
      <xdr:col>16</xdr:col>
      <xdr:colOff>19050</xdr:colOff>
      <xdr:row>170</xdr:row>
      <xdr:rowOff>0</xdr:rowOff>
    </xdr:to>
    <xdr:sp macro="" textlink="">
      <xdr:nvSpPr>
        <xdr:cNvPr id="61" name="Rectangle 93"/>
        <xdr:cNvSpPr>
          <a:spLocks noChangeArrowheads="1"/>
        </xdr:cNvSpPr>
      </xdr:nvSpPr>
      <xdr:spPr>
        <a:xfrm>
          <a:off x="1356360" y="2153412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170</xdr:row>
      <xdr:rowOff>0</xdr:rowOff>
    </xdr:from>
    <xdr:to>
      <xdr:col>44</xdr:col>
      <xdr:colOff>19050</xdr:colOff>
      <xdr:row>170</xdr:row>
      <xdr:rowOff>0</xdr:rowOff>
    </xdr:to>
    <xdr:sp macro="" textlink="">
      <xdr:nvSpPr>
        <xdr:cNvPr id="62" name="Rectangle 94"/>
        <xdr:cNvSpPr>
          <a:spLocks noChangeArrowheads="1"/>
        </xdr:cNvSpPr>
      </xdr:nvSpPr>
      <xdr:spPr>
        <a:xfrm>
          <a:off x="4521200" y="2153412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170</xdr:row>
      <xdr:rowOff>0</xdr:rowOff>
    </xdr:from>
    <xdr:to>
      <xdr:col>29</xdr:col>
      <xdr:colOff>28575</xdr:colOff>
      <xdr:row>170</xdr:row>
      <xdr:rowOff>0</xdr:rowOff>
    </xdr:to>
    <xdr:sp macro="" textlink="">
      <xdr:nvSpPr>
        <xdr:cNvPr id="63" name="Rectangle 95"/>
        <xdr:cNvSpPr>
          <a:spLocks noChangeArrowheads="1"/>
        </xdr:cNvSpPr>
      </xdr:nvSpPr>
      <xdr:spPr>
        <a:xfrm>
          <a:off x="3147060" y="2153412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170</xdr:row>
      <xdr:rowOff>0</xdr:rowOff>
    </xdr:from>
    <xdr:to>
      <xdr:col>58</xdr:col>
      <xdr:colOff>0</xdr:colOff>
      <xdr:row>170</xdr:row>
      <xdr:rowOff>0</xdr:rowOff>
    </xdr:to>
    <xdr:sp macro="" textlink="">
      <xdr:nvSpPr>
        <xdr:cNvPr id="64" name="Rectangle 96"/>
        <xdr:cNvSpPr>
          <a:spLocks noChangeArrowheads="1"/>
        </xdr:cNvSpPr>
      </xdr:nvSpPr>
      <xdr:spPr>
        <a:xfrm>
          <a:off x="6424930" y="2153412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5" name="Rectangle 97"/>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6" name="Rectangle 98"/>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7" name="Rectangle 99"/>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8" name="Rectangle 100"/>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9" name="Rectangle 101"/>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0" name="Rectangle 102"/>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1" name="Rectangle 103"/>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2" name="Rectangle 104"/>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3" name="Rectangle 105"/>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4" name="Rectangle 106"/>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5" name="Rectangle 107"/>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6" name="Rectangle 108"/>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7" name="Rectangle 109"/>
        <xdr:cNvSpPr>
          <a:spLocks noChangeArrowheads="1"/>
        </xdr:cNvSpPr>
      </xdr:nvSpPr>
      <xdr:spPr>
        <a:xfrm>
          <a:off x="0" y="2153412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8</xdr:col>
      <xdr:colOff>66675</xdr:colOff>
      <xdr:row>182</xdr:row>
      <xdr:rowOff>0</xdr:rowOff>
    </xdr:from>
    <xdr:to>
      <xdr:col>11</xdr:col>
      <xdr:colOff>19050</xdr:colOff>
      <xdr:row>182</xdr:row>
      <xdr:rowOff>0</xdr:rowOff>
    </xdr:to>
    <xdr:sp macro="" textlink="">
      <xdr:nvSpPr>
        <xdr:cNvPr id="78" name="Rectangle 113"/>
        <xdr:cNvSpPr>
          <a:spLocks noChangeArrowheads="1"/>
        </xdr:cNvSpPr>
      </xdr:nvSpPr>
      <xdr:spPr>
        <a:xfrm>
          <a:off x="970915" y="2305050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182</xdr:row>
      <xdr:rowOff>0</xdr:rowOff>
    </xdr:from>
    <xdr:to>
      <xdr:col>35</xdr:col>
      <xdr:colOff>28575</xdr:colOff>
      <xdr:row>182</xdr:row>
      <xdr:rowOff>0</xdr:rowOff>
    </xdr:to>
    <xdr:sp macro="" textlink="">
      <xdr:nvSpPr>
        <xdr:cNvPr id="79" name="Rectangle 114"/>
        <xdr:cNvSpPr>
          <a:spLocks noChangeArrowheads="1"/>
        </xdr:cNvSpPr>
      </xdr:nvSpPr>
      <xdr:spPr>
        <a:xfrm>
          <a:off x="3616960" y="2305050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182</xdr:row>
      <xdr:rowOff>0</xdr:rowOff>
    </xdr:from>
    <xdr:to>
      <xdr:col>12</xdr:col>
      <xdr:colOff>9525</xdr:colOff>
      <xdr:row>182</xdr:row>
      <xdr:rowOff>0</xdr:rowOff>
    </xdr:to>
    <xdr:sp macro="" textlink="">
      <xdr:nvSpPr>
        <xdr:cNvPr id="80" name="Rectangle 115"/>
        <xdr:cNvSpPr>
          <a:spLocks noChangeArrowheads="1"/>
        </xdr:cNvSpPr>
      </xdr:nvSpPr>
      <xdr:spPr>
        <a:xfrm>
          <a:off x="1243330" y="230505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182</xdr:row>
      <xdr:rowOff>0</xdr:rowOff>
    </xdr:from>
    <xdr:to>
      <xdr:col>12</xdr:col>
      <xdr:colOff>9525</xdr:colOff>
      <xdr:row>182</xdr:row>
      <xdr:rowOff>0</xdr:rowOff>
    </xdr:to>
    <xdr:sp macro="" textlink="">
      <xdr:nvSpPr>
        <xdr:cNvPr id="81" name="Rectangle 116"/>
        <xdr:cNvSpPr>
          <a:spLocks noChangeArrowheads="1"/>
        </xdr:cNvSpPr>
      </xdr:nvSpPr>
      <xdr:spPr>
        <a:xfrm>
          <a:off x="1243330" y="230505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182</xdr:row>
      <xdr:rowOff>0</xdr:rowOff>
    </xdr:from>
    <xdr:to>
      <xdr:col>12</xdr:col>
      <xdr:colOff>9525</xdr:colOff>
      <xdr:row>182</xdr:row>
      <xdr:rowOff>0</xdr:rowOff>
    </xdr:to>
    <xdr:sp macro="" textlink="">
      <xdr:nvSpPr>
        <xdr:cNvPr id="82" name="Rectangle 117"/>
        <xdr:cNvSpPr>
          <a:spLocks noChangeArrowheads="1"/>
        </xdr:cNvSpPr>
      </xdr:nvSpPr>
      <xdr:spPr>
        <a:xfrm>
          <a:off x="1243330" y="230505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182</xdr:row>
      <xdr:rowOff>0</xdr:rowOff>
    </xdr:from>
    <xdr:to>
      <xdr:col>12</xdr:col>
      <xdr:colOff>9525</xdr:colOff>
      <xdr:row>182</xdr:row>
      <xdr:rowOff>0</xdr:rowOff>
    </xdr:to>
    <xdr:sp macro="" textlink="">
      <xdr:nvSpPr>
        <xdr:cNvPr id="83" name="Rectangle 118"/>
        <xdr:cNvSpPr>
          <a:spLocks noChangeArrowheads="1"/>
        </xdr:cNvSpPr>
      </xdr:nvSpPr>
      <xdr:spPr>
        <a:xfrm>
          <a:off x="1243330" y="230505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182</xdr:row>
      <xdr:rowOff>0</xdr:rowOff>
    </xdr:from>
    <xdr:to>
      <xdr:col>12</xdr:col>
      <xdr:colOff>9525</xdr:colOff>
      <xdr:row>182</xdr:row>
      <xdr:rowOff>0</xdr:rowOff>
    </xdr:to>
    <xdr:sp macro="" textlink="">
      <xdr:nvSpPr>
        <xdr:cNvPr id="84" name="Rectangle 119"/>
        <xdr:cNvSpPr>
          <a:spLocks noChangeArrowheads="1"/>
        </xdr:cNvSpPr>
      </xdr:nvSpPr>
      <xdr:spPr>
        <a:xfrm>
          <a:off x="1243330" y="2305050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182</xdr:row>
      <xdr:rowOff>0</xdr:rowOff>
    </xdr:from>
    <xdr:to>
      <xdr:col>35</xdr:col>
      <xdr:colOff>104775</xdr:colOff>
      <xdr:row>182</xdr:row>
      <xdr:rowOff>0</xdr:rowOff>
    </xdr:to>
    <xdr:sp macro="" textlink="">
      <xdr:nvSpPr>
        <xdr:cNvPr id="85" name="Rectangle 120"/>
        <xdr:cNvSpPr>
          <a:spLocks noChangeArrowheads="1"/>
        </xdr:cNvSpPr>
      </xdr:nvSpPr>
      <xdr:spPr>
        <a:xfrm>
          <a:off x="3928745" y="230505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182</xdr:row>
      <xdr:rowOff>0</xdr:rowOff>
    </xdr:from>
    <xdr:to>
      <xdr:col>39</xdr:col>
      <xdr:colOff>47625</xdr:colOff>
      <xdr:row>182</xdr:row>
      <xdr:rowOff>0</xdr:rowOff>
    </xdr:to>
    <xdr:sp macro="" textlink="">
      <xdr:nvSpPr>
        <xdr:cNvPr id="86" name="Rectangle 121"/>
        <xdr:cNvSpPr>
          <a:spLocks noChangeArrowheads="1"/>
        </xdr:cNvSpPr>
      </xdr:nvSpPr>
      <xdr:spPr>
        <a:xfrm>
          <a:off x="4323715" y="2305050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185</xdr:row>
      <xdr:rowOff>0</xdr:rowOff>
    </xdr:from>
    <xdr:to>
      <xdr:col>40</xdr:col>
      <xdr:colOff>19050</xdr:colOff>
      <xdr:row>186</xdr:row>
      <xdr:rowOff>19050</xdr:rowOff>
    </xdr:to>
    <xdr:sp macro="" textlink="">
      <xdr:nvSpPr>
        <xdr:cNvPr id="87" name="Rectangle 122"/>
        <xdr:cNvSpPr>
          <a:spLocks noChangeArrowheads="1"/>
        </xdr:cNvSpPr>
      </xdr:nvSpPr>
      <xdr:spPr>
        <a:xfrm>
          <a:off x="4267835" y="23429595"/>
          <a:ext cx="27241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185</xdr:row>
      <xdr:rowOff>0</xdr:rowOff>
    </xdr:from>
    <xdr:to>
      <xdr:col>49</xdr:col>
      <xdr:colOff>47625</xdr:colOff>
      <xdr:row>186</xdr:row>
      <xdr:rowOff>19050</xdr:rowOff>
    </xdr:to>
    <xdr:sp macro="" textlink="">
      <xdr:nvSpPr>
        <xdr:cNvPr id="88" name="Rectangle 123"/>
        <xdr:cNvSpPr>
          <a:spLocks noChangeArrowheads="1"/>
        </xdr:cNvSpPr>
      </xdr:nvSpPr>
      <xdr:spPr>
        <a:xfrm>
          <a:off x="5425440" y="23429595"/>
          <a:ext cx="16065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89" name="Rectangle 126"/>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90" name="Rectangle 127"/>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248</xdr:row>
      <xdr:rowOff>114300</xdr:rowOff>
    </xdr:from>
    <xdr:to>
      <xdr:col>29</xdr:col>
      <xdr:colOff>113030</xdr:colOff>
      <xdr:row>250</xdr:row>
      <xdr:rowOff>104775</xdr:rowOff>
    </xdr:to>
    <xdr:sp macro="" textlink="">
      <xdr:nvSpPr>
        <xdr:cNvPr id="91" name="Rectangle 129"/>
        <xdr:cNvSpPr>
          <a:spLocks noChangeArrowheads="1"/>
        </xdr:cNvSpPr>
      </xdr:nvSpPr>
      <xdr:spPr>
        <a:xfrm>
          <a:off x="3260090" y="31504890"/>
          <a:ext cx="130810" cy="269240"/>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248</xdr:row>
      <xdr:rowOff>76200</xdr:rowOff>
    </xdr:from>
    <xdr:to>
      <xdr:col>40</xdr:col>
      <xdr:colOff>47625</xdr:colOff>
      <xdr:row>250</xdr:row>
      <xdr:rowOff>95250</xdr:rowOff>
    </xdr:to>
    <xdr:sp macro="" textlink="">
      <xdr:nvSpPr>
        <xdr:cNvPr id="92" name="Rectangle 130"/>
        <xdr:cNvSpPr>
          <a:spLocks noChangeArrowheads="1"/>
        </xdr:cNvSpPr>
      </xdr:nvSpPr>
      <xdr:spPr>
        <a:xfrm>
          <a:off x="4436745" y="31466790"/>
          <a:ext cx="132080" cy="29781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253</xdr:row>
      <xdr:rowOff>0</xdr:rowOff>
    </xdr:from>
    <xdr:to>
      <xdr:col>16</xdr:col>
      <xdr:colOff>19050</xdr:colOff>
      <xdr:row>253</xdr:row>
      <xdr:rowOff>0</xdr:rowOff>
    </xdr:to>
    <xdr:sp macro="" textlink="">
      <xdr:nvSpPr>
        <xdr:cNvPr id="93" name="Rectangle 131"/>
        <xdr:cNvSpPr>
          <a:spLocks noChangeArrowheads="1"/>
        </xdr:cNvSpPr>
      </xdr:nvSpPr>
      <xdr:spPr>
        <a:xfrm>
          <a:off x="1356360" y="3204845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253</xdr:row>
      <xdr:rowOff>0</xdr:rowOff>
    </xdr:from>
    <xdr:to>
      <xdr:col>44</xdr:col>
      <xdr:colOff>19050</xdr:colOff>
      <xdr:row>253</xdr:row>
      <xdr:rowOff>0</xdr:rowOff>
    </xdr:to>
    <xdr:sp macro="" textlink="">
      <xdr:nvSpPr>
        <xdr:cNvPr id="94" name="Rectangle 132"/>
        <xdr:cNvSpPr>
          <a:spLocks noChangeArrowheads="1"/>
        </xdr:cNvSpPr>
      </xdr:nvSpPr>
      <xdr:spPr>
        <a:xfrm>
          <a:off x="4521200" y="3204845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253</xdr:row>
      <xdr:rowOff>0</xdr:rowOff>
    </xdr:from>
    <xdr:to>
      <xdr:col>29</xdr:col>
      <xdr:colOff>28575</xdr:colOff>
      <xdr:row>253</xdr:row>
      <xdr:rowOff>0</xdr:rowOff>
    </xdr:to>
    <xdr:sp macro="" textlink="">
      <xdr:nvSpPr>
        <xdr:cNvPr id="95" name="Rectangle 133"/>
        <xdr:cNvSpPr>
          <a:spLocks noChangeArrowheads="1"/>
        </xdr:cNvSpPr>
      </xdr:nvSpPr>
      <xdr:spPr>
        <a:xfrm>
          <a:off x="3147060" y="3204845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253</xdr:row>
      <xdr:rowOff>0</xdr:rowOff>
    </xdr:from>
    <xdr:to>
      <xdr:col>58</xdr:col>
      <xdr:colOff>0</xdr:colOff>
      <xdr:row>253</xdr:row>
      <xdr:rowOff>0</xdr:rowOff>
    </xdr:to>
    <xdr:sp macro="" textlink="">
      <xdr:nvSpPr>
        <xdr:cNvPr id="96" name="Rectangle 134"/>
        <xdr:cNvSpPr>
          <a:spLocks noChangeArrowheads="1"/>
        </xdr:cNvSpPr>
      </xdr:nvSpPr>
      <xdr:spPr>
        <a:xfrm>
          <a:off x="6424930" y="3204845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11430</xdr:colOff>
      <xdr:row>185</xdr:row>
      <xdr:rowOff>635</xdr:rowOff>
    </xdr:from>
    <xdr:ext cx="239395" cy="167640"/>
    <xdr:sp macro="" textlink="">
      <xdr:nvSpPr>
        <xdr:cNvPr id="97" name="Rectangle 148"/>
        <xdr:cNvSpPr>
          <a:spLocks noChangeArrowheads="1"/>
        </xdr:cNvSpPr>
      </xdr:nvSpPr>
      <xdr:spPr>
        <a:xfrm>
          <a:off x="6341110" y="23430230"/>
          <a:ext cx="239395" cy="16764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8</xdr:col>
      <xdr:colOff>66675</xdr:colOff>
      <xdr:row>267</xdr:row>
      <xdr:rowOff>0</xdr:rowOff>
    </xdr:from>
    <xdr:to>
      <xdr:col>11</xdr:col>
      <xdr:colOff>19050</xdr:colOff>
      <xdr:row>267</xdr:row>
      <xdr:rowOff>0</xdr:rowOff>
    </xdr:to>
    <xdr:sp macro="" textlink="">
      <xdr:nvSpPr>
        <xdr:cNvPr id="98" name="Rectangle 150"/>
        <xdr:cNvSpPr>
          <a:spLocks noChangeArrowheads="1"/>
        </xdr:cNvSpPr>
      </xdr:nvSpPr>
      <xdr:spPr>
        <a:xfrm>
          <a:off x="970915" y="3381756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267</xdr:row>
      <xdr:rowOff>0</xdr:rowOff>
    </xdr:from>
    <xdr:to>
      <xdr:col>35</xdr:col>
      <xdr:colOff>28575</xdr:colOff>
      <xdr:row>267</xdr:row>
      <xdr:rowOff>0</xdr:rowOff>
    </xdr:to>
    <xdr:sp macro="" textlink="">
      <xdr:nvSpPr>
        <xdr:cNvPr id="99" name="Rectangle 151"/>
        <xdr:cNvSpPr>
          <a:spLocks noChangeArrowheads="1"/>
        </xdr:cNvSpPr>
      </xdr:nvSpPr>
      <xdr:spPr>
        <a:xfrm>
          <a:off x="3616960" y="3381756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267</xdr:row>
      <xdr:rowOff>0</xdr:rowOff>
    </xdr:from>
    <xdr:to>
      <xdr:col>12</xdr:col>
      <xdr:colOff>9525</xdr:colOff>
      <xdr:row>267</xdr:row>
      <xdr:rowOff>0</xdr:rowOff>
    </xdr:to>
    <xdr:sp macro="" textlink="">
      <xdr:nvSpPr>
        <xdr:cNvPr id="100" name="Rectangle 152"/>
        <xdr:cNvSpPr>
          <a:spLocks noChangeArrowheads="1"/>
        </xdr:cNvSpPr>
      </xdr:nvSpPr>
      <xdr:spPr>
        <a:xfrm>
          <a:off x="1243330" y="33817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267</xdr:row>
      <xdr:rowOff>0</xdr:rowOff>
    </xdr:from>
    <xdr:to>
      <xdr:col>12</xdr:col>
      <xdr:colOff>9525</xdr:colOff>
      <xdr:row>267</xdr:row>
      <xdr:rowOff>0</xdr:rowOff>
    </xdr:to>
    <xdr:sp macro="" textlink="">
      <xdr:nvSpPr>
        <xdr:cNvPr id="101" name="Rectangle 153"/>
        <xdr:cNvSpPr>
          <a:spLocks noChangeArrowheads="1"/>
        </xdr:cNvSpPr>
      </xdr:nvSpPr>
      <xdr:spPr>
        <a:xfrm>
          <a:off x="1243330" y="33817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267</xdr:row>
      <xdr:rowOff>0</xdr:rowOff>
    </xdr:from>
    <xdr:to>
      <xdr:col>12</xdr:col>
      <xdr:colOff>9525</xdr:colOff>
      <xdr:row>267</xdr:row>
      <xdr:rowOff>0</xdr:rowOff>
    </xdr:to>
    <xdr:sp macro="" textlink="">
      <xdr:nvSpPr>
        <xdr:cNvPr id="102" name="Rectangle 154"/>
        <xdr:cNvSpPr>
          <a:spLocks noChangeArrowheads="1"/>
        </xdr:cNvSpPr>
      </xdr:nvSpPr>
      <xdr:spPr>
        <a:xfrm>
          <a:off x="1243330" y="33817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267</xdr:row>
      <xdr:rowOff>0</xdr:rowOff>
    </xdr:from>
    <xdr:to>
      <xdr:col>12</xdr:col>
      <xdr:colOff>9525</xdr:colOff>
      <xdr:row>267</xdr:row>
      <xdr:rowOff>0</xdr:rowOff>
    </xdr:to>
    <xdr:sp macro="" textlink="">
      <xdr:nvSpPr>
        <xdr:cNvPr id="103" name="Rectangle 155"/>
        <xdr:cNvSpPr>
          <a:spLocks noChangeArrowheads="1"/>
        </xdr:cNvSpPr>
      </xdr:nvSpPr>
      <xdr:spPr>
        <a:xfrm>
          <a:off x="1243330" y="33817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267</xdr:row>
      <xdr:rowOff>0</xdr:rowOff>
    </xdr:from>
    <xdr:to>
      <xdr:col>12</xdr:col>
      <xdr:colOff>9525</xdr:colOff>
      <xdr:row>267</xdr:row>
      <xdr:rowOff>0</xdr:rowOff>
    </xdr:to>
    <xdr:sp macro="" textlink="">
      <xdr:nvSpPr>
        <xdr:cNvPr id="104" name="Rectangle 156"/>
        <xdr:cNvSpPr>
          <a:spLocks noChangeArrowheads="1"/>
        </xdr:cNvSpPr>
      </xdr:nvSpPr>
      <xdr:spPr>
        <a:xfrm>
          <a:off x="1243330" y="3381756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267</xdr:row>
      <xdr:rowOff>0</xdr:rowOff>
    </xdr:from>
    <xdr:to>
      <xdr:col>35</xdr:col>
      <xdr:colOff>104775</xdr:colOff>
      <xdr:row>267</xdr:row>
      <xdr:rowOff>0</xdr:rowOff>
    </xdr:to>
    <xdr:sp macro="" textlink="">
      <xdr:nvSpPr>
        <xdr:cNvPr id="105" name="Rectangle 157"/>
        <xdr:cNvSpPr>
          <a:spLocks noChangeArrowheads="1"/>
        </xdr:cNvSpPr>
      </xdr:nvSpPr>
      <xdr:spPr>
        <a:xfrm>
          <a:off x="3928745" y="3381756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267</xdr:row>
      <xdr:rowOff>0</xdr:rowOff>
    </xdr:from>
    <xdr:to>
      <xdr:col>39</xdr:col>
      <xdr:colOff>47625</xdr:colOff>
      <xdr:row>267</xdr:row>
      <xdr:rowOff>0</xdr:rowOff>
    </xdr:to>
    <xdr:sp macro="" textlink="">
      <xdr:nvSpPr>
        <xdr:cNvPr id="106" name="Rectangle 158"/>
        <xdr:cNvSpPr>
          <a:spLocks noChangeArrowheads="1"/>
        </xdr:cNvSpPr>
      </xdr:nvSpPr>
      <xdr:spPr>
        <a:xfrm>
          <a:off x="4323715" y="3381756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270</xdr:row>
      <xdr:rowOff>0</xdr:rowOff>
    </xdr:from>
    <xdr:to>
      <xdr:col>40</xdr:col>
      <xdr:colOff>19050</xdr:colOff>
      <xdr:row>271</xdr:row>
      <xdr:rowOff>19050</xdr:rowOff>
    </xdr:to>
    <xdr:sp macro="" textlink="">
      <xdr:nvSpPr>
        <xdr:cNvPr id="107" name="Rectangle 159"/>
        <xdr:cNvSpPr>
          <a:spLocks noChangeArrowheads="1"/>
        </xdr:cNvSpPr>
      </xdr:nvSpPr>
      <xdr:spPr>
        <a:xfrm>
          <a:off x="4267835" y="34196655"/>
          <a:ext cx="27241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270</xdr:row>
      <xdr:rowOff>0</xdr:rowOff>
    </xdr:from>
    <xdr:to>
      <xdr:col>49</xdr:col>
      <xdr:colOff>47625</xdr:colOff>
      <xdr:row>271</xdr:row>
      <xdr:rowOff>19050</xdr:rowOff>
    </xdr:to>
    <xdr:sp macro="" textlink="">
      <xdr:nvSpPr>
        <xdr:cNvPr id="108" name="Rectangle 160"/>
        <xdr:cNvSpPr>
          <a:spLocks noChangeArrowheads="1"/>
        </xdr:cNvSpPr>
      </xdr:nvSpPr>
      <xdr:spPr>
        <a:xfrm>
          <a:off x="5425440" y="34196655"/>
          <a:ext cx="16065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109" name="Rectangle 163"/>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110" name="Rectangle 164"/>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333</xdr:row>
      <xdr:rowOff>114300</xdr:rowOff>
    </xdr:from>
    <xdr:to>
      <xdr:col>29</xdr:col>
      <xdr:colOff>113030</xdr:colOff>
      <xdr:row>335</xdr:row>
      <xdr:rowOff>104775</xdr:rowOff>
    </xdr:to>
    <xdr:sp macro="" textlink="">
      <xdr:nvSpPr>
        <xdr:cNvPr id="111" name="Rectangle 166"/>
        <xdr:cNvSpPr>
          <a:spLocks noChangeArrowheads="1"/>
        </xdr:cNvSpPr>
      </xdr:nvSpPr>
      <xdr:spPr>
        <a:xfrm>
          <a:off x="3260090" y="42271950"/>
          <a:ext cx="130810" cy="269240"/>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333</xdr:row>
      <xdr:rowOff>76200</xdr:rowOff>
    </xdr:from>
    <xdr:to>
      <xdr:col>40</xdr:col>
      <xdr:colOff>47625</xdr:colOff>
      <xdr:row>335</xdr:row>
      <xdr:rowOff>95250</xdr:rowOff>
    </xdr:to>
    <xdr:sp macro="" textlink="">
      <xdr:nvSpPr>
        <xdr:cNvPr id="112" name="Rectangle 167"/>
        <xdr:cNvSpPr>
          <a:spLocks noChangeArrowheads="1"/>
        </xdr:cNvSpPr>
      </xdr:nvSpPr>
      <xdr:spPr>
        <a:xfrm>
          <a:off x="4436745" y="42233850"/>
          <a:ext cx="132080" cy="29781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338</xdr:row>
      <xdr:rowOff>0</xdr:rowOff>
    </xdr:from>
    <xdr:to>
      <xdr:col>16</xdr:col>
      <xdr:colOff>19050</xdr:colOff>
      <xdr:row>338</xdr:row>
      <xdr:rowOff>0</xdr:rowOff>
    </xdr:to>
    <xdr:sp macro="" textlink="">
      <xdr:nvSpPr>
        <xdr:cNvPr id="113" name="Rectangle 168"/>
        <xdr:cNvSpPr>
          <a:spLocks noChangeArrowheads="1"/>
        </xdr:cNvSpPr>
      </xdr:nvSpPr>
      <xdr:spPr>
        <a:xfrm>
          <a:off x="1356360" y="4281551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338</xdr:row>
      <xdr:rowOff>0</xdr:rowOff>
    </xdr:from>
    <xdr:to>
      <xdr:col>44</xdr:col>
      <xdr:colOff>19050</xdr:colOff>
      <xdr:row>338</xdr:row>
      <xdr:rowOff>0</xdr:rowOff>
    </xdr:to>
    <xdr:sp macro="" textlink="">
      <xdr:nvSpPr>
        <xdr:cNvPr id="114" name="Rectangle 169"/>
        <xdr:cNvSpPr>
          <a:spLocks noChangeArrowheads="1"/>
        </xdr:cNvSpPr>
      </xdr:nvSpPr>
      <xdr:spPr>
        <a:xfrm>
          <a:off x="4521200" y="4281551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338</xdr:row>
      <xdr:rowOff>0</xdr:rowOff>
    </xdr:from>
    <xdr:to>
      <xdr:col>29</xdr:col>
      <xdr:colOff>28575</xdr:colOff>
      <xdr:row>338</xdr:row>
      <xdr:rowOff>0</xdr:rowOff>
    </xdr:to>
    <xdr:sp macro="" textlink="">
      <xdr:nvSpPr>
        <xdr:cNvPr id="115" name="Rectangle 170"/>
        <xdr:cNvSpPr>
          <a:spLocks noChangeArrowheads="1"/>
        </xdr:cNvSpPr>
      </xdr:nvSpPr>
      <xdr:spPr>
        <a:xfrm>
          <a:off x="3147060" y="4281551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338</xdr:row>
      <xdr:rowOff>0</xdr:rowOff>
    </xdr:from>
    <xdr:to>
      <xdr:col>58</xdr:col>
      <xdr:colOff>0</xdr:colOff>
      <xdr:row>338</xdr:row>
      <xdr:rowOff>0</xdr:rowOff>
    </xdr:to>
    <xdr:sp macro="" textlink="">
      <xdr:nvSpPr>
        <xdr:cNvPr id="116" name="Rectangle 171"/>
        <xdr:cNvSpPr>
          <a:spLocks noChangeArrowheads="1"/>
        </xdr:cNvSpPr>
      </xdr:nvSpPr>
      <xdr:spPr>
        <a:xfrm>
          <a:off x="6424930" y="4281551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11430</xdr:colOff>
      <xdr:row>270</xdr:row>
      <xdr:rowOff>635</xdr:rowOff>
    </xdr:from>
    <xdr:ext cx="239395" cy="167640"/>
    <xdr:sp macro="" textlink="">
      <xdr:nvSpPr>
        <xdr:cNvPr id="117" name="Rectangle 185"/>
        <xdr:cNvSpPr>
          <a:spLocks noChangeArrowheads="1"/>
        </xdr:cNvSpPr>
      </xdr:nvSpPr>
      <xdr:spPr>
        <a:xfrm>
          <a:off x="6341110" y="34197290"/>
          <a:ext cx="239395" cy="16764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8</xdr:col>
      <xdr:colOff>66675</xdr:colOff>
      <xdr:row>340</xdr:row>
      <xdr:rowOff>0</xdr:rowOff>
    </xdr:from>
    <xdr:to>
      <xdr:col>11</xdr:col>
      <xdr:colOff>19050</xdr:colOff>
      <xdr:row>340</xdr:row>
      <xdr:rowOff>0</xdr:rowOff>
    </xdr:to>
    <xdr:sp macro="" textlink="">
      <xdr:nvSpPr>
        <xdr:cNvPr id="118" name="Rectangle 187"/>
        <xdr:cNvSpPr>
          <a:spLocks noChangeArrowheads="1"/>
        </xdr:cNvSpPr>
      </xdr:nvSpPr>
      <xdr:spPr>
        <a:xfrm>
          <a:off x="970915" y="4306824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340</xdr:row>
      <xdr:rowOff>0</xdr:rowOff>
    </xdr:from>
    <xdr:to>
      <xdr:col>35</xdr:col>
      <xdr:colOff>28575</xdr:colOff>
      <xdr:row>340</xdr:row>
      <xdr:rowOff>0</xdr:rowOff>
    </xdr:to>
    <xdr:sp macro="" textlink="">
      <xdr:nvSpPr>
        <xdr:cNvPr id="119" name="Rectangle 188"/>
        <xdr:cNvSpPr>
          <a:spLocks noChangeArrowheads="1"/>
        </xdr:cNvSpPr>
      </xdr:nvSpPr>
      <xdr:spPr>
        <a:xfrm>
          <a:off x="3616960" y="4306824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20" name="Rectangle 189"/>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21" name="Rectangle 190"/>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22" name="Rectangle 191"/>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23" name="Rectangle 192"/>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24" name="Rectangle 193"/>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340</xdr:row>
      <xdr:rowOff>0</xdr:rowOff>
    </xdr:from>
    <xdr:to>
      <xdr:col>35</xdr:col>
      <xdr:colOff>104775</xdr:colOff>
      <xdr:row>340</xdr:row>
      <xdr:rowOff>0</xdr:rowOff>
    </xdr:to>
    <xdr:sp macro="" textlink="">
      <xdr:nvSpPr>
        <xdr:cNvPr id="125" name="Rectangle 194"/>
        <xdr:cNvSpPr>
          <a:spLocks noChangeArrowheads="1"/>
        </xdr:cNvSpPr>
      </xdr:nvSpPr>
      <xdr:spPr>
        <a:xfrm>
          <a:off x="3928745" y="430682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340</xdr:row>
      <xdr:rowOff>0</xdr:rowOff>
    </xdr:from>
    <xdr:to>
      <xdr:col>39</xdr:col>
      <xdr:colOff>47625</xdr:colOff>
      <xdr:row>340</xdr:row>
      <xdr:rowOff>0</xdr:rowOff>
    </xdr:to>
    <xdr:sp macro="" textlink="">
      <xdr:nvSpPr>
        <xdr:cNvPr id="126" name="Rectangle 195"/>
        <xdr:cNvSpPr>
          <a:spLocks noChangeArrowheads="1"/>
        </xdr:cNvSpPr>
      </xdr:nvSpPr>
      <xdr:spPr>
        <a:xfrm>
          <a:off x="4323715" y="430682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340</xdr:row>
      <xdr:rowOff>0</xdr:rowOff>
    </xdr:from>
    <xdr:to>
      <xdr:col>40</xdr:col>
      <xdr:colOff>19050</xdr:colOff>
      <xdr:row>340</xdr:row>
      <xdr:rowOff>0</xdr:rowOff>
    </xdr:to>
    <xdr:sp macro="" textlink="">
      <xdr:nvSpPr>
        <xdr:cNvPr id="127" name="Rectangle 196"/>
        <xdr:cNvSpPr>
          <a:spLocks noChangeArrowheads="1"/>
        </xdr:cNvSpPr>
      </xdr:nvSpPr>
      <xdr:spPr>
        <a:xfrm>
          <a:off x="4267835" y="43068240"/>
          <a:ext cx="27241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340</xdr:row>
      <xdr:rowOff>0</xdr:rowOff>
    </xdr:from>
    <xdr:to>
      <xdr:col>49</xdr:col>
      <xdr:colOff>47625</xdr:colOff>
      <xdr:row>340</xdr:row>
      <xdr:rowOff>0</xdr:rowOff>
    </xdr:to>
    <xdr:sp macro="" textlink="">
      <xdr:nvSpPr>
        <xdr:cNvPr id="128" name="Rectangle 197"/>
        <xdr:cNvSpPr>
          <a:spLocks noChangeArrowheads="1"/>
        </xdr:cNvSpPr>
      </xdr:nvSpPr>
      <xdr:spPr>
        <a:xfrm>
          <a:off x="5425440" y="43068240"/>
          <a:ext cx="1606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29" name="Rectangle 198"/>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30" name="Rectangle 199"/>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31" name="Rectangle 200"/>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32" name="Rectangle 201"/>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33" name="Rectangle 202"/>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28</xdr:col>
      <xdr:colOff>95250</xdr:colOff>
      <xdr:row>340</xdr:row>
      <xdr:rowOff>0</xdr:rowOff>
    </xdr:from>
    <xdr:to>
      <xdr:col>29</xdr:col>
      <xdr:colOff>113030</xdr:colOff>
      <xdr:row>340</xdr:row>
      <xdr:rowOff>0</xdr:rowOff>
    </xdr:to>
    <xdr:sp macro="" textlink="">
      <xdr:nvSpPr>
        <xdr:cNvPr id="134" name="Rectangle 203"/>
        <xdr:cNvSpPr>
          <a:spLocks noChangeArrowheads="1"/>
        </xdr:cNvSpPr>
      </xdr:nvSpPr>
      <xdr:spPr>
        <a:xfrm>
          <a:off x="3260090" y="4306824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340</xdr:row>
      <xdr:rowOff>0</xdr:rowOff>
    </xdr:from>
    <xdr:to>
      <xdr:col>40</xdr:col>
      <xdr:colOff>47625</xdr:colOff>
      <xdr:row>340</xdr:row>
      <xdr:rowOff>0</xdr:rowOff>
    </xdr:to>
    <xdr:sp macro="" textlink="">
      <xdr:nvSpPr>
        <xdr:cNvPr id="135" name="Rectangle 204"/>
        <xdr:cNvSpPr>
          <a:spLocks noChangeArrowheads="1"/>
        </xdr:cNvSpPr>
      </xdr:nvSpPr>
      <xdr:spPr>
        <a:xfrm>
          <a:off x="4436745" y="430682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340</xdr:row>
      <xdr:rowOff>0</xdr:rowOff>
    </xdr:from>
    <xdr:to>
      <xdr:col>16</xdr:col>
      <xdr:colOff>19050</xdr:colOff>
      <xdr:row>340</xdr:row>
      <xdr:rowOff>0</xdr:rowOff>
    </xdr:to>
    <xdr:sp macro="" textlink="">
      <xdr:nvSpPr>
        <xdr:cNvPr id="136" name="Rectangle 205"/>
        <xdr:cNvSpPr>
          <a:spLocks noChangeArrowheads="1"/>
        </xdr:cNvSpPr>
      </xdr:nvSpPr>
      <xdr:spPr>
        <a:xfrm>
          <a:off x="1356360" y="4306824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340</xdr:row>
      <xdr:rowOff>0</xdr:rowOff>
    </xdr:from>
    <xdr:to>
      <xdr:col>44</xdr:col>
      <xdr:colOff>19050</xdr:colOff>
      <xdr:row>340</xdr:row>
      <xdr:rowOff>0</xdr:rowOff>
    </xdr:to>
    <xdr:sp macro="" textlink="">
      <xdr:nvSpPr>
        <xdr:cNvPr id="137" name="Rectangle 206"/>
        <xdr:cNvSpPr>
          <a:spLocks noChangeArrowheads="1"/>
        </xdr:cNvSpPr>
      </xdr:nvSpPr>
      <xdr:spPr>
        <a:xfrm>
          <a:off x="4521200" y="4306824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340</xdr:row>
      <xdr:rowOff>0</xdr:rowOff>
    </xdr:from>
    <xdr:to>
      <xdr:col>29</xdr:col>
      <xdr:colOff>28575</xdr:colOff>
      <xdr:row>340</xdr:row>
      <xdr:rowOff>0</xdr:rowOff>
    </xdr:to>
    <xdr:sp macro="" textlink="">
      <xdr:nvSpPr>
        <xdr:cNvPr id="138" name="Rectangle 207"/>
        <xdr:cNvSpPr>
          <a:spLocks noChangeArrowheads="1"/>
        </xdr:cNvSpPr>
      </xdr:nvSpPr>
      <xdr:spPr>
        <a:xfrm>
          <a:off x="3147060" y="4306824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340</xdr:row>
      <xdr:rowOff>0</xdr:rowOff>
    </xdr:from>
    <xdr:to>
      <xdr:col>58</xdr:col>
      <xdr:colOff>0</xdr:colOff>
      <xdr:row>340</xdr:row>
      <xdr:rowOff>0</xdr:rowOff>
    </xdr:to>
    <xdr:sp macro="" textlink="">
      <xdr:nvSpPr>
        <xdr:cNvPr id="139" name="Rectangle 208"/>
        <xdr:cNvSpPr>
          <a:spLocks noChangeArrowheads="1"/>
        </xdr:cNvSpPr>
      </xdr:nvSpPr>
      <xdr:spPr>
        <a:xfrm>
          <a:off x="6424930" y="4306824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0" name="Rectangle 209"/>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1" name="Rectangle 210"/>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2" name="Rectangle 211"/>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3" name="Rectangle 212"/>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4" name="Rectangle 213"/>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5" name="Rectangle 214"/>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6" name="Rectangle 215"/>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7" name="Rectangle 216"/>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8" name="Rectangle 217"/>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9" name="Rectangle 218"/>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50" name="Rectangle 219"/>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51" name="Rectangle 220"/>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52" name="Rectangle 221"/>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8</xdr:col>
      <xdr:colOff>66675</xdr:colOff>
      <xdr:row>340</xdr:row>
      <xdr:rowOff>0</xdr:rowOff>
    </xdr:from>
    <xdr:to>
      <xdr:col>11</xdr:col>
      <xdr:colOff>19050</xdr:colOff>
      <xdr:row>340</xdr:row>
      <xdr:rowOff>0</xdr:rowOff>
    </xdr:to>
    <xdr:sp macro="" textlink="">
      <xdr:nvSpPr>
        <xdr:cNvPr id="153" name="Rectangle 224"/>
        <xdr:cNvSpPr>
          <a:spLocks noChangeArrowheads="1"/>
        </xdr:cNvSpPr>
      </xdr:nvSpPr>
      <xdr:spPr>
        <a:xfrm>
          <a:off x="970915" y="4306824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340</xdr:row>
      <xdr:rowOff>0</xdr:rowOff>
    </xdr:from>
    <xdr:to>
      <xdr:col>35</xdr:col>
      <xdr:colOff>28575</xdr:colOff>
      <xdr:row>340</xdr:row>
      <xdr:rowOff>0</xdr:rowOff>
    </xdr:to>
    <xdr:sp macro="" textlink="">
      <xdr:nvSpPr>
        <xdr:cNvPr id="154" name="Rectangle 225"/>
        <xdr:cNvSpPr>
          <a:spLocks noChangeArrowheads="1"/>
        </xdr:cNvSpPr>
      </xdr:nvSpPr>
      <xdr:spPr>
        <a:xfrm>
          <a:off x="3616960" y="4306824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55" name="Rectangle 226"/>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56" name="Rectangle 227"/>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57" name="Rectangle 228"/>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58" name="Rectangle 229"/>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340</xdr:row>
      <xdr:rowOff>0</xdr:rowOff>
    </xdr:from>
    <xdr:to>
      <xdr:col>12</xdr:col>
      <xdr:colOff>9525</xdr:colOff>
      <xdr:row>340</xdr:row>
      <xdr:rowOff>0</xdr:rowOff>
    </xdr:to>
    <xdr:sp macro="" textlink="">
      <xdr:nvSpPr>
        <xdr:cNvPr id="159" name="Rectangle 230"/>
        <xdr:cNvSpPr>
          <a:spLocks noChangeArrowheads="1"/>
        </xdr:cNvSpPr>
      </xdr:nvSpPr>
      <xdr:spPr>
        <a:xfrm>
          <a:off x="1243330" y="4306824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340</xdr:row>
      <xdr:rowOff>0</xdr:rowOff>
    </xdr:from>
    <xdr:to>
      <xdr:col>35</xdr:col>
      <xdr:colOff>104775</xdr:colOff>
      <xdr:row>340</xdr:row>
      <xdr:rowOff>0</xdr:rowOff>
    </xdr:to>
    <xdr:sp macro="" textlink="">
      <xdr:nvSpPr>
        <xdr:cNvPr id="160" name="Rectangle 231"/>
        <xdr:cNvSpPr>
          <a:spLocks noChangeArrowheads="1"/>
        </xdr:cNvSpPr>
      </xdr:nvSpPr>
      <xdr:spPr>
        <a:xfrm>
          <a:off x="3928745" y="430682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340</xdr:row>
      <xdr:rowOff>0</xdr:rowOff>
    </xdr:from>
    <xdr:to>
      <xdr:col>39</xdr:col>
      <xdr:colOff>47625</xdr:colOff>
      <xdr:row>340</xdr:row>
      <xdr:rowOff>0</xdr:rowOff>
    </xdr:to>
    <xdr:sp macro="" textlink="">
      <xdr:nvSpPr>
        <xdr:cNvPr id="161" name="Rectangle 232"/>
        <xdr:cNvSpPr>
          <a:spLocks noChangeArrowheads="1"/>
        </xdr:cNvSpPr>
      </xdr:nvSpPr>
      <xdr:spPr>
        <a:xfrm>
          <a:off x="4323715" y="430682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340</xdr:row>
      <xdr:rowOff>0</xdr:rowOff>
    </xdr:from>
    <xdr:to>
      <xdr:col>40</xdr:col>
      <xdr:colOff>19050</xdr:colOff>
      <xdr:row>340</xdr:row>
      <xdr:rowOff>0</xdr:rowOff>
    </xdr:to>
    <xdr:sp macro="" textlink="">
      <xdr:nvSpPr>
        <xdr:cNvPr id="162" name="Rectangle 233"/>
        <xdr:cNvSpPr>
          <a:spLocks noChangeArrowheads="1"/>
        </xdr:cNvSpPr>
      </xdr:nvSpPr>
      <xdr:spPr>
        <a:xfrm>
          <a:off x="4267835" y="43068240"/>
          <a:ext cx="27241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340</xdr:row>
      <xdr:rowOff>0</xdr:rowOff>
    </xdr:from>
    <xdr:to>
      <xdr:col>49</xdr:col>
      <xdr:colOff>47625</xdr:colOff>
      <xdr:row>340</xdr:row>
      <xdr:rowOff>0</xdr:rowOff>
    </xdr:to>
    <xdr:sp macro="" textlink="">
      <xdr:nvSpPr>
        <xdr:cNvPr id="163" name="Rectangle 234"/>
        <xdr:cNvSpPr>
          <a:spLocks noChangeArrowheads="1"/>
        </xdr:cNvSpPr>
      </xdr:nvSpPr>
      <xdr:spPr>
        <a:xfrm>
          <a:off x="5425440" y="43068240"/>
          <a:ext cx="1606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4" name="Rectangle 235"/>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5" name="Rectangle 236"/>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6" name="Rectangle 237"/>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7" name="Rectangle 238"/>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8" name="Rectangle 239"/>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28</xdr:col>
      <xdr:colOff>95250</xdr:colOff>
      <xdr:row>340</xdr:row>
      <xdr:rowOff>0</xdr:rowOff>
    </xdr:from>
    <xdr:to>
      <xdr:col>29</xdr:col>
      <xdr:colOff>113030</xdr:colOff>
      <xdr:row>340</xdr:row>
      <xdr:rowOff>0</xdr:rowOff>
    </xdr:to>
    <xdr:sp macro="" textlink="">
      <xdr:nvSpPr>
        <xdr:cNvPr id="169" name="Rectangle 240"/>
        <xdr:cNvSpPr>
          <a:spLocks noChangeArrowheads="1"/>
        </xdr:cNvSpPr>
      </xdr:nvSpPr>
      <xdr:spPr>
        <a:xfrm>
          <a:off x="3260090" y="4306824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340</xdr:row>
      <xdr:rowOff>0</xdr:rowOff>
    </xdr:from>
    <xdr:to>
      <xdr:col>40</xdr:col>
      <xdr:colOff>47625</xdr:colOff>
      <xdr:row>340</xdr:row>
      <xdr:rowOff>0</xdr:rowOff>
    </xdr:to>
    <xdr:sp macro="" textlink="">
      <xdr:nvSpPr>
        <xdr:cNvPr id="170" name="Rectangle 241"/>
        <xdr:cNvSpPr>
          <a:spLocks noChangeArrowheads="1"/>
        </xdr:cNvSpPr>
      </xdr:nvSpPr>
      <xdr:spPr>
        <a:xfrm>
          <a:off x="4436745" y="4306824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340</xdr:row>
      <xdr:rowOff>0</xdr:rowOff>
    </xdr:from>
    <xdr:to>
      <xdr:col>16</xdr:col>
      <xdr:colOff>19050</xdr:colOff>
      <xdr:row>340</xdr:row>
      <xdr:rowOff>0</xdr:rowOff>
    </xdr:to>
    <xdr:sp macro="" textlink="">
      <xdr:nvSpPr>
        <xdr:cNvPr id="171" name="Rectangle 242"/>
        <xdr:cNvSpPr>
          <a:spLocks noChangeArrowheads="1"/>
        </xdr:cNvSpPr>
      </xdr:nvSpPr>
      <xdr:spPr>
        <a:xfrm>
          <a:off x="1356360" y="4306824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340</xdr:row>
      <xdr:rowOff>0</xdr:rowOff>
    </xdr:from>
    <xdr:to>
      <xdr:col>44</xdr:col>
      <xdr:colOff>19050</xdr:colOff>
      <xdr:row>340</xdr:row>
      <xdr:rowOff>0</xdr:rowOff>
    </xdr:to>
    <xdr:sp macro="" textlink="">
      <xdr:nvSpPr>
        <xdr:cNvPr id="172" name="Rectangle 243"/>
        <xdr:cNvSpPr>
          <a:spLocks noChangeArrowheads="1"/>
        </xdr:cNvSpPr>
      </xdr:nvSpPr>
      <xdr:spPr>
        <a:xfrm>
          <a:off x="4521200" y="4306824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340</xdr:row>
      <xdr:rowOff>0</xdr:rowOff>
    </xdr:from>
    <xdr:to>
      <xdr:col>29</xdr:col>
      <xdr:colOff>28575</xdr:colOff>
      <xdr:row>340</xdr:row>
      <xdr:rowOff>0</xdr:rowOff>
    </xdr:to>
    <xdr:sp macro="" textlink="">
      <xdr:nvSpPr>
        <xdr:cNvPr id="173" name="Rectangle 244"/>
        <xdr:cNvSpPr>
          <a:spLocks noChangeArrowheads="1"/>
        </xdr:cNvSpPr>
      </xdr:nvSpPr>
      <xdr:spPr>
        <a:xfrm>
          <a:off x="3147060" y="4306824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340</xdr:row>
      <xdr:rowOff>0</xdr:rowOff>
    </xdr:from>
    <xdr:to>
      <xdr:col>58</xdr:col>
      <xdr:colOff>0</xdr:colOff>
      <xdr:row>340</xdr:row>
      <xdr:rowOff>0</xdr:rowOff>
    </xdr:to>
    <xdr:sp macro="" textlink="">
      <xdr:nvSpPr>
        <xdr:cNvPr id="174" name="Rectangle 245"/>
        <xdr:cNvSpPr>
          <a:spLocks noChangeArrowheads="1"/>
        </xdr:cNvSpPr>
      </xdr:nvSpPr>
      <xdr:spPr>
        <a:xfrm>
          <a:off x="6424930" y="4306824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5" name="Rectangle 246"/>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6" name="Rectangle 247"/>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7" name="Rectangle 248"/>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8" name="Rectangle 249"/>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9" name="Rectangle 250"/>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0" name="Rectangle 251"/>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1" name="Rectangle 252"/>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2" name="Rectangle 253"/>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3" name="Rectangle 254"/>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4" name="Rectangle 255"/>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5" name="Rectangle 256"/>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6" name="Rectangle 257"/>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7" name="Rectangle 258"/>
        <xdr:cNvSpPr>
          <a:spLocks noChangeArrowheads="1"/>
        </xdr:cNvSpPr>
      </xdr:nvSpPr>
      <xdr:spPr>
        <a:xfrm>
          <a:off x="0" y="43068240"/>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8</xdr:col>
      <xdr:colOff>66675</xdr:colOff>
      <xdr:row>352</xdr:row>
      <xdr:rowOff>0</xdr:rowOff>
    </xdr:from>
    <xdr:to>
      <xdr:col>11</xdr:col>
      <xdr:colOff>19050</xdr:colOff>
      <xdr:row>352</xdr:row>
      <xdr:rowOff>0</xdr:rowOff>
    </xdr:to>
    <xdr:sp macro="" textlink="">
      <xdr:nvSpPr>
        <xdr:cNvPr id="188" name="Rectangle 261"/>
        <xdr:cNvSpPr>
          <a:spLocks noChangeArrowheads="1"/>
        </xdr:cNvSpPr>
      </xdr:nvSpPr>
      <xdr:spPr>
        <a:xfrm>
          <a:off x="970915" y="44584620"/>
          <a:ext cx="2914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352</xdr:row>
      <xdr:rowOff>0</xdr:rowOff>
    </xdr:from>
    <xdr:to>
      <xdr:col>35</xdr:col>
      <xdr:colOff>28575</xdr:colOff>
      <xdr:row>352</xdr:row>
      <xdr:rowOff>0</xdr:rowOff>
    </xdr:to>
    <xdr:sp macro="" textlink="">
      <xdr:nvSpPr>
        <xdr:cNvPr id="189" name="Rectangle 262"/>
        <xdr:cNvSpPr>
          <a:spLocks noChangeArrowheads="1"/>
        </xdr:cNvSpPr>
      </xdr:nvSpPr>
      <xdr:spPr>
        <a:xfrm>
          <a:off x="3616960" y="44584620"/>
          <a:ext cx="36766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113030</xdr:colOff>
      <xdr:row>352</xdr:row>
      <xdr:rowOff>0</xdr:rowOff>
    </xdr:from>
    <xdr:to>
      <xdr:col>12</xdr:col>
      <xdr:colOff>9525</xdr:colOff>
      <xdr:row>352</xdr:row>
      <xdr:rowOff>0</xdr:rowOff>
    </xdr:to>
    <xdr:sp macro="" textlink="">
      <xdr:nvSpPr>
        <xdr:cNvPr id="190" name="Rectangle 263"/>
        <xdr:cNvSpPr>
          <a:spLocks noChangeArrowheads="1"/>
        </xdr:cNvSpPr>
      </xdr:nvSpPr>
      <xdr:spPr>
        <a:xfrm>
          <a:off x="1243330" y="44584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352</xdr:row>
      <xdr:rowOff>0</xdr:rowOff>
    </xdr:from>
    <xdr:to>
      <xdr:col>12</xdr:col>
      <xdr:colOff>9525</xdr:colOff>
      <xdr:row>352</xdr:row>
      <xdr:rowOff>0</xdr:rowOff>
    </xdr:to>
    <xdr:sp macro="" textlink="">
      <xdr:nvSpPr>
        <xdr:cNvPr id="191" name="Rectangle 264"/>
        <xdr:cNvSpPr>
          <a:spLocks noChangeArrowheads="1"/>
        </xdr:cNvSpPr>
      </xdr:nvSpPr>
      <xdr:spPr>
        <a:xfrm>
          <a:off x="1243330" y="44584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352</xdr:row>
      <xdr:rowOff>0</xdr:rowOff>
    </xdr:from>
    <xdr:to>
      <xdr:col>12</xdr:col>
      <xdr:colOff>9525</xdr:colOff>
      <xdr:row>352</xdr:row>
      <xdr:rowOff>0</xdr:rowOff>
    </xdr:to>
    <xdr:sp macro="" textlink="">
      <xdr:nvSpPr>
        <xdr:cNvPr id="192" name="Rectangle 265"/>
        <xdr:cNvSpPr>
          <a:spLocks noChangeArrowheads="1"/>
        </xdr:cNvSpPr>
      </xdr:nvSpPr>
      <xdr:spPr>
        <a:xfrm>
          <a:off x="1243330" y="44584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352</xdr:row>
      <xdr:rowOff>0</xdr:rowOff>
    </xdr:from>
    <xdr:to>
      <xdr:col>12</xdr:col>
      <xdr:colOff>9525</xdr:colOff>
      <xdr:row>352</xdr:row>
      <xdr:rowOff>0</xdr:rowOff>
    </xdr:to>
    <xdr:sp macro="" textlink="">
      <xdr:nvSpPr>
        <xdr:cNvPr id="193" name="Rectangle 266"/>
        <xdr:cNvSpPr>
          <a:spLocks noChangeArrowheads="1"/>
        </xdr:cNvSpPr>
      </xdr:nvSpPr>
      <xdr:spPr>
        <a:xfrm>
          <a:off x="1243330" y="44584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113030</xdr:colOff>
      <xdr:row>352</xdr:row>
      <xdr:rowOff>0</xdr:rowOff>
    </xdr:from>
    <xdr:to>
      <xdr:col>12</xdr:col>
      <xdr:colOff>9525</xdr:colOff>
      <xdr:row>352</xdr:row>
      <xdr:rowOff>0</xdr:rowOff>
    </xdr:to>
    <xdr:sp macro="" textlink="">
      <xdr:nvSpPr>
        <xdr:cNvPr id="194" name="Rectangle 267"/>
        <xdr:cNvSpPr>
          <a:spLocks noChangeArrowheads="1"/>
        </xdr:cNvSpPr>
      </xdr:nvSpPr>
      <xdr:spPr>
        <a:xfrm>
          <a:off x="1243330" y="4458462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352</xdr:row>
      <xdr:rowOff>0</xdr:rowOff>
    </xdr:from>
    <xdr:to>
      <xdr:col>35</xdr:col>
      <xdr:colOff>104775</xdr:colOff>
      <xdr:row>352</xdr:row>
      <xdr:rowOff>0</xdr:rowOff>
    </xdr:to>
    <xdr:sp macro="" textlink="">
      <xdr:nvSpPr>
        <xdr:cNvPr id="195" name="Rectangle 268"/>
        <xdr:cNvSpPr>
          <a:spLocks noChangeArrowheads="1"/>
        </xdr:cNvSpPr>
      </xdr:nvSpPr>
      <xdr:spPr>
        <a:xfrm>
          <a:off x="3928745" y="445846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352</xdr:row>
      <xdr:rowOff>0</xdr:rowOff>
    </xdr:from>
    <xdr:to>
      <xdr:col>39</xdr:col>
      <xdr:colOff>47625</xdr:colOff>
      <xdr:row>352</xdr:row>
      <xdr:rowOff>0</xdr:rowOff>
    </xdr:to>
    <xdr:sp macro="" textlink="">
      <xdr:nvSpPr>
        <xdr:cNvPr id="196" name="Rectangle 269"/>
        <xdr:cNvSpPr>
          <a:spLocks noChangeArrowheads="1"/>
        </xdr:cNvSpPr>
      </xdr:nvSpPr>
      <xdr:spPr>
        <a:xfrm>
          <a:off x="4323715" y="4458462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355</xdr:row>
      <xdr:rowOff>0</xdr:rowOff>
    </xdr:from>
    <xdr:to>
      <xdr:col>40</xdr:col>
      <xdr:colOff>19050</xdr:colOff>
      <xdr:row>356</xdr:row>
      <xdr:rowOff>19050</xdr:rowOff>
    </xdr:to>
    <xdr:sp macro="" textlink="">
      <xdr:nvSpPr>
        <xdr:cNvPr id="197" name="Rectangle 270"/>
        <xdr:cNvSpPr>
          <a:spLocks noChangeArrowheads="1"/>
        </xdr:cNvSpPr>
      </xdr:nvSpPr>
      <xdr:spPr>
        <a:xfrm>
          <a:off x="4267835" y="44963715"/>
          <a:ext cx="27241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113030</xdr:colOff>
      <xdr:row>355</xdr:row>
      <xdr:rowOff>0</xdr:rowOff>
    </xdr:from>
    <xdr:to>
      <xdr:col>49</xdr:col>
      <xdr:colOff>47625</xdr:colOff>
      <xdr:row>356</xdr:row>
      <xdr:rowOff>19050</xdr:rowOff>
    </xdr:to>
    <xdr:sp macro="" textlink="">
      <xdr:nvSpPr>
        <xdr:cNvPr id="198" name="Rectangle 271"/>
        <xdr:cNvSpPr>
          <a:spLocks noChangeArrowheads="1"/>
        </xdr:cNvSpPr>
      </xdr:nvSpPr>
      <xdr:spPr>
        <a:xfrm>
          <a:off x="5425440" y="44963715"/>
          <a:ext cx="160655" cy="14541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199" name="Rectangle 274"/>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200" name="Rectangle 275"/>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418</xdr:row>
      <xdr:rowOff>114300</xdr:rowOff>
    </xdr:from>
    <xdr:to>
      <xdr:col>29</xdr:col>
      <xdr:colOff>113030</xdr:colOff>
      <xdr:row>420</xdr:row>
      <xdr:rowOff>104775</xdr:rowOff>
    </xdr:to>
    <xdr:sp macro="" textlink="">
      <xdr:nvSpPr>
        <xdr:cNvPr id="201" name="Rectangle 277"/>
        <xdr:cNvSpPr>
          <a:spLocks noChangeArrowheads="1"/>
        </xdr:cNvSpPr>
      </xdr:nvSpPr>
      <xdr:spPr>
        <a:xfrm>
          <a:off x="3260090" y="53039010"/>
          <a:ext cx="130810" cy="269240"/>
        </a:xfrm>
        <a:prstGeom prst="rect">
          <a:avLst/>
        </a:prstGeom>
        <a:solidFill>
          <a:srgbClr val="FFFFFF">
            <a:alpha val="0"/>
          </a:srgbClr>
        </a:solidFill>
        <a:ln w="0">
          <a:noFill/>
          <a:miter lim="800000"/>
          <a:headEnd/>
          <a:tailEnd/>
        </a:ln>
        <a:effectLst/>
      </xdr:spPr>
      <xdr:txBody>
        <a:bodyPr vertOverflow="clip" horzOverflow="overflow"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418</xdr:row>
      <xdr:rowOff>76200</xdr:rowOff>
    </xdr:from>
    <xdr:to>
      <xdr:col>40</xdr:col>
      <xdr:colOff>47625</xdr:colOff>
      <xdr:row>420</xdr:row>
      <xdr:rowOff>95250</xdr:rowOff>
    </xdr:to>
    <xdr:sp macro="" textlink="">
      <xdr:nvSpPr>
        <xdr:cNvPr id="202" name="Rectangle 278"/>
        <xdr:cNvSpPr>
          <a:spLocks noChangeArrowheads="1"/>
        </xdr:cNvSpPr>
      </xdr:nvSpPr>
      <xdr:spPr>
        <a:xfrm>
          <a:off x="4436745" y="53000910"/>
          <a:ext cx="132080" cy="29781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113030</xdr:colOff>
      <xdr:row>423</xdr:row>
      <xdr:rowOff>0</xdr:rowOff>
    </xdr:from>
    <xdr:to>
      <xdr:col>16</xdr:col>
      <xdr:colOff>19050</xdr:colOff>
      <xdr:row>423</xdr:row>
      <xdr:rowOff>0</xdr:rowOff>
    </xdr:to>
    <xdr:sp macro="" textlink="">
      <xdr:nvSpPr>
        <xdr:cNvPr id="203" name="Rectangle 279"/>
        <xdr:cNvSpPr>
          <a:spLocks noChangeArrowheads="1"/>
        </xdr:cNvSpPr>
      </xdr:nvSpPr>
      <xdr:spPr>
        <a:xfrm>
          <a:off x="1356360" y="5358257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113030</xdr:colOff>
      <xdr:row>423</xdr:row>
      <xdr:rowOff>0</xdr:rowOff>
    </xdr:from>
    <xdr:to>
      <xdr:col>44</xdr:col>
      <xdr:colOff>19050</xdr:colOff>
      <xdr:row>423</xdr:row>
      <xdr:rowOff>0</xdr:rowOff>
    </xdr:to>
    <xdr:sp macro="" textlink="">
      <xdr:nvSpPr>
        <xdr:cNvPr id="204" name="Rectangle 280"/>
        <xdr:cNvSpPr>
          <a:spLocks noChangeArrowheads="1"/>
        </xdr:cNvSpPr>
      </xdr:nvSpPr>
      <xdr:spPr>
        <a:xfrm>
          <a:off x="4521200" y="53582570"/>
          <a:ext cx="47117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423</xdr:row>
      <xdr:rowOff>0</xdr:rowOff>
    </xdr:from>
    <xdr:to>
      <xdr:col>29</xdr:col>
      <xdr:colOff>28575</xdr:colOff>
      <xdr:row>423</xdr:row>
      <xdr:rowOff>0</xdr:rowOff>
    </xdr:to>
    <xdr:sp macro="" textlink="">
      <xdr:nvSpPr>
        <xdr:cNvPr id="205" name="Rectangle 281"/>
        <xdr:cNvSpPr>
          <a:spLocks noChangeArrowheads="1"/>
        </xdr:cNvSpPr>
      </xdr:nvSpPr>
      <xdr:spPr>
        <a:xfrm>
          <a:off x="3147060" y="53582570"/>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423</xdr:row>
      <xdr:rowOff>0</xdr:rowOff>
    </xdr:from>
    <xdr:to>
      <xdr:col>58</xdr:col>
      <xdr:colOff>0</xdr:colOff>
      <xdr:row>423</xdr:row>
      <xdr:rowOff>0</xdr:rowOff>
    </xdr:to>
    <xdr:sp macro="" textlink="">
      <xdr:nvSpPr>
        <xdr:cNvPr id="206" name="Rectangle 282"/>
        <xdr:cNvSpPr>
          <a:spLocks noChangeArrowheads="1"/>
        </xdr:cNvSpPr>
      </xdr:nvSpPr>
      <xdr:spPr>
        <a:xfrm>
          <a:off x="6424930" y="53582570"/>
          <a:ext cx="13081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11430</xdr:colOff>
      <xdr:row>355</xdr:row>
      <xdr:rowOff>635</xdr:rowOff>
    </xdr:from>
    <xdr:ext cx="239395" cy="167640"/>
    <xdr:sp macro="" textlink="">
      <xdr:nvSpPr>
        <xdr:cNvPr id="207" name="Rectangle 296"/>
        <xdr:cNvSpPr>
          <a:spLocks noChangeArrowheads="1"/>
        </xdr:cNvSpPr>
      </xdr:nvSpPr>
      <xdr:spPr>
        <a:xfrm>
          <a:off x="6341110" y="44964350"/>
          <a:ext cx="239395" cy="16764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0</xdr:col>
      <xdr:colOff>0</xdr:colOff>
      <xdr:row>19</xdr:row>
      <xdr:rowOff>57150</xdr:rowOff>
    </xdr:from>
    <xdr:to>
      <xdr:col>1</xdr:col>
      <xdr:colOff>85725</xdr:colOff>
      <xdr:row>22</xdr:row>
      <xdr:rowOff>57150</xdr:rowOff>
    </xdr:to>
    <xdr:sp macro="" textlink="">
      <xdr:nvSpPr>
        <xdr:cNvPr id="208" name="Rectangle 298"/>
        <xdr:cNvSpPr>
          <a:spLocks noChangeArrowheads="1"/>
        </xdr:cNvSpPr>
      </xdr:nvSpPr>
      <xdr:spPr>
        <a:xfrm>
          <a:off x="0" y="2458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xdr:row>
      <xdr:rowOff>57150</xdr:rowOff>
    </xdr:from>
    <xdr:to>
      <xdr:col>1</xdr:col>
      <xdr:colOff>85725</xdr:colOff>
      <xdr:row>26</xdr:row>
      <xdr:rowOff>57150</xdr:rowOff>
    </xdr:to>
    <xdr:sp macro="" textlink="">
      <xdr:nvSpPr>
        <xdr:cNvPr id="209" name="Rectangle 299"/>
        <xdr:cNvSpPr>
          <a:spLocks noChangeArrowheads="1"/>
        </xdr:cNvSpPr>
      </xdr:nvSpPr>
      <xdr:spPr>
        <a:xfrm>
          <a:off x="0" y="2963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xdr:row>
      <xdr:rowOff>57150</xdr:rowOff>
    </xdr:from>
    <xdr:to>
      <xdr:col>1</xdr:col>
      <xdr:colOff>85725</xdr:colOff>
      <xdr:row>30</xdr:row>
      <xdr:rowOff>57150</xdr:rowOff>
    </xdr:to>
    <xdr:sp macro="" textlink="">
      <xdr:nvSpPr>
        <xdr:cNvPr id="210" name="Rectangle 300"/>
        <xdr:cNvSpPr>
          <a:spLocks noChangeArrowheads="1"/>
        </xdr:cNvSpPr>
      </xdr:nvSpPr>
      <xdr:spPr>
        <a:xfrm>
          <a:off x="0" y="3469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57150</xdr:rowOff>
    </xdr:from>
    <xdr:to>
      <xdr:col>1</xdr:col>
      <xdr:colOff>85725</xdr:colOff>
      <xdr:row>34</xdr:row>
      <xdr:rowOff>57150</xdr:rowOff>
    </xdr:to>
    <xdr:sp macro="" textlink="">
      <xdr:nvSpPr>
        <xdr:cNvPr id="211" name="Rectangle 301"/>
        <xdr:cNvSpPr>
          <a:spLocks noChangeArrowheads="1"/>
        </xdr:cNvSpPr>
      </xdr:nvSpPr>
      <xdr:spPr>
        <a:xfrm>
          <a:off x="0" y="3974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35</xdr:row>
      <xdr:rowOff>57150</xdr:rowOff>
    </xdr:from>
    <xdr:to>
      <xdr:col>1</xdr:col>
      <xdr:colOff>85725</xdr:colOff>
      <xdr:row>38</xdr:row>
      <xdr:rowOff>57150</xdr:rowOff>
    </xdr:to>
    <xdr:sp macro="" textlink="">
      <xdr:nvSpPr>
        <xdr:cNvPr id="212" name="Rectangle 302"/>
        <xdr:cNvSpPr>
          <a:spLocks noChangeArrowheads="1"/>
        </xdr:cNvSpPr>
      </xdr:nvSpPr>
      <xdr:spPr>
        <a:xfrm>
          <a:off x="0" y="4479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xdr:row>
      <xdr:rowOff>57150</xdr:rowOff>
    </xdr:from>
    <xdr:to>
      <xdr:col>1</xdr:col>
      <xdr:colOff>85725</xdr:colOff>
      <xdr:row>42</xdr:row>
      <xdr:rowOff>57150</xdr:rowOff>
    </xdr:to>
    <xdr:sp macro="" textlink="">
      <xdr:nvSpPr>
        <xdr:cNvPr id="213" name="Rectangle 303"/>
        <xdr:cNvSpPr>
          <a:spLocks noChangeArrowheads="1"/>
        </xdr:cNvSpPr>
      </xdr:nvSpPr>
      <xdr:spPr>
        <a:xfrm>
          <a:off x="0" y="4985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43</xdr:row>
      <xdr:rowOff>57150</xdr:rowOff>
    </xdr:from>
    <xdr:to>
      <xdr:col>1</xdr:col>
      <xdr:colOff>85725</xdr:colOff>
      <xdr:row>46</xdr:row>
      <xdr:rowOff>57150</xdr:rowOff>
    </xdr:to>
    <xdr:sp macro="" textlink="">
      <xdr:nvSpPr>
        <xdr:cNvPr id="214" name="Rectangle 304"/>
        <xdr:cNvSpPr>
          <a:spLocks noChangeArrowheads="1"/>
        </xdr:cNvSpPr>
      </xdr:nvSpPr>
      <xdr:spPr>
        <a:xfrm>
          <a:off x="0" y="5490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47</xdr:row>
      <xdr:rowOff>57150</xdr:rowOff>
    </xdr:from>
    <xdr:to>
      <xdr:col>1</xdr:col>
      <xdr:colOff>85725</xdr:colOff>
      <xdr:row>50</xdr:row>
      <xdr:rowOff>57150</xdr:rowOff>
    </xdr:to>
    <xdr:sp macro="" textlink="">
      <xdr:nvSpPr>
        <xdr:cNvPr id="215" name="Rectangle 305"/>
        <xdr:cNvSpPr>
          <a:spLocks noChangeArrowheads="1"/>
        </xdr:cNvSpPr>
      </xdr:nvSpPr>
      <xdr:spPr>
        <a:xfrm>
          <a:off x="0" y="5996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57150</xdr:rowOff>
    </xdr:from>
    <xdr:to>
      <xdr:col>1</xdr:col>
      <xdr:colOff>85725</xdr:colOff>
      <xdr:row>54</xdr:row>
      <xdr:rowOff>57150</xdr:rowOff>
    </xdr:to>
    <xdr:sp macro="" textlink="">
      <xdr:nvSpPr>
        <xdr:cNvPr id="216" name="Rectangle 306"/>
        <xdr:cNvSpPr>
          <a:spLocks noChangeArrowheads="1"/>
        </xdr:cNvSpPr>
      </xdr:nvSpPr>
      <xdr:spPr>
        <a:xfrm>
          <a:off x="0" y="6501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55</xdr:row>
      <xdr:rowOff>57150</xdr:rowOff>
    </xdr:from>
    <xdr:to>
      <xdr:col>1</xdr:col>
      <xdr:colOff>85725</xdr:colOff>
      <xdr:row>58</xdr:row>
      <xdr:rowOff>57150</xdr:rowOff>
    </xdr:to>
    <xdr:sp macro="" textlink="">
      <xdr:nvSpPr>
        <xdr:cNvPr id="217" name="Rectangle 307"/>
        <xdr:cNvSpPr>
          <a:spLocks noChangeArrowheads="1"/>
        </xdr:cNvSpPr>
      </xdr:nvSpPr>
      <xdr:spPr>
        <a:xfrm>
          <a:off x="0" y="70072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59</xdr:row>
      <xdr:rowOff>57150</xdr:rowOff>
    </xdr:from>
    <xdr:to>
      <xdr:col>1</xdr:col>
      <xdr:colOff>85725</xdr:colOff>
      <xdr:row>62</xdr:row>
      <xdr:rowOff>57150</xdr:rowOff>
    </xdr:to>
    <xdr:sp macro="" textlink="">
      <xdr:nvSpPr>
        <xdr:cNvPr id="218" name="Rectangle 308"/>
        <xdr:cNvSpPr>
          <a:spLocks noChangeArrowheads="1"/>
        </xdr:cNvSpPr>
      </xdr:nvSpPr>
      <xdr:spPr>
        <a:xfrm>
          <a:off x="0" y="75126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63</xdr:row>
      <xdr:rowOff>57150</xdr:rowOff>
    </xdr:from>
    <xdr:to>
      <xdr:col>1</xdr:col>
      <xdr:colOff>85725</xdr:colOff>
      <xdr:row>66</xdr:row>
      <xdr:rowOff>57150</xdr:rowOff>
    </xdr:to>
    <xdr:sp macro="" textlink="">
      <xdr:nvSpPr>
        <xdr:cNvPr id="219" name="Rectangle 309"/>
        <xdr:cNvSpPr>
          <a:spLocks noChangeArrowheads="1"/>
        </xdr:cNvSpPr>
      </xdr:nvSpPr>
      <xdr:spPr>
        <a:xfrm>
          <a:off x="0" y="80181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67</xdr:row>
      <xdr:rowOff>57150</xdr:rowOff>
    </xdr:from>
    <xdr:to>
      <xdr:col>1</xdr:col>
      <xdr:colOff>85725</xdr:colOff>
      <xdr:row>70</xdr:row>
      <xdr:rowOff>57150</xdr:rowOff>
    </xdr:to>
    <xdr:sp macro="" textlink="">
      <xdr:nvSpPr>
        <xdr:cNvPr id="220" name="Rectangle 310"/>
        <xdr:cNvSpPr>
          <a:spLocks noChangeArrowheads="1"/>
        </xdr:cNvSpPr>
      </xdr:nvSpPr>
      <xdr:spPr>
        <a:xfrm>
          <a:off x="0" y="85236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71</xdr:row>
      <xdr:rowOff>57150</xdr:rowOff>
    </xdr:from>
    <xdr:to>
      <xdr:col>1</xdr:col>
      <xdr:colOff>85725</xdr:colOff>
      <xdr:row>74</xdr:row>
      <xdr:rowOff>57150</xdr:rowOff>
    </xdr:to>
    <xdr:sp macro="" textlink="">
      <xdr:nvSpPr>
        <xdr:cNvPr id="221" name="Rectangle 311"/>
        <xdr:cNvSpPr>
          <a:spLocks noChangeArrowheads="1"/>
        </xdr:cNvSpPr>
      </xdr:nvSpPr>
      <xdr:spPr>
        <a:xfrm>
          <a:off x="0" y="90290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75</xdr:row>
      <xdr:rowOff>57150</xdr:rowOff>
    </xdr:from>
    <xdr:to>
      <xdr:col>1</xdr:col>
      <xdr:colOff>85725</xdr:colOff>
      <xdr:row>78</xdr:row>
      <xdr:rowOff>57150</xdr:rowOff>
    </xdr:to>
    <xdr:sp macro="" textlink="">
      <xdr:nvSpPr>
        <xdr:cNvPr id="222" name="Rectangle 312"/>
        <xdr:cNvSpPr>
          <a:spLocks noChangeArrowheads="1"/>
        </xdr:cNvSpPr>
      </xdr:nvSpPr>
      <xdr:spPr>
        <a:xfrm>
          <a:off x="0" y="95345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100</xdr:row>
      <xdr:rowOff>57150</xdr:rowOff>
    </xdr:from>
    <xdr:to>
      <xdr:col>1</xdr:col>
      <xdr:colOff>85725</xdr:colOff>
      <xdr:row>103</xdr:row>
      <xdr:rowOff>57150</xdr:rowOff>
    </xdr:to>
    <xdr:sp macro="" textlink="">
      <xdr:nvSpPr>
        <xdr:cNvPr id="223" name="Rectangle 313"/>
        <xdr:cNvSpPr>
          <a:spLocks noChangeArrowheads="1"/>
        </xdr:cNvSpPr>
      </xdr:nvSpPr>
      <xdr:spPr>
        <a:xfrm>
          <a:off x="0" y="127196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224" name="Rectangle 314"/>
        <xdr:cNvSpPr>
          <a:spLocks noChangeArrowheads="1"/>
        </xdr:cNvSpPr>
      </xdr:nvSpPr>
      <xdr:spPr>
        <a:xfrm>
          <a:off x="0" y="2024443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225" name="Rectangle 315"/>
        <xdr:cNvSpPr>
          <a:spLocks noChangeArrowheads="1"/>
        </xdr:cNvSpPr>
      </xdr:nvSpPr>
      <xdr:spPr>
        <a:xfrm>
          <a:off x="0" y="2024443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104</xdr:row>
      <xdr:rowOff>57150</xdr:rowOff>
    </xdr:from>
    <xdr:to>
      <xdr:col>1</xdr:col>
      <xdr:colOff>85725</xdr:colOff>
      <xdr:row>107</xdr:row>
      <xdr:rowOff>57150</xdr:rowOff>
    </xdr:to>
    <xdr:sp macro="" textlink="">
      <xdr:nvSpPr>
        <xdr:cNvPr id="226" name="Rectangle 316"/>
        <xdr:cNvSpPr>
          <a:spLocks noChangeArrowheads="1"/>
        </xdr:cNvSpPr>
      </xdr:nvSpPr>
      <xdr:spPr>
        <a:xfrm>
          <a:off x="0" y="132251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108</xdr:row>
      <xdr:rowOff>57150</xdr:rowOff>
    </xdr:from>
    <xdr:to>
      <xdr:col>1</xdr:col>
      <xdr:colOff>85725</xdr:colOff>
      <xdr:row>111</xdr:row>
      <xdr:rowOff>57150</xdr:rowOff>
    </xdr:to>
    <xdr:sp macro="" textlink="">
      <xdr:nvSpPr>
        <xdr:cNvPr id="227" name="Rectangle 317"/>
        <xdr:cNvSpPr>
          <a:spLocks noChangeArrowheads="1"/>
        </xdr:cNvSpPr>
      </xdr:nvSpPr>
      <xdr:spPr>
        <a:xfrm>
          <a:off x="0" y="137306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112</xdr:row>
      <xdr:rowOff>57150</xdr:rowOff>
    </xdr:from>
    <xdr:to>
      <xdr:col>1</xdr:col>
      <xdr:colOff>85725</xdr:colOff>
      <xdr:row>115</xdr:row>
      <xdr:rowOff>57150</xdr:rowOff>
    </xdr:to>
    <xdr:sp macro="" textlink="">
      <xdr:nvSpPr>
        <xdr:cNvPr id="228" name="Rectangle 318"/>
        <xdr:cNvSpPr>
          <a:spLocks noChangeArrowheads="1"/>
        </xdr:cNvSpPr>
      </xdr:nvSpPr>
      <xdr:spPr>
        <a:xfrm>
          <a:off x="0" y="142360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116</xdr:row>
      <xdr:rowOff>57150</xdr:rowOff>
    </xdr:from>
    <xdr:to>
      <xdr:col>1</xdr:col>
      <xdr:colOff>85725</xdr:colOff>
      <xdr:row>119</xdr:row>
      <xdr:rowOff>57150</xdr:rowOff>
    </xdr:to>
    <xdr:sp macro="" textlink="">
      <xdr:nvSpPr>
        <xdr:cNvPr id="229" name="Rectangle 319"/>
        <xdr:cNvSpPr>
          <a:spLocks noChangeArrowheads="1"/>
        </xdr:cNvSpPr>
      </xdr:nvSpPr>
      <xdr:spPr>
        <a:xfrm>
          <a:off x="0" y="147415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120</xdr:row>
      <xdr:rowOff>57150</xdr:rowOff>
    </xdr:from>
    <xdr:to>
      <xdr:col>1</xdr:col>
      <xdr:colOff>85725</xdr:colOff>
      <xdr:row>123</xdr:row>
      <xdr:rowOff>57150</xdr:rowOff>
    </xdr:to>
    <xdr:sp macro="" textlink="">
      <xdr:nvSpPr>
        <xdr:cNvPr id="230" name="Rectangle 320"/>
        <xdr:cNvSpPr>
          <a:spLocks noChangeArrowheads="1"/>
        </xdr:cNvSpPr>
      </xdr:nvSpPr>
      <xdr:spPr>
        <a:xfrm>
          <a:off x="0" y="152469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124</xdr:row>
      <xdr:rowOff>57150</xdr:rowOff>
    </xdr:from>
    <xdr:to>
      <xdr:col>1</xdr:col>
      <xdr:colOff>85725</xdr:colOff>
      <xdr:row>127</xdr:row>
      <xdr:rowOff>57150</xdr:rowOff>
    </xdr:to>
    <xdr:sp macro="" textlink="">
      <xdr:nvSpPr>
        <xdr:cNvPr id="231" name="Rectangle 321"/>
        <xdr:cNvSpPr>
          <a:spLocks noChangeArrowheads="1"/>
        </xdr:cNvSpPr>
      </xdr:nvSpPr>
      <xdr:spPr>
        <a:xfrm>
          <a:off x="0" y="157524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128</xdr:row>
      <xdr:rowOff>57150</xdr:rowOff>
    </xdr:from>
    <xdr:to>
      <xdr:col>1</xdr:col>
      <xdr:colOff>85725</xdr:colOff>
      <xdr:row>131</xdr:row>
      <xdr:rowOff>57150</xdr:rowOff>
    </xdr:to>
    <xdr:sp macro="" textlink="">
      <xdr:nvSpPr>
        <xdr:cNvPr id="232" name="Rectangle 322"/>
        <xdr:cNvSpPr>
          <a:spLocks noChangeArrowheads="1"/>
        </xdr:cNvSpPr>
      </xdr:nvSpPr>
      <xdr:spPr>
        <a:xfrm>
          <a:off x="0" y="162579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132</xdr:row>
      <xdr:rowOff>57150</xdr:rowOff>
    </xdr:from>
    <xdr:to>
      <xdr:col>1</xdr:col>
      <xdr:colOff>85725</xdr:colOff>
      <xdr:row>135</xdr:row>
      <xdr:rowOff>57150</xdr:rowOff>
    </xdr:to>
    <xdr:sp macro="" textlink="">
      <xdr:nvSpPr>
        <xdr:cNvPr id="233" name="Rectangle 323"/>
        <xdr:cNvSpPr>
          <a:spLocks noChangeArrowheads="1"/>
        </xdr:cNvSpPr>
      </xdr:nvSpPr>
      <xdr:spPr>
        <a:xfrm>
          <a:off x="0" y="167633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136</xdr:row>
      <xdr:rowOff>57150</xdr:rowOff>
    </xdr:from>
    <xdr:to>
      <xdr:col>1</xdr:col>
      <xdr:colOff>85725</xdr:colOff>
      <xdr:row>139</xdr:row>
      <xdr:rowOff>57150</xdr:rowOff>
    </xdr:to>
    <xdr:sp macro="" textlink="">
      <xdr:nvSpPr>
        <xdr:cNvPr id="234" name="Rectangle 324"/>
        <xdr:cNvSpPr>
          <a:spLocks noChangeArrowheads="1"/>
        </xdr:cNvSpPr>
      </xdr:nvSpPr>
      <xdr:spPr>
        <a:xfrm>
          <a:off x="0" y="172688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140</xdr:row>
      <xdr:rowOff>57150</xdr:rowOff>
    </xdr:from>
    <xdr:to>
      <xdr:col>1</xdr:col>
      <xdr:colOff>85725</xdr:colOff>
      <xdr:row>143</xdr:row>
      <xdr:rowOff>57150</xdr:rowOff>
    </xdr:to>
    <xdr:sp macro="" textlink="">
      <xdr:nvSpPr>
        <xdr:cNvPr id="235" name="Rectangle 325"/>
        <xdr:cNvSpPr>
          <a:spLocks noChangeArrowheads="1"/>
        </xdr:cNvSpPr>
      </xdr:nvSpPr>
      <xdr:spPr>
        <a:xfrm>
          <a:off x="0" y="177742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144</xdr:row>
      <xdr:rowOff>57150</xdr:rowOff>
    </xdr:from>
    <xdr:to>
      <xdr:col>1</xdr:col>
      <xdr:colOff>85725</xdr:colOff>
      <xdr:row>147</xdr:row>
      <xdr:rowOff>57150</xdr:rowOff>
    </xdr:to>
    <xdr:sp macro="" textlink="">
      <xdr:nvSpPr>
        <xdr:cNvPr id="236" name="Rectangle 326"/>
        <xdr:cNvSpPr>
          <a:spLocks noChangeArrowheads="1"/>
        </xdr:cNvSpPr>
      </xdr:nvSpPr>
      <xdr:spPr>
        <a:xfrm>
          <a:off x="0" y="182797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148</xdr:row>
      <xdr:rowOff>57150</xdr:rowOff>
    </xdr:from>
    <xdr:to>
      <xdr:col>1</xdr:col>
      <xdr:colOff>85725</xdr:colOff>
      <xdr:row>151</xdr:row>
      <xdr:rowOff>57150</xdr:rowOff>
    </xdr:to>
    <xdr:sp macro="" textlink="">
      <xdr:nvSpPr>
        <xdr:cNvPr id="237" name="Rectangle 327"/>
        <xdr:cNvSpPr>
          <a:spLocks noChangeArrowheads="1"/>
        </xdr:cNvSpPr>
      </xdr:nvSpPr>
      <xdr:spPr>
        <a:xfrm>
          <a:off x="0" y="187852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152</xdr:row>
      <xdr:rowOff>57150</xdr:rowOff>
    </xdr:from>
    <xdr:to>
      <xdr:col>1</xdr:col>
      <xdr:colOff>85725</xdr:colOff>
      <xdr:row>155</xdr:row>
      <xdr:rowOff>57150</xdr:rowOff>
    </xdr:to>
    <xdr:sp macro="" textlink="">
      <xdr:nvSpPr>
        <xdr:cNvPr id="238" name="Rectangle 328"/>
        <xdr:cNvSpPr>
          <a:spLocks noChangeArrowheads="1"/>
        </xdr:cNvSpPr>
      </xdr:nvSpPr>
      <xdr:spPr>
        <a:xfrm>
          <a:off x="0" y="19290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156</xdr:row>
      <xdr:rowOff>57150</xdr:rowOff>
    </xdr:from>
    <xdr:to>
      <xdr:col>1</xdr:col>
      <xdr:colOff>85725</xdr:colOff>
      <xdr:row>159</xdr:row>
      <xdr:rowOff>57150</xdr:rowOff>
    </xdr:to>
    <xdr:sp macro="" textlink="">
      <xdr:nvSpPr>
        <xdr:cNvPr id="239" name="Rectangle 329"/>
        <xdr:cNvSpPr>
          <a:spLocks noChangeArrowheads="1"/>
        </xdr:cNvSpPr>
      </xdr:nvSpPr>
      <xdr:spPr>
        <a:xfrm>
          <a:off x="0" y="19796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160</xdr:row>
      <xdr:rowOff>57150</xdr:rowOff>
    </xdr:from>
    <xdr:to>
      <xdr:col>1</xdr:col>
      <xdr:colOff>85725</xdr:colOff>
      <xdr:row>163</xdr:row>
      <xdr:rowOff>57150</xdr:rowOff>
    </xdr:to>
    <xdr:sp macro="" textlink="">
      <xdr:nvSpPr>
        <xdr:cNvPr id="240" name="Rectangle 330"/>
        <xdr:cNvSpPr>
          <a:spLocks noChangeArrowheads="1"/>
        </xdr:cNvSpPr>
      </xdr:nvSpPr>
      <xdr:spPr>
        <a:xfrm>
          <a:off x="0" y="20301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185</xdr:row>
      <xdr:rowOff>57150</xdr:rowOff>
    </xdr:from>
    <xdr:to>
      <xdr:col>1</xdr:col>
      <xdr:colOff>85725</xdr:colOff>
      <xdr:row>188</xdr:row>
      <xdr:rowOff>57150</xdr:rowOff>
    </xdr:to>
    <xdr:sp macro="" textlink="">
      <xdr:nvSpPr>
        <xdr:cNvPr id="241" name="Rectangle 331"/>
        <xdr:cNvSpPr>
          <a:spLocks noChangeArrowheads="1"/>
        </xdr:cNvSpPr>
      </xdr:nvSpPr>
      <xdr:spPr>
        <a:xfrm>
          <a:off x="0" y="234867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242" name="Rectangle 332"/>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243" name="Rectangle 333"/>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189</xdr:row>
      <xdr:rowOff>57150</xdr:rowOff>
    </xdr:from>
    <xdr:to>
      <xdr:col>1</xdr:col>
      <xdr:colOff>85725</xdr:colOff>
      <xdr:row>192</xdr:row>
      <xdr:rowOff>57150</xdr:rowOff>
    </xdr:to>
    <xdr:sp macro="" textlink="">
      <xdr:nvSpPr>
        <xdr:cNvPr id="244" name="Rectangle 334"/>
        <xdr:cNvSpPr>
          <a:spLocks noChangeArrowheads="1"/>
        </xdr:cNvSpPr>
      </xdr:nvSpPr>
      <xdr:spPr>
        <a:xfrm>
          <a:off x="0" y="239922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245" name="Rectangle 335"/>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246" name="Rectangle 336"/>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247" name="Rectangle 337"/>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248" name="Rectangle 338"/>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249" name="Rectangle 339"/>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250" name="Rectangle 340"/>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251" name="Rectangle 341"/>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252" name="Rectangle 342"/>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253" name="Rectangle 343"/>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254" name="Rectangle 344"/>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255" name="Rectangle 345"/>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256" name="Rectangle 346"/>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257" name="Rectangle 347"/>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258" name="Rectangle 348"/>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270</xdr:row>
      <xdr:rowOff>57150</xdr:rowOff>
    </xdr:from>
    <xdr:to>
      <xdr:col>1</xdr:col>
      <xdr:colOff>85725</xdr:colOff>
      <xdr:row>273</xdr:row>
      <xdr:rowOff>57150</xdr:rowOff>
    </xdr:to>
    <xdr:sp macro="" textlink="">
      <xdr:nvSpPr>
        <xdr:cNvPr id="259" name="Rectangle 349"/>
        <xdr:cNvSpPr>
          <a:spLocks noChangeArrowheads="1"/>
        </xdr:cNvSpPr>
      </xdr:nvSpPr>
      <xdr:spPr>
        <a:xfrm>
          <a:off x="0" y="34253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260" name="Rectangle 350"/>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261" name="Rectangle 351"/>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274</xdr:row>
      <xdr:rowOff>57150</xdr:rowOff>
    </xdr:from>
    <xdr:to>
      <xdr:col>1</xdr:col>
      <xdr:colOff>85725</xdr:colOff>
      <xdr:row>277</xdr:row>
      <xdr:rowOff>57150</xdr:rowOff>
    </xdr:to>
    <xdr:sp macro="" textlink="">
      <xdr:nvSpPr>
        <xdr:cNvPr id="262" name="Rectangle 352"/>
        <xdr:cNvSpPr>
          <a:spLocks noChangeArrowheads="1"/>
        </xdr:cNvSpPr>
      </xdr:nvSpPr>
      <xdr:spPr>
        <a:xfrm>
          <a:off x="0" y="34759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263" name="Rectangle 35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264" name="Rectangle 354"/>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265" name="Rectangle 355"/>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266" name="Rectangle 356"/>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267" name="Rectangle 357"/>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268" name="Rectangle 358"/>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269" name="Rectangle 359"/>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270" name="Rectangle 360"/>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271" name="Rectangle 361"/>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272" name="Rectangle 362"/>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273" name="Rectangle 36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274" name="Rectangle 364"/>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275" name="Rectangle 365"/>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276" name="Rectangle 366"/>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277" name="Rectangle 367"/>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278" name="Rectangle 368"/>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279" name="Rectangle 369"/>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280" name="Rectangle 370"/>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281" name="Rectangle 371"/>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282" name="Rectangle 372"/>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283" name="Rectangle 37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284" name="Rectangle 374"/>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285" name="Rectangle 375"/>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286" name="Rectangle 376"/>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287" name="Rectangle 378"/>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288" name="Rectangle 380"/>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289" name="Rectangle 381"/>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290" name="Rectangle 382"/>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291" name="Rectangle 38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292" name="Rectangle 384"/>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100</xdr:row>
      <xdr:rowOff>57150</xdr:rowOff>
    </xdr:from>
    <xdr:to>
      <xdr:col>1</xdr:col>
      <xdr:colOff>85725</xdr:colOff>
      <xdr:row>103</xdr:row>
      <xdr:rowOff>57150</xdr:rowOff>
    </xdr:to>
    <xdr:sp macro="" textlink="">
      <xdr:nvSpPr>
        <xdr:cNvPr id="293" name="Rectangle 13"/>
        <xdr:cNvSpPr>
          <a:spLocks noChangeArrowheads="1"/>
        </xdr:cNvSpPr>
      </xdr:nvSpPr>
      <xdr:spPr>
        <a:xfrm>
          <a:off x="0" y="127196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294" name="Rectangle 15"/>
        <xdr:cNvSpPr>
          <a:spLocks noChangeArrowheads="1"/>
        </xdr:cNvSpPr>
      </xdr:nvSpPr>
      <xdr:spPr>
        <a:xfrm>
          <a:off x="0" y="2024443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295" name="Rectangle 16"/>
        <xdr:cNvSpPr>
          <a:spLocks noChangeArrowheads="1"/>
        </xdr:cNvSpPr>
      </xdr:nvSpPr>
      <xdr:spPr>
        <a:xfrm>
          <a:off x="0" y="2024443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104</xdr:row>
      <xdr:rowOff>57150</xdr:rowOff>
    </xdr:from>
    <xdr:to>
      <xdr:col>1</xdr:col>
      <xdr:colOff>85725</xdr:colOff>
      <xdr:row>107</xdr:row>
      <xdr:rowOff>57150</xdr:rowOff>
    </xdr:to>
    <xdr:sp macro="" textlink="">
      <xdr:nvSpPr>
        <xdr:cNvPr id="296" name="Rectangle 298"/>
        <xdr:cNvSpPr>
          <a:spLocks noChangeArrowheads="1"/>
        </xdr:cNvSpPr>
      </xdr:nvSpPr>
      <xdr:spPr>
        <a:xfrm>
          <a:off x="0" y="132251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108</xdr:row>
      <xdr:rowOff>57150</xdr:rowOff>
    </xdr:from>
    <xdr:to>
      <xdr:col>1</xdr:col>
      <xdr:colOff>85725</xdr:colOff>
      <xdr:row>111</xdr:row>
      <xdr:rowOff>57150</xdr:rowOff>
    </xdr:to>
    <xdr:sp macro="" textlink="">
      <xdr:nvSpPr>
        <xdr:cNvPr id="297" name="Rectangle 299"/>
        <xdr:cNvSpPr>
          <a:spLocks noChangeArrowheads="1"/>
        </xdr:cNvSpPr>
      </xdr:nvSpPr>
      <xdr:spPr>
        <a:xfrm>
          <a:off x="0" y="137306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112</xdr:row>
      <xdr:rowOff>57150</xdr:rowOff>
    </xdr:from>
    <xdr:to>
      <xdr:col>1</xdr:col>
      <xdr:colOff>85725</xdr:colOff>
      <xdr:row>115</xdr:row>
      <xdr:rowOff>57150</xdr:rowOff>
    </xdr:to>
    <xdr:sp macro="" textlink="">
      <xdr:nvSpPr>
        <xdr:cNvPr id="298" name="Rectangle 300"/>
        <xdr:cNvSpPr>
          <a:spLocks noChangeArrowheads="1"/>
        </xdr:cNvSpPr>
      </xdr:nvSpPr>
      <xdr:spPr>
        <a:xfrm>
          <a:off x="0" y="142360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116</xdr:row>
      <xdr:rowOff>57150</xdr:rowOff>
    </xdr:from>
    <xdr:to>
      <xdr:col>1</xdr:col>
      <xdr:colOff>85725</xdr:colOff>
      <xdr:row>119</xdr:row>
      <xdr:rowOff>57150</xdr:rowOff>
    </xdr:to>
    <xdr:sp macro="" textlink="">
      <xdr:nvSpPr>
        <xdr:cNvPr id="299" name="Rectangle 301"/>
        <xdr:cNvSpPr>
          <a:spLocks noChangeArrowheads="1"/>
        </xdr:cNvSpPr>
      </xdr:nvSpPr>
      <xdr:spPr>
        <a:xfrm>
          <a:off x="0" y="147415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120</xdr:row>
      <xdr:rowOff>57150</xdr:rowOff>
    </xdr:from>
    <xdr:to>
      <xdr:col>1</xdr:col>
      <xdr:colOff>85725</xdr:colOff>
      <xdr:row>123</xdr:row>
      <xdr:rowOff>57150</xdr:rowOff>
    </xdr:to>
    <xdr:sp macro="" textlink="">
      <xdr:nvSpPr>
        <xdr:cNvPr id="300" name="Rectangle 302"/>
        <xdr:cNvSpPr>
          <a:spLocks noChangeArrowheads="1"/>
        </xdr:cNvSpPr>
      </xdr:nvSpPr>
      <xdr:spPr>
        <a:xfrm>
          <a:off x="0" y="152469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124</xdr:row>
      <xdr:rowOff>57150</xdr:rowOff>
    </xdr:from>
    <xdr:to>
      <xdr:col>1</xdr:col>
      <xdr:colOff>85725</xdr:colOff>
      <xdr:row>127</xdr:row>
      <xdr:rowOff>57150</xdr:rowOff>
    </xdr:to>
    <xdr:sp macro="" textlink="">
      <xdr:nvSpPr>
        <xdr:cNvPr id="301" name="Rectangle 303"/>
        <xdr:cNvSpPr>
          <a:spLocks noChangeArrowheads="1"/>
        </xdr:cNvSpPr>
      </xdr:nvSpPr>
      <xdr:spPr>
        <a:xfrm>
          <a:off x="0" y="157524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128</xdr:row>
      <xdr:rowOff>57150</xdr:rowOff>
    </xdr:from>
    <xdr:to>
      <xdr:col>1</xdr:col>
      <xdr:colOff>85725</xdr:colOff>
      <xdr:row>131</xdr:row>
      <xdr:rowOff>57150</xdr:rowOff>
    </xdr:to>
    <xdr:sp macro="" textlink="">
      <xdr:nvSpPr>
        <xdr:cNvPr id="302" name="Rectangle 304"/>
        <xdr:cNvSpPr>
          <a:spLocks noChangeArrowheads="1"/>
        </xdr:cNvSpPr>
      </xdr:nvSpPr>
      <xdr:spPr>
        <a:xfrm>
          <a:off x="0" y="162579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132</xdr:row>
      <xdr:rowOff>57150</xdr:rowOff>
    </xdr:from>
    <xdr:to>
      <xdr:col>1</xdr:col>
      <xdr:colOff>85725</xdr:colOff>
      <xdr:row>135</xdr:row>
      <xdr:rowOff>57150</xdr:rowOff>
    </xdr:to>
    <xdr:sp macro="" textlink="">
      <xdr:nvSpPr>
        <xdr:cNvPr id="303" name="Rectangle 305"/>
        <xdr:cNvSpPr>
          <a:spLocks noChangeArrowheads="1"/>
        </xdr:cNvSpPr>
      </xdr:nvSpPr>
      <xdr:spPr>
        <a:xfrm>
          <a:off x="0" y="167633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136</xdr:row>
      <xdr:rowOff>57150</xdr:rowOff>
    </xdr:from>
    <xdr:to>
      <xdr:col>1</xdr:col>
      <xdr:colOff>85725</xdr:colOff>
      <xdr:row>139</xdr:row>
      <xdr:rowOff>57150</xdr:rowOff>
    </xdr:to>
    <xdr:sp macro="" textlink="">
      <xdr:nvSpPr>
        <xdr:cNvPr id="304" name="Rectangle 306"/>
        <xdr:cNvSpPr>
          <a:spLocks noChangeArrowheads="1"/>
        </xdr:cNvSpPr>
      </xdr:nvSpPr>
      <xdr:spPr>
        <a:xfrm>
          <a:off x="0" y="172688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140</xdr:row>
      <xdr:rowOff>57150</xdr:rowOff>
    </xdr:from>
    <xdr:to>
      <xdr:col>1</xdr:col>
      <xdr:colOff>85725</xdr:colOff>
      <xdr:row>143</xdr:row>
      <xdr:rowOff>57150</xdr:rowOff>
    </xdr:to>
    <xdr:sp macro="" textlink="">
      <xdr:nvSpPr>
        <xdr:cNvPr id="305" name="Rectangle 307"/>
        <xdr:cNvSpPr>
          <a:spLocks noChangeArrowheads="1"/>
        </xdr:cNvSpPr>
      </xdr:nvSpPr>
      <xdr:spPr>
        <a:xfrm>
          <a:off x="0" y="177742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144</xdr:row>
      <xdr:rowOff>57150</xdr:rowOff>
    </xdr:from>
    <xdr:to>
      <xdr:col>1</xdr:col>
      <xdr:colOff>85725</xdr:colOff>
      <xdr:row>147</xdr:row>
      <xdr:rowOff>57150</xdr:rowOff>
    </xdr:to>
    <xdr:sp macro="" textlink="">
      <xdr:nvSpPr>
        <xdr:cNvPr id="306" name="Rectangle 308"/>
        <xdr:cNvSpPr>
          <a:spLocks noChangeArrowheads="1"/>
        </xdr:cNvSpPr>
      </xdr:nvSpPr>
      <xdr:spPr>
        <a:xfrm>
          <a:off x="0" y="182797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148</xdr:row>
      <xdr:rowOff>57150</xdr:rowOff>
    </xdr:from>
    <xdr:to>
      <xdr:col>1</xdr:col>
      <xdr:colOff>85725</xdr:colOff>
      <xdr:row>151</xdr:row>
      <xdr:rowOff>57150</xdr:rowOff>
    </xdr:to>
    <xdr:sp macro="" textlink="">
      <xdr:nvSpPr>
        <xdr:cNvPr id="307" name="Rectangle 309"/>
        <xdr:cNvSpPr>
          <a:spLocks noChangeArrowheads="1"/>
        </xdr:cNvSpPr>
      </xdr:nvSpPr>
      <xdr:spPr>
        <a:xfrm>
          <a:off x="0" y="187852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152</xdr:row>
      <xdr:rowOff>57150</xdr:rowOff>
    </xdr:from>
    <xdr:to>
      <xdr:col>1</xdr:col>
      <xdr:colOff>85725</xdr:colOff>
      <xdr:row>155</xdr:row>
      <xdr:rowOff>57150</xdr:rowOff>
    </xdr:to>
    <xdr:sp macro="" textlink="">
      <xdr:nvSpPr>
        <xdr:cNvPr id="308" name="Rectangle 310"/>
        <xdr:cNvSpPr>
          <a:spLocks noChangeArrowheads="1"/>
        </xdr:cNvSpPr>
      </xdr:nvSpPr>
      <xdr:spPr>
        <a:xfrm>
          <a:off x="0" y="19290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156</xdr:row>
      <xdr:rowOff>57150</xdr:rowOff>
    </xdr:from>
    <xdr:to>
      <xdr:col>1</xdr:col>
      <xdr:colOff>85725</xdr:colOff>
      <xdr:row>159</xdr:row>
      <xdr:rowOff>57150</xdr:rowOff>
    </xdr:to>
    <xdr:sp macro="" textlink="">
      <xdr:nvSpPr>
        <xdr:cNvPr id="309" name="Rectangle 311"/>
        <xdr:cNvSpPr>
          <a:spLocks noChangeArrowheads="1"/>
        </xdr:cNvSpPr>
      </xdr:nvSpPr>
      <xdr:spPr>
        <a:xfrm>
          <a:off x="0" y="19796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160</xdr:row>
      <xdr:rowOff>57150</xdr:rowOff>
    </xdr:from>
    <xdr:to>
      <xdr:col>1</xdr:col>
      <xdr:colOff>85725</xdr:colOff>
      <xdr:row>163</xdr:row>
      <xdr:rowOff>57150</xdr:rowOff>
    </xdr:to>
    <xdr:sp macro="" textlink="">
      <xdr:nvSpPr>
        <xdr:cNvPr id="310" name="Rectangle 312"/>
        <xdr:cNvSpPr>
          <a:spLocks noChangeArrowheads="1"/>
        </xdr:cNvSpPr>
      </xdr:nvSpPr>
      <xdr:spPr>
        <a:xfrm>
          <a:off x="0" y="20301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11" name="Rectangle 52"/>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12" name="Rectangle 53"/>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185</xdr:row>
      <xdr:rowOff>57150</xdr:rowOff>
    </xdr:from>
    <xdr:to>
      <xdr:col>1</xdr:col>
      <xdr:colOff>85725</xdr:colOff>
      <xdr:row>188</xdr:row>
      <xdr:rowOff>57150</xdr:rowOff>
    </xdr:to>
    <xdr:sp macro="" textlink="">
      <xdr:nvSpPr>
        <xdr:cNvPr id="313" name="Rectangle 313"/>
        <xdr:cNvSpPr>
          <a:spLocks noChangeArrowheads="1"/>
        </xdr:cNvSpPr>
      </xdr:nvSpPr>
      <xdr:spPr>
        <a:xfrm>
          <a:off x="0" y="234867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14" name="Rectangle 314"/>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15" name="Rectangle 315"/>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189</xdr:row>
      <xdr:rowOff>57150</xdr:rowOff>
    </xdr:from>
    <xdr:to>
      <xdr:col>1</xdr:col>
      <xdr:colOff>85725</xdr:colOff>
      <xdr:row>192</xdr:row>
      <xdr:rowOff>57150</xdr:rowOff>
    </xdr:to>
    <xdr:sp macro="" textlink="">
      <xdr:nvSpPr>
        <xdr:cNvPr id="316" name="Rectangle 316"/>
        <xdr:cNvSpPr>
          <a:spLocks noChangeArrowheads="1"/>
        </xdr:cNvSpPr>
      </xdr:nvSpPr>
      <xdr:spPr>
        <a:xfrm>
          <a:off x="0" y="239922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317" name="Rectangle 317"/>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318" name="Rectangle 318"/>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319" name="Rectangle 319"/>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320" name="Rectangle 320"/>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321" name="Rectangle 321"/>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322" name="Rectangle 322"/>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323" name="Rectangle 323"/>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324" name="Rectangle 324"/>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325" name="Rectangle 325"/>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326" name="Rectangle 326"/>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327" name="Rectangle 327"/>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328" name="Rectangle 328"/>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329" name="Rectangle 329"/>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330" name="Rectangle 330"/>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185</xdr:row>
      <xdr:rowOff>57150</xdr:rowOff>
    </xdr:from>
    <xdr:to>
      <xdr:col>1</xdr:col>
      <xdr:colOff>85725</xdr:colOff>
      <xdr:row>188</xdr:row>
      <xdr:rowOff>57150</xdr:rowOff>
    </xdr:to>
    <xdr:sp macro="" textlink="">
      <xdr:nvSpPr>
        <xdr:cNvPr id="331" name="Rectangle 13"/>
        <xdr:cNvSpPr>
          <a:spLocks noChangeArrowheads="1"/>
        </xdr:cNvSpPr>
      </xdr:nvSpPr>
      <xdr:spPr>
        <a:xfrm>
          <a:off x="0" y="234867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32" name="Rectangle 15"/>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33" name="Rectangle 16"/>
        <xdr:cNvSpPr>
          <a:spLocks noChangeArrowheads="1"/>
        </xdr:cNvSpPr>
      </xdr:nvSpPr>
      <xdr:spPr>
        <a:xfrm>
          <a:off x="0" y="3101149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189</xdr:row>
      <xdr:rowOff>57150</xdr:rowOff>
    </xdr:from>
    <xdr:to>
      <xdr:col>1</xdr:col>
      <xdr:colOff>85725</xdr:colOff>
      <xdr:row>192</xdr:row>
      <xdr:rowOff>57150</xdr:rowOff>
    </xdr:to>
    <xdr:sp macro="" textlink="">
      <xdr:nvSpPr>
        <xdr:cNvPr id="334" name="Rectangle 298"/>
        <xdr:cNvSpPr>
          <a:spLocks noChangeArrowheads="1"/>
        </xdr:cNvSpPr>
      </xdr:nvSpPr>
      <xdr:spPr>
        <a:xfrm>
          <a:off x="0" y="239922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335" name="Rectangle 299"/>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336" name="Rectangle 300"/>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337" name="Rectangle 301"/>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338" name="Rectangle 302"/>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339" name="Rectangle 303"/>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340" name="Rectangle 304"/>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341" name="Rectangle 305"/>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342" name="Rectangle 306"/>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343" name="Rectangle 307"/>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344" name="Rectangle 308"/>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345" name="Rectangle 309"/>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346" name="Rectangle 310"/>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347" name="Rectangle 311"/>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348" name="Rectangle 312"/>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49" name="Rectangle 126"/>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50" name="Rectangle 127"/>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270</xdr:row>
      <xdr:rowOff>57150</xdr:rowOff>
    </xdr:from>
    <xdr:to>
      <xdr:col>1</xdr:col>
      <xdr:colOff>85725</xdr:colOff>
      <xdr:row>273</xdr:row>
      <xdr:rowOff>57150</xdr:rowOff>
    </xdr:to>
    <xdr:sp macro="" textlink="">
      <xdr:nvSpPr>
        <xdr:cNvPr id="351" name="Rectangle 331"/>
        <xdr:cNvSpPr>
          <a:spLocks noChangeArrowheads="1"/>
        </xdr:cNvSpPr>
      </xdr:nvSpPr>
      <xdr:spPr>
        <a:xfrm>
          <a:off x="0" y="34253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52" name="Rectangle 332"/>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53" name="Rectangle 333"/>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274</xdr:row>
      <xdr:rowOff>57150</xdr:rowOff>
    </xdr:from>
    <xdr:to>
      <xdr:col>1</xdr:col>
      <xdr:colOff>85725</xdr:colOff>
      <xdr:row>277</xdr:row>
      <xdr:rowOff>57150</xdr:rowOff>
    </xdr:to>
    <xdr:sp macro="" textlink="">
      <xdr:nvSpPr>
        <xdr:cNvPr id="354" name="Rectangle 334"/>
        <xdr:cNvSpPr>
          <a:spLocks noChangeArrowheads="1"/>
        </xdr:cNvSpPr>
      </xdr:nvSpPr>
      <xdr:spPr>
        <a:xfrm>
          <a:off x="0" y="34759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355" name="Rectangle 335"/>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356" name="Rectangle 336"/>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357" name="Rectangle 337"/>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358" name="Rectangle 338"/>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359" name="Rectangle 339"/>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360" name="Rectangle 340"/>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361" name="Rectangle 341"/>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362" name="Rectangle 342"/>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363" name="Rectangle 34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364" name="Rectangle 344"/>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365" name="Rectangle 345"/>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366" name="Rectangle 346"/>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367" name="Rectangle 347"/>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368" name="Rectangle 348"/>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69" name="Rectangle 52"/>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70" name="Rectangle 53"/>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270</xdr:row>
      <xdr:rowOff>57150</xdr:rowOff>
    </xdr:from>
    <xdr:to>
      <xdr:col>1</xdr:col>
      <xdr:colOff>85725</xdr:colOff>
      <xdr:row>273</xdr:row>
      <xdr:rowOff>57150</xdr:rowOff>
    </xdr:to>
    <xdr:sp macro="" textlink="">
      <xdr:nvSpPr>
        <xdr:cNvPr id="371" name="Rectangle 313"/>
        <xdr:cNvSpPr>
          <a:spLocks noChangeArrowheads="1"/>
        </xdr:cNvSpPr>
      </xdr:nvSpPr>
      <xdr:spPr>
        <a:xfrm>
          <a:off x="0" y="34253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72" name="Rectangle 314"/>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73" name="Rectangle 315"/>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274</xdr:row>
      <xdr:rowOff>57150</xdr:rowOff>
    </xdr:from>
    <xdr:to>
      <xdr:col>1</xdr:col>
      <xdr:colOff>85725</xdr:colOff>
      <xdr:row>277</xdr:row>
      <xdr:rowOff>57150</xdr:rowOff>
    </xdr:to>
    <xdr:sp macro="" textlink="">
      <xdr:nvSpPr>
        <xdr:cNvPr id="374" name="Rectangle 316"/>
        <xdr:cNvSpPr>
          <a:spLocks noChangeArrowheads="1"/>
        </xdr:cNvSpPr>
      </xdr:nvSpPr>
      <xdr:spPr>
        <a:xfrm>
          <a:off x="0" y="34759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375" name="Rectangle 317"/>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376" name="Rectangle 318"/>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377" name="Rectangle 319"/>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378" name="Rectangle 320"/>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379" name="Rectangle 321"/>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380" name="Rectangle 322"/>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381" name="Rectangle 32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382" name="Rectangle 324"/>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383" name="Rectangle 325"/>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384" name="Rectangle 326"/>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385" name="Rectangle 327"/>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386" name="Rectangle 328"/>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387" name="Rectangle 329"/>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388" name="Rectangle 330"/>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270</xdr:row>
      <xdr:rowOff>57150</xdr:rowOff>
    </xdr:from>
    <xdr:to>
      <xdr:col>1</xdr:col>
      <xdr:colOff>85725</xdr:colOff>
      <xdr:row>273</xdr:row>
      <xdr:rowOff>57150</xdr:rowOff>
    </xdr:to>
    <xdr:sp macro="" textlink="">
      <xdr:nvSpPr>
        <xdr:cNvPr id="389" name="Rectangle 13"/>
        <xdr:cNvSpPr>
          <a:spLocks noChangeArrowheads="1"/>
        </xdr:cNvSpPr>
      </xdr:nvSpPr>
      <xdr:spPr>
        <a:xfrm>
          <a:off x="0" y="34253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90" name="Rectangle 15"/>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91" name="Rectangle 16"/>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274</xdr:row>
      <xdr:rowOff>57150</xdr:rowOff>
    </xdr:from>
    <xdr:to>
      <xdr:col>1</xdr:col>
      <xdr:colOff>85725</xdr:colOff>
      <xdr:row>277</xdr:row>
      <xdr:rowOff>57150</xdr:rowOff>
    </xdr:to>
    <xdr:sp macro="" textlink="">
      <xdr:nvSpPr>
        <xdr:cNvPr id="392" name="Rectangle 298"/>
        <xdr:cNvSpPr>
          <a:spLocks noChangeArrowheads="1"/>
        </xdr:cNvSpPr>
      </xdr:nvSpPr>
      <xdr:spPr>
        <a:xfrm>
          <a:off x="0" y="34759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393" name="Rectangle 299"/>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394" name="Rectangle 300"/>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395" name="Rectangle 301"/>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396" name="Rectangle 302"/>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397" name="Rectangle 30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398" name="Rectangle 304"/>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399" name="Rectangle 305"/>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400" name="Rectangle 306"/>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401" name="Rectangle 307"/>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402" name="Rectangle 308"/>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403" name="Rectangle 309"/>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404" name="Rectangle 310"/>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405" name="Rectangle 311"/>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406" name="Rectangle 312"/>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07" name="Rectangle 126"/>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08" name="Rectangle 127"/>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270</xdr:row>
      <xdr:rowOff>57150</xdr:rowOff>
    </xdr:from>
    <xdr:to>
      <xdr:col>1</xdr:col>
      <xdr:colOff>85725</xdr:colOff>
      <xdr:row>273</xdr:row>
      <xdr:rowOff>57150</xdr:rowOff>
    </xdr:to>
    <xdr:sp macro="" textlink="">
      <xdr:nvSpPr>
        <xdr:cNvPr id="409" name="Rectangle 331"/>
        <xdr:cNvSpPr>
          <a:spLocks noChangeArrowheads="1"/>
        </xdr:cNvSpPr>
      </xdr:nvSpPr>
      <xdr:spPr>
        <a:xfrm>
          <a:off x="0" y="34253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10" name="Rectangle 332"/>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11" name="Rectangle 333"/>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274</xdr:row>
      <xdr:rowOff>57150</xdr:rowOff>
    </xdr:from>
    <xdr:to>
      <xdr:col>1</xdr:col>
      <xdr:colOff>85725</xdr:colOff>
      <xdr:row>277</xdr:row>
      <xdr:rowOff>57150</xdr:rowOff>
    </xdr:to>
    <xdr:sp macro="" textlink="">
      <xdr:nvSpPr>
        <xdr:cNvPr id="412" name="Rectangle 334"/>
        <xdr:cNvSpPr>
          <a:spLocks noChangeArrowheads="1"/>
        </xdr:cNvSpPr>
      </xdr:nvSpPr>
      <xdr:spPr>
        <a:xfrm>
          <a:off x="0" y="34759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413" name="Rectangle 335"/>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414" name="Rectangle 336"/>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415" name="Rectangle 337"/>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416" name="Rectangle 338"/>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417" name="Rectangle 339"/>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418" name="Rectangle 340"/>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419" name="Rectangle 341"/>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420" name="Rectangle 342"/>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421" name="Rectangle 34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422" name="Rectangle 344"/>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423" name="Rectangle 345"/>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424" name="Rectangle 346"/>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425" name="Rectangle 347"/>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426" name="Rectangle 348"/>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27" name="Rectangle 52"/>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28" name="Rectangle 53"/>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270</xdr:row>
      <xdr:rowOff>57150</xdr:rowOff>
    </xdr:from>
    <xdr:to>
      <xdr:col>1</xdr:col>
      <xdr:colOff>85725</xdr:colOff>
      <xdr:row>273</xdr:row>
      <xdr:rowOff>57150</xdr:rowOff>
    </xdr:to>
    <xdr:sp macro="" textlink="">
      <xdr:nvSpPr>
        <xdr:cNvPr id="429" name="Rectangle 313"/>
        <xdr:cNvSpPr>
          <a:spLocks noChangeArrowheads="1"/>
        </xdr:cNvSpPr>
      </xdr:nvSpPr>
      <xdr:spPr>
        <a:xfrm>
          <a:off x="0" y="34253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30" name="Rectangle 314"/>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31" name="Rectangle 315"/>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274</xdr:row>
      <xdr:rowOff>57150</xdr:rowOff>
    </xdr:from>
    <xdr:to>
      <xdr:col>1</xdr:col>
      <xdr:colOff>85725</xdr:colOff>
      <xdr:row>277</xdr:row>
      <xdr:rowOff>57150</xdr:rowOff>
    </xdr:to>
    <xdr:sp macro="" textlink="">
      <xdr:nvSpPr>
        <xdr:cNvPr id="432" name="Rectangle 316"/>
        <xdr:cNvSpPr>
          <a:spLocks noChangeArrowheads="1"/>
        </xdr:cNvSpPr>
      </xdr:nvSpPr>
      <xdr:spPr>
        <a:xfrm>
          <a:off x="0" y="34759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433" name="Rectangle 317"/>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434" name="Rectangle 318"/>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435" name="Rectangle 319"/>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436" name="Rectangle 320"/>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437" name="Rectangle 321"/>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438" name="Rectangle 322"/>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439" name="Rectangle 32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440" name="Rectangle 324"/>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441" name="Rectangle 325"/>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442" name="Rectangle 326"/>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443" name="Rectangle 327"/>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444" name="Rectangle 328"/>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445" name="Rectangle 329"/>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446" name="Rectangle 330"/>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270</xdr:row>
      <xdr:rowOff>57150</xdr:rowOff>
    </xdr:from>
    <xdr:to>
      <xdr:col>1</xdr:col>
      <xdr:colOff>85725</xdr:colOff>
      <xdr:row>273</xdr:row>
      <xdr:rowOff>57150</xdr:rowOff>
    </xdr:to>
    <xdr:sp macro="" textlink="">
      <xdr:nvSpPr>
        <xdr:cNvPr id="447" name="Rectangle 13"/>
        <xdr:cNvSpPr>
          <a:spLocks noChangeArrowheads="1"/>
        </xdr:cNvSpPr>
      </xdr:nvSpPr>
      <xdr:spPr>
        <a:xfrm>
          <a:off x="0" y="34253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48" name="Rectangle 15"/>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49" name="Rectangle 16"/>
        <xdr:cNvSpPr>
          <a:spLocks noChangeArrowheads="1"/>
        </xdr:cNvSpPr>
      </xdr:nvSpPr>
      <xdr:spPr>
        <a:xfrm>
          <a:off x="0" y="4177855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274</xdr:row>
      <xdr:rowOff>57150</xdr:rowOff>
    </xdr:from>
    <xdr:to>
      <xdr:col>1</xdr:col>
      <xdr:colOff>85725</xdr:colOff>
      <xdr:row>277</xdr:row>
      <xdr:rowOff>57150</xdr:rowOff>
    </xdr:to>
    <xdr:sp macro="" textlink="">
      <xdr:nvSpPr>
        <xdr:cNvPr id="450" name="Rectangle 298"/>
        <xdr:cNvSpPr>
          <a:spLocks noChangeArrowheads="1"/>
        </xdr:cNvSpPr>
      </xdr:nvSpPr>
      <xdr:spPr>
        <a:xfrm>
          <a:off x="0" y="34759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451" name="Rectangle 299"/>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452" name="Rectangle 300"/>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453" name="Rectangle 301"/>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454" name="Rectangle 302"/>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455" name="Rectangle 30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456" name="Rectangle 304"/>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457" name="Rectangle 305"/>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458" name="Rectangle 306"/>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459" name="Rectangle 307"/>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460" name="Rectangle 308"/>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461" name="Rectangle 309"/>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462" name="Rectangle 310"/>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463" name="Rectangle 311"/>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464" name="Rectangle 312"/>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65" name="Rectangle 163"/>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66" name="Rectangle 164"/>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467" name="Rectangle 349"/>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68" name="Rectangle 350"/>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69" name="Rectangle 351"/>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470" name="Rectangle 352"/>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471" name="Rectangle 35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472" name="Rectangle 354"/>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473" name="Rectangle 355"/>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474" name="Rectangle 356"/>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475" name="Rectangle 357"/>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476" name="Rectangle 358"/>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477" name="Rectangle 359"/>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478" name="Rectangle 360"/>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479" name="Rectangle 362"/>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480" name="Rectangle 36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481" name="Rectangle 364"/>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482" name="Rectangle 365"/>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483" name="Rectangle 366"/>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84" name="Rectangle 126"/>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85" name="Rectangle 127"/>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486" name="Rectangle 331"/>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87" name="Rectangle 332"/>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488" name="Rectangle 333"/>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489" name="Rectangle 334"/>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490" name="Rectangle 335"/>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491" name="Rectangle 336"/>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492" name="Rectangle 337"/>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493" name="Rectangle 338"/>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494" name="Rectangle 339"/>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495" name="Rectangle 340"/>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496" name="Rectangle 341"/>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497" name="Rectangle 342"/>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498" name="Rectangle 344"/>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499" name="Rectangle 345"/>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500" name="Rectangle 346"/>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501" name="Rectangle 347"/>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502" name="Rectangle 348"/>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03" name="Rectangle 52"/>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04" name="Rectangle 53"/>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505" name="Rectangle 313"/>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06" name="Rectangle 314"/>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07" name="Rectangle 315"/>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508" name="Rectangle 316"/>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509" name="Rectangle 317"/>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510" name="Rectangle 318"/>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511" name="Rectangle 319"/>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512" name="Rectangle 320"/>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513" name="Rectangle 321"/>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514" name="Rectangle 322"/>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515" name="Rectangle 32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516" name="Rectangle 324"/>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517" name="Rectangle 326"/>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518" name="Rectangle 327"/>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519" name="Rectangle 328"/>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520" name="Rectangle 329"/>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521" name="Rectangle 330"/>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522" name="Rectangle 13"/>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23" name="Rectangle 15"/>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24" name="Rectangle 16"/>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525" name="Rectangle 298"/>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526" name="Rectangle 299"/>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527" name="Rectangle 300"/>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528" name="Rectangle 301"/>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529" name="Rectangle 302"/>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530" name="Rectangle 30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531" name="Rectangle 304"/>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532" name="Rectangle 305"/>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533" name="Rectangle 306"/>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534" name="Rectangle 308"/>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535" name="Rectangle 309"/>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536" name="Rectangle 310"/>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537" name="Rectangle 311"/>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538" name="Rectangle 312"/>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39" name="Rectangle 126"/>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40" name="Rectangle 127"/>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541" name="Rectangle 331"/>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42" name="Rectangle 332"/>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43" name="Rectangle 333"/>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544" name="Rectangle 334"/>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545" name="Rectangle 335"/>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546" name="Rectangle 336"/>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547" name="Rectangle 337"/>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548" name="Rectangle 338"/>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549" name="Rectangle 339"/>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550" name="Rectangle 340"/>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551" name="Rectangle 341"/>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552" name="Rectangle 342"/>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3</xdr:col>
      <xdr:colOff>95250</xdr:colOff>
      <xdr:row>387</xdr:row>
      <xdr:rowOff>28575</xdr:rowOff>
    </xdr:from>
    <xdr:to>
      <xdr:col>5</xdr:col>
      <xdr:colOff>57150</xdr:colOff>
      <xdr:row>390</xdr:row>
      <xdr:rowOff>28575</xdr:rowOff>
    </xdr:to>
    <xdr:sp macro="" textlink="">
      <xdr:nvSpPr>
        <xdr:cNvPr id="553" name="Rectangle 343"/>
        <xdr:cNvSpPr>
          <a:spLocks noChangeArrowheads="1"/>
        </xdr:cNvSpPr>
      </xdr:nvSpPr>
      <xdr:spPr>
        <a:xfrm>
          <a:off x="434340" y="49035970"/>
          <a:ext cx="187960"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554" name="Rectangle 344"/>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555" name="Rectangle 345"/>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556" name="Rectangle 346"/>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557" name="Rectangle 347"/>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558" name="Rectangle 348"/>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59" name="Rectangle 52"/>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60" name="Rectangle 53"/>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561" name="Rectangle 313"/>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62" name="Rectangle 314"/>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63" name="Rectangle 315"/>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564" name="Rectangle 316"/>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565" name="Rectangle 317"/>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566" name="Rectangle 318"/>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567" name="Rectangle 319"/>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568" name="Rectangle 320"/>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569" name="Rectangle 321"/>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570" name="Rectangle 322"/>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571" name="Rectangle 32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572" name="Rectangle 324"/>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573" name="Rectangle 326"/>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574" name="Rectangle 327"/>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575" name="Rectangle 328"/>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576" name="Rectangle 329"/>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577" name="Rectangle 330"/>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355</xdr:row>
      <xdr:rowOff>57150</xdr:rowOff>
    </xdr:from>
    <xdr:to>
      <xdr:col>1</xdr:col>
      <xdr:colOff>85725</xdr:colOff>
      <xdr:row>358</xdr:row>
      <xdr:rowOff>57150</xdr:rowOff>
    </xdr:to>
    <xdr:sp macro="" textlink="">
      <xdr:nvSpPr>
        <xdr:cNvPr id="578" name="Rectangle 13"/>
        <xdr:cNvSpPr>
          <a:spLocks noChangeArrowheads="1"/>
        </xdr:cNvSpPr>
      </xdr:nvSpPr>
      <xdr:spPr>
        <a:xfrm>
          <a:off x="0" y="45020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79" name="Rectangle 15"/>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415</xdr:row>
      <xdr:rowOff>0</xdr:rowOff>
    </xdr:from>
    <xdr:to>
      <xdr:col>1</xdr:col>
      <xdr:colOff>85725</xdr:colOff>
      <xdr:row>415</xdr:row>
      <xdr:rowOff>0</xdr:rowOff>
    </xdr:to>
    <xdr:sp macro="" textlink="">
      <xdr:nvSpPr>
        <xdr:cNvPr id="580" name="Rectangle 16"/>
        <xdr:cNvSpPr>
          <a:spLocks noChangeArrowheads="1"/>
        </xdr:cNvSpPr>
      </xdr:nvSpPr>
      <xdr:spPr>
        <a:xfrm>
          <a:off x="0" y="52545615"/>
          <a:ext cx="1987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359</xdr:row>
      <xdr:rowOff>57150</xdr:rowOff>
    </xdr:from>
    <xdr:to>
      <xdr:col>1</xdr:col>
      <xdr:colOff>85725</xdr:colOff>
      <xdr:row>362</xdr:row>
      <xdr:rowOff>57150</xdr:rowOff>
    </xdr:to>
    <xdr:sp macro="" textlink="">
      <xdr:nvSpPr>
        <xdr:cNvPr id="581" name="Rectangle 298"/>
        <xdr:cNvSpPr>
          <a:spLocks noChangeArrowheads="1"/>
        </xdr:cNvSpPr>
      </xdr:nvSpPr>
      <xdr:spPr>
        <a:xfrm>
          <a:off x="0" y="45526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582" name="Rectangle 299"/>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583" name="Rectangle 300"/>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584" name="Rectangle 301"/>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585" name="Rectangle 302"/>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586" name="Rectangle 30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587" name="Rectangle 304"/>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588" name="Rectangle 305"/>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589" name="Rectangle 306"/>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590" name="Rectangle 308"/>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591" name="Rectangle 309"/>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592" name="Rectangle 310"/>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593" name="Rectangle 311"/>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594" name="Rectangle 312"/>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59</xdr:row>
      <xdr:rowOff>57150</xdr:rowOff>
    </xdr:from>
    <xdr:to>
      <xdr:col>1</xdr:col>
      <xdr:colOff>85725</xdr:colOff>
      <xdr:row>62</xdr:row>
      <xdr:rowOff>57150</xdr:rowOff>
    </xdr:to>
    <xdr:sp macro="" textlink="">
      <xdr:nvSpPr>
        <xdr:cNvPr id="595" name="Rectangle 306"/>
        <xdr:cNvSpPr>
          <a:spLocks noChangeArrowheads="1"/>
        </xdr:cNvSpPr>
      </xdr:nvSpPr>
      <xdr:spPr>
        <a:xfrm>
          <a:off x="0" y="75126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63</xdr:row>
      <xdr:rowOff>57150</xdr:rowOff>
    </xdr:from>
    <xdr:to>
      <xdr:col>1</xdr:col>
      <xdr:colOff>85725</xdr:colOff>
      <xdr:row>66</xdr:row>
      <xdr:rowOff>57150</xdr:rowOff>
    </xdr:to>
    <xdr:sp macro="" textlink="">
      <xdr:nvSpPr>
        <xdr:cNvPr id="596" name="Rectangle 307"/>
        <xdr:cNvSpPr>
          <a:spLocks noChangeArrowheads="1"/>
        </xdr:cNvSpPr>
      </xdr:nvSpPr>
      <xdr:spPr>
        <a:xfrm>
          <a:off x="0" y="80181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67</xdr:row>
      <xdr:rowOff>57150</xdr:rowOff>
    </xdr:from>
    <xdr:to>
      <xdr:col>1</xdr:col>
      <xdr:colOff>85725</xdr:colOff>
      <xdr:row>70</xdr:row>
      <xdr:rowOff>57150</xdr:rowOff>
    </xdr:to>
    <xdr:sp macro="" textlink="">
      <xdr:nvSpPr>
        <xdr:cNvPr id="597" name="Rectangle 306"/>
        <xdr:cNvSpPr>
          <a:spLocks noChangeArrowheads="1"/>
        </xdr:cNvSpPr>
      </xdr:nvSpPr>
      <xdr:spPr>
        <a:xfrm>
          <a:off x="0" y="85236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71</xdr:row>
      <xdr:rowOff>57150</xdr:rowOff>
    </xdr:from>
    <xdr:to>
      <xdr:col>1</xdr:col>
      <xdr:colOff>85725</xdr:colOff>
      <xdr:row>74</xdr:row>
      <xdr:rowOff>57150</xdr:rowOff>
    </xdr:to>
    <xdr:sp macro="" textlink="">
      <xdr:nvSpPr>
        <xdr:cNvPr id="598" name="Rectangle 307"/>
        <xdr:cNvSpPr>
          <a:spLocks noChangeArrowheads="1"/>
        </xdr:cNvSpPr>
      </xdr:nvSpPr>
      <xdr:spPr>
        <a:xfrm>
          <a:off x="0" y="90290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108</xdr:row>
      <xdr:rowOff>57150</xdr:rowOff>
    </xdr:from>
    <xdr:to>
      <xdr:col>1</xdr:col>
      <xdr:colOff>85725</xdr:colOff>
      <xdr:row>111</xdr:row>
      <xdr:rowOff>57150</xdr:rowOff>
    </xdr:to>
    <xdr:sp macro="" textlink="">
      <xdr:nvSpPr>
        <xdr:cNvPr id="599" name="Rectangle 313"/>
        <xdr:cNvSpPr>
          <a:spLocks noChangeArrowheads="1"/>
        </xdr:cNvSpPr>
      </xdr:nvSpPr>
      <xdr:spPr>
        <a:xfrm>
          <a:off x="0" y="137306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112</xdr:row>
      <xdr:rowOff>57150</xdr:rowOff>
    </xdr:from>
    <xdr:to>
      <xdr:col>1</xdr:col>
      <xdr:colOff>85725</xdr:colOff>
      <xdr:row>115</xdr:row>
      <xdr:rowOff>57150</xdr:rowOff>
    </xdr:to>
    <xdr:sp macro="" textlink="">
      <xdr:nvSpPr>
        <xdr:cNvPr id="600" name="Rectangle 316"/>
        <xdr:cNvSpPr>
          <a:spLocks noChangeArrowheads="1"/>
        </xdr:cNvSpPr>
      </xdr:nvSpPr>
      <xdr:spPr>
        <a:xfrm>
          <a:off x="0" y="142360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108</xdr:row>
      <xdr:rowOff>57150</xdr:rowOff>
    </xdr:from>
    <xdr:to>
      <xdr:col>1</xdr:col>
      <xdr:colOff>85725</xdr:colOff>
      <xdr:row>111</xdr:row>
      <xdr:rowOff>57150</xdr:rowOff>
    </xdr:to>
    <xdr:sp macro="" textlink="">
      <xdr:nvSpPr>
        <xdr:cNvPr id="601" name="Rectangle 13"/>
        <xdr:cNvSpPr>
          <a:spLocks noChangeArrowheads="1"/>
        </xdr:cNvSpPr>
      </xdr:nvSpPr>
      <xdr:spPr>
        <a:xfrm>
          <a:off x="0" y="137306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112</xdr:row>
      <xdr:rowOff>57150</xdr:rowOff>
    </xdr:from>
    <xdr:to>
      <xdr:col>1</xdr:col>
      <xdr:colOff>85725</xdr:colOff>
      <xdr:row>115</xdr:row>
      <xdr:rowOff>57150</xdr:rowOff>
    </xdr:to>
    <xdr:sp macro="" textlink="">
      <xdr:nvSpPr>
        <xdr:cNvPr id="602" name="Rectangle 298"/>
        <xdr:cNvSpPr>
          <a:spLocks noChangeArrowheads="1"/>
        </xdr:cNvSpPr>
      </xdr:nvSpPr>
      <xdr:spPr>
        <a:xfrm>
          <a:off x="0" y="142360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116</xdr:row>
      <xdr:rowOff>57150</xdr:rowOff>
    </xdr:from>
    <xdr:to>
      <xdr:col>1</xdr:col>
      <xdr:colOff>85725</xdr:colOff>
      <xdr:row>119</xdr:row>
      <xdr:rowOff>57150</xdr:rowOff>
    </xdr:to>
    <xdr:sp macro="" textlink="">
      <xdr:nvSpPr>
        <xdr:cNvPr id="603" name="Rectangle 313"/>
        <xdr:cNvSpPr>
          <a:spLocks noChangeArrowheads="1"/>
        </xdr:cNvSpPr>
      </xdr:nvSpPr>
      <xdr:spPr>
        <a:xfrm>
          <a:off x="0" y="147415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120</xdr:row>
      <xdr:rowOff>57150</xdr:rowOff>
    </xdr:from>
    <xdr:to>
      <xdr:col>1</xdr:col>
      <xdr:colOff>85725</xdr:colOff>
      <xdr:row>123</xdr:row>
      <xdr:rowOff>57150</xdr:rowOff>
    </xdr:to>
    <xdr:sp macro="" textlink="">
      <xdr:nvSpPr>
        <xdr:cNvPr id="604" name="Rectangle 316"/>
        <xdr:cNvSpPr>
          <a:spLocks noChangeArrowheads="1"/>
        </xdr:cNvSpPr>
      </xdr:nvSpPr>
      <xdr:spPr>
        <a:xfrm>
          <a:off x="0" y="152469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116</xdr:row>
      <xdr:rowOff>57150</xdr:rowOff>
    </xdr:from>
    <xdr:to>
      <xdr:col>1</xdr:col>
      <xdr:colOff>85725</xdr:colOff>
      <xdr:row>119</xdr:row>
      <xdr:rowOff>57150</xdr:rowOff>
    </xdr:to>
    <xdr:sp macro="" textlink="">
      <xdr:nvSpPr>
        <xdr:cNvPr id="605" name="Rectangle 13"/>
        <xdr:cNvSpPr>
          <a:spLocks noChangeArrowheads="1"/>
        </xdr:cNvSpPr>
      </xdr:nvSpPr>
      <xdr:spPr>
        <a:xfrm>
          <a:off x="0" y="147415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120</xdr:row>
      <xdr:rowOff>57150</xdr:rowOff>
    </xdr:from>
    <xdr:to>
      <xdr:col>1</xdr:col>
      <xdr:colOff>85725</xdr:colOff>
      <xdr:row>123</xdr:row>
      <xdr:rowOff>57150</xdr:rowOff>
    </xdr:to>
    <xdr:sp macro="" textlink="">
      <xdr:nvSpPr>
        <xdr:cNvPr id="606" name="Rectangle 298"/>
        <xdr:cNvSpPr>
          <a:spLocks noChangeArrowheads="1"/>
        </xdr:cNvSpPr>
      </xdr:nvSpPr>
      <xdr:spPr>
        <a:xfrm>
          <a:off x="0" y="152469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124</xdr:row>
      <xdr:rowOff>57150</xdr:rowOff>
    </xdr:from>
    <xdr:to>
      <xdr:col>1</xdr:col>
      <xdr:colOff>85725</xdr:colOff>
      <xdr:row>127</xdr:row>
      <xdr:rowOff>57150</xdr:rowOff>
    </xdr:to>
    <xdr:sp macro="" textlink="">
      <xdr:nvSpPr>
        <xdr:cNvPr id="607" name="Rectangle 313"/>
        <xdr:cNvSpPr>
          <a:spLocks noChangeArrowheads="1"/>
        </xdr:cNvSpPr>
      </xdr:nvSpPr>
      <xdr:spPr>
        <a:xfrm>
          <a:off x="0" y="157524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128</xdr:row>
      <xdr:rowOff>57150</xdr:rowOff>
    </xdr:from>
    <xdr:to>
      <xdr:col>1</xdr:col>
      <xdr:colOff>85725</xdr:colOff>
      <xdr:row>131</xdr:row>
      <xdr:rowOff>57150</xdr:rowOff>
    </xdr:to>
    <xdr:sp macro="" textlink="">
      <xdr:nvSpPr>
        <xdr:cNvPr id="608" name="Rectangle 316"/>
        <xdr:cNvSpPr>
          <a:spLocks noChangeArrowheads="1"/>
        </xdr:cNvSpPr>
      </xdr:nvSpPr>
      <xdr:spPr>
        <a:xfrm>
          <a:off x="0" y="162579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124</xdr:row>
      <xdr:rowOff>57150</xdr:rowOff>
    </xdr:from>
    <xdr:to>
      <xdr:col>1</xdr:col>
      <xdr:colOff>85725</xdr:colOff>
      <xdr:row>127</xdr:row>
      <xdr:rowOff>57150</xdr:rowOff>
    </xdr:to>
    <xdr:sp macro="" textlink="">
      <xdr:nvSpPr>
        <xdr:cNvPr id="609" name="Rectangle 13"/>
        <xdr:cNvSpPr>
          <a:spLocks noChangeArrowheads="1"/>
        </xdr:cNvSpPr>
      </xdr:nvSpPr>
      <xdr:spPr>
        <a:xfrm>
          <a:off x="0" y="157524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128</xdr:row>
      <xdr:rowOff>57150</xdr:rowOff>
    </xdr:from>
    <xdr:to>
      <xdr:col>1</xdr:col>
      <xdr:colOff>85725</xdr:colOff>
      <xdr:row>131</xdr:row>
      <xdr:rowOff>57150</xdr:rowOff>
    </xdr:to>
    <xdr:sp macro="" textlink="">
      <xdr:nvSpPr>
        <xdr:cNvPr id="610" name="Rectangle 298"/>
        <xdr:cNvSpPr>
          <a:spLocks noChangeArrowheads="1"/>
        </xdr:cNvSpPr>
      </xdr:nvSpPr>
      <xdr:spPr>
        <a:xfrm>
          <a:off x="0" y="162579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132</xdr:row>
      <xdr:rowOff>57150</xdr:rowOff>
    </xdr:from>
    <xdr:to>
      <xdr:col>1</xdr:col>
      <xdr:colOff>85725</xdr:colOff>
      <xdr:row>135</xdr:row>
      <xdr:rowOff>57150</xdr:rowOff>
    </xdr:to>
    <xdr:sp macro="" textlink="">
      <xdr:nvSpPr>
        <xdr:cNvPr id="611" name="Rectangle 313"/>
        <xdr:cNvSpPr>
          <a:spLocks noChangeArrowheads="1"/>
        </xdr:cNvSpPr>
      </xdr:nvSpPr>
      <xdr:spPr>
        <a:xfrm>
          <a:off x="0" y="167633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136</xdr:row>
      <xdr:rowOff>57150</xdr:rowOff>
    </xdr:from>
    <xdr:to>
      <xdr:col>1</xdr:col>
      <xdr:colOff>85725</xdr:colOff>
      <xdr:row>139</xdr:row>
      <xdr:rowOff>57150</xdr:rowOff>
    </xdr:to>
    <xdr:sp macro="" textlink="">
      <xdr:nvSpPr>
        <xdr:cNvPr id="612" name="Rectangle 316"/>
        <xdr:cNvSpPr>
          <a:spLocks noChangeArrowheads="1"/>
        </xdr:cNvSpPr>
      </xdr:nvSpPr>
      <xdr:spPr>
        <a:xfrm>
          <a:off x="0" y="172688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132</xdr:row>
      <xdr:rowOff>57150</xdr:rowOff>
    </xdr:from>
    <xdr:to>
      <xdr:col>1</xdr:col>
      <xdr:colOff>85725</xdr:colOff>
      <xdr:row>135</xdr:row>
      <xdr:rowOff>57150</xdr:rowOff>
    </xdr:to>
    <xdr:sp macro="" textlink="">
      <xdr:nvSpPr>
        <xdr:cNvPr id="613" name="Rectangle 13"/>
        <xdr:cNvSpPr>
          <a:spLocks noChangeArrowheads="1"/>
        </xdr:cNvSpPr>
      </xdr:nvSpPr>
      <xdr:spPr>
        <a:xfrm>
          <a:off x="0" y="167633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136</xdr:row>
      <xdr:rowOff>57150</xdr:rowOff>
    </xdr:from>
    <xdr:to>
      <xdr:col>1</xdr:col>
      <xdr:colOff>85725</xdr:colOff>
      <xdr:row>139</xdr:row>
      <xdr:rowOff>57150</xdr:rowOff>
    </xdr:to>
    <xdr:sp macro="" textlink="">
      <xdr:nvSpPr>
        <xdr:cNvPr id="614" name="Rectangle 298"/>
        <xdr:cNvSpPr>
          <a:spLocks noChangeArrowheads="1"/>
        </xdr:cNvSpPr>
      </xdr:nvSpPr>
      <xdr:spPr>
        <a:xfrm>
          <a:off x="0" y="172688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140</xdr:row>
      <xdr:rowOff>57150</xdr:rowOff>
    </xdr:from>
    <xdr:to>
      <xdr:col>1</xdr:col>
      <xdr:colOff>85725</xdr:colOff>
      <xdr:row>143</xdr:row>
      <xdr:rowOff>57150</xdr:rowOff>
    </xdr:to>
    <xdr:sp macro="" textlink="">
      <xdr:nvSpPr>
        <xdr:cNvPr id="615" name="Rectangle 313"/>
        <xdr:cNvSpPr>
          <a:spLocks noChangeArrowheads="1"/>
        </xdr:cNvSpPr>
      </xdr:nvSpPr>
      <xdr:spPr>
        <a:xfrm>
          <a:off x="0" y="177742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144</xdr:row>
      <xdr:rowOff>57150</xdr:rowOff>
    </xdr:from>
    <xdr:to>
      <xdr:col>1</xdr:col>
      <xdr:colOff>85725</xdr:colOff>
      <xdr:row>147</xdr:row>
      <xdr:rowOff>57150</xdr:rowOff>
    </xdr:to>
    <xdr:sp macro="" textlink="">
      <xdr:nvSpPr>
        <xdr:cNvPr id="616" name="Rectangle 316"/>
        <xdr:cNvSpPr>
          <a:spLocks noChangeArrowheads="1"/>
        </xdr:cNvSpPr>
      </xdr:nvSpPr>
      <xdr:spPr>
        <a:xfrm>
          <a:off x="0" y="182797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140</xdr:row>
      <xdr:rowOff>57150</xdr:rowOff>
    </xdr:from>
    <xdr:to>
      <xdr:col>1</xdr:col>
      <xdr:colOff>85725</xdr:colOff>
      <xdr:row>143</xdr:row>
      <xdr:rowOff>57150</xdr:rowOff>
    </xdr:to>
    <xdr:sp macro="" textlink="">
      <xdr:nvSpPr>
        <xdr:cNvPr id="617" name="Rectangle 13"/>
        <xdr:cNvSpPr>
          <a:spLocks noChangeArrowheads="1"/>
        </xdr:cNvSpPr>
      </xdr:nvSpPr>
      <xdr:spPr>
        <a:xfrm>
          <a:off x="0" y="177742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144</xdr:row>
      <xdr:rowOff>57150</xdr:rowOff>
    </xdr:from>
    <xdr:to>
      <xdr:col>1</xdr:col>
      <xdr:colOff>85725</xdr:colOff>
      <xdr:row>147</xdr:row>
      <xdr:rowOff>57150</xdr:rowOff>
    </xdr:to>
    <xdr:sp macro="" textlink="">
      <xdr:nvSpPr>
        <xdr:cNvPr id="618" name="Rectangle 298"/>
        <xdr:cNvSpPr>
          <a:spLocks noChangeArrowheads="1"/>
        </xdr:cNvSpPr>
      </xdr:nvSpPr>
      <xdr:spPr>
        <a:xfrm>
          <a:off x="0" y="182797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148</xdr:row>
      <xdr:rowOff>57150</xdr:rowOff>
    </xdr:from>
    <xdr:to>
      <xdr:col>1</xdr:col>
      <xdr:colOff>85725</xdr:colOff>
      <xdr:row>151</xdr:row>
      <xdr:rowOff>57150</xdr:rowOff>
    </xdr:to>
    <xdr:sp macro="" textlink="">
      <xdr:nvSpPr>
        <xdr:cNvPr id="619" name="Rectangle 313"/>
        <xdr:cNvSpPr>
          <a:spLocks noChangeArrowheads="1"/>
        </xdr:cNvSpPr>
      </xdr:nvSpPr>
      <xdr:spPr>
        <a:xfrm>
          <a:off x="0" y="187852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152</xdr:row>
      <xdr:rowOff>57150</xdr:rowOff>
    </xdr:from>
    <xdr:to>
      <xdr:col>1</xdr:col>
      <xdr:colOff>85725</xdr:colOff>
      <xdr:row>155</xdr:row>
      <xdr:rowOff>57150</xdr:rowOff>
    </xdr:to>
    <xdr:sp macro="" textlink="">
      <xdr:nvSpPr>
        <xdr:cNvPr id="620" name="Rectangle 316"/>
        <xdr:cNvSpPr>
          <a:spLocks noChangeArrowheads="1"/>
        </xdr:cNvSpPr>
      </xdr:nvSpPr>
      <xdr:spPr>
        <a:xfrm>
          <a:off x="0" y="19290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148</xdr:row>
      <xdr:rowOff>57150</xdr:rowOff>
    </xdr:from>
    <xdr:to>
      <xdr:col>1</xdr:col>
      <xdr:colOff>85725</xdr:colOff>
      <xdr:row>151</xdr:row>
      <xdr:rowOff>57150</xdr:rowOff>
    </xdr:to>
    <xdr:sp macro="" textlink="">
      <xdr:nvSpPr>
        <xdr:cNvPr id="621" name="Rectangle 13"/>
        <xdr:cNvSpPr>
          <a:spLocks noChangeArrowheads="1"/>
        </xdr:cNvSpPr>
      </xdr:nvSpPr>
      <xdr:spPr>
        <a:xfrm>
          <a:off x="0" y="187852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152</xdr:row>
      <xdr:rowOff>57150</xdr:rowOff>
    </xdr:from>
    <xdr:to>
      <xdr:col>1</xdr:col>
      <xdr:colOff>85725</xdr:colOff>
      <xdr:row>155</xdr:row>
      <xdr:rowOff>57150</xdr:rowOff>
    </xdr:to>
    <xdr:sp macro="" textlink="">
      <xdr:nvSpPr>
        <xdr:cNvPr id="622" name="Rectangle 298"/>
        <xdr:cNvSpPr>
          <a:spLocks noChangeArrowheads="1"/>
        </xdr:cNvSpPr>
      </xdr:nvSpPr>
      <xdr:spPr>
        <a:xfrm>
          <a:off x="0" y="19290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156</xdr:row>
      <xdr:rowOff>57150</xdr:rowOff>
    </xdr:from>
    <xdr:to>
      <xdr:col>1</xdr:col>
      <xdr:colOff>85725</xdr:colOff>
      <xdr:row>159</xdr:row>
      <xdr:rowOff>57150</xdr:rowOff>
    </xdr:to>
    <xdr:sp macro="" textlink="">
      <xdr:nvSpPr>
        <xdr:cNvPr id="623" name="Rectangle 313"/>
        <xdr:cNvSpPr>
          <a:spLocks noChangeArrowheads="1"/>
        </xdr:cNvSpPr>
      </xdr:nvSpPr>
      <xdr:spPr>
        <a:xfrm>
          <a:off x="0" y="19796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160</xdr:row>
      <xdr:rowOff>57150</xdr:rowOff>
    </xdr:from>
    <xdr:to>
      <xdr:col>1</xdr:col>
      <xdr:colOff>85725</xdr:colOff>
      <xdr:row>163</xdr:row>
      <xdr:rowOff>57150</xdr:rowOff>
    </xdr:to>
    <xdr:sp macro="" textlink="">
      <xdr:nvSpPr>
        <xdr:cNvPr id="624" name="Rectangle 316"/>
        <xdr:cNvSpPr>
          <a:spLocks noChangeArrowheads="1"/>
        </xdr:cNvSpPr>
      </xdr:nvSpPr>
      <xdr:spPr>
        <a:xfrm>
          <a:off x="0" y="20301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156</xdr:row>
      <xdr:rowOff>57150</xdr:rowOff>
    </xdr:from>
    <xdr:to>
      <xdr:col>1</xdr:col>
      <xdr:colOff>85725</xdr:colOff>
      <xdr:row>159</xdr:row>
      <xdr:rowOff>57150</xdr:rowOff>
    </xdr:to>
    <xdr:sp macro="" textlink="">
      <xdr:nvSpPr>
        <xdr:cNvPr id="625" name="Rectangle 13"/>
        <xdr:cNvSpPr>
          <a:spLocks noChangeArrowheads="1"/>
        </xdr:cNvSpPr>
      </xdr:nvSpPr>
      <xdr:spPr>
        <a:xfrm>
          <a:off x="0" y="19796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160</xdr:row>
      <xdr:rowOff>57150</xdr:rowOff>
    </xdr:from>
    <xdr:to>
      <xdr:col>1</xdr:col>
      <xdr:colOff>85725</xdr:colOff>
      <xdr:row>163</xdr:row>
      <xdr:rowOff>57150</xdr:rowOff>
    </xdr:to>
    <xdr:sp macro="" textlink="">
      <xdr:nvSpPr>
        <xdr:cNvPr id="626" name="Rectangle 298"/>
        <xdr:cNvSpPr>
          <a:spLocks noChangeArrowheads="1"/>
        </xdr:cNvSpPr>
      </xdr:nvSpPr>
      <xdr:spPr>
        <a:xfrm>
          <a:off x="0" y="20301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627" name="Rectangle 331"/>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628" name="Rectangle 334"/>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629" name="Rectangle 313"/>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630" name="Rectangle 316"/>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631" name="Rectangle 13"/>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632" name="Rectangle 298"/>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633" name="Rectangle 331"/>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634" name="Rectangle 334"/>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635" name="Rectangle 313"/>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636" name="Rectangle 316"/>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637" name="Rectangle 13"/>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638" name="Rectangle 298"/>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639" name="Rectangle 331"/>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640" name="Rectangle 334"/>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641" name="Rectangle 313"/>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642" name="Rectangle 316"/>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643" name="Rectangle 13"/>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644" name="Rectangle 298"/>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645" name="Rectangle 331"/>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646" name="Rectangle 334"/>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647" name="Rectangle 313"/>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648" name="Rectangle 316"/>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649" name="Rectangle 13"/>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650" name="Rectangle 298"/>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651" name="Rectangle 331"/>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652" name="Rectangle 334"/>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653" name="Rectangle 313"/>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654" name="Rectangle 316"/>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655" name="Rectangle 13"/>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656" name="Rectangle 298"/>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657" name="Rectangle 331"/>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658" name="Rectangle 334"/>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659" name="Rectangle 313"/>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660" name="Rectangle 316"/>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661" name="Rectangle 13"/>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662" name="Rectangle 298"/>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663" name="Rectangle 331"/>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664" name="Rectangle 334"/>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665" name="Rectangle 313"/>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666" name="Rectangle 316"/>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667" name="Rectangle 13"/>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668" name="Rectangle 298"/>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669" name="Rectangle 349"/>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670" name="Rectangle 352"/>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671" name="Rectangle 331"/>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672" name="Rectangle 334"/>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673" name="Rectangle 3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674" name="Rectangle 316"/>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675" name="Rectangle 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676" name="Rectangle 298"/>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677" name="Rectangle 331"/>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678" name="Rectangle 334"/>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679" name="Rectangle 3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680" name="Rectangle 316"/>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681" name="Rectangle 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682" name="Rectangle 298"/>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683" name="Rectangle 349"/>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684" name="Rectangle 352"/>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685" name="Rectangle 331"/>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686" name="Rectangle 334"/>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687" name="Rectangle 3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688" name="Rectangle 316"/>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689" name="Rectangle 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690" name="Rectangle 298"/>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691" name="Rectangle 331"/>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692" name="Rectangle 334"/>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693" name="Rectangle 3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694" name="Rectangle 316"/>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695" name="Rectangle 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696" name="Rectangle 298"/>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697" name="Rectangle 349"/>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698" name="Rectangle 352"/>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699" name="Rectangle 331"/>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700" name="Rectangle 334"/>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701" name="Rectangle 3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702" name="Rectangle 316"/>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703" name="Rectangle 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704" name="Rectangle 298"/>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705" name="Rectangle 331"/>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706" name="Rectangle 334"/>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707" name="Rectangle 3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708" name="Rectangle 316"/>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709" name="Rectangle 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710" name="Rectangle 298"/>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711" name="Rectangle 349"/>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712" name="Rectangle 352"/>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713" name="Rectangle 331"/>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714" name="Rectangle 334"/>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715" name="Rectangle 3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716" name="Rectangle 316"/>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717" name="Rectangle 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718" name="Rectangle 298"/>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719" name="Rectangle 331"/>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720" name="Rectangle 334"/>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721" name="Rectangle 3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722" name="Rectangle 316"/>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723" name="Rectangle 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724" name="Rectangle 298"/>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725" name="Rectangle 349"/>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726" name="Rectangle 352"/>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727" name="Rectangle 331"/>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728" name="Rectangle 334"/>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729" name="Rectangle 3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730" name="Rectangle 316"/>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731" name="Rectangle 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732" name="Rectangle 298"/>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733" name="Rectangle 331"/>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734" name="Rectangle 334"/>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735" name="Rectangle 3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736" name="Rectangle 316"/>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737" name="Rectangle 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738" name="Rectangle 298"/>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739" name="Rectangle 349"/>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740" name="Rectangle 352"/>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741" name="Rectangle 331"/>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742" name="Rectangle 334"/>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743" name="Rectangle 3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744" name="Rectangle 316"/>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745" name="Rectangle 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746" name="Rectangle 298"/>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747" name="Rectangle 331"/>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748" name="Rectangle 334"/>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749" name="Rectangle 3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750" name="Rectangle 316"/>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751" name="Rectangle 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752" name="Rectangle 298"/>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753" name="Rectangle 349"/>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754" name="Rectangle 352"/>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755" name="Rectangle 331"/>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756" name="Rectangle 334"/>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757" name="Rectangle 3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758" name="Rectangle 316"/>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759" name="Rectangle 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760" name="Rectangle 298"/>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761" name="Rectangle 331"/>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762" name="Rectangle 334"/>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763" name="Rectangle 3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764" name="Rectangle 316"/>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765" name="Rectangle 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766" name="Rectangle 298"/>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67" name="Rectangle 367"/>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68" name="Rectangle 370"/>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69" name="Rectangle 349"/>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70" name="Rectangle 352"/>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71" name="Rectangle 331"/>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72" name="Rectangle 334"/>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73" name="Rectangle 3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74" name="Rectangle 316"/>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75" name="Rectangle 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76" name="Rectangle 298"/>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77" name="Rectangle 331"/>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78" name="Rectangle 334"/>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79" name="Rectangle 3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80" name="Rectangle 316"/>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781" name="Rectangle 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782" name="Rectangle 298"/>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83" name="Rectangle 367"/>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84" name="Rectangle 370"/>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85" name="Rectangle 349"/>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86" name="Rectangle 352"/>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87" name="Rectangle 331"/>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88" name="Rectangle 334"/>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89" name="Rectangle 3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90" name="Rectangle 316"/>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91" name="Rectangle 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92" name="Rectangle 298"/>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93" name="Rectangle 331"/>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94" name="Rectangle 334"/>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95" name="Rectangle 3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96" name="Rectangle 316"/>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797" name="Rectangle 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798" name="Rectangle 298"/>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799" name="Rectangle 367"/>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00" name="Rectangle 370"/>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801" name="Rectangle 349"/>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02" name="Rectangle 352"/>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803" name="Rectangle 331"/>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04" name="Rectangle 334"/>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805" name="Rectangle 3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06" name="Rectangle 316"/>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807" name="Rectangle 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08" name="Rectangle 298"/>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809" name="Rectangle 331"/>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10" name="Rectangle 334"/>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811" name="Rectangle 3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12" name="Rectangle 316"/>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813" name="Rectangle 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814" name="Rectangle 298"/>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15" name="Rectangle 367"/>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16" name="Rectangle 370"/>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17" name="Rectangle 349"/>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18" name="Rectangle 352"/>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19" name="Rectangle 331"/>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20" name="Rectangle 334"/>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21" name="Rectangle 3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22" name="Rectangle 316"/>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23" name="Rectangle 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24" name="Rectangle 298"/>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25" name="Rectangle 331"/>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26" name="Rectangle 334"/>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27" name="Rectangle 3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28" name="Rectangle 316"/>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829" name="Rectangle 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830" name="Rectangle 298"/>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831" name="Rectangle 367"/>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32" name="Rectangle 370"/>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833" name="Rectangle 349"/>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34" name="Rectangle 352"/>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835" name="Rectangle 331"/>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36" name="Rectangle 334"/>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837" name="Rectangle 313"/>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38" name="Rectangle 316"/>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839" name="Rectangle 13"/>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40" name="Rectangle 298"/>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841" name="Rectangle 331"/>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42" name="Rectangle 334"/>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843" name="Rectangle 313"/>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44" name="Rectangle 316"/>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8</xdr:col>
      <xdr:colOff>19050</xdr:colOff>
      <xdr:row>394</xdr:row>
      <xdr:rowOff>85725</xdr:rowOff>
    </xdr:from>
    <xdr:to>
      <xdr:col>9</xdr:col>
      <xdr:colOff>104775</xdr:colOff>
      <xdr:row>397</xdr:row>
      <xdr:rowOff>85725</xdr:rowOff>
    </xdr:to>
    <xdr:sp macro="" textlink="">
      <xdr:nvSpPr>
        <xdr:cNvPr id="845" name="Rectangle 13"/>
        <xdr:cNvSpPr>
          <a:spLocks noChangeArrowheads="1"/>
        </xdr:cNvSpPr>
      </xdr:nvSpPr>
      <xdr:spPr>
        <a:xfrm>
          <a:off x="923290" y="4997767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846" name="Rectangle 298"/>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47" name="Rectangle 367"/>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48" name="Rectangle 370"/>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49" name="Rectangle 349"/>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50" name="Rectangle 352"/>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51" name="Rectangle 331"/>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52" name="Rectangle 334"/>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53" name="Rectangle 3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54" name="Rectangle 316"/>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55" name="Rectangle 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56" name="Rectangle 298"/>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57" name="Rectangle 331"/>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58" name="Rectangle 334"/>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59" name="Rectangle 3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60" name="Rectangle 316"/>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861" name="Rectangle 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862" name="Rectangle 298"/>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63" name="Rectangle 367"/>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64" name="Rectangle 370"/>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65" name="Rectangle 349"/>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66" name="Rectangle 352"/>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67" name="Rectangle 331"/>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68" name="Rectangle 334"/>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69" name="Rectangle 3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70" name="Rectangle 316"/>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71" name="Rectangle 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72" name="Rectangle 298"/>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73" name="Rectangle 331"/>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74" name="Rectangle 334"/>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75" name="Rectangle 3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76" name="Rectangle 316"/>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877" name="Rectangle 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878" name="Rectangle 298"/>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879" name="Rectangle 331"/>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880" name="Rectangle 334"/>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881" name="Rectangle 313"/>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882" name="Rectangle 316"/>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193</xdr:row>
      <xdr:rowOff>57150</xdr:rowOff>
    </xdr:from>
    <xdr:to>
      <xdr:col>1</xdr:col>
      <xdr:colOff>85725</xdr:colOff>
      <xdr:row>196</xdr:row>
      <xdr:rowOff>57150</xdr:rowOff>
    </xdr:to>
    <xdr:sp macro="" textlink="">
      <xdr:nvSpPr>
        <xdr:cNvPr id="883" name="Rectangle 13"/>
        <xdr:cNvSpPr>
          <a:spLocks noChangeArrowheads="1"/>
        </xdr:cNvSpPr>
      </xdr:nvSpPr>
      <xdr:spPr>
        <a:xfrm>
          <a:off x="0" y="244976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57150</xdr:rowOff>
    </xdr:from>
    <xdr:to>
      <xdr:col>1</xdr:col>
      <xdr:colOff>85725</xdr:colOff>
      <xdr:row>200</xdr:row>
      <xdr:rowOff>57150</xdr:rowOff>
    </xdr:to>
    <xdr:sp macro="" textlink="">
      <xdr:nvSpPr>
        <xdr:cNvPr id="884" name="Rectangle 298"/>
        <xdr:cNvSpPr>
          <a:spLocks noChangeArrowheads="1"/>
        </xdr:cNvSpPr>
      </xdr:nvSpPr>
      <xdr:spPr>
        <a:xfrm>
          <a:off x="0" y="250031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885" name="Rectangle 331"/>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886" name="Rectangle 334"/>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887" name="Rectangle 313"/>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888" name="Rectangle 316"/>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57150</xdr:rowOff>
    </xdr:from>
    <xdr:to>
      <xdr:col>1</xdr:col>
      <xdr:colOff>85725</xdr:colOff>
      <xdr:row>204</xdr:row>
      <xdr:rowOff>57150</xdr:rowOff>
    </xdr:to>
    <xdr:sp macro="" textlink="">
      <xdr:nvSpPr>
        <xdr:cNvPr id="889" name="Rectangle 13"/>
        <xdr:cNvSpPr>
          <a:spLocks noChangeArrowheads="1"/>
        </xdr:cNvSpPr>
      </xdr:nvSpPr>
      <xdr:spPr>
        <a:xfrm>
          <a:off x="0" y="255085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205</xdr:row>
      <xdr:rowOff>57150</xdr:rowOff>
    </xdr:from>
    <xdr:to>
      <xdr:col>1</xdr:col>
      <xdr:colOff>85725</xdr:colOff>
      <xdr:row>208</xdr:row>
      <xdr:rowOff>57150</xdr:rowOff>
    </xdr:to>
    <xdr:sp macro="" textlink="">
      <xdr:nvSpPr>
        <xdr:cNvPr id="890" name="Rectangle 298"/>
        <xdr:cNvSpPr>
          <a:spLocks noChangeArrowheads="1"/>
        </xdr:cNvSpPr>
      </xdr:nvSpPr>
      <xdr:spPr>
        <a:xfrm>
          <a:off x="0" y="260140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891" name="Rectangle 331"/>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892" name="Rectangle 334"/>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893" name="Rectangle 313"/>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894" name="Rectangle 316"/>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209</xdr:row>
      <xdr:rowOff>57150</xdr:rowOff>
    </xdr:from>
    <xdr:to>
      <xdr:col>1</xdr:col>
      <xdr:colOff>85725</xdr:colOff>
      <xdr:row>212</xdr:row>
      <xdr:rowOff>57150</xdr:rowOff>
    </xdr:to>
    <xdr:sp macro="" textlink="">
      <xdr:nvSpPr>
        <xdr:cNvPr id="895" name="Rectangle 13"/>
        <xdr:cNvSpPr>
          <a:spLocks noChangeArrowheads="1"/>
        </xdr:cNvSpPr>
      </xdr:nvSpPr>
      <xdr:spPr>
        <a:xfrm>
          <a:off x="0" y="265195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213</xdr:row>
      <xdr:rowOff>57150</xdr:rowOff>
    </xdr:from>
    <xdr:to>
      <xdr:col>1</xdr:col>
      <xdr:colOff>85725</xdr:colOff>
      <xdr:row>216</xdr:row>
      <xdr:rowOff>57150</xdr:rowOff>
    </xdr:to>
    <xdr:sp macro="" textlink="">
      <xdr:nvSpPr>
        <xdr:cNvPr id="896" name="Rectangle 298"/>
        <xdr:cNvSpPr>
          <a:spLocks noChangeArrowheads="1"/>
        </xdr:cNvSpPr>
      </xdr:nvSpPr>
      <xdr:spPr>
        <a:xfrm>
          <a:off x="0" y="270249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897" name="Rectangle 331"/>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898" name="Rectangle 334"/>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899" name="Rectangle 313"/>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900" name="Rectangle 316"/>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217</xdr:row>
      <xdr:rowOff>57150</xdr:rowOff>
    </xdr:from>
    <xdr:to>
      <xdr:col>1</xdr:col>
      <xdr:colOff>85725</xdr:colOff>
      <xdr:row>220</xdr:row>
      <xdr:rowOff>57150</xdr:rowOff>
    </xdr:to>
    <xdr:sp macro="" textlink="">
      <xdr:nvSpPr>
        <xdr:cNvPr id="901" name="Rectangle 13"/>
        <xdr:cNvSpPr>
          <a:spLocks noChangeArrowheads="1"/>
        </xdr:cNvSpPr>
      </xdr:nvSpPr>
      <xdr:spPr>
        <a:xfrm>
          <a:off x="0" y="275304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221</xdr:row>
      <xdr:rowOff>57150</xdr:rowOff>
    </xdr:from>
    <xdr:to>
      <xdr:col>1</xdr:col>
      <xdr:colOff>85725</xdr:colOff>
      <xdr:row>224</xdr:row>
      <xdr:rowOff>57150</xdr:rowOff>
    </xdr:to>
    <xdr:sp macro="" textlink="">
      <xdr:nvSpPr>
        <xdr:cNvPr id="902" name="Rectangle 298"/>
        <xdr:cNvSpPr>
          <a:spLocks noChangeArrowheads="1"/>
        </xdr:cNvSpPr>
      </xdr:nvSpPr>
      <xdr:spPr>
        <a:xfrm>
          <a:off x="0" y="280358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903" name="Rectangle 331"/>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904" name="Rectangle 334"/>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905" name="Rectangle 313"/>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906" name="Rectangle 316"/>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57150</xdr:rowOff>
    </xdr:from>
    <xdr:to>
      <xdr:col>1</xdr:col>
      <xdr:colOff>85725</xdr:colOff>
      <xdr:row>228</xdr:row>
      <xdr:rowOff>57150</xdr:rowOff>
    </xdr:to>
    <xdr:sp macro="" textlink="">
      <xdr:nvSpPr>
        <xdr:cNvPr id="907" name="Rectangle 13"/>
        <xdr:cNvSpPr>
          <a:spLocks noChangeArrowheads="1"/>
        </xdr:cNvSpPr>
      </xdr:nvSpPr>
      <xdr:spPr>
        <a:xfrm>
          <a:off x="0" y="285413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229</xdr:row>
      <xdr:rowOff>57150</xdr:rowOff>
    </xdr:from>
    <xdr:to>
      <xdr:col>1</xdr:col>
      <xdr:colOff>85725</xdr:colOff>
      <xdr:row>232</xdr:row>
      <xdr:rowOff>57150</xdr:rowOff>
    </xdr:to>
    <xdr:sp macro="" textlink="">
      <xdr:nvSpPr>
        <xdr:cNvPr id="908" name="Rectangle 298"/>
        <xdr:cNvSpPr>
          <a:spLocks noChangeArrowheads="1"/>
        </xdr:cNvSpPr>
      </xdr:nvSpPr>
      <xdr:spPr>
        <a:xfrm>
          <a:off x="0" y="290468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909" name="Rectangle 331"/>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910" name="Rectangle 334"/>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911" name="Rectangle 313"/>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912" name="Rectangle 316"/>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233</xdr:row>
      <xdr:rowOff>57150</xdr:rowOff>
    </xdr:from>
    <xdr:to>
      <xdr:col>1</xdr:col>
      <xdr:colOff>85725</xdr:colOff>
      <xdr:row>236</xdr:row>
      <xdr:rowOff>57150</xdr:rowOff>
    </xdr:to>
    <xdr:sp macro="" textlink="">
      <xdr:nvSpPr>
        <xdr:cNvPr id="913" name="Rectangle 13"/>
        <xdr:cNvSpPr>
          <a:spLocks noChangeArrowheads="1"/>
        </xdr:cNvSpPr>
      </xdr:nvSpPr>
      <xdr:spPr>
        <a:xfrm>
          <a:off x="0" y="295522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237</xdr:row>
      <xdr:rowOff>57150</xdr:rowOff>
    </xdr:from>
    <xdr:to>
      <xdr:col>1</xdr:col>
      <xdr:colOff>85725</xdr:colOff>
      <xdr:row>240</xdr:row>
      <xdr:rowOff>57150</xdr:rowOff>
    </xdr:to>
    <xdr:sp macro="" textlink="">
      <xdr:nvSpPr>
        <xdr:cNvPr id="914" name="Rectangle 298"/>
        <xdr:cNvSpPr>
          <a:spLocks noChangeArrowheads="1"/>
        </xdr:cNvSpPr>
      </xdr:nvSpPr>
      <xdr:spPr>
        <a:xfrm>
          <a:off x="0" y="30057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915" name="Rectangle 331"/>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916" name="Rectangle 334"/>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917" name="Rectangle 313"/>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918" name="Rectangle 316"/>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241</xdr:row>
      <xdr:rowOff>57150</xdr:rowOff>
    </xdr:from>
    <xdr:to>
      <xdr:col>1</xdr:col>
      <xdr:colOff>85725</xdr:colOff>
      <xdr:row>244</xdr:row>
      <xdr:rowOff>57150</xdr:rowOff>
    </xdr:to>
    <xdr:sp macro="" textlink="">
      <xdr:nvSpPr>
        <xdr:cNvPr id="919" name="Rectangle 13"/>
        <xdr:cNvSpPr>
          <a:spLocks noChangeArrowheads="1"/>
        </xdr:cNvSpPr>
      </xdr:nvSpPr>
      <xdr:spPr>
        <a:xfrm>
          <a:off x="0" y="30563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57150</xdr:rowOff>
    </xdr:from>
    <xdr:to>
      <xdr:col>1</xdr:col>
      <xdr:colOff>85725</xdr:colOff>
      <xdr:row>248</xdr:row>
      <xdr:rowOff>57150</xdr:rowOff>
    </xdr:to>
    <xdr:sp macro="" textlink="">
      <xdr:nvSpPr>
        <xdr:cNvPr id="920" name="Rectangle 298"/>
        <xdr:cNvSpPr>
          <a:spLocks noChangeArrowheads="1"/>
        </xdr:cNvSpPr>
      </xdr:nvSpPr>
      <xdr:spPr>
        <a:xfrm>
          <a:off x="0" y="31068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921" name="Rectangle 349"/>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922" name="Rectangle 352"/>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923" name="Rectangle 331"/>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924" name="Rectangle 334"/>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925" name="Rectangle 3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926" name="Rectangle 316"/>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927" name="Rectangle 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928" name="Rectangle 298"/>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929" name="Rectangle 331"/>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930" name="Rectangle 334"/>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931" name="Rectangle 3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932" name="Rectangle 316"/>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278</xdr:row>
      <xdr:rowOff>57150</xdr:rowOff>
    </xdr:from>
    <xdr:to>
      <xdr:col>1</xdr:col>
      <xdr:colOff>85725</xdr:colOff>
      <xdr:row>281</xdr:row>
      <xdr:rowOff>57150</xdr:rowOff>
    </xdr:to>
    <xdr:sp macro="" textlink="">
      <xdr:nvSpPr>
        <xdr:cNvPr id="933" name="Rectangle 13"/>
        <xdr:cNvSpPr>
          <a:spLocks noChangeArrowheads="1"/>
        </xdr:cNvSpPr>
      </xdr:nvSpPr>
      <xdr:spPr>
        <a:xfrm>
          <a:off x="0" y="352647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282</xdr:row>
      <xdr:rowOff>57150</xdr:rowOff>
    </xdr:from>
    <xdr:to>
      <xdr:col>1</xdr:col>
      <xdr:colOff>85725</xdr:colOff>
      <xdr:row>285</xdr:row>
      <xdr:rowOff>57150</xdr:rowOff>
    </xdr:to>
    <xdr:sp macro="" textlink="">
      <xdr:nvSpPr>
        <xdr:cNvPr id="934" name="Rectangle 298"/>
        <xdr:cNvSpPr>
          <a:spLocks noChangeArrowheads="1"/>
        </xdr:cNvSpPr>
      </xdr:nvSpPr>
      <xdr:spPr>
        <a:xfrm>
          <a:off x="0" y="357701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935" name="Rectangle 349"/>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936" name="Rectangle 352"/>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937" name="Rectangle 331"/>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938" name="Rectangle 334"/>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939" name="Rectangle 3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940" name="Rectangle 316"/>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941" name="Rectangle 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942" name="Rectangle 298"/>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943" name="Rectangle 331"/>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944" name="Rectangle 334"/>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945" name="Rectangle 3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946" name="Rectangle 316"/>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286</xdr:row>
      <xdr:rowOff>57150</xdr:rowOff>
    </xdr:from>
    <xdr:to>
      <xdr:col>1</xdr:col>
      <xdr:colOff>85725</xdr:colOff>
      <xdr:row>289</xdr:row>
      <xdr:rowOff>57150</xdr:rowOff>
    </xdr:to>
    <xdr:sp macro="" textlink="">
      <xdr:nvSpPr>
        <xdr:cNvPr id="947" name="Rectangle 13"/>
        <xdr:cNvSpPr>
          <a:spLocks noChangeArrowheads="1"/>
        </xdr:cNvSpPr>
      </xdr:nvSpPr>
      <xdr:spPr>
        <a:xfrm>
          <a:off x="0" y="362756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290</xdr:row>
      <xdr:rowOff>57150</xdr:rowOff>
    </xdr:from>
    <xdr:to>
      <xdr:col>1</xdr:col>
      <xdr:colOff>85725</xdr:colOff>
      <xdr:row>293</xdr:row>
      <xdr:rowOff>57150</xdr:rowOff>
    </xdr:to>
    <xdr:sp macro="" textlink="">
      <xdr:nvSpPr>
        <xdr:cNvPr id="948" name="Rectangle 298"/>
        <xdr:cNvSpPr>
          <a:spLocks noChangeArrowheads="1"/>
        </xdr:cNvSpPr>
      </xdr:nvSpPr>
      <xdr:spPr>
        <a:xfrm>
          <a:off x="0" y="367811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949" name="Rectangle 349"/>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950" name="Rectangle 352"/>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951" name="Rectangle 331"/>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952" name="Rectangle 334"/>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953" name="Rectangle 3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954" name="Rectangle 316"/>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955" name="Rectangle 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956" name="Rectangle 298"/>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957" name="Rectangle 331"/>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958" name="Rectangle 334"/>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959" name="Rectangle 3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960" name="Rectangle 316"/>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294</xdr:row>
      <xdr:rowOff>57150</xdr:rowOff>
    </xdr:from>
    <xdr:to>
      <xdr:col>1</xdr:col>
      <xdr:colOff>85725</xdr:colOff>
      <xdr:row>297</xdr:row>
      <xdr:rowOff>57150</xdr:rowOff>
    </xdr:to>
    <xdr:sp macro="" textlink="">
      <xdr:nvSpPr>
        <xdr:cNvPr id="961" name="Rectangle 13"/>
        <xdr:cNvSpPr>
          <a:spLocks noChangeArrowheads="1"/>
        </xdr:cNvSpPr>
      </xdr:nvSpPr>
      <xdr:spPr>
        <a:xfrm>
          <a:off x="0" y="372865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57150</xdr:rowOff>
    </xdr:from>
    <xdr:to>
      <xdr:col>1</xdr:col>
      <xdr:colOff>85725</xdr:colOff>
      <xdr:row>301</xdr:row>
      <xdr:rowOff>57150</xdr:rowOff>
    </xdr:to>
    <xdr:sp macro="" textlink="">
      <xdr:nvSpPr>
        <xdr:cNvPr id="962" name="Rectangle 298"/>
        <xdr:cNvSpPr>
          <a:spLocks noChangeArrowheads="1"/>
        </xdr:cNvSpPr>
      </xdr:nvSpPr>
      <xdr:spPr>
        <a:xfrm>
          <a:off x="0" y="377920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963" name="Rectangle 349"/>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964" name="Rectangle 352"/>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965" name="Rectangle 331"/>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966" name="Rectangle 334"/>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967" name="Rectangle 3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968" name="Rectangle 316"/>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969" name="Rectangle 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970" name="Rectangle 298"/>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971" name="Rectangle 331"/>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972" name="Rectangle 334"/>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973" name="Rectangle 3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974" name="Rectangle 316"/>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302</xdr:row>
      <xdr:rowOff>57150</xdr:rowOff>
    </xdr:from>
    <xdr:to>
      <xdr:col>1</xdr:col>
      <xdr:colOff>85725</xdr:colOff>
      <xdr:row>305</xdr:row>
      <xdr:rowOff>57150</xdr:rowOff>
    </xdr:to>
    <xdr:sp macro="" textlink="">
      <xdr:nvSpPr>
        <xdr:cNvPr id="975" name="Rectangle 13"/>
        <xdr:cNvSpPr>
          <a:spLocks noChangeArrowheads="1"/>
        </xdr:cNvSpPr>
      </xdr:nvSpPr>
      <xdr:spPr>
        <a:xfrm>
          <a:off x="0" y="382974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306</xdr:row>
      <xdr:rowOff>57150</xdr:rowOff>
    </xdr:from>
    <xdr:to>
      <xdr:col>1</xdr:col>
      <xdr:colOff>85725</xdr:colOff>
      <xdr:row>309</xdr:row>
      <xdr:rowOff>57150</xdr:rowOff>
    </xdr:to>
    <xdr:sp macro="" textlink="">
      <xdr:nvSpPr>
        <xdr:cNvPr id="976" name="Rectangle 298"/>
        <xdr:cNvSpPr>
          <a:spLocks noChangeArrowheads="1"/>
        </xdr:cNvSpPr>
      </xdr:nvSpPr>
      <xdr:spPr>
        <a:xfrm>
          <a:off x="0" y="388029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977" name="Rectangle 349"/>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978" name="Rectangle 352"/>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979" name="Rectangle 331"/>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980" name="Rectangle 334"/>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981" name="Rectangle 3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982" name="Rectangle 316"/>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983" name="Rectangle 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984" name="Rectangle 298"/>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985" name="Rectangle 331"/>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986" name="Rectangle 334"/>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987" name="Rectangle 3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988" name="Rectangle 316"/>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310</xdr:row>
      <xdr:rowOff>57150</xdr:rowOff>
    </xdr:from>
    <xdr:to>
      <xdr:col>1</xdr:col>
      <xdr:colOff>85725</xdr:colOff>
      <xdr:row>313</xdr:row>
      <xdr:rowOff>57150</xdr:rowOff>
    </xdr:to>
    <xdr:sp macro="" textlink="">
      <xdr:nvSpPr>
        <xdr:cNvPr id="989" name="Rectangle 13"/>
        <xdr:cNvSpPr>
          <a:spLocks noChangeArrowheads="1"/>
        </xdr:cNvSpPr>
      </xdr:nvSpPr>
      <xdr:spPr>
        <a:xfrm>
          <a:off x="0" y="393084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314</xdr:row>
      <xdr:rowOff>57150</xdr:rowOff>
    </xdr:from>
    <xdr:to>
      <xdr:col>1</xdr:col>
      <xdr:colOff>85725</xdr:colOff>
      <xdr:row>317</xdr:row>
      <xdr:rowOff>57150</xdr:rowOff>
    </xdr:to>
    <xdr:sp macro="" textlink="">
      <xdr:nvSpPr>
        <xdr:cNvPr id="990" name="Rectangle 298"/>
        <xdr:cNvSpPr>
          <a:spLocks noChangeArrowheads="1"/>
        </xdr:cNvSpPr>
      </xdr:nvSpPr>
      <xdr:spPr>
        <a:xfrm>
          <a:off x="0" y="398138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991" name="Rectangle 349"/>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992" name="Rectangle 352"/>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993" name="Rectangle 331"/>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994" name="Rectangle 334"/>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995" name="Rectangle 3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996" name="Rectangle 316"/>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997" name="Rectangle 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998" name="Rectangle 298"/>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999" name="Rectangle 331"/>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1000" name="Rectangle 334"/>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1001" name="Rectangle 3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1002" name="Rectangle 316"/>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57150</xdr:rowOff>
    </xdr:from>
    <xdr:to>
      <xdr:col>1</xdr:col>
      <xdr:colOff>85725</xdr:colOff>
      <xdr:row>321</xdr:row>
      <xdr:rowOff>57150</xdr:rowOff>
    </xdr:to>
    <xdr:sp macro="" textlink="">
      <xdr:nvSpPr>
        <xdr:cNvPr id="1003" name="Rectangle 13"/>
        <xdr:cNvSpPr>
          <a:spLocks noChangeArrowheads="1"/>
        </xdr:cNvSpPr>
      </xdr:nvSpPr>
      <xdr:spPr>
        <a:xfrm>
          <a:off x="0" y="403193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322</xdr:row>
      <xdr:rowOff>57150</xdr:rowOff>
    </xdr:from>
    <xdr:to>
      <xdr:col>1</xdr:col>
      <xdr:colOff>85725</xdr:colOff>
      <xdr:row>325</xdr:row>
      <xdr:rowOff>57150</xdr:rowOff>
    </xdr:to>
    <xdr:sp macro="" textlink="">
      <xdr:nvSpPr>
        <xdr:cNvPr id="1004" name="Rectangle 298"/>
        <xdr:cNvSpPr>
          <a:spLocks noChangeArrowheads="1"/>
        </xdr:cNvSpPr>
      </xdr:nvSpPr>
      <xdr:spPr>
        <a:xfrm>
          <a:off x="0" y="40824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1005" name="Rectangle 349"/>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1006" name="Rectangle 352"/>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1007" name="Rectangle 331"/>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1008" name="Rectangle 334"/>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1009" name="Rectangle 3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1010" name="Rectangle 316"/>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1011" name="Rectangle 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1012" name="Rectangle 298"/>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1013" name="Rectangle 331"/>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1014" name="Rectangle 334"/>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1015" name="Rectangle 3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1016" name="Rectangle 316"/>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326</xdr:row>
      <xdr:rowOff>57150</xdr:rowOff>
    </xdr:from>
    <xdr:to>
      <xdr:col>1</xdr:col>
      <xdr:colOff>85725</xdr:colOff>
      <xdr:row>329</xdr:row>
      <xdr:rowOff>57150</xdr:rowOff>
    </xdr:to>
    <xdr:sp macro="" textlink="">
      <xdr:nvSpPr>
        <xdr:cNvPr id="1017" name="Rectangle 13"/>
        <xdr:cNvSpPr>
          <a:spLocks noChangeArrowheads="1"/>
        </xdr:cNvSpPr>
      </xdr:nvSpPr>
      <xdr:spPr>
        <a:xfrm>
          <a:off x="0" y="41330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330</xdr:row>
      <xdr:rowOff>57150</xdr:rowOff>
    </xdr:from>
    <xdr:to>
      <xdr:col>1</xdr:col>
      <xdr:colOff>85725</xdr:colOff>
      <xdr:row>333</xdr:row>
      <xdr:rowOff>57150</xdr:rowOff>
    </xdr:to>
    <xdr:sp macro="" textlink="">
      <xdr:nvSpPr>
        <xdr:cNvPr id="1018" name="Rectangle 298"/>
        <xdr:cNvSpPr>
          <a:spLocks noChangeArrowheads="1"/>
        </xdr:cNvSpPr>
      </xdr:nvSpPr>
      <xdr:spPr>
        <a:xfrm>
          <a:off x="0" y="41835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19" name="Rectangle 367"/>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20" name="Rectangle 370"/>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21" name="Rectangle 349"/>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22" name="Rectangle 352"/>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23" name="Rectangle 331"/>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24" name="Rectangle 334"/>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25" name="Rectangle 3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26" name="Rectangle 316"/>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27" name="Rectangle 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28" name="Rectangle 298"/>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29" name="Rectangle 331"/>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30" name="Rectangle 334"/>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31" name="Rectangle 3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32" name="Rectangle 316"/>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363</xdr:row>
      <xdr:rowOff>57150</xdr:rowOff>
    </xdr:from>
    <xdr:to>
      <xdr:col>1</xdr:col>
      <xdr:colOff>85725</xdr:colOff>
      <xdr:row>366</xdr:row>
      <xdr:rowOff>57150</xdr:rowOff>
    </xdr:to>
    <xdr:sp macro="" textlink="">
      <xdr:nvSpPr>
        <xdr:cNvPr id="1033" name="Rectangle 13"/>
        <xdr:cNvSpPr>
          <a:spLocks noChangeArrowheads="1"/>
        </xdr:cNvSpPr>
      </xdr:nvSpPr>
      <xdr:spPr>
        <a:xfrm>
          <a:off x="0" y="460317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367</xdr:row>
      <xdr:rowOff>57150</xdr:rowOff>
    </xdr:from>
    <xdr:to>
      <xdr:col>1</xdr:col>
      <xdr:colOff>85725</xdr:colOff>
      <xdr:row>370</xdr:row>
      <xdr:rowOff>57150</xdr:rowOff>
    </xdr:to>
    <xdr:sp macro="" textlink="">
      <xdr:nvSpPr>
        <xdr:cNvPr id="1034" name="Rectangle 298"/>
        <xdr:cNvSpPr>
          <a:spLocks noChangeArrowheads="1"/>
        </xdr:cNvSpPr>
      </xdr:nvSpPr>
      <xdr:spPr>
        <a:xfrm>
          <a:off x="0" y="465372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35" name="Rectangle 367"/>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36" name="Rectangle 370"/>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37" name="Rectangle 349"/>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38" name="Rectangle 352"/>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39" name="Rectangle 331"/>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40" name="Rectangle 334"/>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41" name="Rectangle 3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42" name="Rectangle 316"/>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43" name="Rectangle 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44" name="Rectangle 298"/>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45" name="Rectangle 331"/>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46" name="Rectangle 334"/>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47" name="Rectangle 3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48" name="Rectangle 316"/>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57150</xdr:rowOff>
    </xdr:from>
    <xdr:to>
      <xdr:col>1</xdr:col>
      <xdr:colOff>85725</xdr:colOff>
      <xdr:row>374</xdr:row>
      <xdr:rowOff>57150</xdr:rowOff>
    </xdr:to>
    <xdr:sp macro="" textlink="">
      <xdr:nvSpPr>
        <xdr:cNvPr id="1049" name="Rectangle 13"/>
        <xdr:cNvSpPr>
          <a:spLocks noChangeArrowheads="1"/>
        </xdr:cNvSpPr>
      </xdr:nvSpPr>
      <xdr:spPr>
        <a:xfrm>
          <a:off x="0" y="470427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375</xdr:row>
      <xdr:rowOff>57150</xdr:rowOff>
    </xdr:from>
    <xdr:to>
      <xdr:col>1</xdr:col>
      <xdr:colOff>85725</xdr:colOff>
      <xdr:row>378</xdr:row>
      <xdr:rowOff>57150</xdr:rowOff>
    </xdr:to>
    <xdr:sp macro="" textlink="">
      <xdr:nvSpPr>
        <xdr:cNvPr id="1050" name="Rectangle 298"/>
        <xdr:cNvSpPr>
          <a:spLocks noChangeArrowheads="1"/>
        </xdr:cNvSpPr>
      </xdr:nvSpPr>
      <xdr:spPr>
        <a:xfrm>
          <a:off x="0" y="475481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51" name="Rectangle 367"/>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52" name="Rectangle 370"/>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53" name="Rectangle 349"/>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54" name="Rectangle 352"/>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55" name="Rectangle 331"/>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56" name="Rectangle 334"/>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57" name="Rectangle 3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58" name="Rectangle 316"/>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59" name="Rectangle 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60" name="Rectangle 298"/>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61" name="Rectangle 331"/>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62" name="Rectangle 334"/>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63" name="Rectangle 3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64" name="Rectangle 316"/>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379</xdr:row>
      <xdr:rowOff>57150</xdr:rowOff>
    </xdr:from>
    <xdr:to>
      <xdr:col>1</xdr:col>
      <xdr:colOff>85725</xdr:colOff>
      <xdr:row>382</xdr:row>
      <xdr:rowOff>57150</xdr:rowOff>
    </xdr:to>
    <xdr:sp macro="" textlink="">
      <xdr:nvSpPr>
        <xdr:cNvPr id="1065" name="Rectangle 13"/>
        <xdr:cNvSpPr>
          <a:spLocks noChangeArrowheads="1"/>
        </xdr:cNvSpPr>
      </xdr:nvSpPr>
      <xdr:spPr>
        <a:xfrm>
          <a:off x="0" y="480536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383</xdr:row>
      <xdr:rowOff>57150</xdr:rowOff>
    </xdr:from>
    <xdr:to>
      <xdr:col>1</xdr:col>
      <xdr:colOff>85725</xdr:colOff>
      <xdr:row>386</xdr:row>
      <xdr:rowOff>57150</xdr:rowOff>
    </xdr:to>
    <xdr:sp macro="" textlink="">
      <xdr:nvSpPr>
        <xdr:cNvPr id="1066" name="Rectangle 298"/>
        <xdr:cNvSpPr>
          <a:spLocks noChangeArrowheads="1"/>
        </xdr:cNvSpPr>
      </xdr:nvSpPr>
      <xdr:spPr>
        <a:xfrm>
          <a:off x="0" y="485590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67" name="Rectangle 367"/>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68" name="Rectangle 370"/>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69" name="Rectangle 349"/>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70" name="Rectangle 352"/>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71" name="Rectangle 331"/>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72" name="Rectangle 334"/>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73" name="Rectangle 3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74" name="Rectangle 316"/>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75" name="Rectangle 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76" name="Rectangle 298"/>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77" name="Rectangle 331"/>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78" name="Rectangle 334"/>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79" name="Rectangle 3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80" name="Rectangle 316"/>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387</xdr:row>
      <xdr:rowOff>57150</xdr:rowOff>
    </xdr:from>
    <xdr:to>
      <xdr:col>1</xdr:col>
      <xdr:colOff>85725</xdr:colOff>
      <xdr:row>390</xdr:row>
      <xdr:rowOff>57150</xdr:rowOff>
    </xdr:to>
    <xdr:sp macro="" textlink="">
      <xdr:nvSpPr>
        <xdr:cNvPr id="1081" name="Rectangle 13"/>
        <xdr:cNvSpPr>
          <a:spLocks noChangeArrowheads="1"/>
        </xdr:cNvSpPr>
      </xdr:nvSpPr>
      <xdr:spPr>
        <a:xfrm>
          <a:off x="0" y="490645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57150</xdr:rowOff>
    </xdr:from>
    <xdr:to>
      <xdr:col>1</xdr:col>
      <xdr:colOff>85725</xdr:colOff>
      <xdr:row>394</xdr:row>
      <xdr:rowOff>57150</xdr:rowOff>
    </xdr:to>
    <xdr:sp macro="" textlink="">
      <xdr:nvSpPr>
        <xdr:cNvPr id="1082" name="Rectangle 298"/>
        <xdr:cNvSpPr>
          <a:spLocks noChangeArrowheads="1"/>
        </xdr:cNvSpPr>
      </xdr:nvSpPr>
      <xdr:spPr>
        <a:xfrm>
          <a:off x="0" y="495700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83" name="Rectangle 367"/>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84" name="Rectangle 370"/>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85" name="Rectangle 349"/>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86" name="Rectangle 352"/>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87" name="Rectangle 331"/>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88" name="Rectangle 334"/>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89" name="Rectangle 313"/>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90" name="Rectangle 316"/>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91" name="Rectangle 13"/>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92" name="Rectangle 298"/>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93" name="Rectangle 331"/>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94" name="Rectangle 334"/>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95" name="Rectangle 313"/>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96" name="Rectangle 316"/>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395</xdr:row>
      <xdr:rowOff>57150</xdr:rowOff>
    </xdr:from>
    <xdr:to>
      <xdr:col>1</xdr:col>
      <xdr:colOff>85725</xdr:colOff>
      <xdr:row>398</xdr:row>
      <xdr:rowOff>57150</xdr:rowOff>
    </xdr:to>
    <xdr:sp macro="" textlink="">
      <xdr:nvSpPr>
        <xdr:cNvPr id="1097" name="Rectangle 13"/>
        <xdr:cNvSpPr>
          <a:spLocks noChangeArrowheads="1"/>
        </xdr:cNvSpPr>
      </xdr:nvSpPr>
      <xdr:spPr>
        <a:xfrm>
          <a:off x="0" y="500754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399</xdr:row>
      <xdr:rowOff>57150</xdr:rowOff>
    </xdr:from>
    <xdr:to>
      <xdr:col>1</xdr:col>
      <xdr:colOff>85725</xdr:colOff>
      <xdr:row>402</xdr:row>
      <xdr:rowOff>57150</xdr:rowOff>
    </xdr:to>
    <xdr:sp macro="" textlink="">
      <xdr:nvSpPr>
        <xdr:cNvPr id="1098" name="Rectangle 298"/>
        <xdr:cNvSpPr>
          <a:spLocks noChangeArrowheads="1"/>
        </xdr:cNvSpPr>
      </xdr:nvSpPr>
      <xdr:spPr>
        <a:xfrm>
          <a:off x="0" y="5058092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099" name="Rectangle 367"/>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00" name="Rectangle 370"/>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101" name="Rectangle 349"/>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02" name="Rectangle 352"/>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103" name="Rectangle 331"/>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04" name="Rectangle 334"/>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105" name="Rectangle 3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06" name="Rectangle 316"/>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107" name="Rectangle 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08" name="Rectangle 298"/>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109" name="Rectangle 331"/>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10" name="Rectangle 334"/>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111" name="Rectangle 3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12" name="Rectangle 316"/>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403</xdr:row>
      <xdr:rowOff>57150</xdr:rowOff>
    </xdr:from>
    <xdr:to>
      <xdr:col>1</xdr:col>
      <xdr:colOff>85725</xdr:colOff>
      <xdr:row>406</xdr:row>
      <xdr:rowOff>57150</xdr:rowOff>
    </xdr:to>
    <xdr:sp macro="" textlink="">
      <xdr:nvSpPr>
        <xdr:cNvPr id="1113" name="Rectangle 13"/>
        <xdr:cNvSpPr>
          <a:spLocks noChangeArrowheads="1"/>
        </xdr:cNvSpPr>
      </xdr:nvSpPr>
      <xdr:spPr>
        <a:xfrm>
          <a:off x="0" y="5108638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407</xdr:row>
      <xdr:rowOff>57150</xdr:rowOff>
    </xdr:from>
    <xdr:to>
      <xdr:col>1</xdr:col>
      <xdr:colOff>85725</xdr:colOff>
      <xdr:row>410</xdr:row>
      <xdr:rowOff>57150</xdr:rowOff>
    </xdr:to>
    <xdr:sp macro="" textlink="">
      <xdr:nvSpPr>
        <xdr:cNvPr id="1114" name="Rectangle 298"/>
        <xdr:cNvSpPr>
          <a:spLocks noChangeArrowheads="1"/>
        </xdr:cNvSpPr>
      </xdr:nvSpPr>
      <xdr:spPr>
        <a:xfrm>
          <a:off x="0" y="5159184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15" name="Rectangle 367"/>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16" name="Rectangle 370"/>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17" name="Rectangle 349"/>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18" name="Rectangle 352"/>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19" name="Rectangle 331"/>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20" name="Rectangle 334"/>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21" name="Rectangle 3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22" name="Rectangle 316"/>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23" name="Rectangle 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24" name="Rectangle 298"/>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25" name="Rectangle 331"/>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26" name="Rectangle 334"/>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27" name="Rectangle 3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28" name="Rectangle 316"/>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411</xdr:row>
      <xdr:rowOff>57150</xdr:rowOff>
    </xdr:from>
    <xdr:to>
      <xdr:col>1</xdr:col>
      <xdr:colOff>85725</xdr:colOff>
      <xdr:row>414</xdr:row>
      <xdr:rowOff>57150</xdr:rowOff>
    </xdr:to>
    <xdr:sp macro="" textlink="">
      <xdr:nvSpPr>
        <xdr:cNvPr id="1129" name="Rectangle 13"/>
        <xdr:cNvSpPr>
          <a:spLocks noChangeArrowheads="1"/>
        </xdr:cNvSpPr>
      </xdr:nvSpPr>
      <xdr:spPr>
        <a:xfrm>
          <a:off x="0" y="5209730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415</xdr:row>
      <xdr:rowOff>57150</xdr:rowOff>
    </xdr:from>
    <xdr:to>
      <xdr:col>1</xdr:col>
      <xdr:colOff>85725</xdr:colOff>
      <xdr:row>418</xdr:row>
      <xdr:rowOff>57150</xdr:rowOff>
    </xdr:to>
    <xdr:sp macro="" textlink="">
      <xdr:nvSpPr>
        <xdr:cNvPr id="1130" name="Rectangle 298"/>
        <xdr:cNvSpPr>
          <a:spLocks noChangeArrowheads="1"/>
        </xdr:cNvSpPr>
      </xdr:nvSpPr>
      <xdr:spPr>
        <a:xfrm>
          <a:off x="0" y="52602765"/>
          <a:ext cx="198755" cy="37909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123825</xdr:colOff>
      <xdr:row>42</xdr:row>
      <xdr:rowOff>9525</xdr:rowOff>
    </xdr:from>
    <xdr:to>
      <xdr:col>10</xdr:col>
      <xdr:colOff>38100</xdr:colOff>
      <xdr:row>43</xdr:row>
      <xdr:rowOff>180975</xdr:rowOff>
    </xdr:to>
    <xdr:sp macro="" textlink="">
      <xdr:nvSpPr>
        <xdr:cNvPr id="2" name="AutoShape 12"/>
        <xdr:cNvSpPr/>
      </xdr:nvSpPr>
      <xdr:spPr>
        <a:xfrm>
          <a:off x="1455420" y="8978900"/>
          <a:ext cx="62230" cy="361950"/>
        </a:xfrm>
        <a:prstGeom prst="leftBracket">
          <a:avLst>
            <a:gd name="adj" fmla="val 39583"/>
          </a:avLst>
        </a:prstGeom>
        <a:noFill/>
        <a:ln w="6350">
          <a:solidFill>
            <a:srgbClr val="000000"/>
          </a:solidFill>
          <a:round/>
          <a:headEnd/>
          <a:tailEnd/>
        </a:ln>
      </xdr:spPr>
    </xdr:sp>
    <xdr:clientData/>
  </xdr:twoCellAnchor>
  <xdr:twoCellAnchor>
    <xdr:from>
      <xdr:col>32</xdr:col>
      <xdr:colOff>66675</xdr:colOff>
      <xdr:row>42</xdr:row>
      <xdr:rowOff>9525</xdr:rowOff>
    </xdr:from>
    <xdr:to>
      <xdr:col>32</xdr:col>
      <xdr:colOff>142875</xdr:colOff>
      <xdr:row>43</xdr:row>
      <xdr:rowOff>180975</xdr:rowOff>
    </xdr:to>
    <xdr:sp macro="" textlink="">
      <xdr:nvSpPr>
        <xdr:cNvPr id="3" name="AutoShape 13"/>
        <xdr:cNvSpPr/>
      </xdr:nvSpPr>
      <xdr:spPr>
        <a:xfrm>
          <a:off x="4801235" y="8978900"/>
          <a:ext cx="76200" cy="361950"/>
        </a:xfrm>
        <a:prstGeom prst="rightBracket">
          <a:avLst>
            <a:gd name="adj" fmla="val 39583"/>
          </a:avLst>
        </a:prstGeom>
        <a:noFill/>
        <a:ln w="6350">
          <a:solidFill>
            <a:srgbClr val="000000"/>
          </a:solidFill>
          <a:round/>
          <a:headEnd/>
          <a:tailEnd/>
        </a:ln>
      </xdr:spPr>
    </xdr:sp>
    <xdr:clientData/>
  </xdr:twoCellAnchor>
  <xdr:twoCellAnchor>
    <xdr:from>
      <xdr:col>27</xdr:col>
      <xdr:colOff>133350</xdr:colOff>
      <xdr:row>30</xdr:row>
      <xdr:rowOff>142875</xdr:rowOff>
    </xdr:from>
    <xdr:to>
      <xdr:col>29</xdr:col>
      <xdr:colOff>61595</xdr:colOff>
      <xdr:row>32</xdr:row>
      <xdr:rowOff>13970</xdr:rowOff>
    </xdr:to>
    <xdr:sp macro="" textlink="">
      <xdr:nvSpPr>
        <xdr:cNvPr id="4" name="Rectangle 3"/>
        <xdr:cNvSpPr>
          <a:spLocks noChangeArrowheads="1"/>
        </xdr:cNvSpPr>
      </xdr:nvSpPr>
      <xdr:spPr>
        <a:xfrm>
          <a:off x="4128135" y="6826250"/>
          <a:ext cx="224155" cy="252095"/>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35</xdr:col>
      <xdr:colOff>142875</xdr:colOff>
      <xdr:row>33</xdr:row>
      <xdr:rowOff>28575</xdr:rowOff>
    </xdr:from>
    <xdr:to>
      <xdr:col>36</xdr:col>
      <xdr:colOff>182880</xdr:colOff>
      <xdr:row>34</xdr:row>
      <xdr:rowOff>90170</xdr:rowOff>
    </xdr:to>
    <xdr:sp macro="" textlink="">
      <xdr:nvSpPr>
        <xdr:cNvPr id="2" name="Rectangle 3"/>
        <xdr:cNvSpPr>
          <a:spLocks noChangeArrowheads="1"/>
        </xdr:cNvSpPr>
      </xdr:nvSpPr>
      <xdr:spPr>
        <a:xfrm>
          <a:off x="6194425" y="10039985"/>
          <a:ext cx="222885" cy="252095"/>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3</xdr:row>
      <xdr:rowOff>0</xdr:rowOff>
    </xdr:from>
    <xdr:to>
      <xdr:col>0</xdr:col>
      <xdr:colOff>462280</xdr:colOff>
      <xdr:row>6</xdr:row>
      <xdr:rowOff>0</xdr:rowOff>
    </xdr:to>
    <xdr:sp macro="" textlink="">
      <xdr:nvSpPr>
        <xdr:cNvPr id="2" name="Line 20"/>
        <xdr:cNvSpPr>
          <a:spLocks noChangeShapeType="1"/>
        </xdr:cNvSpPr>
      </xdr:nvSpPr>
      <xdr:spPr>
        <a:xfrm>
          <a:off x="9525" y="521970"/>
          <a:ext cx="452755" cy="457200"/>
        </a:xfrm>
        <a:prstGeom prst="line">
          <a:avLst/>
        </a:prstGeom>
        <a:noFill/>
        <a:ln w="6350">
          <a:solidFill>
            <a:srgbClr val="000000"/>
          </a:solidFill>
          <a:round/>
          <a:headEnd/>
          <a:tailEnd/>
        </a:ln>
      </xdr:spPr>
    </xdr:sp>
    <xdr:clientData/>
  </xdr:twoCellAnchor>
  <xdr:twoCellAnchor>
    <xdr:from>
      <xdr:col>0</xdr:col>
      <xdr:colOff>9525</xdr:colOff>
      <xdr:row>39</xdr:row>
      <xdr:rowOff>0</xdr:rowOff>
    </xdr:from>
    <xdr:to>
      <xdr:col>0</xdr:col>
      <xdr:colOff>462280</xdr:colOff>
      <xdr:row>42</xdr:row>
      <xdr:rowOff>0</xdr:rowOff>
    </xdr:to>
    <xdr:sp macro="" textlink="">
      <xdr:nvSpPr>
        <xdr:cNvPr id="3" name="Line 22"/>
        <xdr:cNvSpPr>
          <a:spLocks noChangeShapeType="1"/>
        </xdr:cNvSpPr>
      </xdr:nvSpPr>
      <xdr:spPr>
        <a:xfrm>
          <a:off x="9525" y="8016240"/>
          <a:ext cx="452755" cy="457200"/>
        </a:xfrm>
        <a:prstGeom prst="line">
          <a:avLst/>
        </a:prstGeom>
        <a:noFill/>
        <a:ln w="6350">
          <a:solidFill>
            <a:srgbClr val="000000"/>
          </a:solidFill>
          <a:round/>
          <a:headEnd/>
          <a:tailEnd/>
        </a:ln>
      </xdr:spPr>
    </xdr:sp>
    <xdr:clientData/>
  </xdr:twoCellAnchor>
  <xdr:twoCellAnchor>
    <xdr:from>
      <xdr:col>0</xdr:col>
      <xdr:colOff>9525</xdr:colOff>
      <xdr:row>75</xdr:row>
      <xdr:rowOff>0</xdr:rowOff>
    </xdr:from>
    <xdr:to>
      <xdr:col>0</xdr:col>
      <xdr:colOff>462280</xdr:colOff>
      <xdr:row>78</xdr:row>
      <xdr:rowOff>0</xdr:rowOff>
    </xdr:to>
    <xdr:sp macro="" textlink="">
      <xdr:nvSpPr>
        <xdr:cNvPr id="4" name="Line 24"/>
        <xdr:cNvSpPr>
          <a:spLocks noChangeShapeType="1"/>
        </xdr:cNvSpPr>
      </xdr:nvSpPr>
      <xdr:spPr>
        <a:xfrm>
          <a:off x="9525" y="15510510"/>
          <a:ext cx="452755" cy="457200"/>
        </a:xfrm>
        <a:prstGeom prst="line">
          <a:avLst/>
        </a:prstGeom>
        <a:noFill/>
        <a:ln w="6350">
          <a:solidFill>
            <a:srgbClr val="000000"/>
          </a:solidFill>
          <a:round/>
          <a:headEnd/>
          <a:tailEnd/>
        </a:ln>
      </xdr:spPr>
    </xdr:sp>
    <xdr:clientData/>
  </xdr:twoCellAnchor>
  <xdr:twoCellAnchor>
    <xdr:from>
      <xdr:col>0</xdr:col>
      <xdr:colOff>9525</xdr:colOff>
      <xdr:row>111</xdr:row>
      <xdr:rowOff>0</xdr:rowOff>
    </xdr:from>
    <xdr:to>
      <xdr:col>0</xdr:col>
      <xdr:colOff>462280</xdr:colOff>
      <xdr:row>114</xdr:row>
      <xdr:rowOff>0</xdr:rowOff>
    </xdr:to>
    <xdr:sp macro="" textlink="">
      <xdr:nvSpPr>
        <xdr:cNvPr id="5" name="Line 26"/>
        <xdr:cNvSpPr>
          <a:spLocks noChangeShapeType="1"/>
        </xdr:cNvSpPr>
      </xdr:nvSpPr>
      <xdr:spPr>
        <a:xfrm>
          <a:off x="9525" y="23004780"/>
          <a:ext cx="452755" cy="457200"/>
        </a:xfrm>
        <a:prstGeom prst="line">
          <a:avLst/>
        </a:prstGeom>
        <a:noFill/>
        <a:ln w="6350">
          <a:solidFill>
            <a:srgbClr val="000000"/>
          </a:solidFill>
          <a:round/>
          <a:headEnd/>
          <a:tailEnd/>
        </a:ln>
      </xdr:spPr>
    </xdr:sp>
    <xdr:clientData/>
  </xdr:twoCellAnchor>
  <xdr:twoCellAnchor>
    <xdr:from>
      <xdr:col>0</xdr:col>
      <xdr:colOff>9525</xdr:colOff>
      <xdr:row>147</xdr:row>
      <xdr:rowOff>0</xdr:rowOff>
    </xdr:from>
    <xdr:to>
      <xdr:col>0</xdr:col>
      <xdr:colOff>462280</xdr:colOff>
      <xdr:row>150</xdr:row>
      <xdr:rowOff>0</xdr:rowOff>
    </xdr:to>
    <xdr:sp macro="" textlink="">
      <xdr:nvSpPr>
        <xdr:cNvPr id="6" name="Line 28"/>
        <xdr:cNvSpPr>
          <a:spLocks noChangeShapeType="1"/>
        </xdr:cNvSpPr>
      </xdr:nvSpPr>
      <xdr:spPr>
        <a:xfrm>
          <a:off x="9525" y="30499050"/>
          <a:ext cx="452755" cy="457200"/>
        </a:xfrm>
        <a:prstGeom prst="line">
          <a:avLst/>
        </a:prstGeom>
        <a:noFill/>
        <a:ln w="6350">
          <a:solidFill>
            <a:srgbClr val="000000"/>
          </a:solidFill>
          <a:round/>
          <a:headEnd/>
          <a:tailEnd/>
        </a:ln>
      </xdr:spPr>
    </xdr:sp>
    <xdr:clientData/>
  </xdr:twoCellAnchor>
  <xdr:twoCellAnchor>
    <xdr:from>
      <xdr:col>0</xdr:col>
      <xdr:colOff>9525</xdr:colOff>
      <xdr:row>183</xdr:row>
      <xdr:rowOff>0</xdr:rowOff>
    </xdr:from>
    <xdr:to>
      <xdr:col>0</xdr:col>
      <xdr:colOff>462280</xdr:colOff>
      <xdr:row>186</xdr:row>
      <xdr:rowOff>0</xdr:rowOff>
    </xdr:to>
    <xdr:sp macro="" textlink="">
      <xdr:nvSpPr>
        <xdr:cNvPr id="7" name="Line 30"/>
        <xdr:cNvSpPr>
          <a:spLocks noChangeShapeType="1"/>
        </xdr:cNvSpPr>
      </xdr:nvSpPr>
      <xdr:spPr>
        <a:xfrm>
          <a:off x="9525" y="37993320"/>
          <a:ext cx="452755" cy="457200"/>
        </a:xfrm>
        <a:prstGeom prst="line">
          <a:avLst/>
        </a:prstGeom>
        <a:noFill/>
        <a:ln w="6350">
          <a:solidFill>
            <a:srgbClr val="000000"/>
          </a:solidFill>
          <a:round/>
          <a:headEnd/>
          <a:tailEnd/>
        </a:ln>
      </xdr:spPr>
    </xdr:sp>
    <xdr:clientData/>
  </xdr:twoCellAnchor>
  <xdr:twoCellAnchor>
    <xdr:from>
      <xdr:col>0</xdr:col>
      <xdr:colOff>9525</xdr:colOff>
      <xdr:row>219</xdr:row>
      <xdr:rowOff>0</xdr:rowOff>
    </xdr:from>
    <xdr:to>
      <xdr:col>0</xdr:col>
      <xdr:colOff>462280</xdr:colOff>
      <xdr:row>222</xdr:row>
      <xdr:rowOff>0</xdr:rowOff>
    </xdr:to>
    <xdr:sp macro="" textlink="">
      <xdr:nvSpPr>
        <xdr:cNvPr id="8" name="Line 32"/>
        <xdr:cNvSpPr>
          <a:spLocks noChangeShapeType="1"/>
        </xdr:cNvSpPr>
      </xdr:nvSpPr>
      <xdr:spPr>
        <a:xfrm>
          <a:off x="9525" y="45487590"/>
          <a:ext cx="452755" cy="457200"/>
        </a:xfrm>
        <a:prstGeom prst="line">
          <a:avLst/>
        </a:prstGeom>
        <a:noFill/>
        <a:ln w="6350">
          <a:solidFill>
            <a:srgbClr val="000000"/>
          </a:solidFill>
          <a:round/>
          <a:headEnd/>
          <a:tailEnd/>
        </a:ln>
      </xdr:spPr>
    </xdr:sp>
    <xdr:clientData/>
  </xdr:twoCellAnchor>
  <xdr:twoCellAnchor>
    <xdr:from>
      <xdr:col>0</xdr:col>
      <xdr:colOff>9525</xdr:colOff>
      <xdr:row>255</xdr:row>
      <xdr:rowOff>0</xdr:rowOff>
    </xdr:from>
    <xdr:to>
      <xdr:col>0</xdr:col>
      <xdr:colOff>462280</xdr:colOff>
      <xdr:row>258</xdr:row>
      <xdr:rowOff>0</xdr:rowOff>
    </xdr:to>
    <xdr:sp macro="" textlink="">
      <xdr:nvSpPr>
        <xdr:cNvPr id="9" name="Line 34"/>
        <xdr:cNvSpPr>
          <a:spLocks noChangeShapeType="1"/>
        </xdr:cNvSpPr>
      </xdr:nvSpPr>
      <xdr:spPr>
        <a:xfrm>
          <a:off x="9525" y="52981860"/>
          <a:ext cx="452755" cy="457200"/>
        </a:xfrm>
        <a:prstGeom prst="line">
          <a:avLst/>
        </a:prstGeom>
        <a:noFill/>
        <a:ln w="6350">
          <a:solidFill>
            <a:srgbClr val="000000"/>
          </a:solidFill>
          <a:round/>
          <a:headEnd/>
          <a:tailEnd/>
        </a:ln>
      </xdr:spPr>
    </xdr:sp>
    <xdr:clientData/>
  </xdr:twoCellAnchor>
  <xdr:twoCellAnchor>
    <xdr:from>
      <xdr:col>0</xdr:col>
      <xdr:colOff>9525</xdr:colOff>
      <xdr:row>291</xdr:row>
      <xdr:rowOff>0</xdr:rowOff>
    </xdr:from>
    <xdr:to>
      <xdr:col>0</xdr:col>
      <xdr:colOff>462280</xdr:colOff>
      <xdr:row>294</xdr:row>
      <xdr:rowOff>0</xdr:rowOff>
    </xdr:to>
    <xdr:sp macro="" textlink="">
      <xdr:nvSpPr>
        <xdr:cNvPr id="10" name="Line 36"/>
        <xdr:cNvSpPr>
          <a:spLocks noChangeShapeType="1"/>
        </xdr:cNvSpPr>
      </xdr:nvSpPr>
      <xdr:spPr>
        <a:xfrm>
          <a:off x="9525" y="60476130"/>
          <a:ext cx="452755" cy="457200"/>
        </a:xfrm>
        <a:prstGeom prst="line">
          <a:avLst/>
        </a:prstGeom>
        <a:noFill/>
        <a:ln w="6350">
          <a:solidFill>
            <a:srgbClr val="000000"/>
          </a:solidFill>
          <a:round/>
          <a:headEnd/>
          <a:tailEnd/>
        </a:ln>
      </xdr:spPr>
    </xdr:sp>
    <xdr:clientData/>
  </xdr:twoCellAnchor>
  <xdr:twoCellAnchor>
    <xdr:from>
      <xdr:col>0</xdr:col>
      <xdr:colOff>9525</xdr:colOff>
      <xdr:row>327</xdr:row>
      <xdr:rowOff>0</xdr:rowOff>
    </xdr:from>
    <xdr:to>
      <xdr:col>0</xdr:col>
      <xdr:colOff>462280</xdr:colOff>
      <xdr:row>330</xdr:row>
      <xdr:rowOff>0</xdr:rowOff>
    </xdr:to>
    <xdr:sp macro="" textlink="">
      <xdr:nvSpPr>
        <xdr:cNvPr id="11" name="Line 38"/>
        <xdr:cNvSpPr>
          <a:spLocks noChangeShapeType="1"/>
        </xdr:cNvSpPr>
      </xdr:nvSpPr>
      <xdr:spPr>
        <a:xfrm>
          <a:off x="9525" y="67970400"/>
          <a:ext cx="452755" cy="457200"/>
        </a:xfrm>
        <a:prstGeom prst="line">
          <a:avLst/>
        </a:prstGeom>
        <a:noFill/>
        <a:ln w="6350">
          <a:solidFill>
            <a:srgbClr val="000000"/>
          </a:solidFill>
          <a:round/>
          <a:headEnd/>
          <a:tailEnd/>
        </a:ln>
      </xdr:spPr>
    </xdr:sp>
    <xdr:clientData/>
  </xdr:twoCellAnchor>
  <xdr:twoCellAnchor>
    <xdr:from>
      <xdr:col>0</xdr:col>
      <xdr:colOff>9525</xdr:colOff>
      <xdr:row>363</xdr:row>
      <xdr:rowOff>0</xdr:rowOff>
    </xdr:from>
    <xdr:to>
      <xdr:col>0</xdr:col>
      <xdr:colOff>462280</xdr:colOff>
      <xdr:row>366</xdr:row>
      <xdr:rowOff>0</xdr:rowOff>
    </xdr:to>
    <xdr:sp macro="" textlink="">
      <xdr:nvSpPr>
        <xdr:cNvPr id="12" name="Line 40"/>
        <xdr:cNvSpPr>
          <a:spLocks noChangeShapeType="1"/>
        </xdr:cNvSpPr>
      </xdr:nvSpPr>
      <xdr:spPr>
        <a:xfrm>
          <a:off x="9525" y="75464670"/>
          <a:ext cx="452755" cy="457200"/>
        </a:xfrm>
        <a:prstGeom prst="line">
          <a:avLst/>
        </a:prstGeom>
        <a:noFill/>
        <a:ln w="6350">
          <a:solidFill>
            <a:srgbClr val="000000"/>
          </a:solidFill>
          <a:round/>
          <a:headEnd/>
          <a:tailEnd/>
        </a:ln>
      </xdr:spPr>
    </xdr:sp>
    <xdr:clientData/>
  </xdr:twoCellAnchor>
  <xdr:twoCellAnchor>
    <xdr:from>
      <xdr:col>0</xdr:col>
      <xdr:colOff>9525</xdr:colOff>
      <xdr:row>399</xdr:row>
      <xdr:rowOff>0</xdr:rowOff>
    </xdr:from>
    <xdr:to>
      <xdr:col>0</xdr:col>
      <xdr:colOff>462280</xdr:colOff>
      <xdr:row>402</xdr:row>
      <xdr:rowOff>0</xdr:rowOff>
    </xdr:to>
    <xdr:sp macro="" textlink="">
      <xdr:nvSpPr>
        <xdr:cNvPr id="13" name="Line 42"/>
        <xdr:cNvSpPr>
          <a:spLocks noChangeShapeType="1"/>
        </xdr:cNvSpPr>
      </xdr:nvSpPr>
      <xdr:spPr>
        <a:xfrm>
          <a:off x="9525" y="82958940"/>
          <a:ext cx="452755" cy="457200"/>
        </a:xfrm>
        <a:prstGeom prst="line">
          <a:avLst/>
        </a:prstGeom>
        <a:noFill/>
        <a:ln w="6350">
          <a:solidFill>
            <a:srgbClr val="000000"/>
          </a:solidFill>
          <a:round/>
          <a:headEnd/>
          <a:tailEnd/>
        </a:ln>
      </xdr:spPr>
    </xdr:sp>
    <xdr:clientData/>
  </xdr:twoCellAnchor>
  <xdr:twoCellAnchor>
    <xdr:from>
      <xdr:col>0</xdr:col>
      <xdr:colOff>9525</xdr:colOff>
      <xdr:row>435</xdr:row>
      <xdr:rowOff>0</xdr:rowOff>
    </xdr:from>
    <xdr:to>
      <xdr:col>0</xdr:col>
      <xdr:colOff>462280</xdr:colOff>
      <xdr:row>438</xdr:row>
      <xdr:rowOff>0</xdr:rowOff>
    </xdr:to>
    <xdr:sp macro="" textlink="">
      <xdr:nvSpPr>
        <xdr:cNvPr id="14" name="Line 44"/>
        <xdr:cNvSpPr>
          <a:spLocks noChangeShapeType="1"/>
        </xdr:cNvSpPr>
      </xdr:nvSpPr>
      <xdr:spPr>
        <a:xfrm>
          <a:off x="9525" y="90453210"/>
          <a:ext cx="452755" cy="457200"/>
        </a:xfrm>
        <a:prstGeom prst="line">
          <a:avLst/>
        </a:prstGeom>
        <a:noFill/>
        <a:ln w="6350">
          <a:solidFill>
            <a:srgbClr val="000000"/>
          </a:solidFill>
          <a:round/>
          <a:headEnd/>
          <a:tailEnd/>
        </a:ln>
      </xdr:spPr>
    </xdr:sp>
    <xdr:clientData/>
  </xdr:twoCellAnchor>
  <xdr:twoCellAnchor>
    <xdr:from>
      <xdr:col>0</xdr:col>
      <xdr:colOff>9525</xdr:colOff>
      <xdr:row>471</xdr:row>
      <xdr:rowOff>0</xdr:rowOff>
    </xdr:from>
    <xdr:to>
      <xdr:col>0</xdr:col>
      <xdr:colOff>462280</xdr:colOff>
      <xdr:row>474</xdr:row>
      <xdr:rowOff>0</xdr:rowOff>
    </xdr:to>
    <xdr:sp macro="" textlink="">
      <xdr:nvSpPr>
        <xdr:cNvPr id="15" name="Line 46"/>
        <xdr:cNvSpPr>
          <a:spLocks noChangeShapeType="1"/>
        </xdr:cNvSpPr>
      </xdr:nvSpPr>
      <xdr:spPr>
        <a:xfrm>
          <a:off x="9525" y="97947480"/>
          <a:ext cx="452755" cy="457200"/>
        </a:xfrm>
        <a:prstGeom prst="line">
          <a:avLst/>
        </a:prstGeom>
        <a:noFill/>
        <a:ln w="6350">
          <a:solidFill>
            <a:srgbClr val="000000"/>
          </a:solidFill>
          <a:round/>
          <a:headEnd/>
          <a:tailEnd/>
        </a:ln>
      </xdr:spPr>
    </xdr:sp>
    <xdr:clientData/>
  </xdr:twoCellAnchor>
  <xdr:twoCellAnchor>
    <xdr:from>
      <xdr:col>0</xdr:col>
      <xdr:colOff>9525</xdr:colOff>
      <xdr:row>507</xdr:row>
      <xdr:rowOff>0</xdr:rowOff>
    </xdr:from>
    <xdr:to>
      <xdr:col>0</xdr:col>
      <xdr:colOff>462280</xdr:colOff>
      <xdr:row>510</xdr:row>
      <xdr:rowOff>0</xdr:rowOff>
    </xdr:to>
    <xdr:sp macro="" textlink="">
      <xdr:nvSpPr>
        <xdr:cNvPr id="16" name="Line 48"/>
        <xdr:cNvSpPr>
          <a:spLocks noChangeShapeType="1"/>
        </xdr:cNvSpPr>
      </xdr:nvSpPr>
      <xdr:spPr>
        <a:xfrm>
          <a:off x="9525" y="105441750"/>
          <a:ext cx="452755" cy="457200"/>
        </a:xfrm>
        <a:prstGeom prst="line">
          <a:avLst/>
        </a:prstGeom>
        <a:noFill/>
        <a:ln w="6350">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14</xdr:row>
      <xdr:rowOff>114300</xdr:rowOff>
    </xdr:from>
    <xdr:to>
      <xdr:col>16</xdr:col>
      <xdr:colOff>9525</xdr:colOff>
      <xdr:row>15</xdr:row>
      <xdr:rowOff>133350</xdr:rowOff>
    </xdr:to>
    <xdr:sp macro="" textlink="">
      <xdr:nvSpPr>
        <xdr:cNvPr id="2" name="Rectangle 33"/>
        <xdr:cNvSpPr>
          <a:spLocks noChangeArrowheads="1"/>
        </xdr:cNvSpPr>
      </xdr:nvSpPr>
      <xdr:spPr>
        <a:xfrm>
          <a:off x="1130300" y="1883410"/>
          <a:ext cx="687705" cy="14541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住所</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所在地</a:t>
          </a:r>
          <a:r>
            <a:rPr lang="en-US" altLang="ja-JP" sz="800" b="0" i="0" u="none" strike="noStrike" baseline="0">
              <a:solidFill>
                <a:srgbClr val="000000"/>
              </a:solidFill>
              <a:latin typeface="ＭＳ 明朝"/>
              <a:ea typeface="ＭＳ 明朝"/>
            </a:rPr>
            <a:t>)</a:t>
          </a:r>
        </a:p>
      </xdr:txBody>
    </xdr:sp>
    <xdr:clientData/>
  </xdr:twoCellAnchor>
  <xdr:twoCellAnchor>
    <xdr:from>
      <xdr:col>34</xdr:col>
      <xdr:colOff>0</xdr:colOff>
      <xdr:row>14</xdr:row>
      <xdr:rowOff>114300</xdr:rowOff>
    </xdr:from>
    <xdr:to>
      <xdr:col>39</xdr:col>
      <xdr:colOff>28575</xdr:colOff>
      <xdr:row>15</xdr:row>
      <xdr:rowOff>133350</xdr:rowOff>
    </xdr:to>
    <xdr:sp macro="" textlink="">
      <xdr:nvSpPr>
        <xdr:cNvPr id="3" name="Rectangle 34"/>
        <xdr:cNvSpPr>
          <a:spLocks noChangeArrowheads="1"/>
        </xdr:cNvSpPr>
      </xdr:nvSpPr>
      <xdr:spPr>
        <a:xfrm>
          <a:off x="3843020" y="1883410"/>
          <a:ext cx="593725" cy="14541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氏名</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名称</a:t>
          </a:r>
          <a:r>
            <a:rPr lang="en-US" altLang="ja-JP" sz="800" b="0" i="0" u="none" strike="noStrike" baseline="0">
              <a:solidFill>
                <a:srgbClr val="000000"/>
              </a:solidFill>
              <a:latin typeface="ＭＳ 明朝"/>
              <a:ea typeface="ＭＳ 明朝"/>
            </a:rPr>
            <a:t>)</a:t>
          </a:r>
        </a:p>
      </xdr:txBody>
    </xdr:sp>
    <xdr:clientData/>
  </xdr:twoCellAnchor>
  <xdr:twoCellAnchor>
    <xdr:from>
      <xdr:col>34</xdr:col>
      <xdr:colOff>76200</xdr:colOff>
      <xdr:row>20</xdr:row>
      <xdr:rowOff>114300</xdr:rowOff>
    </xdr:from>
    <xdr:to>
      <xdr:col>35</xdr:col>
      <xdr:colOff>113030</xdr:colOff>
      <xdr:row>22</xdr:row>
      <xdr:rowOff>9525</xdr:rowOff>
    </xdr:to>
    <xdr:sp macro="" textlink="">
      <xdr:nvSpPr>
        <xdr:cNvPr id="4" name="Rectangle 35"/>
        <xdr:cNvSpPr>
          <a:spLocks noChangeArrowheads="1"/>
        </xdr:cNvSpPr>
      </xdr:nvSpPr>
      <xdr:spPr>
        <a:xfrm>
          <a:off x="3919220" y="2755900"/>
          <a:ext cx="14986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44</xdr:col>
      <xdr:colOff>76200</xdr:colOff>
      <xdr:row>20</xdr:row>
      <xdr:rowOff>114300</xdr:rowOff>
    </xdr:from>
    <xdr:to>
      <xdr:col>45</xdr:col>
      <xdr:colOff>113030</xdr:colOff>
      <xdr:row>22</xdr:row>
      <xdr:rowOff>9525</xdr:rowOff>
    </xdr:to>
    <xdr:sp macro="" textlink="">
      <xdr:nvSpPr>
        <xdr:cNvPr id="5" name="Rectangle 36"/>
        <xdr:cNvSpPr>
          <a:spLocks noChangeArrowheads="1"/>
        </xdr:cNvSpPr>
      </xdr:nvSpPr>
      <xdr:spPr>
        <a:xfrm>
          <a:off x="5049520" y="2755900"/>
          <a:ext cx="14986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54</xdr:col>
      <xdr:colOff>76200</xdr:colOff>
      <xdr:row>20</xdr:row>
      <xdr:rowOff>114300</xdr:rowOff>
    </xdr:from>
    <xdr:to>
      <xdr:col>55</xdr:col>
      <xdr:colOff>113030</xdr:colOff>
      <xdr:row>22</xdr:row>
      <xdr:rowOff>9525</xdr:rowOff>
    </xdr:to>
    <xdr:sp macro="" textlink="">
      <xdr:nvSpPr>
        <xdr:cNvPr id="6" name="Rectangle 37"/>
        <xdr:cNvSpPr>
          <a:spLocks noChangeArrowheads="1"/>
        </xdr:cNvSpPr>
      </xdr:nvSpPr>
      <xdr:spPr>
        <a:xfrm>
          <a:off x="6179820" y="2755900"/>
          <a:ext cx="14986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34</xdr:col>
      <xdr:colOff>85725</xdr:colOff>
      <xdr:row>23</xdr:row>
      <xdr:rowOff>114300</xdr:rowOff>
    </xdr:from>
    <xdr:to>
      <xdr:col>35</xdr:col>
      <xdr:colOff>104775</xdr:colOff>
      <xdr:row>25</xdr:row>
      <xdr:rowOff>9525</xdr:rowOff>
    </xdr:to>
    <xdr:sp macro="" textlink="">
      <xdr:nvSpPr>
        <xdr:cNvPr id="7" name="Rectangle 38"/>
        <xdr:cNvSpPr>
          <a:spLocks noChangeArrowheads="1"/>
        </xdr:cNvSpPr>
      </xdr:nvSpPr>
      <xdr:spPr>
        <a:xfrm>
          <a:off x="3928745" y="3134995"/>
          <a:ext cx="13208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44</xdr:col>
      <xdr:colOff>76200</xdr:colOff>
      <xdr:row>23</xdr:row>
      <xdr:rowOff>114300</xdr:rowOff>
    </xdr:from>
    <xdr:to>
      <xdr:col>45</xdr:col>
      <xdr:colOff>95250</xdr:colOff>
      <xdr:row>25</xdr:row>
      <xdr:rowOff>9525</xdr:rowOff>
    </xdr:to>
    <xdr:sp macro="" textlink="">
      <xdr:nvSpPr>
        <xdr:cNvPr id="8" name="Rectangle 39"/>
        <xdr:cNvSpPr>
          <a:spLocks noChangeArrowheads="1"/>
        </xdr:cNvSpPr>
      </xdr:nvSpPr>
      <xdr:spPr>
        <a:xfrm>
          <a:off x="5049520" y="3134995"/>
          <a:ext cx="13208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54</xdr:col>
      <xdr:colOff>76200</xdr:colOff>
      <xdr:row>23</xdr:row>
      <xdr:rowOff>114300</xdr:rowOff>
    </xdr:from>
    <xdr:to>
      <xdr:col>55</xdr:col>
      <xdr:colOff>95250</xdr:colOff>
      <xdr:row>25</xdr:row>
      <xdr:rowOff>9525</xdr:rowOff>
    </xdr:to>
    <xdr:sp macro="" textlink="">
      <xdr:nvSpPr>
        <xdr:cNvPr id="9" name="Rectangle 40"/>
        <xdr:cNvSpPr>
          <a:spLocks noChangeArrowheads="1"/>
        </xdr:cNvSpPr>
      </xdr:nvSpPr>
      <xdr:spPr>
        <a:xfrm>
          <a:off x="6179820" y="3134995"/>
          <a:ext cx="13208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10</xdr:col>
      <xdr:colOff>0</xdr:colOff>
      <xdr:row>96</xdr:row>
      <xdr:rowOff>114300</xdr:rowOff>
    </xdr:from>
    <xdr:to>
      <xdr:col>16</xdr:col>
      <xdr:colOff>9525</xdr:colOff>
      <xdr:row>97</xdr:row>
      <xdr:rowOff>133350</xdr:rowOff>
    </xdr:to>
    <xdr:sp macro="" textlink="">
      <xdr:nvSpPr>
        <xdr:cNvPr id="10" name="Rectangle 50"/>
        <xdr:cNvSpPr>
          <a:spLocks noChangeArrowheads="1"/>
        </xdr:cNvSpPr>
      </xdr:nvSpPr>
      <xdr:spPr>
        <a:xfrm>
          <a:off x="1130300" y="12274550"/>
          <a:ext cx="687705" cy="14541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住所</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所在地</a:t>
          </a:r>
          <a:r>
            <a:rPr lang="en-US" altLang="ja-JP" sz="800" b="0" i="0" u="none" strike="noStrike" baseline="0">
              <a:solidFill>
                <a:srgbClr val="000000"/>
              </a:solidFill>
              <a:latin typeface="ＭＳ 明朝"/>
              <a:ea typeface="ＭＳ 明朝"/>
            </a:rPr>
            <a:t>)</a:t>
          </a:r>
        </a:p>
      </xdr:txBody>
    </xdr:sp>
    <xdr:clientData/>
  </xdr:twoCellAnchor>
  <xdr:twoCellAnchor>
    <xdr:from>
      <xdr:col>34</xdr:col>
      <xdr:colOff>0</xdr:colOff>
      <xdr:row>96</xdr:row>
      <xdr:rowOff>114300</xdr:rowOff>
    </xdr:from>
    <xdr:to>
      <xdr:col>39</xdr:col>
      <xdr:colOff>28575</xdr:colOff>
      <xdr:row>97</xdr:row>
      <xdr:rowOff>133350</xdr:rowOff>
    </xdr:to>
    <xdr:sp macro="" textlink="">
      <xdr:nvSpPr>
        <xdr:cNvPr id="11" name="Rectangle 51"/>
        <xdr:cNvSpPr>
          <a:spLocks noChangeArrowheads="1"/>
        </xdr:cNvSpPr>
      </xdr:nvSpPr>
      <xdr:spPr>
        <a:xfrm>
          <a:off x="3843020" y="12274550"/>
          <a:ext cx="593725" cy="14541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氏名</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名称</a:t>
          </a:r>
          <a:r>
            <a:rPr lang="en-US" altLang="ja-JP" sz="800" b="0" i="0" u="none" strike="noStrike" baseline="0">
              <a:solidFill>
                <a:srgbClr val="000000"/>
              </a:solidFill>
              <a:latin typeface="ＭＳ 明朝"/>
              <a:ea typeface="ＭＳ 明朝"/>
            </a:rPr>
            <a:t>)</a:t>
          </a:r>
        </a:p>
      </xdr:txBody>
    </xdr:sp>
    <xdr:clientData/>
  </xdr:twoCellAnchor>
  <xdr:twoCellAnchor>
    <xdr:from>
      <xdr:col>34</xdr:col>
      <xdr:colOff>76200</xdr:colOff>
      <xdr:row>102</xdr:row>
      <xdr:rowOff>114300</xdr:rowOff>
    </xdr:from>
    <xdr:to>
      <xdr:col>35</xdr:col>
      <xdr:colOff>113030</xdr:colOff>
      <xdr:row>104</xdr:row>
      <xdr:rowOff>9525</xdr:rowOff>
    </xdr:to>
    <xdr:sp macro="" textlink="">
      <xdr:nvSpPr>
        <xdr:cNvPr id="12" name="Rectangle 52"/>
        <xdr:cNvSpPr>
          <a:spLocks noChangeArrowheads="1"/>
        </xdr:cNvSpPr>
      </xdr:nvSpPr>
      <xdr:spPr>
        <a:xfrm>
          <a:off x="3919220" y="13147040"/>
          <a:ext cx="14986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44</xdr:col>
      <xdr:colOff>76200</xdr:colOff>
      <xdr:row>102</xdr:row>
      <xdr:rowOff>114300</xdr:rowOff>
    </xdr:from>
    <xdr:to>
      <xdr:col>45</xdr:col>
      <xdr:colOff>113030</xdr:colOff>
      <xdr:row>104</xdr:row>
      <xdr:rowOff>9525</xdr:rowOff>
    </xdr:to>
    <xdr:sp macro="" textlink="">
      <xdr:nvSpPr>
        <xdr:cNvPr id="13" name="Rectangle 53"/>
        <xdr:cNvSpPr>
          <a:spLocks noChangeArrowheads="1"/>
        </xdr:cNvSpPr>
      </xdr:nvSpPr>
      <xdr:spPr>
        <a:xfrm>
          <a:off x="5049520" y="13147040"/>
          <a:ext cx="14986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54</xdr:col>
      <xdr:colOff>76200</xdr:colOff>
      <xdr:row>102</xdr:row>
      <xdr:rowOff>114300</xdr:rowOff>
    </xdr:from>
    <xdr:to>
      <xdr:col>55</xdr:col>
      <xdr:colOff>113030</xdr:colOff>
      <xdr:row>104</xdr:row>
      <xdr:rowOff>9525</xdr:rowOff>
    </xdr:to>
    <xdr:sp macro="" textlink="">
      <xdr:nvSpPr>
        <xdr:cNvPr id="14" name="Rectangle 54"/>
        <xdr:cNvSpPr>
          <a:spLocks noChangeArrowheads="1"/>
        </xdr:cNvSpPr>
      </xdr:nvSpPr>
      <xdr:spPr>
        <a:xfrm>
          <a:off x="6179820" y="13147040"/>
          <a:ext cx="14986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34</xdr:col>
      <xdr:colOff>85725</xdr:colOff>
      <xdr:row>105</xdr:row>
      <xdr:rowOff>114300</xdr:rowOff>
    </xdr:from>
    <xdr:to>
      <xdr:col>35</xdr:col>
      <xdr:colOff>104775</xdr:colOff>
      <xdr:row>107</xdr:row>
      <xdr:rowOff>9525</xdr:rowOff>
    </xdr:to>
    <xdr:sp macro="" textlink="">
      <xdr:nvSpPr>
        <xdr:cNvPr id="15" name="Rectangle 55"/>
        <xdr:cNvSpPr>
          <a:spLocks noChangeArrowheads="1"/>
        </xdr:cNvSpPr>
      </xdr:nvSpPr>
      <xdr:spPr>
        <a:xfrm>
          <a:off x="3928745" y="13526135"/>
          <a:ext cx="13208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44</xdr:col>
      <xdr:colOff>76200</xdr:colOff>
      <xdr:row>105</xdr:row>
      <xdr:rowOff>114300</xdr:rowOff>
    </xdr:from>
    <xdr:to>
      <xdr:col>45</xdr:col>
      <xdr:colOff>95250</xdr:colOff>
      <xdr:row>107</xdr:row>
      <xdr:rowOff>9525</xdr:rowOff>
    </xdr:to>
    <xdr:sp macro="" textlink="">
      <xdr:nvSpPr>
        <xdr:cNvPr id="16" name="Rectangle 56"/>
        <xdr:cNvSpPr>
          <a:spLocks noChangeArrowheads="1"/>
        </xdr:cNvSpPr>
      </xdr:nvSpPr>
      <xdr:spPr>
        <a:xfrm>
          <a:off x="5049520" y="13526135"/>
          <a:ext cx="13208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54</xdr:col>
      <xdr:colOff>76200</xdr:colOff>
      <xdr:row>105</xdr:row>
      <xdr:rowOff>114300</xdr:rowOff>
    </xdr:from>
    <xdr:to>
      <xdr:col>55</xdr:col>
      <xdr:colOff>95250</xdr:colOff>
      <xdr:row>107</xdr:row>
      <xdr:rowOff>9525</xdr:rowOff>
    </xdr:to>
    <xdr:sp macro="" textlink="">
      <xdr:nvSpPr>
        <xdr:cNvPr id="17" name="Rectangle 57"/>
        <xdr:cNvSpPr>
          <a:spLocks noChangeArrowheads="1"/>
        </xdr:cNvSpPr>
      </xdr:nvSpPr>
      <xdr:spPr>
        <a:xfrm>
          <a:off x="6179820" y="13526135"/>
          <a:ext cx="13208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47</xdr:col>
      <xdr:colOff>85725</xdr:colOff>
      <xdr:row>85</xdr:row>
      <xdr:rowOff>114300</xdr:rowOff>
    </xdr:from>
    <xdr:to>
      <xdr:col>54</xdr:col>
      <xdr:colOff>9525</xdr:colOff>
      <xdr:row>92</xdr:row>
      <xdr:rowOff>38100</xdr:rowOff>
    </xdr:to>
    <xdr:sp macro="" textlink="">
      <xdr:nvSpPr>
        <xdr:cNvPr id="18" name="Oval 66"/>
        <xdr:cNvSpPr>
          <a:spLocks noChangeArrowheads="1"/>
        </xdr:cNvSpPr>
      </xdr:nvSpPr>
      <xdr:spPr>
        <a:xfrm>
          <a:off x="5398135" y="10884535"/>
          <a:ext cx="715010" cy="808355"/>
        </a:xfrm>
        <a:prstGeom prst="ellipse">
          <a:avLst/>
        </a:prstGeom>
        <a:solidFill>
          <a:srgbClr val="CCFFFF"/>
        </a:solidFill>
        <a:ln w="6350">
          <a:solidFill>
            <a:srgbClr val="000000"/>
          </a:solidFill>
          <a:prstDash val="dash"/>
          <a:round/>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 付 印</a:t>
          </a:r>
        </a:p>
      </xdr:txBody>
    </xdr:sp>
    <xdr:clientData/>
  </xdr:twoCellAnchor>
  <xdr:twoCellAnchor>
    <xdr:from>
      <xdr:col>47</xdr:col>
      <xdr:colOff>85725</xdr:colOff>
      <xdr:row>3</xdr:row>
      <xdr:rowOff>114300</xdr:rowOff>
    </xdr:from>
    <xdr:to>
      <xdr:col>54</xdr:col>
      <xdr:colOff>9525</xdr:colOff>
      <xdr:row>10</xdr:row>
      <xdr:rowOff>38100</xdr:rowOff>
    </xdr:to>
    <xdr:sp macro="" textlink="">
      <xdr:nvSpPr>
        <xdr:cNvPr id="19" name="Oval 73"/>
        <xdr:cNvSpPr>
          <a:spLocks noChangeArrowheads="1"/>
        </xdr:cNvSpPr>
      </xdr:nvSpPr>
      <xdr:spPr>
        <a:xfrm>
          <a:off x="5398135" y="493395"/>
          <a:ext cx="715010" cy="808355"/>
        </a:xfrm>
        <a:prstGeom prst="ellipse">
          <a:avLst/>
        </a:prstGeom>
        <a:solidFill>
          <a:srgbClr val="CCFFFF"/>
        </a:solidFill>
        <a:ln w="6350">
          <a:solidFill>
            <a:srgbClr val="000000"/>
          </a:solidFill>
          <a:prstDash val="dash"/>
          <a:round/>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 付 印</a:t>
          </a:r>
        </a:p>
      </xdr:txBody>
    </xdr:sp>
    <xdr:clientData/>
  </xdr:twoCellAnchor>
  <xdr:twoCellAnchor>
    <xdr:from>
      <xdr:col>52</xdr:col>
      <xdr:colOff>113030</xdr:colOff>
      <xdr:row>161</xdr:row>
      <xdr:rowOff>76200</xdr:rowOff>
    </xdr:from>
    <xdr:to>
      <xdr:col>54</xdr:col>
      <xdr:colOff>113030</xdr:colOff>
      <xdr:row>163</xdr:row>
      <xdr:rowOff>80645</xdr:rowOff>
    </xdr:to>
    <xdr:sp macro="" textlink="">
      <xdr:nvSpPr>
        <xdr:cNvPr id="22" name="Rectangle 3"/>
        <xdr:cNvSpPr>
          <a:spLocks noChangeArrowheads="1"/>
        </xdr:cNvSpPr>
      </xdr:nvSpPr>
      <xdr:spPr>
        <a:xfrm>
          <a:off x="5990590" y="20455890"/>
          <a:ext cx="226060" cy="257175"/>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twoCellAnchor>
    <xdr:from>
      <xdr:col>52</xdr:col>
      <xdr:colOff>104775</xdr:colOff>
      <xdr:row>164</xdr:row>
      <xdr:rowOff>76200</xdr:rowOff>
    </xdr:from>
    <xdr:to>
      <xdr:col>54</xdr:col>
      <xdr:colOff>109220</xdr:colOff>
      <xdr:row>166</xdr:row>
      <xdr:rowOff>80645</xdr:rowOff>
    </xdr:to>
    <xdr:sp macro="" textlink="">
      <xdr:nvSpPr>
        <xdr:cNvPr id="23" name="Rectangle 3"/>
        <xdr:cNvSpPr>
          <a:spLocks noChangeArrowheads="1"/>
        </xdr:cNvSpPr>
      </xdr:nvSpPr>
      <xdr:spPr>
        <a:xfrm>
          <a:off x="5982335" y="20834985"/>
          <a:ext cx="230505" cy="257175"/>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twoCellAnchor>
    <xdr:from>
      <xdr:col>54</xdr:col>
      <xdr:colOff>76200</xdr:colOff>
      <xdr:row>23</xdr:row>
      <xdr:rowOff>114300</xdr:rowOff>
    </xdr:from>
    <xdr:to>
      <xdr:col>55</xdr:col>
      <xdr:colOff>113030</xdr:colOff>
      <xdr:row>25</xdr:row>
      <xdr:rowOff>9525</xdr:rowOff>
    </xdr:to>
    <xdr:sp macro="" textlink="">
      <xdr:nvSpPr>
        <xdr:cNvPr id="24" name="Rectangle 37"/>
        <xdr:cNvSpPr>
          <a:spLocks noChangeArrowheads="1"/>
        </xdr:cNvSpPr>
      </xdr:nvSpPr>
      <xdr:spPr>
        <a:xfrm>
          <a:off x="6179820" y="3134995"/>
          <a:ext cx="149860" cy="147955"/>
        </a:xfrm>
        <a:prstGeom prst="rect">
          <a:avLst/>
        </a:prstGeom>
        <a:solidFill>
          <a:srgbClr val="FFFFFF">
            <a:alpha val="0"/>
          </a:srgbClr>
        </a:solidFill>
        <a:ln w="6350">
          <a:noFill/>
          <a:miter lim="800000"/>
          <a:headEnd/>
          <a:tailEnd/>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26</xdr:col>
      <xdr:colOff>95250</xdr:colOff>
      <xdr:row>18</xdr:row>
      <xdr:rowOff>44450</xdr:rowOff>
    </xdr:from>
    <xdr:ext cx="151130" cy="186690"/>
    <xdr:sp macro="" textlink="">
      <xdr:nvSpPr>
        <xdr:cNvPr id="2" name="Rectangle 1"/>
        <xdr:cNvSpPr>
          <a:spLocks noChangeArrowheads="1"/>
        </xdr:cNvSpPr>
      </xdr:nvSpPr>
      <xdr:spPr>
        <a:xfrm>
          <a:off x="3034030" y="31578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①</a:t>
          </a:r>
        </a:p>
      </xdr:txBody>
    </xdr:sp>
    <xdr:clientData/>
  </xdr:oneCellAnchor>
  <xdr:oneCellAnchor>
    <xdr:from>
      <xdr:col>26</xdr:col>
      <xdr:colOff>95250</xdr:colOff>
      <xdr:row>20</xdr:row>
      <xdr:rowOff>44450</xdr:rowOff>
    </xdr:from>
    <xdr:ext cx="151130" cy="186690"/>
    <xdr:sp macro="" textlink="">
      <xdr:nvSpPr>
        <xdr:cNvPr id="3" name="Rectangle 2"/>
        <xdr:cNvSpPr>
          <a:spLocks noChangeArrowheads="1"/>
        </xdr:cNvSpPr>
      </xdr:nvSpPr>
      <xdr:spPr>
        <a:xfrm>
          <a:off x="3034030" y="36531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③</a:t>
          </a:r>
        </a:p>
      </xdr:txBody>
    </xdr:sp>
    <xdr:clientData/>
  </xdr:oneCellAnchor>
  <xdr:oneCellAnchor>
    <xdr:from>
      <xdr:col>26</xdr:col>
      <xdr:colOff>95250</xdr:colOff>
      <xdr:row>19</xdr:row>
      <xdr:rowOff>44450</xdr:rowOff>
    </xdr:from>
    <xdr:ext cx="151130" cy="186690"/>
    <xdr:sp macro="" textlink="">
      <xdr:nvSpPr>
        <xdr:cNvPr id="4" name="Rectangle 3"/>
        <xdr:cNvSpPr>
          <a:spLocks noChangeArrowheads="1"/>
        </xdr:cNvSpPr>
      </xdr:nvSpPr>
      <xdr:spPr>
        <a:xfrm>
          <a:off x="3034030" y="34055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②</a:t>
          </a:r>
        </a:p>
      </xdr:txBody>
    </xdr:sp>
    <xdr:clientData/>
  </xdr:oneCellAnchor>
  <xdr:oneCellAnchor>
    <xdr:from>
      <xdr:col>26</xdr:col>
      <xdr:colOff>95250</xdr:colOff>
      <xdr:row>22</xdr:row>
      <xdr:rowOff>44450</xdr:rowOff>
    </xdr:from>
    <xdr:ext cx="151130" cy="186690"/>
    <xdr:sp macro="" textlink="">
      <xdr:nvSpPr>
        <xdr:cNvPr id="5" name="Rectangle 4"/>
        <xdr:cNvSpPr>
          <a:spLocks noChangeArrowheads="1"/>
        </xdr:cNvSpPr>
      </xdr:nvSpPr>
      <xdr:spPr>
        <a:xfrm>
          <a:off x="3034030" y="41484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④</a:t>
          </a:r>
        </a:p>
      </xdr:txBody>
    </xdr:sp>
    <xdr:clientData/>
  </xdr:oneCellAnchor>
  <xdr:oneCellAnchor>
    <xdr:from>
      <xdr:col>26</xdr:col>
      <xdr:colOff>95250</xdr:colOff>
      <xdr:row>26</xdr:row>
      <xdr:rowOff>44450</xdr:rowOff>
    </xdr:from>
    <xdr:ext cx="151130" cy="186690"/>
    <xdr:sp macro="" textlink="">
      <xdr:nvSpPr>
        <xdr:cNvPr id="6" name="Rectangle 5"/>
        <xdr:cNvSpPr>
          <a:spLocks noChangeArrowheads="1"/>
        </xdr:cNvSpPr>
      </xdr:nvSpPr>
      <xdr:spPr>
        <a:xfrm>
          <a:off x="3034030" y="51390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⑧</a:t>
          </a:r>
        </a:p>
      </xdr:txBody>
    </xdr:sp>
    <xdr:clientData/>
  </xdr:oneCellAnchor>
  <xdr:oneCellAnchor>
    <xdr:from>
      <xdr:col>26</xdr:col>
      <xdr:colOff>95250</xdr:colOff>
      <xdr:row>23</xdr:row>
      <xdr:rowOff>44450</xdr:rowOff>
    </xdr:from>
    <xdr:ext cx="151130" cy="186690"/>
    <xdr:sp macro="" textlink="">
      <xdr:nvSpPr>
        <xdr:cNvPr id="7" name="Rectangle 6"/>
        <xdr:cNvSpPr>
          <a:spLocks noChangeArrowheads="1"/>
        </xdr:cNvSpPr>
      </xdr:nvSpPr>
      <xdr:spPr>
        <a:xfrm>
          <a:off x="3034030" y="43961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⑤</a:t>
          </a:r>
        </a:p>
      </xdr:txBody>
    </xdr:sp>
    <xdr:clientData/>
  </xdr:oneCellAnchor>
  <xdr:oneCellAnchor>
    <xdr:from>
      <xdr:col>26</xdr:col>
      <xdr:colOff>95250</xdr:colOff>
      <xdr:row>24</xdr:row>
      <xdr:rowOff>44450</xdr:rowOff>
    </xdr:from>
    <xdr:ext cx="151130" cy="186690"/>
    <xdr:sp macro="" textlink="">
      <xdr:nvSpPr>
        <xdr:cNvPr id="8" name="Rectangle 7"/>
        <xdr:cNvSpPr>
          <a:spLocks noChangeArrowheads="1"/>
        </xdr:cNvSpPr>
      </xdr:nvSpPr>
      <xdr:spPr>
        <a:xfrm>
          <a:off x="3034030" y="46437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⑥</a:t>
          </a:r>
        </a:p>
      </xdr:txBody>
    </xdr:sp>
    <xdr:clientData/>
  </xdr:oneCellAnchor>
  <xdr:oneCellAnchor>
    <xdr:from>
      <xdr:col>26</xdr:col>
      <xdr:colOff>95250</xdr:colOff>
      <xdr:row>25</xdr:row>
      <xdr:rowOff>44450</xdr:rowOff>
    </xdr:from>
    <xdr:ext cx="151130" cy="186690"/>
    <xdr:sp macro="" textlink="">
      <xdr:nvSpPr>
        <xdr:cNvPr id="9" name="Rectangle 8"/>
        <xdr:cNvSpPr>
          <a:spLocks noChangeArrowheads="1"/>
        </xdr:cNvSpPr>
      </xdr:nvSpPr>
      <xdr:spPr>
        <a:xfrm>
          <a:off x="3034030" y="48914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⑦</a:t>
          </a:r>
        </a:p>
      </xdr:txBody>
    </xdr:sp>
    <xdr:clientData/>
  </xdr:oneCellAnchor>
  <xdr:oneCellAnchor>
    <xdr:from>
      <xdr:col>26</xdr:col>
      <xdr:colOff>95250</xdr:colOff>
      <xdr:row>28</xdr:row>
      <xdr:rowOff>44450</xdr:rowOff>
    </xdr:from>
    <xdr:ext cx="151130" cy="186690"/>
    <xdr:sp macro="" textlink="">
      <xdr:nvSpPr>
        <xdr:cNvPr id="10" name="Rectangle 9"/>
        <xdr:cNvSpPr>
          <a:spLocks noChangeArrowheads="1"/>
        </xdr:cNvSpPr>
      </xdr:nvSpPr>
      <xdr:spPr>
        <a:xfrm>
          <a:off x="3034030" y="56343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⑨</a:t>
          </a:r>
        </a:p>
      </xdr:txBody>
    </xdr:sp>
    <xdr:clientData/>
  </xdr:oneCellAnchor>
  <xdr:oneCellAnchor>
    <xdr:from>
      <xdr:col>26</xdr:col>
      <xdr:colOff>95250</xdr:colOff>
      <xdr:row>30</xdr:row>
      <xdr:rowOff>44450</xdr:rowOff>
    </xdr:from>
    <xdr:ext cx="151130" cy="186690"/>
    <xdr:sp macro="" textlink="">
      <xdr:nvSpPr>
        <xdr:cNvPr id="11" name="Rectangle 10"/>
        <xdr:cNvSpPr>
          <a:spLocks noChangeArrowheads="1"/>
        </xdr:cNvSpPr>
      </xdr:nvSpPr>
      <xdr:spPr>
        <a:xfrm>
          <a:off x="3034030" y="61296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⑪</a:t>
          </a:r>
        </a:p>
      </xdr:txBody>
    </xdr:sp>
    <xdr:clientData/>
  </xdr:oneCellAnchor>
  <xdr:oneCellAnchor>
    <xdr:from>
      <xdr:col>26</xdr:col>
      <xdr:colOff>95250</xdr:colOff>
      <xdr:row>29</xdr:row>
      <xdr:rowOff>44450</xdr:rowOff>
    </xdr:from>
    <xdr:ext cx="151130" cy="186690"/>
    <xdr:sp macro="" textlink="">
      <xdr:nvSpPr>
        <xdr:cNvPr id="12" name="Rectangle 11"/>
        <xdr:cNvSpPr>
          <a:spLocks noChangeArrowheads="1"/>
        </xdr:cNvSpPr>
      </xdr:nvSpPr>
      <xdr:spPr>
        <a:xfrm>
          <a:off x="3034030" y="58820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⑩</a:t>
          </a:r>
        </a:p>
      </xdr:txBody>
    </xdr:sp>
    <xdr:clientData/>
  </xdr:oneCellAnchor>
  <xdr:oneCellAnchor>
    <xdr:from>
      <xdr:col>26</xdr:col>
      <xdr:colOff>95250</xdr:colOff>
      <xdr:row>32</xdr:row>
      <xdr:rowOff>44450</xdr:rowOff>
    </xdr:from>
    <xdr:ext cx="151130" cy="186690"/>
    <xdr:sp macro="" textlink="">
      <xdr:nvSpPr>
        <xdr:cNvPr id="13" name="Rectangle 12"/>
        <xdr:cNvSpPr>
          <a:spLocks noChangeArrowheads="1"/>
        </xdr:cNvSpPr>
      </xdr:nvSpPr>
      <xdr:spPr>
        <a:xfrm>
          <a:off x="3034030" y="66249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⑫</a:t>
          </a:r>
        </a:p>
      </xdr:txBody>
    </xdr:sp>
    <xdr:clientData/>
  </xdr:oneCellAnchor>
  <xdr:oneCellAnchor>
    <xdr:from>
      <xdr:col>26</xdr:col>
      <xdr:colOff>95250</xdr:colOff>
      <xdr:row>33</xdr:row>
      <xdr:rowOff>44450</xdr:rowOff>
    </xdr:from>
    <xdr:ext cx="151130" cy="186690"/>
    <xdr:sp macro="" textlink="">
      <xdr:nvSpPr>
        <xdr:cNvPr id="14" name="Rectangle 14"/>
        <xdr:cNvSpPr>
          <a:spLocks noChangeArrowheads="1"/>
        </xdr:cNvSpPr>
      </xdr:nvSpPr>
      <xdr:spPr>
        <a:xfrm>
          <a:off x="3034030" y="68726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⑬</a:t>
          </a:r>
        </a:p>
      </xdr:txBody>
    </xdr:sp>
    <xdr:clientData/>
  </xdr:oneCellAnchor>
  <xdr:oneCellAnchor>
    <xdr:from>
      <xdr:col>26</xdr:col>
      <xdr:colOff>95250</xdr:colOff>
      <xdr:row>34</xdr:row>
      <xdr:rowOff>44450</xdr:rowOff>
    </xdr:from>
    <xdr:ext cx="151130" cy="186690"/>
    <xdr:sp macro="" textlink="">
      <xdr:nvSpPr>
        <xdr:cNvPr id="15" name="Rectangle 15"/>
        <xdr:cNvSpPr>
          <a:spLocks noChangeArrowheads="1"/>
        </xdr:cNvSpPr>
      </xdr:nvSpPr>
      <xdr:spPr>
        <a:xfrm>
          <a:off x="3034030" y="71202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⑭</a:t>
          </a:r>
        </a:p>
      </xdr:txBody>
    </xdr:sp>
    <xdr:clientData/>
  </xdr:oneCellAnchor>
  <xdr:oneCellAnchor>
    <xdr:from>
      <xdr:col>26</xdr:col>
      <xdr:colOff>95250</xdr:colOff>
      <xdr:row>35</xdr:row>
      <xdr:rowOff>44450</xdr:rowOff>
    </xdr:from>
    <xdr:ext cx="151130" cy="186690"/>
    <xdr:sp macro="" textlink="">
      <xdr:nvSpPr>
        <xdr:cNvPr id="16" name="Rectangle 16"/>
        <xdr:cNvSpPr>
          <a:spLocks noChangeArrowheads="1"/>
        </xdr:cNvSpPr>
      </xdr:nvSpPr>
      <xdr:spPr>
        <a:xfrm>
          <a:off x="3034030" y="73679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⑮</a:t>
          </a:r>
        </a:p>
      </xdr:txBody>
    </xdr:sp>
    <xdr:clientData/>
  </xdr:oneCellAnchor>
  <xdr:oneCellAnchor>
    <xdr:from>
      <xdr:col>0</xdr:col>
      <xdr:colOff>19050</xdr:colOff>
      <xdr:row>19</xdr:row>
      <xdr:rowOff>15240</xdr:rowOff>
    </xdr:from>
    <xdr:ext cx="131445" cy="156845"/>
    <xdr:sp macro="" textlink="">
      <xdr:nvSpPr>
        <xdr:cNvPr id="17" name="Rectangle 17"/>
        <xdr:cNvSpPr>
          <a:spLocks noChangeArrowheads="1"/>
        </xdr:cNvSpPr>
      </xdr:nvSpPr>
      <xdr:spPr>
        <a:xfrm>
          <a:off x="19050" y="3376295"/>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ｱ</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22</xdr:row>
      <xdr:rowOff>102235</xdr:rowOff>
    </xdr:from>
    <xdr:ext cx="131445" cy="154305"/>
    <xdr:sp macro="" textlink="">
      <xdr:nvSpPr>
        <xdr:cNvPr id="18" name="Rectangle 18"/>
        <xdr:cNvSpPr>
          <a:spLocks noChangeArrowheads="1"/>
        </xdr:cNvSpPr>
      </xdr:nvSpPr>
      <xdr:spPr>
        <a:xfrm>
          <a:off x="19050" y="4206240"/>
          <a:ext cx="131445" cy="15430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ｲ</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32</xdr:row>
      <xdr:rowOff>149860</xdr:rowOff>
    </xdr:from>
    <xdr:ext cx="131445" cy="156210"/>
    <xdr:sp macro="" textlink="">
      <xdr:nvSpPr>
        <xdr:cNvPr id="19" name="Rectangle 19"/>
        <xdr:cNvSpPr>
          <a:spLocks noChangeArrowheads="1"/>
        </xdr:cNvSpPr>
      </xdr:nvSpPr>
      <xdr:spPr>
        <a:xfrm>
          <a:off x="19050" y="6730365"/>
          <a:ext cx="131445" cy="156210"/>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ｴ</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28</xdr:row>
      <xdr:rowOff>196850</xdr:rowOff>
    </xdr:from>
    <xdr:ext cx="131445" cy="156845"/>
    <xdr:sp macro="" textlink="">
      <xdr:nvSpPr>
        <xdr:cNvPr id="20" name="Rectangle 20"/>
        <xdr:cNvSpPr>
          <a:spLocks noChangeArrowheads="1"/>
        </xdr:cNvSpPr>
      </xdr:nvSpPr>
      <xdr:spPr>
        <a:xfrm>
          <a:off x="19050" y="5786755"/>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ｳ</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95250</xdr:colOff>
      <xdr:row>18</xdr:row>
      <xdr:rowOff>44450</xdr:rowOff>
    </xdr:from>
    <xdr:ext cx="151130" cy="186690"/>
    <xdr:sp macro="" textlink="">
      <xdr:nvSpPr>
        <xdr:cNvPr id="21" name="Rectangle 21"/>
        <xdr:cNvSpPr>
          <a:spLocks noChangeArrowheads="1"/>
        </xdr:cNvSpPr>
      </xdr:nvSpPr>
      <xdr:spPr>
        <a:xfrm>
          <a:off x="7894320" y="31578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⑯</a:t>
          </a:r>
        </a:p>
      </xdr:txBody>
    </xdr:sp>
    <xdr:clientData/>
  </xdr:oneCellAnchor>
  <xdr:oneCellAnchor>
    <xdr:from>
      <xdr:col>69</xdr:col>
      <xdr:colOff>95250</xdr:colOff>
      <xdr:row>19</xdr:row>
      <xdr:rowOff>44450</xdr:rowOff>
    </xdr:from>
    <xdr:ext cx="151130" cy="186690"/>
    <xdr:sp macro="" textlink="">
      <xdr:nvSpPr>
        <xdr:cNvPr id="22" name="Rectangle 22"/>
        <xdr:cNvSpPr>
          <a:spLocks noChangeArrowheads="1"/>
        </xdr:cNvSpPr>
      </xdr:nvSpPr>
      <xdr:spPr>
        <a:xfrm>
          <a:off x="7894320" y="34055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⑰</a:t>
          </a:r>
        </a:p>
      </xdr:txBody>
    </xdr:sp>
    <xdr:clientData/>
  </xdr:oneCellAnchor>
  <xdr:oneCellAnchor>
    <xdr:from>
      <xdr:col>43</xdr:col>
      <xdr:colOff>19050</xdr:colOff>
      <xdr:row>19</xdr:row>
      <xdr:rowOff>244475</xdr:rowOff>
    </xdr:from>
    <xdr:ext cx="131445" cy="156845"/>
    <xdr:sp macro="" textlink="">
      <xdr:nvSpPr>
        <xdr:cNvPr id="23" name="Rectangle 25"/>
        <xdr:cNvSpPr>
          <a:spLocks noChangeArrowheads="1"/>
        </xdr:cNvSpPr>
      </xdr:nvSpPr>
      <xdr:spPr>
        <a:xfrm>
          <a:off x="4879340" y="3605530"/>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ｵ</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95250</xdr:colOff>
      <xdr:row>20</xdr:row>
      <xdr:rowOff>44450</xdr:rowOff>
    </xdr:from>
    <xdr:ext cx="151130" cy="186690"/>
    <xdr:sp macro="" textlink="">
      <xdr:nvSpPr>
        <xdr:cNvPr id="24" name="Rectangle 26"/>
        <xdr:cNvSpPr>
          <a:spLocks noChangeArrowheads="1"/>
        </xdr:cNvSpPr>
      </xdr:nvSpPr>
      <xdr:spPr>
        <a:xfrm>
          <a:off x="7894320" y="365315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⑱</a:t>
          </a:r>
        </a:p>
      </xdr:txBody>
    </xdr:sp>
    <xdr:clientData/>
  </xdr:oneCellAnchor>
  <xdr:oneCellAnchor>
    <xdr:from>
      <xdr:col>69</xdr:col>
      <xdr:colOff>95250</xdr:colOff>
      <xdr:row>21</xdr:row>
      <xdr:rowOff>44450</xdr:rowOff>
    </xdr:from>
    <xdr:ext cx="151130" cy="186690"/>
    <xdr:sp macro="" textlink="">
      <xdr:nvSpPr>
        <xdr:cNvPr id="25" name="Rectangle 27"/>
        <xdr:cNvSpPr>
          <a:spLocks noChangeArrowheads="1"/>
        </xdr:cNvSpPr>
      </xdr:nvSpPr>
      <xdr:spPr>
        <a:xfrm>
          <a:off x="7894320" y="39008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⑲</a:t>
          </a:r>
        </a:p>
      </xdr:txBody>
    </xdr:sp>
    <xdr:clientData/>
  </xdr:oneCellAnchor>
  <xdr:oneCellAnchor>
    <xdr:from>
      <xdr:col>42</xdr:col>
      <xdr:colOff>95250</xdr:colOff>
      <xdr:row>23</xdr:row>
      <xdr:rowOff>44450</xdr:rowOff>
    </xdr:from>
    <xdr:ext cx="132715" cy="156845"/>
    <xdr:sp macro="" textlink="">
      <xdr:nvSpPr>
        <xdr:cNvPr id="26" name="Rectangle 28"/>
        <xdr:cNvSpPr>
          <a:spLocks noChangeArrowheads="1"/>
        </xdr:cNvSpPr>
      </xdr:nvSpPr>
      <xdr:spPr>
        <a:xfrm>
          <a:off x="4842510" y="4396105"/>
          <a:ext cx="13271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ｶ</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95250</xdr:colOff>
      <xdr:row>23</xdr:row>
      <xdr:rowOff>44450</xdr:rowOff>
    </xdr:from>
    <xdr:ext cx="151130" cy="186690"/>
    <xdr:sp macro="" textlink="">
      <xdr:nvSpPr>
        <xdr:cNvPr id="27" name="Rectangle 29"/>
        <xdr:cNvSpPr>
          <a:spLocks noChangeArrowheads="1"/>
        </xdr:cNvSpPr>
      </xdr:nvSpPr>
      <xdr:spPr>
        <a:xfrm>
          <a:off x="7894320" y="4396105"/>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⑳</a:t>
          </a:r>
        </a:p>
      </xdr:txBody>
    </xdr:sp>
    <xdr:clientData/>
  </xdr:oneCellAnchor>
  <xdr:oneCellAnchor>
    <xdr:from>
      <xdr:col>42</xdr:col>
      <xdr:colOff>95250</xdr:colOff>
      <xdr:row>24</xdr:row>
      <xdr:rowOff>44450</xdr:rowOff>
    </xdr:from>
    <xdr:ext cx="132715" cy="156845"/>
    <xdr:sp macro="" textlink="">
      <xdr:nvSpPr>
        <xdr:cNvPr id="28" name="Rectangle 30"/>
        <xdr:cNvSpPr>
          <a:spLocks noChangeArrowheads="1"/>
        </xdr:cNvSpPr>
      </xdr:nvSpPr>
      <xdr:spPr>
        <a:xfrm>
          <a:off x="4842510" y="4643755"/>
          <a:ext cx="13271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ｷ</a:t>
          </a:r>
          <a:r>
            <a:rPr lang="en-US" altLang="ja-JP" sz="600" b="0" i="0" u="none" strike="noStrike" baseline="0">
              <a:solidFill>
                <a:srgbClr val="000000"/>
              </a:solidFill>
              <a:latin typeface="ＭＳ 明朝"/>
              <a:ea typeface="ＭＳ 明朝"/>
            </a:rPr>
            <a:t>)</a:t>
          </a:r>
        </a:p>
      </xdr:txBody>
    </xdr:sp>
    <xdr:clientData/>
  </xdr:oneCellAnchor>
  <xdr:oneCellAnchor>
    <xdr:from>
      <xdr:col>43</xdr:col>
      <xdr:colOff>19050</xdr:colOff>
      <xdr:row>25</xdr:row>
      <xdr:rowOff>196850</xdr:rowOff>
    </xdr:from>
    <xdr:ext cx="131445" cy="156845"/>
    <xdr:sp macro="" textlink="">
      <xdr:nvSpPr>
        <xdr:cNvPr id="29" name="Rectangle 40"/>
        <xdr:cNvSpPr>
          <a:spLocks noChangeArrowheads="1"/>
        </xdr:cNvSpPr>
      </xdr:nvSpPr>
      <xdr:spPr>
        <a:xfrm>
          <a:off x="4879340" y="5043805"/>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ｸ</a:t>
          </a:r>
          <a:r>
            <a:rPr lang="en-US" altLang="ja-JP" sz="600" b="0" i="0" u="none" strike="noStrike" baseline="0">
              <a:solidFill>
                <a:srgbClr val="000000"/>
              </a:solidFill>
              <a:latin typeface="ＭＳ 明朝"/>
              <a:ea typeface="ＭＳ 明朝"/>
            </a:rPr>
            <a:t>)</a:t>
          </a:r>
        </a:p>
      </xdr:txBody>
    </xdr:sp>
    <xdr:clientData/>
  </xdr:oneCellAnchor>
  <xdr:twoCellAnchor editAs="oneCell">
    <xdr:from>
      <xdr:col>69</xdr:col>
      <xdr:colOff>85725</xdr:colOff>
      <xdr:row>24</xdr:row>
      <xdr:rowOff>85725</xdr:rowOff>
    </xdr:from>
    <xdr:to>
      <xdr:col>70</xdr:col>
      <xdr:colOff>113030</xdr:colOff>
      <xdr:row>24</xdr:row>
      <xdr:rowOff>219710</xdr:rowOff>
    </xdr:to>
    <xdr:sp macro="" textlink="">
      <xdr:nvSpPr>
        <xdr:cNvPr id="30" name="Oval 42"/>
        <xdr:cNvSpPr>
          <a:spLocks noChangeArrowheads="1"/>
        </xdr:cNvSpPr>
      </xdr:nvSpPr>
      <xdr:spPr>
        <a:xfrm>
          <a:off x="7884795" y="4685030"/>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21</a:t>
          </a:r>
        </a:p>
      </xdr:txBody>
    </xdr:sp>
    <xdr:clientData/>
  </xdr:twoCellAnchor>
  <xdr:twoCellAnchor editAs="oneCell">
    <xdr:from>
      <xdr:col>69</xdr:col>
      <xdr:colOff>85725</xdr:colOff>
      <xdr:row>25</xdr:row>
      <xdr:rowOff>85725</xdr:rowOff>
    </xdr:from>
    <xdr:to>
      <xdr:col>70</xdr:col>
      <xdr:colOff>113030</xdr:colOff>
      <xdr:row>25</xdr:row>
      <xdr:rowOff>219710</xdr:rowOff>
    </xdr:to>
    <xdr:sp macro="" textlink="">
      <xdr:nvSpPr>
        <xdr:cNvPr id="31" name="Oval 43"/>
        <xdr:cNvSpPr>
          <a:spLocks noChangeArrowheads="1"/>
        </xdr:cNvSpPr>
      </xdr:nvSpPr>
      <xdr:spPr>
        <a:xfrm>
          <a:off x="7884795" y="4932680"/>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22</a:t>
          </a:r>
        </a:p>
      </xdr:txBody>
    </xdr:sp>
    <xdr:clientData/>
  </xdr:twoCellAnchor>
  <xdr:twoCellAnchor editAs="oneCell">
    <xdr:from>
      <xdr:col>69</xdr:col>
      <xdr:colOff>85725</xdr:colOff>
      <xdr:row>26</xdr:row>
      <xdr:rowOff>85725</xdr:rowOff>
    </xdr:from>
    <xdr:to>
      <xdr:col>70</xdr:col>
      <xdr:colOff>113030</xdr:colOff>
      <xdr:row>26</xdr:row>
      <xdr:rowOff>219710</xdr:rowOff>
    </xdr:to>
    <xdr:sp macro="" textlink="">
      <xdr:nvSpPr>
        <xdr:cNvPr id="32" name="Oval 44"/>
        <xdr:cNvSpPr>
          <a:spLocks noChangeArrowheads="1"/>
        </xdr:cNvSpPr>
      </xdr:nvSpPr>
      <xdr:spPr>
        <a:xfrm>
          <a:off x="7884795" y="5180330"/>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23</a:t>
          </a:r>
        </a:p>
      </xdr:txBody>
    </xdr:sp>
    <xdr:clientData/>
  </xdr:twoCellAnchor>
  <xdr:twoCellAnchor editAs="oneCell">
    <xdr:from>
      <xdr:col>69</xdr:col>
      <xdr:colOff>85725</xdr:colOff>
      <xdr:row>27</xdr:row>
      <xdr:rowOff>75565</xdr:rowOff>
    </xdr:from>
    <xdr:to>
      <xdr:col>70</xdr:col>
      <xdr:colOff>113030</xdr:colOff>
      <xdr:row>27</xdr:row>
      <xdr:rowOff>209550</xdr:rowOff>
    </xdr:to>
    <xdr:sp macro="" textlink="">
      <xdr:nvSpPr>
        <xdr:cNvPr id="33" name="Oval 45"/>
        <xdr:cNvSpPr>
          <a:spLocks noChangeArrowheads="1"/>
        </xdr:cNvSpPr>
      </xdr:nvSpPr>
      <xdr:spPr>
        <a:xfrm>
          <a:off x="7884795" y="5417820"/>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24</a:t>
          </a:r>
        </a:p>
      </xdr:txBody>
    </xdr:sp>
    <xdr:clientData/>
  </xdr:twoCellAnchor>
  <xdr:twoCellAnchor editAs="oneCell">
    <xdr:from>
      <xdr:col>69</xdr:col>
      <xdr:colOff>85725</xdr:colOff>
      <xdr:row>29</xdr:row>
      <xdr:rowOff>47625</xdr:rowOff>
    </xdr:from>
    <xdr:to>
      <xdr:col>70</xdr:col>
      <xdr:colOff>113030</xdr:colOff>
      <xdr:row>29</xdr:row>
      <xdr:rowOff>180340</xdr:rowOff>
    </xdr:to>
    <xdr:sp macro="" textlink="">
      <xdr:nvSpPr>
        <xdr:cNvPr id="34" name="Oval 46"/>
        <xdr:cNvSpPr>
          <a:spLocks noChangeArrowheads="1"/>
        </xdr:cNvSpPr>
      </xdr:nvSpPr>
      <xdr:spPr>
        <a:xfrm>
          <a:off x="7884795" y="5885180"/>
          <a:ext cx="140335" cy="13271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25</a:t>
          </a:r>
        </a:p>
      </xdr:txBody>
    </xdr:sp>
    <xdr:clientData/>
  </xdr:twoCellAnchor>
  <xdr:twoCellAnchor editAs="oneCell">
    <xdr:from>
      <xdr:col>52</xdr:col>
      <xdr:colOff>76200</xdr:colOff>
      <xdr:row>26</xdr:row>
      <xdr:rowOff>9525</xdr:rowOff>
    </xdr:from>
    <xdr:to>
      <xdr:col>53</xdr:col>
      <xdr:colOff>92710</xdr:colOff>
      <xdr:row>26</xdr:row>
      <xdr:rowOff>142875</xdr:rowOff>
    </xdr:to>
    <xdr:sp macro="" textlink="">
      <xdr:nvSpPr>
        <xdr:cNvPr id="35" name="Oval 52"/>
        <xdr:cNvSpPr>
          <a:spLocks noChangeArrowheads="1"/>
        </xdr:cNvSpPr>
      </xdr:nvSpPr>
      <xdr:spPr>
        <a:xfrm>
          <a:off x="5953760" y="5104130"/>
          <a:ext cx="129540" cy="133350"/>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00" b="0" i="0" u="none" strike="noStrike" baseline="0">
              <a:solidFill>
                <a:srgbClr val="000000"/>
              </a:solidFill>
              <a:latin typeface="ＭＳ Ｐゴシック"/>
              <a:ea typeface="ＭＳ Ｐゴシック"/>
            </a:rPr>
            <a:t>22</a:t>
          </a:r>
        </a:p>
      </xdr:txBody>
    </xdr:sp>
    <xdr:clientData/>
  </xdr:twoCellAnchor>
  <xdr:oneCellAnchor>
    <xdr:from>
      <xdr:col>42</xdr:col>
      <xdr:colOff>113030</xdr:colOff>
      <xdr:row>29</xdr:row>
      <xdr:rowOff>73025</xdr:rowOff>
    </xdr:from>
    <xdr:ext cx="132715" cy="152400"/>
    <xdr:sp macro="" textlink="">
      <xdr:nvSpPr>
        <xdr:cNvPr id="36" name="Rectangle 53"/>
        <xdr:cNvSpPr>
          <a:spLocks noChangeArrowheads="1"/>
        </xdr:cNvSpPr>
      </xdr:nvSpPr>
      <xdr:spPr>
        <a:xfrm>
          <a:off x="4860290" y="5910580"/>
          <a:ext cx="132715" cy="152400"/>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ｹ</a:t>
          </a:r>
          <a:r>
            <a:rPr lang="en-US" altLang="ja-JP" sz="600" b="0" i="0" u="none" strike="noStrike" baseline="0">
              <a:solidFill>
                <a:srgbClr val="000000"/>
              </a:solidFill>
              <a:latin typeface="ＭＳ 明朝"/>
              <a:ea typeface="ＭＳ 明朝"/>
            </a:rPr>
            <a:t>)</a:t>
          </a:r>
        </a:p>
      </xdr:txBody>
    </xdr:sp>
    <xdr:clientData/>
  </xdr:oneCellAnchor>
  <xdr:twoCellAnchor editAs="oneCell">
    <xdr:from>
      <xdr:col>58</xdr:col>
      <xdr:colOff>95250</xdr:colOff>
      <xdr:row>28</xdr:row>
      <xdr:rowOff>75565</xdr:rowOff>
    </xdr:from>
    <xdr:to>
      <xdr:col>59</xdr:col>
      <xdr:colOff>113030</xdr:colOff>
      <xdr:row>28</xdr:row>
      <xdr:rowOff>209550</xdr:rowOff>
    </xdr:to>
    <xdr:sp macro="" textlink="">
      <xdr:nvSpPr>
        <xdr:cNvPr id="37" name="Oval 57"/>
        <xdr:cNvSpPr>
          <a:spLocks noChangeArrowheads="1"/>
        </xdr:cNvSpPr>
      </xdr:nvSpPr>
      <xdr:spPr>
        <a:xfrm>
          <a:off x="6650990" y="5665470"/>
          <a:ext cx="130810"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22</a:t>
          </a:r>
        </a:p>
      </xdr:txBody>
    </xdr:sp>
    <xdr:clientData/>
  </xdr:twoCellAnchor>
  <xdr:twoCellAnchor editAs="oneCell">
    <xdr:from>
      <xdr:col>60</xdr:col>
      <xdr:colOff>104775</xdr:colOff>
      <xdr:row>28</xdr:row>
      <xdr:rowOff>75565</xdr:rowOff>
    </xdr:from>
    <xdr:to>
      <xdr:col>62</xdr:col>
      <xdr:colOff>8255</xdr:colOff>
      <xdr:row>28</xdr:row>
      <xdr:rowOff>209550</xdr:rowOff>
    </xdr:to>
    <xdr:sp macro="" textlink="">
      <xdr:nvSpPr>
        <xdr:cNvPr id="38" name="Oval 58"/>
        <xdr:cNvSpPr>
          <a:spLocks noChangeArrowheads="1"/>
        </xdr:cNvSpPr>
      </xdr:nvSpPr>
      <xdr:spPr>
        <a:xfrm>
          <a:off x="6886575" y="5665470"/>
          <a:ext cx="129540"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23</a:t>
          </a:r>
        </a:p>
      </xdr:txBody>
    </xdr:sp>
    <xdr:clientData/>
  </xdr:twoCellAnchor>
  <xdr:twoCellAnchor editAs="oneCell">
    <xdr:from>
      <xdr:col>62</xdr:col>
      <xdr:colOff>113030</xdr:colOff>
      <xdr:row>28</xdr:row>
      <xdr:rowOff>75565</xdr:rowOff>
    </xdr:from>
    <xdr:to>
      <xdr:col>64</xdr:col>
      <xdr:colOff>17780</xdr:colOff>
      <xdr:row>28</xdr:row>
      <xdr:rowOff>209550</xdr:rowOff>
    </xdr:to>
    <xdr:sp macro="" textlink="">
      <xdr:nvSpPr>
        <xdr:cNvPr id="39" name="Oval 59"/>
        <xdr:cNvSpPr>
          <a:spLocks noChangeArrowheads="1"/>
        </xdr:cNvSpPr>
      </xdr:nvSpPr>
      <xdr:spPr>
        <a:xfrm>
          <a:off x="7120890" y="5665470"/>
          <a:ext cx="130810"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24</a:t>
          </a:r>
        </a:p>
      </xdr:txBody>
    </xdr:sp>
    <xdr:clientData/>
  </xdr:twoCellAnchor>
  <xdr:twoCellAnchor>
    <xdr:from>
      <xdr:col>60</xdr:col>
      <xdr:colOff>19050</xdr:colOff>
      <xdr:row>28</xdr:row>
      <xdr:rowOff>133350</xdr:rowOff>
    </xdr:from>
    <xdr:to>
      <xdr:col>60</xdr:col>
      <xdr:colOff>85725</xdr:colOff>
      <xdr:row>28</xdr:row>
      <xdr:rowOff>133350</xdr:rowOff>
    </xdr:to>
    <xdr:sp macro="" textlink="">
      <xdr:nvSpPr>
        <xdr:cNvPr id="40" name="Line 60"/>
        <xdr:cNvSpPr>
          <a:spLocks noChangeShapeType="1"/>
        </xdr:cNvSpPr>
      </xdr:nvSpPr>
      <xdr:spPr>
        <a:xfrm>
          <a:off x="6800850" y="5723255"/>
          <a:ext cx="66675" cy="0"/>
        </a:xfrm>
        <a:prstGeom prst="line">
          <a:avLst/>
        </a:prstGeom>
        <a:noFill/>
        <a:ln w="6350">
          <a:solidFill>
            <a:srgbClr val="000000"/>
          </a:solidFill>
          <a:round/>
          <a:headEnd/>
          <a:tailEnd/>
        </a:ln>
      </xdr:spPr>
    </xdr:sp>
    <xdr:clientData/>
  </xdr:twoCellAnchor>
  <xdr:twoCellAnchor>
    <xdr:from>
      <xdr:col>62</xdr:col>
      <xdr:colOff>19050</xdr:colOff>
      <xdr:row>28</xdr:row>
      <xdr:rowOff>142875</xdr:rowOff>
    </xdr:from>
    <xdr:to>
      <xdr:col>62</xdr:col>
      <xdr:colOff>85725</xdr:colOff>
      <xdr:row>28</xdr:row>
      <xdr:rowOff>142875</xdr:rowOff>
    </xdr:to>
    <xdr:sp macro="" textlink="">
      <xdr:nvSpPr>
        <xdr:cNvPr id="41" name="Line 63"/>
        <xdr:cNvSpPr>
          <a:spLocks noChangeShapeType="1"/>
        </xdr:cNvSpPr>
      </xdr:nvSpPr>
      <xdr:spPr>
        <a:xfrm>
          <a:off x="7026910" y="5732780"/>
          <a:ext cx="66675" cy="0"/>
        </a:xfrm>
        <a:prstGeom prst="line">
          <a:avLst/>
        </a:prstGeom>
        <a:noFill/>
        <a:ln w="6350">
          <a:solidFill>
            <a:srgbClr val="000000"/>
          </a:solidFill>
          <a:round/>
          <a:headEnd/>
          <a:tailEnd/>
        </a:ln>
      </xdr:spPr>
    </xdr:sp>
    <xdr:clientData/>
  </xdr:twoCellAnchor>
  <xdr:oneCellAnchor>
    <xdr:from>
      <xdr:col>41</xdr:col>
      <xdr:colOff>28575</xdr:colOff>
      <xdr:row>18</xdr:row>
      <xdr:rowOff>54610</xdr:rowOff>
    </xdr:from>
    <xdr:ext cx="170815" cy="152400"/>
    <xdr:sp macro="" textlink="">
      <xdr:nvSpPr>
        <xdr:cNvPr id="42" name="Rectangle 64"/>
        <xdr:cNvSpPr>
          <a:spLocks noChangeArrowheads="1"/>
        </xdr:cNvSpPr>
      </xdr:nvSpPr>
      <xdr:spPr>
        <a:xfrm>
          <a:off x="4662805" y="3168015"/>
          <a:ext cx="170815" cy="152400"/>
        </a:xfrm>
        <a:prstGeom prst="rect">
          <a:avLst/>
        </a:prstGeom>
        <a:solidFill>
          <a:srgbClr val="FFFFFF">
            <a:alpha val="0"/>
          </a:srgbClr>
        </a:solidFill>
        <a:ln w="9525">
          <a:noFill/>
          <a:miter lim="800000"/>
          <a:headEnd/>
          <a:tailEnd/>
        </a:ln>
      </xdr:spPr>
      <xdr:txBody>
        <a:bodyPr vertOverflow="overflow" horzOverflow="overflow"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ﾘｯﾄﾙ</a:t>
          </a:r>
        </a:p>
      </xdr:txBody>
    </xdr:sp>
    <xdr:clientData/>
  </xdr:oneCellAnchor>
  <xdr:oneCellAnchor>
    <xdr:from>
      <xdr:col>84</xdr:col>
      <xdr:colOff>28575</xdr:colOff>
      <xdr:row>18</xdr:row>
      <xdr:rowOff>54610</xdr:rowOff>
    </xdr:from>
    <xdr:ext cx="170815" cy="152400"/>
    <xdr:sp macro="" textlink="">
      <xdr:nvSpPr>
        <xdr:cNvPr id="43" name="Rectangle 65"/>
        <xdr:cNvSpPr>
          <a:spLocks noChangeArrowheads="1"/>
        </xdr:cNvSpPr>
      </xdr:nvSpPr>
      <xdr:spPr>
        <a:xfrm>
          <a:off x="9523095" y="3168015"/>
          <a:ext cx="170815" cy="152400"/>
        </a:xfrm>
        <a:prstGeom prst="rect">
          <a:avLst/>
        </a:prstGeom>
        <a:solidFill>
          <a:srgbClr val="FFFFFF">
            <a:alpha val="0"/>
          </a:srgbClr>
        </a:solidFill>
        <a:ln w="9525">
          <a:noFill/>
          <a:miter lim="800000"/>
          <a:headEnd/>
          <a:tailEnd/>
        </a:ln>
      </xdr:spPr>
      <xdr:txBody>
        <a:bodyPr vertOverflow="overflow" horzOverflow="overflow"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ﾘｯﾄﾙ</a:t>
          </a:r>
        </a:p>
      </xdr:txBody>
    </xdr:sp>
    <xdr:clientData/>
  </xdr:oneCellAnchor>
  <xdr:twoCellAnchor>
    <xdr:from>
      <xdr:col>37</xdr:col>
      <xdr:colOff>9525</xdr:colOff>
      <xdr:row>18</xdr:row>
      <xdr:rowOff>9525</xdr:rowOff>
    </xdr:from>
    <xdr:to>
      <xdr:col>37</xdr:col>
      <xdr:colOff>9525</xdr:colOff>
      <xdr:row>36</xdr:row>
      <xdr:rowOff>227965</xdr:rowOff>
    </xdr:to>
    <xdr:sp macro="" textlink="">
      <xdr:nvSpPr>
        <xdr:cNvPr id="44" name="Line 66"/>
        <xdr:cNvSpPr>
          <a:spLocks noChangeShapeType="1"/>
        </xdr:cNvSpPr>
      </xdr:nvSpPr>
      <xdr:spPr>
        <a:xfrm flipH="1">
          <a:off x="4191635" y="3122930"/>
          <a:ext cx="0" cy="4676140"/>
        </a:xfrm>
        <a:prstGeom prst="line">
          <a:avLst/>
        </a:prstGeom>
        <a:noFill/>
        <a:ln w="3175">
          <a:solidFill>
            <a:srgbClr val="000000"/>
          </a:solidFill>
          <a:prstDash val="dash"/>
          <a:round/>
          <a:headEnd/>
          <a:tailEnd/>
        </a:ln>
      </xdr:spPr>
    </xdr:sp>
    <xdr:clientData/>
  </xdr:twoCellAnchor>
  <xdr:twoCellAnchor>
    <xdr:from>
      <xdr:col>34</xdr:col>
      <xdr:colOff>57150</xdr:colOff>
      <xdr:row>18</xdr:row>
      <xdr:rowOff>38100</xdr:rowOff>
    </xdr:from>
    <xdr:to>
      <xdr:col>34</xdr:col>
      <xdr:colOff>57150</xdr:colOff>
      <xdr:row>37</xdr:row>
      <xdr:rowOff>9525</xdr:rowOff>
    </xdr:to>
    <xdr:sp macro="" textlink="">
      <xdr:nvSpPr>
        <xdr:cNvPr id="45" name="Line 68"/>
        <xdr:cNvSpPr>
          <a:spLocks noChangeShapeType="1"/>
        </xdr:cNvSpPr>
      </xdr:nvSpPr>
      <xdr:spPr>
        <a:xfrm flipV="1">
          <a:off x="3900170" y="3151505"/>
          <a:ext cx="0" cy="4676775"/>
        </a:xfrm>
        <a:prstGeom prst="line">
          <a:avLst/>
        </a:prstGeom>
        <a:noFill/>
        <a:ln w="3175">
          <a:solidFill>
            <a:srgbClr val="000000"/>
          </a:solidFill>
          <a:prstDash val="dash"/>
          <a:round/>
          <a:headEnd/>
          <a:tailEnd/>
        </a:ln>
      </xdr:spPr>
    </xdr:sp>
    <xdr:clientData/>
  </xdr:twoCellAnchor>
  <xdr:twoCellAnchor>
    <xdr:from>
      <xdr:col>31</xdr:col>
      <xdr:colOff>95250</xdr:colOff>
      <xdr:row>18</xdr:row>
      <xdr:rowOff>9525</xdr:rowOff>
    </xdr:from>
    <xdr:to>
      <xdr:col>31</xdr:col>
      <xdr:colOff>95250</xdr:colOff>
      <xdr:row>36</xdr:row>
      <xdr:rowOff>227965</xdr:rowOff>
    </xdr:to>
    <xdr:sp macro="" textlink="">
      <xdr:nvSpPr>
        <xdr:cNvPr id="46" name="Line 69"/>
        <xdr:cNvSpPr>
          <a:spLocks noChangeShapeType="1"/>
        </xdr:cNvSpPr>
      </xdr:nvSpPr>
      <xdr:spPr>
        <a:xfrm flipV="1">
          <a:off x="3599180" y="3122930"/>
          <a:ext cx="0" cy="4676140"/>
        </a:xfrm>
        <a:prstGeom prst="line">
          <a:avLst/>
        </a:prstGeom>
        <a:noFill/>
        <a:ln w="3175">
          <a:solidFill>
            <a:srgbClr val="000000"/>
          </a:solidFill>
          <a:prstDash val="dash"/>
          <a:round/>
          <a:headEnd/>
          <a:tailEnd/>
        </a:ln>
      </xdr:spPr>
    </xdr:sp>
    <xdr:clientData/>
  </xdr:twoCellAnchor>
  <xdr:twoCellAnchor editAs="oneCell">
    <xdr:from>
      <xdr:col>72</xdr:col>
      <xdr:colOff>76200</xdr:colOff>
      <xdr:row>31</xdr:row>
      <xdr:rowOff>57150</xdr:rowOff>
    </xdr:from>
    <xdr:to>
      <xdr:col>73</xdr:col>
      <xdr:colOff>85725</xdr:colOff>
      <xdr:row>31</xdr:row>
      <xdr:rowOff>207645</xdr:rowOff>
    </xdr:to>
    <xdr:sp macro="" textlink="">
      <xdr:nvSpPr>
        <xdr:cNvPr id="47" name="Oval 71"/>
        <xdr:cNvSpPr>
          <a:spLocks noChangeArrowheads="1"/>
        </xdr:cNvSpPr>
      </xdr:nvSpPr>
      <xdr:spPr>
        <a:xfrm>
          <a:off x="8214360" y="6390005"/>
          <a:ext cx="122555" cy="150495"/>
        </a:xfrm>
        <a:prstGeom prst="ellipse">
          <a:avLst/>
        </a:prstGeom>
        <a:solidFill>
          <a:srgbClr val="CCFFFF"/>
        </a:solidFill>
        <a:ln w="3175">
          <a:solidFill>
            <a:srgbClr val="000000"/>
          </a:solidFill>
          <a:round/>
          <a:headEnd/>
          <a:tailEnd/>
        </a:ln>
      </xdr:spPr>
      <xdr:txBody>
        <a:bodyPr vertOverflow="clip" horzOverflow="overflow" wrap="square" lIns="27432" tIns="0" rIns="27432" bIns="18288" anchor="ctr" upright="1"/>
        <a:lstStyle/>
        <a:p>
          <a:pPr algn="l" rtl="0">
            <a:defRPr sz="1000"/>
          </a:pPr>
          <a:r>
            <a:rPr lang="en-US" altLang="ja-JP" sz="800" b="0" i="0" u="none" strike="noStrike" baseline="0">
              <a:solidFill>
                <a:srgbClr val="000000"/>
              </a:solidFill>
              <a:latin typeface="ＭＳ Ｐゴシック"/>
              <a:ea typeface="ＭＳ Ｐゴシック"/>
            </a:rPr>
            <a:t>a</a:t>
          </a:r>
        </a:p>
      </xdr:txBody>
    </xdr:sp>
    <xdr:clientData/>
  </xdr:twoCellAnchor>
  <xdr:twoCellAnchor>
    <xdr:from>
      <xdr:col>80</xdr:col>
      <xdr:colOff>0</xdr:colOff>
      <xdr:row>17</xdr:row>
      <xdr:rowOff>161925</xdr:rowOff>
    </xdr:from>
    <xdr:to>
      <xdr:col>80</xdr:col>
      <xdr:colOff>9525</xdr:colOff>
      <xdr:row>30</xdr:row>
      <xdr:rowOff>219710</xdr:rowOff>
    </xdr:to>
    <xdr:sp macro="" textlink="">
      <xdr:nvSpPr>
        <xdr:cNvPr id="48" name="Line 73"/>
        <xdr:cNvSpPr>
          <a:spLocks noChangeShapeType="1"/>
        </xdr:cNvSpPr>
      </xdr:nvSpPr>
      <xdr:spPr>
        <a:xfrm flipH="1" flipV="1">
          <a:off x="9042400" y="3110865"/>
          <a:ext cx="9525" cy="3194050"/>
        </a:xfrm>
        <a:prstGeom prst="line">
          <a:avLst/>
        </a:prstGeom>
        <a:noFill/>
        <a:ln w="3175">
          <a:solidFill>
            <a:srgbClr val="000000"/>
          </a:solidFill>
          <a:prstDash val="dash"/>
          <a:round/>
          <a:headEnd/>
          <a:tailEnd/>
        </a:ln>
      </xdr:spPr>
    </xdr:sp>
    <xdr:clientData/>
  </xdr:twoCellAnchor>
  <xdr:twoCellAnchor>
    <xdr:from>
      <xdr:col>77</xdr:col>
      <xdr:colOff>57150</xdr:colOff>
      <xdr:row>18</xdr:row>
      <xdr:rowOff>0</xdr:rowOff>
    </xdr:from>
    <xdr:to>
      <xdr:col>77</xdr:col>
      <xdr:colOff>57150</xdr:colOff>
      <xdr:row>31</xdr:row>
      <xdr:rowOff>238125</xdr:rowOff>
    </xdr:to>
    <xdr:sp macro="" textlink="">
      <xdr:nvSpPr>
        <xdr:cNvPr id="49" name="Line 74"/>
        <xdr:cNvSpPr>
          <a:spLocks noChangeShapeType="1"/>
        </xdr:cNvSpPr>
      </xdr:nvSpPr>
      <xdr:spPr>
        <a:xfrm flipH="1" flipV="1">
          <a:off x="8760460" y="3113405"/>
          <a:ext cx="0" cy="3457575"/>
        </a:xfrm>
        <a:prstGeom prst="line">
          <a:avLst/>
        </a:prstGeom>
        <a:noFill/>
        <a:ln w="3175">
          <a:solidFill>
            <a:srgbClr val="000000"/>
          </a:solidFill>
          <a:prstDash val="dash"/>
          <a:round/>
          <a:headEnd/>
          <a:tailEnd/>
        </a:ln>
      </xdr:spPr>
    </xdr:sp>
    <xdr:clientData/>
  </xdr:twoCellAnchor>
  <xdr:twoCellAnchor>
    <xdr:from>
      <xdr:col>74</xdr:col>
      <xdr:colOff>95250</xdr:colOff>
      <xdr:row>18</xdr:row>
      <xdr:rowOff>0</xdr:rowOff>
    </xdr:from>
    <xdr:to>
      <xdr:col>74</xdr:col>
      <xdr:colOff>95250</xdr:colOff>
      <xdr:row>31</xdr:row>
      <xdr:rowOff>0</xdr:rowOff>
    </xdr:to>
    <xdr:sp macro="" textlink="">
      <xdr:nvSpPr>
        <xdr:cNvPr id="50" name="Line 76"/>
        <xdr:cNvSpPr>
          <a:spLocks noChangeShapeType="1"/>
        </xdr:cNvSpPr>
      </xdr:nvSpPr>
      <xdr:spPr>
        <a:xfrm flipH="1" flipV="1">
          <a:off x="8459470" y="3113405"/>
          <a:ext cx="0" cy="3219450"/>
        </a:xfrm>
        <a:prstGeom prst="line">
          <a:avLst/>
        </a:prstGeom>
        <a:noFill/>
        <a:ln w="3175">
          <a:solidFill>
            <a:srgbClr val="000000"/>
          </a:solidFill>
          <a:prstDash val="dash"/>
          <a:round/>
          <a:headEnd/>
          <a:tailEnd/>
        </a:ln>
      </xdr:spPr>
    </xdr:sp>
    <xdr:clientData/>
  </xdr:twoCellAnchor>
  <xdr:twoCellAnchor>
    <xdr:from>
      <xdr:col>74</xdr:col>
      <xdr:colOff>95250</xdr:colOff>
      <xdr:row>31</xdr:row>
      <xdr:rowOff>0</xdr:rowOff>
    </xdr:from>
    <xdr:to>
      <xdr:col>74</xdr:col>
      <xdr:colOff>95250</xdr:colOff>
      <xdr:row>32</xdr:row>
      <xdr:rowOff>0</xdr:rowOff>
    </xdr:to>
    <xdr:sp macro="" textlink="">
      <xdr:nvSpPr>
        <xdr:cNvPr id="51" name="Line 77"/>
        <xdr:cNvSpPr>
          <a:spLocks noChangeShapeType="1"/>
        </xdr:cNvSpPr>
      </xdr:nvSpPr>
      <xdr:spPr>
        <a:xfrm flipV="1">
          <a:off x="8459470" y="6332855"/>
          <a:ext cx="0" cy="247650"/>
        </a:xfrm>
        <a:prstGeom prst="line">
          <a:avLst/>
        </a:prstGeom>
        <a:noFill/>
        <a:ln w="3175">
          <a:solidFill>
            <a:srgbClr val="000000"/>
          </a:solidFill>
          <a:round/>
          <a:headEnd/>
          <a:tailEnd/>
        </a:ln>
      </xdr:spPr>
    </xdr:sp>
    <xdr:clientData/>
  </xdr:twoCellAnchor>
  <xdr:oneCellAnchor>
    <xdr:from>
      <xdr:col>85</xdr:col>
      <xdr:colOff>0</xdr:colOff>
      <xdr:row>31</xdr:row>
      <xdr:rowOff>44450</xdr:rowOff>
    </xdr:from>
    <xdr:ext cx="95250" cy="156845"/>
    <xdr:sp macro="" textlink="">
      <xdr:nvSpPr>
        <xdr:cNvPr id="52" name="Rectangle 78"/>
        <xdr:cNvSpPr>
          <a:spLocks noChangeArrowheads="1"/>
        </xdr:cNvSpPr>
      </xdr:nvSpPr>
      <xdr:spPr>
        <a:xfrm>
          <a:off x="9607550" y="6377305"/>
          <a:ext cx="95250" cy="156845"/>
        </a:xfrm>
        <a:prstGeom prst="rect">
          <a:avLst/>
        </a:prstGeom>
        <a:solidFill>
          <a:srgbClr val="FFFFFF">
            <a:alpha val="0"/>
          </a:srgbClr>
        </a:solidFill>
        <a:ln w="9525">
          <a:noFill/>
          <a:miter lim="800000"/>
          <a:headEnd/>
          <a:tailEnd/>
        </a:ln>
      </xdr:spPr>
      <xdr:txBody>
        <a:bodyPr vertOverflow="overflow" horzOverflow="overflow"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円</a:t>
          </a:r>
        </a:p>
      </xdr:txBody>
    </xdr:sp>
    <xdr:clientData/>
  </xdr:oneCellAnchor>
  <xdr:twoCellAnchor>
    <xdr:from>
      <xdr:col>43</xdr:col>
      <xdr:colOff>9525</xdr:colOff>
      <xdr:row>30</xdr:row>
      <xdr:rowOff>238125</xdr:rowOff>
    </xdr:from>
    <xdr:to>
      <xdr:col>86</xdr:col>
      <xdr:colOff>0</xdr:colOff>
      <xdr:row>30</xdr:row>
      <xdr:rowOff>238125</xdr:rowOff>
    </xdr:to>
    <xdr:sp macro="" textlink="">
      <xdr:nvSpPr>
        <xdr:cNvPr id="53" name="Line 79"/>
        <xdr:cNvSpPr>
          <a:spLocks noChangeShapeType="1"/>
        </xdr:cNvSpPr>
      </xdr:nvSpPr>
      <xdr:spPr>
        <a:xfrm>
          <a:off x="4869815" y="6323330"/>
          <a:ext cx="4850765" cy="0"/>
        </a:xfrm>
        <a:prstGeom prst="line">
          <a:avLst/>
        </a:prstGeom>
        <a:noFill/>
        <a:ln w="3175">
          <a:solidFill>
            <a:srgbClr val="000000"/>
          </a:solidFill>
          <a:round/>
          <a:headEnd/>
          <a:tailEnd/>
        </a:ln>
      </xdr:spPr>
    </xdr:sp>
    <xdr:clientData/>
  </xdr:twoCellAnchor>
  <xdr:twoCellAnchor editAs="oneCell">
    <xdr:from>
      <xdr:col>52</xdr:col>
      <xdr:colOff>76200</xdr:colOff>
      <xdr:row>27</xdr:row>
      <xdr:rowOff>9525</xdr:rowOff>
    </xdr:from>
    <xdr:to>
      <xdr:col>53</xdr:col>
      <xdr:colOff>92710</xdr:colOff>
      <xdr:row>27</xdr:row>
      <xdr:rowOff>142875</xdr:rowOff>
    </xdr:to>
    <xdr:sp macro="" textlink="">
      <xdr:nvSpPr>
        <xdr:cNvPr id="54" name="Oval 80"/>
        <xdr:cNvSpPr>
          <a:spLocks noChangeArrowheads="1"/>
        </xdr:cNvSpPr>
      </xdr:nvSpPr>
      <xdr:spPr>
        <a:xfrm>
          <a:off x="5953760" y="5351780"/>
          <a:ext cx="129540" cy="133350"/>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00" b="0" i="0" u="none" strike="noStrike" baseline="0">
              <a:solidFill>
                <a:srgbClr val="000000"/>
              </a:solidFill>
              <a:latin typeface="ＭＳ Ｐゴシック"/>
              <a:ea typeface="ＭＳ Ｐゴシック"/>
            </a:rPr>
            <a:t>22</a:t>
          </a:r>
        </a:p>
      </xdr:txBody>
    </xdr:sp>
    <xdr:clientData/>
  </xdr:twoCellAnchor>
  <xdr:twoCellAnchor>
    <xdr:from>
      <xdr:col>71</xdr:col>
      <xdr:colOff>66675</xdr:colOff>
      <xdr:row>3</xdr:row>
      <xdr:rowOff>9525</xdr:rowOff>
    </xdr:from>
    <xdr:to>
      <xdr:col>71</xdr:col>
      <xdr:colOff>66675</xdr:colOff>
      <xdr:row>4</xdr:row>
      <xdr:rowOff>0</xdr:rowOff>
    </xdr:to>
    <xdr:sp macro="" textlink="">
      <xdr:nvSpPr>
        <xdr:cNvPr id="55" name="Line 82"/>
        <xdr:cNvSpPr>
          <a:spLocks noChangeShapeType="1"/>
        </xdr:cNvSpPr>
      </xdr:nvSpPr>
      <xdr:spPr>
        <a:xfrm flipV="1">
          <a:off x="8091805" y="493395"/>
          <a:ext cx="0" cy="55245"/>
        </a:xfrm>
        <a:prstGeom prst="line">
          <a:avLst/>
        </a:prstGeom>
        <a:noFill/>
        <a:ln w="3175">
          <a:solidFill>
            <a:srgbClr val="000000"/>
          </a:solidFill>
          <a:round/>
          <a:headEnd/>
          <a:tailEnd/>
        </a:ln>
      </xdr:spPr>
    </xdr:sp>
    <xdr:clientData/>
  </xdr:twoCellAnchor>
  <xdr:twoCellAnchor>
    <xdr:from>
      <xdr:col>0</xdr:col>
      <xdr:colOff>104775</xdr:colOff>
      <xdr:row>1</xdr:row>
      <xdr:rowOff>47625</xdr:rowOff>
    </xdr:from>
    <xdr:to>
      <xdr:col>7</xdr:col>
      <xdr:colOff>66675</xdr:colOff>
      <xdr:row>6</xdr:row>
      <xdr:rowOff>95250</xdr:rowOff>
    </xdr:to>
    <xdr:sp macro="" textlink="">
      <xdr:nvSpPr>
        <xdr:cNvPr id="56" name="Oval 89"/>
        <xdr:cNvSpPr>
          <a:spLocks noChangeArrowheads="1"/>
        </xdr:cNvSpPr>
      </xdr:nvSpPr>
      <xdr:spPr>
        <a:xfrm>
          <a:off x="104775" y="123825"/>
          <a:ext cx="753110" cy="824865"/>
        </a:xfrm>
        <a:prstGeom prst="ellipse">
          <a:avLst/>
        </a:prstGeom>
        <a:solidFill>
          <a:srgbClr val="CCFFFF"/>
        </a:solidFill>
        <a:ln w="9525">
          <a:solidFill>
            <a:srgbClr val="000000"/>
          </a:solidFill>
          <a:prstDash val="dash"/>
          <a:round/>
          <a:headEnd/>
          <a:tailEnd/>
        </a:ln>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twoCellAnchor>
    <xdr:from>
      <xdr:col>16</xdr:col>
      <xdr:colOff>66675</xdr:colOff>
      <xdr:row>15</xdr:row>
      <xdr:rowOff>0</xdr:rowOff>
    </xdr:from>
    <xdr:to>
      <xdr:col>16</xdr:col>
      <xdr:colOff>66675</xdr:colOff>
      <xdr:row>16</xdr:row>
      <xdr:rowOff>0</xdr:rowOff>
    </xdr:to>
    <xdr:sp macro="" textlink="">
      <xdr:nvSpPr>
        <xdr:cNvPr id="57" name="Line 91"/>
        <xdr:cNvSpPr>
          <a:spLocks noChangeShapeType="1"/>
        </xdr:cNvSpPr>
      </xdr:nvSpPr>
      <xdr:spPr>
        <a:xfrm flipV="1">
          <a:off x="1875155" y="2795905"/>
          <a:ext cx="0" cy="64770"/>
        </a:xfrm>
        <a:prstGeom prst="line">
          <a:avLst/>
        </a:prstGeom>
        <a:noFill/>
        <a:ln w="3175">
          <a:solidFill>
            <a:srgbClr val="000000"/>
          </a:solidFill>
          <a:round/>
          <a:headEnd/>
          <a:tailEnd/>
        </a:ln>
      </xdr:spPr>
    </xdr:sp>
    <xdr:clientData/>
  </xdr:twoCellAnchor>
  <xdr:twoCellAnchor>
    <xdr:from>
      <xdr:col>25</xdr:col>
      <xdr:colOff>66675</xdr:colOff>
      <xdr:row>15</xdr:row>
      <xdr:rowOff>0</xdr:rowOff>
    </xdr:from>
    <xdr:to>
      <xdr:col>25</xdr:col>
      <xdr:colOff>66675</xdr:colOff>
      <xdr:row>16</xdr:row>
      <xdr:rowOff>0</xdr:rowOff>
    </xdr:to>
    <xdr:sp macro="" textlink="">
      <xdr:nvSpPr>
        <xdr:cNvPr id="58" name="Line 92"/>
        <xdr:cNvSpPr>
          <a:spLocks noChangeShapeType="1"/>
        </xdr:cNvSpPr>
      </xdr:nvSpPr>
      <xdr:spPr>
        <a:xfrm flipV="1">
          <a:off x="2892425" y="2795905"/>
          <a:ext cx="0" cy="64770"/>
        </a:xfrm>
        <a:prstGeom prst="line">
          <a:avLst/>
        </a:prstGeom>
        <a:noFill/>
        <a:ln w="3175">
          <a:solidFill>
            <a:srgbClr val="000000"/>
          </a:solidFill>
          <a:round/>
          <a:headEnd/>
          <a:tailEnd/>
        </a:ln>
      </xdr:spPr>
    </xdr:sp>
    <xdr:clientData/>
  </xdr:twoCellAnchor>
  <xdr:twoCellAnchor>
    <xdr:from>
      <xdr:col>59</xdr:col>
      <xdr:colOff>66675</xdr:colOff>
      <xdr:row>7</xdr:row>
      <xdr:rowOff>19050</xdr:rowOff>
    </xdr:from>
    <xdr:to>
      <xdr:col>59</xdr:col>
      <xdr:colOff>66675</xdr:colOff>
      <xdr:row>7</xdr:row>
      <xdr:rowOff>64770</xdr:rowOff>
    </xdr:to>
    <xdr:sp macro="" textlink="">
      <xdr:nvSpPr>
        <xdr:cNvPr id="59" name="Line 97"/>
        <xdr:cNvSpPr>
          <a:spLocks noChangeShapeType="1"/>
        </xdr:cNvSpPr>
      </xdr:nvSpPr>
      <xdr:spPr>
        <a:xfrm flipV="1">
          <a:off x="6735445" y="1101090"/>
          <a:ext cx="0" cy="45720"/>
        </a:xfrm>
        <a:prstGeom prst="line">
          <a:avLst/>
        </a:prstGeom>
        <a:noFill/>
        <a:ln w="3175">
          <a:solidFill>
            <a:srgbClr val="000000"/>
          </a:solidFill>
          <a:round/>
          <a:headEnd/>
          <a:tailEnd/>
        </a:ln>
      </xdr:spPr>
    </xdr:sp>
    <xdr:clientData/>
  </xdr:twoCellAnchor>
  <xdr:twoCellAnchor>
    <xdr:from>
      <xdr:col>56</xdr:col>
      <xdr:colOff>66675</xdr:colOff>
      <xdr:row>7</xdr:row>
      <xdr:rowOff>19050</xdr:rowOff>
    </xdr:from>
    <xdr:to>
      <xdr:col>56</xdr:col>
      <xdr:colOff>66675</xdr:colOff>
      <xdr:row>7</xdr:row>
      <xdr:rowOff>64770</xdr:rowOff>
    </xdr:to>
    <xdr:sp macro="" textlink="">
      <xdr:nvSpPr>
        <xdr:cNvPr id="60" name="Line 98"/>
        <xdr:cNvSpPr>
          <a:spLocks noChangeShapeType="1"/>
        </xdr:cNvSpPr>
      </xdr:nvSpPr>
      <xdr:spPr>
        <a:xfrm flipV="1">
          <a:off x="6396355" y="1101090"/>
          <a:ext cx="0" cy="45720"/>
        </a:xfrm>
        <a:prstGeom prst="line">
          <a:avLst/>
        </a:prstGeom>
        <a:noFill/>
        <a:ln w="3175">
          <a:solidFill>
            <a:srgbClr val="000000"/>
          </a:solidFill>
          <a:round/>
          <a:headEnd/>
          <a:tailEnd/>
        </a:ln>
      </xdr:spPr>
    </xdr:sp>
    <xdr:clientData/>
  </xdr:twoCellAnchor>
  <xdr:twoCellAnchor>
    <xdr:from>
      <xdr:col>62</xdr:col>
      <xdr:colOff>66675</xdr:colOff>
      <xdr:row>7</xdr:row>
      <xdr:rowOff>19050</xdr:rowOff>
    </xdr:from>
    <xdr:to>
      <xdr:col>62</xdr:col>
      <xdr:colOff>66675</xdr:colOff>
      <xdr:row>7</xdr:row>
      <xdr:rowOff>64770</xdr:rowOff>
    </xdr:to>
    <xdr:sp macro="" textlink="">
      <xdr:nvSpPr>
        <xdr:cNvPr id="61" name="Line 99"/>
        <xdr:cNvSpPr>
          <a:spLocks noChangeShapeType="1"/>
        </xdr:cNvSpPr>
      </xdr:nvSpPr>
      <xdr:spPr>
        <a:xfrm flipV="1">
          <a:off x="7074535" y="1101090"/>
          <a:ext cx="0" cy="45720"/>
        </a:xfrm>
        <a:prstGeom prst="line">
          <a:avLst/>
        </a:prstGeom>
        <a:noFill/>
        <a:ln w="3175">
          <a:solidFill>
            <a:srgbClr val="000000"/>
          </a:solidFill>
          <a:round/>
          <a:headEnd/>
          <a:tailEnd/>
        </a:ln>
      </xdr:spPr>
    </xdr:sp>
    <xdr:clientData/>
  </xdr:twoCellAnchor>
  <xdr:twoCellAnchor>
    <xdr:from>
      <xdr:col>72</xdr:col>
      <xdr:colOff>66675</xdr:colOff>
      <xdr:row>7</xdr:row>
      <xdr:rowOff>19050</xdr:rowOff>
    </xdr:from>
    <xdr:to>
      <xdr:col>72</xdr:col>
      <xdr:colOff>66675</xdr:colOff>
      <xdr:row>7</xdr:row>
      <xdr:rowOff>64770</xdr:rowOff>
    </xdr:to>
    <xdr:sp macro="" textlink="">
      <xdr:nvSpPr>
        <xdr:cNvPr id="62" name="Line 100"/>
        <xdr:cNvSpPr>
          <a:spLocks noChangeShapeType="1"/>
        </xdr:cNvSpPr>
      </xdr:nvSpPr>
      <xdr:spPr>
        <a:xfrm flipV="1">
          <a:off x="8204835" y="1101090"/>
          <a:ext cx="0" cy="45720"/>
        </a:xfrm>
        <a:prstGeom prst="line">
          <a:avLst/>
        </a:prstGeom>
        <a:noFill/>
        <a:ln w="3175">
          <a:solidFill>
            <a:srgbClr val="000000"/>
          </a:solidFill>
          <a:round/>
          <a:headEnd/>
          <a:tailEnd/>
        </a:ln>
      </xdr:spPr>
    </xdr:sp>
    <xdr:clientData/>
  </xdr:twoCellAnchor>
  <xdr:twoCellAnchor>
    <xdr:from>
      <xdr:col>69</xdr:col>
      <xdr:colOff>66675</xdr:colOff>
      <xdr:row>7</xdr:row>
      <xdr:rowOff>19050</xdr:rowOff>
    </xdr:from>
    <xdr:to>
      <xdr:col>69</xdr:col>
      <xdr:colOff>66675</xdr:colOff>
      <xdr:row>7</xdr:row>
      <xdr:rowOff>64770</xdr:rowOff>
    </xdr:to>
    <xdr:sp macro="" textlink="">
      <xdr:nvSpPr>
        <xdr:cNvPr id="63" name="Line 101"/>
        <xdr:cNvSpPr>
          <a:spLocks noChangeShapeType="1"/>
        </xdr:cNvSpPr>
      </xdr:nvSpPr>
      <xdr:spPr>
        <a:xfrm flipV="1">
          <a:off x="7865745" y="1101090"/>
          <a:ext cx="0" cy="45720"/>
        </a:xfrm>
        <a:prstGeom prst="line">
          <a:avLst/>
        </a:prstGeom>
        <a:noFill/>
        <a:ln w="3175">
          <a:solidFill>
            <a:srgbClr val="000000"/>
          </a:solidFill>
          <a:round/>
          <a:headEnd/>
          <a:tailEnd/>
        </a:ln>
      </xdr:spPr>
    </xdr:sp>
    <xdr:clientData/>
  </xdr:twoCellAnchor>
  <xdr:twoCellAnchor>
    <xdr:from>
      <xdr:col>75</xdr:col>
      <xdr:colOff>66675</xdr:colOff>
      <xdr:row>7</xdr:row>
      <xdr:rowOff>19050</xdr:rowOff>
    </xdr:from>
    <xdr:to>
      <xdr:col>75</xdr:col>
      <xdr:colOff>66675</xdr:colOff>
      <xdr:row>7</xdr:row>
      <xdr:rowOff>64770</xdr:rowOff>
    </xdr:to>
    <xdr:sp macro="" textlink="">
      <xdr:nvSpPr>
        <xdr:cNvPr id="64" name="Line 102"/>
        <xdr:cNvSpPr>
          <a:spLocks noChangeShapeType="1"/>
        </xdr:cNvSpPr>
      </xdr:nvSpPr>
      <xdr:spPr>
        <a:xfrm flipV="1">
          <a:off x="8543925" y="1101090"/>
          <a:ext cx="0" cy="45720"/>
        </a:xfrm>
        <a:prstGeom prst="line">
          <a:avLst/>
        </a:prstGeom>
        <a:noFill/>
        <a:ln w="3175">
          <a:solidFill>
            <a:srgbClr val="000000"/>
          </a:solidFill>
          <a:round/>
          <a:headEnd/>
          <a:tailEnd/>
        </a:ln>
      </xdr:spPr>
    </xdr:sp>
    <xdr:clientData/>
  </xdr:twoCellAnchor>
  <xdr:oneCellAnchor>
    <xdr:from>
      <xdr:col>28</xdr:col>
      <xdr:colOff>95250</xdr:colOff>
      <xdr:row>21</xdr:row>
      <xdr:rowOff>67310</xdr:rowOff>
    </xdr:from>
    <xdr:ext cx="208915" cy="168910"/>
    <xdr:sp macro="" textlink="">
      <xdr:nvSpPr>
        <xdr:cNvPr id="65" name="Rectangle 103"/>
        <xdr:cNvSpPr>
          <a:spLocks noChangeArrowheads="1"/>
        </xdr:cNvSpPr>
      </xdr:nvSpPr>
      <xdr:spPr>
        <a:xfrm>
          <a:off x="3260090" y="392366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ｱ</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95250</xdr:colOff>
      <xdr:row>27</xdr:row>
      <xdr:rowOff>67310</xdr:rowOff>
    </xdr:from>
    <xdr:ext cx="208915" cy="168910"/>
    <xdr:sp macro="" textlink="">
      <xdr:nvSpPr>
        <xdr:cNvPr id="66" name="Rectangle 104"/>
        <xdr:cNvSpPr>
          <a:spLocks noChangeArrowheads="1"/>
        </xdr:cNvSpPr>
      </xdr:nvSpPr>
      <xdr:spPr>
        <a:xfrm>
          <a:off x="3260090" y="540956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ｲ</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95250</xdr:colOff>
      <xdr:row>31</xdr:row>
      <xdr:rowOff>67310</xdr:rowOff>
    </xdr:from>
    <xdr:ext cx="208915" cy="168910"/>
    <xdr:sp macro="" textlink="">
      <xdr:nvSpPr>
        <xdr:cNvPr id="67" name="Rectangle 105"/>
        <xdr:cNvSpPr>
          <a:spLocks noChangeArrowheads="1"/>
        </xdr:cNvSpPr>
      </xdr:nvSpPr>
      <xdr:spPr>
        <a:xfrm>
          <a:off x="3260090" y="640016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ｳ</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95250</xdr:colOff>
      <xdr:row>36</xdr:row>
      <xdr:rowOff>67310</xdr:rowOff>
    </xdr:from>
    <xdr:ext cx="208915" cy="168910"/>
    <xdr:sp macro="" textlink="">
      <xdr:nvSpPr>
        <xdr:cNvPr id="68" name="Rectangle 106"/>
        <xdr:cNvSpPr>
          <a:spLocks noChangeArrowheads="1"/>
        </xdr:cNvSpPr>
      </xdr:nvSpPr>
      <xdr:spPr>
        <a:xfrm>
          <a:off x="3260090" y="763841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ｴ</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22</xdr:row>
      <xdr:rowOff>67310</xdr:rowOff>
    </xdr:from>
    <xdr:ext cx="208915" cy="168910"/>
    <xdr:sp macro="" textlink="">
      <xdr:nvSpPr>
        <xdr:cNvPr id="69" name="Rectangle 107"/>
        <xdr:cNvSpPr>
          <a:spLocks noChangeArrowheads="1"/>
        </xdr:cNvSpPr>
      </xdr:nvSpPr>
      <xdr:spPr>
        <a:xfrm>
          <a:off x="8120380" y="417131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ｵ</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23</xdr:row>
      <xdr:rowOff>67310</xdr:rowOff>
    </xdr:from>
    <xdr:ext cx="208915" cy="168910"/>
    <xdr:sp macro="" textlink="">
      <xdr:nvSpPr>
        <xdr:cNvPr id="70" name="Rectangle 108"/>
        <xdr:cNvSpPr>
          <a:spLocks noChangeArrowheads="1"/>
        </xdr:cNvSpPr>
      </xdr:nvSpPr>
      <xdr:spPr>
        <a:xfrm>
          <a:off x="8120380" y="441896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ｶ</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24</xdr:row>
      <xdr:rowOff>67310</xdr:rowOff>
    </xdr:from>
    <xdr:ext cx="208915" cy="168910"/>
    <xdr:sp macro="" textlink="">
      <xdr:nvSpPr>
        <xdr:cNvPr id="71" name="Rectangle 109"/>
        <xdr:cNvSpPr>
          <a:spLocks noChangeArrowheads="1"/>
        </xdr:cNvSpPr>
      </xdr:nvSpPr>
      <xdr:spPr>
        <a:xfrm>
          <a:off x="8120380" y="466661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ｷ</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28</xdr:row>
      <xdr:rowOff>67310</xdr:rowOff>
    </xdr:from>
    <xdr:ext cx="208915" cy="168910"/>
    <xdr:sp macro="" textlink="">
      <xdr:nvSpPr>
        <xdr:cNvPr id="72" name="Rectangle 110"/>
        <xdr:cNvSpPr>
          <a:spLocks noChangeArrowheads="1"/>
        </xdr:cNvSpPr>
      </xdr:nvSpPr>
      <xdr:spPr>
        <a:xfrm>
          <a:off x="8120380" y="565721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ｸ</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29</xdr:row>
      <xdr:rowOff>67310</xdr:rowOff>
    </xdr:from>
    <xdr:ext cx="208915" cy="168910"/>
    <xdr:sp macro="" textlink="">
      <xdr:nvSpPr>
        <xdr:cNvPr id="73" name="Rectangle 111"/>
        <xdr:cNvSpPr>
          <a:spLocks noChangeArrowheads="1"/>
        </xdr:cNvSpPr>
      </xdr:nvSpPr>
      <xdr:spPr>
        <a:xfrm>
          <a:off x="8120380" y="5904865"/>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ｹ</a:t>
          </a:r>
          <a:r>
            <a:rPr lang="en-US" altLang="ja-JP" sz="800" b="0" i="0" u="none" strike="noStrike" baseline="0">
              <a:solidFill>
                <a:srgbClr val="000000"/>
              </a:solidFill>
              <a:latin typeface="ＭＳ 明朝"/>
              <a:ea typeface="ＭＳ 明朝"/>
            </a:rPr>
            <a:t>)</a:t>
          </a:r>
        </a:p>
      </xdr:txBody>
    </xdr:sp>
    <xdr:clientData/>
  </xdr:oneCellAnchor>
  <xdr:twoCellAnchor editAs="oneCell">
    <xdr:from>
      <xdr:col>71</xdr:col>
      <xdr:colOff>19050</xdr:colOff>
      <xdr:row>30</xdr:row>
      <xdr:rowOff>47625</xdr:rowOff>
    </xdr:from>
    <xdr:to>
      <xdr:col>72</xdr:col>
      <xdr:colOff>28575</xdr:colOff>
      <xdr:row>30</xdr:row>
      <xdr:rowOff>199390</xdr:rowOff>
    </xdr:to>
    <xdr:sp macro="" textlink="">
      <xdr:nvSpPr>
        <xdr:cNvPr id="74" name="Oval 112"/>
        <xdr:cNvSpPr>
          <a:spLocks noChangeArrowheads="1"/>
        </xdr:cNvSpPr>
      </xdr:nvSpPr>
      <xdr:spPr>
        <a:xfrm>
          <a:off x="8044180" y="6132830"/>
          <a:ext cx="122555" cy="151765"/>
        </a:xfrm>
        <a:prstGeom prst="ellipse">
          <a:avLst/>
        </a:prstGeom>
        <a:solidFill>
          <a:srgbClr val="CCFFFF"/>
        </a:solidFill>
        <a:ln w="3175">
          <a:solidFill>
            <a:srgbClr val="000000"/>
          </a:solidFill>
          <a:round/>
          <a:headEnd/>
          <a:tailEnd/>
        </a:ln>
      </xdr:spPr>
      <xdr:txBody>
        <a:bodyPr vertOverflow="clip" horzOverflow="overflow" wrap="square" lIns="27432" tIns="0" rIns="27432" bIns="18288" anchor="ctr" upright="1"/>
        <a:lstStyle/>
        <a:p>
          <a:pPr algn="l" rtl="0">
            <a:defRPr sz="1000"/>
          </a:pPr>
          <a:r>
            <a:rPr lang="en-US" altLang="ja-JP" sz="800" b="0" i="0" u="none" strike="noStrike" baseline="0">
              <a:solidFill>
                <a:srgbClr val="000000"/>
              </a:solidFill>
              <a:latin typeface="ＭＳ Ｐゴシック"/>
              <a:ea typeface="ＭＳ Ｐゴシック"/>
            </a:rPr>
            <a:t>a</a:t>
          </a:r>
        </a:p>
      </xdr:txBody>
    </xdr:sp>
    <xdr:clientData/>
  </xdr:twoCellAnchor>
  <xdr:oneCellAnchor>
    <xdr:from>
      <xdr:col>26</xdr:col>
      <xdr:colOff>95250</xdr:colOff>
      <xdr:row>56</xdr:row>
      <xdr:rowOff>44450</xdr:rowOff>
    </xdr:from>
    <xdr:ext cx="151130" cy="186690"/>
    <xdr:sp macro="" textlink="">
      <xdr:nvSpPr>
        <xdr:cNvPr id="75" name="Rectangle 114"/>
        <xdr:cNvSpPr>
          <a:spLocks noChangeArrowheads="1"/>
        </xdr:cNvSpPr>
      </xdr:nvSpPr>
      <xdr:spPr>
        <a:xfrm>
          <a:off x="3034030" y="110528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①</a:t>
          </a:r>
        </a:p>
      </xdr:txBody>
    </xdr:sp>
    <xdr:clientData/>
  </xdr:oneCellAnchor>
  <xdr:oneCellAnchor>
    <xdr:from>
      <xdr:col>26</xdr:col>
      <xdr:colOff>95250</xdr:colOff>
      <xdr:row>58</xdr:row>
      <xdr:rowOff>44450</xdr:rowOff>
    </xdr:from>
    <xdr:ext cx="151130" cy="186690"/>
    <xdr:sp macro="" textlink="">
      <xdr:nvSpPr>
        <xdr:cNvPr id="76" name="Rectangle 115"/>
        <xdr:cNvSpPr>
          <a:spLocks noChangeArrowheads="1"/>
        </xdr:cNvSpPr>
      </xdr:nvSpPr>
      <xdr:spPr>
        <a:xfrm>
          <a:off x="3034030" y="115481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③</a:t>
          </a:r>
        </a:p>
      </xdr:txBody>
    </xdr:sp>
    <xdr:clientData/>
  </xdr:oneCellAnchor>
  <xdr:oneCellAnchor>
    <xdr:from>
      <xdr:col>26</xdr:col>
      <xdr:colOff>95250</xdr:colOff>
      <xdr:row>57</xdr:row>
      <xdr:rowOff>44450</xdr:rowOff>
    </xdr:from>
    <xdr:ext cx="151130" cy="186690"/>
    <xdr:sp macro="" textlink="">
      <xdr:nvSpPr>
        <xdr:cNvPr id="77" name="Rectangle 116"/>
        <xdr:cNvSpPr>
          <a:spLocks noChangeArrowheads="1"/>
        </xdr:cNvSpPr>
      </xdr:nvSpPr>
      <xdr:spPr>
        <a:xfrm>
          <a:off x="3034030" y="113004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②</a:t>
          </a:r>
        </a:p>
      </xdr:txBody>
    </xdr:sp>
    <xdr:clientData/>
  </xdr:oneCellAnchor>
  <xdr:oneCellAnchor>
    <xdr:from>
      <xdr:col>26</xdr:col>
      <xdr:colOff>95250</xdr:colOff>
      <xdr:row>60</xdr:row>
      <xdr:rowOff>44450</xdr:rowOff>
    </xdr:from>
    <xdr:ext cx="151130" cy="186690"/>
    <xdr:sp macro="" textlink="">
      <xdr:nvSpPr>
        <xdr:cNvPr id="78" name="Rectangle 117"/>
        <xdr:cNvSpPr>
          <a:spLocks noChangeArrowheads="1"/>
        </xdr:cNvSpPr>
      </xdr:nvSpPr>
      <xdr:spPr>
        <a:xfrm>
          <a:off x="3034030" y="120434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④</a:t>
          </a:r>
        </a:p>
      </xdr:txBody>
    </xdr:sp>
    <xdr:clientData/>
  </xdr:oneCellAnchor>
  <xdr:oneCellAnchor>
    <xdr:from>
      <xdr:col>26</xdr:col>
      <xdr:colOff>95250</xdr:colOff>
      <xdr:row>64</xdr:row>
      <xdr:rowOff>44450</xdr:rowOff>
    </xdr:from>
    <xdr:ext cx="151130" cy="186690"/>
    <xdr:sp macro="" textlink="">
      <xdr:nvSpPr>
        <xdr:cNvPr id="79" name="Rectangle 118"/>
        <xdr:cNvSpPr>
          <a:spLocks noChangeArrowheads="1"/>
        </xdr:cNvSpPr>
      </xdr:nvSpPr>
      <xdr:spPr>
        <a:xfrm>
          <a:off x="3034030" y="130340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⑧</a:t>
          </a:r>
        </a:p>
      </xdr:txBody>
    </xdr:sp>
    <xdr:clientData/>
  </xdr:oneCellAnchor>
  <xdr:oneCellAnchor>
    <xdr:from>
      <xdr:col>26</xdr:col>
      <xdr:colOff>95250</xdr:colOff>
      <xdr:row>61</xdr:row>
      <xdr:rowOff>44450</xdr:rowOff>
    </xdr:from>
    <xdr:ext cx="151130" cy="186690"/>
    <xdr:sp macro="" textlink="">
      <xdr:nvSpPr>
        <xdr:cNvPr id="80" name="Rectangle 119"/>
        <xdr:cNvSpPr>
          <a:spLocks noChangeArrowheads="1"/>
        </xdr:cNvSpPr>
      </xdr:nvSpPr>
      <xdr:spPr>
        <a:xfrm>
          <a:off x="3034030" y="122910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⑤</a:t>
          </a:r>
        </a:p>
      </xdr:txBody>
    </xdr:sp>
    <xdr:clientData/>
  </xdr:oneCellAnchor>
  <xdr:oneCellAnchor>
    <xdr:from>
      <xdr:col>26</xdr:col>
      <xdr:colOff>95250</xdr:colOff>
      <xdr:row>62</xdr:row>
      <xdr:rowOff>44450</xdr:rowOff>
    </xdr:from>
    <xdr:ext cx="151130" cy="186690"/>
    <xdr:sp macro="" textlink="">
      <xdr:nvSpPr>
        <xdr:cNvPr id="81" name="Rectangle 120"/>
        <xdr:cNvSpPr>
          <a:spLocks noChangeArrowheads="1"/>
        </xdr:cNvSpPr>
      </xdr:nvSpPr>
      <xdr:spPr>
        <a:xfrm>
          <a:off x="3034030" y="125387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⑥</a:t>
          </a:r>
        </a:p>
      </xdr:txBody>
    </xdr:sp>
    <xdr:clientData/>
  </xdr:oneCellAnchor>
  <xdr:oneCellAnchor>
    <xdr:from>
      <xdr:col>26</xdr:col>
      <xdr:colOff>95250</xdr:colOff>
      <xdr:row>63</xdr:row>
      <xdr:rowOff>44450</xdr:rowOff>
    </xdr:from>
    <xdr:ext cx="151130" cy="186690"/>
    <xdr:sp macro="" textlink="">
      <xdr:nvSpPr>
        <xdr:cNvPr id="82" name="Rectangle 121"/>
        <xdr:cNvSpPr>
          <a:spLocks noChangeArrowheads="1"/>
        </xdr:cNvSpPr>
      </xdr:nvSpPr>
      <xdr:spPr>
        <a:xfrm>
          <a:off x="3034030" y="127863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⑦</a:t>
          </a:r>
        </a:p>
      </xdr:txBody>
    </xdr:sp>
    <xdr:clientData/>
  </xdr:oneCellAnchor>
  <xdr:oneCellAnchor>
    <xdr:from>
      <xdr:col>26</xdr:col>
      <xdr:colOff>95250</xdr:colOff>
      <xdr:row>66</xdr:row>
      <xdr:rowOff>44450</xdr:rowOff>
    </xdr:from>
    <xdr:ext cx="151130" cy="186690"/>
    <xdr:sp macro="" textlink="">
      <xdr:nvSpPr>
        <xdr:cNvPr id="83" name="Rectangle 122"/>
        <xdr:cNvSpPr>
          <a:spLocks noChangeArrowheads="1"/>
        </xdr:cNvSpPr>
      </xdr:nvSpPr>
      <xdr:spPr>
        <a:xfrm>
          <a:off x="3034030" y="135293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⑨</a:t>
          </a:r>
        </a:p>
      </xdr:txBody>
    </xdr:sp>
    <xdr:clientData/>
  </xdr:oneCellAnchor>
  <xdr:oneCellAnchor>
    <xdr:from>
      <xdr:col>26</xdr:col>
      <xdr:colOff>95250</xdr:colOff>
      <xdr:row>68</xdr:row>
      <xdr:rowOff>44450</xdr:rowOff>
    </xdr:from>
    <xdr:ext cx="151130" cy="186690"/>
    <xdr:sp macro="" textlink="">
      <xdr:nvSpPr>
        <xdr:cNvPr id="84" name="Rectangle 123"/>
        <xdr:cNvSpPr>
          <a:spLocks noChangeArrowheads="1"/>
        </xdr:cNvSpPr>
      </xdr:nvSpPr>
      <xdr:spPr>
        <a:xfrm>
          <a:off x="3034030" y="140246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⑪</a:t>
          </a:r>
        </a:p>
      </xdr:txBody>
    </xdr:sp>
    <xdr:clientData/>
  </xdr:oneCellAnchor>
  <xdr:oneCellAnchor>
    <xdr:from>
      <xdr:col>26</xdr:col>
      <xdr:colOff>95250</xdr:colOff>
      <xdr:row>67</xdr:row>
      <xdr:rowOff>44450</xdr:rowOff>
    </xdr:from>
    <xdr:ext cx="151130" cy="186690"/>
    <xdr:sp macro="" textlink="">
      <xdr:nvSpPr>
        <xdr:cNvPr id="85" name="Rectangle 124"/>
        <xdr:cNvSpPr>
          <a:spLocks noChangeArrowheads="1"/>
        </xdr:cNvSpPr>
      </xdr:nvSpPr>
      <xdr:spPr>
        <a:xfrm>
          <a:off x="3034030" y="137769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⑩</a:t>
          </a:r>
        </a:p>
      </xdr:txBody>
    </xdr:sp>
    <xdr:clientData/>
  </xdr:oneCellAnchor>
  <xdr:oneCellAnchor>
    <xdr:from>
      <xdr:col>26</xdr:col>
      <xdr:colOff>95250</xdr:colOff>
      <xdr:row>70</xdr:row>
      <xdr:rowOff>44450</xdr:rowOff>
    </xdr:from>
    <xdr:ext cx="151130" cy="186690"/>
    <xdr:sp macro="" textlink="">
      <xdr:nvSpPr>
        <xdr:cNvPr id="86" name="Rectangle 125"/>
        <xdr:cNvSpPr>
          <a:spLocks noChangeArrowheads="1"/>
        </xdr:cNvSpPr>
      </xdr:nvSpPr>
      <xdr:spPr>
        <a:xfrm>
          <a:off x="3034030" y="145199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⑫</a:t>
          </a:r>
        </a:p>
      </xdr:txBody>
    </xdr:sp>
    <xdr:clientData/>
  </xdr:oneCellAnchor>
  <xdr:oneCellAnchor>
    <xdr:from>
      <xdr:col>26</xdr:col>
      <xdr:colOff>95250</xdr:colOff>
      <xdr:row>71</xdr:row>
      <xdr:rowOff>44450</xdr:rowOff>
    </xdr:from>
    <xdr:ext cx="151130" cy="186690"/>
    <xdr:sp macro="" textlink="">
      <xdr:nvSpPr>
        <xdr:cNvPr id="87" name="Rectangle 126"/>
        <xdr:cNvSpPr>
          <a:spLocks noChangeArrowheads="1"/>
        </xdr:cNvSpPr>
      </xdr:nvSpPr>
      <xdr:spPr>
        <a:xfrm>
          <a:off x="3034030" y="147675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⑬</a:t>
          </a:r>
        </a:p>
      </xdr:txBody>
    </xdr:sp>
    <xdr:clientData/>
  </xdr:oneCellAnchor>
  <xdr:oneCellAnchor>
    <xdr:from>
      <xdr:col>26</xdr:col>
      <xdr:colOff>95250</xdr:colOff>
      <xdr:row>72</xdr:row>
      <xdr:rowOff>44450</xdr:rowOff>
    </xdr:from>
    <xdr:ext cx="151130" cy="186690"/>
    <xdr:sp macro="" textlink="">
      <xdr:nvSpPr>
        <xdr:cNvPr id="88" name="Rectangle 127"/>
        <xdr:cNvSpPr>
          <a:spLocks noChangeArrowheads="1"/>
        </xdr:cNvSpPr>
      </xdr:nvSpPr>
      <xdr:spPr>
        <a:xfrm>
          <a:off x="3034030" y="150152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⑭</a:t>
          </a:r>
        </a:p>
      </xdr:txBody>
    </xdr:sp>
    <xdr:clientData/>
  </xdr:oneCellAnchor>
  <xdr:oneCellAnchor>
    <xdr:from>
      <xdr:col>26</xdr:col>
      <xdr:colOff>95250</xdr:colOff>
      <xdr:row>73</xdr:row>
      <xdr:rowOff>44450</xdr:rowOff>
    </xdr:from>
    <xdr:ext cx="151130" cy="186690"/>
    <xdr:sp macro="" textlink="">
      <xdr:nvSpPr>
        <xdr:cNvPr id="89" name="Rectangle 128"/>
        <xdr:cNvSpPr>
          <a:spLocks noChangeArrowheads="1"/>
        </xdr:cNvSpPr>
      </xdr:nvSpPr>
      <xdr:spPr>
        <a:xfrm>
          <a:off x="3034030" y="152628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⑮</a:t>
          </a:r>
        </a:p>
      </xdr:txBody>
    </xdr:sp>
    <xdr:clientData/>
  </xdr:oneCellAnchor>
  <xdr:oneCellAnchor>
    <xdr:from>
      <xdr:col>0</xdr:col>
      <xdr:colOff>19050</xdr:colOff>
      <xdr:row>57</xdr:row>
      <xdr:rowOff>15240</xdr:rowOff>
    </xdr:from>
    <xdr:ext cx="131445" cy="156845"/>
    <xdr:sp macro="" textlink="">
      <xdr:nvSpPr>
        <xdr:cNvPr id="90" name="Rectangle 129"/>
        <xdr:cNvSpPr>
          <a:spLocks noChangeArrowheads="1"/>
        </xdr:cNvSpPr>
      </xdr:nvSpPr>
      <xdr:spPr>
        <a:xfrm>
          <a:off x="19050" y="11271250"/>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ｱ</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60</xdr:row>
      <xdr:rowOff>102235</xdr:rowOff>
    </xdr:from>
    <xdr:ext cx="131445" cy="154305"/>
    <xdr:sp macro="" textlink="">
      <xdr:nvSpPr>
        <xdr:cNvPr id="91" name="Rectangle 130"/>
        <xdr:cNvSpPr>
          <a:spLocks noChangeArrowheads="1"/>
        </xdr:cNvSpPr>
      </xdr:nvSpPr>
      <xdr:spPr>
        <a:xfrm>
          <a:off x="19050" y="12101195"/>
          <a:ext cx="131445" cy="15430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ｲ</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70</xdr:row>
      <xdr:rowOff>149860</xdr:rowOff>
    </xdr:from>
    <xdr:ext cx="131445" cy="156210"/>
    <xdr:sp macro="" textlink="">
      <xdr:nvSpPr>
        <xdr:cNvPr id="92" name="Rectangle 131"/>
        <xdr:cNvSpPr>
          <a:spLocks noChangeArrowheads="1"/>
        </xdr:cNvSpPr>
      </xdr:nvSpPr>
      <xdr:spPr>
        <a:xfrm>
          <a:off x="19050" y="14625320"/>
          <a:ext cx="131445" cy="156210"/>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ｴ</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66</xdr:row>
      <xdr:rowOff>196850</xdr:rowOff>
    </xdr:from>
    <xdr:ext cx="131445" cy="156845"/>
    <xdr:sp macro="" textlink="">
      <xdr:nvSpPr>
        <xdr:cNvPr id="93" name="Rectangle 132"/>
        <xdr:cNvSpPr>
          <a:spLocks noChangeArrowheads="1"/>
        </xdr:cNvSpPr>
      </xdr:nvSpPr>
      <xdr:spPr>
        <a:xfrm>
          <a:off x="19050" y="13681710"/>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ｳ</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95250</xdr:colOff>
      <xdr:row>56</xdr:row>
      <xdr:rowOff>44450</xdr:rowOff>
    </xdr:from>
    <xdr:ext cx="151130" cy="186690"/>
    <xdr:sp macro="" textlink="">
      <xdr:nvSpPr>
        <xdr:cNvPr id="94" name="Rectangle 133"/>
        <xdr:cNvSpPr>
          <a:spLocks noChangeArrowheads="1"/>
        </xdr:cNvSpPr>
      </xdr:nvSpPr>
      <xdr:spPr>
        <a:xfrm>
          <a:off x="7894320" y="110528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⑯</a:t>
          </a:r>
        </a:p>
      </xdr:txBody>
    </xdr:sp>
    <xdr:clientData/>
  </xdr:oneCellAnchor>
  <xdr:oneCellAnchor>
    <xdr:from>
      <xdr:col>69</xdr:col>
      <xdr:colOff>95250</xdr:colOff>
      <xdr:row>57</xdr:row>
      <xdr:rowOff>44450</xdr:rowOff>
    </xdr:from>
    <xdr:ext cx="151130" cy="186690"/>
    <xdr:sp macro="" textlink="">
      <xdr:nvSpPr>
        <xdr:cNvPr id="95" name="Rectangle 134"/>
        <xdr:cNvSpPr>
          <a:spLocks noChangeArrowheads="1"/>
        </xdr:cNvSpPr>
      </xdr:nvSpPr>
      <xdr:spPr>
        <a:xfrm>
          <a:off x="7894320" y="113004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⑰</a:t>
          </a:r>
        </a:p>
      </xdr:txBody>
    </xdr:sp>
    <xdr:clientData/>
  </xdr:oneCellAnchor>
  <xdr:oneCellAnchor>
    <xdr:from>
      <xdr:col>43</xdr:col>
      <xdr:colOff>19050</xdr:colOff>
      <xdr:row>57</xdr:row>
      <xdr:rowOff>244475</xdr:rowOff>
    </xdr:from>
    <xdr:ext cx="131445" cy="156845"/>
    <xdr:sp macro="" textlink="">
      <xdr:nvSpPr>
        <xdr:cNvPr id="96" name="Rectangle 135"/>
        <xdr:cNvSpPr>
          <a:spLocks noChangeArrowheads="1"/>
        </xdr:cNvSpPr>
      </xdr:nvSpPr>
      <xdr:spPr>
        <a:xfrm>
          <a:off x="4879340" y="11500485"/>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ｵ</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95250</xdr:colOff>
      <xdr:row>58</xdr:row>
      <xdr:rowOff>44450</xdr:rowOff>
    </xdr:from>
    <xdr:ext cx="151130" cy="186690"/>
    <xdr:sp macro="" textlink="">
      <xdr:nvSpPr>
        <xdr:cNvPr id="97" name="Rectangle 136"/>
        <xdr:cNvSpPr>
          <a:spLocks noChangeArrowheads="1"/>
        </xdr:cNvSpPr>
      </xdr:nvSpPr>
      <xdr:spPr>
        <a:xfrm>
          <a:off x="7894320" y="1154811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⑱</a:t>
          </a:r>
        </a:p>
      </xdr:txBody>
    </xdr:sp>
    <xdr:clientData/>
  </xdr:oneCellAnchor>
  <xdr:oneCellAnchor>
    <xdr:from>
      <xdr:col>69</xdr:col>
      <xdr:colOff>95250</xdr:colOff>
      <xdr:row>59</xdr:row>
      <xdr:rowOff>44450</xdr:rowOff>
    </xdr:from>
    <xdr:ext cx="151130" cy="186690"/>
    <xdr:sp macro="" textlink="">
      <xdr:nvSpPr>
        <xdr:cNvPr id="98" name="Rectangle 137"/>
        <xdr:cNvSpPr>
          <a:spLocks noChangeArrowheads="1"/>
        </xdr:cNvSpPr>
      </xdr:nvSpPr>
      <xdr:spPr>
        <a:xfrm>
          <a:off x="7894320" y="117957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⑲</a:t>
          </a:r>
        </a:p>
      </xdr:txBody>
    </xdr:sp>
    <xdr:clientData/>
  </xdr:oneCellAnchor>
  <xdr:oneCellAnchor>
    <xdr:from>
      <xdr:col>42</xdr:col>
      <xdr:colOff>95250</xdr:colOff>
      <xdr:row>61</xdr:row>
      <xdr:rowOff>44450</xdr:rowOff>
    </xdr:from>
    <xdr:ext cx="132715" cy="156845"/>
    <xdr:sp macro="" textlink="">
      <xdr:nvSpPr>
        <xdr:cNvPr id="99" name="Rectangle 138"/>
        <xdr:cNvSpPr>
          <a:spLocks noChangeArrowheads="1"/>
        </xdr:cNvSpPr>
      </xdr:nvSpPr>
      <xdr:spPr>
        <a:xfrm>
          <a:off x="4842510" y="12291060"/>
          <a:ext cx="13271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ｶ</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95250</xdr:colOff>
      <xdr:row>61</xdr:row>
      <xdr:rowOff>44450</xdr:rowOff>
    </xdr:from>
    <xdr:ext cx="151130" cy="186690"/>
    <xdr:sp macro="" textlink="">
      <xdr:nvSpPr>
        <xdr:cNvPr id="100" name="Rectangle 139"/>
        <xdr:cNvSpPr>
          <a:spLocks noChangeArrowheads="1"/>
        </xdr:cNvSpPr>
      </xdr:nvSpPr>
      <xdr:spPr>
        <a:xfrm>
          <a:off x="7894320" y="12291060"/>
          <a:ext cx="151130" cy="18669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⑳</a:t>
          </a:r>
        </a:p>
      </xdr:txBody>
    </xdr:sp>
    <xdr:clientData/>
  </xdr:oneCellAnchor>
  <xdr:oneCellAnchor>
    <xdr:from>
      <xdr:col>42</xdr:col>
      <xdr:colOff>95250</xdr:colOff>
      <xdr:row>62</xdr:row>
      <xdr:rowOff>44450</xdr:rowOff>
    </xdr:from>
    <xdr:ext cx="132715" cy="156845"/>
    <xdr:sp macro="" textlink="">
      <xdr:nvSpPr>
        <xdr:cNvPr id="101" name="Rectangle 140"/>
        <xdr:cNvSpPr>
          <a:spLocks noChangeArrowheads="1"/>
        </xdr:cNvSpPr>
      </xdr:nvSpPr>
      <xdr:spPr>
        <a:xfrm>
          <a:off x="4842510" y="12538710"/>
          <a:ext cx="13271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ｷ</a:t>
          </a:r>
          <a:r>
            <a:rPr lang="en-US" altLang="ja-JP" sz="600" b="0" i="0" u="none" strike="noStrike" baseline="0">
              <a:solidFill>
                <a:srgbClr val="000000"/>
              </a:solidFill>
              <a:latin typeface="ＭＳ 明朝"/>
              <a:ea typeface="ＭＳ 明朝"/>
            </a:rPr>
            <a:t>)</a:t>
          </a:r>
        </a:p>
      </xdr:txBody>
    </xdr:sp>
    <xdr:clientData/>
  </xdr:oneCellAnchor>
  <xdr:oneCellAnchor>
    <xdr:from>
      <xdr:col>43</xdr:col>
      <xdr:colOff>19050</xdr:colOff>
      <xdr:row>63</xdr:row>
      <xdr:rowOff>196850</xdr:rowOff>
    </xdr:from>
    <xdr:ext cx="131445" cy="156845"/>
    <xdr:sp macro="" textlink="">
      <xdr:nvSpPr>
        <xdr:cNvPr id="102" name="Rectangle 141"/>
        <xdr:cNvSpPr>
          <a:spLocks noChangeArrowheads="1"/>
        </xdr:cNvSpPr>
      </xdr:nvSpPr>
      <xdr:spPr>
        <a:xfrm>
          <a:off x="4879340" y="12938760"/>
          <a:ext cx="13144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ｸ</a:t>
          </a:r>
          <a:r>
            <a:rPr lang="en-US" altLang="ja-JP" sz="600" b="0" i="0" u="none" strike="noStrike" baseline="0">
              <a:solidFill>
                <a:srgbClr val="000000"/>
              </a:solidFill>
              <a:latin typeface="ＭＳ 明朝"/>
              <a:ea typeface="ＭＳ 明朝"/>
            </a:rPr>
            <a:t>)</a:t>
          </a:r>
        </a:p>
      </xdr:txBody>
    </xdr:sp>
    <xdr:clientData/>
  </xdr:oneCellAnchor>
  <xdr:twoCellAnchor editAs="oneCell">
    <xdr:from>
      <xdr:col>69</xdr:col>
      <xdr:colOff>85725</xdr:colOff>
      <xdr:row>62</xdr:row>
      <xdr:rowOff>85725</xdr:rowOff>
    </xdr:from>
    <xdr:to>
      <xdr:col>70</xdr:col>
      <xdr:colOff>113030</xdr:colOff>
      <xdr:row>62</xdr:row>
      <xdr:rowOff>219710</xdr:rowOff>
    </xdr:to>
    <xdr:sp macro="" textlink="">
      <xdr:nvSpPr>
        <xdr:cNvPr id="103" name="Oval 142"/>
        <xdr:cNvSpPr>
          <a:spLocks noChangeArrowheads="1"/>
        </xdr:cNvSpPr>
      </xdr:nvSpPr>
      <xdr:spPr>
        <a:xfrm>
          <a:off x="7884795" y="12579985"/>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21</a:t>
          </a:r>
        </a:p>
      </xdr:txBody>
    </xdr:sp>
    <xdr:clientData/>
  </xdr:twoCellAnchor>
  <xdr:twoCellAnchor editAs="oneCell">
    <xdr:from>
      <xdr:col>69</xdr:col>
      <xdr:colOff>85725</xdr:colOff>
      <xdr:row>63</xdr:row>
      <xdr:rowOff>85725</xdr:rowOff>
    </xdr:from>
    <xdr:to>
      <xdr:col>70</xdr:col>
      <xdr:colOff>113030</xdr:colOff>
      <xdr:row>63</xdr:row>
      <xdr:rowOff>219710</xdr:rowOff>
    </xdr:to>
    <xdr:sp macro="" textlink="">
      <xdr:nvSpPr>
        <xdr:cNvPr id="104" name="Oval 143"/>
        <xdr:cNvSpPr>
          <a:spLocks noChangeArrowheads="1"/>
        </xdr:cNvSpPr>
      </xdr:nvSpPr>
      <xdr:spPr>
        <a:xfrm>
          <a:off x="7884795" y="12827635"/>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22</a:t>
          </a:r>
        </a:p>
      </xdr:txBody>
    </xdr:sp>
    <xdr:clientData/>
  </xdr:twoCellAnchor>
  <xdr:twoCellAnchor editAs="oneCell">
    <xdr:from>
      <xdr:col>69</xdr:col>
      <xdr:colOff>85725</xdr:colOff>
      <xdr:row>64</xdr:row>
      <xdr:rowOff>85725</xdr:rowOff>
    </xdr:from>
    <xdr:to>
      <xdr:col>70</xdr:col>
      <xdr:colOff>113030</xdr:colOff>
      <xdr:row>64</xdr:row>
      <xdr:rowOff>219710</xdr:rowOff>
    </xdr:to>
    <xdr:sp macro="" textlink="">
      <xdr:nvSpPr>
        <xdr:cNvPr id="105" name="Oval 144"/>
        <xdr:cNvSpPr>
          <a:spLocks noChangeArrowheads="1"/>
        </xdr:cNvSpPr>
      </xdr:nvSpPr>
      <xdr:spPr>
        <a:xfrm>
          <a:off x="7884795" y="13075285"/>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23</a:t>
          </a:r>
        </a:p>
      </xdr:txBody>
    </xdr:sp>
    <xdr:clientData/>
  </xdr:twoCellAnchor>
  <xdr:twoCellAnchor editAs="oneCell">
    <xdr:from>
      <xdr:col>69</xdr:col>
      <xdr:colOff>85725</xdr:colOff>
      <xdr:row>65</xdr:row>
      <xdr:rowOff>75565</xdr:rowOff>
    </xdr:from>
    <xdr:to>
      <xdr:col>70</xdr:col>
      <xdr:colOff>113030</xdr:colOff>
      <xdr:row>65</xdr:row>
      <xdr:rowOff>209550</xdr:rowOff>
    </xdr:to>
    <xdr:sp macro="" textlink="">
      <xdr:nvSpPr>
        <xdr:cNvPr id="106" name="Oval 145"/>
        <xdr:cNvSpPr>
          <a:spLocks noChangeArrowheads="1"/>
        </xdr:cNvSpPr>
      </xdr:nvSpPr>
      <xdr:spPr>
        <a:xfrm>
          <a:off x="7884795" y="13312775"/>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24</a:t>
          </a:r>
        </a:p>
      </xdr:txBody>
    </xdr:sp>
    <xdr:clientData/>
  </xdr:twoCellAnchor>
  <xdr:twoCellAnchor editAs="oneCell">
    <xdr:from>
      <xdr:col>69</xdr:col>
      <xdr:colOff>85725</xdr:colOff>
      <xdr:row>67</xdr:row>
      <xdr:rowOff>75565</xdr:rowOff>
    </xdr:from>
    <xdr:to>
      <xdr:col>70</xdr:col>
      <xdr:colOff>113030</xdr:colOff>
      <xdr:row>67</xdr:row>
      <xdr:rowOff>209550</xdr:rowOff>
    </xdr:to>
    <xdr:sp macro="" textlink="">
      <xdr:nvSpPr>
        <xdr:cNvPr id="107" name="Oval 146"/>
        <xdr:cNvSpPr>
          <a:spLocks noChangeArrowheads="1"/>
        </xdr:cNvSpPr>
      </xdr:nvSpPr>
      <xdr:spPr>
        <a:xfrm>
          <a:off x="7884795" y="13808075"/>
          <a:ext cx="140335"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ctr" rtl="0">
            <a:defRPr sz="1000"/>
          </a:pPr>
          <a:r>
            <a:rPr lang="en-US" altLang="ja-JP" sz="450" b="1" i="0" u="none" strike="noStrike" baseline="0">
              <a:solidFill>
                <a:srgbClr val="000000"/>
              </a:solidFill>
              <a:latin typeface="ＭＳ ゴシック"/>
              <a:ea typeface="ＭＳ ゴシック"/>
            </a:rPr>
            <a:t>25</a:t>
          </a:r>
        </a:p>
      </xdr:txBody>
    </xdr:sp>
    <xdr:clientData/>
  </xdr:twoCellAnchor>
  <xdr:twoCellAnchor editAs="oneCell">
    <xdr:from>
      <xdr:col>52</xdr:col>
      <xdr:colOff>76200</xdr:colOff>
      <xdr:row>64</xdr:row>
      <xdr:rowOff>9525</xdr:rowOff>
    </xdr:from>
    <xdr:to>
      <xdr:col>53</xdr:col>
      <xdr:colOff>92710</xdr:colOff>
      <xdr:row>64</xdr:row>
      <xdr:rowOff>142875</xdr:rowOff>
    </xdr:to>
    <xdr:sp macro="" textlink="">
      <xdr:nvSpPr>
        <xdr:cNvPr id="108" name="Oval 147"/>
        <xdr:cNvSpPr>
          <a:spLocks noChangeArrowheads="1"/>
        </xdr:cNvSpPr>
      </xdr:nvSpPr>
      <xdr:spPr>
        <a:xfrm>
          <a:off x="5953760" y="12999085"/>
          <a:ext cx="129540" cy="133350"/>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00" b="0" i="0" u="none" strike="noStrike" baseline="0">
              <a:solidFill>
                <a:srgbClr val="000000"/>
              </a:solidFill>
              <a:latin typeface="ＭＳ Ｐゴシック"/>
              <a:ea typeface="ＭＳ Ｐゴシック"/>
            </a:rPr>
            <a:t>22</a:t>
          </a:r>
        </a:p>
      </xdr:txBody>
    </xdr:sp>
    <xdr:clientData/>
  </xdr:twoCellAnchor>
  <xdr:oneCellAnchor>
    <xdr:from>
      <xdr:col>42</xdr:col>
      <xdr:colOff>113030</xdr:colOff>
      <xdr:row>67</xdr:row>
      <xdr:rowOff>73025</xdr:rowOff>
    </xdr:from>
    <xdr:ext cx="132715" cy="152400"/>
    <xdr:sp macro="" textlink="">
      <xdr:nvSpPr>
        <xdr:cNvPr id="109" name="Rectangle 148"/>
        <xdr:cNvSpPr>
          <a:spLocks noChangeArrowheads="1"/>
        </xdr:cNvSpPr>
      </xdr:nvSpPr>
      <xdr:spPr>
        <a:xfrm>
          <a:off x="4860290" y="13805535"/>
          <a:ext cx="132715" cy="152400"/>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ｹ</a:t>
          </a:r>
          <a:r>
            <a:rPr lang="en-US" altLang="ja-JP" sz="600" b="0" i="0" u="none" strike="noStrike" baseline="0">
              <a:solidFill>
                <a:srgbClr val="000000"/>
              </a:solidFill>
              <a:latin typeface="ＭＳ 明朝"/>
              <a:ea typeface="ＭＳ 明朝"/>
            </a:rPr>
            <a:t>)</a:t>
          </a:r>
        </a:p>
      </xdr:txBody>
    </xdr:sp>
    <xdr:clientData/>
  </xdr:oneCellAnchor>
  <xdr:twoCellAnchor editAs="oneCell">
    <xdr:from>
      <xdr:col>58</xdr:col>
      <xdr:colOff>95250</xdr:colOff>
      <xdr:row>66</xdr:row>
      <xdr:rowOff>75565</xdr:rowOff>
    </xdr:from>
    <xdr:to>
      <xdr:col>59</xdr:col>
      <xdr:colOff>113030</xdr:colOff>
      <xdr:row>66</xdr:row>
      <xdr:rowOff>209550</xdr:rowOff>
    </xdr:to>
    <xdr:sp macro="" textlink="">
      <xdr:nvSpPr>
        <xdr:cNvPr id="110" name="Oval 149"/>
        <xdr:cNvSpPr>
          <a:spLocks noChangeArrowheads="1"/>
        </xdr:cNvSpPr>
      </xdr:nvSpPr>
      <xdr:spPr>
        <a:xfrm>
          <a:off x="6650990" y="13560425"/>
          <a:ext cx="130810"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22</a:t>
          </a:r>
        </a:p>
      </xdr:txBody>
    </xdr:sp>
    <xdr:clientData/>
  </xdr:twoCellAnchor>
  <xdr:twoCellAnchor editAs="oneCell">
    <xdr:from>
      <xdr:col>60</xdr:col>
      <xdr:colOff>104775</xdr:colOff>
      <xdr:row>66</xdr:row>
      <xdr:rowOff>75565</xdr:rowOff>
    </xdr:from>
    <xdr:to>
      <xdr:col>62</xdr:col>
      <xdr:colOff>8255</xdr:colOff>
      <xdr:row>66</xdr:row>
      <xdr:rowOff>209550</xdr:rowOff>
    </xdr:to>
    <xdr:sp macro="" textlink="">
      <xdr:nvSpPr>
        <xdr:cNvPr id="111" name="Oval 150"/>
        <xdr:cNvSpPr>
          <a:spLocks noChangeArrowheads="1"/>
        </xdr:cNvSpPr>
      </xdr:nvSpPr>
      <xdr:spPr>
        <a:xfrm>
          <a:off x="6886575" y="13560425"/>
          <a:ext cx="129540"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23</a:t>
          </a:r>
        </a:p>
      </xdr:txBody>
    </xdr:sp>
    <xdr:clientData/>
  </xdr:twoCellAnchor>
  <xdr:twoCellAnchor editAs="oneCell">
    <xdr:from>
      <xdr:col>62</xdr:col>
      <xdr:colOff>113030</xdr:colOff>
      <xdr:row>66</xdr:row>
      <xdr:rowOff>75565</xdr:rowOff>
    </xdr:from>
    <xdr:to>
      <xdr:col>64</xdr:col>
      <xdr:colOff>17780</xdr:colOff>
      <xdr:row>66</xdr:row>
      <xdr:rowOff>209550</xdr:rowOff>
    </xdr:to>
    <xdr:sp macro="" textlink="">
      <xdr:nvSpPr>
        <xdr:cNvPr id="112" name="Oval 151"/>
        <xdr:cNvSpPr>
          <a:spLocks noChangeArrowheads="1"/>
        </xdr:cNvSpPr>
      </xdr:nvSpPr>
      <xdr:spPr>
        <a:xfrm>
          <a:off x="7120890" y="13560425"/>
          <a:ext cx="130810" cy="133985"/>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50" b="1" i="0" u="none" strike="noStrike" baseline="0">
              <a:solidFill>
                <a:srgbClr val="000000"/>
              </a:solidFill>
              <a:latin typeface="ＭＳ Ｐゴシック"/>
              <a:ea typeface="ＭＳ Ｐゴシック"/>
            </a:rPr>
            <a:t>24</a:t>
          </a:r>
        </a:p>
      </xdr:txBody>
    </xdr:sp>
    <xdr:clientData/>
  </xdr:twoCellAnchor>
  <xdr:twoCellAnchor>
    <xdr:from>
      <xdr:col>60</xdr:col>
      <xdr:colOff>19050</xdr:colOff>
      <xdr:row>66</xdr:row>
      <xdr:rowOff>133350</xdr:rowOff>
    </xdr:from>
    <xdr:to>
      <xdr:col>60</xdr:col>
      <xdr:colOff>85725</xdr:colOff>
      <xdr:row>66</xdr:row>
      <xdr:rowOff>133350</xdr:rowOff>
    </xdr:to>
    <xdr:sp macro="" textlink="">
      <xdr:nvSpPr>
        <xdr:cNvPr id="113" name="Line 152"/>
        <xdr:cNvSpPr>
          <a:spLocks noChangeShapeType="1"/>
        </xdr:cNvSpPr>
      </xdr:nvSpPr>
      <xdr:spPr>
        <a:xfrm>
          <a:off x="6800850" y="13618210"/>
          <a:ext cx="66675" cy="0"/>
        </a:xfrm>
        <a:prstGeom prst="line">
          <a:avLst/>
        </a:prstGeom>
        <a:noFill/>
        <a:ln w="6350">
          <a:solidFill>
            <a:srgbClr val="000000"/>
          </a:solidFill>
          <a:round/>
          <a:headEnd/>
          <a:tailEnd/>
        </a:ln>
      </xdr:spPr>
    </xdr:sp>
    <xdr:clientData/>
  </xdr:twoCellAnchor>
  <xdr:twoCellAnchor>
    <xdr:from>
      <xdr:col>62</xdr:col>
      <xdr:colOff>19050</xdr:colOff>
      <xdr:row>66</xdr:row>
      <xdr:rowOff>142875</xdr:rowOff>
    </xdr:from>
    <xdr:to>
      <xdr:col>62</xdr:col>
      <xdr:colOff>85725</xdr:colOff>
      <xdr:row>66</xdr:row>
      <xdr:rowOff>142875</xdr:rowOff>
    </xdr:to>
    <xdr:sp macro="" textlink="">
      <xdr:nvSpPr>
        <xdr:cNvPr id="114" name="Line 153"/>
        <xdr:cNvSpPr>
          <a:spLocks noChangeShapeType="1"/>
        </xdr:cNvSpPr>
      </xdr:nvSpPr>
      <xdr:spPr>
        <a:xfrm>
          <a:off x="7026910" y="13627735"/>
          <a:ext cx="66675" cy="0"/>
        </a:xfrm>
        <a:prstGeom prst="line">
          <a:avLst/>
        </a:prstGeom>
        <a:noFill/>
        <a:ln w="6350">
          <a:solidFill>
            <a:srgbClr val="000000"/>
          </a:solidFill>
          <a:round/>
          <a:headEnd/>
          <a:tailEnd/>
        </a:ln>
      </xdr:spPr>
    </xdr:sp>
    <xdr:clientData/>
  </xdr:twoCellAnchor>
  <xdr:oneCellAnchor>
    <xdr:from>
      <xdr:col>41</xdr:col>
      <xdr:colOff>28575</xdr:colOff>
      <xdr:row>56</xdr:row>
      <xdr:rowOff>54610</xdr:rowOff>
    </xdr:from>
    <xdr:ext cx="170815" cy="152400"/>
    <xdr:sp macro="" textlink="">
      <xdr:nvSpPr>
        <xdr:cNvPr id="115" name="Rectangle 154"/>
        <xdr:cNvSpPr>
          <a:spLocks noChangeArrowheads="1"/>
        </xdr:cNvSpPr>
      </xdr:nvSpPr>
      <xdr:spPr>
        <a:xfrm>
          <a:off x="4662805" y="11062970"/>
          <a:ext cx="170815" cy="152400"/>
        </a:xfrm>
        <a:prstGeom prst="rect">
          <a:avLst/>
        </a:prstGeom>
        <a:solidFill>
          <a:srgbClr val="FFFFFF">
            <a:alpha val="0"/>
          </a:srgbClr>
        </a:solidFill>
        <a:ln w="9525">
          <a:noFill/>
          <a:miter lim="800000"/>
          <a:headEnd/>
          <a:tailEnd/>
        </a:ln>
      </xdr:spPr>
      <xdr:txBody>
        <a:bodyPr vertOverflow="overflow" horzOverflow="overflow"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ﾘｯﾄﾙ</a:t>
          </a:r>
        </a:p>
      </xdr:txBody>
    </xdr:sp>
    <xdr:clientData/>
  </xdr:oneCellAnchor>
  <xdr:oneCellAnchor>
    <xdr:from>
      <xdr:col>84</xdr:col>
      <xdr:colOff>28575</xdr:colOff>
      <xdr:row>56</xdr:row>
      <xdr:rowOff>54610</xdr:rowOff>
    </xdr:from>
    <xdr:ext cx="170815" cy="152400"/>
    <xdr:sp macro="" textlink="">
      <xdr:nvSpPr>
        <xdr:cNvPr id="116" name="Rectangle 155"/>
        <xdr:cNvSpPr>
          <a:spLocks noChangeArrowheads="1"/>
        </xdr:cNvSpPr>
      </xdr:nvSpPr>
      <xdr:spPr>
        <a:xfrm>
          <a:off x="9523095" y="11062970"/>
          <a:ext cx="170815" cy="152400"/>
        </a:xfrm>
        <a:prstGeom prst="rect">
          <a:avLst/>
        </a:prstGeom>
        <a:solidFill>
          <a:srgbClr val="FFFFFF">
            <a:alpha val="0"/>
          </a:srgbClr>
        </a:solidFill>
        <a:ln w="9525">
          <a:noFill/>
          <a:miter lim="800000"/>
          <a:headEnd/>
          <a:tailEnd/>
        </a:ln>
      </xdr:spPr>
      <xdr:txBody>
        <a:bodyPr vertOverflow="overflow" horzOverflow="overflow"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ﾘｯﾄﾙ</a:t>
          </a:r>
        </a:p>
      </xdr:txBody>
    </xdr:sp>
    <xdr:clientData/>
  </xdr:oneCellAnchor>
  <xdr:twoCellAnchor>
    <xdr:from>
      <xdr:col>37</xdr:col>
      <xdr:colOff>9525</xdr:colOff>
      <xdr:row>56</xdr:row>
      <xdr:rowOff>9525</xdr:rowOff>
    </xdr:from>
    <xdr:to>
      <xdr:col>37</xdr:col>
      <xdr:colOff>9525</xdr:colOff>
      <xdr:row>74</xdr:row>
      <xdr:rowOff>227965</xdr:rowOff>
    </xdr:to>
    <xdr:sp macro="" textlink="">
      <xdr:nvSpPr>
        <xdr:cNvPr id="117" name="Line 156"/>
        <xdr:cNvSpPr>
          <a:spLocks noChangeShapeType="1"/>
        </xdr:cNvSpPr>
      </xdr:nvSpPr>
      <xdr:spPr>
        <a:xfrm flipH="1">
          <a:off x="4191635" y="11017885"/>
          <a:ext cx="0" cy="4676140"/>
        </a:xfrm>
        <a:prstGeom prst="line">
          <a:avLst/>
        </a:prstGeom>
        <a:noFill/>
        <a:ln w="3175">
          <a:solidFill>
            <a:srgbClr val="000000"/>
          </a:solidFill>
          <a:prstDash val="dash"/>
          <a:round/>
          <a:headEnd/>
          <a:tailEnd/>
        </a:ln>
      </xdr:spPr>
    </xdr:sp>
    <xdr:clientData/>
  </xdr:twoCellAnchor>
  <xdr:twoCellAnchor>
    <xdr:from>
      <xdr:col>34</xdr:col>
      <xdr:colOff>57150</xdr:colOff>
      <xdr:row>56</xdr:row>
      <xdr:rowOff>9525</xdr:rowOff>
    </xdr:from>
    <xdr:to>
      <xdr:col>34</xdr:col>
      <xdr:colOff>57150</xdr:colOff>
      <xdr:row>74</xdr:row>
      <xdr:rowOff>227965</xdr:rowOff>
    </xdr:to>
    <xdr:sp macro="" textlink="">
      <xdr:nvSpPr>
        <xdr:cNvPr id="118" name="Line 157"/>
        <xdr:cNvSpPr>
          <a:spLocks noChangeShapeType="1"/>
        </xdr:cNvSpPr>
      </xdr:nvSpPr>
      <xdr:spPr>
        <a:xfrm flipV="1">
          <a:off x="3900170" y="11017885"/>
          <a:ext cx="0" cy="4676140"/>
        </a:xfrm>
        <a:prstGeom prst="line">
          <a:avLst/>
        </a:prstGeom>
        <a:noFill/>
        <a:ln w="3175">
          <a:solidFill>
            <a:srgbClr val="000000"/>
          </a:solidFill>
          <a:prstDash val="dash"/>
          <a:round/>
          <a:headEnd/>
          <a:tailEnd/>
        </a:ln>
      </xdr:spPr>
    </xdr:sp>
    <xdr:clientData/>
  </xdr:twoCellAnchor>
  <xdr:twoCellAnchor>
    <xdr:from>
      <xdr:col>31</xdr:col>
      <xdr:colOff>95250</xdr:colOff>
      <xdr:row>56</xdr:row>
      <xdr:rowOff>9525</xdr:rowOff>
    </xdr:from>
    <xdr:to>
      <xdr:col>31</xdr:col>
      <xdr:colOff>95250</xdr:colOff>
      <xdr:row>74</xdr:row>
      <xdr:rowOff>227965</xdr:rowOff>
    </xdr:to>
    <xdr:sp macro="" textlink="">
      <xdr:nvSpPr>
        <xdr:cNvPr id="119" name="Line 158"/>
        <xdr:cNvSpPr>
          <a:spLocks noChangeShapeType="1"/>
        </xdr:cNvSpPr>
      </xdr:nvSpPr>
      <xdr:spPr>
        <a:xfrm flipV="1">
          <a:off x="3599180" y="11017885"/>
          <a:ext cx="0" cy="4676140"/>
        </a:xfrm>
        <a:prstGeom prst="line">
          <a:avLst/>
        </a:prstGeom>
        <a:noFill/>
        <a:ln w="3175">
          <a:solidFill>
            <a:srgbClr val="000000"/>
          </a:solidFill>
          <a:prstDash val="dash"/>
          <a:round/>
          <a:headEnd/>
          <a:tailEnd/>
        </a:ln>
      </xdr:spPr>
    </xdr:sp>
    <xdr:clientData/>
  </xdr:twoCellAnchor>
  <xdr:twoCellAnchor editAs="oneCell">
    <xdr:from>
      <xdr:col>72</xdr:col>
      <xdr:colOff>76200</xdr:colOff>
      <xdr:row>69</xdr:row>
      <xdr:rowOff>57150</xdr:rowOff>
    </xdr:from>
    <xdr:to>
      <xdr:col>73</xdr:col>
      <xdr:colOff>85725</xdr:colOff>
      <xdr:row>69</xdr:row>
      <xdr:rowOff>207645</xdr:rowOff>
    </xdr:to>
    <xdr:sp macro="" textlink="">
      <xdr:nvSpPr>
        <xdr:cNvPr id="120" name="Oval 159"/>
        <xdr:cNvSpPr>
          <a:spLocks noChangeArrowheads="1"/>
        </xdr:cNvSpPr>
      </xdr:nvSpPr>
      <xdr:spPr>
        <a:xfrm>
          <a:off x="8214360" y="14284960"/>
          <a:ext cx="122555" cy="150495"/>
        </a:xfrm>
        <a:prstGeom prst="ellipse">
          <a:avLst/>
        </a:prstGeom>
        <a:solidFill>
          <a:srgbClr val="CCFFFF"/>
        </a:solidFill>
        <a:ln w="3175">
          <a:solidFill>
            <a:srgbClr val="000000"/>
          </a:solidFill>
          <a:round/>
          <a:headEnd/>
          <a:tailEnd/>
        </a:ln>
      </xdr:spPr>
      <xdr:txBody>
        <a:bodyPr vertOverflow="clip" horzOverflow="overflow" wrap="square" lIns="27432" tIns="0" rIns="27432" bIns="18288" anchor="ctr" upright="1"/>
        <a:lstStyle/>
        <a:p>
          <a:pPr algn="l" rtl="0">
            <a:defRPr sz="1000"/>
          </a:pPr>
          <a:r>
            <a:rPr lang="en-US" altLang="ja-JP" sz="800" b="0" i="0" u="none" strike="noStrike" baseline="0">
              <a:solidFill>
                <a:srgbClr val="000000"/>
              </a:solidFill>
              <a:latin typeface="ＭＳ Ｐゴシック"/>
              <a:ea typeface="ＭＳ Ｐゴシック"/>
            </a:rPr>
            <a:t>a</a:t>
          </a:r>
        </a:p>
      </xdr:txBody>
    </xdr:sp>
    <xdr:clientData/>
  </xdr:twoCellAnchor>
  <xdr:twoCellAnchor>
    <xdr:from>
      <xdr:col>80</xdr:col>
      <xdr:colOff>9525</xdr:colOff>
      <xdr:row>56</xdr:row>
      <xdr:rowOff>0</xdr:rowOff>
    </xdr:from>
    <xdr:to>
      <xdr:col>80</xdr:col>
      <xdr:colOff>9525</xdr:colOff>
      <xdr:row>69</xdr:row>
      <xdr:rowOff>238125</xdr:rowOff>
    </xdr:to>
    <xdr:sp macro="" textlink="">
      <xdr:nvSpPr>
        <xdr:cNvPr id="121" name="Line 160"/>
        <xdr:cNvSpPr>
          <a:spLocks noChangeShapeType="1"/>
        </xdr:cNvSpPr>
      </xdr:nvSpPr>
      <xdr:spPr>
        <a:xfrm flipH="1" flipV="1">
          <a:off x="9051925" y="11008360"/>
          <a:ext cx="0" cy="3457575"/>
        </a:xfrm>
        <a:prstGeom prst="line">
          <a:avLst/>
        </a:prstGeom>
        <a:noFill/>
        <a:ln w="3175">
          <a:solidFill>
            <a:srgbClr val="000000"/>
          </a:solidFill>
          <a:prstDash val="dash"/>
          <a:round/>
          <a:headEnd/>
          <a:tailEnd/>
        </a:ln>
      </xdr:spPr>
    </xdr:sp>
    <xdr:clientData/>
  </xdr:twoCellAnchor>
  <xdr:twoCellAnchor>
    <xdr:from>
      <xdr:col>77</xdr:col>
      <xdr:colOff>57150</xdr:colOff>
      <xdr:row>56</xdr:row>
      <xdr:rowOff>0</xdr:rowOff>
    </xdr:from>
    <xdr:to>
      <xdr:col>77</xdr:col>
      <xdr:colOff>57150</xdr:colOff>
      <xdr:row>69</xdr:row>
      <xdr:rowOff>238125</xdr:rowOff>
    </xdr:to>
    <xdr:sp macro="" textlink="">
      <xdr:nvSpPr>
        <xdr:cNvPr id="122" name="Line 161"/>
        <xdr:cNvSpPr>
          <a:spLocks noChangeShapeType="1"/>
        </xdr:cNvSpPr>
      </xdr:nvSpPr>
      <xdr:spPr>
        <a:xfrm flipH="1" flipV="1">
          <a:off x="8760460" y="11008360"/>
          <a:ext cx="0" cy="3457575"/>
        </a:xfrm>
        <a:prstGeom prst="line">
          <a:avLst/>
        </a:prstGeom>
        <a:noFill/>
        <a:ln w="3175">
          <a:solidFill>
            <a:srgbClr val="000000"/>
          </a:solidFill>
          <a:prstDash val="dash"/>
          <a:round/>
          <a:headEnd/>
          <a:tailEnd/>
        </a:ln>
      </xdr:spPr>
    </xdr:sp>
    <xdr:clientData/>
  </xdr:twoCellAnchor>
  <xdr:twoCellAnchor>
    <xdr:from>
      <xdr:col>74</xdr:col>
      <xdr:colOff>95250</xdr:colOff>
      <xdr:row>56</xdr:row>
      <xdr:rowOff>0</xdr:rowOff>
    </xdr:from>
    <xdr:to>
      <xdr:col>74</xdr:col>
      <xdr:colOff>95250</xdr:colOff>
      <xdr:row>69</xdr:row>
      <xdr:rowOff>0</xdr:rowOff>
    </xdr:to>
    <xdr:sp macro="" textlink="">
      <xdr:nvSpPr>
        <xdr:cNvPr id="123" name="Line 162"/>
        <xdr:cNvSpPr>
          <a:spLocks noChangeShapeType="1"/>
        </xdr:cNvSpPr>
      </xdr:nvSpPr>
      <xdr:spPr>
        <a:xfrm flipH="1" flipV="1">
          <a:off x="8459470" y="11008360"/>
          <a:ext cx="0" cy="3219450"/>
        </a:xfrm>
        <a:prstGeom prst="line">
          <a:avLst/>
        </a:prstGeom>
        <a:noFill/>
        <a:ln w="3175">
          <a:solidFill>
            <a:srgbClr val="000000"/>
          </a:solidFill>
          <a:prstDash val="dash"/>
          <a:round/>
          <a:headEnd/>
          <a:tailEnd/>
        </a:ln>
      </xdr:spPr>
    </xdr:sp>
    <xdr:clientData/>
  </xdr:twoCellAnchor>
  <xdr:twoCellAnchor>
    <xdr:from>
      <xdr:col>74</xdr:col>
      <xdr:colOff>95250</xdr:colOff>
      <xdr:row>69</xdr:row>
      <xdr:rowOff>0</xdr:rowOff>
    </xdr:from>
    <xdr:to>
      <xdr:col>74</xdr:col>
      <xdr:colOff>95250</xdr:colOff>
      <xdr:row>70</xdr:row>
      <xdr:rowOff>0</xdr:rowOff>
    </xdr:to>
    <xdr:sp macro="" textlink="">
      <xdr:nvSpPr>
        <xdr:cNvPr id="124" name="Line 163"/>
        <xdr:cNvSpPr>
          <a:spLocks noChangeShapeType="1"/>
        </xdr:cNvSpPr>
      </xdr:nvSpPr>
      <xdr:spPr>
        <a:xfrm flipV="1">
          <a:off x="8459470" y="14227810"/>
          <a:ext cx="0" cy="247650"/>
        </a:xfrm>
        <a:prstGeom prst="line">
          <a:avLst/>
        </a:prstGeom>
        <a:noFill/>
        <a:ln w="3175">
          <a:solidFill>
            <a:srgbClr val="000000"/>
          </a:solidFill>
          <a:round/>
          <a:headEnd/>
          <a:tailEnd/>
        </a:ln>
      </xdr:spPr>
    </xdr:sp>
    <xdr:clientData/>
  </xdr:twoCellAnchor>
  <xdr:oneCellAnchor>
    <xdr:from>
      <xdr:col>85</xdr:col>
      <xdr:colOff>0</xdr:colOff>
      <xdr:row>69</xdr:row>
      <xdr:rowOff>44450</xdr:rowOff>
    </xdr:from>
    <xdr:ext cx="95250" cy="156845"/>
    <xdr:sp macro="" textlink="">
      <xdr:nvSpPr>
        <xdr:cNvPr id="125" name="Rectangle 164"/>
        <xdr:cNvSpPr>
          <a:spLocks noChangeArrowheads="1"/>
        </xdr:cNvSpPr>
      </xdr:nvSpPr>
      <xdr:spPr>
        <a:xfrm>
          <a:off x="9607550" y="14272260"/>
          <a:ext cx="95250" cy="156845"/>
        </a:xfrm>
        <a:prstGeom prst="rect">
          <a:avLst/>
        </a:prstGeom>
        <a:solidFill>
          <a:srgbClr val="FFFFFF">
            <a:alpha val="0"/>
          </a:srgbClr>
        </a:solidFill>
        <a:ln w="9525">
          <a:noFill/>
          <a:miter lim="800000"/>
          <a:headEnd/>
          <a:tailEnd/>
        </a:ln>
      </xdr:spPr>
      <xdr:txBody>
        <a:bodyPr vertOverflow="overflow" horzOverflow="overflow"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円</a:t>
          </a:r>
        </a:p>
      </xdr:txBody>
    </xdr:sp>
    <xdr:clientData/>
  </xdr:oneCellAnchor>
  <xdr:twoCellAnchor>
    <xdr:from>
      <xdr:col>43</xdr:col>
      <xdr:colOff>9525</xdr:colOff>
      <xdr:row>68</xdr:row>
      <xdr:rowOff>238125</xdr:rowOff>
    </xdr:from>
    <xdr:to>
      <xdr:col>86</xdr:col>
      <xdr:colOff>0</xdr:colOff>
      <xdr:row>68</xdr:row>
      <xdr:rowOff>238125</xdr:rowOff>
    </xdr:to>
    <xdr:sp macro="" textlink="">
      <xdr:nvSpPr>
        <xdr:cNvPr id="126" name="Line 165"/>
        <xdr:cNvSpPr>
          <a:spLocks noChangeShapeType="1"/>
        </xdr:cNvSpPr>
      </xdr:nvSpPr>
      <xdr:spPr>
        <a:xfrm>
          <a:off x="4869815" y="14218285"/>
          <a:ext cx="4850765" cy="0"/>
        </a:xfrm>
        <a:prstGeom prst="line">
          <a:avLst/>
        </a:prstGeom>
        <a:noFill/>
        <a:ln w="3175">
          <a:solidFill>
            <a:srgbClr val="000000"/>
          </a:solidFill>
          <a:round/>
          <a:headEnd/>
          <a:tailEnd/>
        </a:ln>
      </xdr:spPr>
    </xdr:sp>
    <xdr:clientData/>
  </xdr:twoCellAnchor>
  <xdr:twoCellAnchor editAs="oneCell">
    <xdr:from>
      <xdr:col>52</xdr:col>
      <xdr:colOff>76200</xdr:colOff>
      <xdr:row>65</xdr:row>
      <xdr:rowOff>9525</xdr:rowOff>
    </xdr:from>
    <xdr:to>
      <xdr:col>53</xdr:col>
      <xdr:colOff>92710</xdr:colOff>
      <xdr:row>65</xdr:row>
      <xdr:rowOff>142875</xdr:rowOff>
    </xdr:to>
    <xdr:sp macro="" textlink="">
      <xdr:nvSpPr>
        <xdr:cNvPr id="127" name="Oval 166"/>
        <xdr:cNvSpPr>
          <a:spLocks noChangeArrowheads="1"/>
        </xdr:cNvSpPr>
      </xdr:nvSpPr>
      <xdr:spPr>
        <a:xfrm>
          <a:off x="5953760" y="13246735"/>
          <a:ext cx="129540" cy="133350"/>
        </a:xfrm>
        <a:prstGeom prst="ellipse">
          <a:avLst/>
        </a:prstGeom>
        <a:solidFill>
          <a:srgbClr val="CCFFFF"/>
        </a:solidFill>
        <a:ln w="3175">
          <a:solidFill>
            <a:srgbClr val="000000"/>
          </a:solidFill>
          <a:round/>
          <a:headEnd/>
          <a:tailEnd/>
        </a:ln>
        <a:effectLst/>
      </xdr:spPr>
      <xdr:txBody>
        <a:bodyPr vertOverflow="clip" horzOverflow="overflow" wrap="square" lIns="18288" tIns="18288" rIns="18288" bIns="18288" anchor="ctr" upright="1"/>
        <a:lstStyle/>
        <a:p>
          <a:pPr algn="l" rtl="0">
            <a:defRPr sz="1000"/>
          </a:pPr>
          <a:r>
            <a:rPr lang="en-US" altLang="ja-JP" sz="400" b="0" i="0" u="none" strike="noStrike" baseline="0">
              <a:solidFill>
                <a:srgbClr val="000000"/>
              </a:solidFill>
              <a:latin typeface="ＭＳ Ｐゴシック"/>
              <a:ea typeface="ＭＳ Ｐゴシック"/>
            </a:rPr>
            <a:t>22</a:t>
          </a:r>
        </a:p>
      </xdr:txBody>
    </xdr:sp>
    <xdr:clientData/>
  </xdr:twoCellAnchor>
  <xdr:twoCellAnchor>
    <xdr:from>
      <xdr:col>71</xdr:col>
      <xdr:colOff>66675</xdr:colOff>
      <xdr:row>41</xdr:row>
      <xdr:rowOff>9525</xdr:rowOff>
    </xdr:from>
    <xdr:to>
      <xdr:col>71</xdr:col>
      <xdr:colOff>66675</xdr:colOff>
      <xdr:row>42</xdr:row>
      <xdr:rowOff>0</xdr:rowOff>
    </xdr:to>
    <xdr:sp macro="" textlink="">
      <xdr:nvSpPr>
        <xdr:cNvPr id="128" name="Line 167"/>
        <xdr:cNvSpPr>
          <a:spLocks noChangeShapeType="1"/>
        </xdr:cNvSpPr>
      </xdr:nvSpPr>
      <xdr:spPr>
        <a:xfrm flipV="1">
          <a:off x="8091805" y="8388350"/>
          <a:ext cx="0" cy="55245"/>
        </a:xfrm>
        <a:prstGeom prst="line">
          <a:avLst/>
        </a:prstGeom>
        <a:noFill/>
        <a:ln w="3175">
          <a:solidFill>
            <a:srgbClr val="000000"/>
          </a:solidFill>
          <a:round/>
          <a:headEnd/>
          <a:tailEnd/>
        </a:ln>
      </xdr:spPr>
    </xdr:sp>
    <xdr:clientData/>
  </xdr:twoCellAnchor>
  <xdr:twoCellAnchor>
    <xdr:from>
      <xdr:col>0</xdr:col>
      <xdr:colOff>104775</xdr:colOff>
      <xdr:row>39</xdr:row>
      <xdr:rowOff>47625</xdr:rowOff>
    </xdr:from>
    <xdr:to>
      <xdr:col>7</xdr:col>
      <xdr:colOff>66675</xdr:colOff>
      <xdr:row>44</xdr:row>
      <xdr:rowOff>95250</xdr:rowOff>
    </xdr:to>
    <xdr:sp macro="" textlink="">
      <xdr:nvSpPr>
        <xdr:cNvPr id="129" name="Oval 168"/>
        <xdr:cNvSpPr>
          <a:spLocks noChangeArrowheads="1"/>
        </xdr:cNvSpPr>
      </xdr:nvSpPr>
      <xdr:spPr>
        <a:xfrm>
          <a:off x="104775" y="8018780"/>
          <a:ext cx="753110" cy="824865"/>
        </a:xfrm>
        <a:prstGeom prst="ellipse">
          <a:avLst/>
        </a:prstGeom>
        <a:solidFill>
          <a:srgbClr val="CCFFFF"/>
        </a:solidFill>
        <a:ln w="9525">
          <a:solidFill>
            <a:srgbClr val="000000"/>
          </a:solidFill>
          <a:prstDash val="dash"/>
          <a:round/>
          <a:headEnd/>
          <a:tailEnd/>
        </a:ln>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twoCellAnchor>
    <xdr:from>
      <xdr:col>16</xdr:col>
      <xdr:colOff>66675</xdr:colOff>
      <xdr:row>53</xdr:row>
      <xdr:rowOff>0</xdr:rowOff>
    </xdr:from>
    <xdr:to>
      <xdr:col>16</xdr:col>
      <xdr:colOff>66675</xdr:colOff>
      <xdr:row>54</xdr:row>
      <xdr:rowOff>0</xdr:rowOff>
    </xdr:to>
    <xdr:sp macro="" textlink="">
      <xdr:nvSpPr>
        <xdr:cNvPr id="130" name="Line 170"/>
        <xdr:cNvSpPr>
          <a:spLocks noChangeShapeType="1"/>
        </xdr:cNvSpPr>
      </xdr:nvSpPr>
      <xdr:spPr>
        <a:xfrm flipV="1">
          <a:off x="1875155" y="10690860"/>
          <a:ext cx="0" cy="64770"/>
        </a:xfrm>
        <a:prstGeom prst="line">
          <a:avLst/>
        </a:prstGeom>
        <a:noFill/>
        <a:ln w="3175">
          <a:solidFill>
            <a:srgbClr val="000000"/>
          </a:solidFill>
          <a:round/>
          <a:headEnd/>
          <a:tailEnd/>
        </a:ln>
      </xdr:spPr>
    </xdr:sp>
    <xdr:clientData/>
  </xdr:twoCellAnchor>
  <xdr:twoCellAnchor>
    <xdr:from>
      <xdr:col>25</xdr:col>
      <xdr:colOff>66675</xdr:colOff>
      <xdr:row>53</xdr:row>
      <xdr:rowOff>0</xdr:rowOff>
    </xdr:from>
    <xdr:to>
      <xdr:col>25</xdr:col>
      <xdr:colOff>66675</xdr:colOff>
      <xdr:row>54</xdr:row>
      <xdr:rowOff>0</xdr:rowOff>
    </xdr:to>
    <xdr:sp macro="" textlink="">
      <xdr:nvSpPr>
        <xdr:cNvPr id="131" name="Line 171"/>
        <xdr:cNvSpPr>
          <a:spLocks noChangeShapeType="1"/>
        </xdr:cNvSpPr>
      </xdr:nvSpPr>
      <xdr:spPr>
        <a:xfrm flipV="1">
          <a:off x="2892425" y="10690860"/>
          <a:ext cx="0" cy="64770"/>
        </a:xfrm>
        <a:prstGeom prst="line">
          <a:avLst/>
        </a:prstGeom>
        <a:noFill/>
        <a:ln w="3175">
          <a:solidFill>
            <a:srgbClr val="000000"/>
          </a:solidFill>
          <a:round/>
          <a:headEnd/>
          <a:tailEnd/>
        </a:ln>
      </xdr:spPr>
    </xdr:sp>
    <xdr:clientData/>
  </xdr:twoCellAnchor>
  <xdr:twoCellAnchor>
    <xdr:from>
      <xdr:col>59</xdr:col>
      <xdr:colOff>66675</xdr:colOff>
      <xdr:row>45</xdr:row>
      <xdr:rowOff>19050</xdr:rowOff>
    </xdr:from>
    <xdr:to>
      <xdr:col>59</xdr:col>
      <xdr:colOff>66675</xdr:colOff>
      <xdr:row>45</xdr:row>
      <xdr:rowOff>64770</xdr:rowOff>
    </xdr:to>
    <xdr:sp macro="" textlink="">
      <xdr:nvSpPr>
        <xdr:cNvPr id="132" name="Line 172"/>
        <xdr:cNvSpPr>
          <a:spLocks noChangeShapeType="1"/>
        </xdr:cNvSpPr>
      </xdr:nvSpPr>
      <xdr:spPr>
        <a:xfrm flipV="1">
          <a:off x="6735445" y="8996045"/>
          <a:ext cx="0" cy="45720"/>
        </a:xfrm>
        <a:prstGeom prst="line">
          <a:avLst/>
        </a:prstGeom>
        <a:noFill/>
        <a:ln w="3175">
          <a:solidFill>
            <a:srgbClr val="000000"/>
          </a:solidFill>
          <a:round/>
          <a:headEnd/>
          <a:tailEnd/>
        </a:ln>
      </xdr:spPr>
    </xdr:sp>
    <xdr:clientData/>
  </xdr:twoCellAnchor>
  <xdr:twoCellAnchor>
    <xdr:from>
      <xdr:col>56</xdr:col>
      <xdr:colOff>66675</xdr:colOff>
      <xdr:row>45</xdr:row>
      <xdr:rowOff>19050</xdr:rowOff>
    </xdr:from>
    <xdr:to>
      <xdr:col>56</xdr:col>
      <xdr:colOff>66675</xdr:colOff>
      <xdr:row>45</xdr:row>
      <xdr:rowOff>64770</xdr:rowOff>
    </xdr:to>
    <xdr:sp macro="" textlink="">
      <xdr:nvSpPr>
        <xdr:cNvPr id="133" name="Line 173"/>
        <xdr:cNvSpPr>
          <a:spLocks noChangeShapeType="1"/>
        </xdr:cNvSpPr>
      </xdr:nvSpPr>
      <xdr:spPr>
        <a:xfrm flipV="1">
          <a:off x="6396355" y="8996045"/>
          <a:ext cx="0" cy="45720"/>
        </a:xfrm>
        <a:prstGeom prst="line">
          <a:avLst/>
        </a:prstGeom>
        <a:noFill/>
        <a:ln w="3175">
          <a:solidFill>
            <a:srgbClr val="000000"/>
          </a:solidFill>
          <a:round/>
          <a:headEnd/>
          <a:tailEnd/>
        </a:ln>
      </xdr:spPr>
    </xdr:sp>
    <xdr:clientData/>
  </xdr:twoCellAnchor>
  <xdr:twoCellAnchor>
    <xdr:from>
      <xdr:col>62</xdr:col>
      <xdr:colOff>66675</xdr:colOff>
      <xdr:row>45</xdr:row>
      <xdr:rowOff>19050</xdr:rowOff>
    </xdr:from>
    <xdr:to>
      <xdr:col>62</xdr:col>
      <xdr:colOff>66675</xdr:colOff>
      <xdr:row>45</xdr:row>
      <xdr:rowOff>64770</xdr:rowOff>
    </xdr:to>
    <xdr:sp macro="" textlink="">
      <xdr:nvSpPr>
        <xdr:cNvPr id="134" name="Line 174"/>
        <xdr:cNvSpPr>
          <a:spLocks noChangeShapeType="1"/>
        </xdr:cNvSpPr>
      </xdr:nvSpPr>
      <xdr:spPr>
        <a:xfrm flipV="1">
          <a:off x="7074535" y="8996045"/>
          <a:ext cx="0" cy="45720"/>
        </a:xfrm>
        <a:prstGeom prst="line">
          <a:avLst/>
        </a:prstGeom>
        <a:noFill/>
        <a:ln w="3175">
          <a:solidFill>
            <a:srgbClr val="000000"/>
          </a:solidFill>
          <a:round/>
          <a:headEnd/>
          <a:tailEnd/>
        </a:ln>
      </xdr:spPr>
    </xdr:sp>
    <xdr:clientData/>
  </xdr:twoCellAnchor>
  <xdr:twoCellAnchor>
    <xdr:from>
      <xdr:col>72</xdr:col>
      <xdr:colOff>66675</xdr:colOff>
      <xdr:row>45</xdr:row>
      <xdr:rowOff>19050</xdr:rowOff>
    </xdr:from>
    <xdr:to>
      <xdr:col>72</xdr:col>
      <xdr:colOff>66675</xdr:colOff>
      <xdr:row>45</xdr:row>
      <xdr:rowOff>64770</xdr:rowOff>
    </xdr:to>
    <xdr:sp macro="" textlink="">
      <xdr:nvSpPr>
        <xdr:cNvPr id="135" name="Line 175"/>
        <xdr:cNvSpPr>
          <a:spLocks noChangeShapeType="1"/>
        </xdr:cNvSpPr>
      </xdr:nvSpPr>
      <xdr:spPr>
        <a:xfrm flipV="1">
          <a:off x="8204835" y="8996045"/>
          <a:ext cx="0" cy="45720"/>
        </a:xfrm>
        <a:prstGeom prst="line">
          <a:avLst/>
        </a:prstGeom>
        <a:noFill/>
        <a:ln w="3175">
          <a:solidFill>
            <a:srgbClr val="000000"/>
          </a:solidFill>
          <a:round/>
          <a:headEnd/>
          <a:tailEnd/>
        </a:ln>
      </xdr:spPr>
    </xdr:sp>
    <xdr:clientData/>
  </xdr:twoCellAnchor>
  <xdr:twoCellAnchor>
    <xdr:from>
      <xdr:col>69</xdr:col>
      <xdr:colOff>66675</xdr:colOff>
      <xdr:row>45</xdr:row>
      <xdr:rowOff>19050</xdr:rowOff>
    </xdr:from>
    <xdr:to>
      <xdr:col>69</xdr:col>
      <xdr:colOff>66675</xdr:colOff>
      <xdr:row>45</xdr:row>
      <xdr:rowOff>64770</xdr:rowOff>
    </xdr:to>
    <xdr:sp macro="" textlink="">
      <xdr:nvSpPr>
        <xdr:cNvPr id="136" name="Line 176"/>
        <xdr:cNvSpPr>
          <a:spLocks noChangeShapeType="1"/>
        </xdr:cNvSpPr>
      </xdr:nvSpPr>
      <xdr:spPr>
        <a:xfrm flipV="1">
          <a:off x="7865745" y="8996045"/>
          <a:ext cx="0" cy="45720"/>
        </a:xfrm>
        <a:prstGeom prst="line">
          <a:avLst/>
        </a:prstGeom>
        <a:noFill/>
        <a:ln w="3175">
          <a:solidFill>
            <a:srgbClr val="000000"/>
          </a:solidFill>
          <a:round/>
          <a:headEnd/>
          <a:tailEnd/>
        </a:ln>
      </xdr:spPr>
    </xdr:sp>
    <xdr:clientData/>
  </xdr:twoCellAnchor>
  <xdr:twoCellAnchor>
    <xdr:from>
      <xdr:col>75</xdr:col>
      <xdr:colOff>66675</xdr:colOff>
      <xdr:row>45</xdr:row>
      <xdr:rowOff>19050</xdr:rowOff>
    </xdr:from>
    <xdr:to>
      <xdr:col>75</xdr:col>
      <xdr:colOff>66675</xdr:colOff>
      <xdr:row>45</xdr:row>
      <xdr:rowOff>64770</xdr:rowOff>
    </xdr:to>
    <xdr:sp macro="" textlink="">
      <xdr:nvSpPr>
        <xdr:cNvPr id="137" name="Line 177"/>
        <xdr:cNvSpPr>
          <a:spLocks noChangeShapeType="1"/>
        </xdr:cNvSpPr>
      </xdr:nvSpPr>
      <xdr:spPr>
        <a:xfrm flipV="1">
          <a:off x="8543925" y="8996045"/>
          <a:ext cx="0" cy="45720"/>
        </a:xfrm>
        <a:prstGeom prst="line">
          <a:avLst/>
        </a:prstGeom>
        <a:noFill/>
        <a:ln w="3175">
          <a:solidFill>
            <a:srgbClr val="000000"/>
          </a:solidFill>
          <a:round/>
          <a:headEnd/>
          <a:tailEnd/>
        </a:ln>
      </xdr:spPr>
    </xdr:sp>
    <xdr:clientData/>
  </xdr:twoCellAnchor>
  <xdr:oneCellAnchor>
    <xdr:from>
      <xdr:col>28</xdr:col>
      <xdr:colOff>95250</xdr:colOff>
      <xdr:row>59</xdr:row>
      <xdr:rowOff>67310</xdr:rowOff>
    </xdr:from>
    <xdr:ext cx="208915" cy="168910"/>
    <xdr:sp macro="" textlink="">
      <xdr:nvSpPr>
        <xdr:cNvPr id="138" name="Rectangle 178"/>
        <xdr:cNvSpPr>
          <a:spLocks noChangeArrowheads="1"/>
        </xdr:cNvSpPr>
      </xdr:nvSpPr>
      <xdr:spPr>
        <a:xfrm>
          <a:off x="3260090" y="1181862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ｱ</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95250</xdr:colOff>
      <xdr:row>65</xdr:row>
      <xdr:rowOff>67310</xdr:rowOff>
    </xdr:from>
    <xdr:ext cx="208915" cy="168910"/>
    <xdr:sp macro="" textlink="">
      <xdr:nvSpPr>
        <xdr:cNvPr id="139" name="Rectangle 179"/>
        <xdr:cNvSpPr>
          <a:spLocks noChangeArrowheads="1"/>
        </xdr:cNvSpPr>
      </xdr:nvSpPr>
      <xdr:spPr>
        <a:xfrm>
          <a:off x="3260090" y="1330452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ｲ</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95250</xdr:colOff>
      <xdr:row>69</xdr:row>
      <xdr:rowOff>67310</xdr:rowOff>
    </xdr:from>
    <xdr:ext cx="208915" cy="168910"/>
    <xdr:sp macro="" textlink="">
      <xdr:nvSpPr>
        <xdr:cNvPr id="140" name="Rectangle 180"/>
        <xdr:cNvSpPr>
          <a:spLocks noChangeArrowheads="1"/>
        </xdr:cNvSpPr>
      </xdr:nvSpPr>
      <xdr:spPr>
        <a:xfrm>
          <a:off x="3260090" y="1429512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ｳ</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95250</xdr:colOff>
      <xdr:row>74</xdr:row>
      <xdr:rowOff>67310</xdr:rowOff>
    </xdr:from>
    <xdr:ext cx="208915" cy="168910"/>
    <xdr:sp macro="" textlink="">
      <xdr:nvSpPr>
        <xdr:cNvPr id="141" name="Rectangle 181"/>
        <xdr:cNvSpPr>
          <a:spLocks noChangeArrowheads="1"/>
        </xdr:cNvSpPr>
      </xdr:nvSpPr>
      <xdr:spPr>
        <a:xfrm>
          <a:off x="3260090" y="1553337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ｴ</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60</xdr:row>
      <xdr:rowOff>67310</xdr:rowOff>
    </xdr:from>
    <xdr:ext cx="208915" cy="168910"/>
    <xdr:sp macro="" textlink="">
      <xdr:nvSpPr>
        <xdr:cNvPr id="142" name="Rectangle 182"/>
        <xdr:cNvSpPr>
          <a:spLocks noChangeArrowheads="1"/>
        </xdr:cNvSpPr>
      </xdr:nvSpPr>
      <xdr:spPr>
        <a:xfrm>
          <a:off x="8120380" y="1206627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ｵ</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61</xdr:row>
      <xdr:rowOff>67310</xdr:rowOff>
    </xdr:from>
    <xdr:ext cx="208915" cy="168910"/>
    <xdr:sp macro="" textlink="">
      <xdr:nvSpPr>
        <xdr:cNvPr id="143" name="Rectangle 183"/>
        <xdr:cNvSpPr>
          <a:spLocks noChangeArrowheads="1"/>
        </xdr:cNvSpPr>
      </xdr:nvSpPr>
      <xdr:spPr>
        <a:xfrm>
          <a:off x="8120380" y="1231392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ｶ</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62</xdr:row>
      <xdr:rowOff>67310</xdr:rowOff>
    </xdr:from>
    <xdr:ext cx="208915" cy="168910"/>
    <xdr:sp macro="" textlink="">
      <xdr:nvSpPr>
        <xdr:cNvPr id="144" name="Rectangle 184"/>
        <xdr:cNvSpPr>
          <a:spLocks noChangeArrowheads="1"/>
        </xdr:cNvSpPr>
      </xdr:nvSpPr>
      <xdr:spPr>
        <a:xfrm>
          <a:off x="8120380" y="1256157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ｷ</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66</xdr:row>
      <xdr:rowOff>67310</xdr:rowOff>
    </xdr:from>
    <xdr:ext cx="208915" cy="168910"/>
    <xdr:sp macro="" textlink="">
      <xdr:nvSpPr>
        <xdr:cNvPr id="145" name="Rectangle 185"/>
        <xdr:cNvSpPr>
          <a:spLocks noChangeArrowheads="1"/>
        </xdr:cNvSpPr>
      </xdr:nvSpPr>
      <xdr:spPr>
        <a:xfrm>
          <a:off x="8120380" y="1355217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ｸ</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95250</xdr:colOff>
      <xdr:row>67</xdr:row>
      <xdr:rowOff>67310</xdr:rowOff>
    </xdr:from>
    <xdr:ext cx="208915" cy="168910"/>
    <xdr:sp macro="" textlink="">
      <xdr:nvSpPr>
        <xdr:cNvPr id="146" name="Rectangle 186"/>
        <xdr:cNvSpPr>
          <a:spLocks noChangeArrowheads="1"/>
        </xdr:cNvSpPr>
      </xdr:nvSpPr>
      <xdr:spPr>
        <a:xfrm>
          <a:off x="8120380" y="13799820"/>
          <a:ext cx="208915" cy="168910"/>
        </a:xfrm>
        <a:prstGeom prst="rect">
          <a:avLst/>
        </a:prstGeom>
        <a:solidFill>
          <a:srgbClr val="FFFFFF">
            <a:alpha val="0"/>
          </a:srgbClr>
        </a:solid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ｹ</a:t>
          </a:r>
          <a:r>
            <a:rPr lang="en-US" altLang="ja-JP" sz="800" b="0" i="0" u="none" strike="noStrike" baseline="0">
              <a:solidFill>
                <a:srgbClr val="000000"/>
              </a:solidFill>
              <a:latin typeface="ＭＳ 明朝"/>
              <a:ea typeface="ＭＳ 明朝"/>
            </a:rPr>
            <a:t>)</a:t>
          </a:r>
        </a:p>
      </xdr:txBody>
    </xdr:sp>
    <xdr:clientData/>
  </xdr:oneCellAnchor>
  <xdr:twoCellAnchor editAs="oneCell">
    <xdr:from>
      <xdr:col>71</xdr:col>
      <xdr:colOff>47625</xdr:colOff>
      <xdr:row>68</xdr:row>
      <xdr:rowOff>57150</xdr:rowOff>
    </xdr:from>
    <xdr:to>
      <xdr:col>72</xdr:col>
      <xdr:colOff>57150</xdr:colOff>
      <xdr:row>68</xdr:row>
      <xdr:rowOff>207645</xdr:rowOff>
    </xdr:to>
    <xdr:sp macro="" textlink="">
      <xdr:nvSpPr>
        <xdr:cNvPr id="147" name="Oval 187"/>
        <xdr:cNvSpPr>
          <a:spLocks noChangeArrowheads="1"/>
        </xdr:cNvSpPr>
      </xdr:nvSpPr>
      <xdr:spPr>
        <a:xfrm>
          <a:off x="8072755" y="14037310"/>
          <a:ext cx="122555" cy="150495"/>
        </a:xfrm>
        <a:prstGeom prst="ellipse">
          <a:avLst/>
        </a:prstGeom>
        <a:solidFill>
          <a:srgbClr val="CCFFFF"/>
        </a:solidFill>
        <a:ln w="3175">
          <a:solidFill>
            <a:srgbClr val="000000"/>
          </a:solidFill>
          <a:round/>
          <a:headEnd/>
          <a:tailEnd/>
        </a:ln>
      </xdr:spPr>
      <xdr:txBody>
        <a:bodyPr vertOverflow="clip" horzOverflow="overflow" wrap="square" lIns="27432" tIns="0" rIns="27432" bIns="18288" anchor="ctr" upright="1"/>
        <a:lstStyle/>
        <a:p>
          <a:pPr algn="l" rtl="0">
            <a:defRPr sz="1000"/>
          </a:pPr>
          <a:r>
            <a:rPr lang="en-US" altLang="ja-JP" sz="800" b="0" i="0" u="none" strike="noStrike" baseline="0">
              <a:solidFill>
                <a:srgbClr val="000000"/>
              </a:solidFill>
              <a:latin typeface="ＭＳ Ｐゴシック"/>
              <a:ea typeface="ＭＳ Ｐゴシック"/>
            </a:rPr>
            <a:t>a</a:t>
          </a:r>
        </a:p>
      </xdr:txBody>
    </xdr:sp>
    <xdr:clientData/>
  </xdr:twoCellAnchor>
  <xdr:oneCellAnchor>
    <xdr:from>
      <xdr:col>42</xdr:col>
      <xdr:colOff>95250</xdr:colOff>
      <xdr:row>62</xdr:row>
      <xdr:rowOff>44450</xdr:rowOff>
    </xdr:from>
    <xdr:ext cx="132715" cy="156845"/>
    <xdr:sp macro="" textlink="">
      <xdr:nvSpPr>
        <xdr:cNvPr id="150" name="Rectangle 30"/>
        <xdr:cNvSpPr>
          <a:spLocks noChangeArrowheads="1"/>
        </xdr:cNvSpPr>
      </xdr:nvSpPr>
      <xdr:spPr>
        <a:xfrm>
          <a:off x="4842510" y="12538710"/>
          <a:ext cx="132715" cy="156845"/>
        </a:xfrm>
        <a:prstGeom prst="rect">
          <a:avLst/>
        </a:prstGeom>
        <a:noFill/>
        <a:ln w="9525">
          <a:noFill/>
          <a:miter lim="800000"/>
          <a:headEnd/>
          <a:tailEnd/>
        </a:ln>
      </xdr:spPr>
      <xdr:txBody>
        <a:bodyPr vertOverflow="overflow" horzOverflow="overflow"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ｷ</a:t>
          </a:r>
          <a:r>
            <a:rPr lang="en-US" altLang="ja-JP" sz="600" b="0" i="0" u="none" strike="noStrike" baseline="0">
              <a:solidFill>
                <a:srgbClr val="000000"/>
              </a:solidFill>
              <a:latin typeface="ＭＳ 明朝"/>
              <a:ea typeface="ＭＳ 明朝"/>
            </a:rPr>
            <a:t>)</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58</xdr:row>
      <xdr:rowOff>0</xdr:rowOff>
    </xdr:from>
    <xdr:to>
      <xdr:col>0</xdr:col>
      <xdr:colOff>0</xdr:colOff>
      <xdr:row>58</xdr:row>
      <xdr:rowOff>0</xdr:rowOff>
    </xdr:to>
    <xdr:sp macro="" textlink="">
      <xdr:nvSpPr>
        <xdr:cNvPr id="2" name="Rectangle 1"/>
        <xdr:cNvSpPr>
          <a:spLocks noChangeArrowheads="1"/>
        </xdr:cNvSpPr>
      </xdr:nvSpPr>
      <xdr:spPr>
        <a:xfrm>
          <a:off x="0" y="834453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0</xdr:col>
      <xdr:colOff>0</xdr:colOff>
      <xdr:row>63</xdr:row>
      <xdr:rowOff>0</xdr:rowOff>
    </xdr:from>
    <xdr:to>
      <xdr:col>0</xdr:col>
      <xdr:colOff>0</xdr:colOff>
      <xdr:row>63</xdr:row>
      <xdr:rowOff>0</xdr:rowOff>
    </xdr:to>
    <xdr:sp macro="" textlink="">
      <xdr:nvSpPr>
        <xdr:cNvPr id="3" name="Rectangle 2"/>
        <xdr:cNvSpPr>
          <a:spLocks noChangeArrowheads="1"/>
        </xdr:cNvSpPr>
      </xdr:nvSpPr>
      <xdr:spPr>
        <a:xfrm>
          <a:off x="0" y="910653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4" name="Rectangle 3"/>
        <xdr:cNvSpPr>
          <a:spLocks noChangeArrowheads="1"/>
        </xdr:cNvSpPr>
      </xdr:nvSpPr>
      <xdr:spPr>
        <a:xfrm>
          <a:off x="0" y="986853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0</xdr:col>
      <xdr:colOff>0</xdr:colOff>
      <xdr:row>73</xdr:row>
      <xdr:rowOff>0</xdr:rowOff>
    </xdr:from>
    <xdr:to>
      <xdr:col>0</xdr:col>
      <xdr:colOff>0</xdr:colOff>
      <xdr:row>73</xdr:row>
      <xdr:rowOff>0</xdr:rowOff>
    </xdr:to>
    <xdr:sp macro="" textlink="">
      <xdr:nvSpPr>
        <xdr:cNvPr id="5" name="Rectangle 4"/>
        <xdr:cNvSpPr>
          <a:spLocks noChangeArrowheads="1"/>
        </xdr:cNvSpPr>
      </xdr:nvSpPr>
      <xdr:spPr>
        <a:xfrm>
          <a:off x="0" y="1063053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0</xdr:col>
      <xdr:colOff>0</xdr:colOff>
      <xdr:row>73</xdr:row>
      <xdr:rowOff>0</xdr:rowOff>
    </xdr:from>
    <xdr:to>
      <xdr:col>0</xdr:col>
      <xdr:colOff>0</xdr:colOff>
      <xdr:row>73</xdr:row>
      <xdr:rowOff>0</xdr:rowOff>
    </xdr:to>
    <xdr:sp macro="" textlink="">
      <xdr:nvSpPr>
        <xdr:cNvPr id="6" name="Rectangle 5"/>
        <xdr:cNvSpPr>
          <a:spLocks noChangeArrowheads="1"/>
        </xdr:cNvSpPr>
      </xdr:nvSpPr>
      <xdr:spPr>
        <a:xfrm>
          <a:off x="0" y="1063053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38100</xdr:colOff>
      <xdr:row>37</xdr:row>
      <xdr:rowOff>0</xdr:rowOff>
    </xdr:from>
    <xdr:to>
      <xdr:col>20</xdr:col>
      <xdr:colOff>113030</xdr:colOff>
      <xdr:row>38</xdr:row>
      <xdr:rowOff>19050</xdr:rowOff>
    </xdr:to>
    <xdr:sp macro="" textlink="">
      <xdr:nvSpPr>
        <xdr:cNvPr id="7" name="Rectangle 44"/>
        <xdr:cNvSpPr>
          <a:spLocks noChangeArrowheads="1"/>
        </xdr:cNvSpPr>
      </xdr:nvSpPr>
      <xdr:spPr>
        <a:xfrm>
          <a:off x="2072640" y="5300345"/>
          <a:ext cx="300990"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38100</xdr:colOff>
      <xdr:row>37</xdr:row>
      <xdr:rowOff>0</xdr:rowOff>
    </xdr:from>
    <xdr:to>
      <xdr:col>32</xdr:col>
      <xdr:colOff>113030</xdr:colOff>
      <xdr:row>38</xdr:row>
      <xdr:rowOff>19050</xdr:rowOff>
    </xdr:to>
    <xdr:sp macro="" textlink="">
      <xdr:nvSpPr>
        <xdr:cNvPr id="8" name="Rectangle 45"/>
        <xdr:cNvSpPr>
          <a:spLocks noChangeArrowheads="1"/>
        </xdr:cNvSpPr>
      </xdr:nvSpPr>
      <xdr:spPr>
        <a:xfrm>
          <a:off x="3429000" y="5300345"/>
          <a:ext cx="300990"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38100</xdr:colOff>
      <xdr:row>37</xdr:row>
      <xdr:rowOff>0</xdr:rowOff>
    </xdr:from>
    <xdr:to>
      <xdr:col>44</xdr:col>
      <xdr:colOff>113030</xdr:colOff>
      <xdr:row>38</xdr:row>
      <xdr:rowOff>19050</xdr:rowOff>
    </xdr:to>
    <xdr:sp macro="" textlink="">
      <xdr:nvSpPr>
        <xdr:cNvPr id="9" name="Rectangle 46"/>
        <xdr:cNvSpPr>
          <a:spLocks noChangeArrowheads="1"/>
        </xdr:cNvSpPr>
      </xdr:nvSpPr>
      <xdr:spPr>
        <a:xfrm>
          <a:off x="4785360" y="5300345"/>
          <a:ext cx="300990"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37</xdr:row>
      <xdr:rowOff>0</xdr:rowOff>
    </xdr:from>
    <xdr:to>
      <xdr:col>56</xdr:col>
      <xdr:colOff>113030</xdr:colOff>
      <xdr:row>38</xdr:row>
      <xdr:rowOff>19050</xdr:rowOff>
    </xdr:to>
    <xdr:sp macro="" textlink="">
      <xdr:nvSpPr>
        <xdr:cNvPr id="10" name="Rectangle 47"/>
        <xdr:cNvSpPr>
          <a:spLocks noChangeArrowheads="1"/>
        </xdr:cNvSpPr>
      </xdr:nvSpPr>
      <xdr:spPr>
        <a:xfrm>
          <a:off x="6141720" y="5300345"/>
          <a:ext cx="300990"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15</xdr:row>
      <xdr:rowOff>133350</xdr:rowOff>
    </xdr:from>
    <xdr:to>
      <xdr:col>10</xdr:col>
      <xdr:colOff>57150</xdr:colOff>
      <xdr:row>17</xdr:row>
      <xdr:rowOff>38100</xdr:rowOff>
    </xdr:to>
    <xdr:sp macro="" textlink="">
      <xdr:nvSpPr>
        <xdr:cNvPr id="11" name="Rectangle 48"/>
        <xdr:cNvSpPr>
          <a:spLocks noChangeArrowheads="1"/>
        </xdr:cNvSpPr>
      </xdr:nvSpPr>
      <xdr:spPr>
        <a:xfrm>
          <a:off x="1017270" y="208089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15</xdr:row>
      <xdr:rowOff>133350</xdr:rowOff>
    </xdr:from>
    <xdr:to>
      <xdr:col>22</xdr:col>
      <xdr:colOff>57150</xdr:colOff>
      <xdr:row>17</xdr:row>
      <xdr:rowOff>38100</xdr:rowOff>
    </xdr:to>
    <xdr:sp macro="" textlink="">
      <xdr:nvSpPr>
        <xdr:cNvPr id="12" name="Rectangle 49"/>
        <xdr:cNvSpPr>
          <a:spLocks noChangeArrowheads="1"/>
        </xdr:cNvSpPr>
      </xdr:nvSpPr>
      <xdr:spPr>
        <a:xfrm>
          <a:off x="2373630" y="208089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15</xdr:row>
      <xdr:rowOff>133350</xdr:rowOff>
    </xdr:from>
    <xdr:to>
      <xdr:col>34</xdr:col>
      <xdr:colOff>57150</xdr:colOff>
      <xdr:row>17</xdr:row>
      <xdr:rowOff>38100</xdr:rowOff>
    </xdr:to>
    <xdr:sp macro="" textlink="">
      <xdr:nvSpPr>
        <xdr:cNvPr id="13" name="Rectangle 50"/>
        <xdr:cNvSpPr>
          <a:spLocks noChangeArrowheads="1"/>
        </xdr:cNvSpPr>
      </xdr:nvSpPr>
      <xdr:spPr>
        <a:xfrm>
          <a:off x="3729990" y="208089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15</xdr:row>
      <xdr:rowOff>133350</xdr:rowOff>
    </xdr:from>
    <xdr:to>
      <xdr:col>46</xdr:col>
      <xdr:colOff>57150</xdr:colOff>
      <xdr:row>17</xdr:row>
      <xdr:rowOff>38100</xdr:rowOff>
    </xdr:to>
    <xdr:sp macro="" textlink="">
      <xdr:nvSpPr>
        <xdr:cNvPr id="14" name="Rectangle 51"/>
        <xdr:cNvSpPr>
          <a:spLocks noChangeArrowheads="1"/>
        </xdr:cNvSpPr>
      </xdr:nvSpPr>
      <xdr:spPr>
        <a:xfrm>
          <a:off x="5086350" y="208089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18</xdr:col>
      <xdr:colOff>66675</xdr:colOff>
      <xdr:row>70</xdr:row>
      <xdr:rowOff>0</xdr:rowOff>
    </xdr:from>
    <xdr:to>
      <xdr:col>21</xdr:col>
      <xdr:colOff>19050</xdr:colOff>
      <xdr:row>71</xdr:row>
      <xdr:rowOff>19050</xdr:rowOff>
    </xdr:to>
    <xdr:sp macro="" textlink="">
      <xdr:nvSpPr>
        <xdr:cNvPr id="15" name="Rectangle 52"/>
        <xdr:cNvSpPr>
          <a:spLocks noChangeArrowheads="1"/>
        </xdr:cNvSpPr>
      </xdr:nvSpPr>
      <xdr:spPr>
        <a:xfrm>
          <a:off x="2101215" y="10173335"/>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70</xdr:row>
      <xdr:rowOff>0</xdr:rowOff>
    </xdr:from>
    <xdr:to>
      <xdr:col>33</xdr:col>
      <xdr:colOff>19050</xdr:colOff>
      <xdr:row>71</xdr:row>
      <xdr:rowOff>19050</xdr:rowOff>
    </xdr:to>
    <xdr:sp macro="" textlink="">
      <xdr:nvSpPr>
        <xdr:cNvPr id="16" name="Rectangle 53"/>
        <xdr:cNvSpPr>
          <a:spLocks noChangeArrowheads="1"/>
        </xdr:cNvSpPr>
      </xdr:nvSpPr>
      <xdr:spPr>
        <a:xfrm>
          <a:off x="3457575" y="10173335"/>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70</xdr:row>
      <xdr:rowOff>0</xdr:rowOff>
    </xdr:from>
    <xdr:to>
      <xdr:col>45</xdr:col>
      <xdr:colOff>19050</xdr:colOff>
      <xdr:row>71</xdr:row>
      <xdr:rowOff>19050</xdr:rowOff>
    </xdr:to>
    <xdr:sp macro="" textlink="">
      <xdr:nvSpPr>
        <xdr:cNvPr id="17" name="Rectangle 54"/>
        <xdr:cNvSpPr>
          <a:spLocks noChangeArrowheads="1"/>
        </xdr:cNvSpPr>
      </xdr:nvSpPr>
      <xdr:spPr>
        <a:xfrm>
          <a:off x="4813935" y="10173335"/>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70</xdr:row>
      <xdr:rowOff>0</xdr:rowOff>
    </xdr:from>
    <xdr:to>
      <xdr:col>57</xdr:col>
      <xdr:colOff>19050</xdr:colOff>
      <xdr:row>71</xdr:row>
      <xdr:rowOff>19050</xdr:rowOff>
    </xdr:to>
    <xdr:sp macro="" textlink="">
      <xdr:nvSpPr>
        <xdr:cNvPr id="18" name="Rectangle 55"/>
        <xdr:cNvSpPr>
          <a:spLocks noChangeArrowheads="1"/>
        </xdr:cNvSpPr>
      </xdr:nvSpPr>
      <xdr:spPr>
        <a:xfrm>
          <a:off x="6170295" y="10173335"/>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48</xdr:row>
      <xdr:rowOff>133350</xdr:rowOff>
    </xdr:from>
    <xdr:to>
      <xdr:col>10</xdr:col>
      <xdr:colOff>57150</xdr:colOff>
      <xdr:row>50</xdr:row>
      <xdr:rowOff>38100</xdr:rowOff>
    </xdr:to>
    <xdr:sp macro="" textlink="">
      <xdr:nvSpPr>
        <xdr:cNvPr id="19" name="Rectangle 56"/>
        <xdr:cNvSpPr>
          <a:spLocks noChangeArrowheads="1"/>
        </xdr:cNvSpPr>
      </xdr:nvSpPr>
      <xdr:spPr>
        <a:xfrm>
          <a:off x="1017270" y="695388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48</xdr:row>
      <xdr:rowOff>133350</xdr:rowOff>
    </xdr:from>
    <xdr:to>
      <xdr:col>22</xdr:col>
      <xdr:colOff>57150</xdr:colOff>
      <xdr:row>50</xdr:row>
      <xdr:rowOff>38100</xdr:rowOff>
    </xdr:to>
    <xdr:sp macro="" textlink="">
      <xdr:nvSpPr>
        <xdr:cNvPr id="20" name="Rectangle 57"/>
        <xdr:cNvSpPr>
          <a:spLocks noChangeArrowheads="1"/>
        </xdr:cNvSpPr>
      </xdr:nvSpPr>
      <xdr:spPr>
        <a:xfrm>
          <a:off x="2373630" y="695388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48</xdr:row>
      <xdr:rowOff>133350</xdr:rowOff>
    </xdr:from>
    <xdr:to>
      <xdr:col>34</xdr:col>
      <xdr:colOff>57150</xdr:colOff>
      <xdr:row>50</xdr:row>
      <xdr:rowOff>38100</xdr:rowOff>
    </xdr:to>
    <xdr:sp macro="" textlink="">
      <xdr:nvSpPr>
        <xdr:cNvPr id="21" name="Rectangle 58"/>
        <xdr:cNvSpPr>
          <a:spLocks noChangeArrowheads="1"/>
        </xdr:cNvSpPr>
      </xdr:nvSpPr>
      <xdr:spPr>
        <a:xfrm>
          <a:off x="3729990" y="695388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48</xdr:row>
      <xdr:rowOff>133350</xdr:rowOff>
    </xdr:from>
    <xdr:to>
      <xdr:col>46</xdr:col>
      <xdr:colOff>57150</xdr:colOff>
      <xdr:row>50</xdr:row>
      <xdr:rowOff>38100</xdr:rowOff>
    </xdr:to>
    <xdr:sp macro="" textlink="">
      <xdr:nvSpPr>
        <xdr:cNvPr id="22" name="Rectangle 59"/>
        <xdr:cNvSpPr>
          <a:spLocks noChangeArrowheads="1"/>
        </xdr:cNvSpPr>
      </xdr:nvSpPr>
      <xdr:spPr>
        <a:xfrm>
          <a:off x="5086350" y="6953885"/>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oneCellAnchor>
    <xdr:from>
      <xdr:col>43</xdr:col>
      <xdr:colOff>36195</xdr:colOff>
      <xdr:row>25</xdr:row>
      <xdr:rowOff>15875</xdr:rowOff>
    </xdr:from>
    <xdr:ext cx="193675" cy="186690"/>
    <xdr:sp macro="" textlink="">
      <xdr:nvSpPr>
        <xdr:cNvPr id="23" name="Rectangle 90"/>
        <xdr:cNvSpPr>
          <a:spLocks noChangeArrowheads="1"/>
        </xdr:cNvSpPr>
      </xdr:nvSpPr>
      <xdr:spPr>
        <a:xfrm>
          <a:off x="4896485" y="348742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36195</xdr:colOff>
      <xdr:row>25</xdr:row>
      <xdr:rowOff>15875</xdr:rowOff>
    </xdr:from>
    <xdr:ext cx="193675" cy="186690"/>
    <xdr:sp macro="" textlink="">
      <xdr:nvSpPr>
        <xdr:cNvPr id="24" name="Rectangle 91"/>
        <xdr:cNvSpPr>
          <a:spLocks noChangeArrowheads="1"/>
        </xdr:cNvSpPr>
      </xdr:nvSpPr>
      <xdr:spPr>
        <a:xfrm>
          <a:off x="3540125" y="348742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36195</xdr:colOff>
      <xdr:row>25</xdr:row>
      <xdr:rowOff>15875</xdr:rowOff>
    </xdr:from>
    <xdr:ext cx="193675" cy="186690"/>
    <xdr:sp macro="" textlink="">
      <xdr:nvSpPr>
        <xdr:cNvPr id="25" name="Rectangle 92"/>
        <xdr:cNvSpPr>
          <a:spLocks noChangeArrowheads="1"/>
        </xdr:cNvSpPr>
      </xdr:nvSpPr>
      <xdr:spPr>
        <a:xfrm>
          <a:off x="2183765" y="348742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36195</xdr:colOff>
      <xdr:row>25</xdr:row>
      <xdr:rowOff>15875</xdr:rowOff>
    </xdr:from>
    <xdr:ext cx="193675" cy="186690"/>
    <xdr:sp macro="" textlink="">
      <xdr:nvSpPr>
        <xdr:cNvPr id="26" name="Rectangle 93"/>
        <xdr:cNvSpPr>
          <a:spLocks noChangeArrowheads="1"/>
        </xdr:cNvSpPr>
      </xdr:nvSpPr>
      <xdr:spPr>
        <a:xfrm>
          <a:off x="6252845" y="348742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45720</xdr:colOff>
      <xdr:row>57</xdr:row>
      <xdr:rowOff>139700</xdr:rowOff>
    </xdr:from>
    <xdr:ext cx="194945" cy="186690"/>
    <xdr:sp macro="" textlink="">
      <xdr:nvSpPr>
        <xdr:cNvPr id="27" name="Rectangle 94"/>
        <xdr:cNvSpPr>
          <a:spLocks noChangeArrowheads="1"/>
        </xdr:cNvSpPr>
      </xdr:nvSpPr>
      <xdr:spPr>
        <a:xfrm>
          <a:off x="4906010" y="8331835"/>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45720</xdr:colOff>
      <xdr:row>57</xdr:row>
      <xdr:rowOff>139700</xdr:rowOff>
    </xdr:from>
    <xdr:ext cx="194945" cy="186690"/>
    <xdr:sp macro="" textlink="">
      <xdr:nvSpPr>
        <xdr:cNvPr id="28" name="Rectangle 95"/>
        <xdr:cNvSpPr>
          <a:spLocks noChangeArrowheads="1"/>
        </xdr:cNvSpPr>
      </xdr:nvSpPr>
      <xdr:spPr>
        <a:xfrm>
          <a:off x="3549650" y="8331835"/>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45720</xdr:colOff>
      <xdr:row>57</xdr:row>
      <xdr:rowOff>139700</xdr:rowOff>
    </xdr:from>
    <xdr:ext cx="194945" cy="186690"/>
    <xdr:sp macro="" textlink="">
      <xdr:nvSpPr>
        <xdr:cNvPr id="29" name="Rectangle 96"/>
        <xdr:cNvSpPr>
          <a:spLocks noChangeArrowheads="1"/>
        </xdr:cNvSpPr>
      </xdr:nvSpPr>
      <xdr:spPr>
        <a:xfrm>
          <a:off x="2193290" y="8331835"/>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45720</xdr:colOff>
      <xdr:row>57</xdr:row>
      <xdr:rowOff>139700</xdr:rowOff>
    </xdr:from>
    <xdr:ext cx="194945" cy="186690"/>
    <xdr:sp macro="" textlink="">
      <xdr:nvSpPr>
        <xdr:cNvPr id="30" name="Rectangle 97"/>
        <xdr:cNvSpPr>
          <a:spLocks noChangeArrowheads="1"/>
        </xdr:cNvSpPr>
      </xdr:nvSpPr>
      <xdr:spPr>
        <a:xfrm>
          <a:off x="6262370" y="8331835"/>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12</xdr:col>
      <xdr:colOff>113030</xdr:colOff>
      <xdr:row>5</xdr:row>
      <xdr:rowOff>0</xdr:rowOff>
    </xdr:from>
    <xdr:to>
      <xdr:col>14</xdr:col>
      <xdr:colOff>9525</xdr:colOff>
      <xdr:row>5</xdr:row>
      <xdr:rowOff>0</xdr:rowOff>
    </xdr:to>
    <xdr:sp macro="" textlink="">
      <xdr:nvSpPr>
        <xdr:cNvPr id="31" name="Rectangle 151"/>
        <xdr:cNvSpPr>
          <a:spLocks noChangeArrowheads="1"/>
        </xdr:cNvSpPr>
      </xdr:nvSpPr>
      <xdr:spPr>
        <a:xfrm>
          <a:off x="1469390" y="6318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5</xdr:row>
      <xdr:rowOff>0</xdr:rowOff>
    </xdr:from>
    <xdr:to>
      <xdr:col>29</xdr:col>
      <xdr:colOff>28575</xdr:colOff>
      <xdr:row>5</xdr:row>
      <xdr:rowOff>0</xdr:rowOff>
    </xdr:to>
    <xdr:sp macro="" textlink="">
      <xdr:nvSpPr>
        <xdr:cNvPr id="32" name="Rectangle 152"/>
        <xdr:cNvSpPr>
          <a:spLocks noChangeArrowheads="1"/>
        </xdr:cNvSpPr>
      </xdr:nvSpPr>
      <xdr:spPr>
        <a:xfrm>
          <a:off x="3174365" y="63182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5</xdr:row>
      <xdr:rowOff>0</xdr:rowOff>
    </xdr:from>
    <xdr:to>
      <xdr:col>14</xdr:col>
      <xdr:colOff>9525</xdr:colOff>
      <xdr:row>5</xdr:row>
      <xdr:rowOff>0</xdr:rowOff>
    </xdr:to>
    <xdr:sp macro="" textlink="">
      <xdr:nvSpPr>
        <xdr:cNvPr id="33" name="Rectangle 153"/>
        <xdr:cNvSpPr>
          <a:spLocks noChangeArrowheads="1"/>
        </xdr:cNvSpPr>
      </xdr:nvSpPr>
      <xdr:spPr>
        <a:xfrm>
          <a:off x="1469390" y="6318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5</xdr:row>
      <xdr:rowOff>0</xdr:rowOff>
    </xdr:from>
    <xdr:to>
      <xdr:col>14</xdr:col>
      <xdr:colOff>9525</xdr:colOff>
      <xdr:row>5</xdr:row>
      <xdr:rowOff>0</xdr:rowOff>
    </xdr:to>
    <xdr:sp macro="" textlink="">
      <xdr:nvSpPr>
        <xdr:cNvPr id="34" name="Rectangle 154"/>
        <xdr:cNvSpPr>
          <a:spLocks noChangeArrowheads="1"/>
        </xdr:cNvSpPr>
      </xdr:nvSpPr>
      <xdr:spPr>
        <a:xfrm>
          <a:off x="1469390" y="6318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5</xdr:row>
      <xdr:rowOff>0</xdr:rowOff>
    </xdr:from>
    <xdr:to>
      <xdr:col>14</xdr:col>
      <xdr:colOff>9525</xdr:colOff>
      <xdr:row>5</xdr:row>
      <xdr:rowOff>0</xdr:rowOff>
    </xdr:to>
    <xdr:sp macro="" textlink="">
      <xdr:nvSpPr>
        <xdr:cNvPr id="35" name="Rectangle 155"/>
        <xdr:cNvSpPr>
          <a:spLocks noChangeArrowheads="1"/>
        </xdr:cNvSpPr>
      </xdr:nvSpPr>
      <xdr:spPr>
        <a:xfrm>
          <a:off x="1469390" y="6318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5</xdr:row>
      <xdr:rowOff>0</xdr:rowOff>
    </xdr:from>
    <xdr:to>
      <xdr:col>14</xdr:col>
      <xdr:colOff>9525</xdr:colOff>
      <xdr:row>5</xdr:row>
      <xdr:rowOff>0</xdr:rowOff>
    </xdr:to>
    <xdr:sp macro="" textlink="">
      <xdr:nvSpPr>
        <xdr:cNvPr id="36" name="Rectangle 156"/>
        <xdr:cNvSpPr>
          <a:spLocks noChangeArrowheads="1"/>
        </xdr:cNvSpPr>
      </xdr:nvSpPr>
      <xdr:spPr>
        <a:xfrm>
          <a:off x="1469390" y="63182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112</xdr:row>
      <xdr:rowOff>0</xdr:rowOff>
    </xdr:from>
    <xdr:to>
      <xdr:col>21</xdr:col>
      <xdr:colOff>19050</xdr:colOff>
      <xdr:row>113</xdr:row>
      <xdr:rowOff>19050</xdr:rowOff>
    </xdr:to>
    <xdr:sp macro="" textlink="">
      <xdr:nvSpPr>
        <xdr:cNvPr id="37" name="Rectangle 161"/>
        <xdr:cNvSpPr>
          <a:spLocks noChangeArrowheads="1"/>
        </xdr:cNvSpPr>
      </xdr:nvSpPr>
      <xdr:spPr>
        <a:xfrm>
          <a:off x="2101215" y="1618361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112</xdr:row>
      <xdr:rowOff>0</xdr:rowOff>
    </xdr:from>
    <xdr:to>
      <xdr:col>33</xdr:col>
      <xdr:colOff>19050</xdr:colOff>
      <xdr:row>113</xdr:row>
      <xdr:rowOff>19050</xdr:rowOff>
    </xdr:to>
    <xdr:sp macro="" textlink="">
      <xdr:nvSpPr>
        <xdr:cNvPr id="38" name="Rectangle 162"/>
        <xdr:cNvSpPr>
          <a:spLocks noChangeArrowheads="1"/>
        </xdr:cNvSpPr>
      </xdr:nvSpPr>
      <xdr:spPr>
        <a:xfrm>
          <a:off x="3457575" y="1618361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112</xdr:row>
      <xdr:rowOff>0</xdr:rowOff>
    </xdr:from>
    <xdr:to>
      <xdr:col>45</xdr:col>
      <xdr:colOff>19050</xdr:colOff>
      <xdr:row>113</xdr:row>
      <xdr:rowOff>19050</xdr:rowOff>
    </xdr:to>
    <xdr:sp macro="" textlink="">
      <xdr:nvSpPr>
        <xdr:cNvPr id="39" name="Rectangle 163"/>
        <xdr:cNvSpPr>
          <a:spLocks noChangeArrowheads="1"/>
        </xdr:cNvSpPr>
      </xdr:nvSpPr>
      <xdr:spPr>
        <a:xfrm>
          <a:off x="4813935" y="1618361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112</xdr:row>
      <xdr:rowOff>0</xdr:rowOff>
    </xdr:from>
    <xdr:to>
      <xdr:col>57</xdr:col>
      <xdr:colOff>19050</xdr:colOff>
      <xdr:row>113</xdr:row>
      <xdr:rowOff>19050</xdr:rowOff>
    </xdr:to>
    <xdr:sp macro="" textlink="">
      <xdr:nvSpPr>
        <xdr:cNvPr id="40" name="Rectangle 164"/>
        <xdr:cNvSpPr>
          <a:spLocks noChangeArrowheads="1"/>
        </xdr:cNvSpPr>
      </xdr:nvSpPr>
      <xdr:spPr>
        <a:xfrm>
          <a:off x="6170295" y="1618361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90</xdr:row>
      <xdr:rowOff>133350</xdr:rowOff>
    </xdr:from>
    <xdr:to>
      <xdr:col>10</xdr:col>
      <xdr:colOff>57150</xdr:colOff>
      <xdr:row>92</xdr:row>
      <xdr:rowOff>38100</xdr:rowOff>
    </xdr:to>
    <xdr:sp macro="" textlink="">
      <xdr:nvSpPr>
        <xdr:cNvPr id="41" name="Rectangle 165"/>
        <xdr:cNvSpPr>
          <a:spLocks noChangeArrowheads="1"/>
        </xdr:cNvSpPr>
      </xdr:nvSpPr>
      <xdr:spPr>
        <a:xfrm>
          <a:off x="1017270" y="1296416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90</xdr:row>
      <xdr:rowOff>133350</xdr:rowOff>
    </xdr:from>
    <xdr:to>
      <xdr:col>22</xdr:col>
      <xdr:colOff>57150</xdr:colOff>
      <xdr:row>92</xdr:row>
      <xdr:rowOff>38100</xdr:rowOff>
    </xdr:to>
    <xdr:sp macro="" textlink="">
      <xdr:nvSpPr>
        <xdr:cNvPr id="42" name="Rectangle 166"/>
        <xdr:cNvSpPr>
          <a:spLocks noChangeArrowheads="1"/>
        </xdr:cNvSpPr>
      </xdr:nvSpPr>
      <xdr:spPr>
        <a:xfrm>
          <a:off x="2373630" y="1296416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90</xdr:row>
      <xdr:rowOff>133350</xdr:rowOff>
    </xdr:from>
    <xdr:to>
      <xdr:col>34</xdr:col>
      <xdr:colOff>57150</xdr:colOff>
      <xdr:row>92</xdr:row>
      <xdr:rowOff>38100</xdr:rowOff>
    </xdr:to>
    <xdr:sp macro="" textlink="">
      <xdr:nvSpPr>
        <xdr:cNvPr id="43" name="Rectangle 167"/>
        <xdr:cNvSpPr>
          <a:spLocks noChangeArrowheads="1"/>
        </xdr:cNvSpPr>
      </xdr:nvSpPr>
      <xdr:spPr>
        <a:xfrm>
          <a:off x="3729990" y="1296416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90</xdr:row>
      <xdr:rowOff>133350</xdr:rowOff>
    </xdr:from>
    <xdr:to>
      <xdr:col>46</xdr:col>
      <xdr:colOff>57150</xdr:colOff>
      <xdr:row>92</xdr:row>
      <xdr:rowOff>38100</xdr:rowOff>
    </xdr:to>
    <xdr:sp macro="" textlink="">
      <xdr:nvSpPr>
        <xdr:cNvPr id="44" name="Rectangle 168"/>
        <xdr:cNvSpPr>
          <a:spLocks noChangeArrowheads="1"/>
        </xdr:cNvSpPr>
      </xdr:nvSpPr>
      <xdr:spPr>
        <a:xfrm>
          <a:off x="5086350" y="1296416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oneCellAnchor>
    <xdr:from>
      <xdr:col>43</xdr:col>
      <xdr:colOff>45720</xdr:colOff>
      <xdr:row>99</xdr:row>
      <xdr:rowOff>139700</xdr:rowOff>
    </xdr:from>
    <xdr:ext cx="194945" cy="186690"/>
    <xdr:sp macro="" textlink="">
      <xdr:nvSpPr>
        <xdr:cNvPr id="45" name="Rectangle 177"/>
        <xdr:cNvSpPr>
          <a:spLocks noChangeArrowheads="1"/>
        </xdr:cNvSpPr>
      </xdr:nvSpPr>
      <xdr:spPr>
        <a:xfrm>
          <a:off x="4906010" y="1434211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45720</xdr:colOff>
      <xdr:row>99</xdr:row>
      <xdr:rowOff>139700</xdr:rowOff>
    </xdr:from>
    <xdr:ext cx="194945" cy="186690"/>
    <xdr:sp macro="" textlink="">
      <xdr:nvSpPr>
        <xdr:cNvPr id="46" name="Rectangle 178"/>
        <xdr:cNvSpPr>
          <a:spLocks noChangeArrowheads="1"/>
        </xdr:cNvSpPr>
      </xdr:nvSpPr>
      <xdr:spPr>
        <a:xfrm>
          <a:off x="3549650" y="1434211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45720</xdr:colOff>
      <xdr:row>99</xdr:row>
      <xdr:rowOff>139700</xdr:rowOff>
    </xdr:from>
    <xdr:ext cx="194945" cy="186690"/>
    <xdr:sp macro="" textlink="">
      <xdr:nvSpPr>
        <xdr:cNvPr id="47" name="Rectangle 179"/>
        <xdr:cNvSpPr>
          <a:spLocks noChangeArrowheads="1"/>
        </xdr:cNvSpPr>
      </xdr:nvSpPr>
      <xdr:spPr>
        <a:xfrm>
          <a:off x="2193290" y="1434211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45720</xdr:colOff>
      <xdr:row>99</xdr:row>
      <xdr:rowOff>139700</xdr:rowOff>
    </xdr:from>
    <xdr:ext cx="194945" cy="186690"/>
    <xdr:sp macro="" textlink="">
      <xdr:nvSpPr>
        <xdr:cNvPr id="48" name="Rectangle 180"/>
        <xdr:cNvSpPr>
          <a:spLocks noChangeArrowheads="1"/>
        </xdr:cNvSpPr>
      </xdr:nvSpPr>
      <xdr:spPr>
        <a:xfrm>
          <a:off x="6262370" y="1434211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12</xdr:col>
      <xdr:colOff>113030</xdr:colOff>
      <xdr:row>80</xdr:row>
      <xdr:rowOff>0</xdr:rowOff>
    </xdr:from>
    <xdr:to>
      <xdr:col>14</xdr:col>
      <xdr:colOff>9525</xdr:colOff>
      <xdr:row>80</xdr:row>
      <xdr:rowOff>0</xdr:rowOff>
    </xdr:to>
    <xdr:sp macro="" textlink="">
      <xdr:nvSpPr>
        <xdr:cNvPr id="49" name="Rectangle 185"/>
        <xdr:cNvSpPr>
          <a:spLocks noChangeArrowheads="1"/>
        </xdr:cNvSpPr>
      </xdr:nvSpPr>
      <xdr:spPr>
        <a:xfrm>
          <a:off x="1469390" y="115150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80</xdr:row>
      <xdr:rowOff>0</xdr:rowOff>
    </xdr:from>
    <xdr:to>
      <xdr:col>29</xdr:col>
      <xdr:colOff>28575</xdr:colOff>
      <xdr:row>80</xdr:row>
      <xdr:rowOff>0</xdr:rowOff>
    </xdr:to>
    <xdr:sp macro="" textlink="">
      <xdr:nvSpPr>
        <xdr:cNvPr id="50" name="Rectangle 186"/>
        <xdr:cNvSpPr>
          <a:spLocks noChangeArrowheads="1"/>
        </xdr:cNvSpPr>
      </xdr:nvSpPr>
      <xdr:spPr>
        <a:xfrm>
          <a:off x="3174365" y="1151509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80</xdr:row>
      <xdr:rowOff>0</xdr:rowOff>
    </xdr:from>
    <xdr:to>
      <xdr:col>14</xdr:col>
      <xdr:colOff>9525</xdr:colOff>
      <xdr:row>80</xdr:row>
      <xdr:rowOff>0</xdr:rowOff>
    </xdr:to>
    <xdr:sp macro="" textlink="">
      <xdr:nvSpPr>
        <xdr:cNvPr id="51" name="Rectangle 187"/>
        <xdr:cNvSpPr>
          <a:spLocks noChangeArrowheads="1"/>
        </xdr:cNvSpPr>
      </xdr:nvSpPr>
      <xdr:spPr>
        <a:xfrm>
          <a:off x="1469390" y="115150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80</xdr:row>
      <xdr:rowOff>0</xdr:rowOff>
    </xdr:from>
    <xdr:to>
      <xdr:col>14</xdr:col>
      <xdr:colOff>9525</xdr:colOff>
      <xdr:row>80</xdr:row>
      <xdr:rowOff>0</xdr:rowOff>
    </xdr:to>
    <xdr:sp macro="" textlink="">
      <xdr:nvSpPr>
        <xdr:cNvPr id="52" name="Rectangle 188"/>
        <xdr:cNvSpPr>
          <a:spLocks noChangeArrowheads="1"/>
        </xdr:cNvSpPr>
      </xdr:nvSpPr>
      <xdr:spPr>
        <a:xfrm>
          <a:off x="1469390" y="115150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80</xdr:row>
      <xdr:rowOff>0</xdr:rowOff>
    </xdr:from>
    <xdr:to>
      <xdr:col>14</xdr:col>
      <xdr:colOff>9525</xdr:colOff>
      <xdr:row>80</xdr:row>
      <xdr:rowOff>0</xdr:rowOff>
    </xdr:to>
    <xdr:sp macro="" textlink="">
      <xdr:nvSpPr>
        <xdr:cNvPr id="53" name="Rectangle 189"/>
        <xdr:cNvSpPr>
          <a:spLocks noChangeArrowheads="1"/>
        </xdr:cNvSpPr>
      </xdr:nvSpPr>
      <xdr:spPr>
        <a:xfrm>
          <a:off x="1469390" y="115150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80</xdr:row>
      <xdr:rowOff>0</xdr:rowOff>
    </xdr:from>
    <xdr:to>
      <xdr:col>14</xdr:col>
      <xdr:colOff>9525</xdr:colOff>
      <xdr:row>80</xdr:row>
      <xdr:rowOff>0</xdr:rowOff>
    </xdr:to>
    <xdr:sp macro="" textlink="">
      <xdr:nvSpPr>
        <xdr:cNvPr id="54" name="Rectangle 190"/>
        <xdr:cNvSpPr>
          <a:spLocks noChangeArrowheads="1"/>
        </xdr:cNvSpPr>
      </xdr:nvSpPr>
      <xdr:spPr>
        <a:xfrm>
          <a:off x="1469390" y="115150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145</xdr:row>
      <xdr:rowOff>0</xdr:rowOff>
    </xdr:from>
    <xdr:to>
      <xdr:col>21</xdr:col>
      <xdr:colOff>19050</xdr:colOff>
      <xdr:row>146</xdr:row>
      <xdr:rowOff>19050</xdr:rowOff>
    </xdr:to>
    <xdr:sp macro="" textlink="">
      <xdr:nvSpPr>
        <xdr:cNvPr id="55" name="Rectangle 193"/>
        <xdr:cNvSpPr>
          <a:spLocks noChangeArrowheads="1"/>
        </xdr:cNvSpPr>
      </xdr:nvSpPr>
      <xdr:spPr>
        <a:xfrm>
          <a:off x="2101215" y="2105660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145</xdr:row>
      <xdr:rowOff>0</xdr:rowOff>
    </xdr:from>
    <xdr:to>
      <xdr:col>33</xdr:col>
      <xdr:colOff>19050</xdr:colOff>
      <xdr:row>146</xdr:row>
      <xdr:rowOff>19050</xdr:rowOff>
    </xdr:to>
    <xdr:sp macro="" textlink="">
      <xdr:nvSpPr>
        <xdr:cNvPr id="56" name="Rectangle 194"/>
        <xdr:cNvSpPr>
          <a:spLocks noChangeArrowheads="1"/>
        </xdr:cNvSpPr>
      </xdr:nvSpPr>
      <xdr:spPr>
        <a:xfrm>
          <a:off x="3457575" y="2105660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145</xdr:row>
      <xdr:rowOff>0</xdr:rowOff>
    </xdr:from>
    <xdr:to>
      <xdr:col>45</xdr:col>
      <xdr:colOff>19050</xdr:colOff>
      <xdr:row>146</xdr:row>
      <xdr:rowOff>19050</xdr:rowOff>
    </xdr:to>
    <xdr:sp macro="" textlink="">
      <xdr:nvSpPr>
        <xdr:cNvPr id="57" name="Rectangle 195"/>
        <xdr:cNvSpPr>
          <a:spLocks noChangeArrowheads="1"/>
        </xdr:cNvSpPr>
      </xdr:nvSpPr>
      <xdr:spPr>
        <a:xfrm>
          <a:off x="4813935" y="2105660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145</xdr:row>
      <xdr:rowOff>0</xdr:rowOff>
    </xdr:from>
    <xdr:to>
      <xdr:col>57</xdr:col>
      <xdr:colOff>19050</xdr:colOff>
      <xdr:row>146</xdr:row>
      <xdr:rowOff>19050</xdr:rowOff>
    </xdr:to>
    <xdr:sp macro="" textlink="">
      <xdr:nvSpPr>
        <xdr:cNvPr id="58" name="Rectangle 196"/>
        <xdr:cNvSpPr>
          <a:spLocks noChangeArrowheads="1"/>
        </xdr:cNvSpPr>
      </xdr:nvSpPr>
      <xdr:spPr>
        <a:xfrm>
          <a:off x="6170295" y="21056600"/>
          <a:ext cx="291465" cy="171450"/>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123</xdr:row>
      <xdr:rowOff>133350</xdr:rowOff>
    </xdr:from>
    <xdr:to>
      <xdr:col>10</xdr:col>
      <xdr:colOff>57150</xdr:colOff>
      <xdr:row>125</xdr:row>
      <xdr:rowOff>38100</xdr:rowOff>
    </xdr:to>
    <xdr:sp macro="" textlink="">
      <xdr:nvSpPr>
        <xdr:cNvPr id="59" name="Rectangle 197"/>
        <xdr:cNvSpPr>
          <a:spLocks noChangeArrowheads="1"/>
        </xdr:cNvSpPr>
      </xdr:nvSpPr>
      <xdr:spPr>
        <a:xfrm>
          <a:off x="1017270" y="1783715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123</xdr:row>
      <xdr:rowOff>133350</xdr:rowOff>
    </xdr:from>
    <xdr:to>
      <xdr:col>22</xdr:col>
      <xdr:colOff>57150</xdr:colOff>
      <xdr:row>125</xdr:row>
      <xdr:rowOff>38100</xdr:rowOff>
    </xdr:to>
    <xdr:sp macro="" textlink="">
      <xdr:nvSpPr>
        <xdr:cNvPr id="60" name="Rectangle 198"/>
        <xdr:cNvSpPr>
          <a:spLocks noChangeArrowheads="1"/>
        </xdr:cNvSpPr>
      </xdr:nvSpPr>
      <xdr:spPr>
        <a:xfrm>
          <a:off x="2373630" y="1783715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123</xdr:row>
      <xdr:rowOff>133350</xdr:rowOff>
    </xdr:from>
    <xdr:to>
      <xdr:col>34</xdr:col>
      <xdr:colOff>57150</xdr:colOff>
      <xdr:row>125</xdr:row>
      <xdr:rowOff>38100</xdr:rowOff>
    </xdr:to>
    <xdr:sp macro="" textlink="">
      <xdr:nvSpPr>
        <xdr:cNvPr id="61" name="Rectangle 199"/>
        <xdr:cNvSpPr>
          <a:spLocks noChangeArrowheads="1"/>
        </xdr:cNvSpPr>
      </xdr:nvSpPr>
      <xdr:spPr>
        <a:xfrm>
          <a:off x="3729990" y="1783715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123</xdr:row>
      <xdr:rowOff>133350</xdr:rowOff>
    </xdr:from>
    <xdr:to>
      <xdr:col>46</xdr:col>
      <xdr:colOff>57150</xdr:colOff>
      <xdr:row>125</xdr:row>
      <xdr:rowOff>38100</xdr:rowOff>
    </xdr:to>
    <xdr:sp macro="" textlink="">
      <xdr:nvSpPr>
        <xdr:cNvPr id="62" name="Rectangle 200"/>
        <xdr:cNvSpPr>
          <a:spLocks noChangeArrowheads="1"/>
        </xdr:cNvSpPr>
      </xdr:nvSpPr>
      <xdr:spPr>
        <a:xfrm>
          <a:off x="5086350" y="17837150"/>
          <a:ext cx="170180" cy="209550"/>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oneCellAnchor>
    <xdr:from>
      <xdr:col>43</xdr:col>
      <xdr:colOff>45720</xdr:colOff>
      <xdr:row>132</xdr:row>
      <xdr:rowOff>139700</xdr:rowOff>
    </xdr:from>
    <xdr:ext cx="194945" cy="186690"/>
    <xdr:sp macro="" textlink="">
      <xdr:nvSpPr>
        <xdr:cNvPr id="63" name="Rectangle 201"/>
        <xdr:cNvSpPr>
          <a:spLocks noChangeArrowheads="1"/>
        </xdr:cNvSpPr>
      </xdr:nvSpPr>
      <xdr:spPr>
        <a:xfrm>
          <a:off x="4906010" y="1921510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45720</xdr:colOff>
      <xdr:row>132</xdr:row>
      <xdr:rowOff>139700</xdr:rowOff>
    </xdr:from>
    <xdr:ext cx="194945" cy="186690"/>
    <xdr:sp macro="" textlink="">
      <xdr:nvSpPr>
        <xdr:cNvPr id="64" name="Rectangle 202"/>
        <xdr:cNvSpPr>
          <a:spLocks noChangeArrowheads="1"/>
        </xdr:cNvSpPr>
      </xdr:nvSpPr>
      <xdr:spPr>
        <a:xfrm>
          <a:off x="3549650" y="1921510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45720</xdr:colOff>
      <xdr:row>132</xdr:row>
      <xdr:rowOff>139700</xdr:rowOff>
    </xdr:from>
    <xdr:ext cx="194945" cy="186690"/>
    <xdr:sp macro="" textlink="">
      <xdr:nvSpPr>
        <xdr:cNvPr id="65" name="Rectangle 203"/>
        <xdr:cNvSpPr>
          <a:spLocks noChangeArrowheads="1"/>
        </xdr:cNvSpPr>
      </xdr:nvSpPr>
      <xdr:spPr>
        <a:xfrm>
          <a:off x="2193290" y="1921510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45720</xdr:colOff>
      <xdr:row>132</xdr:row>
      <xdr:rowOff>139700</xdr:rowOff>
    </xdr:from>
    <xdr:ext cx="194945" cy="186690"/>
    <xdr:sp macro="" textlink="">
      <xdr:nvSpPr>
        <xdr:cNvPr id="66" name="Rectangle 204"/>
        <xdr:cNvSpPr>
          <a:spLocks noChangeArrowheads="1"/>
        </xdr:cNvSpPr>
      </xdr:nvSpPr>
      <xdr:spPr>
        <a:xfrm>
          <a:off x="6262370" y="19215100"/>
          <a:ext cx="19494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12</xdr:col>
      <xdr:colOff>113030</xdr:colOff>
      <xdr:row>9</xdr:row>
      <xdr:rowOff>0</xdr:rowOff>
    </xdr:from>
    <xdr:to>
      <xdr:col>14</xdr:col>
      <xdr:colOff>9525</xdr:colOff>
      <xdr:row>9</xdr:row>
      <xdr:rowOff>0</xdr:rowOff>
    </xdr:to>
    <xdr:sp macro="" textlink="">
      <xdr:nvSpPr>
        <xdr:cNvPr id="2" name="Rectangle 39"/>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9</xdr:row>
      <xdr:rowOff>0</xdr:rowOff>
    </xdr:from>
    <xdr:to>
      <xdr:col>29</xdr:col>
      <xdr:colOff>28575</xdr:colOff>
      <xdr:row>9</xdr:row>
      <xdr:rowOff>0</xdr:rowOff>
    </xdr:to>
    <xdr:sp macro="" textlink="">
      <xdr:nvSpPr>
        <xdr:cNvPr id="3" name="Rectangle 44"/>
        <xdr:cNvSpPr>
          <a:spLocks noChangeArrowheads="1"/>
        </xdr:cNvSpPr>
      </xdr:nvSpPr>
      <xdr:spPr>
        <a:xfrm>
          <a:off x="3174365" y="1137285"/>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4" name="Rectangle 105"/>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5" name="Rectangle 110"/>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6" name="Rectangle 115"/>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9</xdr:row>
      <xdr:rowOff>0</xdr:rowOff>
    </xdr:from>
    <xdr:to>
      <xdr:col>14</xdr:col>
      <xdr:colOff>9525</xdr:colOff>
      <xdr:row>9</xdr:row>
      <xdr:rowOff>0</xdr:rowOff>
    </xdr:to>
    <xdr:sp macro="" textlink="">
      <xdr:nvSpPr>
        <xdr:cNvPr id="7" name="Rectangle 120"/>
        <xdr:cNvSpPr>
          <a:spLocks noChangeArrowheads="1"/>
        </xdr:cNvSpPr>
      </xdr:nvSpPr>
      <xdr:spPr>
        <a:xfrm>
          <a:off x="1469390" y="1137285"/>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61</xdr:row>
      <xdr:rowOff>0</xdr:rowOff>
    </xdr:from>
    <xdr:to>
      <xdr:col>21</xdr:col>
      <xdr:colOff>19050</xdr:colOff>
      <xdr:row>62</xdr:row>
      <xdr:rowOff>19050</xdr:rowOff>
    </xdr:to>
    <xdr:sp macro="" textlink="">
      <xdr:nvSpPr>
        <xdr:cNvPr id="8" name="Rectangle 136"/>
        <xdr:cNvSpPr>
          <a:spLocks noChangeArrowheads="1"/>
        </xdr:cNvSpPr>
      </xdr:nvSpPr>
      <xdr:spPr>
        <a:xfrm>
          <a:off x="210121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61</xdr:row>
      <xdr:rowOff>0</xdr:rowOff>
    </xdr:from>
    <xdr:to>
      <xdr:col>33</xdr:col>
      <xdr:colOff>19050</xdr:colOff>
      <xdr:row>62</xdr:row>
      <xdr:rowOff>19050</xdr:rowOff>
    </xdr:to>
    <xdr:sp macro="" textlink="">
      <xdr:nvSpPr>
        <xdr:cNvPr id="9" name="Rectangle 137"/>
        <xdr:cNvSpPr>
          <a:spLocks noChangeArrowheads="1"/>
        </xdr:cNvSpPr>
      </xdr:nvSpPr>
      <xdr:spPr>
        <a:xfrm>
          <a:off x="345757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61</xdr:row>
      <xdr:rowOff>0</xdr:rowOff>
    </xdr:from>
    <xdr:to>
      <xdr:col>45</xdr:col>
      <xdr:colOff>19050</xdr:colOff>
      <xdr:row>62</xdr:row>
      <xdr:rowOff>19050</xdr:rowOff>
    </xdr:to>
    <xdr:sp macro="" textlink="">
      <xdr:nvSpPr>
        <xdr:cNvPr id="10" name="Rectangle 138"/>
        <xdr:cNvSpPr>
          <a:spLocks noChangeArrowheads="1"/>
        </xdr:cNvSpPr>
      </xdr:nvSpPr>
      <xdr:spPr>
        <a:xfrm>
          <a:off x="481393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61</xdr:row>
      <xdr:rowOff>0</xdr:rowOff>
    </xdr:from>
    <xdr:to>
      <xdr:col>57</xdr:col>
      <xdr:colOff>19050</xdr:colOff>
      <xdr:row>62</xdr:row>
      <xdr:rowOff>19050</xdr:rowOff>
    </xdr:to>
    <xdr:sp macro="" textlink="">
      <xdr:nvSpPr>
        <xdr:cNvPr id="11" name="Rectangle 139"/>
        <xdr:cNvSpPr>
          <a:spLocks noChangeArrowheads="1"/>
        </xdr:cNvSpPr>
      </xdr:nvSpPr>
      <xdr:spPr>
        <a:xfrm>
          <a:off x="6170295" y="8569325"/>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64</xdr:row>
      <xdr:rowOff>0</xdr:rowOff>
    </xdr:from>
    <xdr:to>
      <xdr:col>56</xdr:col>
      <xdr:colOff>113030</xdr:colOff>
      <xdr:row>65</xdr:row>
      <xdr:rowOff>19050</xdr:rowOff>
    </xdr:to>
    <xdr:sp macro="" textlink="">
      <xdr:nvSpPr>
        <xdr:cNvPr id="12" name="Rectangle 140"/>
        <xdr:cNvSpPr>
          <a:spLocks noChangeArrowheads="1"/>
        </xdr:cNvSpPr>
      </xdr:nvSpPr>
      <xdr:spPr>
        <a:xfrm>
          <a:off x="6141720" y="9005570"/>
          <a:ext cx="300990"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39</xdr:row>
      <xdr:rowOff>123825</xdr:rowOff>
    </xdr:from>
    <xdr:to>
      <xdr:col>10</xdr:col>
      <xdr:colOff>57150</xdr:colOff>
      <xdr:row>41</xdr:row>
      <xdr:rowOff>38100</xdr:rowOff>
    </xdr:to>
    <xdr:sp macro="" textlink="">
      <xdr:nvSpPr>
        <xdr:cNvPr id="13" name="Rectangle 141"/>
        <xdr:cNvSpPr>
          <a:spLocks noChangeArrowheads="1"/>
        </xdr:cNvSpPr>
      </xdr:nvSpPr>
      <xdr:spPr>
        <a:xfrm>
          <a:off x="101727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39</xdr:row>
      <xdr:rowOff>123825</xdr:rowOff>
    </xdr:from>
    <xdr:to>
      <xdr:col>22</xdr:col>
      <xdr:colOff>57150</xdr:colOff>
      <xdr:row>41</xdr:row>
      <xdr:rowOff>38100</xdr:rowOff>
    </xdr:to>
    <xdr:sp macro="" textlink="">
      <xdr:nvSpPr>
        <xdr:cNvPr id="14" name="Rectangle 142"/>
        <xdr:cNvSpPr>
          <a:spLocks noChangeArrowheads="1"/>
        </xdr:cNvSpPr>
      </xdr:nvSpPr>
      <xdr:spPr>
        <a:xfrm>
          <a:off x="237363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39</xdr:row>
      <xdr:rowOff>123825</xdr:rowOff>
    </xdr:from>
    <xdr:to>
      <xdr:col>34</xdr:col>
      <xdr:colOff>57150</xdr:colOff>
      <xdr:row>41</xdr:row>
      <xdr:rowOff>38100</xdr:rowOff>
    </xdr:to>
    <xdr:sp macro="" textlink="">
      <xdr:nvSpPr>
        <xdr:cNvPr id="15" name="Rectangle 143"/>
        <xdr:cNvSpPr>
          <a:spLocks noChangeArrowheads="1"/>
        </xdr:cNvSpPr>
      </xdr:nvSpPr>
      <xdr:spPr>
        <a:xfrm>
          <a:off x="372999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39</xdr:row>
      <xdr:rowOff>123825</xdr:rowOff>
    </xdr:from>
    <xdr:to>
      <xdr:col>46</xdr:col>
      <xdr:colOff>57150</xdr:colOff>
      <xdr:row>41</xdr:row>
      <xdr:rowOff>38100</xdr:rowOff>
    </xdr:to>
    <xdr:sp macro="" textlink="">
      <xdr:nvSpPr>
        <xdr:cNvPr id="16" name="Rectangle 144"/>
        <xdr:cNvSpPr>
          <a:spLocks noChangeArrowheads="1"/>
        </xdr:cNvSpPr>
      </xdr:nvSpPr>
      <xdr:spPr>
        <a:xfrm>
          <a:off x="508635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17" name="Rectangle 146"/>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88</xdr:row>
      <xdr:rowOff>0</xdr:rowOff>
    </xdr:from>
    <xdr:to>
      <xdr:col>29</xdr:col>
      <xdr:colOff>28575</xdr:colOff>
      <xdr:row>88</xdr:row>
      <xdr:rowOff>0</xdr:rowOff>
    </xdr:to>
    <xdr:sp macro="" textlink="">
      <xdr:nvSpPr>
        <xdr:cNvPr id="18" name="Rectangle 147"/>
        <xdr:cNvSpPr>
          <a:spLocks noChangeArrowheads="1"/>
        </xdr:cNvSpPr>
      </xdr:nvSpPr>
      <xdr:spPr>
        <a:xfrm>
          <a:off x="3174365" y="1204849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19" name="Rectangle 148"/>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20" name="Rectangle 149"/>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21" name="Rectangle 150"/>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88</xdr:row>
      <xdr:rowOff>0</xdr:rowOff>
    </xdr:from>
    <xdr:to>
      <xdr:col>14</xdr:col>
      <xdr:colOff>9525</xdr:colOff>
      <xdr:row>88</xdr:row>
      <xdr:rowOff>0</xdr:rowOff>
    </xdr:to>
    <xdr:sp macro="" textlink="">
      <xdr:nvSpPr>
        <xdr:cNvPr id="22" name="Rectangle 151"/>
        <xdr:cNvSpPr>
          <a:spLocks noChangeArrowheads="1"/>
        </xdr:cNvSpPr>
      </xdr:nvSpPr>
      <xdr:spPr>
        <a:xfrm>
          <a:off x="1469390" y="1204849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140</xdr:row>
      <xdr:rowOff>0</xdr:rowOff>
    </xdr:from>
    <xdr:to>
      <xdr:col>21</xdr:col>
      <xdr:colOff>19050</xdr:colOff>
      <xdr:row>141</xdr:row>
      <xdr:rowOff>19050</xdr:rowOff>
    </xdr:to>
    <xdr:sp macro="" textlink="">
      <xdr:nvSpPr>
        <xdr:cNvPr id="23" name="Rectangle 155"/>
        <xdr:cNvSpPr>
          <a:spLocks noChangeArrowheads="1"/>
        </xdr:cNvSpPr>
      </xdr:nvSpPr>
      <xdr:spPr>
        <a:xfrm>
          <a:off x="210121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143</xdr:row>
      <xdr:rowOff>0</xdr:rowOff>
    </xdr:from>
    <xdr:to>
      <xdr:col>56</xdr:col>
      <xdr:colOff>113030</xdr:colOff>
      <xdr:row>144</xdr:row>
      <xdr:rowOff>19050</xdr:rowOff>
    </xdr:to>
    <xdr:sp macro="" textlink="">
      <xdr:nvSpPr>
        <xdr:cNvPr id="24" name="Rectangle 159"/>
        <xdr:cNvSpPr>
          <a:spLocks noChangeArrowheads="1"/>
        </xdr:cNvSpPr>
      </xdr:nvSpPr>
      <xdr:spPr>
        <a:xfrm>
          <a:off x="6141720" y="19916775"/>
          <a:ext cx="300990"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118</xdr:row>
      <xdr:rowOff>123825</xdr:rowOff>
    </xdr:from>
    <xdr:to>
      <xdr:col>10</xdr:col>
      <xdr:colOff>57150</xdr:colOff>
      <xdr:row>120</xdr:row>
      <xdr:rowOff>38100</xdr:rowOff>
    </xdr:to>
    <xdr:sp macro="" textlink="">
      <xdr:nvSpPr>
        <xdr:cNvPr id="25" name="Rectangle 160"/>
        <xdr:cNvSpPr>
          <a:spLocks noChangeArrowheads="1"/>
        </xdr:cNvSpPr>
      </xdr:nvSpPr>
      <xdr:spPr>
        <a:xfrm>
          <a:off x="101727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xdr:col>
      <xdr:colOff>19050</xdr:colOff>
      <xdr:row>90</xdr:row>
      <xdr:rowOff>76200</xdr:rowOff>
    </xdr:from>
    <xdr:to>
      <xdr:col>8</xdr:col>
      <xdr:colOff>95250</xdr:colOff>
      <xdr:row>95</xdr:row>
      <xdr:rowOff>28575</xdr:rowOff>
    </xdr:to>
    <xdr:sp macro="" textlink="">
      <xdr:nvSpPr>
        <xdr:cNvPr id="26" name="Oval 164"/>
        <xdr:cNvSpPr>
          <a:spLocks noChangeArrowheads="1"/>
        </xdr:cNvSpPr>
      </xdr:nvSpPr>
      <xdr:spPr>
        <a:xfrm>
          <a:off x="471170" y="12377420"/>
          <a:ext cx="528320" cy="584200"/>
        </a:xfrm>
        <a:prstGeom prst="ellipse">
          <a:avLst/>
        </a:prstGeom>
        <a:solidFill>
          <a:srgbClr val="CCFFFF"/>
        </a:solidFill>
        <a:ln w="6350">
          <a:solidFill>
            <a:srgbClr val="000000"/>
          </a:solidFill>
          <a:prstDash val="dash"/>
          <a:round/>
          <a:headEnd/>
          <a:tailEnd/>
        </a:ln>
      </xdr:spPr>
      <xdr:txBody>
        <a:bodyPr vertOverflow="clip" horzOverflow="overflow" vert="wordArtVertRtl" wrap="square" lIns="27432" tIns="0" rIns="27432" bIns="0"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twoCellAnchor>
    <xdr:from>
      <xdr:col>30</xdr:col>
      <xdr:colOff>66675</xdr:colOff>
      <xdr:row>140</xdr:row>
      <xdr:rowOff>0</xdr:rowOff>
    </xdr:from>
    <xdr:to>
      <xdr:col>33</xdr:col>
      <xdr:colOff>19050</xdr:colOff>
      <xdr:row>141</xdr:row>
      <xdr:rowOff>19050</xdr:rowOff>
    </xdr:to>
    <xdr:sp macro="" textlink="">
      <xdr:nvSpPr>
        <xdr:cNvPr id="27" name="Rectangle 165"/>
        <xdr:cNvSpPr>
          <a:spLocks noChangeArrowheads="1"/>
        </xdr:cNvSpPr>
      </xdr:nvSpPr>
      <xdr:spPr>
        <a:xfrm>
          <a:off x="345757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21</xdr:col>
      <xdr:colOff>0</xdr:colOff>
      <xdr:row>118</xdr:row>
      <xdr:rowOff>123825</xdr:rowOff>
    </xdr:from>
    <xdr:to>
      <xdr:col>22</xdr:col>
      <xdr:colOff>57150</xdr:colOff>
      <xdr:row>120</xdr:row>
      <xdr:rowOff>38100</xdr:rowOff>
    </xdr:to>
    <xdr:sp macro="" textlink="">
      <xdr:nvSpPr>
        <xdr:cNvPr id="28" name="Rectangle 166"/>
        <xdr:cNvSpPr>
          <a:spLocks noChangeArrowheads="1"/>
        </xdr:cNvSpPr>
      </xdr:nvSpPr>
      <xdr:spPr>
        <a:xfrm>
          <a:off x="237363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42</xdr:col>
      <xdr:colOff>66675</xdr:colOff>
      <xdr:row>140</xdr:row>
      <xdr:rowOff>0</xdr:rowOff>
    </xdr:from>
    <xdr:to>
      <xdr:col>45</xdr:col>
      <xdr:colOff>19050</xdr:colOff>
      <xdr:row>141</xdr:row>
      <xdr:rowOff>19050</xdr:rowOff>
    </xdr:to>
    <xdr:sp macro="" textlink="">
      <xdr:nvSpPr>
        <xdr:cNvPr id="29" name="Rectangle 167"/>
        <xdr:cNvSpPr>
          <a:spLocks noChangeArrowheads="1"/>
        </xdr:cNvSpPr>
      </xdr:nvSpPr>
      <xdr:spPr>
        <a:xfrm>
          <a:off x="481393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33</xdr:col>
      <xdr:colOff>0</xdr:colOff>
      <xdr:row>118</xdr:row>
      <xdr:rowOff>123825</xdr:rowOff>
    </xdr:from>
    <xdr:to>
      <xdr:col>34</xdr:col>
      <xdr:colOff>57150</xdr:colOff>
      <xdr:row>120</xdr:row>
      <xdr:rowOff>38100</xdr:rowOff>
    </xdr:to>
    <xdr:sp macro="" textlink="">
      <xdr:nvSpPr>
        <xdr:cNvPr id="30" name="Rectangle 168"/>
        <xdr:cNvSpPr>
          <a:spLocks noChangeArrowheads="1"/>
        </xdr:cNvSpPr>
      </xdr:nvSpPr>
      <xdr:spPr>
        <a:xfrm>
          <a:off x="372999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54</xdr:col>
      <xdr:colOff>66675</xdr:colOff>
      <xdr:row>140</xdr:row>
      <xdr:rowOff>0</xdr:rowOff>
    </xdr:from>
    <xdr:to>
      <xdr:col>57</xdr:col>
      <xdr:colOff>19050</xdr:colOff>
      <xdr:row>141</xdr:row>
      <xdr:rowOff>19050</xdr:rowOff>
    </xdr:to>
    <xdr:sp macro="" textlink="">
      <xdr:nvSpPr>
        <xdr:cNvPr id="31" name="Rectangle 169"/>
        <xdr:cNvSpPr>
          <a:spLocks noChangeArrowheads="1"/>
        </xdr:cNvSpPr>
      </xdr:nvSpPr>
      <xdr:spPr>
        <a:xfrm>
          <a:off x="6170295" y="19480530"/>
          <a:ext cx="291465" cy="164465"/>
        </a:xfrm>
        <a:prstGeom prst="rect">
          <a:avLst/>
        </a:prstGeom>
        <a:solidFill>
          <a:srgbClr val="FFFFFF">
            <a:alpha val="0"/>
          </a:srgbClr>
        </a:solidFill>
        <a:ln w="0">
          <a:noFill/>
          <a:miter lim="800000"/>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45</xdr:col>
      <xdr:colOff>0</xdr:colOff>
      <xdr:row>118</xdr:row>
      <xdr:rowOff>123825</xdr:rowOff>
    </xdr:from>
    <xdr:to>
      <xdr:col>46</xdr:col>
      <xdr:colOff>57150</xdr:colOff>
      <xdr:row>120</xdr:row>
      <xdr:rowOff>38100</xdr:rowOff>
    </xdr:to>
    <xdr:sp macro="" textlink="">
      <xdr:nvSpPr>
        <xdr:cNvPr id="32" name="Rectangle 170"/>
        <xdr:cNvSpPr>
          <a:spLocks noChangeArrowheads="1"/>
        </xdr:cNvSpPr>
      </xdr:nvSpPr>
      <xdr:spPr>
        <a:xfrm>
          <a:off x="5086350" y="16405225"/>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3" name="Rectangle 171"/>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158</xdr:row>
      <xdr:rowOff>0</xdr:rowOff>
    </xdr:from>
    <xdr:to>
      <xdr:col>29</xdr:col>
      <xdr:colOff>28575</xdr:colOff>
      <xdr:row>158</xdr:row>
      <xdr:rowOff>0</xdr:rowOff>
    </xdr:to>
    <xdr:sp macro="" textlink="">
      <xdr:nvSpPr>
        <xdr:cNvPr id="34" name="Rectangle 172"/>
        <xdr:cNvSpPr>
          <a:spLocks noChangeArrowheads="1"/>
        </xdr:cNvSpPr>
      </xdr:nvSpPr>
      <xdr:spPr>
        <a:xfrm>
          <a:off x="3174365" y="2182241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5" name="Rectangle 173"/>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6" name="Rectangle 174"/>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7" name="Rectangle 175"/>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8" name="Rectangle 176"/>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39" name="Rectangle 197"/>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158</xdr:row>
      <xdr:rowOff>0</xdr:rowOff>
    </xdr:from>
    <xdr:to>
      <xdr:col>29</xdr:col>
      <xdr:colOff>28575</xdr:colOff>
      <xdr:row>158</xdr:row>
      <xdr:rowOff>0</xdr:rowOff>
    </xdr:to>
    <xdr:sp macro="" textlink="">
      <xdr:nvSpPr>
        <xdr:cNvPr id="40" name="Rectangle 198"/>
        <xdr:cNvSpPr>
          <a:spLocks noChangeArrowheads="1"/>
        </xdr:cNvSpPr>
      </xdr:nvSpPr>
      <xdr:spPr>
        <a:xfrm>
          <a:off x="3174365" y="21822410"/>
          <a:ext cx="13208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1" name="Rectangle 199"/>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2" name="Rectangle 200"/>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3" name="Rectangle 201"/>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113030</xdr:colOff>
      <xdr:row>158</xdr:row>
      <xdr:rowOff>0</xdr:rowOff>
    </xdr:from>
    <xdr:to>
      <xdr:col>14</xdr:col>
      <xdr:colOff>9525</xdr:colOff>
      <xdr:row>158</xdr:row>
      <xdr:rowOff>0</xdr:rowOff>
    </xdr:to>
    <xdr:sp macro="" textlink="">
      <xdr:nvSpPr>
        <xdr:cNvPr id="44" name="Rectangle 202"/>
        <xdr:cNvSpPr>
          <a:spLocks noChangeArrowheads="1"/>
        </xdr:cNvSpPr>
      </xdr:nvSpPr>
      <xdr:spPr>
        <a:xfrm>
          <a:off x="1469390" y="21822410"/>
          <a:ext cx="12255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oneCellAnchor>
    <xdr:from>
      <xdr:col>31</xdr:col>
      <xdr:colOff>36195</xdr:colOff>
      <xdr:row>48</xdr:row>
      <xdr:rowOff>120650</xdr:rowOff>
    </xdr:from>
    <xdr:ext cx="193675" cy="186690"/>
    <xdr:sp macro="" textlink="">
      <xdr:nvSpPr>
        <xdr:cNvPr id="45" name="Rectangle 216"/>
        <xdr:cNvSpPr>
          <a:spLocks noChangeArrowheads="1"/>
        </xdr:cNvSpPr>
      </xdr:nvSpPr>
      <xdr:spPr>
        <a:xfrm>
          <a:off x="354012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36195</xdr:colOff>
      <xdr:row>48</xdr:row>
      <xdr:rowOff>120650</xdr:rowOff>
    </xdr:from>
    <xdr:ext cx="193675" cy="186690"/>
    <xdr:sp macro="" textlink="">
      <xdr:nvSpPr>
        <xdr:cNvPr id="46" name="Rectangle 217"/>
        <xdr:cNvSpPr>
          <a:spLocks noChangeArrowheads="1"/>
        </xdr:cNvSpPr>
      </xdr:nvSpPr>
      <xdr:spPr>
        <a:xfrm>
          <a:off x="218376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36195</xdr:colOff>
      <xdr:row>48</xdr:row>
      <xdr:rowOff>120650</xdr:rowOff>
    </xdr:from>
    <xdr:ext cx="193675" cy="186690"/>
    <xdr:sp macro="" textlink="">
      <xdr:nvSpPr>
        <xdr:cNvPr id="47" name="Rectangle 218"/>
        <xdr:cNvSpPr>
          <a:spLocks noChangeArrowheads="1"/>
        </xdr:cNvSpPr>
      </xdr:nvSpPr>
      <xdr:spPr>
        <a:xfrm>
          <a:off x="489648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36195</xdr:colOff>
      <xdr:row>48</xdr:row>
      <xdr:rowOff>120650</xdr:rowOff>
    </xdr:from>
    <xdr:ext cx="193675" cy="186690"/>
    <xdr:sp macro="" textlink="">
      <xdr:nvSpPr>
        <xdr:cNvPr id="48" name="Rectangle 219"/>
        <xdr:cNvSpPr>
          <a:spLocks noChangeArrowheads="1"/>
        </xdr:cNvSpPr>
      </xdr:nvSpPr>
      <xdr:spPr>
        <a:xfrm>
          <a:off x="625284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36195</xdr:colOff>
      <xdr:row>127</xdr:row>
      <xdr:rowOff>120650</xdr:rowOff>
    </xdr:from>
    <xdr:ext cx="193675" cy="186690"/>
    <xdr:sp macro="" textlink="">
      <xdr:nvSpPr>
        <xdr:cNvPr id="49" name="Rectangle 220"/>
        <xdr:cNvSpPr>
          <a:spLocks noChangeArrowheads="1"/>
        </xdr:cNvSpPr>
      </xdr:nvSpPr>
      <xdr:spPr>
        <a:xfrm>
          <a:off x="625284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36195</xdr:colOff>
      <xdr:row>127</xdr:row>
      <xdr:rowOff>120650</xdr:rowOff>
    </xdr:from>
    <xdr:ext cx="193675" cy="186690"/>
    <xdr:sp macro="" textlink="">
      <xdr:nvSpPr>
        <xdr:cNvPr id="50" name="Rectangle 221"/>
        <xdr:cNvSpPr>
          <a:spLocks noChangeArrowheads="1"/>
        </xdr:cNvSpPr>
      </xdr:nvSpPr>
      <xdr:spPr>
        <a:xfrm>
          <a:off x="354012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36195</xdr:colOff>
      <xdr:row>127</xdr:row>
      <xdr:rowOff>120650</xdr:rowOff>
    </xdr:from>
    <xdr:ext cx="193675" cy="186690"/>
    <xdr:sp macro="" textlink="">
      <xdr:nvSpPr>
        <xdr:cNvPr id="51" name="Rectangle 222"/>
        <xdr:cNvSpPr>
          <a:spLocks noChangeArrowheads="1"/>
        </xdr:cNvSpPr>
      </xdr:nvSpPr>
      <xdr:spPr>
        <a:xfrm>
          <a:off x="218376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36195</xdr:colOff>
      <xdr:row>127</xdr:row>
      <xdr:rowOff>120650</xdr:rowOff>
    </xdr:from>
    <xdr:ext cx="193675" cy="186690"/>
    <xdr:sp macro="" textlink="">
      <xdr:nvSpPr>
        <xdr:cNvPr id="52" name="Rectangle 223"/>
        <xdr:cNvSpPr>
          <a:spLocks noChangeArrowheads="1"/>
        </xdr:cNvSpPr>
      </xdr:nvSpPr>
      <xdr:spPr>
        <a:xfrm>
          <a:off x="4896485" y="17710785"/>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35</xdr:col>
      <xdr:colOff>47625</xdr:colOff>
      <xdr:row>13</xdr:row>
      <xdr:rowOff>38100</xdr:rowOff>
    </xdr:from>
    <xdr:to>
      <xdr:col>40</xdr:col>
      <xdr:colOff>57150</xdr:colOff>
      <xdr:row>13</xdr:row>
      <xdr:rowOff>38100</xdr:rowOff>
    </xdr:to>
    <xdr:sp macro="" textlink="">
      <xdr:nvSpPr>
        <xdr:cNvPr id="53" name="Line 234"/>
        <xdr:cNvSpPr>
          <a:spLocks noChangeShapeType="1"/>
        </xdr:cNvSpPr>
      </xdr:nvSpPr>
      <xdr:spPr>
        <a:xfrm>
          <a:off x="4003675" y="1680845"/>
          <a:ext cx="574675" cy="0"/>
        </a:xfrm>
        <a:prstGeom prst="line">
          <a:avLst/>
        </a:prstGeom>
        <a:noFill/>
        <a:ln w="6350">
          <a:solidFill>
            <a:srgbClr val="000000"/>
          </a:solidFill>
          <a:round/>
          <a:headEnd/>
          <a:tailEnd/>
        </a:ln>
      </xdr:spPr>
    </xdr:sp>
    <xdr:clientData/>
  </xdr:twoCellAnchor>
  <xdr:twoCellAnchor>
    <xdr:from>
      <xdr:col>35</xdr:col>
      <xdr:colOff>47625</xdr:colOff>
      <xdr:row>13</xdr:row>
      <xdr:rowOff>104775</xdr:rowOff>
    </xdr:from>
    <xdr:to>
      <xdr:col>40</xdr:col>
      <xdr:colOff>57150</xdr:colOff>
      <xdr:row>13</xdr:row>
      <xdr:rowOff>104775</xdr:rowOff>
    </xdr:to>
    <xdr:sp macro="" textlink="">
      <xdr:nvSpPr>
        <xdr:cNvPr id="54" name="Line 235"/>
        <xdr:cNvSpPr>
          <a:spLocks noChangeShapeType="1"/>
        </xdr:cNvSpPr>
      </xdr:nvSpPr>
      <xdr:spPr>
        <a:xfrm>
          <a:off x="4003675" y="1747520"/>
          <a:ext cx="574675" cy="0"/>
        </a:xfrm>
        <a:prstGeom prst="line">
          <a:avLst/>
        </a:prstGeom>
        <a:noFill/>
        <a:ln w="6350">
          <a:solidFill>
            <a:srgbClr val="000000"/>
          </a:solidFill>
          <a:round/>
          <a:headEnd/>
          <a:tailEnd/>
        </a:ln>
      </xdr:spPr>
    </xdr:sp>
    <xdr:clientData/>
  </xdr:twoCellAnchor>
  <xdr:twoCellAnchor>
    <xdr:from>
      <xdr:col>35</xdr:col>
      <xdr:colOff>47625</xdr:colOff>
      <xdr:row>92</xdr:row>
      <xdr:rowOff>38100</xdr:rowOff>
    </xdr:from>
    <xdr:to>
      <xdr:col>40</xdr:col>
      <xdr:colOff>57150</xdr:colOff>
      <xdr:row>92</xdr:row>
      <xdr:rowOff>38100</xdr:rowOff>
    </xdr:to>
    <xdr:sp macro="" textlink="">
      <xdr:nvSpPr>
        <xdr:cNvPr id="55" name="Line 236"/>
        <xdr:cNvSpPr>
          <a:spLocks noChangeShapeType="1"/>
        </xdr:cNvSpPr>
      </xdr:nvSpPr>
      <xdr:spPr>
        <a:xfrm>
          <a:off x="4003675" y="12592050"/>
          <a:ext cx="574675" cy="0"/>
        </a:xfrm>
        <a:prstGeom prst="line">
          <a:avLst/>
        </a:prstGeom>
        <a:noFill/>
        <a:ln w="6350">
          <a:solidFill>
            <a:srgbClr val="000000"/>
          </a:solidFill>
          <a:round/>
          <a:headEnd/>
          <a:tailEnd/>
        </a:ln>
      </xdr:spPr>
    </xdr:sp>
    <xdr:clientData/>
  </xdr:twoCellAnchor>
  <xdr:twoCellAnchor>
    <xdr:from>
      <xdr:col>35</xdr:col>
      <xdr:colOff>47625</xdr:colOff>
      <xdr:row>92</xdr:row>
      <xdr:rowOff>104775</xdr:rowOff>
    </xdr:from>
    <xdr:to>
      <xdr:col>40</xdr:col>
      <xdr:colOff>57150</xdr:colOff>
      <xdr:row>92</xdr:row>
      <xdr:rowOff>104775</xdr:rowOff>
    </xdr:to>
    <xdr:sp macro="" textlink="">
      <xdr:nvSpPr>
        <xdr:cNvPr id="56" name="Line 237"/>
        <xdr:cNvSpPr>
          <a:spLocks noChangeShapeType="1"/>
        </xdr:cNvSpPr>
      </xdr:nvSpPr>
      <xdr:spPr>
        <a:xfrm>
          <a:off x="4003675" y="12658725"/>
          <a:ext cx="574675" cy="0"/>
        </a:xfrm>
        <a:prstGeom prst="line">
          <a:avLst/>
        </a:prstGeom>
        <a:noFill/>
        <a:ln w="6350">
          <a:solidFill>
            <a:srgbClr val="000000"/>
          </a:solidFill>
          <a:round/>
          <a:headEnd/>
          <a:tailEnd/>
        </a:ln>
      </xdr:spPr>
    </xdr:sp>
    <xdr:clientData/>
  </xdr:twoCellAnchor>
  <xdr:twoCellAnchor>
    <xdr:from>
      <xdr:col>9</xdr:col>
      <xdr:colOff>0</xdr:colOff>
      <xdr:row>39</xdr:row>
      <xdr:rowOff>123825</xdr:rowOff>
    </xdr:from>
    <xdr:to>
      <xdr:col>10</xdr:col>
      <xdr:colOff>57150</xdr:colOff>
      <xdr:row>41</xdr:row>
      <xdr:rowOff>38100</xdr:rowOff>
    </xdr:to>
    <xdr:sp macro="" textlink="">
      <xdr:nvSpPr>
        <xdr:cNvPr id="57" name="Rectangle 141"/>
        <xdr:cNvSpPr>
          <a:spLocks noChangeArrowheads="1"/>
        </xdr:cNvSpPr>
      </xdr:nvSpPr>
      <xdr:spPr>
        <a:xfrm>
          <a:off x="101727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39</xdr:row>
      <xdr:rowOff>123825</xdr:rowOff>
    </xdr:from>
    <xdr:to>
      <xdr:col>22</xdr:col>
      <xdr:colOff>57150</xdr:colOff>
      <xdr:row>41</xdr:row>
      <xdr:rowOff>38100</xdr:rowOff>
    </xdr:to>
    <xdr:sp macro="" textlink="">
      <xdr:nvSpPr>
        <xdr:cNvPr id="58" name="Rectangle 142"/>
        <xdr:cNvSpPr>
          <a:spLocks noChangeArrowheads="1"/>
        </xdr:cNvSpPr>
      </xdr:nvSpPr>
      <xdr:spPr>
        <a:xfrm>
          <a:off x="237363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39</xdr:row>
      <xdr:rowOff>123825</xdr:rowOff>
    </xdr:from>
    <xdr:to>
      <xdr:col>34</xdr:col>
      <xdr:colOff>57150</xdr:colOff>
      <xdr:row>41</xdr:row>
      <xdr:rowOff>38100</xdr:rowOff>
    </xdr:to>
    <xdr:sp macro="" textlink="">
      <xdr:nvSpPr>
        <xdr:cNvPr id="59" name="Rectangle 143"/>
        <xdr:cNvSpPr>
          <a:spLocks noChangeArrowheads="1"/>
        </xdr:cNvSpPr>
      </xdr:nvSpPr>
      <xdr:spPr>
        <a:xfrm>
          <a:off x="372999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39</xdr:row>
      <xdr:rowOff>123825</xdr:rowOff>
    </xdr:from>
    <xdr:to>
      <xdr:col>46</xdr:col>
      <xdr:colOff>57150</xdr:colOff>
      <xdr:row>41</xdr:row>
      <xdr:rowOff>38100</xdr:rowOff>
    </xdr:to>
    <xdr:sp macro="" textlink="">
      <xdr:nvSpPr>
        <xdr:cNvPr id="60" name="Rectangle 144"/>
        <xdr:cNvSpPr>
          <a:spLocks noChangeArrowheads="1"/>
        </xdr:cNvSpPr>
      </xdr:nvSpPr>
      <xdr:spPr>
        <a:xfrm>
          <a:off x="5086350" y="5494020"/>
          <a:ext cx="170180" cy="205105"/>
        </a:xfrm>
        <a:prstGeom prst="rect">
          <a:avLst/>
        </a:prstGeom>
        <a:solidFill>
          <a:srgbClr val="FFFFFF">
            <a:alpha val="0"/>
          </a:srgbClr>
        </a:solidFill>
        <a:ln w="0">
          <a:noFill/>
          <a:miter lim="800000"/>
          <a:headEnd/>
          <a:tailEnd/>
        </a:ln>
        <a:effectLst/>
      </xdr:spPr>
      <xdr:txBody>
        <a:bodyPr vertOverflow="clip" horzOverflow="overflow"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oneCellAnchor>
    <xdr:from>
      <xdr:col>31</xdr:col>
      <xdr:colOff>36195</xdr:colOff>
      <xdr:row>48</xdr:row>
      <xdr:rowOff>120650</xdr:rowOff>
    </xdr:from>
    <xdr:ext cx="193675" cy="186690"/>
    <xdr:sp macro="" textlink="">
      <xdr:nvSpPr>
        <xdr:cNvPr id="61" name="Rectangle 216"/>
        <xdr:cNvSpPr>
          <a:spLocks noChangeArrowheads="1"/>
        </xdr:cNvSpPr>
      </xdr:nvSpPr>
      <xdr:spPr>
        <a:xfrm>
          <a:off x="354012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36195</xdr:colOff>
      <xdr:row>48</xdr:row>
      <xdr:rowOff>120650</xdr:rowOff>
    </xdr:from>
    <xdr:ext cx="193675" cy="186690"/>
    <xdr:sp macro="" textlink="">
      <xdr:nvSpPr>
        <xdr:cNvPr id="62" name="Rectangle 217"/>
        <xdr:cNvSpPr>
          <a:spLocks noChangeArrowheads="1"/>
        </xdr:cNvSpPr>
      </xdr:nvSpPr>
      <xdr:spPr>
        <a:xfrm>
          <a:off x="218376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36195</xdr:colOff>
      <xdr:row>48</xdr:row>
      <xdr:rowOff>120650</xdr:rowOff>
    </xdr:from>
    <xdr:ext cx="193675" cy="186690"/>
    <xdr:sp macro="" textlink="">
      <xdr:nvSpPr>
        <xdr:cNvPr id="63" name="Rectangle 218"/>
        <xdr:cNvSpPr>
          <a:spLocks noChangeArrowheads="1"/>
        </xdr:cNvSpPr>
      </xdr:nvSpPr>
      <xdr:spPr>
        <a:xfrm>
          <a:off x="489648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36195</xdr:colOff>
      <xdr:row>48</xdr:row>
      <xdr:rowOff>120650</xdr:rowOff>
    </xdr:from>
    <xdr:ext cx="193675" cy="186690"/>
    <xdr:sp macro="" textlink="">
      <xdr:nvSpPr>
        <xdr:cNvPr id="64" name="Rectangle 219"/>
        <xdr:cNvSpPr>
          <a:spLocks noChangeArrowheads="1"/>
        </xdr:cNvSpPr>
      </xdr:nvSpPr>
      <xdr:spPr>
        <a:xfrm>
          <a:off x="6252845" y="6799580"/>
          <a:ext cx="193675" cy="186690"/>
        </a:xfrm>
        <a:prstGeom prst="rect">
          <a:avLst/>
        </a:prstGeom>
        <a:solidFill>
          <a:srgbClr val="FFFFFF">
            <a:alpha val="0"/>
          </a:srgbClr>
        </a:solidFill>
        <a:ln w="0">
          <a:noFill/>
          <a:miter lim="800000"/>
          <a:headEnd/>
          <a:tailEnd/>
        </a:ln>
        <a:effectLst/>
      </xdr:spPr>
      <xdr:txBody>
        <a:bodyPr vertOverflow="overflow" horzOverflow="overflow"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5</xdr:col>
      <xdr:colOff>9525</xdr:colOff>
      <xdr:row>10</xdr:row>
      <xdr:rowOff>104775</xdr:rowOff>
    </xdr:from>
    <xdr:to>
      <xdr:col>9</xdr:col>
      <xdr:colOff>85725</xdr:colOff>
      <xdr:row>15</xdr:row>
      <xdr:rowOff>57150</xdr:rowOff>
    </xdr:to>
    <xdr:sp macro="" textlink="">
      <xdr:nvSpPr>
        <xdr:cNvPr id="67" name="Oval 164"/>
        <xdr:cNvSpPr>
          <a:spLocks noChangeArrowheads="1"/>
        </xdr:cNvSpPr>
      </xdr:nvSpPr>
      <xdr:spPr>
        <a:xfrm>
          <a:off x="574675" y="1368425"/>
          <a:ext cx="528320" cy="584200"/>
        </a:xfrm>
        <a:prstGeom prst="ellipse">
          <a:avLst/>
        </a:prstGeom>
        <a:solidFill>
          <a:srgbClr val="CCFFFF"/>
        </a:solidFill>
        <a:ln w="6350">
          <a:solidFill>
            <a:srgbClr val="000000"/>
          </a:solidFill>
          <a:prstDash val="dash"/>
          <a:round/>
          <a:headEnd/>
          <a:tailEnd/>
        </a:ln>
      </xdr:spPr>
      <xdr:txBody>
        <a:bodyPr vertOverflow="clip" horzOverflow="overflow" vert="wordArtVertRtl" wrap="square" lIns="27432" tIns="0" rIns="27432" bIns="0"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44</xdr:col>
      <xdr:colOff>9525</xdr:colOff>
      <xdr:row>0</xdr:row>
      <xdr:rowOff>0</xdr:rowOff>
    </xdr:from>
    <xdr:ext cx="208915" cy="186055"/>
    <xdr:sp macro="" textlink="">
      <xdr:nvSpPr>
        <xdr:cNvPr id="2" name="Rectangle 11"/>
        <xdr:cNvSpPr>
          <a:spLocks noChangeArrowheads="1"/>
        </xdr:cNvSpPr>
      </xdr:nvSpPr>
      <xdr:spPr>
        <a:xfrm>
          <a:off x="4982845" y="0"/>
          <a:ext cx="208915" cy="186055"/>
        </a:xfrm>
        <a:prstGeom prst="rect">
          <a:avLst/>
        </a:prstGeom>
        <a:no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900" b="0" i="0" u="none" strike="noStrike" baseline="0">
              <a:solidFill>
                <a:srgbClr val="000000"/>
              </a:solidFill>
              <a:latin typeface="ＭＳ 明朝"/>
              <a:ea typeface="ＭＳ 明朝"/>
            </a:rPr>
            <a:t>No.</a:t>
          </a:r>
        </a:p>
      </xdr:txBody>
    </xdr:sp>
    <xdr:clientData/>
  </xdr:oneCellAnchor>
  <xdr:oneCellAnchor>
    <xdr:from>
      <xdr:col>44</xdr:col>
      <xdr:colOff>9525</xdr:colOff>
      <xdr:row>0</xdr:row>
      <xdr:rowOff>187325</xdr:rowOff>
    </xdr:from>
    <xdr:ext cx="208915" cy="186690"/>
    <xdr:sp macro="" textlink="">
      <xdr:nvSpPr>
        <xdr:cNvPr id="3" name="Rectangle 12"/>
        <xdr:cNvSpPr>
          <a:spLocks noChangeArrowheads="1"/>
        </xdr:cNvSpPr>
      </xdr:nvSpPr>
      <xdr:spPr>
        <a:xfrm>
          <a:off x="4982845" y="187325"/>
          <a:ext cx="208915" cy="186690"/>
        </a:xfrm>
        <a:prstGeom prst="rect">
          <a:avLst/>
        </a:prstGeom>
        <a:no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900" b="0" i="0" u="none" strike="noStrike" baseline="0">
              <a:solidFill>
                <a:srgbClr val="000000"/>
              </a:solidFill>
              <a:latin typeface="ＭＳ 明朝"/>
              <a:ea typeface="ＭＳ 明朝"/>
            </a:rPr>
            <a:t>No.</a:t>
          </a:r>
        </a:p>
      </xdr:txBody>
    </xdr:sp>
    <xdr:clientData/>
  </xdr:oneCellAnchor>
  <xdr:oneCellAnchor>
    <xdr:from>
      <xdr:col>44</xdr:col>
      <xdr:colOff>9525</xdr:colOff>
      <xdr:row>1</xdr:row>
      <xdr:rowOff>187325</xdr:rowOff>
    </xdr:from>
    <xdr:ext cx="208915" cy="186690"/>
    <xdr:sp macro="" textlink="">
      <xdr:nvSpPr>
        <xdr:cNvPr id="4" name="Rectangle 13"/>
        <xdr:cNvSpPr>
          <a:spLocks noChangeArrowheads="1"/>
        </xdr:cNvSpPr>
      </xdr:nvSpPr>
      <xdr:spPr>
        <a:xfrm>
          <a:off x="4982845" y="377825"/>
          <a:ext cx="208915" cy="186690"/>
        </a:xfrm>
        <a:prstGeom prst="rect">
          <a:avLst/>
        </a:prstGeom>
        <a:noFill/>
        <a:ln w="9525">
          <a:noFill/>
          <a:miter lim="800000"/>
          <a:headEnd/>
          <a:tailEnd/>
        </a:ln>
      </xdr:spPr>
      <xdr:txBody>
        <a:bodyPr vertOverflow="overflow" horzOverflow="overflow" wrap="none" lIns="18288" tIns="18288" rIns="18288" bIns="18288" anchor="ctr" upright="1">
          <a:spAutoFit/>
        </a:bodyPr>
        <a:lstStyle/>
        <a:p>
          <a:pPr algn="ctr" rtl="0">
            <a:defRPr sz="1000"/>
          </a:pPr>
          <a:r>
            <a:rPr lang="en-US" altLang="ja-JP" sz="900" b="0" i="0" u="none" strike="noStrike" baseline="0">
              <a:solidFill>
                <a:srgbClr val="000000"/>
              </a:solidFill>
              <a:latin typeface="ＭＳ 明朝"/>
              <a:ea typeface="ＭＳ 明朝"/>
            </a:rPr>
            <a:t>No.</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46</xdr:col>
      <xdr:colOff>9525</xdr:colOff>
      <xdr:row>1</xdr:row>
      <xdr:rowOff>19050</xdr:rowOff>
    </xdr:from>
    <xdr:to>
      <xdr:col>51</xdr:col>
      <xdr:colOff>38100</xdr:colOff>
      <xdr:row>4</xdr:row>
      <xdr:rowOff>152400</xdr:rowOff>
    </xdr:to>
    <xdr:sp macro="" textlink="">
      <xdr:nvSpPr>
        <xdr:cNvPr id="2" name="Oval 61"/>
        <xdr:cNvSpPr>
          <a:spLocks noChangeArrowheads="1"/>
        </xdr:cNvSpPr>
      </xdr:nvSpPr>
      <xdr:spPr>
        <a:xfrm>
          <a:off x="5208905" y="198120"/>
          <a:ext cx="593725" cy="670560"/>
        </a:xfrm>
        <a:prstGeom prst="ellipse">
          <a:avLst/>
        </a:prstGeom>
        <a:solidFill>
          <a:srgbClr val="CCFFFF"/>
        </a:solidFill>
        <a:ln w="6350">
          <a:solidFill>
            <a:srgbClr val="000000"/>
          </a:solidFill>
          <a:prstDash val="dash"/>
          <a:round/>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twoCellAnchor>
    <xdr:from>
      <xdr:col>48</xdr:col>
      <xdr:colOff>95250</xdr:colOff>
      <xdr:row>30</xdr:row>
      <xdr:rowOff>9525</xdr:rowOff>
    </xdr:from>
    <xdr:to>
      <xdr:col>50</xdr:col>
      <xdr:colOff>99695</xdr:colOff>
      <xdr:row>31</xdr:row>
      <xdr:rowOff>99695</xdr:rowOff>
    </xdr:to>
    <xdr:sp macro="" textlink="">
      <xdr:nvSpPr>
        <xdr:cNvPr id="3" name="Rectangle 3"/>
        <xdr:cNvSpPr>
          <a:spLocks noChangeArrowheads="1"/>
        </xdr:cNvSpPr>
      </xdr:nvSpPr>
      <xdr:spPr>
        <a:xfrm>
          <a:off x="5520690" y="5173980"/>
          <a:ext cx="230505" cy="254635"/>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74</xdr:col>
      <xdr:colOff>90805</xdr:colOff>
      <xdr:row>20</xdr:row>
      <xdr:rowOff>116205</xdr:rowOff>
    </xdr:from>
    <xdr:to>
      <xdr:col>76</xdr:col>
      <xdr:colOff>94615</xdr:colOff>
      <xdr:row>22</xdr:row>
      <xdr:rowOff>119380</xdr:rowOff>
    </xdr:to>
    <xdr:sp macro="" textlink="">
      <xdr:nvSpPr>
        <xdr:cNvPr id="2" name="Rectangle 3"/>
        <xdr:cNvSpPr>
          <a:spLocks noChangeArrowheads="1"/>
        </xdr:cNvSpPr>
      </xdr:nvSpPr>
      <xdr:spPr>
        <a:xfrm>
          <a:off x="8455025" y="2643505"/>
          <a:ext cx="229870" cy="255905"/>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11</xdr:row>
      <xdr:rowOff>0</xdr:rowOff>
    </xdr:from>
    <xdr:to>
      <xdr:col>0</xdr:col>
      <xdr:colOff>0</xdr:colOff>
      <xdr:row>11</xdr:row>
      <xdr:rowOff>0</xdr:rowOff>
    </xdr:to>
    <xdr:sp macro="" textlink="">
      <xdr:nvSpPr>
        <xdr:cNvPr id="2" name="Rectangle 33"/>
        <xdr:cNvSpPr>
          <a:spLocks noChangeArrowheads="1"/>
        </xdr:cNvSpPr>
      </xdr:nvSpPr>
      <xdr:spPr>
        <a:xfrm>
          <a:off x="0" y="1390015"/>
          <a:ext cx="0" cy="0"/>
        </a:xfrm>
        <a:prstGeom prst="rect">
          <a:avLst/>
        </a:prstGeom>
        <a:noFill/>
        <a:ln w="6350">
          <a:noFill/>
          <a:miter lim="800000"/>
          <a:headEnd/>
          <a:tailEnd/>
        </a:ln>
        <a:effectLst>
          <a:outerShdw dist="35921" dir="2700000" algn="ctr" rotWithShape="0">
            <a:srgbClr val="000000"/>
          </a:outerShdw>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住所</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所在地</a:t>
          </a:r>
          <a:r>
            <a:rPr lang="en-US" altLang="ja-JP" sz="800" b="0" i="0" u="none" strike="noStrike" baseline="0">
              <a:solidFill>
                <a:srgbClr val="000000"/>
              </a:solidFill>
              <a:latin typeface="ＭＳ 明朝"/>
              <a:ea typeface="ＭＳ 明朝"/>
            </a:rPr>
            <a:t>)</a:t>
          </a:r>
        </a:p>
      </xdr:txBody>
    </xdr:sp>
    <xdr:clientData/>
  </xdr:twoCellAnchor>
  <xdr:twoCellAnchor>
    <xdr:from>
      <xdr:col>0</xdr:col>
      <xdr:colOff>0</xdr:colOff>
      <xdr:row>11</xdr:row>
      <xdr:rowOff>0</xdr:rowOff>
    </xdr:from>
    <xdr:to>
      <xdr:col>0</xdr:col>
      <xdr:colOff>0</xdr:colOff>
      <xdr:row>11</xdr:row>
      <xdr:rowOff>0</xdr:rowOff>
    </xdr:to>
    <xdr:sp macro="" textlink="">
      <xdr:nvSpPr>
        <xdr:cNvPr id="3" name="Rectangle 34"/>
        <xdr:cNvSpPr>
          <a:spLocks noChangeArrowheads="1"/>
        </xdr:cNvSpPr>
      </xdr:nvSpPr>
      <xdr:spPr>
        <a:xfrm>
          <a:off x="0" y="1390015"/>
          <a:ext cx="0" cy="0"/>
        </a:xfrm>
        <a:prstGeom prst="rect">
          <a:avLst/>
        </a:prstGeom>
        <a:noFill/>
        <a:ln w="6350">
          <a:noFill/>
          <a:miter lim="800000"/>
          <a:headEnd/>
          <a:tailEnd/>
        </a:ln>
        <a:effectLst>
          <a:outerShdw dist="35921" dir="2700000" algn="ctr" rotWithShape="0">
            <a:srgbClr val="000000"/>
          </a:outerShdw>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氏名</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名称</a:t>
          </a:r>
          <a:r>
            <a:rPr lang="en-US" altLang="ja-JP" sz="800" b="0" i="0" u="none" strike="noStrike" baseline="0">
              <a:solidFill>
                <a:srgbClr val="000000"/>
              </a:solidFill>
              <a:latin typeface="ＭＳ 明朝"/>
              <a:ea typeface="ＭＳ 明朝"/>
            </a:rPr>
            <a:t>)</a:t>
          </a:r>
        </a:p>
      </xdr:txBody>
    </xdr:sp>
    <xdr:clientData/>
  </xdr:twoCellAnchor>
  <xdr:twoCellAnchor>
    <xdr:from>
      <xdr:col>0</xdr:col>
      <xdr:colOff>0</xdr:colOff>
      <xdr:row>11</xdr:row>
      <xdr:rowOff>0</xdr:rowOff>
    </xdr:from>
    <xdr:to>
      <xdr:col>0</xdr:col>
      <xdr:colOff>0</xdr:colOff>
      <xdr:row>11</xdr:row>
      <xdr:rowOff>0</xdr:rowOff>
    </xdr:to>
    <xdr:sp macro="" textlink="">
      <xdr:nvSpPr>
        <xdr:cNvPr id="4" name="Rectangle 50"/>
        <xdr:cNvSpPr>
          <a:spLocks noChangeArrowheads="1"/>
        </xdr:cNvSpPr>
      </xdr:nvSpPr>
      <xdr:spPr>
        <a:xfrm>
          <a:off x="0" y="1390015"/>
          <a:ext cx="0" cy="0"/>
        </a:xfrm>
        <a:prstGeom prst="rect">
          <a:avLst/>
        </a:prstGeom>
        <a:noFill/>
        <a:ln w="6350">
          <a:noFill/>
          <a:miter lim="800000"/>
          <a:headEnd/>
          <a:tailEnd/>
        </a:ln>
        <a:effectLst>
          <a:outerShdw dist="35921" dir="2700000" algn="ctr" rotWithShape="0">
            <a:srgbClr val="000000"/>
          </a:outerShdw>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住所</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所在地</a:t>
          </a:r>
          <a:r>
            <a:rPr lang="en-US" altLang="ja-JP" sz="800" b="0" i="0" u="none" strike="noStrike" baseline="0">
              <a:solidFill>
                <a:srgbClr val="000000"/>
              </a:solidFill>
              <a:latin typeface="ＭＳ 明朝"/>
              <a:ea typeface="ＭＳ 明朝"/>
            </a:rPr>
            <a:t>)</a:t>
          </a:r>
        </a:p>
      </xdr:txBody>
    </xdr:sp>
    <xdr:clientData/>
  </xdr:twoCellAnchor>
  <xdr:twoCellAnchor>
    <xdr:from>
      <xdr:col>0</xdr:col>
      <xdr:colOff>0</xdr:colOff>
      <xdr:row>11</xdr:row>
      <xdr:rowOff>0</xdr:rowOff>
    </xdr:from>
    <xdr:to>
      <xdr:col>0</xdr:col>
      <xdr:colOff>0</xdr:colOff>
      <xdr:row>11</xdr:row>
      <xdr:rowOff>0</xdr:rowOff>
    </xdr:to>
    <xdr:sp macro="" textlink="">
      <xdr:nvSpPr>
        <xdr:cNvPr id="5" name="Rectangle 51"/>
        <xdr:cNvSpPr>
          <a:spLocks noChangeArrowheads="1"/>
        </xdr:cNvSpPr>
      </xdr:nvSpPr>
      <xdr:spPr>
        <a:xfrm>
          <a:off x="0" y="1390015"/>
          <a:ext cx="0" cy="0"/>
        </a:xfrm>
        <a:prstGeom prst="rect">
          <a:avLst/>
        </a:prstGeom>
        <a:noFill/>
        <a:ln w="6350">
          <a:noFill/>
          <a:miter lim="800000"/>
          <a:headEnd/>
          <a:tailEnd/>
        </a:ln>
        <a:effectLst>
          <a:outerShdw dist="35921" dir="2700000" algn="ctr" rotWithShape="0">
            <a:srgbClr val="000000"/>
          </a:outerShdw>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氏名</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名称</a:t>
          </a:r>
          <a:r>
            <a:rPr lang="en-US" altLang="ja-JP" sz="800" b="0" i="0" u="none" strike="noStrike" baseline="0">
              <a:solidFill>
                <a:srgbClr val="000000"/>
              </a:solidFill>
              <a:latin typeface="ＭＳ 明朝"/>
              <a:ea typeface="ＭＳ 明朝"/>
            </a:rPr>
            <a:t>)</a:t>
          </a:r>
        </a:p>
      </xdr:txBody>
    </xdr:sp>
    <xdr:clientData/>
  </xdr:twoCellAnchor>
  <xdr:twoCellAnchor>
    <xdr:from>
      <xdr:col>14</xdr:col>
      <xdr:colOff>104775</xdr:colOff>
      <xdr:row>11</xdr:row>
      <xdr:rowOff>0</xdr:rowOff>
    </xdr:from>
    <xdr:to>
      <xdr:col>17</xdr:col>
      <xdr:colOff>28575</xdr:colOff>
      <xdr:row>11</xdr:row>
      <xdr:rowOff>0</xdr:rowOff>
    </xdr:to>
    <xdr:sp macro="" textlink="">
      <xdr:nvSpPr>
        <xdr:cNvPr id="6" name="Rectangle 73"/>
        <xdr:cNvSpPr>
          <a:spLocks noChangeArrowheads="1"/>
        </xdr:cNvSpPr>
      </xdr:nvSpPr>
      <xdr:spPr>
        <a:xfrm>
          <a:off x="1687195" y="1390015"/>
          <a:ext cx="26289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31</xdr:col>
      <xdr:colOff>95250</xdr:colOff>
      <xdr:row>11</xdr:row>
      <xdr:rowOff>0</xdr:rowOff>
    </xdr:from>
    <xdr:to>
      <xdr:col>33</xdr:col>
      <xdr:colOff>28575</xdr:colOff>
      <xdr:row>11</xdr:row>
      <xdr:rowOff>0</xdr:rowOff>
    </xdr:to>
    <xdr:sp macro="" textlink="">
      <xdr:nvSpPr>
        <xdr:cNvPr id="7" name="Rectangle 74"/>
        <xdr:cNvSpPr>
          <a:spLocks noChangeArrowheads="1"/>
        </xdr:cNvSpPr>
      </xdr:nvSpPr>
      <xdr:spPr>
        <a:xfrm>
          <a:off x="3599180" y="1390015"/>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14</xdr:col>
      <xdr:colOff>104775</xdr:colOff>
      <xdr:row>11</xdr:row>
      <xdr:rowOff>0</xdr:rowOff>
    </xdr:from>
    <xdr:to>
      <xdr:col>17</xdr:col>
      <xdr:colOff>28575</xdr:colOff>
      <xdr:row>11</xdr:row>
      <xdr:rowOff>0</xdr:rowOff>
    </xdr:to>
    <xdr:sp macro="" textlink="">
      <xdr:nvSpPr>
        <xdr:cNvPr id="8" name="Rectangle 93"/>
        <xdr:cNvSpPr>
          <a:spLocks noChangeArrowheads="1"/>
        </xdr:cNvSpPr>
      </xdr:nvSpPr>
      <xdr:spPr>
        <a:xfrm>
          <a:off x="1687195" y="1390015"/>
          <a:ext cx="26289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31</xdr:col>
      <xdr:colOff>95250</xdr:colOff>
      <xdr:row>11</xdr:row>
      <xdr:rowOff>0</xdr:rowOff>
    </xdr:from>
    <xdr:to>
      <xdr:col>33</xdr:col>
      <xdr:colOff>28575</xdr:colOff>
      <xdr:row>11</xdr:row>
      <xdr:rowOff>0</xdr:rowOff>
    </xdr:to>
    <xdr:sp macro="" textlink="">
      <xdr:nvSpPr>
        <xdr:cNvPr id="9" name="Rectangle 94"/>
        <xdr:cNvSpPr>
          <a:spLocks noChangeArrowheads="1"/>
        </xdr:cNvSpPr>
      </xdr:nvSpPr>
      <xdr:spPr>
        <a:xfrm>
          <a:off x="3599180" y="1390015"/>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14</xdr:col>
      <xdr:colOff>104775</xdr:colOff>
      <xdr:row>93</xdr:row>
      <xdr:rowOff>0</xdr:rowOff>
    </xdr:from>
    <xdr:to>
      <xdr:col>17</xdr:col>
      <xdr:colOff>28575</xdr:colOff>
      <xdr:row>93</xdr:row>
      <xdr:rowOff>0</xdr:rowOff>
    </xdr:to>
    <xdr:sp macro="" textlink="">
      <xdr:nvSpPr>
        <xdr:cNvPr id="10" name="Rectangle 136"/>
        <xdr:cNvSpPr>
          <a:spLocks noChangeArrowheads="1"/>
        </xdr:cNvSpPr>
      </xdr:nvSpPr>
      <xdr:spPr>
        <a:xfrm>
          <a:off x="1687195" y="11751945"/>
          <a:ext cx="26289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31</xdr:col>
      <xdr:colOff>95250</xdr:colOff>
      <xdr:row>93</xdr:row>
      <xdr:rowOff>0</xdr:rowOff>
    </xdr:from>
    <xdr:to>
      <xdr:col>33</xdr:col>
      <xdr:colOff>28575</xdr:colOff>
      <xdr:row>93</xdr:row>
      <xdr:rowOff>0</xdr:rowOff>
    </xdr:to>
    <xdr:sp macro="" textlink="">
      <xdr:nvSpPr>
        <xdr:cNvPr id="11" name="Rectangle 137"/>
        <xdr:cNvSpPr>
          <a:spLocks noChangeArrowheads="1"/>
        </xdr:cNvSpPr>
      </xdr:nvSpPr>
      <xdr:spPr>
        <a:xfrm>
          <a:off x="3599180" y="11751945"/>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14</xdr:col>
      <xdr:colOff>104775</xdr:colOff>
      <xdr:row>93</xdr:row>
      <xdr:rowOff>0</xdr:rowOff>
    </xdr:from>
    <xdr:to>
      <xdr:col>17</xdr:col>
      <xdr:colOff>28575</xdr:colOff>
      <xdr:row>93</xdr:row>
      <xdr:rowOff>0</xdr:rowOff>
    </xdr:to>
    <xdr:sp macro="" textlink="">
      <xdr:nvSpPr>
        <xdr:cNvPr id="12" name="Rectangle 138"/>
        <xdr:cNvSpPr>
          <a:spLocks noChangeArrowheads="1"/>
        </xdr:cNvSpPr>
      </xdr:nvSpPr>
      <xdr:spPr>
        <a:xfrm>
          <a:off x="1687195" y="11751945"/>
          <a:ext cx="26289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31</xdr:col>
      <xdr:colOff>95250</xdr:colOff>
      <xdr:row>93</xdr:row>
      <xdr:rowOff>0</xdr:rowOff>
    </xdr:from>
    <xdr:to>
      <xdr:col>33</xdr:col>
      <xdr:colOff>28575</xdr:colOff>
      <xdr:row>93</xdr:row>
      <xdr:rowOff>0</xdr:rowOff>
    </xdr:to>
    <xdr:sp macro="" textlink="">
      <xdr:nvSpPr>
        <xdr:cNvPr id="13" name="Rectangle 139"/>
        <xdr:cNvSpPr>
          <a:spLocks noChangeArrowheads="1"/>
        </xdr:cNvSpPr>
      </xdr:nvSpPr>
      <xdr:spPr>
        <a:xfrm>
          <a:off x="3599180" y="11751945"/>
          <a:ext cx="159385"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46</xdr:col>
      <xdr:colOff>85725</xdr:colOff>
      <xdr:row>86</xdr:row>
      <xdr:rowOff>76200</xdr:rowOff>
    </xdr:from>
    <xdr:to>
      <xdr:col>53</xdr:col>
      <xdr:colOff>9525</xdr:colOff>
      <xdr:row>93</xdr:row>
      <xdr:rowOff>0</xdr:rowOff>
    </xdr:to>
    <xdr:sp macro="" textlink="">
      <xdr:nvSpPr>
        <xdr:cNvPr id="14" name="Oval 140"/>
        <xdr:cNvSpPr>
          <a:spLocks noChangeArrowheads="1"/>
        </xdr:cNvSpPr>
      </xdr:nvSpPr>
      <xdr:spPr>
        <a:xfrm>
          <a:off x="5285105" y="10943590"/>
          <a:ext cx="715010" cy="808355"/>
        </a:xfrm>
        <a:prstGeom prst="ellipse">
          <a:avLst/>
        </a:prstGeom>
        <a:solidFill>
          <a:srgbClr val="CCFFFF"/>
        </a:solidFill>
        <a:ln w="6350">
          <a:solidFill>
            <a:srgbClr val="000000"/>
          </a:solidFill>
          <a:prstDash val="dash"/>
          <a:round/>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 付 印</a:t>
          </a:r>
        </a:p>
      </xdr:txBody>
    </xdr:sp>
    <xdr:clientData/>
  </xdr:twoCellAnchor>
  <xdr:twoCellAnchor>
    <xdr:from>
      <xdr:col>58</xdr:col>
      <xdr:colOff>0</xdr:colOff>
      <xdr:row>93</xdr:row>
      <xdr:rowOff>0</xdr:rowOff>
    </xdr:from>
    <xdr:to>
      <xdr:col>58</xdr:col>
      <xdr:colOff>0</xdr:colOff>
      <xdr:row>93</xdr:row>
      <xdr:rowOff>0</xdr:rowOff>
    </xdr:to>
    <xdr:sp macro="" textlink="">
      <xdr:nvSpPr>
        <xdr:cNvPr id="15" name="Rectangle 146"/>
        <xdr:cNvSpPr>
          <a:spLocks noChangeArrowheads="1"/>
        </xdr:cNvSpPr>
      </xdr:nvSpPr>
      <xdr:spPr>
        <a:xfrm>
          <a:off x="6503670" y="1175194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58</xdr:col>
      <xdr:colOff>0</xdr:colOff>
      <xdr:row>93</xdr:row>
      <xdr:rowOff>0</xdr:rowOff>
    </xdr:from>
    <xdr:to>
      <xdr:col>58</xdr:col>
      <xdr:colOff>0</xdr:colOff>
      <xdr:row>93</xdr:row>
      <xdr:rowOff>0</xdr:rowOff>
    </xdr:to>
    <xdr:sp macro="" textlink="">
      <xdr:nvSpPr>
        <xdr:cNvPr id="16" name="Rectangle 147"/>
        <xdr:cNvSpPr>
          <a:spLocks noChangeArrowheads="1"/>
        </xdr:cNvSpPr>
      </xdr:nvSpPr>
      <xdr:spPr>
        <a:xfrm>
          <a:off x="6503670" y="1175194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58</xdr:col>
      <xdr:colOff>0</xdr:colOff>
      <xdr:row>93</xdr:row>
      <xdr:rowOff>0</xdr:rowOff>
    </xdr:from>
    <xdr:to>
      <xdr:col>58</xdr:col>
      <xdr:colOff>0</xdr:colOff>
      <xdr:row>93</xdr:row>
      <xdr:rowOff>0</xdr:rowOff>
    </xdr:to>
    <xdr:sp macro="" textlink="">
      <xdr:nvSpPr>
        <xdr:cNvPr id="17" name="Rectangle 148"/>
        <xdr:cNvSpPr>
          <a:spLocks noChangeArrowheads="1"/>
        </xdr:cNvSpPr>
      </xdr:nvSpPr>
      <xdr:spPr>
        <a:xfrm>
          <a:off x="6503670" y="1175194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58</xdr:col>
      <xdr:colOff>0</xdr:colOff>
      <xdr:row>93</xdr:row>
      <xdr:rowOff>0</xdr:rowOff>
    </xdr:from>
    <xdr:to>
      <xdr:col>58</xdr:col>
      <xdr:colOff>0</xdr:colOff>
      <xdr:row>93</xdr:row>
      <xdr:rowOff>0</xdr:rowOff>
    </xdr:to>
    <xdr:sp macro="" textlink="">
      <xdr:nvSpPr>
        <xdr:cNvPr id="18" name="Rectangle 149"/>
        <xdr:cNvSpPr>
          <a:spLocks noChangeArrowheads="1"/>
        </xdr:cNvSpPr>
      </xdr:nvSpPr>
      <xdr:spPr>
        <a:xfrm>
          <a:off x="6503670" y="11751945"/>
          <a:ext cx="0" cy="0"/>
        </a:xfrm>
        <a:prstGeom prst="rect">
          <a:avLst/>
        </a:prstGeom>
        <a:noFill/>
        <a:ln w="0">
          <a:noFill/>
          <a:miter lim="800000"/>
          <a:headEnd/>
          <a:tailEnd/>
        </a:ln>
        <a:effectLst>
          <a:outerShdw dist="35921" dir="2700000" algn="ctr" rotWithShape="0">
            <a:srgbClr val="000000"/>
          </a:outerShdw>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51</xdr:col>
      <xdr:colOff>19050</xdr:colOff>
      <xdr:row>68</xdr:row>
      <xdr:rowOff>0</xdr:rowOff>
    </xdr:from>
    <xdr:to>
      <xdr:col>57</xdr:col>
      <xdr:colOff>0</xdr:colOff>
      <xdr:row>68</xdr:row>
      <xdr:rowOff>45720</xdr:rowOff>
    </xdr:to>
    <xdr:sp macro="" textlink="">
      <xdr:nvSpPr>
        <xdr:cNvPr id="19" name="Rectangle 3"/>
        <xdr:cNvSpPr>
          <a:spLocks noChangeArrowheads="1"/>
        </xdr:cNvSpPr>
      </xdr:nvSpPr>
      <xdr:spPr>
        <a:xfrm flipH="1">
          <a:off x="5783580" y="8592820"/>
          <a:ext cx="607060" cy="45720"/>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endParaRPr lang="ja-JP" altLang="en-US" sz="1200" b="0" i="0" u="none" strike="noStrike" baseline="0">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66675</xdr:colOff>
      <xdr:row>10</xdr:row>
      <xdr:rowOff>19050</xdr:rowOff>
    </xdr:from>
    <xdr:to>
      <xdr:col>10</xdr:col>
      <xdr:colOff>113030</xdr:colOff>
      <xdr:row>15</xdr:row>
      <xdr:rowOff>95250</xdr:rowOff>
    </xdr:to>
    <xdr:sp macro="" textlink="">
      <xdr:nvSpPr>
        <xdr:cNvPr id="2" name="Oval 1"/>
        <xdr:cNvSpPr>
          <a:spLocks noChangeArrowheads="1"/>
        </xdr:cNvSpPr>
      </xdr:nvSpPr>
      <xdr:spPr>
        <a:xfrm>
          <a:off x="631825" y="1282700"/>
          <a:ext cx="611505" cy="708025"/>
        </a:xfrm>
        <a:prstGeom prst="ellipse">
          <a:avLst/>
        </a:prstGeom>
        <a:solidFill>
          <a:srgbClr val="CCFFFF"/>
        </a:solidFill>
        <a:ln w="6350">
          <a:solidFill>
            <a:srgbClr val="000000"/>
          </a:solidFill>
          <a:prstDash val="dash"/>
          <a:round/>
          <a:headEnd/>
          <a:tailEnd/>
        </a:ln>
        <a:effectLst/>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twoCellAnchor>
    <xdr:from>
      <xdr:col>5</xdr:col>
      <xdr:colOff>66675</xdr:colOff>
      <xdr:row>92</xdr:row>
      <xdr:rowOff>19050</xdr:rowOff>
    </xdr:from>
    <xdr:to>
      <xdr:col>10</xdr:col>
      <xdr:colOff>113030</xdr:colOff>
      <xdr:row>97</xdr:row>
      <xdr:rowOff>95250</xdr:rowOff>
    </xdr:to>
    <xdr:sp macro="" textlink="">
      <xdr:nvSpPr>
        <xdr:cNvPr id="3" name="Oval 14"/>
        <xdr:cNvSpPr>
          <a:spLocks noChangeArrowheads="1"/>
        </xdr:cNvSpPr>
      </xdr:nvSpPr>
      <xdr:spPr>
        <a:xfrm>
          <a:off x="631825" y="11866245"/>
          <a:ext cx="611505" cy="708025"/>
        </a:xfrm>
        <a:prstGeom prst="ellipse">
          <a:avLst/>
        </a:prstGeom>
        <a:solidFill>
          <a:srgbClr val="CCFFFF"/>
        </a:solidFill>
        <a:ln w="6350">
          <a:solidFill>
            <a:srgbClr val="000000"/>
          </a:solidFill>
          <a:prstDash val="dash"/>
          <a:round/>
          <a:headEnd/>
          <a:tailEnd/>
        </a:ln>
      </xdr:spPr>
      <xdr:txBody>
        <a:bodyPr vertOverflow="clip" horzOverflow="overflow"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80</xdr:col>
      <xdr:colOff>38100</xdr:colOff>
      <xdr:row>32</xdr:row>
      <xdr:rowOff>19050</xdr:rowOff>
    </xdr:from>
    <xdr:to>
      <xdr:col>81</xdr:col>
      <xdr:colOff>76200</xdr:colOff>
      <xdr:row>33</xdr:row>
      <xdr:rowOff>28575</xdr:rowOff>
    </xdr:to>
    <xdr:sp macro="" textlink="">
      <xdr:nvSpPr>
        <xdr:cNvPr id="2" name="Oval 103"/>
        <xdr:cNvSpPr>
          <a:spLocks noChangeArrowheads="1"/>
        </xdr:cNvSpPr>
      </xdr:nvSpPr>
      <xdr:spPr>
        <a:xfrm>
          <a:off x="9107805" y="652716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32</xdr:row>
      <xdr:rowOff>19050</xdr:rowOff>
    </xdr:from>
    <xdr:to>
      <xdr:col>84</xdr:col>
      <xdr:colOff>19050</xdr:colOff>
      <xdr:row>33</xdr:row>
      <xdr:rowOff>28575</xdr:rowOff>
    </xdr:to>
    <xdr:sp macro="" textlink="">
      <xdr:nvSpPr>
        <xdr:cNvPr id="3" name="Oval 104"/>
        <xdr:cNvSpPr>
          <a:spLocks noChangeArrowheads="1"/>
        </xdr:cNvSpPr>
      </xdr:nvSpPr>
      <xdr:spPr>
        <a:xfrm>
          <a:off x="9400540" y="6527165"/>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29</xdr:row>
      <xdr:rowOff>19050</xdr:rowOff>
    </xdr:from>
    <xdr:to>
      <xdr:col>81</xdr:col>
      <xdr:colOff>76200</xdr:colOff>
      <xdr:row>30</xdr:row>
      <xdr:rowOff>57150</xdr:rowOff>
    </xdr:to>
    <xdr:sp macro="" textlink="">
      <xdr:nvSpPr>
        <xdr:cNvPr id="4" name="Oval 105"/>
        <xdr:cNvSpPr>
          <a:spLocks noChangeArrowheads="1"/>
        </xdr:cNvSpPr>
      </xdr:nvSpPr>
      <xdr:spPr>
        <a:xfrm>
          <a:off x="9107805" y="6096000"/>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32</xdr:row>
      <xdr:rowOff>19050</xdr:rowOff>
    </xdr:from>
    <xdr:to>
      <xdr:col>67</xdr:col>
      <xdr:colOff>76200</xdr:colOff>
      <xdr:row>33</xdr:row>
      <xdr:rowOff>28575</xdr:rowOff>
    </xdr:to>
    <xdr:sp macro="" textlink="">
      <xdr:nvSpPr>
        <xdr:cNvPr id="5" name="Oval 106"/>
        <xdr:cNvSpPr>
          <a:spLocks noChangeArrowheads="1"/>
        </xdr:cNvSpPr>
      </xdr:nvSpPr>
      <xdr:spPr>
        <a:xfrm>
          <a:off x="7525385" y="652716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32</xdr:row>
      <xdr:rowOff>95250</xdr:rowOff>
    </xdr:from>
    <xdr:to>
      <xdr:col>82</xdr:col>
      <xdr:colOff>66675</xdr:colOff>
      <xdr:row>32</xdr:row>
      <xdr:rowOff>95250</xdr:rowOff>
    </xdr:to>
    <xdr:sp macro="" textlink="">
      <xdr:nvSpPr>
        <xdr:cNvPr id="6" name="Line 107"/>
        <xdr:cNvSpPr>
          <a:spLocks noChangeShapeType="1"/>
        </xdr:cNvSpPr>
      </xdr:nvSpPr>
      <xdr:spPr>
        <a:xfrm flipV="1">
          <a:off x="9295765" y="6603365"/>
          <a:ext cx="66675" cy="0"/>
        </a:xfrm>
        <a:prstGeom prst="line">
          <a:avLst/>
        </a:prstGeom>
        <a:noFill/>
        <a:ln w="6350">
          <a:solidFill>
            <a:srgbClr val="000000"/>
          </a:solidFill>
          <a:round/>
          <a:headEnd/>
          <a:tailEnd/>
        </a:ln>
      </xdr:spPr>
    </xdr:sp>
    <xdr:clientData/>
  </xdr:twoCellAnchor>
  <xdr:twoCellAnchor>
    <xdr:from>
      <xdr:col>80</xdr:col>
      <xdr:colOff>38100</xdr:colOff>
      <xdr:row>69</xdr:row>
      <xdr:rowOff>19050</xdr:rowOff>
    </xdr:from>
    <xdr:to>
      <xdr:col>81</xdr:col>
      <xdr:colOff>76200</xdr:colOff>
      <xdr:row>70</xdr:row>
      <xdr:rowOff>28575</xdr:rowOff>
    </xdr:to>
    <xdr:sp macro="" textlink="">
      <xdr:nvSpPr>
        <xdr:cNvPr id="7" name="Oval 108"/>
        <xdr:cNvSpPr>
          <a:spLocks noChangeArrowheads="1"/>
        </xdr:cNvSpPr>
      </xdr:nvSpPr>
      <xdr:spPr>
        <a:xfrm>
          <a:off x="9107805" y="1370965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69</xdr:row>
      <xdr:rowOff>19050</xdr:rowOff>
    </xdr:from>
    <xdr:to>
      <xdr:col>84</xdr:col>
      <xdr:colOff>19050</xdr:colOff>
      <xdr:row>70</xdr:row>
      <xdr:rowOff>28575</xdr:rowOff>
    </xdr:to>
    <xdr:sp macro="" textlink="">
      <xdr:nvSpPr>
        <xdr:cNvPr id="8" name="Oval 109"/>
        <xdr:cNvSpPr>
          <a:spLocks noChangeArrowheads="1"/>
        </xdr:cNvSpPr>
      </xdr:nvSpPr>
      <xdr:spPr>
        <a:xfrm>
          <a:off x="9400540" y="13709650"/>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66</xdr:row>
      <xdr:rowOff>19050</xdr:rowOff>
    </xdr:from>
    <xdr:to>
      <xdr:col>81</xdr:col>
      <xdr:colOff>76200</xdr:colOff>
      <xdr:row>67</xdr:row>
      <xdr:rowOff>57150</xdr:rowOff>
    </xdr:to>
    <xdr:sp macro="" textlink="">
      <xdr:nvSpPr>
        <xdr:cNvPr id="9" name="Oval 110"/>
        <xdr:cNvSpPr>
          <a:spLocks noChangeArrowheads="1"/>
        </xdr:cNvSpPr>
      </xdr:nvSpPr>
      <xdr:spPr>
        <a:xfrm>
          <a:off x="9107805" y="13278485"/>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69</xdr:row>
      <xdr:rowOff>19050</xdr:rowOff>
    </xdr:from>
    <xdr:to>
      <xdr:col>67</xdr:col>
      <xdr:colOff>76200</xdr:colOff>
      <xdr:row>70</xdr:row>
      <xdr:rowOff>28575</xdr:rowOff>
    </xdr:to>
    <xdr:sp macro="" textlink="">
      <xdr:nvSpPr>
        <xdr:cNvPr id="10" name="Oval 111"/>
        <xdr:cNvSpPr>
          <a:spLocks noChangeArrowheads="1"/>
        </xdr:cNvSpPr>
      </xdr:nvSpPr>
      <xdr:spPr>
        <a:xfrm>
          <a:off x="7525385" y="1370965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69</xdr:row>
      <xdr:rowOff>95250</xdr:rowOff>
    </xdr:from>
    <xdr:to>
      <xdr:col>82</xdr:col>
      <xdr:colOff>66675</xdr:colOff>
      <xdr:row>69</xdr:row>
      <xdr:rowOff>95250</xdr:rowOff>
    </xdr:to>
    <xdr:sp macro="" textlink="">
      <xdr:nvSpPr>
        <xdr:cNvPr id="11" name="Line 112"/>
        <xdr:cNvSpPr>
          <a:spLocks noChangeShapeType="1"/>
        </xdr:cNvSpPr>
      </xdr:nvSpPr>
      <xdr:spPr>
        <a:xfrm flipV="1">
          <a:off x="9295765" y="13785850"/>
          <a:ext cx="66675" cy="0"/>
        </a:xfrm>
        <a:prstGeom prst="line">
          <a:avLst/>
        </a:prstGeom>
        <a:noFill/>
        <a:ln w="6350">
          <a:solidFill>
            <a:srgbClr val="000000"/>
          </a:solidFill>
          <a:round/>
          <a:headEnd/>
          <a:tailEnd/>
        </a:ln>
      </xdr:spPr>
    </xdr:sp>
    <xdr:clientData/>
  </xdr:twoCellAnchor>
  <xdr:twoCellAnchor>
    <xdr:from>
      <xdr:col>80</xdr:col>
      <xdr:colOff>38100</xdr:colOff>
      <xdr:row>106</xdr:row>
      <xdr:rowOff>19050</xdr:rowOff>
    </xdr:from>
    <xdr:to>
      <xdr:col>81</xdr:col>
      <xdr:colOff>76200</xdr:colOff>
      <xdr:row>107</xdr:row>
      <xdr:rowOff>28575</xdr:rowOff>
    </xdr:to>
    <xdr:sp macro="" textlink="">
      <xdr:nvSpPr>
        <xdr:cNvPr id="12" name="Oval 113"/>
        <xdr:cNvSpPr>
          <a:spLocks noChangeArrowheads="1"/>
        </xdr:cNvSpPr>
      </xdr:nvSpPr>
      <xdr:spPr>
        <a:xfrm>
          <a:off x="9107805" y="2089213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106</xdr:row>
      <xdr:rowOff>19050</xdr:rowOff>
    </xdr:from>
    <xdr:to>
      <xdr:col>84</xdr:col>
      <xdr:colOff>19050</xdr:colOff>
      <xdr:row>107</xdr:row>
      <xdr:rowOff>28575</xdr:rowOff>
    </xdr:to>
    <xdr:sp macro="" textlink="">
      <xdr:nvSpPr>
        <xdr:cNvPr id="13" name="Oval 114"/>
        <xdr:cNvSpPr>
          <a:spLocks noChangeArrowheads="1"/>
        </xdr:cNvSpPr>
      </xdr:nvSpPr>
      <xdr:spPr>
        <a:xfrm>
          <a:off x="9400540" y="20892135"/>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103</xdr:row>
      <xdr:rowOff>19050</xdr:rowOff>
    </xdr:from>
    <xdr:to>
      <xdr:col>81</xdr:col>
      <xdr:colOff>76200</xdr:colOff>
      <xdr:row>104</xdr:row>
      <xdr:rowOff>57150</xdr:rowOff>
    </xdr:to>
    <xdr:sp macro="" textlink="">
      <xdr:nvSpPr>
        <xdr:cNvPr id="14" name="Oval 115"/>
        <xdr:cNvSpPr>
          <a:spLocks noChangeArrowheads="1"/>
        </xdr:cNvSpPr>
      </xdr:nvSpPr>
      <xdr:spPr>
        <a:xfrm>
          <a:off x="9107805" y="20460970"/>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106</xdr:row>
      <xdr:rowOff>19050</xdr:rowOff>
    </xdr:from>
    <xdr:to>
      <xdr:col>67</xdr:col>
      <xdr:colOff>76200</xdr:colOff>
      <xdr:row>107</xdr:row>
      <xdr:rowOff>28575</xdr:rowOff>
    </xdr:to>
    <xdr:sp macro="" textlink="">
      <xdr:nvSpPr>
        <xdr:cNvPr id="15" name="Oval 116"/>
        <xdr:cNvSpPr>
          <a:spLocks noChangeArrowheads="1"/>
        </xdr:cNvSpPr>
      </xdr:nvSpPr>
      <xdr:spPr>
        <a:xfrm>
          <a:off x="7525385" y="2089213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106</xdr:row>
      <xdr:rowOff>95250</xdr:rowOff>
    </xdr:from>
    <xdr:to>
      <xdr:col>82</xdr:col>
      <xdr:colOff>66675</xdr:colOff>
      <xdr:row>106</xdr:row>
      <xdr:rowOff>95250</xdr:rowOff>
    </xdr:to>
    <xdr:sp macro="" textlink="">
      <xdr:nvSpPr>
        <xdr:cNvPr id="16" name="Line 117"/>
        <xdr:cNvSpPr>
          <a:spLocks noChangeShapeType="1"/>
        </xdr:cNvSpPr>
      </xdr:nvSpPr>
      <xdr:spPr>
        <a:xfrm flipV="1">
          <a:off x="9295765" y="20968335"/>
          <a:ext cx="66675" cy="0"/>
        </a:xfrm>
        <a:prstGeom prst="line">
          <a:avLst/>
        </a:prstGeom>
        <a:noFill/>
        <a:ln w="6350">
          <a:solidFill>
            <a:srgbClr val="000000"/>
          </a:solidFill>
          <a:round/>
          <a:headEnd/>
          <a:tailEnd/>
        </a:ln>
      </xdr:spPr>
    </xdr:sp>
    <xdr:clientData/>
  </xdr:twoCellAnchor>
  <xdr:twoCellAnchor>
    <xdr:from>
      <xdr:col>80</xdr:col>
      <xdr:colOff>38100</xdr:colOff>
      <xdr:row>143</xdr:row>
      <xdr:rowOff>19050</xdr:rowOff>
    </xdr:from>
    <xdr:to>
      <xdr:col>81</xdr:col>
      <xdr:colOff>76200</xdr:colOff>
      <xdr:row>144</xdr:row>
      <xdr:rowOff>28575</xdr:rowOff>
    </xdr:to>
    <xdr:sp macro="" textlink="">
      <xdr:nvSpPr>
        <xdr:cNvPr id="17" name="Oval 118"/>
        <xdr:cNvSpPr>
          <a:spLocks noChangeArrowheads="1"/>
        </xdr:cNvSpPr>
      </xdr:nvSpPr>
      <xdr:spPr>
        <a:xfrm>
          <a:off x="9107805" y="2807462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143</xdr:row>
      <xdr:rowOff>19050</xdr:rowOff>
    </xdr:from>
    <xdr:to>
      <xdr:col>84</xdr:col>
      <xdr:colOff>19050</xdr:colOff>
      <xdr:row>144</xdr:row>
      <xdr:rowOff>28575</xdr:rowOff>
    </xdr:to>
    <xdr:sp macro="" textlink="">
      <xdr:nvSpPr>
        <xdr:cNvPr id="18" name="Oval 119"/>
        <xdr:cNvSpPr>
          <a:spLocks noChangeArrowheads="1"/>
        </xdr:cNvSpPr>
      </xdr:nvSpPr>
      <xdr:spPr>
        <a:xfrm>
          <a:off x="9400540" y="28074620"/>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140</xdr:row>
      <xdr:rowOff>19050</xdr:rowOff>
    </xdr:from>
    <xdr:to>
      <xdr:col>81</xdr:col>
      <xdr:colOff>76200</xdr:colOff>
      <xdr:row>141</xdr:row>
      <xdr:rowOff>57150</xdr:rowOff>
    </xdr:to>
    <xdr:sp macro="" textlink="">
      <xdr:nvSpPr>
        <xdr:cNvPr id="19" name="Oval 120"/>
        <xdr:cNvSpPr>
          <a:spLocks noChangeArrowheads="1"/>
        </xdr:cNvSpPr>
      </xdr:nvSpPr>
      <xdr:spPr>
        <a:xfrm>
          <a:off x="9107805" y="27643455"/>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143</xdr:row>
      <xdr:rowOff>19050</xdr:rowOff>
    </xdr:from>
    <xdr:to>
      <xdr:col>67</xdr:col>
      <xdr:colOff>76200</xdr:colOff>
      <xdr:row>144</xdr:row>
      <xdr:rowOff>28575</xdr:rowOff>
    </xdr:to>
    <xdr:sp macro="" textlink="">
      <xdr:nvSpPr>
        <xdr:cNvPr id="20" name="Oval 121"/>
        <xdr:cNvSpPr>
          <a:spLocks noChangeArrowheads="1"/>
        </xdr:cNvSpPr>
      </xdr:nvSpPr>
      <xdr:spPr>
        <a:xfrm>
          <a:off x="7525385" y="2807462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143</xdr:row>
      <xdr:rowOff>95250</xdr:rowOff>
    </xdr:from>
    <xdr:to>
      <xdr:col>82</xdr:col>
      <xdr:colOff>66675</xdr:colOff>
      <xdr:row>143</xdr:row>
      <xdr:rowOff>95250</xdr:rowOff>
    </xdr:to>
    <xdr:sp macro="" textlink="">
      <xdr:nvSpPr>
        <xdr:cNvPr id="21" name="Line 122"/>
        <xdr:cNvSpPr>
          <a:spLocks noChangeShapeType="1"/>
        </xdr:cNvSpPr>
      </xdr:nvSpPr>
      <xdr:spPr>
        <a:xfrm flipV="1">
          <a:off x="9295765" y="28150820"/>
          <a:ext cx="66675" cy="0"/>
        </a:xfrm>
        <a:prstGeom prst="line">
          <a:avLst/>
        </a:prstGeom>
        <a:noFill/>
        <a:ln w="6350">
          <a:solidFill>
            <a:srgbClr val="000000"/>
          </a:solidFill>
          <a:round/>
          <a:headEnd/>
          <a:tailEnd/>
        </a:ln>
      </xdr:spPr>
    </xdr:sp>
    <xdr:clientData/>
  </xdr:twoCellAnchor>
  <xdr:twoCellAnchor>
    <xdr:from>
      <xdr:col>80</xdr:col>
      <xdr:colOff>38100</xdr:colOff>
      <xdr:row>180</xdr:row>
      <xdr:rowOff>19050</xdr:rowOff>
    </xdr:from>
    <xdr:to>
      <xdr:col>81</xdr:col>
      <xdr:colOff>76200</xdr:colOff>
      <xdr:row>181</xdr:row>
      <xdr:rowOff>28575</xdr:rowOff>
    </xdr:to>
    <xdr:sp macro="" textlink="">
      <xdr:nvSpPr>
        <xdr:cNvPr id="22" name="Oval 123"/>
        <xdr:cNvSpPr>
          <a:spLocks noChangeArrowheads="1"/>
        </xdr:cNvSpPr>
      </xdr:nvSpPr>
      <xdr:spPr>
        <a:xfrm>
          <a:off x="9107805" y="3525710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180</xdr:row>
      <xdr:rowOff>19050</xdr:rowOff>
    </xdr:from>
    <xdr:to>
      <xdr:col>84</xdr:col>
      <xdr:colOff>19050</xdr:colOff>
      <xdr:row>181</xdr:row>
      <xdr:rowOff>28575</xdr:rowOff>
    </xdr:to>
    <xdr:sp macro="" textlink="">
      <xdr:nvSpPr>
        <xdr:cNvPr id="23" name="Oval 124"/>
        <xdr:cNvSpPr>
          <a:spLocks noChangeArrowheads="1"/>
        </xdr:cNvSpPr>
      </xdr:nvSpPr>
      <xdr:spPr>
        <a:xfrm>
          <a:off x="9400540" y="35257105"/>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177</xdr:row>
      <xdr:rowOff>19050</xdr:rowOff>
    </xdr:from>
    <xdr:to>
      <xdr:col>81</xdr:col>
      <xdr:colOff>76200</xdr:colOff>
      <xdr:row>178</xdr:row>
      <xdr:rowOff>57150</xdr:rowOff>
    </xdr:to>
    <xdr:sp macro="" textlink="">
      <xdr:nvSpPr>
        <xdr:cNvPr id="24" name="Oval 125"/>
        <xdr:cNvSpPr>
          <a:spLocks noChangeArrowheads="1"/>
        </xdr:cNvSpPr>
      </xdr:nvSpPr>
      <xdr:spPr>
        <a:xfrm>
          <a:off x="9107805" y="34825940"/>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180</xdr:row>
      <xdr:rowOff>19050</xdr:rowOff>
    </xdr:from>
    <xdr:to>
      <xdr:col>67</xdr:col>
      <xdr:colOff>76200</xdr:colOff>
      <xdr:row>181</xdr:row>
      <xdr:rowOff>28575</xdr:rowOff>
    </xdr:to>
    <xdr:sp macro="" textlink="">
      <xdr:nvSpPr>
        <xdr:cNvPr id="25" name="Oval 126"/>
        <xdr:cNvSpPr>
          <a:spLocks noChangeArrowheads="1"/>
        </xdr:cNvSpPr>
      </xdr:nvSpPr>
      <xdr:spPr>
        <a:xfrm>
          <a:off x="7525385" y="3525710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180</xdr:row>
      <xdr:rowOff>95250</xdr:rowOff>
    </xdr:from>
    <xdr:to>
      <xdr:col>82</xdr:col>
      <xdr:colOff>66675</xdr:colOff>
      <xdr:row>180</xdr:row>
      <xdr:rowOff>95250</xdr:rowOff>
    </xdr:to>
    <xdr:sp macro="" textlink="">
      <xdr:nvSpPr>
        <xdr:cNvPr id="26" name="Line 127"/>
        <xdr:cNvSpPr>
          <a:spLocks noChangeShapeType="1"/>
        </xdr:cNvSpPr>
      </xdr:nvSpPr>
      <xdr:spPr>
        <a:xfrm flipV="1">
          <a:off x="9295765" y="35333305"/>
          <a:ext cx="66675" cy="0"/>
        </a:xfrm>
        <a:prstGeom prst="line">
          <a:avLst/>
        </a:prstGeom>
        <a:noFill/>
        <a:ln w="6350">
          <a:solidFill>
            <a:srgbClr val="000000"/>
          </a:solidFill>
          <a:round/>
          <a:headEnd/>
          <a:tailEnd/>
        </a:ln>
      </xdr:spPr>
    </xdr:sp>
    <xdr:clientData/>
  </xdr:twoCellAnchor>
  <xdr:twoCellAnchor>
    <xdr:from>
      <xdr:col>80</xdr:col>
      <xdr:colOff>38100</xdr:colOff>
      <xdr:row>217</xdr:row>
      <xdr:rowOff>19050</xdr:rowOff>
    </xdr:from>
    <xdr:to>
      <xdr:col>81</xdr:col>
      <xdr:colOff>76200</xdr:colOff>
      <xdr:row>218</xdr:row>
      <xdr:rowOff>28575</xdr:rowOff>
    </xdr:to>
    <xdr:sp macro="" textlink="">
      <xdr:nvSpPr>
        <xdr:cNvPr id="27" name="Oval 136"/>
        <xdr:cNvSpPr>
          <a:spLocks noChangeArrowheads="1"/>
        </xdr:cNvSpPr>
      </xdr:nvSpPr>
      <xdr:spPr>
        <a:xfrm>
          <a:off x="9107805" y="4243959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217</xdr:row>
      <xdr:rowOff>19050</xdr:rowOff>
    </xdr:from>
    <xdr:to>
      <xdr:col>84</xdr:col>
      <xdr:colOff>19050</xdr:colOff>
      <xdr:row>218</xdr:row>
      <xdr:rowOff>28575</xdr:rowOff>
    </xdr:to>
    <xdr:sp macro="" textlink="">
      <xdr:nvSpPr>
        <xdr:cNvPr id="28" name="Oval 137"/>
        <xdr:cNvSpPr>
          <a:spLocks noChangeArrowheads="1"/>
        </xdr:cNvSpPr>
      </xdr:nvSpPr>
      <xdr:spPr>
        <a:xfrm>
          <a:off x="9400540" y="42439590"/>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214</xdr:row>
      <xdr:rowOff>19050</xdr:rowOff>
    </xdr:from>
    <xdr:to>
      <xdr:col>81</xdr:col>
      <xdr:colOff>76200</xdr:colOff>
      <xdr:row>215</xdr:row>
      <xdr:rowOff>57150</xdr:rowOff>
    </xdr:to>
    <xdr:sp macro="" textlink="">
      <xdr:nvSpPr>
        <xdr:cNvPr id="29" name="Oval 138"/>
        <xdr:cNvSpPr>
          <a:spLocks noChangeArrowheads="1"/>
        </xdr:cNvSpPr>
      </xdr:nvSpPr>
      <xdr:spPr>
        <a:xfrm>
          <a:off x="9107805" y="42008425"/>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217</xdr:row>
      <xdr:rowOff>19050</xdr:rowOff>
    </xdr:from>
    <xdr:to>
      <xdr:col>67</xdr:col>
      <xdr:colOff>76200</xdr:colOff>
      <xdr:row>218</xdr:row>
      <xdr:rowOff>28575</xdr:rowOff>
    </xdr:to>
    <xdr:sp macro="" textlink="">
      <xdr:nvSpPr>
        <xdr:cNvPr id="30" name="Oval 139"/>
        <xdr:cNvSpPr>
          <a:spLocks noChangeArrowheads="1"/>
        </xdr:cNvSpPr>
      </xdr:nvSpPr>
      <xdr:spPr>
        <a:xfrm>
          <a:off x="7525385" y="4243959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217</xdr:row>
      <xdr:rowOff>95250</xdr:rowOff>
    </xdr:from>
    <xdr:to>
      <xdr:col>82</xdr:col>
      <xdr:colOff>66675</xdr:colOff>
      <xdr:row>217</xdr:row>
      <xdr:rowOff>95250</xdr:rowOff>
    </xdr:to>
    <xdr:sp macro="" textlink="">
      <xdr:nvSpPr>
        <xdr:cNvPr id="31" name="Line 140"/>
        <xdr:cNvSpPr>
          <a:spLocks noChangeShapeType="1"/>
        </xdr:cNvSpPr>
      </xdr:nvSpPr>
      <xdr:spPr>
        <a:xfrm flipV="1">
          <a:off x="9295765" y="42515790"/>
          <a:ext cx="66675" cy="0"/>
        </a:xfrm>
        <a:prstGeom prst="line">
          <a:avLst/>
        </a:prstGeom>
        <a:noFill/>
        <a:ln w="6350">
          <a:solidFill>
            <a:srgbClr val="000000"/>
          </a:solidFill>
          <a:round/>
          <a:headEnd/>
          <a:tailEnd/>
        </a:ln>
      </xdr:spPr>
    </xdr:sp>
    <xdr:clientData/>
  </xdr:twoCellAnchor>
  <xdr:twoCellAnchor>
    <xdr:from>
      <xdr:col>80</xdr:col>
      <xdr:colOff>38100</xdr:colOff>
      <xdr:row>254</xdr:row>
      <xdr:rowOff>19050</xdr:rowOff>
    </xdr:from>
    <xdr:to>
      <xdr:col>81</xdr:col>
      <xdr:colOff>76200</xdr:colOff>
      <xdr:row>255</xdr:row>
      <xdr:rowOff>28575</xdr:rowOff>
    </xdr:to>
    <xdr:sp macro="" textlink="">
      <xdr:nvSpPr>
        <xdr:cNvPr id="32" name="Oval 141"/>
        <xdr:cNvSpPr>
          <a:spLocks noChangeArrowheads="1"/>
        </xdr:cNvSpPr>
      </xdr:nvSpPr>
      <xdr:spPr>
        <a:xfrm>
          <a:off x="9107805" y="4962207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254</xdr:row>
      <xdr:rowOff>19050</xdr:rowOff>
    </xdr:from>
    <xdr:to>
      <xdr:col>84</xdr:col>
      <xdr:colOff>19050</xdr:colOff>
      <xdr:row>255</xdr:row>
      <xdr:rowOff>28575</xdr:rowOff>
    </xdr:to>
    <xdr:sp macro="" textlink="">
      <xdr:nvSpPr>
        <xdr:cNvPr id="33" name="Oval 142"/>
        <xdr:cNvSpPr>
          <a:spLocks noChangeArrowheads="1"/>
        </xdr:cNvSpPr>
      </xdr:nvSpPr>
      <xdr:spPr>
        <a:xfrm>
          <a:off x="9400540" y="49622075"/>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251</xdr:row>
      <xdr:rowOff>19050</xdr:rowOff>
    </xdr:from>
    <xdr:to>
      <xdr:col>81</xdr:col>
      <xdr:colOff>76200</xdr:colOff>
      <xdr:row>252</xdr:row>
      <xdr:rowOff>57150</xdr:rowOff>
    </xdr:to>
    <xdr:sp macro="" textlink="">
      <xdr:nvSpPr>
        <xdr:cNvPr id="34" name="Oval 143"/>
        <xdr:cNvSpPr>
          <a:spLocks noChangeArrowheads="1"/>
        </xdr:cNvSpPr>
      </xdr:nvSpPr>
      <xdr:spPr>
        <a:xfrm>
          <a:off x="9107805" y="49190910"/>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254</xdr:row>
      <xdr:rowOff>19050</xdr:rowOff>
    </xdr:from>
    <xdr:to>
      <xdr:col>67</xdr:col>
      <xdr:colOff>76200</xdr:colOff>
      <xdr:row>255</xdr:row>
      <xdr:rowOff>28575</xdr:rowOff>
    </xdr:to>
    <xdr:sp macro="" textlink="">
      <xdr:nvSpPr>
        <xdr:cNvPr id="35" name="Oval 144"/>
        <xdr:cNvSpPr>
          <a:spLocks noChangeArrowheads="1"/>
        </xdr:cNvSpPr>
      </xdr:nvSpPr>
      <xdr:spPr>
        <a:xfrm>
          <a:off x="7525385" y="4962207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254</xdr:row>
      <xdr:rowOff>95250</xdr:rowOff>
    </xdr:from>
    <xdr:to>
      <xdr:col>82</xdr:col>
      <xdr:colOff>66675</xdr:colOff>
      <xdr:row>254</xdr:row>
      <xdr:rowOff>95250</xdr:rowOff>
    </xdr:to>
    <xdr:sp macro="" textlink="">
      <xdr:nvSpPr>
        <xdr:cNvPr id="36" name="Line 145"/>
        <xdr:cNvSpPr>
          <a:spLocks noChangeShapeType="1"/>
        </xdr:cNvSpPr>
      </xdr:nvSpPr>
      <xdr:spPr>
        <a:xfrm flipV="1">
          <a:off x="9295765" y="49698275"/>
          <a:ext cx="66675" cy="0"/>
        </a:xfrm>
        <a:prstGeom prst="line">
          <a:avLst/>
        </a:prstGeom>
        <a:noFill/>
        <a:ln w="6350">
          <a:solidFill>
            <a:srgbClr val="000000"/>
          </a:solidFill>
          <a:round/>
          <a:headEnd/>
          <a:tailEnd/>
        </a:ln>
      </xdr:spPr>
    </xdr:sp>
    <xdr:clientData/>
  </xdr:twoCellAnchor>
  <xdr:twoCellAnchor>
    <xdr:from>
      <xdr:col>80</xdr:col>
      <xdr:colOff>38100</xdr:colOff>
      <xdr:row>291</xdr:row>
      <xdr:rowOff>19050</xdr:rowOff>
    </xdr:from>
    <xdr:to>
      <xdr:col>81</xdr:col>
      <xdr:colOff>76200</xdr:colOff>
      <xdr:row>292</xdr:row>
      <xdr:rowOff>28575</xdr:rowOff>
    </xdr:to>
    <xdr:sp macro="" textlink="">
      <xdr:nvSpPr>
        <xdr:cNvPr id="37" name="Oval 146"/>
        <xdr:cNvSpPr>
          <a:spLocks noChangeArrowheads="1"/>
        </xdr:cNvSpPr>
      </xdr:nvSpPr>
      <xdr:spPr>
        <a:xfrm>
          <a:off x="9107805" y="5680456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291</xdr:row>
      <xdr:rowOff>19050</xdr:rowOff>
    </xdr:from>
    <xdr:to>
      <xdr:col>84</xdr:col>
      <xdr:colOff>19050</xdr:colOff>
      <xdr:row>292</xdr:row>
      <xdr:rowOff>28575</xdr:rowOff>
    </xdr:to>
    <xdr:sp macro="" textlink="">
      <xdr:nvSpPr>
        <xdr:cNvPr id="38" name="Oval 147"/>
        <xdr:cNvSpPr>
          <a:spLocks noChangeArrowheads="1"/>
        </xdr:cNvSpPr>
      </xdr:nvSpPr>
      <xdr:spPr>
        <a:xfrm>
          <a:off x="9400540" y="56804560"/>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288</xdr:row>
      <xdr:rowOff>19050</xdr:rowOff>
    </xdr:from>
    <xdr:to>
      <xdr:col>81</xdr:col>
      <xdr:colOff>76200</xdr:colOff>
      <xdr:row>289</xdr:row>
      <xdr:rowOff>57150</xdr:rowOff>
    </xdr:to>
    <xdr:sp macro="" textlink="">
      <xdr:nvSpPr>
        <xdr:cNvPr id="39" name="Oval 148"/>
        <xdr:cNvSpPr>
          <a:spLocks noChangeArrowheads="1"/>
        </xdr:cNvSpPr>
      </xdr:nvSpPr>
      <xdr:spPr>
        <a:xfrm>
          <a:off x="9107805" y="56373395"/>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291</xdr:row>
      <xdr:rowOff>19050</xdr:rowOff>
    </xdr:from>
    <xdr:to>
      <xdr:col>67</xdr:col>
      <xdr:colOff>76200</xdr:colOff>
      <xdr:row>292</xdr:row>
      <xdr:rowOff>28575</xdr:rowOff>
    </xdr:to>
    <xdr:sp macro="" textlink="">
      <xdr:nvSpPr>
        <xdr:cNvPr id="40" name="Oval 149"/>
        <xdr:cNvSpPr>
          <a:spLocks noChangeArrowheads="1"/>
        </xdr:cNvSpPr>
      </xdr:nvSpPr>
      <xdr:spPr>
        <a:xfrm>
          <a:off x="7525385" y="5680456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291</xdr:row>
      <xdr:rowOff>95250</xdr:rowOff>
    </xdr:from>
    <xdr:to>
      <xdr:col>82</xdr:col>
      <xdr:colOff>66675</xdr:colOff>
      <xdr:row>291</xdr:row>
      <xdr:rowOff>95250</xdr:rowOff>
    </xdr:to>
    <xdr:sp macro="" textlink="">
      <xdr:nvSpPr>
        <xdr:cNvPr id="41" name="Line 150"/>
        <xdr:cNvSpPr>
          <a:spLocks noChangeShapeType="1"/>
        </xdr:cNvSpPr>
      </xdr:nvSpPr>
      <xdr:spPr>
        <a:xfrm flipV="1">
          <a:off x="9295765" y="56880760"/>
          <a:ext cx="66675" cy="0"/>
        </a:xfrm>
        <a:prstGeom prst="line">
          <a:avLst/>
        </a:prstGeom>
        <a:noFill/>
        <a:ln w="6350">
          <a:solidFill>
            <a:srgbClr val="000000"/>
          </a:solidFill>
          <a:round/>
          <a:headEnd/>
          <a:tailEnd/>
        </a:ln>
      </xdr:spPr>
    </xdr:sp>
    <xdr:clientData/>
  </xdr:twoCellAnchor>
  <xdr:twoCellAnchor>
    <xdr:from>
      <xdr:col>80</xdr:col>
      <xdr:colOff>38100</xdr:colOff>
      <xdr:row>328</xdr:row>
      <xdr:rowOff>19050</xdr:rowOff>
    </xdr:from>
    <xdr:to>
      <xdr:col>81</xdr:col>
      <xdr:colOff>76200</xdr:colOff>
      <xdr:row>329</xdr:row>
      <xdr:rowOff>28575</xdr:rowOff>
    </xdr:to>
    <xdr:sp macro="" textlink="">
      <xdr:nvSpPr>
        <xdr:cNvPr id="42" name="Oval 151"/>
        <xdr:cNvSpPr>
          <a:spLocks noChangeArrowheads="1"/>
        </xdr:cNvSpPr>
      </xdr:nvSpPr>
      <xdr:spPr>
        <a:xfrm>
          <a:off x="9107805" y="6398704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328</xdr:row>
      <xdr:rowOff>19050</xdr:rowOff>
    </xdr:from>
    <xdr:to>
      <xdr:col>84</xdr:col>
      <xdr:colOff>19050</xdr:colOff>
      <xdr:row>329</xdr:row>
      <xdr:rowOff>28575</xdr:rowOff>
    </xdr:to>
    <xdr:sp macro="" textlink="">
      <xdr:nvSpPr>
        <xdr:cNvPr id="43" name="Oval 152"/>
        <xdr:cNvSpPr>
          <a:spLocks noChangeArrowheads="1"/>
        </xdr:cNvSpPr>
      </xdr:nvSpPr>
      <xdr:spPr>
        <a:xfrm>
          <a:off x="9400540" y="63987045"/>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325</xdr:row>
      <xdr:rowOff>19050</xdr:rowOff>
    </xdr:from>
    <xdr:to>
      <xdr:col>81</xdr:col>
      <xdr:colOff>76200</xdr:colOff>
      <xdr:row>326</xdr:row>
      <xdr:rowOff>57150</xdr:rowOff>
    </xdr:to>
    <xdr:sp macro="" textlink="">
      <xdr:nvSpPr>
        <xdr:cNvPr id="44" name="Oval 153"/>
        <xdr:cNvSpPr>
          <a:spLocks noChangeArrowheads="1"/>
        </xdr:cNvSpPr>
      </xdr:nvSpPr>
      <xdr:spPr>
        <a:xfrm>
          <a:off x="9107805" y="63555880"/>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328</xdr:row>
      <xdr:rowOff>19050</xdr:rowOff>
    </xdr:from>
    <xdr:to>
      <xdr:col>67</xdr:col>
      <xdr:colOff>76200</xdr:colOff>
      <xdr:row>329</xdr:row>
      <xdr:rowOff>28575</xdr:rowOff>
    </xdr:to>
    <xdr:sp macro="" textlink="">
      <xdr:nvSpPr>
        <xdr:cNvPr id="45" name="Oval 154"/>
        <xdr:cNvSpPr>
          <a:spLocks noChangeArrowheads="1"/>
        </xdr:cNvSpPr>
      </xdr:nvSpPr>
      <xdr:spPr>
        <a:xfrm>
          <a:off x="7525385" y="6398704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328</xdr:row>
      <xdr:rowOff>95250</xdr:rowOff>
    </xdr:from>
    <xdr:to>
      <xdr:col>82</xdr:col>
      <xdr:colOff>66675</xdr:colOff>
      <xdr:row>328</xdr:row>
      <xdr:rowOff>95250</xdr:rowOff>
    </xdr:to>
    <xdr:sp macro="" textlink="">
      <xdr:nvSpPr>
        <xdr:cNvPr id="46" name="Line 155"/>
        <xdr:cNvSpPr>
          <a:spLocks noChangeShapeType="1"/>
        </xdr:cNvSpPr>
      </xdr:nvSpPr>
      <xdr:spPr>
        <a:xfrm flipV="1">
          <a:off x="9295765" y="64063245"/>
          <a:ext cx="66675" cy="0"/>
        </a:xfrm>
        <a:prstGeom prst="line">
          <a:avLst/>
        </a:prstGeom>
        <a:noFill/>
        <a:ln w="6350">
          <a:solidFill>
            <a:srgbClr val="000000"/>
          </a:solidFill>
          <a:round/>
          <a:headEnd/>
          <a:tailEnd/>
        </a:ln>
      </xdr:spPr>
    </xdr:sp>
    <xdr:clientData/>
  </xdr:twoCellAnchor>
  <xdr:twoCellAnchor>
    <xdr:from>
      <xdr:col>80</xdr:col>
      <xdr:colOff>38100</xdr:colOff>
      <xdr:row>365</xdr:row>
      <xdr:rowOff>19050</xdr:rowOff>
    </xdr:from>
    <xdr:to>
      <xdr:col>81</xdr:col>
      <xdr:colOff>76200</xdr:colOff>
      <xdr:row>366</xdr:row>
      <xdr:rowOff>28575</xdr:rowOff>
    </xdr:to>
    <xdr:sp macro="" textlink="">
      <xdr:nvSpPr>
        <xdr:cNvPr id="47" name="Oval 156"/>
        <xdr:cNvSpPr>
          <a:spLocks noChangeArrowheads="1"/>
        </xdr:cNvSpPr>
      </xdr:nvSpPr>
      <xdr:spPr>
        <a:xfrm>
          <a:off x="9107805" y="7116953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365</xdr:row>
      <xdr:rowOff>19050</xdr:rowOff>
    </xdr:from>
    <xdr:to>
      <xdr:col>84</xdr:col>
      <xdr:colOff>19050</xdr:colOff>
      <xdr:row>366</xdr:row>
      <xdr:rowOff>28575</xdr:rowOff>
    </xdr:to>
    <xdr:sp macro="" textlink="">
      <xdr:nvSpPr>
        <xdr:cNvPr id="48" name="Oval 157"/>
        <xdr:cNvSpPr>
          <a:spLocks noChangeArrowheads="1"/>
        </xdr:cNvSpPr>
      </xdr:nvSpPr>
      <xdr:spPr>
        <a:xfrm>
          <a:off x="9400540" y="71169530"/>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362</xdr:row>
      <xdr:rowOff>19050</xdr:rowOff>
    </xdr:from>
    <xdr:to>
      <xdr:col>81</xdr:col>
      <xdr:colOff>76200</xdr:colOff>
      <xdr:row>363</xdr:row>
      <xdr:rowOff>57150</xdr:rowOff>
    </xdr:to>
    <xdr:sp macro="" textlink="">
      <xdr:nvSpPr>
        <xdr:cNvPr id="49" name="Oval 158"/>
        <xdr:cNvSpPr>
          <a:spLocks noChangeArrowheads="1"/>
        </xdr:cNvSpPr>
      </xdr:nvSpPr>
      <xdr:spPr>
        <a:xfrm>
          <a:off x="9107805" y="70738365"/>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365</xdr:row>
      <xdr:rowOff>19050</xdr:rowOff>
    </xdr:from>
    <xdr:to>
      <xdr:col>67</xdr:col>
      <xdr:colOff>76200</xdr:colOff>
      <xdr:row>366</xdr:row>
      <xdr:rowOff>28575</xdr:rowOff>
    </xdr:to>
    <xdr:sp macro="" textlink="">
      <xdr:nvSpPr>
        <xdr:cNvPr id="50" name="Oval 159"/>
        <xdr:cNvSpPr>
          <a:spLocks noChangeArrowheads="1"/>
        </xdr:cNvSpPr>
      </xdr:nvSpPr>
      <xdr:spPr>
        <a:xfrm>
          <a:off x="7525385" y="7116953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365</xdr:row>
      <xdr:rowOff>95250</xdr:rowOff>
    </xdr:from>
    <xdr:to>
      <xdr:col>82</xdr:col>
      <xdr:colOff>66675</xdr:colOff>
      <xdr:row>365</xdr:row>
      <xdr:rowOff>95250</xdr:rowOff>
    </xdr:to>
    <xdr:sp macro="" textlink="">
      <xdr:nvSpPr>
        <xdr:cNvPr id="51" name="Line 160"/>
        <xdr:cNvSpPr>
          <a:spLocks noChangeShapeType="1"/>
        </xdr:cNvSpPr>
      </xdr:nvSpPr>
      <xdr:spPr>
        <a:xfrm flipV="1">
          <a:off x="9295765" y="71245730"/>
          <a:ext cx="66675" cy="0"/>
        </a:xfrm>
        <a:prstGeom prst="line">
          <a:avLst/>
        </a:prstGeom>
        <a:noFill/>
        <a:ln w="6350">
          <a:solidFill>
            <a:srgbClr val="000000"/>
          </a:solidFill>
          <a:round/>
          <a:headEnd/>
          <a:tailEnd/>
        </a:ln>
      </xdr:spPr>
    </xdr:sp>
    <xdr:clientData/>
  </xdr:twoCellAnchor>
  <xdr:twoCellAnchor>
    <xdr:from>
      <xdr:col>80</xdr:col>
      <xdr:colOff>38100</xdr:colOff>
      <xdr:row>402</xdr:row>
      <xdr:rowOff>19050</xdr:rowOff>
    </xdr:from>
    <xdr:to>
      <xdr:col>81</xdr:col>
      <xdr:colOff>76200</xdr:colOff>
      <xdr:row>403</xdr:row>
      <xdr:rowOff>28575</xdr:rowOff>
    </xdr:to>
    <xdr:sp macro="" textlink="">
      <xdr:nvSpPr>
        <xdr:cNvPr id="52" name="Oval 170"/>
        <xdr:cNvSpPr>
          <a:spLocks noChangeArrowheads="1"/>
        </xdr:cNvSpPr>
      </xdr:nvSpPr>
      <xdr:spPr>
        <a:xfrm>
          <a:off x="9107805" y="7835201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402</xdr:row>
      <xdr:rowOff>19050</xdr:rowOff>
    </xdr:from>
    <xdr:to>
      <xdr:col>84</xdr:col>
      <xdr:colOff>19050</xdr:colOff>
      <xdr:row>403</xdr:row>
      <xdr:rowOff>28575</xdr:rowOff>
    </xdr:to>
    <xdr:sp macro="" textlink="">
      <xdr:nvSpPr>
        <xdr:cNvPr id="53" name="Oval 171"/>
        <xdr:cNvSpPr>
          <a:spLocks noChangeArrowheads="1"/>
        </xdr:cNvSpPr>
      </xdr:nvSpPr>
      <xdr:spPr>
        <a:xfrm>
          <a:off x="9400540" y="78352015"/>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399</xdr:row>
      <xdr:rowOff>19050</xdr:rowOff>
    </xdr:from>
    <xdr:to>
      <xdr:col>81</xdr:col>
      <xdr:colOff>76200</xdr:colOff>
      <xdr:row>400</xdr:row>
      <xdr:rowOff>57150</xdr:rowOff>
    </xdr:to>
    <xdr:sp macro="" textlink="">
      <xdr:nvSpPr>
        <xdr:cNvPr id="54" name="Oval 172"/>
        <xdr:cNvSpPr>
          <a:spLocks noChangeArrowheads="1"/>
        </xdr:cNvSpPr>
      </xdr:nvSpPr>
      <xdr:spPr>
        <a:xfrm>
          <a:off x="9107805" y="77920850"/>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402</xdr:row>
      <xdr:rowOff>19050</xdr:rowOff>
    </xdr:from>
    <xdr:to>
      <xdr:col>67</xdr:col>
      <xdr:colOff>76200</xdr:colOff>
      <xdr:row>403</xdr:row>
      <xdr:rowOff>28575</xdr:rowOff>
    </xdr:to>
    <xdr:sp macro="" textlink="">
      <xdr:nvSpPr>
        <xdr:cNvPr id="55" name="Oval 173"/>
        <xdr:cNvSpPr>
          <a:spLocks noChangeArrowheads="1"/>
        </xdr:cNvSpPr>
      </xdr:nvSpPr>
      <xdr:spPr>
        <a:xfrm>
          <a:off x="7525385" y="7835201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402</xdr:row>
      <xdr:rowOff>95250</xdr:rowOff>
    </xdr:from>
    <xdr:to>
      <xdr:col>82</xdr:col>
      <xdr:colOff>66675</xdr:colOff>
      <xdr:row>402</xdr:row>
      <xdr:rowOff>95250</xdr:rowOff>
    </xdr:to>
    <xdr:sp macro="" textlink="">
      <xdr:nvSpPr>
        <xdr:cNvPr id="56" name="Line 174"/>
        <xdr:cNvSpPr>
          <a:spLocks noChangeShapeType="1"/>
        </xdr:cNvSpPr>
      </xdr:nvSpPr>
      <xdr:spPr>
        <a:xfrm flipV="1">
          <a:off x="9295765" y="78428215"/>
          <a:ext cx="66675" cy="0"/>
        </a:xfrm>
        <a:prstGeom prst="line">
          <a:avLst/>
        </a:prstGeom>
        <a:noFill/>
        <a:ln w="6350">
          <a:solidFill>
            <a:srgbClr val="000000"/>
          </a:solidFill>
          <a:round/>
          <a:headEnd/>
          <a:tailEnd/>
        </a:ln>
      </xdr:spPr>
    </xdr:sp>
    <xdr:clientData/>
  </xdr:twoCellAnchor>
  <xdr:twoCellAnchor>
    <xdr:from>
      <xdr:col>80</xdr:col>
      <xdr:colOff>38100</xdr:colOff>
      <xdr:row>439</xdr:row>
      <xdr:rowOff>19050</xdr:rowOff>
    </xdr:from>
    <xdr:to>
      <xdr:col>81</xdr:col>
      <xdr:colOff>76200</xdr:colOff>
      <xdr:row>440</xdr:row>
      <xdr:rowOff>28575</xdr:rowOff>
    </xdr:to>
    <xdr:sp macro="" textlink="">
      <xdr:nvSpPr>
        <xdr:cNvPr id="57" name="Oval 176"/>
        <xdr:cNvSpPr>
          <a:spLocks noChangeArrowheads="1"/>
        </xdr:cNvSpPr>
      </xdr:nvSpPr>
      <xdr:spPr>
        <a:xfrm>
          <a:off x="9107805" y="8553450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439</xdr:row>
      <xdr:rowOff>19050</xdr:rowOff>
    </xdr:from>
    <xdr:to>
      <xdr:col>84</xdr:col>
      <xdr:colOff>19050</xdr:colOff>
      <xdr:row>440</xdr:row>
      <xdr:rowOff>28575</xdr:rowOff>
    </xdr:to>
    <xdr:sp macro="" textlink="">
      <xdr:nvSpPr>
        <xdr:cNvPr id="58" name="Oval 177"/>
        <xdr:cNvSpPr>
          <a:spLocks noChangeArrowheads="1"/>
        </xdr:cNvSpPr>
      </xdr:nvSpPr>
      <xdr:spPr>
        <a:xfrm>
          <a:off x="9400540" y="85534500"/>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436</xdr:row>
      <xdr:rowOff>19050</xdr:rowOff>
    </xdr:from>
    <xdr:to>
      <xdr:col>81</xdr:col>
      <xdr:colOff>76200</xdr:colOff>
      <xdr:row>437</xdr:row>
      <xdr:rowOff>57150</xdr:rowOff>
    </xdr:to>
    <xdr:sp macro="" textlink="">
      <xdr:nvSpPr>
        <xdr:cNvPr id="59" name="Oval 178"/>
        <xdr:cNvSpPr>
          <a:spLocks noChangeArrowheads="1"/>
        </xdr:cNvSpPr>
      </xdr:nvSpPr>
      <xdr:spPr>
        <a:xfrm>
          <a:off x="9107805" y="85103335"/>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439</xdr:row>
      <xdr:rowOff>19050</xdr:rowOff>
    </xdr:from>
    <xdr:to>
      <xdr:col>67</xdr:col>
      <xdr:colOff>76200</xdr:colOff>
      <xdr:row>440</xdr:row>
      <xdr:rowOff>28575</xdr:rowOff>
    </xdr:to>
    <xdr:sp macro="" textlink="">
      <xdr:nvSpPr>
        <xdr:cNvPr id="60" name="Oval 179"/>
        <xdr:cNvSpPr>
          <a:spLocks noChangeArrowheads="1"/>
        </xdr:cNvSpPr>
      </xdr:nvSpPr>
      <xdr:spPr>
        <a:xfrm>
          <a:off x="7525385" y="8553450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439</xdr:row>
      <xdr:rowOff>95250</xdr:rowOff>
    </xdr:from>
    <xdr:to>
      <xdr:col>82</xdr:col>
      <xdr:colOff>66675</xdr:colOff>
      <xdr:row>439</xdr:row>
      <xdr:rowOff>95250</xdr:rowOff>
    </xdr:to>
    <xdr:sp macro="" textlink="">
      <xdr:nvSpPr>
        <xdr:cNvPr id="61" name="Line 180"/>
        <xdr:cNvSpPr>
          <a:spLocks noChangeShapeType="1"/>
        </xdr:cNvSpPr>
      </xdr:nvSpPr>
      <xdr:spPr>
        <a:xfrm flipV="1">
          <a:off x="9295765" y="85610700"/>
          <a:ext cx="66675" cy="0"/>
        </a:xfrm>
        <a:prstGeom prst="line">
          <a:avLst/>
        </a:prstGeom>
        <a:noFill/>
        <a:ln w="6350">
          <a:solidFill>
            <a:srgbClr val="000000"/>
          </a:solidFill>
          <a:round/>
          <a:headEnd/>
          <a:tailEnd/>
        </a:ln>
      </xdr:spPr>
    </xdr:sp>
    <xdr:clientData/>
  </xdr:twoCellAnchor>
  <xdr:twoCellAnchor>
    <xdr:from>
      <xdr:col>80</xdr:col>
      <xdr:colOff>38100</xdr:colOff>
      <xdr:row>476</xdr:row>
      <xdr:rowOff>19050</xdr:rowOff>
    </xdr:from>
    <xdr:to>
      <xdr:col>81</xdr:col>
      <xdr:colOff>76200</xdr:colOff>
      <xdr:row>477</xdr:row>
      <xdr:rowOff>28575</xdr:rowOff>
    </xdr:to>
    <xdr:sp macro="" textlink="">
      <xdr:nvSpPr>
        <xdr:cNvPr id="62" name="Oval 182"/>
        <xdr:cNvSpPr>
          <a:spLocks noChangeArrowheads="1"/>
        </xdr:cNvSpPr>
      </xdr:nvSpPr>
      <xdr:spPr>
        <a:xfrm>
          <a:off x="9107805" y="9271698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476</xdr:row>
      <xdr:rowOff>19050</xdr:rowOff>
    </xdr:from>
    <xdr:to>
      <xdr:col>84</xdr:col>
      <xdr:colOff>19050</xdr:colOff>
      <xdr:row>477</xdr:row>
      <xdr:rowOff>28575</xdr:rowOff>
    </xdr:to>
    <xdr:sp macro="" textlink="">
      <xdr:nvSpPr>
        <xdr:cNvPr id="63" name="Oval 183"/>
        <xdr:cNvSpPr>
          <a:spLocks noChangeArrowheads="1"/>
        </xdr:cNvSpPr>
      </xdr:nvSpPr>
      <xdr:spPr>
        <a:xfrm>
          <a:off x="9400540" y="92716985"/>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473</xdr:row>
      <xdr:rowOff>19050</xdr:rowOff>
    </xdr:from>
    <xdr:to>
      <xdr:col>81</xdr:col>
      <xdr:colOff>76200</xdr:colOff>
      <xdr:row>474</xdr:row>
      <xdr:rowOff>57150</xdr:rowOff>
    </xdr:to>
    <xdr:sp macro="" textlink="">
      <xdr:nvSpPr>
        <xdr:cNvPr id="64" name="Oval 184"/>
        <xdr:cNvSpPr>
          <a:spLocks noChangeArrowheads="1"/>
        </xdr:cNvSpPr>
      </xdr:nvSpPr>
      <xdr:spPr>
        <a:xfrm>
          <a:off x="9107805" y="92285820"/>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476</xdr:row>
      <xdr:rowOff>19050</xdr:rowOff>
    </xdr:from>
    <xdr:to>
      <xdr:col>67</xdr:col>
      <xdr:colOff>76200</xdr:colOff>
      <xdr:row>477</xdr:row>
      <xdr:rowOff>28575</xdr:rowOff>
    </xdr:to>
    <xdr:sp macro="" textlink="">
      <xdr:nvSpPr>
        <xdr:cNvPr id="65" name="Oval 185"/>
        <xdr:cNvSpPr>
          <a:spLocks noChangeArrowheads="1"/>
        </xdr:cNvSpPr>
      </xdr:nvSpPr>
      <xdr:spPr>
        <a:xfrm>
          <a:off x="7525385" y="9271698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476</xdr:row>
      <xdr:rowOff>95250</xdr:rowOff>
    </xdr:from>
    <xdr:to>
      <xdr:col>82</xdr:col>
      <xdr:colOff>66675</xdr:colOff>
      <xdr:row>476</xdr:row>
      <xdr:rowOff>95250</xdr:rowOff>
    </xdr:to>
    <xdr:sp macro="" textlink="">
      <xdr:nvSpPr>
        <xdr:cNvPr id="66" name="Line 186"/>
        <xdr:cNvSpPr>
          <a:spLocks noChangeShapeType="1"/>
        </xdr:cNvSpPr>
      </xdr:nvSpPr>
      <xdr:spPr>
        <a:xfrm flipV="1">
          <a:off x="9295765" y="92793185"/>
          <a:ext cx="66675" cy="0"/>
        </a:xfrm>
        <a:prstGeom prst="line">
          <a:avLst/>
        </a:prstGeom>
        <a:noFill/>
        <a:ln w="6350">
          <a:solidFill>
            <a:srgbClr val="000000"/>
          </a:solidFill>
          <a:round/>
          <a:headEnd/>
          <a:tailEnd/>
        </a:ln>
      </xdr:spPr>
    </xdr:sp>
    <xdr:clientData/>
  </xdr:twoCellAnchor>
  <xdr:twoCellAnchor>
    <xdr:from>
      <xdr:col>80</xdr:col>
      <xdr:colOff>38100</xdr:colOff>
      <xdr:row>513</xdr:row>
      <xdr:rowOff>19050</xdr:rowOff>
    </xdr:from>
    <xdr:to>
      <xdr:col>81</xdr:col>
      <xdr:colOff>76200</xdr:colOff>
      <xdr:row>514</xdr:row>
      <xdr:rowOff>28575</xdr:rowOff>
    </xdr:to>
    <xdr:sp macro="" textlink="">
      <xdr:nvSpPr>
        <xdr:cNvPr id="67" name="Oval 188"/>
        <xdr:cNvSpPr>
          <a:spLocks noChangeArrowheads="1"/>
        </xdr:cNvSpPr>
      </xdr:nvSpPr>
      <xdr:spPr>
        <a:xfrm>
          <a:off x="9107805" y="9989947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513</xdr:row>
      <xdr:rowOff>19050</xdr:rowOff>
    </xdr:from>
    <xdr:to>
      <xdr:col>84</xdr:col>
      <xdr:colOff>19050</xdr:colOff>
      <xdr:row>514</xdr:row>
      <xdr:rowOff>28575</xdr:rowOff>
    </xdr:to>
    <xdr:sp macro="" textlink="">
      <xdr:nvSpPr>
        <xdr:cNvPr id="68" name="Oval 189"/>
        <xdr:cNvSpPr>
          <a:spLocks noChangeArrowheads="1"/>
        </xdr:cNvSpPr>
      </xdr:nvSpPr>
      <xdr:spPr>
        <a:xfrm>
          <a:off x="9400540" y="99899470"/>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510</xdr:row>
      <xdr:rowOff>19050</xdr:rowOff>
    </xdr:from>
    <xdr:to>
      <xdr:col>81</xdr:col>
      <xdr:colOff>76200</xdr:colOff>
      <xdr:row>511</xdr:row>
      <xdr:rowOff>57150</xdr:rowOff>
    </xdr:to>
    <xdr:sp macro="" textlink="">
      <xdr:nvSpPr>
        <xdr:cNvPr id="69" name="Oval 190"/>
        <xdr:cNvSpPr>
          <a:spLocks noChangeArrowheads="1"/>
        </xdr:cNvSpPr>
      </xdr:nvSpPr>
      <xdr:spPr>
        <a:xfrm>
          <a:off x="9107805" y="99468305"/>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513</xdr:row>
      <xdr:rowOff>19050</xdr:rowOff>
    </xdr:from>
    <xdr:to>
      <xdr:col>67</xdr:col>
      <xdr:colOff>76200</xdr:colOff>
      <xdr:row>514</xdr:row>
      <xdr:rowOff>28575</xdr:rowOff>
    </xdr:to>
    <xdr:sp macro="" textlink="">
      <xdr:nvSpPr>
        <xdr:cNvPr id="70" name="Oval 191"/>
        <xdr:cNvSpPr>
          <a:spLocks noChangeArrowheads="1"/>
        </xdr:cNvSpPr>
      </xdr:nvSpPr>
      <xdr:spPr>
        <a:xfrm>
          <a:off x="7525385" y="99899470"/>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513</xdr:row>
      <xdr:rowOff>95250</xdr:rowOff>
    </xdr:from>
    <xdr:to>
      <xdr:col>82</xdr:col>
      <xdr:colOff>66675</xdr:colOff>
      <xdr:row>513</xdr:row>
      <xdr:rowOff>95250</xdr:rowOff>
    </xdr:to>
    <xdr:sp macro="" textlink="">
      <xdr:nvSpPr>
        <xdr:cNvPr id="71" name="Line 192"/>
        <xdr:cNvSpPr>
          <a:spLocks noChangeShapeType="1"/>
        </xdr:cNvSpPr>
      </xdr:nvSpPr>
      <xdr:spPr>
        <a:xfrm flipV="1">
          <a:off x="9295765" y="99975670"/>
          <a:ext cx="66675" cy="0"/>
        </a:xfrm>
        <a:prstGeom prst="line">
          <a:avLst/>
        </a:prstGeom>
        <a:noFill/>
        <a:ln w="6350">
          <a:solidFill>
            <a:srgbClr val="000000"/>
          </a:solidFill>
          <a:round/>
          <a:headEnd/>
          <a:tailEnd/>
        </a:ln>
      </xdr:spPr>
    </xdr:sp>
    <xdr:clientData/>
  </xdr:twoCellAnchor>
  <xdr:twoCellAnchor>
    <xdr:from>
      <xdr:col>80</xdr:col>
      <xdr:colOff>38100</xdr:colOff>
      <xdr:row>550</xdr:row>
      <xdr:rowOff>19050</xdr:rowOff>
    </xdr:from>
    <xdr:to>
      <xdr:col>81</xdr:col>
      <xdr:colOff>76200</xdr:colOff>
      <xdr:row>551</xdr:row>
      <xdr:rowOff>28575</xdr:rowOff>
    </xdr:to>
    <xdr:sp macro="" textlink="">
      <xdr:nvSpPr>
        <xdr:cNvPr id="72" name="Oval 194"/>
        <xdr:cNvSpPr>
          <a:spLocks noChangeArrowheads="1"/>
        </xdr:cNvSpPr>
      </xdr:nvSpPr>
      <xdr:spPr>
        <a:xfrm>
          <a:off x="9107805" y="10708195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550</xdr:row>
      <xdr:rowOff>19050</xdr:rowOff>
    </xdr:from>
    <xdr:to>
      <xdr:col>84</xdr:col>
      <xdr:colOff>19050</xdr:colOff>
      <xdr:row>551</xdr:row>
      <xdr:rowOff>28575</xdr:rowOff>
    </xdr:to>
    <xdr:sp macro="" textlink="">
      <xdr:nvSpPr>
        <xdr:cNvPr id="73" name="Oval 195"/>
        <xdr:cNvSpPr>
          <a:spLocks noChangeArrowheads="1"/>
        </xdr:cNvSpPr>
      </xdr:nvSpPr>
      <xdr:spPr>
        <a:xfrm>
          <a:off x="9400540" y="107081955"/>
          <a:ext cx="140335"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547</xdr:row>
      <xdr:rowOff>19050</xdr:rowOff>
    </xdr:from>
    <xdr:to>
      <xdr:col>81</xdr:col>
      <xdr:colOff>76200</xdr:colOff>
      <xdr:row>548</xdr:row>
      <xdr:rowOff>57150</xdr:rowOff>
    </xdr:to>
    <xdr:sp macro="" textlink="">
      <xdr:nvSpPr>
        <xdr:cNvPr id="74" name="Oval 196"/>
        <xdr:cNvSpPr>
          <a:spLocks noChangeArrowheads="1"/>
        </xdr:cNvSpPr>
      </xdr:nvSpPr>
      <xdr:spPr>
        <a:xfrm>
          <a:off x="9107805" y="106650790"/>
          <a:ext cx="151130" cy="16446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550</xdr:row>
      <xdr:rowOff>19050</xdr:rowOff>
    </xdr:from>
    <xdr:to>
      <xdr:col>67</xdr:col>
      <xdr:colOff>76200</xdr:colOff>
      <xdr:row>551</xdr:row>
      <xdr:rowOff>28575</xdr:rowOff>
    </xdr:to>
    <xdr:sp macro="" textlink="">
      <xdr:nvSpPr>
        <xdr:cNvPr id="75" name="Oval 197"/>
        <xdr:cNvSpPr>
          <a:spLocks noChangeArrowheads="1"/>
        </xdr:cNvSpPr>
      </xdr:nvSpPr>
      <xdr:spPr>
        <a:xfrm>
          <a:off x="7525385" y="107081955"/>
          <a:ext cx="151130" cy="161925"/>
        </a:xfrm>
        <a:prstGeom prst="ellipse">
          <a:avLst/>
        </a:prstGeom>
        <a:solidFill>
          <a:srgbClr val="CCFFFF"/>
        </a:solidFill>
        <a:ln w="6350">
          <a:solidFill>
            <a:srgbClr val="000000"/>
          </a:solidFill>
          <a:round/>
          <a:headEnd/>
          <a:tailEnd/>
        </a:ln>
        <a:effectLst/>
      </xdr:spPr>
      <xdr:txBody>
        <a:bodyPr vertOverflow="clip" horzOverflow="overflow"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113030</xdr:colOff>
      <xdr:row>550</xdr:row>
      <xdr:rowOff>95250</xdr:rowOff>
    </xdr:from>
    <xdr:to>
      <xdr:col>82</xdr:col>
      <xdr:colOff>66675</xdr:colOff>
      <xdr:row>550</xdr:row>
      <xdr:rowOff>95250</xdr:rowOff>
    </xdr:to>
    <xdr:sp macro="" textlink="">
      <xdr:nvSpPr>
        <xdr:cNvPr id="76" name="Line 198"/>
        <xdr:cNvSpPr>
          <a:spLocks noChangeShapeType="1"/>
        </xdr:cNvSpPr>
      </xdr:nvSpPr>
      <xdr:spPr>
        <a:xfrm flipV="1">
          <a:off x="9295765" y="107158155"/>
          <a:ext cx="66675" cy="0"/>
        </a:xfrm>
        <a:prstGeom prst="line">
          <a:avLst/>
        </a:prstGeom>
        <a:noFill/>
        <a:ln w="6350">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shiribeshi.pref.hokkaido.lg.jp/fs/5/4/7/8/9/7/5/_/&#12467;&#12500;&#12540;&#20813;&#31246;&#36605;&#27833;&#30003;&#35531;&#27096;&#24335;&#65288;&#26519;&#26989;&#12539;&#37489;&#29289;)&#37197;&#2406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交付申請書"/>
      <sheetName val="交付申請書(その２)"/>
      <sheetName val="異動申請書(その１)"/>
      <sheetName val="誓約書"/>
      <sheetName val="写真貼付用紙"/>
      <sheetName val="代理人届出書"/>
      <sheetName val="機械貸与証明書"/>
      <sheetName val="使用者証返納書"/>
      <sheetName val="免税証交付申請書"/>
      <sheetName val="免税軽油所要量計算書 (林鉱）"/>
      <sheetName val="報告書(１葉)"/>
      <sheetName val="引取　別紙"/>
      <sheetName val="報告書(２葉)"/>
      <sheetName val="使用　別紙"/>
      <sheetName val="免税証受領書(船舶用)"/>
      <sheetName val="免税証受領書"/>
      <sheetName val="運転日報"/>
      <sheetName val="免税証受払簿"/>
      <sheetName val="免税証返納書"/>
      <sheetName val="納付申告書"/>
    </sheetNames>
    <sheetDataSet>
      <sheetData sheetId="0">
        <row r="14">
          <cell r="C14">
            <v>1</v>
          </cell>
        </row>
        <row r="15">
          <cell r="C15">
            <v>2</v>
          </cell>
        </row>
        <row r="16">
          <cell r="C16">
            <v>3</v>
          </cell>
        </row>
        <row r="17">
          <cell r="C17">
            <v>4</v>
          </cell>
        </row>
        <row r="18">
          <cell r="C18">
            <v>5</v>
          </cell>
        </row>
        <row r="19">
          <cell r="C19">
            <v>6</v>
          </cell>
        </row>
        <row r="20">
          <cell r="C20">
            <v>7</v>
          </cell>
        </row>
        <row r="21">
          <cell r="C21">
            <v>8</v>
          </cell>
        </row>
        <row r="22">
          <cell r="C22">
            <v>9</v>
          </cell>
        </row>
        <row r="23">
          <cell r="C23">
            <v>10</v>
          </cell>
        </row>
        <row r="24">
          <cell r="C24">
            <v>11</v>
          </cell>
        </row>
        <row r="25">
          <cell r="C25">
            <v>12</v>
          </cell>
        </row>
        <row r="26">
          <cell r="C26">
            <v>13</v>
          </cell>
        </row>
        <row r="27">
          <cell r="C27">
            <v>14</v>
          </cell>
        </row>
        <row r="28">
          <cell r="C28">
            <v>15</v>
          </cell>
        </row>
        <row r="29">
          <cell r="C29">
            <v>16</v>
          </cell>
        </row>
        <row r="30">
          <cell r="C30">
            <v>17</v>
          </cell>
        </row>
        <row r="31">
          <cell r="C31">
            <v>18</v>
          </cell>
        </row>
        <row r="32">
          <cell r="C32">
            <v>19</v>
          </cell>
        </row>
        <row r="33">
          <cell r="C33">
            <v>20</v>
          </cell>
        </row>
        <row r="34">
          <cell r="C34">
            <v>21</v>
          </cell>
        </row>
        <row r="35">
          <cell r="C35">
            <v>22</v>
          </cell>
        </row>
        <row r="36">
          <cell r="C36">
            <v>23</v>
          </cell>
        </row>
        <row r="37">
          <cell r="C37">
            <v>24</v>
          </cell>
        </row>
        <row r="38">
          <cell r="C38">
            <v>25</v>
          </cell>
        </row>
        <row r="39">
          <cell r="C39">
            <v>26</v>
          </cell>
        </row>
        <row r="40">
          <cell r="C40">
            <v>27</v>
          </cell>
        </row>
        <row r="41">
          <cell r="C41">
            <v>28</v>
          </cell>
        </row>
        <row r="42">
          <cell r="C42">
            <v>29</v>
          </cell>
        </row>
        <row r="43">
          <cell r="C43">
            <v>30</v>
          </cell>
        </row>
        <row r="44">
          <cell r="C44">
            <v>31</v>
          </cell>
        </row>
        <row r="45">
          <cell r="C45">
            <v>32</v>
          </cell>
        </row>
        <row r="46">
          <cell r="C46">
            <v>33</v>
          </cell>
        </row>
        <row r="47">
          <cell r="C47">
            <v>34</v>
          </cell>
        </row>
        <row r="48">
          <cell r="C48">
            <v>35</v>
          </cell>
        </row>
        <row r="49">
          <cell r="C49">
            <v>36</v>
          </cell>
        </row>
        <row r="50">
          <cell r="C50">
            <v>37</v>
          </cell>
        </row>
        <row r="51">
          <cell r="C51">
            <v>38</v>
          </cell>
        </row>
        <row r="52">
          <cell r="C52">
            <v>39</v>
          </cell>
        </row>
        <row r="53">
          <cell r="C53">
            <v>40</v>
          </cell>
        </row>
        <row r="54">
          <cell r="C54">
            <v>41</v>
          </cell>
        </row>
        <row r="55">
          <cell r="C55">
            <v>42</v>
          </cell>
        </row>
        <row r="56">
          <cell r="C56">
            <v>43</v>
          </cell>
        </row>
        <row r="57">
          <cell r="C57">
            <v>44</v>
          </cell>
        </row>
        <row r="58">
          <cell r="C58">
            <v>45</v>
          </cell>
        </row>
        <row r="59">
          <cell r="C59">
            <v>46</v>
          </cell>
        </row>
        <row r="60">
          <cell r="C60">
            <v>47</v>
          </cell>
        </row>
        <row r="61">
          <cell r="C61">
            <v>48</v>
          </cell>
        </row>
        <row r="62">
          <cell r="C62">
            <v>49</v>
          </cell>
        </row>
        <row r="63">
          <cell r="C63">
            <v>50</v>
          </cell>
        </row>
        <row r="64">
          <cell r="C64">
            <v>51</v>
          </cell>
        </row>
        <row r="65">
          <cell r="C65">
            <v>52</v>
          </cell>
        </row>
        <row r="66">
          <cell r="C66">
            <v>53</v>
          </cell>
        </row>
        <row r="67">
          <cell r="C67">
            <v>54</v>
          </cell>
        </row>
        <row r="68">
          <cell r="C68">
            <v>55</v>
          </cell>
        </row>
        <row r="69">
          <cell r="C69">
            <v>56</v>
          </cell>
        </row>
        <row r="70">
          <cell r="C70">
            <v>57</v>
          </cell>
        </row>
        <row r="71">
          <cell r="C71">
            <v>58</v>
          </cell>
        </row>
        <row r="72">
          <cell r="C72">
            <v>59</v>
          </cell>
        </row>
        <row r="73">
          <cell r="C73">
            <v>60</v>
          </cell>
        </row>
        <row r="74">
          <cell r="C74">
            <v>61</v>
          </cell>
        </row>
        <row r="75">
          <cell r="C75">
            <v>62</v>
          </cell>
        </row>
        <row r="76">
          <cell r="C76">
            <v>63</v>
          </cell>
        </row>
        <row r="77">
          <cell r="C77">
            <v>64</v>
          </cell>
        </row>
        <row r="78">
          <cell r="C78">
            <v>65</v>
          </cell>
        </row>
        <row r="79">
          <cell r="C79">
            <v>66</v>
          </cell>
        </row>
        <row r="80">
          <cell r="C80">
            <v>67</v>
          </cell>
        </row>
        <row r="81">
          <cell r="C81">
            <v>68</v>
          </cell>
        </row>
        <row r="82">
          <cell r="C82">
            <v>69</v>
          </cell>
        </row>
        <row r="83">
          <cell r="C83">
            <v>70</v>
          </cell>
        </row>
        <row r="84">
          <cell r="C84">
            <v>71</v>
          </cell>
        </row>
        <row r="85">
          <cell r="C85">
            <v>72</v>
          </cell>
        </row>
        <row r="86">
          <cell r="C86">
            <v>73</v>
          </cell>
        </row>
        <row r="87">
          <cell r="C87">
            <v>74</v>
          </cell>
        </row>
        <row r="88">
          <cell r="C88">
            <v>75</v>
          </cell>
        </row>
        <row r="89">
          <cell r="C89">
            <v>76</v>
          </cell>
        </row>
        <row r="90">
          <cell r="C90">
            <v>77</v>
          </cell>
        </row>
        <row r="91">
          <cell r="C91">
            <v>78</v>
          </cell>
        </row>
        <row r="92">
          <cell r="C92">
            <v>79</v>
          </cell>
        </row>
        <row r="93">
          <cell r="C93">
            <v>80</v>
          </cell>
        </row>
        <row r="94">
          <cell r="C94">
            <v>81</v>
          </cell>
        </row>
        <row r="95">
          <cell r="C95">
            <v>82</v>
          </cell>
        </row>
        <row r="96">
          <cell r="C96">
            <v>83</v>
          </cell>
        </row>
        <row r="97">
          <cell r="C97">
            <v>84</v>
          </cell>
        </row>
        <row r="98">
          <cell r="C98">
            <v>85</v>
          </cell>
        </row>
        <row r="99">
          <cell r="C99">
            <v>86</v>
          </cell>
        </row>
        <row r="100">
          <cell r="C100">
            <v>87</v>
          </cell>
        </row>
        <row r="101">
          <cell r="C101">
            <v>88</v>
          </cell>
        </row>
        <row r="102">
          <cell r="C102">
            <v>89</v>
          </cell>
        </row>
        <row r="103">
          <cell r="C103">
            <v>90</v>
          </cell>
        </row>
        <row r="104">
          <cell r="C104">
            <v>91</v>
          </cell>
        </row>
        <row r="105">
          <cell r="C105">
            <v>92</v>
          </cell>
        </row>
        <row r="106">
          <cell r="C106">
            <v>93</v>
          </cell>
        </row>
        <row r="107">
          <cell r="C107">
            <v>94</v>
          </cell>
        </row>
        <row r="108">
          <cell r="C108">
            <v>95</v>
          </cell>
        </row>
        <row r="109">
          <cell r="C109">
            <v>96</v>
          </cell>
        </row>
        <row r="110">
          <cell r="C110">
            <v>97</v>
          </cell>
        </row>
        <row r="111">
          <cell r="C111">
            <v>98</v>
          </cell>
        </row>
        <row r="112">
          <cell r="C112">
            <v>99</v>
          </cell>
        </row>
        <row r="113">
          <cell r="C113">
            <v>100</v>
          </cell>
        </row>
        <row r="114">
          <cell r="C114">
            <v>101</v>
          </cell>
        </row>
        <row r="115">
          <cell r="C115">
            <v>102</v>
          </cell>
        </row>
        <row r="116">
          <cell r="C116">
            <v>103</v>
          </cell>
        </row>
        <row r="117">
          <cell r="C117">
            <v>104</v>
          </cell>
        </row>
        <row r="118">
          <cell r="C118">
            <v>105</v>
          </cell>
        </row>
        <row r="119">
          <cell r="C119">
            <v>106</v>
          </cell>
        </row>
        <row r="120">
          <cell r="C120">
            <v>107</v>
          </cell>
        </row>
        <row r="121">
          <cell r="C121">
            <v>108</v>
          </cell>
        </row>
        <row r="122">
          <cell r="C122">
            <v>109</v>
          </cell>
        </row>
        <row r="123">
          <cell r="C123">
            <v>110</v>
          </cell>
        </row>
        <row r="124">
          <cell r="C124">
            <v>111</v>
          </cell>
        </row>
        <row r="125">
          <cell r="C125">
            <v>112</v>
          </cell>
        </row>
        <row r="126">
          <cell r="C126">
            <v>113</v>
          </cell>
        </row>
        <row r="127">
          <cell r="C127">
            <v>114</v>
          </cell>
        </row>
        <row r="128">
          <cell r="C128">
            <v>115</v>
          </cell>
        </row>
        <row r="129">
          <cell r="C129">
            <v>116</v>
          </cell>
        </row>
        <row r="130">
          <cell r="C130">
            <v>117</v>
          </cell>
        </row>
        <row r="131">
          <cell r="C131">
            <v>118</v>
          </cell>
        </row>
        <row r="132">
          <cell r="C132">
            <v>119</v>
          </cell>
        </row>
        <row r="133">
          <cell r="C133">
            <v>120</v>
          </cell>
        </row>
        <row r="134">
          <cell r="C134">
            <v>121</v>
          </cell>
        </row>
        <row r="135">
          <cell r="C135">
            <v>122</v>
          </cell>
        </row>
        <row r="136">
          <cell r="C136">
            <v>123</v>
          </cell>
        </row>
        <row r="137">
          <cell r="C137">
            <v>124</v>
          </cell>
        </row>
        <row r="138">
          <cell r="C138">
            <v>125</v>
          </cell>
        </row>
        <row r="139">
          <cell r="C139">
            <v>126</v>
          </cell>
        </row>
        <row r="140">
          <cell r="C140">
            <v>127</v>
          </cell>
        </row>
        <row r="141">
          <cell r="C141">
            <v>128</v>
          </cell>
        </row>
        <row r="142">
          <cell r="C142">
            <v>129</v>
          </cell>
        </row>
        <row r="143">
          <cell r="C143">
            <v>130</v>
          </cell>
        </row>
        <row r="144">
          <cell r="C144">
            <v>131</v>
          </cell>
        </row>
        <row r="145">
          <cell r="C145">
            <v>132</v>
          </cell>
        </row>
        <row r="146">
          <cell r="C146">
            <v>133</v>
          </cell>
        </row>
        <row r="147">
          <cell r="C147">
            <v>134</v>
          </cell>
        </row>
        <row r="148">
          <cell r="C148">
            <v>135</v>
          </cell>
        </row>
        <row r="149">
          <cell r="C149">
            <v>136</v>
          </cell>
        </row>
        <row r="150">
          <cell r="C150">
            <v>137</v>
          </cell>
        </row>
        <row r="151">
          <cell r="C151">
            <v>138</v>
          </cell>
        </row>
        <row r="152">
          <cell r="C152">
            <v>139</v>
          </cell>
        </row>
        <row r="153">
          <cell r="C153">
            <v>140</v>
          </cell>
        </row>
        <row r="154">
          <cell r="C154">
            <v>141</v>
          </cell>
        </row>
        <row r="155">
          <cell r="C155">
            <v>142</v>
          </cell>
        </row>
        <row r="156">
          <cell r="C156">
            <v>143</v>
          </cell>
        </row>
        <row r="157">
          <cell r="C157">
            <v>144</v>
          </cell>
        </row>
        <row r="158">
          <cell r="C158">
            <v>145</v>
          </cell>
        </row>
        <row r="159">
          <cell r="C159">
            <v>146</v>
          </cell>
        </row>
        <row r="160">
          <cell r="C160">
            <v>147</v>
          </cell>
        </row>
        <row r="161">
          <cell r="C161">
            <v>148</v>
          </cell>
        </row>
        <row r="162">
          <cell r="C162">
            <v>149</v>
          </cell>
        </row>
        <row r="163">
          <cell r="C163">
            <v>150</v>
          </cell>
        </row>
        <row r="164">
          <cell r="C164">
            <v>151</v>
          </cell>
        </row>
        <row r="165">
          <cell r="C165">
            <v>152</v>
          </cell>
        </row>
        <row r="166">
          <cell r="C166">
            <v>153</v>
          </cell>
        </row>
        <row r="167">
          <cell r="C167">
            <v>154</v>
          </cell>
        </row>
        <row r="168">
          <cell r="C168">
            <v>155</v>
          </cell>
        </row>
        <row r="169">
          <cell r="C169">
            <v>156</v>
          </cell>
        </row>
        <row r="170">
          <cell r="C170">
            <v>157</v>
          </cell>
        </row>
        <row r="171">
          <cell r="C171">
            <v>158</v>
          </cell>
        </row>
        <row r="172">
          <cell r="C172">
            <v>159</v>
          </cell>
        </row>
        <row r="173">
          <cell r="C173">
            <v>160</v>
          </cell>
        </row>
        <row r="174">
          <cell r="C174">
            <v>161</v>
          </cell>
        </row>
        <row r="175">
          <cell r="C175">
            <v>162</v>
          </cell>
        </row>
        <row r="176">
          <cell r="C176">
            <v>163</v>
          </cell>
        </row>
        <row r="177">
          <cell r="C177">
            <v>164</v>
          </cell>
        </row>
        <row r="178">
          <cell r="C178">
            <v>165</v>
          </cell>
        </row>
        <row r="179">
          <cell r="C179">
            <v>166</v>
          </cell>
        </row>
        <row r="180">
          <cell r="C180">
            <v>167</v>
          </cell>
        </row>
        <row r="181">
          <cell r="C181">
            <v>168</v>
          </cell>
        </row>
        <row r="182">
          <cell r="C182">
            <v>169</v>
          </cell>
        </row>
        <row r="183">
          <cell r="C183">
            <v>170</v>
          </cell>
        </row>
        <row r="184">
          <cell r="C184">
            <v>171</v>
          </cell>
        </row>
        <row r="185">
          <cell r="C185">
            <v>172</v>
          </cell>
        </row>
        <row r="186">
          <cell r="C186">
            <v>173</v>
          </cell>
        </row>
        <row r="187">
          <cell r="C187">
            <v>174</v>
          </cell>
        </row>
        <row r="188">
          <cell r="C188">
            <v>175</v>
          </cell>
        </row>
        <row r="189">
          <cell r="C189">
            <v>176</v>
          </cell>
        </row>
        <row r="190">
          <cell r="C190">
            <v>177</v>
          </cell>
        </row>
        <row r="191">
          <cell r="C191">
            <v>178</v>
          </cell>
        </row>
        <row r="192">
          <cell r="C192">
            <v>179</v>
          </cell>
        </row>
        <row r="193">
          <cell r="C193">
            <v>180</v>
          </cell>
        </row>
        <row r="194">
          <cell r="C194">
            <v>181</v>
          </cell>
        </row>
        <row r="195">
          <cell r="C195">
            <v>182</v>
          </cell>
        </row>
        <row r="196">
          <cell r="C196">
            <v>183</v>
          </cell>
        </row>
        <row r="197">
          <cell r="C197">
            <v>184</v>
          </cell>
        </row>
        <row r="198">
          <cell r="C198">
            <v>185</v>
          </cell>
        </row>
        <row r="199">
          <cell r="C199">
            <v>186</v>
          </cell>
        </row>
        <row r="200">
          <cell r="C200">
            <v>187</v>
          </cell>
        </row>
        <row r="201">
          <cell r="C201">
            <v>188</v>
          </cell>
        </row>
        <row r="202">
          <cell r="C202">
            <v>189</v>
          </cell>
        </row>
        <row r="203">
          <cell r="C203">
            <v>190</v>
          </cell>
        </row>
        <row r="204">
          <cell r="C204">
            <v>191</v>
          </cell>
        </row>
        <row r="205">
          <cell r="C205">
            <v>192</v>
          </cell>
        </row>
        <row r="206">
          <cell r="C206">
            <v>193</v>
          </cell>
        </row>
        <row r="207">
          <cell r="C207">
            <v>194</v>
          </cell>
        </row>
        <row r="208">
          <cell r="C208">
            <v>195</v>
          </cell>
        </row>
        <row r="209">
          <cell r="C209">
            <v>196</v>
          </cell>
        </row>
        <row r="210">
          <cell r="C210">
            <v>197</v>
          </cell>
        </row>
        <row r="211">
          <cell r="C211">
            <v>198</v>
          </cell>
        </row>
        <row r="212">
          <cell r="C212">
            <v>199</v>
          </cell>
        </row>
        <row r="213">
          <cell r="C213" t="str">
            <v>200</v>
          </cell>
        </row>
        <row r="214">
          <cell r="C214" t="str">
            <v>別</v>
          </cell>
          <cell r="D214" t="str">
            <v>紙のとおり</v>
          </cell>
        </row>
        <row r="215">
          <cell r="C215" t="str">
            <v>他</v>
          </cell>
          <cell r="D215" t="str">
            <v>台</v>
          </cell>
        </row>
      </sheetData>
      <sheetData sheetId="1"/>
      <sheetData sheetId="2"/>
      <sheetData sheetId="3"/>
      <sheetData sheetId="4"/>
      <sheetData sheetId="5"/>
      <sheetData sheetId="6"/>
      <sheetData sheetId="7"/>
      <sheetData sheetId="8"/>
      <sheetData sheetId="9">
        <row r="22">
          <cell r="AH22">
            <v>0</v>
          </cell>
        </row>
      </sheetData>
      <sheetData sheetId="10"/>
      <sheetData sheetId="11">
        <row r="75">
          <cell r="AP75">
            <v>0</v>
          </cell>
        </row>
      </sheetData>
      <sheetData sheetId="12"/>
      <sheetData sheetId="13">
        <row r="48">
          <cell r="AF48" t="str">
            <v xml:space="preserve"> </v>
          </cell>
        </row>
      </sheetData>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val="FFFFE1"/>
        </a:solidFill>
        <a:ln w="6350"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horzOverflow="overflow" wrap="square" lIns="18288" tIns="0" rIns="0" bIns="0" upright="1"/>
      <a:lstStyle/>
    </a:spDef>
    <a:lnDef>
      <a:spPr>
        <a:xfrm>
          <a:off x="0" y="0"/>
          <a:ext cx="0" cy="0"/>
        </a:xfrm>
        <a:custGeom>
          <a:avLst/>
          <a:gdLst/>
          <a:ahLst/>
          <a:cxnLst/>
          <a:rect l="0" t="0" r="0" b="0"/>
          <a:pathLst/>
        </a:custGeom>
        <a:solidFill>
          <a:srgbClr val="FFFFE1"/>
        </a:solidFill>
        <a:ln w="6350"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5"/>
  <sheetViews>
    <sheetView tabSelected="1" view="pageBreakPreview" zoomScale="85" zoomScaleSheetLayoutView="85" workbookViewId="0">
      <selection activeCell="E6" sqref="E6:J6"/>
    </sheetView>
  </sheetViews>
  <sheetFormatPr defaultColWidth="1.625" defaultRowHeight="30" customHeight="1" x14ac:dyDescent="0.15"/>
  <cols>
    <col min="1" max="1" width="36.5" style="1" bestFit="1" customWidth="1"/>
    <col min="2" max="2" width="1.625" style="1"/>
    <col min="3" max="3" width="2.875" style="1" customWidth="1"/>
    <col min="4" max="4" width="20.125" style="2" customWidth="1"/>
    <col min="5" max="5" width="19.25" style="1" customWidth="1"/>
    <col min="6" max="6" width="11.875" style="1" customWidth="1"/>
    <col min="7" max="7" width="12.125" style="1" customWidth="1"/>
    <col min="8" max="8" width="9.125" style="1" customWidth="1"/>
    <col min="9" max="14" width="3.125" style="1" customWidth="1"/>
    <col min="15" max="15" width="17.875" style="1" bestFit="1" customWidth="1"/>
    <col min="16" max="16" width="7.625" style="1" bestFit="1" customWidth="1"/>
    <col min="17" max="17" width="4.625" style="1" bestFit="1" customWidth="1"/>
    <col min="18" max="18" width="8.875" style="3" customWidth="1"/>
    <col min="19" max="16384" width="1.625" style="1"/>
  </cols>
  <sheetData>
    <row r="1" spans="1:18" s="4" customFormat="1" ht="30" customHeight="1" x14ac:dyDescent="0.15">
      <c r="A1" s="347" t="s">
        <v>33</v>
      </c>
      <c r="B1" s="347"/>
      <c r="C1" s="348"/>
      <c r="D1" s="348"/>
      <c r="E1" s="348"/>
      <c r="F1" s="348"/>
      <c r="G1" s="348"/>
      <c r="H1" s="348"/>
      <c r="I1" s="348"/>
      <c r="J1" s="348"/>
      <c r="K1" s="348"/>
      <c r="L1" s="348"/>
      <c r="M1" s="348"/>
      <c r="N1" s="348"/>
      <c r="O1" s="348"/>
      <c r="P1" s="349"/>
      <c r="Q1" s="350"/>
      <c r="R1" s="350"/>
    </row>
    <row r="2" spans="1:18" s="4" customFormat="1" ht="9.9499999999999993" customHeight="1" x14ac:dyDescent="0.15">
      <c r="A2" s="5"/>
      <c r="B2" s="5"/>
      <c r="C2" s="14"/>
      <c r="D2" s="14"/>
      <c r="E2" s="14"/>
      <c r="F2" s="14"/>
      <c r="G2" s="29"/>
      <c r="H2" s="29"/>
      <c r="I2" s="14"/>
      <c r="J2" s="14"/>
      <c r="K2" s="14"/>
      <c r="L2" s="14"/>
      <c r="M2" s="14"/>
      <c r="N2" s="14"/>
      <c r="O2" s="14"/>
      <c r="P2" s="349"/>
      <c r="Q2" s="350"/>
      <c r="R2" s="350"/>
    </row>
    <row r="3" spans="1:18" s="4" customFormat="1" ht="30" customHeight="1" x14ac:dyDescent="0.15">
      <c r="A3" s="6" t="s">
        <v>32</v>
      </c>
      <c r="B3" s="11"/>
      <c r="C3" s="15" t="s">
        <v>35</v>
      </c>
      <c r="D3" s="20"/>
      <c r="E3" s="20"/>
      <c r="F3" s="27"/>
      <c r="G3" s="27"/>
      <c r="H3" s="27"/>
      <c r="I3" s="27"/>
      <c r="J3" s="27"/>
      <c r="K3" s="27"/>
      <c r="L3" s="27"/>
      <c r="M3" s="27"/>
      <c r="N3" s="27"/>
      <c r="O3" s="27"/>
      <c r="P3" s="349"/>
      <c r="Q3" s="350"/>
      <c r="R3" s="350"/>
    </row>
    <row r="4" spans="1:18" s="4" customFormat="1" ht="30" customHeight="1" x14ac:dyDescent="0.15">
      <c r="A4" s="7" t="s">
        <v>37</v>
      </c>
      <c r="B4" s="12"/>
      <c r="C4" s="16" t="s">
        <v>40</v>
      </c>
      <c r="D4" s="21"/>
      <c r="E4" s="24"/>
      <c r="F4" s="27"/>
      <c r="G4" s="27"/>
      <c r="H4" s="27"/>
      <c r="I4" s="27"/>
      <c r="J4" s="27"/>
      <c r="K4" s="27"/>
      <c r="L4" s="27"/>
      <c r="M4" s="27"/>
      <c r="N4" s="27"/>
      <c r="O4" s="27"/>
      <c r="P4" s="349"/>
      <c r="Q4" s="350"/>
      <c r="R4" s="350"/>
    </row>
    <row r="5" spans="1:18" s="2" customFormat="1" ht="30" customHeight="1" x14ac:dyDescent="0.15">
      <c r="A5" s="8" t="s">
        <v>46</v>
      </c>
      <c r="B5" s="12"/>
      <c r="C5" s="351" t="s">
        <v>49</v>
      </c>
      <c r="D5" s="352"/>
      <c r="E5" s="353"/>
      <c r="F5" s="354"/>
      <c r="G5" s="354"/>
      <c r="H5" s="354"/>
      <c r="I5" s="354"/>
      <c r="J5" s="354"/>
      <c r="K5" s="355" t="str">
        <f>+IF(E5="","←使用者番号が未入力です","")</f>
        <v>←使用者番号が未入力です</v>
      </c>
      <c r="L5" s="350"/>
      <c r="M5" s="350"/>
      <c r="N5" s="350"/>
      <c r="O5" s="350"/>
      <c r="P5" s="349"/>
      <c r="Q5" s="350"/>
      <c r="R5" s="350"/>
    </row>
    <row r="6" spans="1:18" s="2" customFormat="1" ht="30" customHeight="1" x14ac:dyDescent="0.15">
      <c r="A6" s="8" t="s">
        <v>50</v>
      </c>
      <c r="B6" s="12"/>
      <c r="C6" s="351" t="s">
        <v>53</v>
      </c>
      <c r="D6" s="352"/>
      <c r="E6" s="356"/>
      <c r="F6" s="357"/>
      <c r="G6" s="357"/>
      <c r="H6" s="357"/>
      <c r="I6" s="357"/>
      <c r="J6" s="357"/>
      <c r="K6" s="355" t="str">
        <f>+IF(E6="","　　　←業種を選択してください","")</f>
        <v>　　　←業種を選択してください</v>
      </c>
      <c r="L6" s="350"/>
      <c r="M6" s="350"/>
      <c r="N6" s="350"/>
      <c r="O6" s="350"/>
      <c r="P6" s="349"/>
      <c r="Q6" s="350"/>
      <c r="R6" s="350"/>
    </row>
    <row r="7" spans="1:18" s="2" customFormat="1" ht="30" customHeight="1" x14ac:dyDescent="0.15">
      <c r="A7" s="9" t="s">
        <v>57</v>
      </c>
      <c r="B7" s="13"/>
      <c r="C7" s="351" t="s">
        <v>59</v>
      </c>
      <c r="D7" s="352"/>
      <c r="E7" s="358"/>
      <c r="F7" s="359"/>
      <c r="G7" s="359"/>
      <c r="H7" s="359"/>
      <c r="I7" s="359"/>
      <c r="J7" s="359"/>
      <c r="K7" s="355" t="str">
        <f>+IF(E7="","←使用者名が未入力です","")</f>
        <v>←使用者名が未入力です</v>
      </c>
      <c r="L7" s="350"/>
      <c r="M7" s="350"/>
      <c r="N7" s="350"/>
      <c r="O7" s="350"/>
      <c r="P7" s="349"/>
      <c r="Q7" s="350"/>
      <c r="R7" s="350"/>
    </row>
    <row r="8" spans="1:18" s="2" customFormat="1" ht="30" customHeight="1" x14ac:dyDescent="0.15">
      <c r="A8" s="9" t="s">
        <v>66</v>
      </c>
      <c r="B8" s="13"/>
      <c r="C8" s="351" t="s">
        <v>69</v>
      </c>
      <c r="D8" s="352"/>
      <c r="E8" s="360"/>
      <c r="F8" s="361"/>
      <c r="G8" s="361"/>
      <c r="H8" s="361"/>
      <c r="I8" s="361"/>
      <c r="J8" s="361"/>
      <c r="K8" s="355" t="str">
        <f>+IF(E8="","←所在地が未入力です","")</f>
        <v>←所在地が未入力です</v>
      </c>
      <c r="L8" s="350"/>
      <c r="M8" s="350"/>
      <c r="N8" s="350"/>
      <c r="O8" s="350"/>
      <c r="P8" s="349"/>
      <c r="Q8" s="350"/>
      <c r="R8" s="350"/>
    </row>
    <row r="9" spans="1:18" s="2" customFormat="1" ht="30" customHeight="1" x14ac:dyDescent="0.15">
      <c r="A9" s="8" t="s">
        <v>73</v>
      </c>
      <c r="B9" s="12"/>
      <c r="C9" s="351" t="s">
        <v>64</v>
      </c>
      <c r="D9" s="352"/>
      <c r="E9" s="358"/>
      <c r="F9" s="359"/>
      <c r="G9" s="359"/>
      <c r="H9" s="359"/>
      <c r="I9" s="359"/>
      <c r="J9" s="359"/>
      <c r="K9" s="355" t="str">
        <f>+IF(E9="","←担当者名が未入力です","")</f>
        <v>←担当者名が未入力です</v>
      </c>
      <c r="L9" s="350"/>
      <c r="M9" s="350"/>
      <c r="N9" s="350"/>
      <c r="O9" s="350"/>
      <c r="P9" s="362" t="str">
        <f>+IF(P14="","↓　燃焼方式が未入力です","")</f>
        <v>↓　燃焼方式が未入力です</v>
      </c>
      <c r="Q9" s="363"/>
      <c r="R9" s="363"/>
    </row>
    <row r="10" spans="1:18" s="2" customFormat="1" ht="30" customHeight="1" x14ac:dyDescent="0.15">
      <c r="A10" s="8" t="s">
        <v>34</v>
      </c>
      <c r="B10" s="12"/>
      <c r="C10" s="351" t="s">
        <v>74</v>
      </c>
      <c r="D10" s="352"/>
      <c r="E10" s="364"/>
      <c r="F10" s="365"/>
      <c r="G10" s="365"/>
      <c r="H10" s="365"/>
      <c r="I10" s="365"/>
      <c r="J10" s="366"/>
      <c r="K10" s="355" t="str">
        <f>+IF(E10="","←電話番号が未入力です","")</f>
        <v>←電話番号が未入力です</v>
      </c>
      <c r="L10" s="350"/>
      <c r="M10" s="350"/>
      <c r="N10" s="350"/>
      <c r="O10" s="350"/>
      <c r="P10" s="349" t="str">
        <f>+IF(Q14="","↓　台数が未入力です","")</f>
        <v>↓　台数が未入力です</v>
      </c>
      <c r="Q10" s="350"/>
      <c r="R10" s="350"/>
    </row>
    <row r="11" spans="1:18" s="2" customFormat="1" ht="30" customHeight="1" x14ac:dyDescent="0.15">
      <c r="A11" s="9" t="s">
        <v>28</v>
      </c>
      <c r="B11" s="13"/>
      <c r="C11" s="369" t="s">
        <v>15</v>
      </c>
      <c r="D11" s="370"/>
      <c r="E11" s="25" t="str">
        <f>+IF(D14="","↙　機械名が未入力です","")</f>
        <v>↙　機械名が未入力です</v>
      </c>
      <c r="F11" s="25" t="str">
        <f>+IF(E14="","↙　型式が未入力です","")</f>
        <v>↙　型式が未入力です</v>
      </c>
      <c r="G11" s="25" t="str">
        <f>+IF(F14="","↙　馬力が未入力です","")</f>
        <v>↙　馬力が未入力です</v>
      </c>
      <c r="H11" s="371" t="str">
        <f>+IF(G14="","↙　エンジン番号が未入力です","")</f>
        <v>↙　エンジン番号が未入力です</v>
      </c>
      <c r="I11" s="372"/>
      <c r="J11" s="372"/>
      <c r="K11" s="372"/>
      <c r="L11" s="372"/>
      <c r="M11" s="37"/>
      <c r="N11" s="37" t="str">
        <f>+IF(H14="","↙　定置場が未入力です","")</f>
        <v>↙　定置場が未入力です</v>
      </c>
      <c r="O11" s="37"/>
      <c r="P11" s="37" t="str">
        <f>+IF(R14="","↓　用途が未入力です","")</f>
        <v>↓　用途が未入力です</v>
      </c>
      <c r="Q11" s="37"/>
      <c r="R11" s="37"/>
    </row>
    <row r="12" spans="1:18" s="2" customFormat="1" ht="30" customHeight="1" x14ac:dyDescent="0.15">
      <c r="A12" s="9" t="s">
        <v>30</v>
      </c>
      <c r="B12" s="13"/>
      <c r="C12" s="376" t="s">
        <v>79</v>
      </c>
      <c r="D12" s="367" t="s">
        <v>13</v>
      </c>
      <c r="E12" s="367" t="s">
        <v>18</v>
      </c>
      <c r="F12" s="367" t="s">
        <v>82</v>
      </c>
      <c r="G12" s="367" t="s">
        <v>19</v>
      </c>
      <c r="H12" s="367" t="s">
        <v>11</v>
      </c>
      <c r="I12" s="373" t="s">
        <v>83</v>
      </c>
      <c r="J12" s="374"/>
      <c r="K12" s="374"/>
      <c r="L12" s="374"/>
      <c r="M12" s="374"/>
      <c r="N12" s="375"/>
      <c r="O12" s="367" t="s">
        <v>38</v>
      </c>
      <c r="P12" s="367" t="s">
        <v>55</v>
      </c>
      <c r="Q12" s="367" t="s">
        <v>62</v>
      </c>
      <c r="R12" s="367" t="s">
        <v>85</v>
      </c>
    </row>
    <row r="13" spans="1:18" s="2" customFormat="1" ht="30" customHeight="1" x14ac:dyDescent="0.15">
      <c r="A13" s="9" t="s">
        <v>81</v>
      </c>
      <c r="B13" s="13"/>
      <c r="C13" s="377"/>
      <c r="D13" s="368"/>
      <c r="E13" s="368"/>
      <c r="F13" s="368"/>
      <c r="G13" s="368"/>
      <c r="H13" s="368"/>
      <c r="I13" s="33" t="s">
        <v>1</v>
      </c>
      <c r="J13" s="35" t="s">
        <v>5</v>
      </c>
      <c r="K13" s="36" t="s">
        <v>9</v>
      </c>
      <c r="L13" s="33" t="s">
        <v>1</v>
      </c>
      <c r="M13" s="35" t="s">
        <v>5</v>
      </c>
      <c r="N13" s="36" t="s">
        <v>9</v>
      </c>
      <c r="O13" s="368"/>
      <c r="P13" s="368" t="s">
        <v>55</v>
      </c>
      <c r="Q13" s="368" t="s">
        <v>62</v>
      </c>
      <c r="R13" s="368" t="s">
        <v>85</v>
      </c>
    </row>
    <row r="14" spans="1:18" s="2" customFormat="1" ht="30" customHeight="1" x14ac:dyDescent="0.15">
      <c r="A14" s="9" t="s">
        <v>86</v>
      </c>
      <c r="B14" s="13"/>
      <c r="C14" s="17">
        <v>1</v>
      </c>
      <c r="D14" s="22"/>
      <c r="E14" s="26"/>
      <c r="F14" s="28"/>
      <c r="G14" s="30"/>
      <c r="H14" s="32"/>
      <c r="I14" s="34"/>
      <c r="J14" s="34"/>
      <c r="K14" s="34"/>
      <c r="L14" s="34"/>
      <c r="M14" s="34"/>
      <c r="N14" s="34"/>
      <c r="O14" s="34"/>
      <c r="P14" s="23"/>
      <c r="Q14" s="23"/>
      <c r="R14" s="23"/>
    </row>
    <row r="15" spans="1:18" s="2" customFormat="1" ht="30" customHeight="1" x14ac:dyDescent="0.15">
      <c r="A15" s="8" t="s">
        <v>76</v>
      </c>
      <c r="B15" s="12"/>
      <c r="C15" s="17">
        <v>2</v>
      </c>
      <c r="D15" s="22"/>
      <c r="E15" s="26"/>
      <c r="F15" s="28"/>
      <c r="G15" s="31"/>
      <c r="H15" s="32"/>
      <c r="I15" s="34"/>
      <c r="J15" s="34"/>
      <c r="K15" s="34"/>
      <c r="L15" s="34"/>
      <c r="M15" s="34"/>
      <c r="N15" s="34"/>
      <c r="O15" s="34"/>
      <c r="P15" s="23"/>
      <c r="Q15" s="23"/>
      <c r="R15" s="23"/>
    </row>
    <row r="16" spans="1:18" s="2" customFormat="1" ht="30" customHeight="1" x14ac:dyDescent="0.15">
      <c r="A16" s="8" t="s">
        <v>87</v>
      </c>
      <c r="B16" s="12"/>
      <c r="C16" s="17">
        <v>3</v>
      </c>
      <c r="D16" s="22"/>
      <c r="E16" s="26"/>
      <c r="F16" s="28"/>
      <c r="G16" s="31"/>
      <c r="H16" s="32"/>
      <c r="I16" s="34"/>
      <c r="J16" s="34"/>
      <c r="K16" s="34"/>
      <c r="L16" s="34"/>
      <c r="M16" s="34"/>
      <c r="N16" s="34"/>
      <c r="O16" s="34"/>
      <c r="P16" s="23"/>
      <c r="Q16" s="23"/>
      <c r="R16" s="23"/>
    </row>
    <row r="17" spans="1:18" s="2" customFormat="1" ht="30" customHeight="1" x14ac:dyDescent="0.15">
      <c r="A17" s="8" t="s">
        <v>0</v>
      </c>
      <c r="B17" s="12"/>
      <c r="C17" s="17">
        <v>4</v>
      </c>
      <c r="D17" s="22"/>
      <c r="E17" s="26"/>
      <c r="F17" s="28"/>
      <c r="G17" s="31"/>
      <c r="H17" s="32"/>
      <c r="I17" s="34"/>
      <c r="J17" s="34"/>
      <c r="K17" s="34"/>
      <c r="L17" s="34"/>
      <c r="M17" s="34"/>
      <c r="N17" s="34"/>
      <c r="O17" s="34"/>
      <c r="P17" s="23"/>
      <c r="Q17" s="23"/>
      <c r="R17" s="23"/>
    </row>
    <row r="18" spans="1:18" s="2" customFormat="1" ht="30" customHeight="1" x14ac:dyDescent="0.15">
      <c r="A18" s="8" t="s">
        <v>87</v>
      </c>
      <c r="B18" s="12"/>
      <c r="C18" s="17">
        <v>5</v>
      </c>
      <c r="D18" s="22"/>
      <c r="E18" s="26"/>
      <c r="F18" s="28"/>
      <c r="G18" s="31"/>
      <c r="H18" s="32"/>
      <c r="I18" s="34"/>
      <c r="J18" s="34"/>
      <c r="K18" s="34"/>
      <c r="L18" s="34"/>
      <c r="M18" s="34"/>
      <c r="N18" s="34"/>
      <c r="O18" s="34"/>
      <c r="P18" s="23"/>
      <c r="Q18" s="23"/>
      <c r="R18" s="23"/>
    </row>
    <row r="19" spans="1:18" s="2" customFormat="1" ht="30" customHeight="1" x14ac:dyDescent="0.15">
      <c r="A19" s="8" t="s">
        <v>89</v>
      </c>
      <c r="B19" s="12"/>
      <c r="C19" s="17">
        <v>6</v>
      </c>
      <c r="D19" s="22"/>
      <c r="E19" s="26"/>
      <c r="F19" s="28"/>
      <c r="G19" s="31"/>
      <c r="H19" s="32"/>
      <c r="I19" s="34"/>
      <c r="J19" s="34"/>
      <c r="K19" s="34"/>
      <c r="L19" s="34"/>
      <c r="M19" s="34"/>
      <c r="N19" s="34"/>
      <c r="O19" s="34"/>
      <c r="P19" s="23"/>
      <c r="Q19" s="23"/>
      <c r="R19" s="23"/>
    </row>
    <row r="20" spans="1:18" s="2" customFormat="1" ht="30" customHeight="1" x14ac:dyDescent="0.15">
      <c r="A20" s="8" t="s">
        <v>95</v>
      </c>
      <c r="B20" s="12"/>
      <c r="C20" s="17">
        <v>7</v>
      </c>
      <c r="D20" s="22"/>
      <c r="E20" s="26"/>
      <c r="F20" s="28"/>
      <c r="G20" s="31"/>
      <c r="H20" s="32"/>
      <c r="I20" s="34"/>
      <c r="J20" s="34"/>
      <c r="K20" s="34"/>
      <c r="L20" s="34"/>
      <c r="M20" s="34"/>
      <c r="N20" s="34"/>
      <c r="O20" s="34"/>
      <c r="P20" s="23"/>
      <c r="Q20" s="23"/>
      <c r="R20" s="23"/>
    </row>
    <row r="21" spans="1:18" s="2" customFormat="1" ht="30" customHeight="1" x14ac:dyDescent="0.15">
      <c r="A21" s="8" t="s">
        <v>99</v>
      </c>
      <c r="B21" s="12"/>
      <c r="C21" s="17">
        <v>8</v>
      </c>
      <c r="D21" s="22"/>
      <c r="E21" s="26"/>
      <c r="F21" s="28"/>
      <c r="G21" s="31"/>
      <c r="H21" s="32"/>
      <c r="I21" s="34"/>
      <c r="J21" s="34"/>
      <c r="K21" s="34"/>
      <c r="L21" s="34"/>
      <c r="M21" s="34"/>
      <c r="N21" s="34"/>
      <c r="O21" s="34"/>
      <c r="P21" s="23"/>
      <c r="Q21" s="23"/>
      <c r="R21" s="23"/>
    </row>
    <row r="22" spans="1:18" s="2" customFormat="1" ht="30" customHeight="1" x14ac:dyDescent="0.15">
      <c r="A22" s="8" t="s">
        <v>93</v>
      </c>
      <c r="B22" s="12"/>
      <c r="C22" s="17">
        <v>9</v>
      </c>
      <c r="D22" s="22"/>
      <c r="E22" s="26"/>
      <c r="F22" s="28"/>
      <c r="G22" s="31"/>
      <c r="H22" s="32"/>
      <c r="I22" s="34"/>
      <c r="J22" s="34"/>
      <c r="K22" s="34"/>
      <c r="L22" s="34"/>
      <c r="M22" s="34"/>
      <c r="N22" s="34"/>
      <c r="O22" s="34"/>
      <c r="P22" s="23"/>
      <c r="Q22" s="23"/>
      <c r="R22" s="23"/>
    </row>
    <row r="23" spans="1:18" s="2" customFormat="1" ht="30" customHeight="1" x14ac:dyDescent="0.15">
      <c r="A23" s="8" t="s">
        <v>102</v>
      </c>
      <c r="B23" s="12"/>
      <c r="C23" s="17">
        <v>10</v>
      </c>
      <c r="D23" s="22"/>
      <c r="E23" s="26"/>
      <c r="F23" s="28"/>
      <c r="G23" s="31"/>
      <c r="H23" s="32"/>
      <c r="I23" s="34"/>
      <c r="J23" s="34"/>
      <c r="K23" s="34"/>
      <c r="L23" s="34"/>
      <c r="M23" s="34"/>
      <c r="N23" s="34"/>
      <c r="O23" s="34"/>
      <c r="P23" s="23"/>
      <c r="Q23" s="23"/>
      <c r="R23" s="23"/>
    </row>
    <row r="24" spans="1:18" s="2" customFormat="1" ht="30" customHeight="1" x14ac:dyDescent="0.15">
      <c r="A24" s="10" t="s">
        <v>100</v>
      </c>
      <c r="B24" s="12"/>
      <c r="C24" s="17">
        <v>11</v>
      </c>
      <c r="D24" s="22"/>
      <c r="E24" s="26"/>
      <c r="F24" s="28"/>
      <c r="G24" s="31"/>
      <c r="H24" s="32"/>
      <c r="I24" s="34"/>
      <c r="J24" s="34"/>
      <c r="K24" s="34"/>
      <c r="L24" s="34"/>
      <c r="M24" s="34"/>
      <c r="N24" s="34"/>
      <c r="O24" s="34"/>
      <c r="P24" s="23"/>
      <c r="Q24" s="23"/>
      <c r="R24" s="23"/>
    </row>
    <row r="25" spans="1:18" s="2" customFormat="1" ht="30" customHeight="1" x14ac:dyDescent="0.15">
      <c r="C25" s="17">
        <v>12</v>
      </c>
      <c r="D25" s="22"/>
      <c r="E25" s="26"/>
      <c r="F25" s="28"/>
      <c r="G25" s="31"/>
      <c r="H25" s="32"/>
      <c r="I25" s="34"/>
      <c r="J25" s="34"/>
      <c r="K25" s="34"/>
      <c r="L25" s="34"/>
      <c r="M25" s="34"/>
      <c r="N25" s="34"/>
      <c r="O25" s="34"/>
      <c r="P25" s="23"/>
      <c r="Q25" s="23"/>
      <c r="R25" s="23"/>
    </row>
    <row r="26" spans="1:18" s="2" customFormat="1" ht="30" customHeight="1" x14ac:dyDescent="0.15">
      <c r="C26" s="17">
        <v>13</v>
      </c>
      <c r="D26" s="22"/>
      <c r="E26" s="26"/>
      <c r="F26" s="28"/>
      <c r="G26" s="31"/>
      <c r="H26" s="32"/>
      <c r="I26" s="34"/>
      <c r="J26" s="34"/>
      <c r="K26" s="34"/>
      <c r="L26" s="34"/>
      <c r="M26" s="34"/>
      <c r="N26" s="34"/>
      <c r="O26" s="34"/>
      <c r="P26" s="23"/>
      <c r="Q26" s="23"/>
      <c r="R26" s="23"/>
    </row>
    <row r="27" spans="1:18" s="2" customFormat="1" ht="30" customHeight="1" x14ac:dyDescent="0.15">
      <c r="C27" s="17">
        <v>14</v>
      </c>
      <c r="D27" s="22"/>
      <c r="E27" s="26"/>
      <c r="F27" s="28"/>
      <c r="G27" s="31"/>
      <c r="H27" s="32"/>
      <c r="I27" s="34"/>
      <c r="J27" s="34"/>
      <c r="K27" s="34"/>
      <c r="L27" s="34"/>
      <c r="M27" s="34"/>
      <c r="N27" s="34"/>
      <c r="O27" s="34"/>
      <c r="P27" s="23"/>
      <c r="Q27" s="23"/>
      <c r="R27" s="23"/>
    </row>
    <row r="28" spans="1:18" s="2" customFormat="1" ht="30" customHeight="1" x14ac:dyDescent="0.15">
      <c r="C28" s="17">
        <v>15</v>
      </c>
      <c r="D28" s="22"/>
      <c r="E28" s="26"/>
      <c r="F28" s="28"/>
      <c r="G28" s="31"/>
      <c r="H28" s="32"/>
      <c r="I28" s="34"/>
      <c r="J28" s="34"/>
      <c r="K28" s="34"/>
      <c r="L28" s="34"/>
      <c r="M28" s="34"/>
      <c r="N28" s="34"/>
      <c r="O28" s="34"/>
      <c r="P28" s="23"/>
      <c r="Q28" s="23"/>
      <c r="R28" s="23"/>
    </row>
    <row r="29" spans="1:18" s="2" customFormat="1" ht="30" customHeight="1" x14ac:dyDescent="0.15">
      <c r="C29" s="17">
        <v>16</v>
      </c>
      <c r="D29" s="22"/>
      <c r="E29" s="26"/>
      <c r="F29" s="28"/>
      <c r="G29" s="31"/>
      <c r="H29" s="32"/>
      <c r="I29" s="34"/>
      <c r="J29" s="34"/>
      <c r="K29" s="34"/>
      <c r="L29" s="34"/>
      <c r="M29" s="34"/>
      <c r="N29" s="34"/>
      <c r="O29" s="34"/>
      <c r="P29" s="23"/>
      <c r="Q29" s="23"/>
      <c r="R29" s="23"/>
    </row>
    <row r="30" spans="1:18" s="2" customFormat="1" ht="30" customHeight="1" x14ac:dyDescent="0.15">
      <c r="C30" s="17">
        <v>17</v>
      </c>
      <c r="D30" s="22"/>
      <c r="E30" s="26"/>
      <c r="F30" s="28"/>
      <c r="G30" s="31"/>
      <c r="H30" s="32"/>
      <c r="I30" s="34"/>
      <c r="J30" s="34"/>
      <c r="K30" s="34"/>
      <c r="L30" s="34"/>
      <c r="M30" s="34"/>
      <c r="N30" s="34"/>
      <c r="O30" s="34"/>
      <c r="P30" s="23"/>
      <c r="Q30" s="23"/>
      <c r="R30" s="23"/>
    </row>
    <row r="31" spans="1:18" s="2" customFormat="1" ht="30" customHeight="1" x14ac:dyDescent="0.15">
      <c r="C31" s="17">
        <v>18</v>
      </c>
      <c r="D31" s="22"/>
      <c r="E31" s="26"/>
      <c r="F31" s="28"/>
      <c r="G31" s="31"/>
      <c r="H31" s="32"/>
      <c r="I31" s="34"/>
      <c r="J31" s="34"/>
      <c r="K31" s="34"/>
      <c r="L31" s="34"/>
      <c r="M31" s="34"/>
      <c r="N31" s="34"/>
      <c r="O31" s="34"/>
      <c r="P31" s="23"/>
      <c r="Q31" s="23"/>
      <c r="R31" s="23"/>
    </row>
    <row r="32" spans="1:18" s="2" customFormat="1" ht="30" customHeight="1" x14ac:dyDescent="0.15">
      <c r="C32" s="17">
        <v>19</v>
      </c>
      <c r="D32" s="22"/>
      <c r="E32" s="26"/>
      <c r="F32" s="28"/>
      <c r="G32" s="31"/>
      <c r="H32" s="32"/>
      <c r="I32" s="34"/>
      <c r="J32" s="34"/>
      <c r="K32" s="34"/>
      <c r="L32" s="34"/>
      <c r="M32" s="34"/>
      <c r="N32" s="34"/>
      <c r="O32" s="34"/>
      <c r="P32" s="23"/>
      <c r="Q32" s="23"/>
      <c r="R32" s="23"/>
    </row>
    <row r="33" spans="3:18" s="2" customFormat="1" ht="30" customHeight="1" x14ac:dyDescent="0.15">
      <c r="C33" s="17">
        <v>20</v>
      </c>
      <c r="D33" s="22"/>
      <c r="E33" s="26"/>
      <c r="F33" s="28"/>
      <c r="G33" s="31"/>
      <c r="H33" s="32"/>
      <c r="I33" s="34"/>
      <c r="J33" s="34"/>
      <c r="K33" s="34"/>
      <c r="L33" s="34"/>
      <c r="M33" s="34"/>
      <c r="N33" s="34"/>
      <c r="O33" s="34"/>
      <c r="P33" s="23"/>
      <c r="Q33" s="23"/>
      <c r="R33" s="23"/>
    </row>
    <row r="34" spans="3:18" s="2" customFormat="1" ht="30" customHeight="1" x14ac:dyDescent="0.15">
      <c r="C34" s="17">
        <v>21</v>
      </c>
      <c r="D34" s="22"/>
      <c r="E34" s="26"/>
      <c r="F34" s="28"/>
      <c r="G34" s="31"/>
      <c r="H34" s="32"/>
      <c r="I34" s="34"/>
      <c r="J34" s="34"/>
      <c r="K34" s="34"/>
      <c r="L34" s="34"/>
      <c r="M34" s="34"/>
      <c r="N34" s="34"/>
      <c r="O34" s="34"/>
      <c r="P34" s="23"/>
      <c r="Q34" s="23"/>
      <c r="R34" s="23"/>
    </row>
    <row r="35" spans="3:18" s="2" customFormat="1" ht="30" customHeight="1" x14ac:dyDescent="0.15">
      <c r="C35" s="17">
        <v>22</v>
      </c>
      <c r="D35" s="22"/>
      <c r="E35" s="26"/>
      <c r="F35" s="28"/>
      <c r="G35" s="31"/>
      <c r="H35" s="32"/>
      <c r="I35" s="34"/>
      <c r="J35" s="34"/>
      <c r="K35" s="34"/>
      <c r="L35" s="34"/>
      <c r="M35" s="34"/>
      <c r="N35" s="34"/>
      <c r="O35" s="34"/>
      <c r="P35" s="23"/>
      <c r="Q35" s="23"/>
      <c r="R35" s="23"/>
    </row>
    <row r="36" spans="3:18" s="2" customFormat="1" ht="30" customHeight="1" x14ac:dyDescent="0.15">
      <c r="C36" s="17">
        <v>23</v>
      </c>
      <c r="D36" s="22"/>
      <c r="E36" s="26"/>
      <c r="F36" s="28"/>
      <c r="G36" s="31"/>
      <c r="H36" s="32"/>
      <c r="I36" s="34"/>
      <c r="J36" s="34"/>
      <c r="K36" s="34"/>
      <c r="L36" s="34"/>
      <c r="M36" s="34"/>
      <c r="N36" s="34"/>
      <c r="O36" s="34"/>
      <c r="P36" s="23"/>
      <c r="Q36" s="23"/>
      <c r="R36" s="23"/>
    </row>
    <row r="37" spans="3:18" s="2" customFormat="1" ht="30" customHeight="1" x14ac:dyDescent="0.15">
      <c r="C37" s="17">
        <v>24</v>
      </c>
      <c r="D37" s="22"/>
      <c r="E37" s="26"/>
      <c r="F37" s="28"/>
      <c r="G37" s="31"/>
      <c r="H37" s="26"/>
      <c r="I37" s="34"/>
      <c r="J37" s="34"/>
      <c r="K37" s="34"/>
      <c r="L37" s="34"/>
      <c r="M37" s="34"/>
      <c r="N37" s="34"/>
      <c r="O37" s="34"/>
      <c r="P37" s="23"/>
      <c r="Q37" s="23"/>
      <c r="R37" s="23"/>
    </row>
    <row r="38" spans="3:18" s="2" customFormat="1" ht="30" customHeight="1" x14ac:dyDescent="0.15">
      <c r="C38" s="17">
        <v>25</v>
      </c>
      <c r="D38" s="22"/>
      <c r="E38" s="26"/>
      <c r="F38" s="28"/>
      <c r="G38" s="31"/>
      <c r="H38" s="32"/>
      <c r="I38" s="34"/>
      <c r="J38" s="34"/>
      <c r="K38" s="34"/>
      <c r="L38" s="34"/>
      <c r="M38" s="34"/>
      <c r="N38" s="34"/>
      <c r="O38" s="34"/>
      <c r="P38" s="23"/>
      <c r="Q38" s="23"/>
      <c r="R38" s="23"/>
    </row>
    <row r="39" spans="3:18" s="2" customFormat="1" ht="30" customHeight="1" x14ac:dyDescent="0.15">
      <c r="C39" s="17">
        <v>26</v>
      </c>
      <c r="D39" s="22"/>
      <c r="E39" s="26"/>
      <c r="F39" s="28"/>
      <c r="G39" s="31"/>
      <c r="H39" s="32"/>
      <c r="I39" s="34"/>
      <c r="J39" s="34"/>
      <c r="K39" s="34"/>
      <c r="L39" s="34"/>
      <c r="M39" s="34"/>
      <c r="N39" s="34"/>
      <c r="O39" s="34"/>
      <c r="P39" s="23"/>
      <c r="Q39" s="23"/>
      <c r="R39" s="23"/>
    </row>
    <row r="40" spans="3:18" s="2" customFormat="1" ht="30" customHeight="1" x14ac:dyDescent="0.15">
      <c r="C40" s="17">
        <v>27</v>
      </c>
      <c r="D40" s="22"/>
      <c r="E40" s="26"/>
      <c r="F40" s="28"/>
      <c r="G40" s="31"/>
      <c r="H40" s="32"/>
      <c r="I40" s="34"/>
      <c r="J40" s="34"/>
      <c r="K40" s="34"/>
      <c r="L40" s="34"/>
      <c r="M40" s="34"/>
      <c r="N40" s="34"/>
      <c r="O40" s="34"/>
      <c r="P40" s="23"/>
      <c r="Q40" s="23"/>
      <c r="R40" s="23"/>
    </row>
    <row r="41" spans="3:18" s="2" customFormat="1" ht="30" customHeight="1" x14ac:dyDescent="0.15">
      <c r="C41" s="17">
        <v>28</v>
      </c>
      <c r="D41" s="22"/>
      <c r="E41" s="26"/>
      <c r="F41" s="28"/>
      <c r="G41" s="31"/>
      <c r="H41" s="32"/>
      <c r="I41" s="34"/>
      <c r="J41" s="34"/>
      <c r="K41" s="34"/>
      <c r="L41" s="34"/>
      <c r="M41" s="34"/>
      <c r="N41" s="34"/>
      <c r="O41" s="34"/>
      <c r="P41" s="23"/>
      <c r="Q41" s="23"/>
      <c r="R41" s="23"/>
    </row>
    <row r="42" spans="3:18" s="2" customFormat="1" ht="30" customHeight="1" x14ac:dyDescent="0.15">
      <c r="C42" s="17">
        <v>29</v>
      </c>
      <c r="D42" s="22"/>
      <c r="E42" s="26"/>
      <c r="F42" s="28"/>
      <c r="G42" s="31"/>
      <c r="H42" s="32"/>
      <c r="I42" s="34"/>
      <c r="J42" s="34"/>
      <c r="K42" s="34"/>
      <c r="L42" s="34"/>
      <c r="M42" s="34"/>
      <c r="N42" s="34"/>
      <c r="O42" s="34"/>
      <c r="P42" s="23"/>
      <c r="Q42" s="23"/>
      <c r="R42" s="23"/>
    </row>
    <row r="43" spans="3:18" s="2" customFormat="1" ht="30" customHeight="1" x14ac:dyDescent="0.15">
      <c r="C43" s="17">
        <v>30</v>
      </c>
      <c r="D43" s="22"/>
      <c r="E43" s="26"/>
      <c r="F43" s="28"/>
      <c r="G43" s="31"/>
      <c r="H43" s="32"/>
      <c r="I43" s="34"/>
      <c r="J43" s="34"/>
      <c r="K43" s="34"/>
      <c r="L43" s="34"/>
      <c r="M43" s="34"/>
      <c r="N43" s="34"/>
      <c r="O43" s="34"/>
      <c r="P43" s="23"/>
      <c r="Q43" s="23"/>
      <c r="R43" s="23"/>
    </row>
    <row r="44" spans="3:18" s="2" customFormat="1" ht="30" customHeight="1" x14ac:dyDescent="0.15">
      <c r="C44" s="17">
        <v>31</v>
      </c>
      <c r="D44" s="22"/>
      <c r="E44" s="26"/>
      <c r="F44" s="28"/>
      <c r="G44" s="31"/>
      <c r="H44" s="32"/>
      <c r="I44" s="34"/>
      <c r="J44" s="34"/>
      <c r="K44" s="34"/>
      <c r="L44" s="34"/>
      <c r="M44" s="34"/>
      <c r="N44" s="34"/>
      <c r="O44" s="34"/>
      <c r="P44" s="23"/>
      <c r="Q44" s="23"/>
      <c r="R44" s="23"/>
    </row>
    <row r="45" spans="3:18" s="2" customFormat="1" ht="30" customHeight="1" x14ac:dyDescent="0.15">
      <c r="C45" s="17">
        <v>32</v>
      </c>
      <c r="D45" s="22"/>
      <c r="E45" s="26"/>
      <c r="F45" s="28"/>
      <c r="G45" s="31"/>
      <c r="H45" s="32"/>
      <c r="I45" s="34"/>
      <c r="J45" s="34"/>
      <c r="K45" s="34"/>
      <c r="L45" s="34"/>
      <c r="M45" s="34"/>
      <c r="N45" s="34"/>
      <c r="O45" s="34"/>
      <c r="P45" s="23"/>
      <c r="Q45" s="23"/>
      <c r="R45" s="23"/>
    </row>
    <row r="46" spans="3:18" s="2" customFormat="1" ht="30" customHeight="1" x14ac:dyDescent="0.15">
      <c r="C46" s="17">
        <v>33</v>
      </c>
      <c r="D46" s="22"/>
      <c r="E46" s="26"/>
      <c r="F46" s="28"/>
      <c r="G46" s="31"/>
      <c r="H46" s="32"/>
      <c r="I46" s="34"/>
      <c r="J46" s="34"/>
      <c r="K46" s="34"/>
      <c r="L46" s="34"/>
      <c r="M46" s="34"/>
      <c r="N46" s="34"/>
      <c r="O46" s="34"/>
      <c r="P46" s="23"/>
      <c r="Q46" s="23"/>
      <c r="R46" s="23"/>
    </row>
    <row r="47" spans="3:18" s="2" customFormat="1" ht="30" customHeight="1" x14ac:dyDescent="0.15">
      <c r="C47" s="17">
        <v>34</v>
      </c>
      <c r="D47" s="22"/>
      <c r="E47" s="26"/>
      <c r="F47" s="28"/>
      <c r="G47" s="31"/>
      <c r="H47" s="32"/>
      <c r="I47" s="34"/>
      <c r="J47" s="34"/>
      <c r="K47" s="34"/>
      <c r="L47" s="34"/>
      <c r="M47" s="34"/>
      <c r="N47" s="34"/>
      <c r="O47" s="34"/>
      <c r="P47" s="23"/>
      <c r="Q47" s="23"/>
      <c r="R47" s="23"/>
    </row>
    <row r="48" spans="3:18" s="2" customFormat="1" ht="30" customHeight="1" x14ac:dyDescent="0.15">
      <c r="C48" s="17">
        <v>35</v>
      </c>
      <c r="D48" s="22"/>
      <c r="E48" s="26"/>
      <c r="F48" s="28"/>
      <c r="G48" s="31"/>
      <c r="H48" s="32"/>
      <c r="I48" s="34"/>
      <c r="J48" s="34"/>
      <c r="K48" s="34"/>
      <c r="L48" s="34"/>
      <c r="M48" s="34"/>
      <c r="N48" s="34"/>
      <c r="O48" s="34"/>
      <c r="P48" s="23"/>
      <c r="Q48" s="23"/>
      <c r="R48" s="23"/>
    </row>
    <row r="49" spans="3:18" s="2" customFormat="1" ht="30" customHeight="1" x14ac:dyDescent="0.15">
      <c r="C49" s="17">
        <v>36</v>
      </c>
      <c r="D49" s="22"/>
      <c r="E49" s="26"/>
      <c r="F49" s="28"/>
      <c r="G49" s="31"/>
      <c r="H49" s="32"/>
      <c r="I49" s="34"/>
      <c r="J49" s="34"/>
      <c r="K49" s="34"/>
      <c r="L49" s="34"/>
      <c r="M49" s="34"/>
      <c r="N49" s="34"/>
      <c r="O49" s="34"/>
      <c r="P49" s="23"/>
      <c r="Q49" s="23"/>
      <c r="R49" s="23"/>
    </row>
    <row r="50" spans="3:18" s="2" customFormat="1" ht="30" customHeight="1" x14ac:dyDescent="0.15">
      <c r="C50" s="17">
        <v>37</v>
      </c>
      <c r="D50" s="22"/>
      <c r="E50" s="26"/>
      <c r="F50" s="28"/>
      <c r="G50" s="31"/>
      <c r="H50" s="32"/>
      <c r="I50" s="34"/>
      <c r="J50" s="34"/>
      <c r="K50" s="34"/>
      <c r="L50" s="34"/>
      <c r="M50" s="34"/>
      <c r="N50" s="34"/>
      <c r="O50" s="34"/>
      <c r="P50" s="23"/>
      <c r="Q50" s="23"/>
      <c r="R50" s="23"/>
    </row>
    <row r="51" spans="3:18" s="2" customFormat="1" ht="30" customHeight="1" x14ac:dyDescent="0.15">
      <c r="C51" s="17">
        <v>38</v>
      </c>
      <c r="D51" s="22"/>
      <c r="E51" s="26"/>
      <c r="F51" s="28"/>
      <c r="G51" s="31"/>
      <c r="H51" s="32"/>
      <c r="I51" s="34"/>
      <c r="J51" s="34"/>
      <c r="K51" s="34"/>
      <c r="L51" s="34"/>
      <c r="M51" s="34"/>
      <c r="N51" s="34"/>
      <c r="O51" s="34"/>
      <c r="P51" s="23"/>
      <c r="Q51" s="23"/>
      <c r="R51" s="23"/>
    </row>
    <row r="52" spans="3:18" s="2" customFormat="1" ht="30" customHeight="1" x14ac:dyDescent="0.15">
      <c r="C52" s="17">
        <v>39</v>
      </c>
      <c r="D52" s="22"/>
      <c r="E52" s="26"/>
      <c r="F52" s="28"/>
      <c r="G52" s="31"/>
      <c r="H52" s="32"/>
      <c r="I52" s="34"/>
      <c r="J52" s="34"/>
      <c r="K52" s="34"/>
      <c r="L52" s="34"/>
      <c r="M52" s="34"/>
      <c r="N52" s="34"/>
      <c r="O52" s="34"/>
      <c r="P52" s="23"/>
      <c r="Q52" s="23"/>
      <c r="R52" s="23"/>
    </row>
    <row r="53" spans="3:18" s="2" customFormat="1" ht="30" customHeight="1" x14ac:dyDescent="0.15">
      <c r="C53" s="17">
        <v>40</v>
      </c>
      <c r="D53" s="22"/>
      <c r="E53" s="26"/>
      <c r="F53" s="28"/>
      <c r="G53" s="31"/>
      <c r="H53" s="32"/>
      <c r="I53" s="34"/>
      <c r="J53" s="34"/>
      <c r="K53" s="34"/>
      <c r="L53" s="34"/>
      <c r="M53" s="34"/>
      <c r="N53" s="34"/>
      <c r="O53" s="34"/>
      <c r="P53" s="23"/>
      <c r="Q53" s="23"/>
      <c r="R53" s="23"/>
    </row>
    <row r="54" spans="3:18" s="2" customFormat="1" ht="30" customHeight="1" x14ac:dyDescent="0.15">
      <c r="C54" s="17">
        <v>41</v>
      </c>
      <c r="D54" s="22"/>
      <c r="E54" s="26"/>
      <c r="F54" s="28"/>
      <c r="G54" s="31"/>
      <c r="H54" s="32"/>
      <c r="I54" s="34"/>
      <c r="J54" s="34"/>
      <c r="K54" s="34"/>
      <c r="L54" s="34"/>
      <c r="M54" s="34"/>
      <c r="N54" s="34"/>
      <c r="O54" s="34"/>
      <c r="P54" s="23"/>
      <c r="Q54" s="23"/>
      <c r="R54" s="23"/>
    </row>
    <row r="55" spans="3:18" s="2" customFormat="1" ht="30" customHeight="1" x14ac:dyDescent="0.15">
      <c r="C55" s="17">
        <v>42</v>
      </c>
      <c r="D55" s="22"/>
      <c r="E55" s="26"/>
      <c r="F55" s="28"/>
      <c r="G55" s="31"/>
      <c r="H55" s="32"/>
      <c r="I55" s="34"/>
      <c r="J55" s="34"/>
      <c r="K55" s="34"/>
      <c r="L55" s="34"/>
      <c r="M55" s="34"/>
      <c r="N55" s="34"/>
      <c r="O55" s="34"/>
      <c r="P55" s="23"/>
      <c r="Q55" s="23"/>
      <c r="R55" s="23"/>
    </row>
    <row r="56" spans="3:18" s="2" customFormat="1" ht="30" customHeight="1" x14ac:dyDescent="0.15">
      <c r="C56" s="17">
        <v>43</v>
      </c>
      <c r="D56" s="22"/>
      <c r="E56" s="26"/>
      <c r="F56" s="28"/>
      <c r="G56" s="31"/>
      <c r="H56" s="32"/>
      <c r="I56" s="34"/>
      <c r="J56" s="34"/>
      <c r="K56" s="34"/>
      <c r="L56" s="34"/>
      <c r="M56" s="34"/>
      <c r="N56" s="34"/>
      <c r="O56" s="34"/>
      <c r="P56" s="23"/>
      <c r="Q56" s="23"/>
      <c r="R56" s="23"/>
    </row>
    <row r="57" spans="3:18" s="2" customFormat="1" ht="30" customHeight="1" x14ac:dyDescent="0.15">
      <c r="C57" s="17">
        <v>44</v>
      </c>
      <c r="D57" s="22"/>
      <c r="E57" s="26"/>
      <c r="F57" s="28"/>
      <c r="G57" s="31"/>
      <c r="H57" s="26"/>
      <c r="I57" s="34"/>
      <c r="J57" s="34"/>
      <c r="K57" s="34"/>
      <c r="L57" s="34"/>
      <c r="M57" s="34"/>
      <c r="N57" s="34"/>
      <c r="O57" s="34"/>
      <c r="P57" s="23"/>
      <c r="Q57" s="23"/>
      <c r="R57" s="23"/>
    </row>
    <row r="58" spans="3:18" s="2" customFormat="1" ht="30" customHeight="1" x14ac:dyDescent="0.15">
      <c r="C58" s="17">
        <v>45</v>
      </c>
      <c r="D58" s="22"/>
      <c r="E58" s="26"/>
      <c r="F58" s="28"/>
      <c r="G58" s="31"/>
      <c r="H58" s="32"/>
      <c r="I58" s="34"/>
      <c r="J58" s="34"/>
      <c r="K58" s="34"/>
      <c r="L58" s="34"/>
      <c r="M58" s="34"/>
      <c r="N58" s="34"/>
      <c r="O58" s="34"/>
      <c r="P58" s="23"/>
      <c r="Q58" s="23"/>
      <c r="R58" s="23"/>
    </row>
    <row r="59" spans="3:18" s="2" customFormat="1" ht="30" customHeight="1" x14ac:dyDescent="0.15">
      <c r="C59" s="17">
        <v>46</v>
      </c>
      <c r="D59" s="22"/>
      <c r="E59" s="26"/>
      <c r="F59" s="28"/>
      <c r="G59" s="31"/>
      <c r="H59" s="32"/>
      <c r="I59" s="34"/>
      <c r="J59" s="34"/>
      <c r="K59" s="34"/>
      <c r="L59" s="34"/>
      <c r="M59" s="34"/>
      <c r="N59" s="34"/>
      <c r="O59" s="34"/>
      <c r="P59" s="23"/>
      <c r="Q59" s="23"/>
      <c r="R59" s="23"/>
    </row>
    <row r="60" spans="3:18" s="2" customFormat="1" ht="30" customHeight="1" x14ac:dyDescent="0.15">
      <c r="C60" s="17">
        <v>47</v>
      </c>
      <c r="D60" s="22"/>
      <c r="E60" s="26"/>
      <c r="F60" s="28"/>
      <c r="G60" s="31"/>
      <c r="H60" s="32"/>
      <c r="I60" s="34"/>
      <c r="J60" s="34"/>
      <c r="K60" s="34"/>
      <c r="L60" s="34"/>
      <c r="M60" s="34"/>
      <c r="N60" s="34"/>
      <c r="O60" s="34"/>
      <c r="P60" s="23"/>
      <c r="Q60" s="23"/>
      <c r="R60" s="23"/>
    </row>
    <row r="61" spans="3:18" s="2" customFormat="1" ht="30" customHeight="1" x14ac:dyDescent="0.15">
      <c r="C61" s="17">
        <v>48</v>
      </c>
      <c r="D61" s="22"/>
      <c r="E61" s="26"/>
      <c r="F61" s="28"/>
      <c r="G61" s="31"/>
      <c r="H61" s="32"/>
      <c r="I61" s="34"/>
      <c r="J61" s="34"/>
      <c r="K61" s="34"/>
      <c r="L61" s="34"/>
      <c r="M61" s="34"/>
      <c r="N61" s="34"/>
      <c r="O61" s="34"/>
      <c r="P61" s="23"/>
      <c r="Q61" s="23"/>
      <c r="R61" s="23"/>
    </row>
    <row r="62" spans="3:18" s="2" customFormat="1" ht="30" customHeight="1" x14ac:dyDescent="0.15">
      <c r="C62" s="17">
        <v>49</v>
      </c>
      <c r="D62" s="22"/>
      <c r="E62" s="26"/>
      <c r="F62" s="28"/>
      <c r="G62" s="31"/>
      <c r="H62" s="32"/>
      <c r="I62" s="34"/>
      <c r="J62" s="34"/>
      <c r="K62" s="34"/>
      <c r="L62" s="34"/>
      <c r="M62" s="34"/>
      <c r="N62" s="34"/>
      <c r="O62" s="34"/>
      <c r="P62" s="23"/>
      <c r="Q62" s="23"/>
      <c r="R62" s="23"/>
    </row>
    <row r="63" spans="3:18" s="2" customFormat="1" ht="30" customHeight="1" x14ac:dyDescent="0.15">
      <c r="C63" s="17">
        <v>50</v>
      </c>
      <c r="D63" s="22"/>
      <c r="E63" s="26"/>
      <c r="F63" s="28"/>
      <c r="G63" s="31"/>
      <c r="H63" s="32"/>
      <c r="I63" s="34"/>
      <c r="J63" s="34"/>
      <c r="K63" s="34"/>
      <c r="L63" s="34"/>
      <c r="M63" s="34"/>
      <c r="N63" s="34"/>
      <c r="O63" s="34"/>
      <c r="P63" s="23"/>
      <c r="Q63" s="23"/>
      <c r="R63" s="23"/>
    </row>
    <row r="64" spans="3:18" s="2" customFormat="1" ht="30" customHeight="1" x14ac:dyDescent="0.15">
      <c r="C64" s="17">
        <v>51</v>
      </c>
      <c r="D64" s="22"/>
      <c r="E64" s="26"/>
      <c r="F64" s="28"/>
      <c r="G64" s="31"/>
      <c r="H64" s="32"/>
      <c r="I64" s="34"/>
      <c r="J64" s="34"/>
      <c r="K64" s="34"/>
      <c r="L64" s="34"/>
      <c r="M64" s="34"/>
      <c r="N64" s="34"/>
      <c r="O64" s="34"/>
      <c r="P64" s="23"/>
      <c r="Q64" s="23"/>
      <c r="R64" s="23"/>
    </row>
    <row r="65" spans="3:18" s="2" customFormat="1" ht="30" customHeight="1" x14ac:dyDescent="0.15">
      <c r="C65" s="17">
        <v>52</v>
      </c>
      <c r="D65" s="22"/>
      <c r="E65" s="26"/>
      <c r="F65" s="28"/>
      <c r="G65" s="31"/>
      <c r="H65" s="32"/>
      <c r="I65" s="34"/>
      <c r="J65" s="34"/>
      <c r="K65" s="34"/>
      <c r="L65" s="34"/>
      <c r="M65" s="34"/>
      <c r="N65" s="34"/>
      <c r="O65" s="34"/>
      <c r="P65" s="23"/>
      <c r="Q65" s="23"/>
      <c r="R65" s="23"/>
    </row>
    <row r="66" spans="3:18" s="2" customFormat="1" ht="30" customHeight="1" x14ac:dyDescent="0.15">
      <c r="C66" s="17">
        <v>53</v>
      </c>
      <c r="D66" s="22"/>
      <c r="E66" s="26"/>
      <c r="F66" s="28"/>
      <c r="G66" s="31"/>
      <c r="H66" s="32"/>
      <c r="I66" s="34"/>
      <c r="J66" s="34"/>
      <c r="K66" s="34"/>
      <c r="L66" s="34"/>
      <c r="M66" s="34"/>
      <c r="N66" s="34"/>
      <c r="O66" s="34"/>
      <c r="P66" s="23"/>
      <c r="Q66" s="23"/>
      <c r="R66" s="23"/>
    </row>
    <row r="67" spans="3:18" s="2" customFormat="1" ht="30" customHeight="1" x14ac:dyDescent="0.15">
      <c r="C67" s="17">
        <v>54</v>
      </c>
      <c r="D67" s="22"/>
      <c r="E67" s="26"/>
      <c r="F67" s="28"/>
      <c r="G67" s="31"/>
      <c r="H67" s="32"/>
      <c r="I67" s="34"/>
      <c r="J67" s="34"/>
      <c r="K67" s="34"/>
      <c r="L67" s="34"/>
      <c r="M67" s="34"/>
      <c r="N67" s="34"/>
      <c r="O67" s="34"/>
      <c r="P67" s="23"/>
      <c r="Q67" s="23"/>
      <c r="R67" s="23"/>
    </row>
    <row r="68" spans="3:18" s="2" customFormat="1" ht="30" customHeight="1" x14ac:dyDescent="0.15">
      <c r="C68" s="17">
        <v>55</v>
      </c>
      <c r="D68" s="22"/>
      <c r="E68" s="26"/>
      <c r="F68" s="28"/>
      <c r="G68" s="31"/>
      <c r="H68" s="32"/>
      <c r="I68" s="34"/>
      <c r="J68" s="34"/>
      <c r="K68" s="34"/>
      <c r="L68" s="34"/>
      <c r="M68" s="34"/>
      <c r="N68" s="34"/>
      <c r="O68" s="34"/>
      <c r="P68" s="23"/>
      <c r="Q68" s="23"/>
      <c r="R68" s="23"/>
    </row>
    <row r="69" spans="3:18" s="2" customFormat="1" ht="30" customHeight="1" x14ac:dyDescent="0.15">
      <c r="C69" s="17">
        <v>56</v>
      </c>
      <c r="D69" s="22"/>
      <c r="E69" s="26"/>
      <c r="F69" s="28"/>
      <c r="G69" s="31"/>
      <c r="H69" s="32"/>
      <c r="I69" s="34"/>
      <c r="J69" s="34"/>
      <c r="K69" s="34"/>
      <c r="L69" s="34"/>
      <c r="M69" s="34"/>
      <c r="N69" s="34"/>
      <c r="O69" s="34"/>
      <c r="P69" s="23"/>
      <c r="Q69" s="23"/>
      <c r="R69" s="23"/>
    </row>
    <row r="70" spans="3:18" s="2" customFormat="1" ht="30" customHeight="1" x14ac:dyDescent="0.15">
      <c r="C70" s="17">
        <v>57</v>
      </c>
      <c r="D70" s="22"/>
      <c r="E70" s="26"/>
      <c r="F70" s="28"/>
      <c r="G70" s="31"/>
      <c r="H70" s="32"/>
      <c r="I70" s="34"/>
      <c r="J70" s="34"/>
      <c r="K70" s="34"/>
      <c r="L70" s="34"/>
      <c r="M70" s="34"/>
      <c r="N70" s="34"/>
      <c r="O70" s="34"/>
      <c r="P70" s="23"/>
      <c r="Q70" s="23"/>
      <c r="R70" s="23"/>
    </row>
    <row r="71" spans="3:18" s="2" customFormat="1" ht="30" customHeight="1" x14ac:dyDescent="0.15">
      <c r="C71" s="17">
        <v>58</v>
      </c>
      <c r="D71" s="22"/>
      <c r="E71" s="26"/>
      <c r="F71" s="28"/>
      <c r="G71" s="31"/>
      <c r="H71" s="32"/>
      <c r="I71" s="34"/>
      <c r="J71" s="34"/>
      <c r="K71" s="34"/>
      <c r="L71" s="34"/>
      <c r="M71" s="34"/>
      <c r="N71" s="34"/>
      <c r="O71" s="34"/>
      <c r="P71" s="23"/>
      <c r="Q71" s="23"/>
      <c r="R71" s="23"/>
    </row>
    <row r="72" spans="3:18" s="2" customFormat="1" ht="30" customHeight="1" x14ac:dyDescent="0.15">
      <c r="C72" s="17">
        <v>59</v>
      </c>
      <c r="D72" s="22"/>
      <c r="E72" s="26"/>
      <c r="F72" s="28"/>
      <c r="G72" s="31"/>
      <c r="H72" s="32"/>
      <c r="I72" s="34"/>
      <c r="J72" s="34"/>
      <c r="K72" s="34"/>
      <c r="L72" s="34"/>
      <c r="M72" s="34"/>
      <c r="N72" s="34"/>
      <c r="O72" s="34"/>
      <c r="P72" s="23"/>
      <c r="Q72" s="23"/>
      <c r="R72" s="23"/>
    </row>
    <row r="73" spans="3:18" s="2" customFormat="1" ht="30" customHeight="1" x14ac:dyDescent="0.15">
      <c r="C73" s="17">
        <v>60</v>
      </c>
      <c r="D73" s="22"/>
      <c r="E73" s="26"/>
      <c r="F73" s="28"/>
      <c r="G73" s="31"/>
      <c r="H73" s="32"/>
      <c r="I73" s="34"/>
      <c r="J73" s="34"/>
      <c r="K73" s="34"/>
      <c r="L73" s="34"/>
      <c r="M73" s="34"/>
      <c r="N73" s="34"/>
      <c r="O73" s="34"/>
      <c r="P73" s="23"/>
      <c r="Q73" s="23"/>
      <c r="R73" s="23"/>
    </row>
    <row r="74" spans="3:18" s="2" customFormat="1" ht="30" customHeight="1" x14ac:dyDescent="0.15">
      <c r="C74" s="17">
        <v>61</v>
      </c>
      <c r="D74" s="22"/>
      <c r="E74" s="26"/>
      <c r="F74" s="28"/>
      <c r="G74" s="31"/>
      <c r="H74" s="32"/>
      <c r="I74" s="34"/>
      <c r="J74" s="34"/>
      <c r="K74" s="34"/>
      <c r="L74" s="34"/>
      <c r="M74" s="34"/>
      <c r="N74" s="34"/>
      <c r="O74" s="34"/>
      <c r="P74" s="23"/>
      <c r="Q74" s="23"/>
      <c r="R74" s="23"/>
    </row>
    <row r="75" spans="3:18" s="2" customFormat="1" ht="30" customHeight="1" x14ac:dyDescent="0.15">
      <c r="C75" s="17">
        <v>62</v>
      </c>
      <c r="D75" s="22"/>
      <c r="E75" s="26"/>
      <c r="F75" s="28"/>
      <c r="G75" s="31"/>
      <c r="H75" s="32"/>
      <c r="I75" s="34"/>
      <c r="J75" s="34"/>
      <c r="K75" s="34"/>
      <c r="L75" s="34"/>
      <c r="M75" s="34"/>
      <c r="N75" s="34"/>
      <c r="O75" s="34"/>
      <c r="P75" s="23"/>
      <c r="Q75" s="23"/>
      <c r="R75" s="23"/>
    </row>
    <row r="76" spans="3:18" s="2" customFormat="1" ht="30" customHeight="1" x14ac:dyDescent="0.15">
      <c r="C76" s="17">
        <v>63</v>
      </c>
      <c r="D76" s="22"/>
      <c r="E76" s="26"/>
      <c r="F76" s="28"/>
      <c r="G76" s="31"/>
      <c r="H76" s="32"/>
      <c r="I76" s="34"/>
      <c r="J76" s="34"/>
      <c r="K76" s="34"/>
      <c r="L76" s="34"/>
      <c r="M76" s="34"/>
      <c r="N76" s="34"/>
      <c r="O76" s="34"/>
      <c r="P76" s="23"/>
      <c r="Q76" s="23"/>
      <c r="R76" s="23"/>
    </row>
    <row r="77" spans="3:18" s="2" customFormat="1" ht="30" customHeight="1" x14ac:dyDescent="0.15">
      <c r="C77" s="17">
        <v>64</v>
      </c>
      <c r="D77" s="22"/>
      <c r="E77" s="26"/>
      <c r="F77" s="28"/>
      <c r="G77" s="31"/>
      <c r="H77" s="32"/>
      <c r="I77" s="34"/>
      <c r="J77" s="34"/>
      <c r="K77" s="34"/>
      <c r="L77" s="34"/>
      <c r="M77" s="34"/>
      <c r="N77" s="34"/>
      <c r="O77" s="34"/>
      <c r="P77" s="23"/>
      <c r="Q77" s="23"/>
      <c r="R77" s="23"/>
    </row>
    <row r="78" spans="3:18" s="2" customFormat="1" ht="30" customHeight="1" x14ac:dyDescent="0.15">
      <c r="C78" s="17">
        <v>65</v>
      </c>
      <c r="D78" s="22"/>
      <c r="E78" s="26"/>
      <c r="F78" s="28"/>
      <c r="G78" s="31"/>
      <c r="H78" s="32"/>
      <c r="I78" s="34"/>
      <c r="J78" s="34"/>
      <c r="K78" s="34"/>
      <c r="L78" s="34"/>
      <c r="M78" s="34"/>
      <c r="N78" s="34"/>
      <c r="O78" s="34"/>
      <c r="P78" s="23"/>
      <c r="Q78" s="23"/>
      <c r="R78" s="23"/>
    </row>
    <row r="79" spans="3:18" s="2" customFormat="1" ht="30" customHeight="1" x14ac:dyDescent="0.15">
      <c r="C79" s="17">
        <v>66</v>
      </c>
      <c r="D79" s="22"/>
      <c r="E79" s="26"/>
      <c r="F79" s="28"/>
      <c r="G79" s="31"/>
      <c r="H79" s="32"/>
      <c r="I79" s="34"/>
      <c r="J79" s="34"/>
      <c r="K79" s="34"/>
      <c r="L79" s="34"/>
      <c r="M79" s="34"/>
      <c r="N79" s="34"/>
      <c r="O79" s="34"/>
      <c r="P79" s="23"/>
      <c r="Q79" s="23"/>
      <c r="R79" s="23"/>
    </row>
    <row r="80" spans="3:18" s="2" customFormat="1" ht="30" customHeight="1" x14ac:dyDescent="0.15">
      <c r="C80" s="17">
        <v>67</v>
      </c>
      <c r="D80" s="22"/>
      <c r="E80" s="26"/>
      <c r="F80" s="28"/>
      <c r="G80" s="31"/>
      <c r="H80" s="32"/>
      <c r="I80" s="34"/>
      <c r="J80" s="34"/>
      <c r="K80" s="34"/>
      <c r="L80" s="34"/>
      <c r="M80" s="34"/>
      <c r="N80" s="34"/>
      <c r="O80" s="34"/>
      <c r="P80" s="23"/>
      <c r="Q80" s="23"/>
      <c r="R80" s="23"/>
    </row>
    <row r="81" spans="3:18" s="2" customFormat="1" ht="30" customHeight="1" x14ac:dyDescent="0.15">
      <c r="C81" s="17">
        <v>68</v>
      </c>
      <c r="D81" s="22"/>
      <c r="E81" s="26"/>
      <c r="F81" s="28"/>
      <c r="G81" s="31"/>
      <c r="H81" s="32"/>
      <c r="I81" s="34"/>
      <c r="J81" s="34"/>
      <c r="K81" s="34"/>
      <c r="L81" s="34"/>
      <c r="M81" s="34"/>
      <c r="N81" s="34"/>
      <c r="O81" s="34"/>
      <c r="P81" s="23"/>
      <c r="Q81" s="23"/>
      <c r="R81" s="23"/>
    </row>
    <row r="82" spans="3:18" s="2" customFormat="1" ht="30" customHeight="1" x14ac:dyDescent="0.15">
      <c r="C82" s="17">
        <v>69</v>
      </c>
      <c r="D82" s="22"/>
      <c r="E82" s="26"/>
      <c r="F82" s="28"/>
      <c r="G82" s="31"/>
      <c r="H82" s="32"/>
      <c r="I82" s="34"/>
      <c r="J82" s="34"/>
      <c r="K82" s="34"/>
      <c r="L82" s="34"/>
      <c r="M82" s="34"/>
      <c r="N82" s="34"/>
      <c r="O82" s="34"/>
      <c r="P82" s="23"/>
      <c r="Q82" s="23"/>
      <c r="R82" s="23"/>
    </row>
    <row r="83" spans="3:18" s="2" customFormat="1" ht="30" customHeight="1" x14ac:dyDescent="0.15">
      <c r="C83" s="17">
        <v>70</v>
      </c>
      <c r="D83" s="22"/>
      <c r="E83" s="26"/>
      <c r="F83" s="28"/>
      <c r="G83" s="31"/>
      <c r="H83" s="32"/>
      <c r="I83" s="34"/>
      <c r="J83" s="34"/>
      <c r="K83" s="34"/>
      <c r="L83" s="34"/>
      <c r="M83" s="34"/>
      <c r="N83" s="34"/>
      <c r="O83" s="34"/>
      <c r="P83" s="23"/>
      <c r="Q83" s="23"/>
      <c r="R83" s="23"/>
    </row>
    <row r="84" spans="3:18" s="2" customFormat="1" ht="30" customHeight="1" x14ac:dyDescent="0.15">
      <c r="C84" s="17">
        <v>71</v>
      </c>
      <c r="D84" s="22"/>
      <c r="E84" s="26"/>
      <c r="F84" s="28"/>
      <c r="G84" s="31"/>
      <c r="H84" s="32"/>
      <c r="I84" s="34"/>
      <c r="J84" s="34"/>
      <c r="K84" s="34"/>
      <c r="L84" s="34"/>
      <c r="M84" s="34"/>
      <c r="N84" s="34"/>
      <c r="O84" s="34"/>
      <c r="P84" s="23"/>
      <c r="Q84" s="23"/>
      <c r="R84" s="23"/>
    </row>
    <row r="85" spans="3:18" s="2" customFormat="1" ht="30" customHeight="1" x14ac:dyDescent="0.15">
      <c r="C85" s="17">
        <v>72</v>
      </c>
      <c r="D85" s="22"/>
      <c r="E85" s="26"/>
      <c r="F85" s="28"/>
      <c r="G85" s="31"/>
      <c r="H85" s="32"/>
      <c r="I85" s="34"/>
      <c r="J85" s="34"/>
      <c r="K85" s="34"/>
      <c r="L85" s="34"/>
      <c r="M85" s="34"/>
      <c r="N85" s="34"/>
      <c r="O85" s="34"/>
      <c r="P85" s="23"/>
      <c r="Q85" s="23"/>
      <c r="R85" s="23"/>
    </row>
    <row r="86" spans="3:18" s="2" customFormat="1" ht="30" customHeight="1" x14ac:dyDescent="0.15">
      <c r="C86" s="17">
        <v>73</v>
      </c>
      <c r="D86" s="22"/>
      <c r="E86" s="26"/>
      <c r="F86" s="28"/>
      <c r="G86" s="31"/>
      <c r="H86" s="32"/>
      <c r="I86" s="34"/>
      <c r="J86" s="34"/>
      <c r="K86" s="34"/>
      <c r="L86" s="34"/>
      <c r="M86" s="34"/>
      <c r="N86" s="34"/>
      <c r="O86" s="34"/>
      <c r="P86" s="23"/>
      <c r="Q86" s="23"/>
      <c r="R86" s="23"/>
    </row>
    <row r="87" spans="3:18" s="2" customFormat="1" ht="30" customHeight="1" x14ac:dyDescent="0.15">
      <c r="C87" s="17">
        <v>74</v>
      </c>
      <c r="D87" s="22"/>
      <c r="E87" s="26"/>
      <c r="F87" s="28"/>
      <c r="G87" s="31"/>
      <c r="H87" s="32"/>
      <c r="I87" s="34"/>
      <c r="J87" s="34"/>
      <c r="K87" s="34"/>
      <c r="L87" s="34"/>
      <c r="M87" s="34"/>
      <c r="N87" s="34"/>
      <c r="O87" s="34"/>
      <c r="P87" s="23"/>
      <c r="Q87" s="23"/>
      <c r="R87" s="23"/>
    </row>
    <row r="88" spans="3:18" s="2" customFormat="1" ht="30" customHeight="1" x14ac:dyDescent="0.15">
      <c r="C88" s="17">
        <v>75</v>
      </c>
      <c r="D88" s="22"/>
      <c r="E88" s="26"/>
      <c r="F88" s="28"/>
      <c r="G88" s="31"/>
      <c r="H88" s="32"/>
      <c r="I88" s="34"/>
      <c r="J88" s="34"/>
      <c r="K88" s="34"/>
      <c r="L88" s="34"/>
      <c r="M88" s="34"/>
      <c r="N88" s="34"/>
      <c r="O88" s="34"/>
      <c r="P88" s="23"/>
      <c r="Q88" s="23"/>
      <c r="R88" s="23"/>
    </row>
    <row r="89" spans="3:18" s="2" customFormat="1" ht="30" customHeight="1" x14ac:dyDescent="0.15">
      <c r="C89" s="17">
        <v>76</v>
      </c>
      <c r="D89" s="22"/>
      <c r="E89" s="26"/>
      <c r="F89" s="28"/>
      <c r="G89" s="31"/>
      <c r="H89" s="32"/>
      <c r="I89" s="34"/>
      <c r="J89" s="34"/>
      <c r="K89" s="34"/>
      <c r="L89" s="34"/>
      <c r="M89" s="34"/>
      <c r="N89" s="34"/>
      <c r="O89" s="34"/>
      <c r="P89" s="23"/>
      <c r="Q89" s="23"/>
      <c r="R89" s="23"/>
    </row>
    <row r="90" spans="3:18" s="2" customFormat="1" ht="30" customHeight="1" x14ac:dyDescent="0.15">
      <c r="C90" s="17">
        <v>77</v>
      </c>
      <c r="D90" s="22"/>
      <c r="E90" s="26"/>
      <c r="F90" s="28"/>
      <c r="G90" s="31"/>
      <c r="H90" s="32"/>
      <c r="I90" s="34"/>
      <c r="J90" s="34"/>
      <c r="K90" s="34"/>
      <c r="L90" s="34"/>
      <c r="M90" s="34"/>
      <c r="N90" s="34"/>
      <c r="O90" s="34"/>
      <c r="P90" s="23"/>
      <c r="Q90" s="23"/>
      <c r="R90" s="23"/>
    </row>
    <row r="91" spans="3:18" s="2" customFormat="1" ht="30" customHeight="1" x14ac:dyDescent="0.15">
      <c r="C91" s="17">
        <v>78</v>
      </c>
      <c r="D91" s="22"/>
      <c r="E91" s="26"/>
      <c r="F91" s="28"/>
      <c r="G91" s="31"/>
      <c r="H91" s="32"/>
      <c r="I91" s="34"/>
      <c r="J91" s="34"/>
      <c r="K91" s="34"/>
      <c r="L91" s="34"/>
      <c r="M91" s="34"/>
      <c r="N91" s="34"/>
      <c r="O91" s="34"/>
      <c r="P91" s="23"/>
      <c r="Q91" s="23"/>
      <c r="R91" s="23"/>
    </row>
    <row r="92" spans="3:18" s="2" customFormat="1" ht="30" customHeight="1" x14ac:dyDescent="0.15">
      <c r="C92" s="17">
        <v>79</v>
      </c>
      <c r="D92" s="22"/>
      <c r="E92" s="26"/>
      <c r="F92" s="28"/>
      <c r="G92" s="31"/>
      <c r="H92" s="32"/>
      <c r="I92" s="34"/>
      <c r="J92" s="34"/>
      <c r="K92" s="34"/>
      <c r="L92" s="34"/>
      <c r="M92" s="34"/>
      <c r="N92" s="34"/>
      <c r="O92" s="34"/>
      <c r="P92" s="23"/>
      <c r="Q92" s="23"/>
      <c r="R92" s="23"/>
    </row>
    <row r="93" spans="3:18" s="2" customFormat="1" ht="30" customHeight="1" x14ac:dyDescent="0.15">
      <c r="C93" s="17">
        <v>80</v>
      </c>
      <c r="D93" s="22"/>
      <c r="E93" s="26"/>
      <c r="F93" s="28"/>
      <c r="G93" s="31"/>
      <c r="H93" s="32"/>
      <c r="I93" s="34"/>
      <c r="J93" s="34"/>
      <c r="K93" s="34"/>
      <c r="L93" s="34"/>
      <c r="M93" s="34"/>
      <c r="N93" s="34"/>
      <c r="O93" s="34"/>
      <c r="P93" s="23"/>
      <c r="Q93" s="23"/>
      <c r="R93" s="23"/>
    </row>
    <row r="94" spans="3:18" s="2" customFormat="1" ht="30" customHeight="1" x14ac:dyDescent="0.15">
      <c r="C94" s="17">
        <v>81</v>
      </c>
      <c r="D94" s="22"/>
      <c r="E94" s="26"/>
      <c r="F94" s="28"/>
      <c r="G94" s="31"/>
      <c r="H94" s="32"/>
      <c r="I94" s="34"/>
      <c r="J94" s="34"/>
      <c r="K94" s="34"/>
      <c r="L94" s="34"/>
      <c r="M94" s="34"/>
      <c r="N94" s="34"/>
      <c r="O94" s="34"/>
      <c r="P94" s="23"/>
      <c r="Q94" s="23"/>
      <c r="R94" s="23"/>
    </row>
    <row r="95" spans="3:18" s="2" customFormat="1" ht="30" customHeight="1" x14ac:dyDescent="0.15">
      <c r="C95" s="17">
        <v>82</v>
      </c>
      <c r="D95" s="22"/>
      <c r="E95" s="26"/>
      <c r="F95" s="28"/>
      <c r="G95" s="31"/>
      <c r="H95" s="32"/>
      <c r="I95" s="34"/>
      <c r="J95" s="34"/>
      <c r="K95" s="34"/>
      <c r="L95" s="34"/>
      <c r="M95" s="34"/>
      <c r="N95" s="34"/>
      <c r="O95" s="34"/>
      <c r="P95" s="23"/>
      <c r="Q95" s="23"/>
      <c r="R95" s="23"/>
    </row>
    <row r="96" spans="3:18" s="2" customFormat="1" ht="30" customHeight="1" x14ac:dyDescent="0.15">
      <c r="C96" s="17">
        <v>83</v>
      </c>
      <c r="D96" s="22"/>
      <c r="E96" s="26"/>
      <c r="F96" s="28"/>
      <c r="G96" s="31"/>
      <c r="H96" s="32"/>
      <c r="I96" s="34"/>
      <c r="J96" s="34"/>
      <c r="K96" s="34"/>
      <c r="L96" s="34"/>
      <c r="M96" s="34"/>
      <c r="N96" s="34"/>
      <c r="O96" s="34"/>
      <c r="P96" s="23"/>
      <c r="Q96" s="23"/>
      <c r="R96" s="23"/>
    </row>
    <row r="97" spans="3:18" s="2" customFormat="1" ht="30" customHeight="1" x14ac:dyDescent="0.15">
      <c r="C97" s="17">
        <v>84</v>
      </c>
      <c r="D97" s="22"/>
      <c r="E97" s="26"/>
      <c r="F97" s="28"/>
      <c r="G97" s="31"/>
      <c r="H97" s="32"/>
      <c r="I97" s="34"/>
      <c r="J97" s="34"/>
      <c r="K97" s="34"/>
      <c r="L97" s="34"/>
      <c r="M97" s="34"/>
      <c r="N97" s="34"/>
      <c r="O97" s="34"/>
      <c r="P97" s="23"/>
      <c r="Q97" s="23"/>
      <c r="R97" s="23"/>
    </row>
    <row r="98" spans="3:18" s="2" customFormat="1" ht="30" customHeight="1" x14ac:dyDescent="0.15">
      <c r="C98" s="17">
        <v>85</v>
      </c>
      <c r="D98" s="22"/>
      <c r="E98" s="26"/>
      <c r="F98" s="28"/>
      <c r="G98" s="31"/>
      <c r="H98" s="32"/>
      <c r="I98" s="34"/>
      <c r="J98" s="34"/>
      <c r="K98" s="34"/>
      <c r="L98" s="34"/>
      <c r="M98" s="34"/>
      <c r="N98" s="34"/>
      <c r="O98" s="34"/>
      <c r="P98" s="23"/>
      <c r="Q98" s="23"/>
      <c r="R98" s="23"/>
    </row>
    <row r="99" spans="3:18" s="2" customFormat="1" ht="30" customHeight="1" x14ac:dyDescent="0.15">
      <c r="C99" s="17">
        <v>86</v>
      </c>
      <c r="D99" s="22"/>
      <c r="E99" s="26"/>
      <c r="F99" s="28"/>
      <c r="G99" s="31"/>
      <c r="H99" s="32"/>
      <c r="I99" s="34"/>
      <c r="J99" s="34"/>
      <c r="K99" s="34"/>
      <c r="L99" s="34"/>
      <c r="M99" s="34"/>
      <c r="N99" s="34"/>
      <c r="O99" s="34"/>
      <c r="P99" s="23"/>
      <c r="Q99" s="23"/>
      <c r="R99" s="23"/>
    </row>
    <row r="100" spans="3:18" s="2" customFormat="1" ht="30" customHeight="1" x14ac:dyDescent="0.15">
      <c r="C100" s="17">
        <v>87</v>
      </c>
      <c r="D100" s="22"/>
      <c r="E100" s="26"/>
      <c r="F100" s="28"/>
      <c r="G100" s="31"/>
      <c r="H100" s="32"/>
      <c r="I100" s="34"/>
      <c r="J100" s="34"/>
      <c r="K100" s="34"/>
      <c r="L100" s="34"/>
      <c r="M100" s="34"/>
      <c r="N100" s="34"/>
      <c r="O100" s="34"/>
      <c r="P100" s="23"/>
      <c r="Q100" s="23"/>
      <c r="R100" s="23"/>
    </row>
    <row r="101" spans="3:18" s="2" customFormat="1" ht="30" customHeight="1" x14ac:dyDescent="0.15">
      <c r="C101" s="17">
        <v>88</v>
      </c>
      <c r="D101" s="22"/>
      <c r="E101" s="26"/>
      <c r="F101" s="28"/>
      <c r="G101" s="31"/>
      <c r="H101" s="32"/>
      <c r="I101" s="34"/>
      <c r="J101" s="34"/>
      <c r="K101" s="34"/>
      <c r="L101" s="34"/>
      <c r="M101" s="34"/>
      <c r="N101" s="34"/>
      <c r="O101" s="34"/>
      <c r="P101" s="23"/>
      <c r="Q101" s="23"/>
      <c r="R101" s="23"/>
    </row>
    <row r="102" spans="3:18" s="2" customFormat="1" ht="30" customHeight="1" x14ac:dyDescent="0.15">
      <c r="C102" s="17">
        <v>89</v>
      </c>
      <c r="D102" s="22"/>
      <c r="E102" s="26"/>
      <c r="F102" s="28"/>
      <c r="G102" s="31"/>
      <c r="H102" s="32"/>
      <c r="I102" s="34"/>
      <c r="J102" s="34"/>
      <c r="K102" s="34"/>
      <c r="L102" s="34"/>
      <c r="M102" s="34"/>
      <c r="N102" s="34"/>
      <c r="O102" s="34"/>
      <c r="P102" s="23"/>
      <c r="Q102" s="23"/>
      <c r="R102" s="23"/>
    </row>
    <row r="103" spans="3:18" s="2" customFormat="1" ht="30" customHeight="1" x14ac:dyDescent="0.15">
      <c r="C103" s="17">
        <v>90</v>
      </c>
      <c r="D103" s="22"/>
      <c r="E103" s="26"/>
      <c r="F103" s="28"/>
      <c r="G103" s="31"/>
      <c r="H103" s="32"/>
      <c r="I103" s="34"/>
      <c r="J103" s="34"/>
      <c r="K103" s="34"/>
      <c r="L103" s="34"/>
      <c r="M103" s="34"/>
      <c r="N103" s="34"/>
      <c r="O103" s="34"/>
      <c r="P103" s="23"/>
      <c r="Q103" s="23"/>
      <c r="R103" s="23"/>
    </row>
    <row r="104" spans="3:18" s="2" customFormat="1" ht="30" customHeight="1" x14ac:dyDescent="0.15">
      <c r="C104" s="17">
        <v>91</v>
      </c>
      <c r="D104" s="22"/>
      <c r="E104" s="26"/>
      <c r="F104" s="28"/>
      <c r="G104" s="31"/>
      <c r="H104" s="32"/>
      <c r="I104" s="34"/>
      <c r="J104" s="34"/>
      <c r="K104" s="34"/>
      <c r="L104" s="34"/>
      <c r="M104" s="34"/>
      <c r="N104" s="34"/>
      <c r="O104" s="34"/>
      <c r="P104" s="23"/>
      <c r="Q104" s="23"/>
      <c r="R104" s="23"/>
    </row>
    <row r="105" spans="3:18" s="2" customFormat="1" ht="30" customHeight="1" x14ac:dyDescent="0.15">
      <c r="C105" s="17">
        <v>92</v>
      </c>
      <c r="D105" s="22"/>
      <c r="E105" s="26"/>
      <c r="F105" s="28"/>
      <c r="G105" s="31"/>
      <c r="H105" s="32"/>
      <c r="I105" s="34"/>
      <c r="J105" s="34"/>
      <c r="K105" s="34"/>
      <c r="L105" s="34"/>
      <c r="M105" s="34"/>
      <c r="N105" s="34"/>
      <c r="O105" s="34"/>
      <c r="P105" s="23"/>
      <c r="Q105" s="23"/>
      <c r="R105" s="23"/>
    </row>
    <row r="106" spans="3:18" s="2" customFormat="1" ht="30" customHeight="1" x14ac:dyDescent="0.15">
      <c r="C106" s="17">
        <v>93</v>
      </c>
      <c r="D106" s="22"/>
      <c r="E106" s="26"/>
      <c r="F106" s="28"/>
      <c r="G106" s="31"/>
      <c r="H106" s="32"/>
      <c r="I106" s="34"/>
      <c r="J106" s="34"/>
      <c r="K106" s="34"/>
      <c r="L106" s="34"/>
      <c r="M106" s="34"/>
      <c r="N106" s="34"/>
      <c r="O106" s="34"/>
      <c r="P106" s="23"/>
      <c r="Q106" s="23"/>
      <c r="R106" s="23"/>
    </row>
    <row r="107" spans="3:18" s="2" customFormat="1" ht="30" customHeight="1" x14ac:dyDescent="0.15">
      <c r="C107" s="17">
        <v>94</v>
      </c>
      <c r="D107" s="22"/>
      <c r="E107" s="26"/>
      <c r="F107" s="28"/>
      <c r="G107" s="31"/>
      <c r="H107" s="32"/>
      <c r="I107" s="34"/>
      <c r="J107" s="34"/>
      <c r="K107" s="34"/>
      <c r="L107" s="34"/>
      <c r="M107" s="34"/>
      <c r="N107" s="34"/>
      <c r="O107" s="34"/>
      <c r="P107" s="23"/>
      <c r="Q107" s="23"/>
      <c r="R107" s="23"/>
    </row>
    <row r="108" spans="3:18" s="2" customFormat="1" ht="30" customHeight="1" x14ac:dyDescent="0.15">
      <c r="C108" s="17">
        <v>95</v>
      </c>
      <c r="D108" s="22"/>
      <c r="E108" s="26"/>
      <c r="F108" s="28"/>
      <c r="G108" s="31"/>
      <c r="H108" s="32"/>
      <c r="I108" s="34"/>
      <c r="J108" s="34"/>
      <c r="K108" s="34"/>
      <c r="L108" s="34"/>
      <c r="M108" s="34"/>
      <c r="N108" s="34"/>
      <c r="O108" s="34"/>
      <c r="P108" s="23"/>
      <c r="Q108" s="23"/>
      <c r="R108" s="23"/>
    </row>
    <row r="109" spans="3:18" s="2" customFormat="1" ht="30" customHeight="1" x14ac:dyDescent="0.15">
      <c r="C109" s="17">
        <v>96</v>
      </c>
      <c r="D109" s="22"/>
      <c r="E109" s="26"/>
      <c r="F109" s="28"/>
      <c r="G109" s="31"/>
      <c r="H109" s="32"/>
      <c r="I109" s="34"/>
      <c r="J109" s="34"/>
      <c r="K109" s="34"/>
      <c r="L109" s="34"/>
      <c r="M109" s="34"/>
      <c r="N109" s="34"/>
      <c r="O109" s="34"/>
      <c r="P109" s="23"/>
      <c r="Q109" s="23"/>
      <c r="R109" s="23"/>
    </row>
    <row r="110" spans="3:18" s="2" customFormat="1" ht="30" customHeight="1" x14ac:dyDescent="0.15">
      <c r="C110" s="17">
        <v>97</v>
      </c>
      <c r="D110" s="22"/>
      <c r="E110" s="26"/>
      <c r="F110" s="28"/>
      <c r="G110" s="31"/>
      <c r="H110" s="32"/>
      <c r="I110" s="34"/>
      <c r="J110" s="34"/>
      <c r="K110" s="34"/>
      <c r="L110" s="34"/>
      <c r="M110" s="34"/>
      <c r="N110" s="34"/>
      <c r="O110" s="34"/>
      <c r="P110" s="23"/>
      <c r="Q110" s="23"/>
      <c r="R110" s="23"/>
    </row>
    <row r="111" spans="3:18" s="2" customFormat="1" ht="30" customHeight="1" x14ac:dyDescent="0.15">
      <c r="C111" s="17">
        <v>98</v>
      </c>
      <c r="D111" s="22"/>
      <c r="E111" s="26"/>
      <c r="F111" s="28"/>
      <c r="G111" s="31"/>
      <c r="H111" s="32"/>
      <c r="I111" s="34"/>
      <c r="J111" s="34"/>
      <c r="K111" s="34"/>
      <c r="L111" s="34"/>
      <c r="M111" s="34"/>
      <c r="N111" s="34"/>
      <c r="O111" s="34"/>
      <c r="P111" s="23"/>
      <c r="Q111" s="23"/>
      <c r="R111" s="23"/>
    </row>
    <row r="112" spans="3:18" s="2" customFormat="1" ht="30" customHeight="1" x14ac:dyDescent="0.15">
      <c r="C112" s="17">
        <v>99</v>
      </c>
      <c r="D112" s="22"/>
      <c r="E112" s="26"/>
      <c r="F112" s="28"/>
      <c r="G112" s="31"/>
      <c r="H112" s="32"/>
      <c r="I112" s="34"/>
      <c r="J112" s="34"/>
      <c r="K112" s="34"/>
      <c r="L112" s="34"/>
      <c r="M112" s="34"/>
      <c r="N112" s="34"/>
      <c r="O112" s="34"/>
      <c r="P112" s="23"/>
      <c r="Q112" s="23"/>
      <c r="R112" s="23"/>
    </row>
    <row r="113" spans="3:18" s="2" customFormat="1" ht="30" customHeight="1" x14ac:dyDescent="0.15">
      <c r="C113" s="17">
        <v>100</v>
      </c>
      <c r="D113" s="22"/>
      <c r="E113" s="26"/>
      <c r="F113" s="28"/>
      <c r="G113" s="31"/>
      <c r="H113" s="32"/>
      <c r="I113" s="34"/>
      <c r="J113" s="34"/>
      <c r="K113" s="34"/>
      <c r="L113" s="34"/>
      <c r="M113" s="34"/>
      <c r="N113" s="34"/>
      <c r="O113" s="34"/>
      <c r="P113" s="23"/>
      <c r="Q113" s="23"/>
      <c r="R113" s="23"/>
    </row>
    <row r="114" spans="3:18" s="2" customFormat="1" ht="30" customHeight="1" x14ac:dyDescent="0.15">
      <c r="C114" s="17">
        <v>101</v>
      </c>
      <c r="D114" s="22"/>
      <c r="E114" s="26"/>
      <c r="F114" s="28"/>
      <c r="G114" s="31"/>
      <c r="H114" s="32"/>
      <c r="I114" s="34"/>
      <c r="J114" s="34"/>
      <c r="K114" s="34"/>
      <c r="L114" s="34"/>
      <c r="M114" s="34"/>
      <c r="N114" s="34"/>
      <c r="O114" s="34"/>
      <c r="P114" s="23"/>
      <c r="Q114" s="23"/>
      <c r="R114" s="23"/>
    </row>
    <row r="115" spans="3:18" s="2" customFormat="1" ht="30" customHeight="1" x14ac:dyDescent="0.15">
      <c r="C115" s="17">
        <v>102</v>
      </c>
      <c r="D115" s="22"/>
      <c r="E115" s="26"/>
      <c r="F115" s="28"/>
      <c r="G115" s="31"/>
      <c r="H115" s="32"/>
      <c r="I115" s="34"/>
      <c r="J115" s="34"/>
      <c r="K115" s="34"/>
      <c r="L115" s="34"/>
      <c r="M115" s="34"/>
      <c r="N115" s="34"/>
      <c r="O115" s="34"/>
      <c r="P115" s="23"/>
      <c r="Q115" s="23"/>
      <c r="R115" s="23"/>
    </row>
    <row r="116" spans="3:18" ht="30" customHeight="1" x14ac:dyDescent="0.15">
      <c r="C116" s="17">
        <v>103</v>
      </c>
      <c r="D116" s="22"/>
      <c r="E116" s="26"/>
      <c r="F116" s="28"/>
      <c r="G116" s="31"/>
      <c r="H116" s="32"/>
      <c r="I116" s="34"/>
      <c r="J116" s="34"/>
      <c r="K116" s="34"/>
      <c r="L116" s="34"/>
      <c r="M116" s="34"/>
      <c r="N116" s="34"/>
      <c r="O116" s="34"/>
      <c r="P116" s="23"/>
      <c r="Q116" s="23"/>
      <c r="R116" s="23"/>
    </row>
    <row r="117" spans="3:18" ht="30" customHeight="1" x14ac:dyDescent="0.15">
      <c r="C117" s="17">
        <v>104</v>
      </c>
      <c r="D117" s="22"/>
      <c r="E117" s="26"/>
      <c r="F117" s="28"/>
      <c r="G117" s="31"/>
      <c r="H117" s="32"/>
      <c r="I117" s="34"/>
      <c r="J117" s="34"/>
      <c r="K117" s="34"/>
      <c r="L117" s="34"/>
      <c r="M117" s="34"/>
      <c r="N117" s="34"/>
      <c r="O117" s="34"/>
      <c r="P117" s="23"/>
      <c r="Q117" s="23"/>
      <c r="R117" s="23"/>
    </row>
    <row r="118" spans="3:18" ht="30" customHeight="1" x14ac:dyDescent="0.15">
      <c r="C118" s="17">
        <v>105</v>
      </c>
      <c r="D118" s="22"/>
      <c r="E118" s="26"/>
      <c r="F118" s="28"/>
      <c r="G118" s="31"/>
      <c r="H118" s="32"/>
      <c r="I118" s="34"/>
      <c r="J118" s="34"/>
      <c r="K118" s="34"/>
      <c r="L118" s="34"/>
      <c r="M118" s="34"/>
      <c r="N118" s="34"/>
      <c r="O118" s="34"/>
      <c r="P118" s="23"/>
      <c r="Q118" s="23"/>
      <c r="R118" s="23"/>
    </row>
    <row r="119" spans="3:18" ht="30" customHeight="1" x14ac:dyDescent="0.15">
      <c r="C119" s="17">
        <v>106</v>
      </c>
      <c r="D119" s="22"/>
      <c r="E119" s="26"/>
      <c r="F119" s="28"/>
      <c r="G119" s="31"/>
      <c r="H119" s="32"/>
      <c r="I119" s="34"/>
      <c r="J119" s="34"/>
      <c r="K119" s="34"/>
      <c r="L119" s="34"/>
      <c r="M119" s="34"/>
      <c r="N119" s="34"/>
      <c r="O119" s="34"/>
      <c r="P119" s="23"/>
      <c r="Q119" s="23"/>
      <c r="R119" s="23"/>
    </row>
    <row r="120" spans="3:18" ht="30" customHeight="1" x14ac:dyDescent="0.15">
      <c r="C120" s="17">
        <v>107</v>
      </c>
      <c r="D120" s="22"/>
      <c r="E120" s="26"/>
      <c r="F120" s="28"/>
      <c r="G120" s="31"/>
      <c r="H120" s="32"/>
      <c r="I120" s="34"/>
      <c r="J120" s="34"/>
      <c r="K120" s="34"/>
      <c r="L120" s="34"/>
      <c r="M120" s="34"/>
      <c r="N120" s="34"/>
      <c r="O120" s="34"/>
      <c r="P120" s="23"/>
      <c r="Q120" s="23"/>
      <c r="R120" s="23"/>
    </row>
    <row r="121" spans="3:18" ht="30" customHeight="1" x14ac:dyDescent="0.15">
      <c r="C121" s="17">
        <v>108</v>
      </c>
      <c r="D121" s="22"/>
      <c r="E121" s="26"/>
      <c r="F121" s="28"/>
      <c r="G121" s="31"/>
      <c r="H121" s="32"/>
      <c r="I121" s="34"/>
      <c r="J121" s="34"/>
      <c r="K121" s="34"/>
      <c r="L121" s="34"/>
      <c r="M121" s="34"/>
      <c r="N121" s="34"/>
      <c r="O121" s="34"/>
      <c r="P121" s="23"/>
      <c r="Q121" s="23"/>
      <c r="R121" s="23"/>
    </row>
    <row r="122" spans="3:18" ht="30" customHeight="1" x14ac:dyDescent="0.15">
      <c r="C122" s="17">
        <v>109</v>
      </c>
      <c r="D122" s="22"/>
      <c r="E122" s="26"/>
      <c r="F122" s="28"/>
      <c r="G122" s="31"/>
      <c r="H122" s="32"/>
      <c r="I122" s="34"/>
      <c r="J122" s="34"/>
      <c r="K122" s="34"/>
      <c r="L122" s="34"/>
      <c r="M122" s="34"/>
      <c r="N122" s="34"/>
      <c r="O122" s="34"/>
      <c r="P122" s="23"/>
      <c r="Q122" s="23"/>
      <c r="R122" s="23"/>
    </row>
    <row r="123" spans="3:18" ht="30" customHeight="1" x14ac:dyDescent="0.15">
      <c r="C123" s="17">
        <v>110</v>
      </c>
      <c r="D123" s="22"/>
      <c r="E123" s="26"/>
      <c r="F123" s="28"/>
      <c r="G123" s="31"/>
      <c r="H123" s="32"/>
      <c r="I123" s="34"/>
      <c r="J123" s="34"/>
      <c r="K123" s="34"/>
      <c r="L123" s="34"/>
      <c r="M123" s="34"/>
      <c r="N123" s="34"/>
      <c r="O123" s="34"/>
      <c r="P123" s="23"/>
      <c r="Q123" s="23"/>
      <c r="R123" s="23"/>
    </row>
    <row r="124" spans="3:18" ht="30" customHeight="1" x14ac:dyDescent="0.15">
      <c r="C124" s="17">
        <v>111</v>
      </c>
      <c r="D124" s="22"/>
      <c r="E124" s="26"/>
      <c r="F124" s="28"/>
      <c r="G124" s="31"/>
      <c r="H124" s="32"/>
      <c r="I124" s="34"/>
      <c r="J124" s="34"/>
      <c r="K124" s="34"/>
      <c r="L124" s="34"/>
      <c r="M124" s="34"/>
      <c r="N124" s="34"/>
      <c r="O124" s="34"/>
      <c r="P124" s="23"/>
      <c r="Q124" s="23"/>
      <c r="R124" s="23"/>
    </row>
    <row r="125" spans="3:18" ht="30" customHeight="1" x14ac:dyDescent="0.15">
      <c r="C125" s="17">
        <v>112</v>
      </c>
      <c r="D125" s="22"/>
      <c r="E125" s="26"/>
      <c r="F125" s="28"/>
      <c r="G125" s="31"/>
      <c r="H125" s="32"/>
      <c r="I125" s="34"/>
      <c r="J125" s="34"/>
      <c r="K125" s="34"/>
      <c r="L125" s="34"/>
      <c r="M125" s="34"/>
      <c r="N125" s="34"/>
      <c r="O125" s="34"/>
      <c r="P125" s="23"/>
      <c r="Q125" s="23"/>
      <c r="R125" s="23"/>
    </row>
    <row r="126" spans="3:18" ht="30" customHeight="1" x14ac:dyDescent="0.15">
      <c r="C126" s="17">
        <v>113</v>
      </c>
      <c r="D126" s="22"/>
      <c r="E126" s="26"/>
      <c r="F126" s="28"/>
      <c r="G126" s="31"/>
      <c r="H126" s="32"/>
      <c r="I126" s="34"/>
      <c r="J126" s="34"/>
      <c r="K126" s="34"/>
      <c r="L126" s="34"/>
      <c r="M126" s="34"/>
      <c r="N126" s="34"/>
      <c r="O126" s="34"/>
      <c r="P126" s="23"/>
      <c r="Q126" s="23"/>
      <c r="R126" s="23"/>
    </row>
    <row r="127" spans="3:18" ht="30" customHeight="1" x14ac:dyDescent="0.15">
      <c r="C127" s="17">
        <v>114</v>
      </c>
      <c r="D127" s="22"/>
      <c r="E127" s="26"/>
      <c r="F127" s="28"/>
      <c r="G127" s="31"/>
      <c r="H127" s="32"/>
      <c r="I127" s="34"/>
      <c r="J127" s="34"/>
      <c r="K127" s="34"/>
      <c r="L127" s="34"/>
      <c r="M127" s="34"/>
      <c r="N127" s="34"/>
      <c r="O127" s="34"/>
      <c r="P127" s="23"/>
      <c r="Q127" s="23"/>
      <c r="R127" s="23"/>
    </row>
    <row r="128" spans="3:18" ht="30" customHeight="1" x14ac:dyDescent="0.15">
      <c r="C128" s="17">
        <v>115</v>
      </c>
      <c r="D128" s="22"/>
      <c r="E128" s="26"/>
      <c r="F128" s="28"/>
      <c r="G128" s="31"/>
      <c r="H128" s="32"/>
      <c r="I128" s="34"/>
      <c r="J128" s="34"/>
      <c r="K128" s="34"/>
      <c r="L128" s="34"/>
      <c r="M128" s="34"/>
      <c r="N128" s="34"/>
      <c r="O128" s="34"/>
      <c r="P128" s="23"/>
      <c r="Q128" s="23"/>
      <c r="R128" s="23"/>
    </row>
    <row r="129" spans="3:18" ht="30" customHeight="1" x14ac:dyDescent="0.15">
      <c r="C129" s="17">
        <v>116</v>
      </c>
      <c r="D129" s="22"/>
      <c r="E129" s="26"/>
      <c r="F129" s="28"/>
      <c r="G129" s="31"/>
      <c r="H129" s="32"/>
      <c r="I129" s="34"/>
      <c r="J129" s="34"/>
      <c r="K129" s="34"/>
      <c r="L129" s="34"/>
      <c r="M129" s="34"/>
      <c r="N129" s="34"/>
      <c r="O129" s="34"/>
      <c r="P129" s="23"/>
      <c r="Q129" s="23"/>
      <c r="R129" s="23"/>
    </row>
    <row r="130" spans="3:18" ht="30" customHeight="1" x14ac:dyDescent="0.15">
      <c r="C130" s="17">
        <v>117</v>
      </c>
      <c r="D130" s="22"/>
      <c r="E130" s="26"/>
      <c r="F130" s="28"/>
      <c r="G130" s="31"/>
      <c r="H130" s="32"/>
      <c r="I130" s="34"/>
      <c r="J130" s="34"/>
      <c r="K130" s="34"/>
      <c r="L130" s="34"/>
      <c r="M130" s="34"/>
      <c r="N130" s="34"/>
      <c r="O130" s="34"/>
      <c r="P130" s="23"/>
      <c r="Q130" s="23"/>
      <c r="R130" s="23"/>
    </row>
    <row r="131" spans="3:18" ht="30" customHeight="1" x14ac:dyDescent="0.15">
      <c r="C131" s="17">
        <v>118</v>
      </c>
      <c r="D131" s="22"/>
      <c r="E131" s="26"/>
      <c r="F131" s="28"/>
      <c r="G131" s="31"/>
      <c r="H131" s="32"/>
      <c r="I131" s="34"/>
      <c r="J131" s="34"/>
      <c r="K131" s="34"/>
      <c r="L131" s="34"/>
      <c r="M131" s="34"/>
      <c r="N131" s="34"/>
      <c r="O131" s="34"/>
      <c r="P131" s="23"/>
      <c r="Q131" s="23"/>
      <c r="R131" s="23"/>
    </row>
    <row r="132" spans="3:18" ht="30" customHeight="1" x14ac:dyDescent="0.15">
      <c r="C132" s="17">
        <v>119</v>
      </c>
      <c r="D132" s="22"/>
      <c r="E132" s="26"/>
      <c r="F132" s="28"/>
      <c r="G132" s="31"/>
      <c r="H132" s="32"/>
      <c r="I132" s="34"/>
      <c r="J132" s="34"/>
      <c r="K132" s="34"/>
      <c r="L132" s="34"/>
      <c r="M132" s="34"/>
      <c r="N132" s="34"/>
      <c r="O132" s="34"/>
      <c r="P132" s="23"/>
      <c r="Q132" s="23"/>
      <c r="R132" s="23"/>
    </row>
    <row r="133" spans="3:18" ht="30" customHeight="1" x14ac:dyDescent="0.15">
      <c r="C133" s="17">
        <v>120</v>
      </c>
      <c r="D133" s="22"/>
      <c r="E133" s="26"/>
      <c r="F133" s="28"/>
      <c r="G133" s="31"/>
      <c r="H133" s="32"/>
      <c r="I133" s="34"/>
      <c r="J133" s="34"/>
      <c r="K133" s="34"/>
      <c r="L133" s="34"/>
      <c r="M133" s="34"/>
      <c r="N133" s="34"/>
      <c r="O133" s="34"/>
      <c r="P133" s="23"/>
      <c r="Q133" s="23"/>
      <c r="R133" s="23"/>
    </row>
    <row r="134" spans="3:18" ht="30" customHeight="1" x14ac:dyDescent="0.15">
      <c r="C134" s="17">
        <v>121</v>
      </c>
      <c r="D134" s="22"/>
      <c r="E134" s="26"/>
      <c r="F134" s="28"/>
      <c r="G134" s="31"/>
      <c r="H134" s="32"/>
      <c r="I134" s="34"/>
      <c r="J134" s="34"/>
      <c r="K134" s="34"/>
      <c r="L134" s="34"/>
      <c r="M134" s="34"/>
      <c r="N134" s="34"/>
      <c r="O134" s="34"/>
      <c r="P134" s="23"/>
      <c r="Q134" s="23"/>
      <c r="R134" s="23"/>
    </row>
    <row r="135" spans="3:18" ht="30" customHeight="1" x14ac:dyDescent="0.15">
      <c r="C135" s="17">
        <v>122</v>
      </c>
      <c r="D135" s="22"/>
      <c r="E135" s="26"/>
      <c r="F135" s="28"/>
      <c r="G135" s="31"/>
      <c r="H135" s="32"/>
      <c r="I135" s="34"/>
      <c r="J135" s="34"/>
      <c r="K135" s="34"/>
      <c r="L135" s="34"/>
      <c r="M135" s="34"/>
      <c r="N135" s="34"/>
      <c r="O135" s="34"/>
      <c r="P135" s="23"/>
      <c r="Q135" s="23"/>
      <c r="R135" s="23"/>
    </row>
    <row r="136" spans="3:18" ht="30" customHeight="1" x14ac:dyDescent="0.15">
      <c r="C136" s="17">
        <v>123</v>
      </c>
      <c r="D136" s="22"/>
      <c r="E136" s="26"/>
      <c r="F136" s="28"/>
      <c r="G136" s="31"/>
      <c r="H136" s="32"/>
      <c r="I136" s="34"/>
      <c r="J136" s="34"/>
      <c r="K136" s="34"/>
      <c r="L136" s="34"/>
      <c r="M136" s="34"/>
      <c r="N136" s="34"/>
      <c r="O136" s="34"/>
      <c r="P136" s="23"/>
      <c r="Q136" s="23"/>
      <c r="R136" s="23"/>
    </row>
    <row r="137" spans="3:18" ht="30" customHeight="1" x14ac:dyDescent="0.15">
      <c r="C137" s="17">
        <v>124</v>
      </c>
      <c r="D137" s="22"/>
      <c r="E137" s="26"/>
      <c r="F137" s="28"/>
      <c r="G137" s="31"/>
      <c r="H137" s="32"/>
      <c r="I137" s="34"/>
      <c r="J137" s="34"/>
      <c r="K137" s="34"/>
      <c r="L137" s="34"/>
      <c r="M137" s="34"/>
      <c r="N137" s="34"/>
      <c r="O137" s="34"/>
      <c r="P137" s="23"/>
      <c r="Q137" s="23"/>
      <c r="R137" s="23"/>
    </row>
    <row r="138" spans="3:18" ht="30" customHeight="1" x14ac:dyDescent="0.15">
      <c r="C138" s="17">
        <v>125</v>
      </c>
      <c r="D138" s="22"/>
      <c r="E138" s="26"/>
      <c r="F138" s="28"/>
      <c r="G138" s="31"/>
      <c r="H138" s="32"/>
      <c r="I138" s="34"/>
      <c r="J138" s="34"/>
      <c r="K138" s="34"/>
      <c r="L138" s="34"/>
      <c r="M138" s="34"/>
      <c r="N138" s="34"/>
      <c r="O138" s="34"/>
      <c r="P138" s="23"/>
      <c r="Q138" s="23"/>
      <c r="R138" s="23"/>
    </row>
    <row r="139" spans="3:18" ht="30" customHeight="1" x14ac:dyDescent="0.15">
      <c r="C139" s="17">
        <v>126</v>
      </c>
      <c r="D139" s="22"/>
      <c r="E139" s="26"/>
      <c r="F139" s="28"/>
      <c r="G139" s="31"/>
      <c r="H139" s="32"/>
      <c r="I139" s="34"/>
      <c r="J139" s="34"/>
      <c r="K139" s="34"/>
      <c r="L139" s="34"/>
      <c r="M139" s="34"/>
      <c r="N139" s="34"/>
      <c r="O139" s="34"/>
      <c r="P139" s="23"/>
      <c r="Q139" s="23"/>
      <c r="R139" s="23"/>
    </row>
    <row r="140" spans="3:18" ht="30" customHeight="1" x14ac:dyDescent="0.15">
      <c r="C140" s="17">
        <v>127</v>
      </c>
      <c r="D140" s="22"/>
      <c r="E140" s="26"/>
      <c r="F140" s="28"/>
      <c r="G140" s="31"/>
      <c r="H140" s="32"/>
      <c r="I140" s="34"/>
      <c r="J140" s="34"/>
      <c r="K140" s="34"/>
      <c r="L140" s="34"/>
      <c r="M140" s="34"/>
      <c r="N140" s="34"/>
      <c r="O140" s="34"/>
      <c r="P140" s="23"/>
      <c r="Q140" s="23"/>
      <c r="R140" s="23"/>
    </row>
    <row r="141" spans="3:18" ht="30" customHeight="1" x14ac:dyDescent="0.15">
      <c r="C141" s="17">
        <v>128</v>
      </c>
      <c r="D141" s="22"/>
      <c r="E141" s="26"/>
      <c r="F141" s="28"/>
      <c r="G141" s="31"/>
      <c r="H141" s="32"/>
      <c r="I141" s="34"/>
      <c r="J141" s="34"/>
      <c r="K141" s="34"/>
      <c r="L141" s="34"/>
      <c r="M141" s="34"/>
      <c r="N141" s="34"/>
      <c r="O141" s="34"/>
      <c r="P141" s="23"/>
      <c r="Q141" s="23"/>
      <c r="R141" s="23"/>
    </row>
    <row r="142" spans="3:18" ht="30" customHeight="1" x14ac:dyDescent="0.15">
      <c r="C142" s="17">
        <v>129</v>
      </c>
      <c r="D142" s="22"/>
      <c r="E142" s="26"/>
      <c r="F142" s="28"/>
      <c r="G142" s="31"/>
      <c r="H142" s="32"/>
      <c r="I142" s="34"/>
      <c r="J142" s="34"/>
      <c r="K142" s="34"/>
      <c r="L142" s="34"/>
      <c r="M142" s="34"/>
      <c r="N142" s="34"/>
      <c r="O142" s="34"/>
      <c r="P142" s="23"/>
      <c r="Q142" s="23"/>
      <c r="R142" s="23"/>
    </row>
    <row r="143" spans="3:18" ht="30" customHeight="1" x14ac:dyDescent="0.15">
      <c r="C143" s="17">
        <v>130</v>
      </c>
      <c r="D143" s="22"/>
      <c r="E143" s="26"/>
      <c r="F143" s="28"/>
      <c r="G143" s="31"/>
      <c r="H143" s="32"/>
      <c r="I143" s="34"/>
      <c r="J143" s="34"/>
      <c r="K143" s="34"/>
      <c r="L143" s="34"/>
      <c r="M143" s="34"/>
      <c r="N143" s="34"/>
      <c r="O143" s="34"/>
      <c r="P143" s="23"/>
      <c r="Q143" s="23"/>
      <c r="R143" s="23"/>
    </row>
    <row r="144" spans="3:18" ht="30" customHeight="1" x14ac:dyDescent="0.15">
      <c r="C144" s="17">
        <v>131</v>
      </c>
      <c r="D144" s="22"/>
      <c r="E144" s="26"/>
      <c r="F144" s="28"/>
      <c r="G144" s="31"/>
      <c r="H144" s="32"/>
      <c r="I144" s="34"/>
      <c r="J144" s="34"/>
      <c r="K144" s="34"/>
      <c r="L144" s="34"/>
      <c r="M144" s="34"/>
      <c r="N144" s="34"/>
      <c r="O144" s="34"/>
      <c r="P144" s="23"/>
      <c r="Q144" s="23"/>
      <c r="R144" s="23"/>
    </row>
    <row r="145" spans="3:18" ht="30" customHeight="1" x14ac:dyDescent="0.15">
      <c r="C145" s="17">
        <v>132</v>
      </c>
      <c r="D145" s="22"/>
      <c r="E145" s="26"/>
      <c r="F145" s="28"/>
      <c r="G145" s="31"/>
      <c r="H145" s="32"/>
      <c r="I145" s="34"/>
      <c r="J145" s="34"/>
      <c r="K145" s="34"/>
      <c r="L145" s="34"/>
      <c r="M145" s="34"/>
      <c r="N145" s="34"/>
      <c r="O145" s="34"/>
      <c r="P145" s="23"/>
      <c r="Q145" s="23"/>
      <c r="R145" s="23"/>
    </row>
    <row r="146" spans="3:18" ht="30" customHeight="1" x14ac:dyDescent="0.15">
      <c r="C146" s="17">
        <v>133</v>
      </c>
      <c r="D146" s="22"/>
      <c r="E146" s="26"/>
      <c r="F146" s="28"/>
      <c r="G146" s="31"/>
      <c r="H146" s="32"/>
      <c r="I146" s="34"/>
      <c r="J146" s="34"/>
      <c r="K146" s="34"/>
      <c r="L146" s="34"/>
      <c r="M146" s="34"/>
      <c r="N146" s="34"/>
      <c r="O146" s="34"/>
      <c r="P146" s="23"/>
      <c r="Q146" s="23"/>
      <c r="R146" s="23"/>
    </row>
    <row r="147" spans="3:18" ht="30" customHeight="1" x14ac:dyDescent="0.15">
      <c r="C147" s="17">
        <v>134</v>
      </c>
      <c r="D147" s="22"/>
      <c r="E147" s="26"/>
      <c r="F147" s="28"/>
      <c r="G147" s="31"/>
      <c r="H147" s="32"/>
      <c r="I147" s="34"/>
      <c r="J147" s="34"/>
      <c r="K147" s="34"/>
      <c r="L147" s="34"/>
      <c r="M147" s="34"/>
      <c r="N147" s="34"/>
      <c r="O147" s="34"/>
      <c r="P147" s="23"/>
      <c r="Q147" s="23"/>
      <c r="R147" s="23"/>
    </row>
    <row r="148" spans="3:18" ht="30" customHeight="1" x14ac:dyDescent="0.15">
      <c r="C148" s="17">
        <v>135</v>
      </c>
      <c r="D148" s="22"/>
      <c r="E148" s="26"/>
      <c r="F148" s="28"/>
      <c r="G148" s="31"/>
      <c r="H148" s="32"/>
      <c r="I148" s="34"/>
      <c r="J148" s="34"/>
      <c r="K148" s="34"/>
      <c r="L148" s="34"/>
      <c r="M148" s="34"/>
      <c r="N148" s="34"/>
      <c r="O148" s="34"/>
      <c r="P148" s="23"/>
      <c r="Q148" s="23"/>
      <c r="R148" s="23"/>
    </row>
    <row r="149" spans="3:18" ht="30" customHeight="1" x14ac:dyDescent="0.15">
      <c r="C149" s="17">
        <v>136</v>
      </c>
      <c r="D149" s="22"/>
      <c r="E149" s="26"/>
      <c r="F149" s="28"/>
      <c r="G149" s="31"/>
      <c r="H149" s="32"/>
      <c r="I149" s="34"/>
      <c r="J149" s="34"/>
      <c r="K149" s="34"/>
      <c r="L149" s="34"/>
      <c r="M149" s="34"/>
      <c r="N149" s="34"/>
      <c r="O149" s="34"/>
      <c r="P149" s="23"/>
      <c r="Q149" s="23"/>
      <c r="R149" s="23"/>
    </row>
    <row r="150" spans="3:18" ht="30" customHeight="1" x14ac:dyDescent="0.15">
      <c r="C150" s="17">
        <v>137</v>
      </c>
      <c r="D150" s="22"/>
      <c r="E150" s="26"/>
      <c r="F150" s="28"/>
      <c r="G150" s="31"/>
      <c r="H150" s="32"/>
      <c r="I150" s="34"/>
      <c r="J150" s="34"/>
      <c r="K150" s="34"/>
      <c r="L150" s="34"/>
      <c r="M150" s="34"/>
      <c r="N150" s="34"/>
      <c r="O150" s="34"/>
      <c r="P150" s="23"/>
      <c r="Q150" s="23"/>
      <c r="R150" s="23"/>
    </row>
    <row r="151" spans="3:18" ht="30" customHeight="1" x14ac:dyDescent="0.15">
      <c r="C151" s="17">
        <v>138</v>
      </c>
      <c r="D151" s="22"/>
      <c r="E151" s="26"/>
      <c r="F151" s="28"/>
      <c r="G151" s="31"/>
      <c r="H151" s="32"/>
      <c r="I151" s="34"/>
      <c r="J151" s="34"/>
      <c r="K151" s="34"/>
      <c r="L151" s="34"/>
      <c r="M151" s="34"/>
      <c r="N151" s="34"/>
      <c r="O151" s="34"/>
      <c r="P151" s="23"/>
      <c r="Q151" s="23"/>
      <c r="R151" s="23"/>
    </row>
    <row r="152" spans="3:18" ht="30" customHeight="1" x14ac:dyDescent="0.15">
      <c r="C152" s="17">
        <v>139</v>
      </c>
      <c r="D152" s="22"/>
      <c r="E152" s="26"/>
      <c r="F152" s="28"/>
      <c r="G152" s="31"/>
      <c r="H152" s="32"/>
      <c r="I152" s="34"/>
      <c r="J152" s="34"/>
      <c r="K152" s="34"/>
      <c r="L152" s="34"/>
      <c r="M152" s="34"/>
      <c r="N152" s="34"/>
      <c r="O152" s="34"/>
      <c r="P152" s="23"/>
      <c r="Q152" s="23"/>
      <c r="R152" s="23"/>
    </row>
    <row r="153" spans="3:18" ht="30" customHeight="1" x14ac:dyDescent="0.15">
      <c r="C153" s="17">
        <v>140</v>
      </c>
      <c r="D153" s="22"/>
      <c r="E153" s="26"/>
      <c r="F153" s="28"/>
      <c r="G153" s="31"/>
      <c r="H153" s="32"/>
      <c r="I153" s="34"/>
      <c r="J153" s="34"/>
      <c r="K153" s="34"/>
      <c r="L153" s="34"/>
      <c r="M153" s="34"/>
      <c r="N153" s="34"/>
      <c r="O153" s="34"/>
      <c r="P153" s="23"/>
      <c r="Q153" s="23"/>
      <c r="R153" s="23"/>
    </row>
    <row r="154" spans="3:18" ht="30" customHeight="1" x14ac:dyDescent="0.15">
      <c r="C154" s="17">
        <v>141</v>
      </c>
      <c r="D154" s="22"/>
      <c r="E154" s="26"/>
      <c r="F154" s="28"/>
      <c r="G154" s="31"/>
      <c r="H154" s="32"/>
      <c r="I154" s="34"/>
      <c r="J154" s="34"/>
      <c r="K154" s="34"/>
      <c r="L154" s="34"/>
      <c r="M154" s="34"/>
      <c r="N154" s="34"/>
      <c r="O154" s="34"/>
      <c r="P154" s="23"/>
      <c r="Q154" s="23"/>
      <c r="R154" s="23"/>
    </row>
    <row r="155" spans="3:18" ht="30" customHeight="1" x14ac:dyDescent="0.15">
      <c r="C155" s="17">
        <v>142</v>
      </c>
      <c r="D155" s="22"/>
      <c r="E155" s="26"/>
      <c r="F155" s="28"/>
      <c r="G155" s="31"/>
      <c r="H155" s="32"/>
      <c r="I155" s="34"/>
      <c r="J155" s="34"/>
      <c r="K155" s="34"/>
      <c r="L155" s="34"/>
      <c r="M155" s="34"/>
      <c r="N155" s="34"/>
      <c r="O155" s="34"/>
      <c r="P155" s="23"/>
      <c r="Q155" s="23"/>
      <c r="R155" s="23"/>
    </row>
    <row r="156" spans="3:18" ht="30" customHeight="1" x14ac:dyDescent="0.15">
      <c r="C156" s="17">
        <v>143</v>
      </c>
      <c r="D156" s="22"/>
      <c r="E156" s="26"/>
      <c r="F156" s="28"/>
      <c r="G156" s="31"/>
      <c r="H156" s="32"/>
      <c r="I156" s="34"/>
      <c r="J156" s="34"/>
      <c r="K156" s="34"/>
      <c r="L156" s="34"/>
      <c r="M156" s="34"/>
      <c r="N156" s="34"/>
      <c r="O156" s="34"/>
      <c r="P156" s="23"/>
      <c r="Q156" s="23"/>
      <c r="R156" s="23"/>
    </row>
    <row r="157" spans="3:18" ht="30" customHeight="1" x14ac:dyDescent="0.15">
      <c r="C157" s="17">
        <v>144</v>
      </c>
      <c r="D157" s="22"/>
      <c r="E157" s="26"/>
      <c r="F157" s="28"/>
      <c r="G157" s="31"/>
      <c r="H157" s="32"/>
      <c r="I157" s="34"/>
      <c r="J157" s="34"/>
      <c r="K157" s="34"/>
      <c r="L157" s="34"/>
      <c r="M157" s="34"/>
      <c r="N157" s="34"/>
      <c r="O157" s="34"/>
      <c r="P157" s="23"/>
      <c r="Q157" s="23"/>
      <c r="R157" s="23"/>
    </row>
    <row r="158" spans="3:18" ht="30" customHeight="1" x14ac:dyDescent="0.15">
      <c r="C158" s="17">
        <v>145</v>
      </c>
      <c r="D158" s="22"/>
      <c r="E158" s="26"/>
      <c r="F158" s="28"/>
      <c r="G158" s="31"/>
      <c r="H158" s="32"/>
      <c r="I158" s="34"/>
      <c r="J158" s="34"/>
      <c r="K158" s="34"/>
      <c r="L158" s="34"/>
      <c r="M158" s="34"/>
      <c r="N158" s="34"/>
      <c r="O158" s="34"/>
      <c r="P158" s="23"/>
      <c r="Q158" s="23"/>
      <c r="R158" s="23"/>
    </row>
    <row r="159" spans="3:18" ht="30" customHeight="1" x14ac:dyDescent="0.15">
      <c r="C159" s="17">
        <v>146</v>
      </c>
      <c r="D159" s="22"/>
      <c r="E159" s="26"/>
      <c r="F159" s="28"/>
      <c r="G159" s="31"/>
      <c r="H159" s="32"/>
      <c r="I159" s="34"/>
      <c r="J159" s="34"/>
      <c r="K159" s="34"/>
      <c r="L159" s="34"/>
      <c r="M159" s="34"/>
      <c r="N159" s="34"/>
      <c r="O159" s="34"/>
      <c r="P159" s="23"/>
      <c r="Q159" s="23"/>
      <c r="R159" s="23"/>
    </row>
    <row r="160" spans="3:18" ht="30" customHeight="1" x14ac:dyDescent="0.15">
      <c r="C160" s="17">
        <v>147</v>
      </c>
      <c r="D160" s="22"/>
      <c r="E160" s="26"/>
      <c r="F160" s="28"/>
      <c r="G160" s="31"/>
      <c r="H160" s="32"/>
      <c r="I160" s="34"/>
      <c r="J160" s="34"/>
      <c r="K160" s="34"/>
      <c r="L160" s="34"/>
      <c r="M160" s="34"/>
      <c r="N160" s="34"/>
      <c r="O160" s="34"/>
      <c r="P160" s="23"/>
      <c r="Q160" s="23"/>
      <c r="R160" s="23"/>
    </row>
    <row r="161" spans="3:18" ht="30" customHeight="1" x14ac:dyDescent="0.15">
      <c r="C161" s="17">
        <v>148</v>
      </c>
      <c r="D161" s="22"/>
      <c r="E161" s="26"/>
      <c r="F161" s="28"/>
      <c r="G161" s="31"/>
      <c r="H161" s="32"/>
      <c r="I161" s="34"/>
      <c r="J161" s="34"/>
      <c r="K161" s="34"/>
      <c r="L161" s="34"/>
      <c r="M161" s="34"/>
      <c r="N161" s="34"/>
      <c r="O161" s="34"/>
      <c r="P161" s="23"/>
      <c r="Q161" s="23"/>
      <c r="R161" s="23"/>
    </row>
    <row r="162" spans="3:18" ht="30" customHeight="1" x14ac:dyDescent="0.15">
      <c r="C162" s="17">
        <v>149</v>
      </c>
      <c r="D162" s="22"/>
      <c r="E162" s="26"/>
      <c r="F162" s="28"/>
      <c r="G162" s="31"/>
      <c r="H162" s="32"/>
      <c r="I162" s="34"/>
      <c r="J162" s="34"/>
      <c r="K162" s="34"/>
      <c r="L162" s="34"/>
      <c r="M162" s="34"/>
      <c r="N162" s="34"/>
      <c r="O162" s="34"/>
      <c r="P162" s="23"/>
      <c r="Q162" s="23"/>
      <c r="R162" s="23"/>
    </row>
    <row r="163" spans="3:18" ht="30" customHeight="1" x14ac:dyDescent="0.15">
      <c r="C163" s="17">
        <v>150</v>
      </c>
      <c r="D163" s="22"/>
      <c r="E163" s="26"/>
      <c r="F163" s="28"/>
      <c r="G163" s="31"/>
      <c r="H163" s="32"/>
      <c r="I163" s="34"/>
      <c r="J163" s="34"/>
      <c r="K163" s="34"/>
      <c r="L163" s="34"/>
      <c r="M163" s="34"/>
      <c r="N163" s="34"/>
      <c r="O163" s="34"/>
      <c r="P163" s="23"/>
      <c r="Q163" s="23"/>
      <c r="R163" s="23"/>
    </row>
    <row r="164" spans="3:18" ht="30" customHeight="1" x14ac:dyDescent="0.15">
      <c r="C164" s="17">
        <v>151</v>
      </c>
      <c r="D164" s="22"/>
      <c r="E164" s="26"/>
      <c r="F164" s="28"/>
      <c r="G164" s="31"/>
      <c r="H164" s="32"/>
      <c r="I164" s="34"/>
      <c r="J164" s="34"/>
      <c r="K164" s="34"/>
      <c r="L164" s="34"/>
      <c r="M164" s="34"/>
      <c r="N164" s="34"/>
      <c r="O164" s="34"/>
      <c r="P164" s="23"/>
      <c r="Q164" s="23"/>
      <c r="R164" s="23"/>
    </row>
    <row r="165" spans="3:18" ht="30" customHeight="1" x14ac:dyDescent="0.15">
      <c r="C165" s="17">
        <v>152</v>
      </c>
      <c r="D165" s="22"/>
      <c r="E165" s="26"/>
      <c r="F165" s="28"/>
      <c r="G165" s="31"/>
      <c r="H165" s="32"/>
      <c r="I165" s="34"/>
      <c r="J165" s="34"/>
      <c r="K165" s="34"/>
      <c r="L165" s="34"/>
      <c r="M165" s="34"/>
      <c r="N165" s="34"/>
      <c r="O165" s="34"/>
      <c r="P165" s="23"/>
      <c r="Q165" s="23"/>
      <c r="R165" s="23"/>
    </row>
    <row r="166" spans="3:18" ht="30" customHeight="1" x14ac:dyDescent="0.15">
      <c r="C166" s="17">
        <v>153</v>
      </c>
      <c r="D166" s="22"/>
      <c r="E166" s="26"/>
      <c r="F166" s="28"/>
      <c r="G166" s="31"/>
      <c r="H166" s="32"/>
      <c r="I166" s="34"/>
      <c r="J166" s="34"/>
      <c r="K166" s="34"/>
      <c r="L166" s="34"/>
      <c r="M166" s="34"/>
      <c r="N166" s="34"/>
      <c r="O166" s="34"/>
      <c r="P166" s="23"/>
      <c r="Q166" s="23"/>
      <c r="R166" s="23"/>
    </row>
    <row r="167" spans="3:18" ht="30" customHeight="1" x14ac:dyDescent="0.15">
      <c r="C167" s="17">
        <v>154</v>
      </c>
      <c r="D167" s="22"/>
      <c r="E167" s="26"/>
      <c r="F167" s="28"/>
      <c r="G167" s="31"/>
      <c r="H167" s="32"/>
      <c r="I167" s="34"/>
      <c r="J167" s="34"/>
      <c r="K167" s="34"/>
      <c r="L167" s="34"/>
      <c r="M167" s="34"/>
      <c r="N167" s="34"/>
      <c r="O167" s="34"/>
      <c r="P167" s="23"/>
      <c r="Q167" s="23"/>
      <c r="R167" s="23"/>
    </row>
    <row r="168" spans="3:18" ht="30" customHeight="1" x14ac:dyDescent="0.15">
      <c r="C168" s="17">
        <v>155</v>
      </c>
      <c r="D168" s="22"/>
      <c r="E168" s="26"/>
      <c r="F168" s="28"/>
      <c r="G168" s="31"/>
      <c r="H168" s="32"/>
      <c r="I168" s="34"/>
      <c r="J168" s="34"/>
      <c r="K168" s="34"/>
      <c r="L168" s="34"/>
      <c r="M168" s="34"/>
      <c r="N168" s="34"/>
      <c r="O168" s="34"/>
      <c r="P168" s="23"/>
      <c r="Q168" s="23"/>
      <c r="R168" s="23"/>
    </row>
    <row r="169" spans="3:18" ht="30" customHeight="1" x14ac:dyDescent="0.15">
      <c r="C169" s="17">
        <v>156</v>
      </c>
      <c r="D169" s="22"/>
      <c r="E169" s="26"/>
      <c r="F169" s="28"/>
      <c r="G169" s="31"/>
      <c r="H169" s="32"/>
      <c r="I169" s="34"/>
      <c r="J169" s="34"/>
      <c r="K169" s="34"/>
      <c r="L169" s="34"/>
      <c r="M169" s="34"/>
      <c r="N169" s="34"/>
      <c r="O169" s="34"/>
      <c r="P169" s="23"/>
      <c r="Q169" s="23"/>
      <c r="R169" s="23"/>
    </row>
    <row r="170" spans="3:18" ht="30" customHeight="1" x14ac:dyDescent="0.15">
      <c r="C170" s="17">
        <v>157</v>
      </c>
      <c r="D170" s="22"/>
      <c r="E170" s="26"/>
      <c r="F170" s="28"/>
      <c r="G170" s="31"/>
      <c r="H170" s="32"/>
      <c r="I170" s="34"/>
      <c r="J170" s="34"/>
      <c r="K170" s="34"/>
      <c r="L170" s="34"/>
      <c r="M170" s="34"/>
      <c r="N170" s="34"/>
      <c r="O170" s="34"/>
      <c r="P170" s="23"/>
      <c r="Q170" s="23"/>
      <c r="R170" s="23"/>
    </row>
    <row r="171" spans="3:18" ht="30" customHeight="1" x14ac:dyDescent="0.15">
      <c r="C171" s="17">
        <v>158</v>
      </c>
      <c r="D171" s="22"/>
      <c r="E171" s="26"/>
      <c r="F171" s="28"/>
      <c r="G171" s="31"/>
      <c r="H171" s="32"/>
      <c r="I171" s="34"/>
      <c r="J171" s="34"/>
      <c r="K171" s="34"/>
      <c r="L171" s="34"/>
      <c r="M171" s="34"/>
      <c r="N171" s="34"/>
      <c r="O171" s="34"/>
      <c r="P171" s="23"/>
      <c r="Q171" s="23"/>
      <c r="R171" s="23"/>
    </row>
    <row r="172" spans="3:18" ht="30" customHeight="1" x14ac:dyDescent="0.15">
      <c r="C172" s="17">
        <v>159</v>
      </c>
      <c r="D172" s="22"/>
      <c r="E172" s="26"/>
      <c r="F172" s="28"/>
      <c r="G172" s="31"/>
      <c r="H172" s="32"/>
      <c r="I172" s="34"/>
      <c r="J172" s="34"/>
      <c r="K172" s="34"/>
      <c r="L172" s="34"/>
      <c r="M172" s="34"/>
      <c r="N172" s="34"/>
      <c r="O172" s="34"/>
      <c r="P172" s="23"/>
      <c r="Q172" s="23"/>
      <c r="R172" s="23"/>
    </row>
    <row r="173" spans="3:18" ht="30" customHeight="1" x14ac:dyDescent="0.15">
      <c r="C173" s="17">
        <v>160</v>
      </c>
      <c r="D173" s="22"/>
      <c r="E173" s="26"/>
      <c r="F173" s="28"/>
      <c r="G173" s="31"/>
      <c r="H173" s="32"/>
      <c r="I173" s="34"/>
      <c r="J173" s="34"/>
      <c r="K173" s="34"/>
      <c r="L173" s="34"/>
      <c r="M173" s="34"/>
      <c r="N173" s="34"/>
      <c r="O173" s="34"/>
      <c r="P173" s="23"/>
      <c r="Q173" s="23"/>
      <c r="R173" s="23"/>
    </row>
    <row r="174" spans="3:18" ht="30" customHeight="1" x14ac:dyDescent="0.15">
      <c r="C174" s="17">
        <v>161</v>
      </c>
      <c r="D174" s="22"/>
      <c r="E174" s="26"/>
      <c r="F174" s="28"/>
      <c r="G174" s="31"/>
      <c r="H174" s="32"/>
      <c r="I174" s="34"/>
      <c r="J174" s="34"/>
      <c r="K174" s="34"/>
      <c r="L174" s="34"/>
      <c r="M174" s="34"/>
      <c r="N174" s="34"/>
      <c r="O174" s="34"/>
      <c r="P174" s="23"/>
      <c r="Q174" s="23"/>
      <c r="R174" s="23"/>
    </row>
    <row r="175" spans="3:18" ht="30" customHeight="1" x14ac:dyDescent="0.15">
      <c r="C175" s="17">
        <v>162</v>
      </c>
      <c r="D175" s="22"/>
      <c r="E175" s="26"/>
      <c r="F175" s="28"/>
      <c r="G175" s="31"/>
      <c r="H175" s="32"/>
      <c r="I175" s="34"/>
      <c r="J175" s="34"/>
      <c r="K175" s="34"/>
      <c r="L175" s="34"/>
      <c r="M175" s="34"/>
      <c r="N175" s="34"/>
      <c r="O175" s="34"/>
      <c r="P175" s="23"/>
      <c r="Q175" s="23"/>
      <c r="R175" s="23"/>
    </row>
    <row r="176" spans="3:18" ht="30" customHeight="1" x14ac:dyDescent="0.15">
      <c r="C176" s="17">
        <v>163</v>
      </c>
      <c r="D176" s="22"/>
      <c r="E176" s="26"/>
      <c r="F176" s="28"/>
      <c r="G176" s="31"/>
      <c r="H176" s="32"/>
      <c r="I176" s="34"/>
      <c r="J176" s="34"/>
      <c r="K176" s="34"/>
      <c r="L176" s="34"/>
      <c r="M176" s="34"/>
      <c r="N176" s="34"/>
      <c r="O176" s="34"/>
      <c r="P176" s="23"/>
      <c r="Q176" s="23"/>
      <c r="R176" s="23"/>
    </row>
    <row r="177" spans="3:18" ht="30" customHeight="1" x14ac:dyDescent="0.15">
      <c r="C177" s="17">
        <v>164</v>
      </c>
      <c r="D177" s="22"/>
      <c r="E177" s="26"/>
      <c r="F177" s="28"/>
      <c r="G177" s="31"/>
      <c r="H177" s="32"/>
      <c r="I177" s="34"/>
      <c r="J177" s="34"/>
      <c r="K177" s="34"/>
      <c r="L177" s="34"/>
      <c r="M177" s="34"/>
      <c r="N177" s="34"/>
      <c r="O177" s="34"/>
      <c r="P177" s="23"/>
      <c r="Q177" s="23"/>
      <c r="R177" s="23"/>
    </row>
    <row r="178" spans="3:18" ht="30" customHeight="1" x14ac:dyDescent="0.15">
      <c r="C178" s="17">
        <v>165</v>
      </c>
      <c r="D178" s="22"/>
      <c r="E178" s="26"/>
      <c r="F178" s="28"/>
      <c r="G178" s="31"/>
      <c r="H178" s="32"/>
      <c r="I178" s="34"/>
      <c r="J178" s="34"/>
      <c r="K178" s="34"/>
      <c r="L178" s="34"/>
      <c r="M178" s="34"/>
      <c r="N178" s="34"/>
      <c r="O178" s="34"/>
      <c r="P178" s="23"/>
      <c r="Q178" s="23"/>
      <c r="R178" s="23"/>
    </row>
    <row r="179" spans="3:18" ht="30" customHeight="1" x14ac:dyDescent="0.15">
      <c r="C179" s="17">
        <v>166</v>
      </c>
      <c r="D179" s="22"/>
      <c r="E179" s="26"/>
      <c r="F179" s="28"/>
      <c r="G179" s="31"/>
      <c r="H179" s="32"/>
      <c r="I179" s="34"/>
      <c r="J179" s="34"/>
      <c r="K179" s="34"/>
      <c r="L179" s="34"/>
      <c r="M179" s="34"/>
      <c r="N179" s="34"/>
      <c r="O179" s="34"/>
      <c r="P179" s="23"/>
      <c r="Q179" s="23"/>
      <c r="R179" s="23"/>
    </row>
    <row r="180" spans="3:18" ht="30" customHeight="1" x14ac:dyDescent="0.15">
      <c r="C180" s="17">
        <v>167</v>
      </c>
      <c r="D180" s="22"/>
      <c r="E180" s="26"/>
      <c r="F180" s="28"/>
      <c r="G180" s="31"/>
      <c r="H180" s="32"/>
      <c r="I180" s="34"/>
      <c r="J180" s="34"/>
      <c r="K180" s="34"/>
      <c r="L180" s="34"/>
      <c r="M180" s="34"/>
      <c r="N180" s="34"/>
      <c r="O180" s="34"/>
      <c r="P180" s="23"/>
      <c r="Q180" s="23"/>
      <c r="R180" s="23"/>
    </row>
    <row r="181" spans="3:18" ht="30" customHeight="1" x14ac:dyDescent="0.15">
      <c r="C181" s="17">
        <v>168</v>
      </c>
      <c r="D181" s="22"/>
      <c r="E181" s="26"/>
      <c r="F181" s="28"/>
      <c r="G181" s="31"/>
      <c r="H181" s="32"/>
      <c r="I181" s="34"/>
      <c r="J181" s="34"/>
      <c r="K181" s="34"/>
      <c r="L181" s="34"/>
      <c r="M181" s="34"/>
      <c r="N181" s="34"/>
      <c r="O181" s="34"/>
      <c r="P181" s="23"/>
      <c r="Q181" s="23"/>
      <c r="R181" s="23"/>
    </row>
    <row r="182" spans="3:18" ht="30" customHeight="1" x14ac:dyDescent="0.15">
      <c r="C182" s="17">
        <v>169</v>
      </c>
      <c r="D182" s="22"/>
      <c r="E182" s="26"/>
      <c r="F182" s="28"/>
      <c r="G182" s="31"/>
      <c r="H182" s="32"/>
      <c r="I182" s="34"/>
      <c r="J182" s="34"/>
      <c r="K182" s="34"/>
      <c r="L182" s="34"/>
      <c r="M182" s="34"/>
      <c r="N182" s="34"/>
      <c r="O182" s="34"/>
      <c r="P182" s="23"/>
      <c r="Q182" s="23"/>
      <c r="R182" s="23"/>
    </row>
    <row r="183" spans="3:18" ht="30" customHeight="1" x14ac:dyDescent="0.15">
      <c r="C183" s="17">
        <v>170</v>
      </c>
      <c r="D183" s="22"/>
      <c r="E183" s="26"/>
      <c r="F183" s="28"/>
      <c r="G183" s="31"/>
      <c r="H183" s="32"/>
      <c r="I183" s="34"/>
      <c r="J183" s="34"/>
      <c r="K183" s="34"/>
      <c r="L183" s="34"/>
      <c r="M183" s="34"/>
      <c r="N183" s="34"/>
      <c r="O183" s="34"/>
      <c r="P183" s="23"/>
      <c r="Q183" s="23"/>
      <c r="R183" s="23"/>
    </row>
    <row r="184" spans="3:18" ht="30" customHeight="1" x14ac:dyDescent="0.15">
      <c r="C184" s="17">
        <v>171</v>
      </c>
      <c r="D184" s="22"/>
      <c r="E184" s="26"/>
      <c r="F184" s="28"/>
      <c r="G184" s="31"/>
      <c r="H184" s="32"/>
      <c r="I184" s="34"/>
      <c r="J184" s="34"/>
      <c r="K184" s="34"/>
      <c r="L184" s="34"/>
      <c r="M184" s="34"/>
      <c r="N184" s="34"/>
      <c r="O184" s="34"/>
      <c r="P184" s="23"/>
      <c r="Q184" s="23"/>
      <c r="R184" s="23"/>
    </row>
    <row r="185" spans="3:18" ht="30" customHeight="1" x14ac:dyDescent="0.15">
      <c r="C185" s="17">
        <v>172</v>
      </c>
      <c r="D185" s="22"/>
      <c r="E185" s="26"/>
      <c r="F185" s="28"/>
      <c r="G185" s="31"/>
      <c r="H185" s="32"/>
      <c r="I185" s="34"/>
      <c r="J185" s="34"/>
      <c r="K185" s="34"/>
      <c r="L185" s="34"/>
      <c r="M185" s="34"/>
      <c r="N185" s="34"/>
      <c r="O185" s="34"/>
      <c r="P185" s="23"/>
      <c r="Q185" s="23"/>
      <c r="R185" s="23"/>
    </row>
    <row r="186" spans="3:18" ht="30" customHeight="1" x14ac:dyDescent="0.15">
      <c r="C186" s="17">
        <v>173</v>
      </c>
      <c r="D186" s="22"/>
      <c r="E186" s="26"/>
      <c r="F186" s="28"/>
      <c r="G186" s="31"/>
      <c r="H186" s="32"/>
      <c r="I186" s="34"/>
      <c r="J186" s="34"/>
      <c r="K186" s="34"/>
      <c r="L186" s="34"/>
      <c r="M186" s="34"/>
      <c r="N186" s="34"/>
      <c r="O186" s="34"/>
      <c r="P186" s="23"/>
      <c r="Q186" s="23"/>
      <c r="R186" s="23"/>
    </row>
    <row r="187" spans="3:18" ht="30" customHeight="1" x14ac:dyDescent="0.15">
      <c r="C187" s="17">
        <v>174</v>
      </c>
      <c r="D187" s="22"/>
      <c r="E187" s="26"/>
      <c r="F187" s="28"/>
      <c r="G187" s="31"/>
      <c r="H187" s="32"/>
      <c r="I187" s="34"/>
      <c r="J187" s="34"/>
      <c r="K187" s="34"/>
      <c r="L187" s="34"/>
      <c r="M187" s="34"/>
      <c r="N187" s="34"/>
      <c r="O187" s="34"/>
      <c r="P187" s="23"/>
      <c r="Q187" s="23"/>
      <c r="R187" s="23"/>
    </row>
    <row r="188" spans="3:18" ht="30" customHeight="1" x14ac:dyDescent="0.15">
      <c r="C188" s="17">
        <v>175</v>
      </c>
      <c r="D188" s="22"/>
      <c r="E188" s="26"/>
      <c r="F188" s="28"/>
      <c r="G188" s="31"/>
      <c r="H188" s="32"/>
      <c r="I188" s="34"/>
      <c r="J188" s="34"/>
      <c r="K188" s="34"/>
      <c r="L188" s="34"/>
      <c r="M188" s="34"/>
      <c r="N188" s="34"/>
      <c r="O188" s="34"/>
      <c r="P188" s="23"/>
      <c r="Q188" s="23"/>
      <c r="R188" s="23"/>
    </row>
    <row r="189" spans="3:18" ht="30" customHeight="1" x14ac:dyDescent="0.15">
      <c r="C189" s="17">
        <v>176</v>
      </c>
      <c r="D189" s="22"/>
      <c r="E189" s="26"/>
      <c r="F189" s="28"/>
      <c r="G189" s="31"/>
      <c r="H189" s="32"/>
      <c r="I189" s="34"/>
      <c r="J189" s="34"/>
      <c r="K189" s="34"/>
      <c r="L189" s="34"/>
      <c r="M189" s="34"/>
      <c r="N189" s="34"/>
      <c r="O189" s="34"/>
      <c r="P189" s="23"/>
      <c r="Q189" s="23"/>
      <c r="R189" s="23"/>
    </row>
    <row r="190" spans="3:18" ht="30" customHeight="1" x14ac:dyDescent="0.15">
      <c r="C190" s="17">
        <v>177</v>
      </c>
      <c r="D190" s="22"/>
      <c r="E190" s="26"/>
      <c r="F190" s="28"/>
      <c r="G190" s="31"/>
      <c r="H190" s="32"/>
      <c r="I190" s="34"/>
      <c r="J190" s="34"/>
      <c r="K190" s="34"/>
      <c r="L190" s="34"/>
      <c r="M190" s="34"/>
      <c r="N190" s="34"/>
      <c r="O190" s="34"/>
      <c r="P190" s="23"/>
      <c r="Q190" s="23"/>
      <c r="R190" s="23"/>
    </row>
    <row r="191" spans="3:18" ht="30" customHeight="1" x14ac:dyDescent="0.15">
      <c r="C191" s="17">
        <v>178</v>
      </c>
      <c r="D191" s="22"/>
      <c r="E191" s="26"/>
      <c r="F191" s="28"/>
      <c r="G191" s="31"/>
      <c r="H191" s="32"/>
      <c r="I191" s="34"/>
      <c r="J191" s="34"/>
      <c r="K191" s="34"/>
      <c r="L191" s="34"/>
      <c r="M191" s="34"/>
      <c r="N191" s="34"/>
      <c r="O191" s="34"/>
      <c r="P191" s="23"/>
      <c r="Q191" s="23"/>
      <c r="R191" s="23"/>
    </row>
    <row r="192" spans="3:18" ht="30" customHeight="1" x14ac:dyDescent="0.15">
      <c r="C192" s="17">
        <v>179</v>
      </c>
      <c r="D192" s="22"/>
      <c r="E192" s="26"/>
      <c r="F192" s="28"/>
      <c r="G192" s="31"/>
      <c r="H192" s="32"/>
      <c r="I192" s="34"/>
      <c r="J192" s="34"/>
      <c r="K192" s="34"/>
      <c r="L192" s="34"/>
      <c r="M192" s="34"/>
      <c r="N192" s="34"/>
      <c r="O192" s="34"/>
      <c r="P192" s="23"/>
      <c r="Q192" s="23"/>
      <c r="R192" s="23"/>
    </row>
    <row r="193" spans="3:18" ht="30" customHeight="1" x14ac:dyDescent="0.15">
      <c r="C193" s="17">
        <v>180</v>
      </c>
      <c r="D193" s="22"/>
      <c r="E193" s="26"/>
      <c r="F193" s="28"/>
      <c r="G193" s="31"/>
      <c r="H193" s="32"/>
      <c r="I193" s="34"/>
      <c r="J193" s="34"/>
      <c r="K193" s="34"/>
      <c r="L193" s="34"/>
      <c r="M193" s="34"/>
      <c r="N193" s="34"/>
      <c r="O193" s="34"/>
      <c r="P193" s="23"/>
      <c r="Q193" s="23"/>
      <c r="R193" s="23"/>
    </row>
    <row r="194" spans="3:18" ht="30" customHeight="1" x14ac:dyDescent="0.15">
      <c r="C194" s="17">
        <v>181</v>
      </c>
      <c r="D194" s="22"/>
      <c r="E194" s="26"/>
      <c r="F194" s="28"/>
      <c r="G194" s="31"/>
      <c r="H194" s="32"/>
      <c r="I194" s="34"/>
      <c r="J194" s="34"/>
      <c r="K194" s="34"/>
      <c r="L194" s="34"/>
      <c r="M194" s="34"/>
      <c r="N194" s="34"/>
      <c r="O194" s="34"/>
      <c r="P194" s="23"/>
      <c r="Q194" s="23"/>
      <c r="R194" s="23"/>
    </row>
    <row r="195" spans="3:18" ht="30" customHeight="1" x14ac:dyDescent="0.15">
      <c r="C195" s="17">
        <v>182</v>
      </c>
      <c r="D195" s="22"/>
      <c r="E195" s="26"/>
      <c r="F195" s="28"/>
      <c r="G195" s="31"/>
      <c r="H195" s="32"/>
      <c r="I195" s="34"/>
      <c r="J195" s="34"/>
      <c r="K195" s="34"/>
      <c r="L195" s="34"/>
      <c r="M195" s="34"/>
      <c r="N195" s="34"/>
      <c r="O195" s="34"/>
      <c r="P195" s="23"/>
      <c r="Q195" s="23"/>
      <c r="R195" s="23"/>
    </row>
    <row r="196" spans="3:18" ht="30" customHeight="1" x14ac:dyDescent="0.15">
      <c r="C196" s="17">
        <v>183</v>
      </c>
      <c r="D196" s="22"/>
      <c r="E196" s="26"/>
      <c r="F196" s="28"/>
      <c r="G196" s="31"/>
      <c r="H196" s="32"/>
      <c r="I196" s="34"/>
      <c r="J196" s="34"/>
      <c r="K196" s="34"/>
      <c r="L196" s="34"/>
      <c r="M196" s="34"/>
      <c r="N196" s="34"/>
      <c r="O196" s="34"/>
      <c r="P196" s="23"/>
      <c r="Q196" s="23"/>
      <c r="R196" s="23"/>
    </row>
    <row r="197" spans="3:18" ht="30" customHeight="1" x14ac:dyDescent="0.15">
      <c r="C197" s="17">
        <v>184</v>
      </c>
      <c r="D197" s="22"/>
      <c r="E197" s="26"/>
      <c r="F197" s="28"/>
      <c r="G197" s="31"/>
      <c r="H197" s="32"/>
      <c r="I197" s="34"/>
      <c r="J197" s="34"/>
      <c r="K197" s="34"/>
      <c r="L197" s="34"/>
      <c r="M197" s="34"/>
      <c r="N197" s="34"/>
      <c r="O197" s="34"/>
      <c r="P197" s="23"/>
      <c r="Q197" s="23"/>
      <c r="R197" s="23"/>
    </row>
    <row r="198" spans="3:18" ht="30" customHeight="1" x14ac:dyDescent="0.15">
      <c r="C198" s="17">
        <v>185</v>
      </c>
      <c r="D198" s="22"/>
      <c r="E198" s="26"/>
      <c r="F198" s="28"/>
      <c r="G198" s="31"/>
      <c r="H198" s="32"/>
      <c r="I198" s="34"/>
      <c r="J198" s="34"/>
      <c r="K198" s="34"/>
      <c r="L198" s="34"/>
      <c r="M198" s="34"/>
      <c r="N198" s="34"/>
      <c r="O198" s="34"/>
      <c r="P198" s="23"/>
      <c r="Q198" s="23"/>
      <c r="R198" s="23"/>
    </row>
    <row r="199" spans="3:18" ht="30" customHeight="1" x14ac:dyDescent="0.15">
      <c r="C199" s="17">
        <v>186</v>
      </c>
      <c r="D199" s="22"/>
      <c r="E199" s="26"/>
      <c r="F199" s="28"/>
      <c r="G199" s="31"/>
      <c r="H199" s="32"/>
      <c r="I199" s="34"/>
      <c r="J199" s="34"/>
      <c r="K199" s="34"/>
      <c r="L199" s="34"/>
      <c r="M199" s="34"/>
      <c r="N199" s="34"/>
      <c r="O199" s="34"/>
      <c r="P199" s="23"/>
      <c r="Q199" s="23"/>
      <c r="R199" s="23"/>
    </row>
    <row r="200" spans="3:18" ht="30" customHeight="1" x14ac:dyDescent="0.15">
      <c r="C200" s="17">
        <v>187</v>
      </c>
      <c r="D200" s="22"/>
      <c r="E200" s="26"/>
      <c r="F200" s="28"/>
      <c r="G200" s="31"/>
      <c r="H200" s="32"/>
      <c r="I200" s="34"/>
      <c r="J200" s="34"/>
      <c r="K200" s="34"/>
      <c r="L200" s="34"/>
      <c r="M200" s="34"/>
      <c r="N200" s="34"/>
      <c r="O200" s="34"/>
      <c r="P200" s="23"/>
      <c r="Q200" s="23"/>
      <c r="R200" s="23"/>
    </row>
    <row r="201" spans="3:18" ht="30" customHeight="1" x14ac:dyDescent="0.15">
      <c r="C201" s="17">
        <v>188</v>
      </c>
      <c r="D201" s="22"/>
      <c r="E201" s="26"/>
      <c r="F201" s="28"/>
      <c r="G201" s="31"/>
      <c r="H201" s="32"/>
      <c r="I201" s="34"/>
      <c r="J201" s="34"/>
      <c r="K201" s="34"/>
      <c r="L201" s="34"/>
      <c r="M201" s="34"/>
      <c r="N201" s="34"/>
      <c r="O201" s="34"/>
      <c r="P201" s="23"/>
      <c r="Q201" s="23"/>
      <c r="R201" s="23"/>
    </row>
    <row r="202" spans="3:18" ht="30" customHeight="1" x14ac:dyDescent="0.15">
      <c r="C202" s="17">
        <v>189</v>
      </c>
      <c r="D202" s="22"/>
      <c r="E202" s="26"/>
      <c r="F202" s="28"/>
      <c r="G202" s="31"/>
      <c r="H202" s="32"/>
      <c r="I202" s="34"/>
      <c r="J202" s="34"/>
      <c r="K202" s="34"/>
      <c r="L202" s="34"/>
      <c r="M202" s="34"/>
      <c r="N202" s="34"/>
      <c r="O202" s="34"/>
      <c r="P202" s="23"/>
      <c r="Q202" s="23"/>
      <c r="R202" s="23"/>
    </row>
    <row r="203" spans="3:18" ht="30" customHeight="1" x14ac:dyDescent="0.15">
      <c r="C203" s="17">
        <v>190</v>
      </c>
      <c r="D203" s="22"/>
      <c r="E203" s="26"/>
      <c r="F203" s="28"/>
      <c r="G203" s="31"/>
      <c r="H203" s="32"/>
      <c r="I203" s="34"/>
      <c r="J203" s="34"/>
      <c r="K203" s="34"/>
      <c r="L203" s="34"/>
      <c r="M203" s="34"/>
      <c r="N203" s="34"/>
      <c r="O203" s="34"/>
      <c r="P203" s="23"/>
      <c r="Q203" s="23"/>
      <c r="R203" s="23"/>
    </row>
    <row r="204" spans="3:18" ht="30" customHeight="1" x14ac:dyDescent="0.15">
      <c r="C204" s="17">
        <v>191</v>
      </c>
      <c r="D204" s="22"/>
      <c r="E204" s="26"/>
      <c r="F204" s="28"/>
      <c r="G204" s="31"/>
      <c r="H204" s="32"/>
      <c r="I204" s="34"/>
      <c r="J204" s="34"/>
      <c r="K204" s="34"/>
      <c r="L204" s="34"/>
      <c r="M204" s="34"/>
      <c r="N204" s="34"/>
      <c r="O204" s="34"/>
      <c r="P204" s="23"/>
      <c r="Q204" s="23"/>
      <c r="R204" s="23"/>
    </row>
    <row r="205" spans="3:18" ht="30" customHeight="1" x14ac:dyDescent="0.15">
      <c r="C205" s="17">
        <v>192</v>
      </c>
      <c r="D205" s="22"/>
      <c r="E205" s="26"/>
      <c r="F205" s="28"/>
      <c r="G205" s="31"/>
      <c r="H205" s="32"/>
      <c r="I205" s="34"/>
      <c r="J205" s="34"/>
      <c r="K205" s="34"/>
      <c r="L205" s="34"/>
      <c r="M205" s="34"/>
      <c r="N205" s="34"/>
      <c r="O205" s="34"/>
      <c r="P205" s="23"/>
      <c r="Q205" s="23"/>
      <c r="R205" s="23"/>
    </row>
    <row r="206" spans="3:18" ht="30" customHeight="1" x14ac:dyDescent="0.15">
      <c r="C206" s="17">
        <v>193</v>
      </c>
      <c r="D206" s="22"/>
      <c r="E206" s="26"/>
      <c r="F206" s="28"/>
      <c r="G206" s="31"/>
      <c r="H206" s="32"/>
      <c r="I206" s="34"/>
      <c r="J206" s="34"/>
      <c r="K206" s="34"/>
      <c r="L206" s="34"/>
      <c r="M206" s="34"/>
      <c r="N206" s="34"/>
      <c r="O206" s="34"/>
      <c r="P206" s="23"/>
      <c r="Q206" s="23"/>
      <c r="R206" s="23"/>
    </row>
    <row r="207" spans="3:18" ht="30" customHeight="1" x14ac:dyDescent="0.15">
      <c r="C207" s="17">
        <v>194</v>
      </c>
      <c r="D207" s="22"/>
      <c r="E207" s="26"/>
      <c r="F207" s="28"/>
      <c r="G207" s="31"/>
      <c r="H207" s="32"/>
      <c r="I207" s="34"/>
      <c r="J207" s="34"/>
      <c r="K207" s="34"/>
      <c r="L207" s="34"/>
      <c r="M207" s="34"/>
      <c r="N207" s="34"/>
      <c r="O207" s="34"/>
      <c r="P207" s="23"/>
      <c r="Q207" s="23"/>
      <c r="R207" s="23"/>
    </row>
    <row r="208" spans="3:18" ht="30" customHeight="1" x14ac:dyDescent="0.15">
      <c r="C208" s="17">
        <v>195</v>
      </c>
      <c r="D208" s="22"/>
      <c r="E208" s="26"/>
      <c r="F208" s="28"/>
      <c r="G208" s="31"/>
      <c r="H208" s="32"/>
      <c r="I208" s="34"/>
      <c r="J208" s="34"/>
      <c r="K208" s="34"/>
      <c r="L208" s="34"/>
      <c r="M208" s="34"/>
      <c r="N208" s="34"/>
      <c r="O208" s="34"/>
      <c r="P208" s="23"/>
      <c r="Q208" s="23"/>
      <c r="R208" s="23"/>
    </row>
    <row r="209" spans="3:18" ht="30" customHeight="1" x14ac:dyDescent="0.15">
      <c r="C209" s="17">
        <v>196</v>
      </c>
      <c r="D209" s="22"/>
      <c r="E209" s="26"/>
      <c r="F209" s="28"/>
      <c r="G209" s="31"/>
      <c r="H209" s="32"/>
      <c r="I209" s="34"/>
      <c r="J209" s="34"/>
      <c r="K209" s="34"/>
      <c r="L209" s="34"/>
      <c r="M209" s="34"/>
      <c r="N209" s="34"/>
      <c r="O209" s="34"/>
      <c r="P209" s="23"/>
      <c r="Q209" s="23"/>
      <c r="R209" s="23"/>
    </row>
    <row r="210" spans="3:18" ht="30" customHeight="1" x14ac:dyDescent="0.15">
      <c r="C210" s="17">
        <v>197</v>
      </c>
      <c r="D210" s="22"/>
      <c r="E210" s="26"/>
      <c r="F210" s="28"/>
      <c r="G210" s="31"/>
      <c r="H210" s="32"/>
      <c r="I210" s="34"/>
      <c r="J210" s="34"/>
      <c r="K210" s="34"/>
      <c r="L210" s="34"/>
      <c r="M210" s="34"/>
      <c r="N210" s="34"/>
      <c r="O210" s="34"/>
      <c r="P210" s="23"/>
      <c r="Q210" s="23"/>
      <c r="R210" s="23"/>
    </row>
    <row r="211" spans="3:18" ht="30" customHeight="1" x14ac:dyDescent="0.15">
      <c r="C211" s="17">
        <v>198</v>
      </c>
      <c r="D211" s="22"/>
      <c r="E211" s="26"/>
      <c r="F211" s="28"/>
      <c r="G211" s="31"/>
      <c r="H211" s="32"/>
      <c r="I211" s="34"/>
      <c r="J211" s="34"/>
      <c r="K211" s="34"/>
      <c r="L211" s="34"/>
      <c r="M211" s="34"/>
      <c r="N211" s="34"/>
      <c r="O211" s="34"/>
      <c r="P211" s="23"/>
      <c r="Q211" s="23"/>
      <c r="R211" s="23"/>
    </row>
    <row r="212" spans="3:18" ht="30" customHeight="1" x14ac:dyDescent="0.15">
      <c r="C212" s="17">
        <v>199</v>
      </c>
      <c r="D212" s="22"/>
      <c r="E212" s="26"/>
      <c r="F212" s="28"/>
      <c r="G212" s="31"/>
      <c r="H212" s="32"/>
      <c r="I212" s="34"/>
      <c r="J212" s="34"/>
      <c r="K212" s="34"/>
      <c r="L212" s="34"/>
      <c r="M212" s="34"/>
      <c r="N212" s="34"/>
      <c r="O212" s="34"/>
      <c r="P212" s="23"/>
      <c r="Q212" s="23"/>
      <c r="R212" s="23"/>
    </row>
    <row r="213" spans="3:18" ht="30" customHeight="1" x14ac:dyDescent="0.15">
      <c r="C213" s="18" t="s">
        <v>103</v>
      </c>
      <c r="D213" s="22"/>
      <c r="E213" s="26"/>
      <c r="F213" s="28"/>
      <c r="G213" s="31"/>
      <c r="H213" s="32"/>
      <c r="I213" s="34"/>
      <c r="J213" s="34"/>
      <c r="K213" s="34"/>
      <c r="L213" s="34"/>
      <c r="M213" s="34"/>
      <c r="N213" s="34"/>
      <c r="O213" s="34"/>
      <c r="P213" s="23"/>
      <c r="Q213" s="23"/>
      <c r="R213" s="23"/>
    </row>
    <row r="214" spans="3:18" ht="30" customHeight="1" x14ac:dyDescent="0.15">
      <c r="C214" s="19" t="s">
        <v>110</v>
      </c>
      <c r="D214" s="23" t="s">
        <v>106</v>
      </c>
      <c r="E214" s="19"/>
      <c r="F214" s="19"/>
      <c r="G214" s="19"/>
      <c r="H214" s="19"/>
      <c r="I214" s="19"/>
      <c r="J214" s="19"/>
      <c r="K214" s="19"/>
      <c r="L214" s="19"/>
      <c r="M214" s="19"/>
      <c r="N214" s="19"/>
      <c r="O214" s="19"/>
      <c r="P214" s="19"/>
      <c r="Q214" s="19"/>
      <c r="R214" s="38"/>
    </row>
    <row r="215" spans="3:18" ht="30" customHeight="1" x14ac:dyDescent="0.15">
      <c r="C215" s="19" t="s">
        <v>115</v>
      </c>
      <c r="D215" s="23" t="s">
        <v>117</v>
      </c>
      <c r="E215" s="19"/>
      <c r="F215" s="19"/>
      <c r="G215" s="19"/>
      <c r="H215" s="19"/>
      <c r="I215" s="19"/>
      <c r="J215" s="19"/>
      <c r="K215" s="19"/>
      <c r="L215" s="19"/>
      <c r="M215" s="19"/>
      <c r="N215" s="19"/>
      <c r="O215" s="19"/>
      <c r="P215" s="19"/>
      <c r="Q215" s="19"/>
      <c r="R215" s="38"/>
    </row>
  </sheetData>
  <mergeCells count="42">
    <mergeCell ref="O12:O13"/>
    <mergeCell ref="P12:P13"/>
    <mergeCell ref="Q12:Q13"/>
    <mergeCell ref="R12:R13"/>
    <mergeCell ref="C11:D11"/>
    <mergeCell ref="H11:L11"/>
    <mergeCell ref="I12:N12"/>
    <mergeCell ref="C12:C13"/>
    <mergeCell ref="D12:D13"/>
    <mergeCell ref="E12:E13"/>
    <mergeCell ref="F12:F13"/>
    <mergeCell ref="G12:G13"/>
    <mergeCell ref="H12:H13"/>
    <mergeCell ref="C9:D9"/>
    <mergeCell ref="E9:J9"/>
    <mergeCell ref="K9:O9"/>
    <mergeCell ref="P9:R9"/>
    <mergeCell ref="C10:D10"/>
    <mergeCell ref="E10:J10"/>
    <mergeCell ref="K10:O10"/>
    <mergeCell ref="P10:R10"/>
    <mergeCell ref="C7:D7"/>
    <mergeCell ref="E7:J7"/>
    <mergeCell ref="K7:O7"/>
    <mergeCell ref="P7:R7"/>
    <mergeCell ref="C8:D8"/>
    <mergeCell ref="E8:J8"/>
    <mergeCell ref="K8:O8"/>
    <mergeCell ref="P8:R8"/>
    <mergeCell ref="C5:D5"/>
    <mergeCell ref="E5:J5"/>
    <mergeCell ref="K5:O5"/>
    <mergeCell ref="P5:R5"/>
    <mergeCell ref="C6:D6"/>
    <mergeCell ref="E6:J6"/>
    <mergeCell ref="K6:O6"/>
    <mergeCell ref="P6:R6"/>
    <mergeCell ref="A1:O1"/>
    <mergeCell ref="P1:R1"/>
    <mergeCell ref="P2:R2"/>
    <mergeCell ref="P3:R3"/>
    <mergeCell ref="P4:R4"/>
  </mergeCells>
  <phoneticPr fontId="3"/>
  <dataValidations count="1">
    <dataValidation type="list" allowBlank="1" showInputMessage="1" showErrorMessage="1" sqref="E6:J6">
      <formula1>"漁船,船舶,セメント製品製造業,生コンクリート製造業,とび・土工工事業,鉱さいバラス製造業,港湾運送業,倉庫業,貨物利用運送事業等,航空運送サービス業,廃棄物処理事業,木材加工業,木材市場業,堆肥製造業,索道事業"</formula1>
    </dataValidation>
  </dataValidations>
  <hyperlinks>
    <hyperlink ref="A4" location="交付申請書!G19" display="使用者証交付申請書(その１）"/>
    <hyperlink ref="A5" location="'交付申請書(その２)'!J17" display="使用者証交付申請書（その２）"/>
    <hyperlink ref="A6" location="'異動申請書(その１)'!G19" display="使用者証異動申請書"/>
    <hyperlink ref="A7" location="誓約書!AK32" display="誓約書"/>
    <hyperlink ref="A8" location="写真貼付用紙!AS1" display="写真貼付用紙"/>
    <hyperlink ref="A9" location="代理人届出書!F25" display="代理人届書"/>
    <hyperlink ref="A10" location="機械貸与証明書!BL8" display="機械貸与証明書"/>
    <hyperlink ref="A11" location="使用者証返納書!AA39" display="免税軽油使用者証返納書"/>
    <hyperlink ref="A12" location="免税証交付申請書!D19" display="免税証交付申請書"/>
    <hyperlink ref="A13" location="'免税軽油所要量計算書（船）'!H14" display="免税軽油所要量計算書"/>
    <hyperlink ref="A14" location="免税軽油在庫見込数量等報告書!O8" display="免税軽油在庫見込数量等報告書"/>
    <hyperlink ref="A15" location="'報告書(１葉)'!F10" display="免税軽油の引取り等に係る報告書（１葉）"/>
    <hyperlink ref="A16" location="'引取　別紙'!A14" display="　　　　　　　　　　　〃　別葉"/>
    <hyperlink ref="A17" location="'報告書(２葉)'!E11" display="免税軽油の引取り等に係る報告書（２葉）"/>
    <hyperlink ref="A19" location="'免税証受領書(船舶用)'!D11" display="免税証受領書（船舶用）"/>
    <hyperlink ref="A20" location="免税証受領書!A8" display="免税証受領書"/>
    <hyperlink ref="A21" location="運転日報!D3" display="運転日報集計表"/>
    <hyperlink ref="A22" location="免税証受払簿!A7" display="免税証受払簿"/>
    <hyperlink ref="A23" location="免税証返納書!K24" display="軽油引取税免税証返納書"/>
    <hyperlink ref="A24" location="納付申告書!P14" display="軽油引取税納付申告書"/>
    <hyperlink ref="A18" location="'使用　別紙'!A16" display="　　　　　　　　　　　〃　別葉"/>
  </hyperlinks>
  <pageMargins left="0.70866141732283472" right="0" top="0.39370078740157483" bottom="0.19685039370078741" header="0.51181102362204722" footer="0.51181102362204722"/>
  <pageSetup paperSize="9" scale="81" orientation="landscape"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G166"/>
  <sheetViews>
    <sheetView view="pageBreakPreview" topLeftCell="A49" zoomScaleSheetLayoutView="100" workbookViewId="0">
      <selection activeCell="AL21" sqref="AL21:AO21"/>
    </sheetView>
  </sheetViews>
  <sheetFormatPr defaultColWidth="1.625" defaultRowHeight="9.9499999999999993" customHeight="1" x14ac:dyDescent="0.15"/>
  <cols>
    <col min="1" max="58" width="1.625" style="90"/>
    <col min="59" max="59" width="0.875" style="90" customWidth="1"/>
    <col min="60" max="16384" width="1.625" style="90"/>
  </cols>
  <sheetData>
    <row r="1" spans="1:59" ht="9.9499999999999993" customHeight="1" x14ac:dyDescent="0.15">
      <c r="A1" s="118" t="s">
        <v>329</v>
      </c>
      <c r="B1" s="164"/>
      <c r="C1" s="164"/>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c r="AT1" s="164"/>
      <c r="AU1" s="164"/>
      <c r="AV1" s="164"/>
      <c r="AW1" s="164"/>
      <c r="AX1" s="164"/>
      <c r="AY1" s="164"/>
      <c r="AZ1" s="164"/>
      <c r="BA1" s="164"/>
      <c r="BB1" s="164"/>
      <c r="BC1" s="164"/>
      <c r="BD1" s="164"/>
      <c r="BE1" s="164"/>
      <c r="BF1" s="164"/>
      <c r="BG1" s="164"/>
    </row>
    <row r="2" spans="1:59" ht="9.9499999999999993" customHeight="1" x14ac:dyDescent="0.15">
      <c r="A2" s="164"/>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row>
    <row r="3" spans="1:59" ht="9.9499999999999993" customHeight="1" x14ac:dyDescent="0.15">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164"/>
      <c r="AR3" s="164"/>
      <c r="AS3" s="164"/>
      <c r="AT3" s="164"/>
      <c r="AU3" s="164"/>
      <c r="AV3" s="164"/>
      <c r="AW3" s="164"/>
      <c r="AX3" s="164"/>
      <c r="AY3" s="164"/>
      <c r="AZ3" s="164"/>
      <c r="BA3" s="164"/>
      <c r="BB3" s="164"/>
      <c r="BC3" s="164"/>
      <c r="BD3" s="164"/>
      <c r="BE3" s="164"/>
      <c r="BF3" s="164"/>
      <c r="BG3" s="164"/>
    </row>
    <row r="4" spans="1:59" ht="9.9499999999999993" customHeight="1" x14ac:dyDescent="0.15">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164"/>
      <c r="AR4" s="164"/>
      <c r="AS4" s="164"/>
      <c r="AT4" s="164"/>
      <c r="AU4" s="164"/>
      <c r="AV4" s="164"/>
      <c r="AW4" s="164"/>
      <c r="AX4" s="164"/>
      <c r="AY4" s="164"/>
      <c r="AZ4" s="164"/>
      <c r="BA4" s="164"/>
      <c r="BB4" s="164"/>
      <c r="BC4" s="164"/>
      <c r="BD4" s="164"/>
      <c r="BE4" s="164"/>
      <c r="BF4" s="164"/>
      <c r="BG4" s="164"/>
    </row>
    <row r="5" spans="1:59" ht="9.9499999999999993" customHeight="1" x14ac:dyDescent="0.15">
      <c r="A5" s="60"/>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164"/>
      <c r="AR5" s="164"/>
      <c r="AS5" s="164"/>
      <c r="AT5" s="164"/>
      <c r="AU5" s="164"/>
      <c r="AV5" s="164"/>
      <c r="AW5" s="164"/>
      <c r="AX5" s="164"/>
      <c r="AY5" s="164"/>
      <c r="AZ5" s="164"/>
      <c r="BA5" s="164"/>
      <c r="BB5" s="164"/>
      <c r="BC5" s="164"/>
      <c r="BD5" s="164"/>
      <c r="BE5" s="164"/>
      <c r="BF5" s="164"/>
      <c r="BG5" s="164"/>
    </row>
    <row r="6" spans="1:59" ht="9.9499999999999993" customHeight="1" x14ac:dyDescent="0.15">
      <c r="A6" s="60"/>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164"/>
      <c r="AR6" s="164"/>
      <c r="AS6" s="164"/>
      <c r="AT6" s="164"/>
      <c r="AU6" s="164"/>
      <c r="AV6" s="164"/>
      <c r="AW6" s="164"/>
      <c r="AX6" s="164"/>
      <c r="AY6" s="164"/>
      <c r="AZ6" s="164"/>
      <c r="BA6" s="164"/>
      <c r="BB6" s="164"/>
      <c r="BC6" s="164"/>
      <c r="BD6" s="164"/>
      <c r="BE6" s="164"/>
      <c r="BF6" s="164"/>
      <c r="BG6" s="164"/>
    </row>
    <row r="7" spans="1:59" ht="9.9499999999999993" customHeight="1" x14ac:dyDescent="0.15">
      <c r="A7" s="60"/>
      <c r="B7" s="60"/>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164"/>
      <c r="AR7" s="164"/>
      <c r="AS7" s="164"/>
      <c r="AT7" s="164"/>
      <c r="AU7" s="164"/>
      <c r="AV7" s="164"/>
      <c r="AW7" s="164"/>
      <c r="AX7" s="164"/>
      <c r="AY7" s="164"/>
      <c r="AZ7" s="164"/>
      <c r="BA7" s="164"/>
      <c r="BB7" s="164"/>
      <c r="BC7" s="164"/>
      <c r="BD7" s="164"/>
      <c r="BE7" s="164"/>
      <c r="BF7" s="164"/>
      <c r="BG7" s="164"/>
    </row>
    <row r="8" spans="1:59" ht="9.9499999999999993" customHeight="1" x14ac:dyDescent="0.15">
      <c r="A8" s="60"/>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164"/>
      <c r="AR8" s="164"/>
      <c r="AS8" s="164"/>
      <c r="AT8" s="164"/>
      <c r="AU8" s="164"/>
      <c r="AV8" s="164"/>
      <c r="AW8" s="164"/>
      <c r="AX8" s="164"/>
      <c r="AY8" s="164"/>
      <c r="AZ8" s="164"/>
      <c r="BA8" s="164"/>
      <c r="BB8" s="164"/>
      <c r="BC8" s="164"/>
      <c r="BD8" s="164"/>
      <c r="BE8" s="164"/>
      <c r="BF8" s="164"/>
      <c r="BG8" s="164"/>
    </row>
    <row r="9" spans="1:59" ht="9.9499999999999993" customHeight="1" x14ac:dyDescent="0.15">
      <c r="A9" s="132"/>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64"/>
      <c r="AR9" s="164"/>
      <c r="AS9" s="164"/>
      <c r="AT9" s="164"/>
      <c r="AU9" s="164"/>
      <c r="AV9" s="164"/>
      <c r="AW9" s="164"/>
      <c r="AX9" s="164"/>
      <c r="AY9" s="164"/>
      <c r="AZ9" s="164"/>
      <c r="BA9" s="164"/>
      <c r="BB9" s="164"/>
      <c r="BC9" s="164"/>
      <c r="BD9" s="164"/>
      <c r="BE9" s="164"/>
      <c r="BF9" s="164"/>
      <c r="BG9" s="164"/>
    </row>
    <row r="10" spans="1:59" ht="9.9499999999999993" customHeight="1" x14ac:dyDescent="0.15">
      <c r="A10" s="121"/>
      <c r="B10" s="172"/>
      <c r="C10" s="172"/>
      <c r="D10" s="172"/>
      <c r="E10" s="172"/>
      <c r="F10" s="172"/>
      <c r="G10" s="172"/>
      <c r="H10" s="172"/>
      <c r="I10" s="172"/>
      <c r="J10" s="172"/>
      <c r="K10" s="172"/>
      <c r="L10" s="172"/>
      <c r="M10" s="172"/>
      <c r="N10" s="172"/>
      <c r="O10" s="172"/>
      <c r="P10" s="172"/>
      <c r="Q10" s="1005" t="s">
        <v>273</v>
      </c>
      <c r="R10" s="1005"/>
      <c r="S10" s="1005"/>
      <c r="T10" s="1005"/>
      <c r="U10" s="1005"/>
      <c r="V10" s="1005"/>
      <c r="W10" s="1005"/>
      <c r="X10" s="1005"/>
      <c r="Y10" s="1005"/>
      <c r="Z10" s="1005"/>
      <c r="AA10" s="1005"/>
      <c r="AB10" s="1005"/>
      <c r="AC10" s="1005"/>
      <c r="AD10" s="1005"/>
      <c r="AE10" s="1005"/>
      <c r="AF10" s="1005"/>
      <c r="AG10" s="1005"/>
      <c r="AH10" s="1005"/>
      <c r="AI10" s="1005"/>
      <c r="AJ10" s="1005"/>
      <c r="AK10" s="1005"/>
      <c r="AL10" s="1005"/>
      <c r="AM10" s="1005"/>
      <c r="AN10" s="172"/>
      <c r="AO10" s="172"/>
      <c r="AP10" s="172"/>
      <c r="AQ10" s="172"/>
      <c r="AR10" s="172"/>
      <c r="AS10" s="172"/>
      <c r="AT10" s="172"/>
      <c r="AU10" s="172"/>
      <c r="AV10" s="172"/>
      <c r="AW10" s="172"/>
      <c r="AX10" s="172"/>
      <c r="AY10" s="172"/>
      <c r="AZ10" s="172"/>
      <c r="BA10" s="172"/>
      <c r="BB10" s="172"/>
      <c r="BC10" s="172"/>
      <c r="BD10" s="172"/>
      <c r="BE10" s="172"/>
      <c r="BF10" s="187"/>
      <c r="BG10" s="164"/>
    </row>
    <row r="11" spans="1:59" ht="9.9499999999999993" customHeight="1" x14ac:dyDescent="0.15">
      <c r="A11" s="119"/>
      <c r="B11" s="60"/>
      <c r="C11" s="60"/>
      <c r="D11" s="60"/>
      <c r="E11" s="60"/>
      <c r="F11" s="60"/>
      <c r="G11" s="60"/>
      <c r="H11" s="60"/>
      <c r="I11" s="60"/>
      <c r="J11" s="60"/>
      <c r="K11" s="60"/>
      <c r="L11" s="60"/>
      <c r="M11" s="60"/>
      <c r="N11" s="60"/>
      <c r="O11" s="60"/>
      <c r="P11" s="60"/>
      <c r="Q11" s="1006"/>
      <c r="R11" s="1006"/>
      <c r="S11" s="1006"/>
      <c r="T11" s="1006"/>
      <c r="U11" s="1006"/>
      <c r="V11" s="1006"/>
      <c r="W11" s="1006"/>
      <c r="X11" s="1006"/>
      <c r="Y11" s="1006"/>
      <c r="Z11" s="1006"/>
      <c r="AA11" s="1006"/>
      <c r="AB11" s="1006"/>
      <c r="AC11" s="1006"/>
      <c r="AD11" s="1006"/>
      <c r="AE11" s="1006"/>
      <c r="AF11" s="1006"/>
      <c r="AG11" s="1006"/>
      <c r="AH11" s="1006"/>
      <c r="AI11" s="1006"/>
      <c r="AJ11" s="1006"/>
      <c r="AK11" s="1006"/>
      <c r="AL11" s="1006"/>
      <c r="AM11" s="1006"/>
      <c r="AN11" s="60"/>
      <c r="AO11" s="60"/>
      <c r="AP11" s="60"/>
      <c r="AQ11" s="60"/>
      <c r="AR11" s="60"/>
      <c r="AS11" s="60"/>
      <c r="AT11" s="60"/>
      <c r="AU11" s="60"/>
      <c r="AV11" s="60"/>
      <c r="AW11" s="60"/>
      <c r="AX11" s="60"/>
      <c r="AY11" s="60"/>
      <c r="AZ11" s="60"/>
      <c r="BA11" s="60"/>
      <c r="BB11" s="60"/>
      <c r="BC11" s="60"/>
      <c r="BD11" s="60"/>
      <c r="BE11" s="60"/>
      <c r="BF11" s="135"/>
      <c r="BG11" s="164"/>
    </row>
    <row r="12" spans="1:59" ht="9.9499999999999993" customHeight="1" x14ac:dyDescent="0.15">
      <c r="A12" s="119"/>
      <c r="B12" s="60"/>
      <c r="C12" s="60"/>
      <c r="D12" s="60"/>
      <c r="E12" s="60"/>
      <c r="F12" s="60"/>
      <c r="G12" s="60"/>
      <c r="H12" s="60"/>
      <c r="I12" s="60"/>
      <c r="J12" s="60"/>
      <c r="K12" s="60"/>
      <c r="L12" s="60"/>
      <c r="M12" s="60"/>
      <c r="N12" s="60"/>
      <c r="O12" s="60"/>
      <c r="P12" s="60"/>
      <c r="Q12" s="1006"/>
      <c r="R12" s="1006"/>
      <c r="S12" s="1006"/>
      <c r="T12" s="1006"/>
      <c r="U12" s="1006"/>
      <c r="V12" s="1006"/>
      <c r="W12" s="1006"/>
      <c r="X12" s="1006"/>
      <c r="Y12" s="1006"/>
      <c r="Z12" s="1006"/>
      <c r="AA12" s="1006"/>
      <c r="AB12" s="1006"/>
      <c r="AC12" s="1006"/>
      <c r="AD12" s="1006"/>
      <c r="AE12" s="1006"/>
      <c r="AF12" s="1006"/>
      <c r="AG12" s="1006"/>
      <c r="AH12" s="1006"/>
      <c r="AI12" s="1006"/>
      <c r="AJ12" s="1006"/>
      <c r="AK12" s="1006"/>
      <c r="AL12" s="1006"/>
      <c r="AM12" s="1006"/>
      <c r="AN12" s="60"/>
      <c r="AO12" s="60"/>
      <c r="AP12" s="60"/>
      <c r="AQ12" s="60"/>
      <c r="AR12" s="60"/>
      <c r="AS12" s="60"/>
      <c r="AT12" s="60"/>
      <c r="AU12" s="60"/>
      <c r="AV12" s="60"/>
      <c r="AW12" s="60"/>
      <c r="AX12" s="60"/>
      <c r="AY12" s="60"/>
      <c r="AZ12" s="60"/>
      <c r="BA12" s="60"/>
      <c r="BB12" s="60"/>
      <c r="BC12" s="60"/>
      <c r="BD12" s="60"/>
      <c r="BE12" s="60"/>
      <c r="BF12" s="135"/>
      <c r="BG12" s="164"/>
    </row>
    <row r="13" spans="1:59" ht="9.9499999999999993" customHeight="1" x14ac:dyDescent="0.15">
      <c r="A13" s="150"/>
      <c r="B13" s="132"/>
      <c r="C13" s="132"/>
      <c r="D13" s="132"/>
      <c r="E13" s="132"/>
      <c r="F13" s="132"/>
      <c r="G13" s="132"/>
      <c r="H13" s="132"/>
      <c r="I13" s="132"/>
      <c r="J13" s="132"/>
      <c r="K13" s="132"/>
      <c r="L13" s="132"/>
      <c r="M13" s="132"/>
      <c r="N13" s="132"/>
      <c r="O13" s="132"/>
      <c r="P13" s="132"/>
      <c r="Q13" s="1007"/>
      <c r="R13" s="1007"/>
      <c r="S13" s="1007"/>
      <c r="T13" s="1007"/>
      <c r="U13" s="1007"/>
      <c r="V13" s="1007"/>
      <c r="W13" s="1007"/>
      <c r="X13" s="1007"/>
      <c r="Y13" s="1007"/>
      <c r="Z13" s="1007"/>
      <c r="AA13" s="1007"/>
      <c r="AB13" s="1007"/>
      <c r="AC13" s="1007"/>
      <c r="AD13" s="1007"/>
      <c r="AE13" s="1007"/>
      <c r="AF13" s="1007"/>
      <c r="AG13" s="1007"/>
      <c r="AH13" s="1007"/>
      <c r="AI13" s="1007"/>
      <c r="AJ13" s="1007"/>
      <c r="AK13" s="1007"/>
      <c r="AL13" s="1007"/>
      <c r="AM13" s="1007"/>
      <c r="AN13" s="132"/>
      <c r="AO13" s="132"/>
      <c r="AP13" s="132"/>
      <c r="AQ13" s="132"/>
      <c r="AR13" s="132"/>
      <c r="AS13" s="132"/>
      <c r="AT13" s="132"/>
      <c r="AU13" s="132"/>
      <c r="AV13" s="132"/>
      <c r="AW13" s="132"/>
      <c r="AX13" s="132"/>
      <c r="AY13" s="132"/>
      <c r="AZ13" s="132"/>
      <c r="BA13" s="132"/>
      <c r="BB13" s="132"/>
      <c r="BC13" s="132"/>
      <c r="BD13" s="132"/>
      <c r="BE13" s="132"/>
      <c r="BF13" s="138"/>
      <c r="BG13" s="164"/>
    </row>
    <row r="14" spans="1:59" ht="9.9499999999999993" customHeight="1" x14ac:dyDescent="0.15">
      <c r="A14" s="119"/>
      <c r="B14" s="60"/>
      <c r="C14" s="60"/>
      <c r="D14" s="60"/>
      <c r="E14" s="60"/>
      <c r="F14" s="60"/>
      <c r="G14" s="60"/>
      <c r="H14" s="60"/>
      <c r="I14" s="60"/>
      <c r="J14" s="60"/>
      <c r="K14" s="60"/>
      <c r="L14" s="60"/>
      <c r="M14" s="60"/>
      <c r="N14" s="60"/>
      <c r="O14" s="60"/>
      <c r="P14" s="60"/>
      <c r="Q14" s="60"/>
      <c r="R14" s="1008" t="s">
        <v>330</v>
      </c>
      <c r="S14" s="1008"/>
      <c r="T14" s="1008"/>
      <c r="U14" s="1008"/>
      <c r="V14" s="1008"/>
      <c r="W14" s="1008"/>
      <c r="X14" s="1008"/>
      <c r="Y14" s="1008"/>
      <c r="Z14" s="1008"/>
      <c r="AA14" s="1008"/>
      <c r="AB14" s="1008"/>
      <c r="AC14" s="1008"/>
      <c r="AD14" s="1008"/>
      <c r="AE14" s="1008"/>
      <c r="AF14" s="1008"/>
      <c r="AG14" s="1008"/>
      <c r="AH14" s="1010">
        <f>+基本情報!E8</f>
        <v>0</v>
      </c>
      <c r="AI14" s="1011"/>
      <c r="AJ14" s="1011"/>
      <c r="AK14" s="1011"/>
      <c r="AL14" s="1011"/>
      <c r="AM14" s="1011"/>
      <c r="AN14" s="1011"/>
      <c r="AO14" s="1011"/>
      <c r="AP14" s="1011"/>
      <c r="AQ14" s="1011"/>
      <c r="AR14" s="1011"/>
      <c r="AS14" s="1011"/>
      <c r="AT14" s="1011"/>
      <c r="AU14" s="1011"/>
      <c r="AV14" s="1011"/>
      <c r="AW14" s="1011"/>
      <c r="AX14" s="1011"/>
      <c r="AY14" s="1011"/>
      <c r="AZ14" s="1011"/>
      <c r="BA14" s="1011"/>
      <c r="BB14" s="1011"/>
      <c r="BC14" s="1011"/>
      <c r="BD14" s="1011"/>
      <c r="BE14" s="1011"/>
      <c r="BF14" s="1012"/>
      <c r="BG14" s="164"/>
    </row>
    <row r="15" spans="1:59" ht="9.9499999999999993" customHeight="1" x14ac:dyDescent="0.15">
      <c r="A15" s="119"/>
      <c r="B15" s="60"/>
      <c r="C15" s="60"/>
      <c r="D15" s="60"/>
      <c r="E15" s="60"/>
      <c r="F15" s="60"/>
      <c r="G15" s="60"/>
      <c r="H15" s="60"/>
      <c r="I15" s="60"/>
      <c r="J15" s="60"/>
      <c r="K15" s="60"/>
      <c r="L15" s="60"/>
      <c r="M15" s="60"/>
      <c r="N15" s="60"/>
      <c r="O15" s="60"/>
      <c r="P15" s="60"/>
      <c r="Q15" s="60"/>
      <c r="R15" s="1009"/>
      <c r="S15" s="1009"/>
      <c r="T15" s="1009"/>
      <c r="U15" s="1009"/>
      <c r="V15" s="1009"/>
      <c r="W15" s="1009"/>
      <c r="X15" s="1009"/>
      <c r="Y15" s="1009"/>
      <c r="Z15" s="1009"/>
      <c r="AA15" s="1009"/>
      <c r="AB15" s="1009"/>
      <c r="AC15" s="1009"/>
      <c r="AD15" s="1009"/>
      <c r="AE15" s="1009"/>
      <c r="AF15" s="1009"/>
      <c r="AG15" s="1009"/>
      <c r="AH15" s="1013"/>
      <c r="AI15" s="1014"/>
      <c r="AJ15" s="1014"/>
      <c r="AK15" s="1014"/>
      <c r="AL15" s="1014"/>
      <c r="AM15" s="1014"/>
      <c r="AN15" s="1014"/>
      <c r="AO15" s="1014"/>
      <c r="AP15" s="1014"/>
      <c r="AQ15" s="1014"/>
      <c r="AR15" s="1014"/>
      <c r="AS15" s="1014"/>
      <c r="AT15" s="1014"/>
      <c r="AU15" s="1014"/>
      <c r="AV15" s="1014"/>
      <c r="AW15" s="1014"/>
      <c r="AX15" s="1014"/>
      <c r="AY15" s="1014"/>
      <c r="AZ15" s="1014"/>
      <c r="BA15" s="1014"/>
      <c r="BB15" s="1014"/>
      <c r="BC15" s="1014"/>
      <c r="BD15" s="1014"/>
      <c r="BE15" s="1014"/>
      <c r="BF15" s="1015"/>
      <c r="BG15" s="164"/>
    </row>
    <row r="16" spans="1:59" ht="9.9499999999999993" customHeight="1" x14ac:dyDescent="0.15">
      <c r="A16" s="119"/>
      <c r="B16" s="60"/>
      <c r="C16" s="60"/>
      <c r="D16" s="60"/>
      <c r="E16" s="60"/>
      <c r="F16" s="60"/>
      <c r="G16" s="60"/>
      <c r="H16" s="60"/>
      <c r="I16" s="60"/>
      <c r="J16" s="60"/>
      <c r="K16" s="60"/>
      <c r="L16" s="60"/>
      <c r="M16" s="60"/>
      <c r="N16" s="60"/>
      <c r="O16" s="60"/>
      <c r="P16" s="60"/>
      <c r="Q16" s="60"/>
      <c r="R16" s="1009"/>
      <c r="S16" s="1009"/>
      <c r="T16" s="1009"/>
      <c r="U16" s="1009"/>
      <c r="V16" s="1009"/>
      <c r="W16" s="1009"/>
      <c r="X16" s="1009"/>
      <c r="Y16" s="1009"/>
      <c r="Z16" s="1009"/>
      <c r="AA16" s="1009"/>
      <c r="AB16" s="1009"/>
      <c r="AC16" s="1009"/>
      <c r="AD16" s="1009"/>
      <c r="AE16" s="1009"/>
      <c r="AF16" s="1009"/>
      <c r="AG16" s="1009"/>
      <c r="AH16" s="1013"/>
      <c r="AI16" s="1014"/>
      <c r="AJ16" s="1014"/>
      <c r="AK16" s="1014"/>
      <c r="AL16" s="1014"/>
      <c r="AM16" s="1014"/>
      <c r="AN16" s="1014"/>
      <c r="AO16" s="1014"/>
      <c r="AP16" s="1014"/>
      <c r="AQ16" s="1014"/>
      <c r="AR16" s="1014"/>
      <c r="AS16" s="1014"/>
      <c r="AT16" s="1014"/>
      <c r="AU16" s="1014"/>
      <c r="AV16" s="1014"/>
      <c r="AW16" s="1014"/>
      <c r="AX16" s="1014"/>
      <c r="AY16" s="1014"/>
      <c r="AZ16" s="1014"/>
      <c r="BA16" s="1014"/>
      <c r="BB16" s="1014"/>
      <c r="BC16" s="1014"/>
      <c r="BD16" s="1014"/>
      <c r="BE16" s="1014"/>
      <c r="BF16" s="1015"/>
      <c r="BG16" s="164"/>
    </row>
    <row r="17" spans="1:59" ht="9.9499999999999993" customHeight="1" x14ac:dyDescent="0.15">
      <c r="A17" s="119"/>
      <c r="B17" s="60"/>
      <c r="C17" s="60"/>
      <c r="D17" s="60"/>
      <c r="E17" s="60"/>
      <c r="F17" s="60"/>
      <c r="G17" s="60"/>
      <c r="H17" s="60"/>
      <c r="I17" s="60"/>
      <c r="J17" s="60"/>
      <c r="K17" s="60"/>
      <c r="L17" s="60"/>
      <c r="M17" s="60"/>
      <c r="N17" s="60"/>
      <c r="O17" s="60"/>
      <c r="P17" s="60"/>
      <c r="Q17" s="60"/>
      <c r="R17" s="1009"/>
      <c r="S17" s="1009"/>
      <c r="T17" s="1009"/>
      <c r="U17" s="1009"/>
      <c r="V17" s="1009"/>
      <c r="W17" s="1009"/>
      <c r="X17" s="1009"/>
      <c r="Y17" s="1009"/>
      <c r="Z17" s="1009"/>
      <c r="AA17" s="1009"/>
      <c r="AB17" s="1009"/>
      <c r="AC17" s="1009"/>
      <c r="AD17" s="1009"/>
      <c r="AE17" s="1009"/>
      <c r="AF17" s="1009"/>
      <c r="AG17" s="1009"/>
      <c r="AH17" s="1013"/>
      <c r="AI17" s="1014"/>
      <c r="AJ17" s="1014"/>
      <c r="AK17" s="1014"/>
      <c r="AL17" s="1014"/>
      <c r="AM17" s="1014"/>
      <c r="AN17" s="1014"/>
      <c r="AO17" s="1014"/>
      <c r="AP17" s="1014"/>
      <c r="AQ17" s="1014"/>
      <c r="AR17" s="1014"/>
      <c r="AS17" s="1014"/>
      <c r="AT17" s="1014"/>
      <c r="AU17" s="1014"/>
      <c r="AV17" s="1014"/>
      <c r="AW17" s="1014"/>
      <c r="AX17" s="1014"/>
      <c r="AY17" s="1014"/>
      <c r="AZ17" s="1014"/>
      <c r="BA17" s="1014"/>
      <c r="BB17" s="1014"/>
      <c r="BC17" s="1014"/>
      <c r="BD17" s="1014"/>
      <c r="BE17" s="1014"/>
      <c r="BF17" s="1015"/>
      <c r="BG17" s="164"/>
    </row>
    <row r="18" spans="1:59" ht="9.9499999999999993" customHeight="1" x14ac:dyDescent="0.15">
      <c r="A18" s="119"/>
      <c r="B18" s="60"/>
      <c r="C18" s="60"/>
      <c r="D18" s="60"/>
      <c r="E18" s="60"/>
      <c r="F18" s="60"/>
      <c r="G18" s="60"/>
      <c r="H18" s="60"/>
      <c r="I18" s="60"/>
      <c r="J18" s="60"/>
      <c r="K18" s="60"/>
      <c r="L18" s="60"/>
      <c r="M18" s="60"/>
      <c r="N18" s="60"/>
      <c r="O18" s="60"/>
      <c r="P18" s="60"/>
      <c r="Q18" s="60"/>
      <c r="R18" s="1016" t="s">
        <v>189</v>
      </c>
      <c r="S18" s="1017"/>
      <c r="T18" s="1017"/>
      <c r="U18" s="1017"/>
      <c r="V18" s="1017"/>
      <c r="W18" s="1017"/>
      <c r="X18" s="1017"/>
      <c r="Y18" s="1017"/>
      <c r="Z18" s="1017"/>
      <c r="AA18" s="1017"/>
      <c r="AB18" s="1017"/>
      <c r="AC18" s="1017"/>
      <c r="AD18" s="1017"/>
      <c r="AE18" s="1017"/>
      <c r="AF18" s="1017"/>
      <c r="AG18" s="1018"/>
      <c r="AH18" s="1019">
        <f>+基本情報!E6</f>
        <v>0</v>
      </c>
      <c r="AI18" s="1020"/>
      <c r="AJ18" s="1020"/>
      <c r="AK18" s="1020"/>
      <c r="AL18" s="1020"/>
      <c r="AM18" s="1020"/>
      <c r="AN18" s="1020"/>
      <c r="AO18" s="1020"/>
      <c r="AP18" s="1020"/>
      <c r="AQ18" s="1020"/>
      <c r="AR18" s="1020"/>
      <c r="AS18" s="1020"/>
      <c r="AT18" s="1020"/>
      <c r="AU18" s="1020"/>
      <c r="AV18" s="1020"/>
      <c r="AW18" s="1020"/>
      <c r="AX18" s="1020"/>
      <c r="AY18" s="1020"/>
      <c r="AZ18" s="1020"/>
      <c r="BA18" s="1020"/>
      <c r="BB18" s="1020"/>
      <c r="BC18" s="1020"/>
      <c r="BD18" s="1020"/>
      <c r="BE18" s="1020"/>
      <c r="BF18" s="1021"/>
      <c r="BG18" s="164"/>
    </row>
    <row r="19" spans="1:59" ht="9.9499999999999993" customHeight="1" x14ac:dyDescent="0.15">
      <c r="A19" s="1028" t="s">
        <v>122</v>
      </c>
      <c r="B19" s="394"/>
      <c r="C19" s="394"/>
      <c r="D19" s="564"/>
      <c r="E19" s="564"/>
      <c r="F19" s="396" t="s">
        <v>1</v>
      </c>
      <c r="G19" s="396"/>
      <c r="H19" s="564"/>
      <c r="I19" s="564"/>
      <c r="J19" s="396" t="s">
        <v>27</v>
      </c>
      <c r="K19" s="396"/>
      <c r="L19" s="564"/>
      <c r="M19" s="564"/>
      <c r="N19" s="396" t="s">
        <v>9</v>
      </c>
      <c r="O19" s="396"/>
      <c r="P19" s="60"/>
      <c r="Q19" s="60"/>
      <c r="R19" s="1016"/>
      <c r="S19" s="1017"/>
      <c r="T19" s="1017"/>
      <c r="U19" s="1017"/>
      <c r="V19" s="1017"/>
      <c r="W19" s="1017"/>
      <c r="X19" s="1017"/>
      <c r="Y19" s="1017"/>
      <c r="Z19" s="1017"/>
      <c r="AA19" s="1017"/>
      <c r="AB19" s="1017"/>
      <c r="AC19" s="1017"/>
      <c r="AD19" s="1017"/>
      <c r="AE19" s="1017"/>
      <c r="AF19" s="1017"/>
      <c r="AG19" s="1018"/>
      <c r="AH19" s="1022"/>
      <c r="AI19" s="1023"/>
      <c r="AJ19" s="1023"/>
      <c r="AK19" s="1023"/>
      <c r="AL19" s="1023"/>
      <c r="AM19" s="1023"/>
      <c r="AN19" s="1023"/>
      <c r="AO19" s="1023"/>
      <c r="AP19" s="1023"/>
      <c r="AQ19" s="1023"/>
      <c r="AR19" s="1023"/>
      <c r="AS19" s="1023"/>
      <c r="AT19" s="1023"/>
      <c r="AU19" s="1023"/>
      <c r="AV19" s="1023"/>
      <c r="AW19" s="1023"/>
      <c r="AX19" s="1023"/>
      <c r="AY19" s="1023"/>
      <c r="AZ19" s="1023"/>
      <c r="BA19" s="1023"/>
      <c r="BB19" s="1023"/>
      <c r="BC19" s="1023"/>
      <c r="BD19" s="1023"/>
      <c r="BE19" s="1023"/>
      <c r="BF19" s="1024"/>
      <c r="BG19" s="164"/>
    </row>
    <row r="20" spans="1:59" ht="9.9499999999999993" customHeight="1" x14ac:dyDescent="0.15">
      <c r="A20" s="1028"/>
      <c r="B20" s="394"/>
      <c r="C20" s="394"/>
      <c r="D20" s="564"/>
      <c r="E20" s="564"/>
      <c r="F20" s="396"/>
      <c r="G20" s="396"/>
      <c r="H20" s="564"/>
      <c r="I20" s="564"/>
      <c r="J20" s="396"/>
      <c r="K20" s="396"/>
      <c r="L20" s="564"/>
      <c r="M20" s="564"/>
      <c r="N20" s="396"/>
      <c r="O20" s="396"/>
      <c r="P20" s="60"/>
      <c r="Q20" s="60"/>
      <c r="R20" s="1016"/>
      <c r="S20" s="1017"/>
      <c r="T20" s="1017"/>
      <c r="U20" s="1017"/>
      <c r="V20" s="1017"/>
      <c r="W20" s="1017"/>
      <c r="X20" s="1017"/>
      <c r="Y20" s="1017"/>
      <c r="Z20" s="1017"/>
      <c r="AA20" s="1017"/>
      <c r="AB20" s="1017"/>
      <c r="AC20" s="1017"/>
      <c r="AD20" s="1017"/>
      <c r="AE20" s="1017"/>
      <c r="AF20" s="1017"/>
      <c r="AG20" s="1018"/>
      <c r="AH20" s="1025"/>
      <c r="AI20" s="1026"/>
      <c r="AJ20" s="1026"/>
      <c r="AK20" s="1026"/>
      <c r="AL20" s="1026"/>
      <c r="AM20" s="1026"/>
      <c r="AN20" s="1026"/>
      <c r="AO20" s="1026"/>
      <c r="AP20" s="1026"/>
      <c r="AQ20" s="1026"/>
      <c r="AR20" s="1026"/>
      <c r="AS20" s="1026"/>
      <c r="AT20" s="1026"/>
      <c r="AU20" s="1026"/>
      <c r="AV20" s="1026"/>
      <c r="AW20" s="1026"/>
      <c r="AX20" s="1026"/>
      <c r="AY20" s="1026"/>
      <c r="AZ20" s="1026"/>
      <c r="BA20" s="1026"/>
      <c r="BB20" s="1026"/>
      <c r="BC20" s="1026"/>
      <c r="BD20" s="1026"/>
      <c r="BE20" s="1026"/>
      <c r="BF20" s="1027"/>
      <c r="BG20" s="164"/>
    </row>
    <row r="21" spans="1:59" ht="12" customHeight="1" x14ac:dyDescent="0.15">
      <c r="A21" s="119"/>
      <c r="B21" s="60"/>
      <c r="C21" s="60"/>
      <c r="D21" s="60"/>
      <c r="E21" s="60"/>
      <c r="F21" s="60"/>
      <c r="G21" s="60"/>
      <c r="H21" s="60"/>
      <c r="I21" s="60"/>
      <c r="J21" s="60"/>
      <c r="K21" s="60"/>
      <c r="L21" s="60"/>
      <c r="M21" s="60"/>
      <c r="N21" s="60"/>
      <c r="O21" s="60"/>
      <c r="P21" s="60"/>
      <c r="Q21" s="60"/>
      <c r="R21" s="1016" t="s">
        <v>636</v>
      </c>
      <c r="S21" s="1017"/>
      <c r="T21" s="1017"/>
      <c r="U21" s="1017"/>
      <c r="V21" s="1017"/>
      <c r="W21" s="1017"/>
      <c r="X21" s="1017"/>
      <c r="Y21" s="1017"/>
      <c r="Z21" s="1017"/>
      <c r="AA21" s="1017"/>
      <c r="AB21" s="1017"/>
      <c r="AC21" s="1017"/>
      <c r="AD21" s="1017"/>
      <c r="AE21" s="1017"/>
      <c r="AF21" s="1017"/>
      <c r="AG21" s="1018"/>
      <c r="AH21" s="932" t="s">
        <v>333</v>
      </c>
      <c r="AI21" s="933"/>
      <c r="AJ21" s="933"/>
      <c r="AK21" s="933"/>
      <c r="AL21" s="1054"/>
      <c r="AM21" s="1054"/>
      <c r="AN21" s="1054"/>
      <c r="AO21" s="1054"/>
      <c r="AP21" s="933" t="s">
        <v>138</v>
      </c>
      <c r="AQ21" s="933"/>
      <c r="AR21" s="934">
        <f>+基本情報!E5</f>
        <v>0</v>
      </c>
      <c r="AS21" s="934"/>
      <c r="AT21" s="934"/>
      <c r="AU21" s="934"/>
      <c r="AV21" s="934"/>
      <c r="AW21" s="934"/>
      <c r="AX21" s="933" t="s">
        <v>334</v>
      </c>
      <c r="AY21" s="933"/>
      <c r="AZ21" s="153"/>
      <c r="BA21" s="153"/>
      <c r="BB21" s="153"/>
      <c r="BC21" s="153"/>
      <c r="BD21" s="153"/>
      <c r="BE21" s="153"/>
      <c r="BF21" s="188"/>
      <c r="BG21" s="164"/>
    </row>
    <row r="22" spans="1:59" ht="12.6" customHeight="1" x14ac:dyDescent="0.15">
      <c r="A22" s="119"/>
      <c r="B22" s="60"/>
      <c r="C22" s="60"/>
      <c r="D22" s="60"/>
      <c r="E22" s="60"/>
      <c r="F22" s="60"/>
      <c r="G22" s="60"/>
      <c r="H22" s="60"/>
      <c r="I22" s="60"/>
      <c r="J22" s="60"/>
      <c r="K22" s="60"/>
      <c r="L22" s="60"/>
      <c r="M22" s="60"/>
      <c r="N22" s="60"/>
      <c r="O22" s="60"/>
      <c r="P22" s="60"/>
      <c r="Q22" s="60"/>
      <c r="R22" s="1016"/>
      <c r="S22" s="1017"/>
      <c r="T22" s="1017"/>
      <c r="U22" s="1017"/>
      <c r="V22" s="1017"/>
      <c r="W22" s="1017"/>
      <c r="X22" s="1017"/>
      <c r="Y22" s="1017"/>
      <c r="Z22" s="1017"/>
      <c r="AA22" s="1017"/>
      <c r="AB22" s="1017"/>
      <c r="AC22" s="1017"/>
      <c r="AD22" s="1017"/>
      <c r="AE22" s="1017"/>
      <c r="AF22" s="1017"/>
      <c r="AG22" s="1018"/>
      <c r="AH22" s="1029">
        <f>+基本情報!E7</f>
        <v>0</v>
      </c>
      <c r="AI22" s="1030"/>
      <c r="AJ22" s="1030"/>
      <c r="AK22" s="1030"/>
      <c r="AL22" s="1030"/>
      <c r="AM22" s="1030"/>
      <c r="AN22" s="1030"/>
      <c r="AO22" s="1030"/>
      <c r="AP22" s="1030"/>
      <c r="AQ22" s="1030"/>
      <c r="AR22" s="1030"/>
      <c r="AS22" s="1030"/>
      <c r="AT22" s="1030"/>
      <c r="AU22" s="1030"/>
      <c r="AV22" s="1030"/>
      <c r="AW22" s="1030"/>
      <c r="AX22" s="1030"/>
      <c r="AY22" s="1030"/>
      <c r="AZ22" s="1030"/>
      <c r="BA22" s="1030"/>
      <c r="BB22" s="1030"/>
      <c r="BC22" s="1030"/>
      <c r="BD22" s="1030"/>
      <c r="BE22" s="801"/>
      <c r="BF22" s="1033"/>
      <c r="BG22" s="164"/>
    </row>
    <row r="23" spans="1:59" ht="12.6" customHeight="1" x14ac:dyDescent="0.15">
      <c r="A23" s="119"/>
      <c r="B23" s="60"/>
      <c r="C23" s="60"/>
      <c r="D23" s="60"/>
      <c r="E23" s="60"/>
      <c r="F23" s="60"/>
      <c r="G23" s="60"/>
      <c r="H23" s="60"/>
      <c r="I23" s="60"/>
      <c r="J23" s="60"/>
      <c r="K23" s="60"/>
      <c r="L23" s="60"/>
      <c r="M23" s="60"/>
      <c r="N23" s="60"/>
      <c r="O23" s="60"/>
      <c r="P23" s="60"/>
      <c r="Q23" s="60"/>
      <c r="R23" s="1016"/>
      <c r="S23" s="1017"/>
      <c r="T23" s="1017"/>
      <c r="U23" s="1017"/>
      <c r="V23" s="1017"/>
      <c r="W23" s="1017"/>
      <c r="X23" s="1017"/>
      <c r="Y23" s="1017"/>
      <c r="Z23" s="1017"/>
      <c r="AA23" s="1017"/>
      <c r="AB23" s="1017"/>
      <c r="AC23" s="1017"/>
      <c r="AD23" s="1017"/>
      <c r="AE23" s="1017"/>
      <c r="AF23" s="1017"/>
      <c r="AG23" s="1018"/>
      <c r="AH23" s="1029"/>
      <c r="AI23" s="1030"/>
      <c r="AJ23" s="1030"/>
      <c r="AK23" s="1030"/>
      <c r="AL23" s="1030"/>
      <c r="AM23" s="1030"/>
      <c r="AN23" s="1030"/>
      <c r="AO23" s="1030"/>
      <c r="AP23" s="1030"/>
      <c r="AQ23" s="1030"/>
      <c r="AR23" s="1030"/>
      <c r="AS23" s="1030"/>
      <c r="AT23" s="1030"/>
      <c r="AU23" s="1030"/>
      <c r="AV23" s="1030"/>
      <c r="AW23" s="1030"/>
      <c r="AX23" s="1030"/>
      <c r="AY23" s="1030"/>
      <c r="AZ23" s="1030"/>
      <c r="BA23" s="1030"/>
      <c r="BB23" s="1030"/>
      <c r="BC23" s="1030"/>
      <c r="BD23" s="1030"/>
      <c r="BE23" s="1034"/>
      <c r="BF23" s="1033"/>
      <c r="BG23" s="164"/>
    </row>
    <row r="24" spans="1:59" ht="12.6" customHeight="1" x14ac:dyDescent="0.15">
      <c r="A24" s="119"/>
      <c r="B24" s="60"/>
      <c r="C24" s="60"/>
      <c r="D24" s="60"/>
      <c r="E24" s="60"/>
      <c r="F24" s="60"/>
      <c r="G24" s="60"/>
      <c r="H24" s="60"/>
      <c r="I24" s="60"/>
      <c r="J24" s="60"/>
      <c r="K24" s="60"/>
      <c r="L24" s="60"/>
      <c r="M24" s="60"/>
      <c r="N24" s="60"/>
      <c r="O24" s="60"/>
      <c r="P24" s="60"/>
      <c r="Q24" s="60"/>
      <c r="R24" s="1016"/>
      <c r="S24" s="1017"/>
      <c r="T24" s="1017"/>
      <c r="U24" s="1017"/>
      <c r="V24" s="1017"/>
      <c r="W24" s="1017"/>
      <c r="X24" s="1017"/>
      <c r="Y24" s="1017"/>
      <c r="Z24" s="1017"/>
      <c r="AA24" s="1017"/>
      <c r="AB24" s="1017"/>
      <c r="AC24" s="1017"/>
      <c r="AD24" s="1017"/>
      <c r="AE24" s="1017"/>
      <c r="AF24" s="1017"/>
      <c r="AG24" s="1018"/>
      <c r="AH24" s="1031"/>
      <c r="AI24" s="1032"/>
      <c r="AJ24" s="1032"/>
      <c r="AK24" s="1032"/>
      <c r="AL24" s="1032"/>
      <c r="AM24" s="1032"/>
      <c r="AN24" s="1032"/>
      <c r="AO24" s="1032"/>
      <c r="AP24" s="1032"/>
      <c r="AQ24" s="1032"/>
      <c r="AR24" s="1032"/>
      <c r="AS24" s="1032"/>
      <c r="AT24" s="1032"/>
      <c r="AU24" s="1032"/>
      <c r="AV24" s="1032"/>
      <c r="AW24" s="1032"/>
      <c r="AX24" s="1032"/>
      <c r="AY24" s="1032"/>
      <c r="AZ24" s="1032"/>
      <c r="BA24" s="1032"/>
      <c r="BB24" s="1032"/>
      <c r="BC24" s="1032"/>
      <c r="BD24" s="1032"/>
      <c r="BE24" s="1035"/>
      <c r="BF24" s="1036"/>
      <c r="BG24" s="164"/>
    </row>
    <row r="25" spans="1:59" ht="8.1" customHeight="1" x14ac:dyDescent="0.15">
      <c r="A25" s="119"/>
      <c r="B25" s="60"/>
      <c r="C25" s="60"/>
      <c r="D25" s="60"/>
      <c r="E25" s="60"/>
      <c r="F25" s="60"/>
      <c r="G25" s="60"/>
      <c r="H25" s="60"/>
      <c r="I25" s="60"/>
      <c r="J25" s="60"/>
      <c r="K25" s="60"/>
      <c r="L25" s="60"/>
      <c r="M25" s="60"/>
      <c r="N25" s="60"/>
      <c r="O25" s="60"/>
      <c r="P25" s="60"/>
      <c r="Q25" s="60"/>
      <c r="R25" s="1016" t="s">
        <v>254</v>
      </c>
      <c r="S25" s="1017"/>
      <c r="T25" s="1017"/>
      <c r="U25" s="1017"/>
      <c r="V25" s="1017"/>
      <c r="W25" s="1017"/>
      <c r="X25" s="1017"/>
      <c r="Y25" s="1017"/>
      <c r="Z25" s="1017"/>
      <c r="AA25" s="1017"/>
      <c r="AB25" s="1017"/>
      <c r="AC25" s="1017"/>
      <c r="AD25" s="1017"/>
      <c r="AE25" s="1017"/>
      <c r="AF25" s="1017"/>
      <c r="AG25" s="1018"/>
      <c r="AH25" s="1040">
        <f>+基本情報!E9</f>
        <v>0</v>
      </c>
      <c r="AI25" s="584"/>
      <c r="AJ25" s="584"/>
      <c r="AK25" s="584"/>
      <c r="AL25" s="584"/>
      <c r="AM25" s="584"/>
      <c r="AN25" s="584"/>
      <c r="AO25" s="584"/>
      <c r="AP25" s="584"/>
      <c r="AQ25" s="584"/>
      <c r="AR25" s="584"/>
      <c r="AS25" s="584"/>
      <c r="AT25" s="584"/>
      <c r="AU25" s="584"/>
      <c r="AV25" s="584"/>
      <c r="AW25" s="584"/>
      <c r="AX25" s="584"/>
      <c r="AY25" s="584"/>
      <c r="AZ25" s="584"/>
      <c r="BA25" s="584"/>
      <c r="BB25" s="584"/>
      <c r="BC25" s="584"/>
      <c r="BD25" s="584"/>
      <c r="BE25" s="584"/>
      <c r="BF25" s="585"/>
      <c r="BG25" s="164"/>
    </row>
    <row r="26" spans="1:59" ht="9.9499999999999993" customHeight="1" x14ac:dyDescent="0.15">
      <c r="A26" s="1042" t="s">
        <v>131</v>
      </c>
      <c r="B26" s="397"/>
      <c r="C26" s="397"/>
      <c r="D26" s="397"/>
      <c r="E26" s="398" t="s">
        <v>640</v>
      </c>
      <c r="F26" s="398"/>
      <c r="G26" s="398"/>
      <c r="H26" s="399"/>
      <c r="I26" s="399"/>
      <c r="J26" s="399"/>
      <c r="K26" s="399"/>
      <c r="L26" s="399"/>
      <c r="M26" s="399"/>
      <c r="N26" s="399"/>
      <c r="O26" s="399"/>
      <c r="P26" s="400" t="s">
        <v>137</v>
      </c>
      <c r="Q26" s="1043"/>
      <c r="R26" s="1016"/>
      <c r="S26" s="1017"/>
      <c r="T26" s="1017"/>
      <c r="U26" s="1017"/>
      <c r="V26" s="1017"/>
      <c r="W26" s="1017"/>
      <c r="X26" s="1017"/>
      <c r="Y26" s="1017"/>
      <c r="Z26" s="1017"/>
      <c r="AA26" s="1017"/>
      <c r="AB26" s="1017"/>
      <c r="AC26" s="1017"/>
      <c r="AD26" s="1017"/>
      <c r="AE26" s="1017"/>
      <c r="AF26" s="1017"/>
      <c r="AG26" s="1018"/>
      <c r="AH26" s="1041"/>
      <c r="AI26" s="586"/>
      <c r="AJ26" s="586"/>
      <c r="AK26" s="586"/>
      <c r="AL26" s="586"/>
      <c r="AM26" s="586"/>
      <c r="AN26" s="586"/>
      <c r="AO26" s="586"/>
      <c r="AP26" s="586"/>
      <c r="AQ26" s="586"/>
      <c r="AR26" s="586"/>
      <c r="AS26" s="586"/>
      <c r="AT26" s="586"/>
      <c r="AU26" s="586"/>
      <c r="AV26" s="586"/>
      <c r="AW26" s="586"/>
      <c r="AX26" s="586"/>
      <c r="AY26" s="586"/>
      <c r="AZ26" s="586"/>
      <c r="BA26" s="586"/>
      <c r="BB26" s="586"/>
      <c r="BC26" s="586"/>
      <c r="BD26" s="586"/>
      <c r="BE26" s="586"/>
      <c r="BF26" s="587"/>
      <c r="BG26" s="164"/>
    </row>
    <row r="27" spans="1:59" ht="9.9499999999999993" customHeight="1" x14ac:dyDescent="0.15">
      <c r="A27" s="1042"/>
      <c r="B27" s="397"/>
      <c r="C27" s="397"/>
      <c r="D27" s="397"/>
      <c r="E27" s="398"/>
      <c r="F27" s="398"/>
      <c r="G27" s="398"/>
      <c r="H27" s="399"/>
      <c r="I27" s="399"/>
      <c r="J27" s="399"/>
      <c r="K27" s="399"/>
      <c r="L27" s="399"/>
      <c r="M27" s="399"/>
      <c r="N27" s="399"/>
      <c r="O27" s="399"/>
      <c r="P27" s="400"/>
      <c r="Q27" s="1043"/>
      <c r="R27" s="1016"/>
      <c r="S27" s="1017"/>
      <c r="T27" s="1017"/>
      <c r="U27" s="1017"/>
      <c r="V27" s="1017"/>
      <c r="W27" s="1017"/>
      <c r="X27" s="1017"/>
      <c r="Y27" s="1017"/>
      <c r="Z27" s="1017"/>
      <c r="AA27" s="1017"/>
      <c r="AB27" s="1017"/>
      <c r="AC27" s="1017"/>
      <c r="AD27" s="1017"/>
      <c r="AE27" s="1017"/>
      <c r="AF27" s="1017"/>
      <c r="AG27" s="1018"/>
      <c r="AH27" s="1041"/>
      <c r="AI27" s="586"/>
      <c r="AJ27" s="586"/>
      <c r="AK27" s="586"/>
      <c r="AL27" s="586"/>
      <c r="AM27" s="586"/>
      <c r="AN27" s="586"/>
      <c r="AO27" s="586"/>
      <c r="AP27" s="586"/>
      <c r="AQ27" s="586"/>
      <c r="AR27" s="586"/>
      <c r="AS27" s="586"/>
      <c r="AT27" s="586"/>
      <c r="AU27" s="586"/>
      <c r="AV27" s="586"/>
      <c r="AW27" s="586"/>
      <c r="AX27" s="586"/>
      <c r="AY27" s="586"/>
      <c r="AZ27" s="586"/>
      <c r="BA27" s="586"/>
      <c r="BB27" s="586"/>
      <c r="BC27" s="586"/>
      <c r="BD27" s="586"/>
      <c r="BE27" s="586"/>
      <c r="BF27" s="587"/>
      <c r="BG27" s="164"/>
    </row>
    <row r="28" spans="1:59" ht="12" customHeight="1" x14ac:dyDescent="0.15">
      <c r="A28" s="150"/>
      <c r="B28" s="132"/>
      <c r="C28" s="132"/>
      <c r="D28" s="132"/>
      <c r="E28" s="132"/>
      <c r="F28" s="132"/>
      <c r="G28" s="132"/>
      <c r="H28" s="132"/>
      <c r="I28" s="132"/>
      <c r="J28" s="132"/>
      <c r="K28" s="132"/>
      <c r="L28" s="132"/>
      <c r="M28" s="132"/>
      <c r="N28" s="132"/>
      <c r="O28" s="132"/>
      <c r="P28" s="132"/>
      <c r="Q28" s="132"/>
      <c r="R28" s="1037"/>
      <c r="S28" s="1038"/>
      <c r="T28" s="1038"/>
      <c r="U28" s="1038"/>
      <c r="V28" s="1038"/>
      <c r="W28" s="1038"/>
      <c r="X28" s="1038"/>
      <c r="Y28" s="1038"/>
      <c r="Z28" s="1038"/>
      <c r="AA28" s="1038"/>
      <c r="AB28" s="1038"/>
      <c r="AC28" s="1038"/>
      <c r="AD28" s="1038"/>
      <c r="AE28" s="1038"/>
      <c r="AF28" s="1038"/>
      <c r="AG28" s="1039"/>
      <c r="AH28" s="923"/>
      <c r="AI28" s="923"/>
      <c r="AJ28" s="923"/>
      <c r="AK28" s="923" t="s">
        <v>308</v>
      </c>
      <c r="AL28" s="923"/>
      <c r="AM28" s="923"/>
      <c r="AN28" s="923"/>
      <c r="AO28" s="923"/>
      <c r="AP28" s="456">
        <f>基本情報!E10</f>
        <v>0</v>
      </c>
      <c r="AQ28" s="456"/>
      <c r="AR28" s="457"/>
      <c r="AS28" s="457"/>
      <c r="AT28" s="457"/>
      <c r="AU28" s="457"/>
      <c r="AV28" s="457"/>
      <c r="AW28" s="457"/>
      <c r="AX28" s="457"/>
      <c r="AY28" s="457"/>
      <c r="AZ28" s="457"/>
      <c r="BA28" s="457"/>
      <c r="BB28" s="457"/>
      <c r="BC28" s="457"/>
      <c r="BD28" s="457"/>
      <c r="BE28" s="924" t="s">
        <v>149</v>
      </c>
      <c r="BF28" s="925"/>
      <c r="BG28" s="164"/>
    </row>
    <row r="29" spans="1:59" ht="10.5" customHeight="1" x14ac:dyDescent="0.15">
      <c r="A29" s="1044" t="s">
        <v>26</v>
      </c>
      <c r="B29" s="1045"/>
      <c r="C29" s="1045"/>
      <c r="D29" s="1045"/>
      <c r="E29" s="1045"/>
      <c r="F29" s="1045"/>
      <c r="G29" s="1045"/>
      <c r="H29" s="1045"/>
      <c r="I29" s="1045"/>
      <c r="J29" s="1046"/>
      <c r="K29" s="1047" t="s">
        <v>335</v>
      </c>
      <c r="L29" s="1047"/>
      <c r="M29" s="1048">
        <v>1</v>
      </c>
      <c r="N29" s="1049"/>
      <c r="O29" s="1050">
        <f ca="1">IFERROR(VLOOKUP(M29,INDIRECT("機械一覧"),2,FALSE),"")</f>
        <v>0</v>
      </c>
      <c r="P29" s="1051"/>
      <c r="Q29" s="1051"/>
      <c r="R29" s="1051"/>
      <c r="S29" s="1051"/>
      <c r="T29" s="1051"/>
      <c r="U29" s="1051"/>
      <c r="V29" s="1051"/>
      <c r="W29" s="1051"/>
      <c r="X29" s="1051"/>
      <c r="Y29" s="1051"/>
      <c r="Z29" s="1051"/>
      <c r="AA29" s="1052" t="s">
        <v>335</v>
      </c>
      <c r="AB29" s="1052"/>
      <c r="AC29" s="1048"/>
      <c r="AD29" s="1049"/>
      <c r="AE29" s="1050" t="str">
        <f ca="1">IFERROR(VLOOKUP(AC29,INDIRECT("機械一覧"),2,FALSE),"")</f>
        <v/>
      </c>
      <c r="AF29" s="1051"/>
      <c r="AG29" s="1051"/>
      <c r="AH29" s="1051"/>
      <c r="AI29" s="1051"/>
      <c r="AJ29" s="1051"/>
      <c r="AK29" s="1051"/>
      <c r="AL29" s="1051"/>
      <c r="AM29" s="1051"/>
      <c r="AN29" s="1051"/>
      <c r="AO29" s="1051"/>
      <c r="AP29" s="1051"/>
      <c r="AQ29" s="1052" t="s">
        <v>335</v>
      </c>
      <c r="AR29" s="1052"/>
      <c r="AS29" s="1048"/>
      <c r="AT29" s="1049"/>
      <c r="AU29" s="1050" t="str">
        <f ca="1">IFERROR(VLOOKUP(AS29,INDIRECT("機械一覧"),2,FALSE),"")</f>
        <v/>
      </c>
      <c r="AV29" s="1051"/>
      <c r="AW29" s="1051"/>
      <c r="AX29" s="1051"/>
      <c r="AY29" s="1051"/>
      <c r="AZ29" s="1051"/>
      <c r="BA29" s="1051"/>
      <c r="BB29" s="1051"/>
      <c r="BC29" s="1051"/>
      <c r="BD29" s="1051"/>
      <c r="BE29" s="1051"/>
      <c r="BF29" s="1053"/>
      <c r="BG29" s="164"/>
    </row>
    <row r="30" spans="1:59" ht="10.5" customHeight="1" x14ac:dyDescent="0.15">
      <c r="A30" s="935"/>
      <c r="B30" s="936"/>
      <c r="C30" s="936"/>
      <c r="D30" s="936"/>
      <c r="E30" s="936"/>
      <c r="F30" s="936"/>
      <c r="G30" s="936"/>
      <c r="H30" s="936"/>
      <c r="I30" s="936"/>
      <c r="J30" s="937"/>
      <c r="K30" s="597"/>
      <c r="L30" s="597"/>
      <c r="M30" s="939"/>
      <c r="N30" s="939"/>
      <c r="O30" s="942"/>
      <c r="P30" s="942"/>
      <c r="Q30" s="942"/>
      <c r="R30" s="942"/>
      <c r="S30" s="942"/>
      <c r="T30" s="942"/>
      <c r="U30" s="942"/>
      <c r="V30" s="942"/>
      <c r="W30" s="942"/>
      <c r="X30" s="942"/>
      <c r="Y30" s="942"/>
      <c r="Z30" s="942"/>
      <c r="AA30" s="944"/>
      <c r="AB30" s="944"/>
      <c r="AC30" s="939"/>
      <c r="AD30" s="939"/>
      <c r="AE30" s="942"/>
      <c r="AF30" s="942"/>
      <c r="AG30" s="942"/>
      <c r="AH30" s="942"/>
      <c r="AI30" s="942"/>
      <c r="AJ30" s="942"/>
      <c r="AK30" s="942"/>
      <c r="AL30" s="942"/>
      <c r="AM30" s="942"/>
      <c r="AN30" s="942"/>
      <c r="AO30" s="942"/>
      <c r="AP30" s="942"/>
      <c r="AQ30" s="944"/>
      <c r="AR30" s="944"/>
      <c r="AS30" s="939"/>
      <c r="AT30" s="939"/>
      <c r="AU30" s="942"/>
      <c r="AV30" s="942"/>
      <c r="AW30" s="942"/>
      <c r="AX30" s="942"/>
      <c r="AY30" s="942"/>
      <c r="AZ30" s="942"/>
      <c r="BA30" s="942"/>
      <c r="BB30" s="942"/>
      <c r="BC30" s="942"/>
      <c r="BD30" s="942"/>
      <c r="BE30" s="942"/>
      <c r="BF30" s="945"/>
      <c r="BG30" s="164"/>
    </row>
    <row r="31" spans="1:59" ht="10.5" customHeight="1" x14ac:dyDescent="0.15">
      <c r="A31" s="935" t="s">
        <v>337</v>
      </c>
      <c r="B31" s="936"/>
      <c r="C31" s="936"/>
      <c r="D31" s="936"/>
      <c r="E31" s="936"/>
      <c r="F31" s="936"/>
      <c r="G31" s="936"/>
      <c r="H31" s="936"/>
      <c r="I31" s="936"/>
      <c r="J31" s="937"/>
      <c r="K31" s="597" t="s">
        <v>335</v>
      </c>
      <c r="L31" s="597"/>
      <c r="M31" s="938"/>
      <c r="N31" s="939"/>
      <c r="O31" s="941" t="str">
        <f ca="1">IFERROR(VLOOKUP(M31,INDIRECT("機械一覧"),2,FALSE),"")</f>
        <v/>
      </c>
      <c r="P31" s="942"/>
      <c r="Q31" s="942"/>
      <c r="R31" s="942"/>
      <c r="S31" s="942"/>
      <c r="T31" s="942"/>
      <c r="U31" s="942"/>
      <c r="V31" s="942"/>
      <c r="W31" s="942"/>
      <c r="X31" s="942"/>
      <c r="Y31" s="942"/>
      <c r="Z31" s="942"/>
      <c r="AA31" s="944" t="s">
        <v>335</v>
      </c>
      <c r="AB31" s="944"/>
      <c r="AC31" s="938"/>
      <c r="AD31" s="939"/>
      <c r="AE31" s="941" t="str">
        <f ca="1">IFERROR(VLOOKUP(AC31,INDIRECT("機械一覧"),2,FALSE),"")</f>
        <v/>
      </c>
      <c r="AF31" s="942"/>
      <c r="AG31" s="942"/>
      <c r="AH31" s="942"/>
      <c r="AI31" s="942"/>
      <c r="AJ31" s="942"/>
      <c r="AK31" s="942"/>
      <c r="AL31" s="942"/>
      <c r="AM31" s="942"/>
      <c r="AN31" s="942"/>
      <c r="AO31" s="942"/>
      <c r="AP31" s="942"/>
      <c r="AQ31" s="944" t="s">
        <v>335</v>
      </c>
      <c r="AR31" s="944"/>
      <c r="AS31" s="938"/>
      <c r="AT31" s="939"/>
      <c r="AU31" s="941" t="str">
        <f ca="1">IFERROR(VLOOKUP(AS31,INDIRECT("機械一覧"),2,FALSE),"")</f>
        <v/>
      </c>
      <c r="AV31" s="942"/>
      <c r="AW31" s="942"/>
      <c r="AX31" s="942"/>
      <c r="AY31" s="942"/>
      <c r="AZ31" s="942"/>
      <c r="BA31" s="942"/>
      <c r="BB31" s="942"/>
      <c r="BC31" s="942"/>
      <c r="BD31" s="942"/>
      <c r="BE31" s="942"/>
      <c r="BF31" s="945"/>
      <c r="BG31" s="164"/>
    </row>
    <row r="32" spans="1:59" ht="10.5" customHeight="1" x14ac:dyDescent="0.15">
      <c r="A32" s="935"/>
      <c r="B32" s="936"/>
      <c r="C32" s="936"/>
      <c r="D32" s="936"/>
      <c r="E32" s="936"/>
      <c r="F32" s="936"/>
      <c r="G32" s="936"/>
      <c r="H32" s="936"/>
      <c r="I32" s="936"/>
      <c r="J32" s="937"/>
      <c r="K32" s="597"/>
      <c r="L32" s="597"/>
      <c r="M32" s="940"/>
      <c r="N32" s="940"/>
      <c r="O32" s="943"/>
      <c r="P32" s="943"/>
      <c r="Q32" s="943"/>
      <c r="R32" s="943"/>
      <c r="S32" s="943"/>
      <c r="T32" s="943"/>
      <c r="U32" s="943"/>
      <c r="V32" s="943"/>
      <c r="W32" s="943"/>
      <c r="X32" s="943"/>
      <c r="Y32" s="943"/>
      <c r="Z32" s="943"/>
      <c r="AA32" s="944"/>
      <c r="AB32" s="944"/>
      <c r="AC32" s="940"/>
      <c r="AD32" s="940"/>
      <c r="AE32" s="943"/>
      <c r="AF32" s="943"/>
      <c r="AG32" s="943"/>
      <c r="AH32" s="943"/>
      <c r="AI32" s="943"/>
      <c r="AJ32" s="943"/>
      <c r="AK32" s="943"/>
      <c r="AL32" s="943"/>
      <c r="AM32" s="943"/>
      <c r="AN32" s="943"/>
      <c r="AO32" s="943"/>
      <c r="AP32" s="943"/>
      <c r="AQ32" s="944"/>
      <c r="AR32" s="944"/>
      <c r="AS32" s="940"/>
      <c r="AT32" s="940"/>
      <c r="AU32" s="943"/>
      <c r="AV32" s="943"/>
      <c r="AW32" s="943"/>
      <c r="AX32" s="943"/>
      <c r="AY32" s="943"/>
      <c r="AZ32" s="943"/>
      <c r="BA32" s="943"/>
      <c r="BB32" s="943"/>
      <c r="BC32" s="943"/>
      <c r="BD32" s="943"/>
      <c r="BE32" s="943"/>
      <c r="BF32" s="946"/>
      <c r="BG32" s="164"/>
    </row>
    <row r="33" spans="1:59" ht="9.9499999999999993" customHeight="1" x14ac:dyDescent="0.15">
      <c r="A33" s="947" t="s">
        <v>338</v>
      </c>
      <c r="B33" s="948"/>
      <c r="C33" s="948"/>
      <c r="D33" s="948"/>
      <c r="E33" s="948"/>
      <c r="F33" s="948"/>
      <c r="G33" s="948"/>
      <c r="H33" s="948"/>
      <c r="I33" s="949"/>
      <c r="J33" s="950">
        <f>'免税軽油所要量計算書（船）'!CC34</f>
        <v>0</v>
      </c>
      <c r="K33" s="951"/>
      <c r="L33" s="951"/>
      <c r="M33" s="951"/>
      <c r="N33" s="951"/>
      <c r="O33" s="951"/>
      <c r="P33" s="951"/>
      <c r="Q33" s="951"/>
      <c r="R33" s="951"/>
      <c r="S33" s="951"/>
      <c r="T33" s="951"/>
      <c r="U33" s="951"/>
      <c r="V33" s="951"/>
      <c r="W33" s="956" t="s">
        <v>341</v>
      </c>
      <c r="X33" s="956"/>
      <c r="Y33" s="956"/>
      <c r="Z33" s="958" t="s">
        <v>342</v>
      </c>
      <c r="AA33" s="948"/>
      <c r="AB33" s="948"/>
      <c r="AC33" s="948"/>
      <c r="AD33" s="948"/>
      <c r="AE33" s="948"/>
      <c r="AF33" s="948"/>
      <c r="AG33" s="949"/>
      <c r="AH33" s="124"/>
      <c r="AI33" s="1055" t="s">
        <v>122</v>
      </c>
      <c r="AJ33" s="1055"/>
      <c r="AK33" s="1055"/>
      <c r="AL33" s="1055"/>
      <c r="AM33" s="1056"/>
      <c r="AN33" s="1056"/>
      <c r="AO33" s="1056"/>
      <c r="AP33" s="1057" t="s">
        <v>1</v>
      </c>
      <c r="AQ33" s="1057"/>
      <c r="AR33" s="1056"/>
      <c r="AS33" s="1056"/>
      <c r="AT33" s="1056"/>
      <c r="AU33" s="1057" t="s">
        <v>27</v>
      </c>
      <c r="AV33" s="1057"/>
      <c r="AW33" s="1056"/>
      <c r="AX33" s="1056"/>
      <c r="AY33" s="1056"/>
      <c r="AZ33" s="738" t="s">
        <v>9</v>
      </c>
      <c r="BA33" s="738"/>
      <c r="BB33" s="738" t="s">
        <v>111</v>
      </c>
      <c r="BC33" s="738"/>
      <c r="BD33" s="738"/>
      <c r="BE33" s="738"/>
      <c r="BF33" s="137"/>
      <c r="BG33" s="164"/>
    </row>
    <row r="34" spans="1:59" ht="9.9499999999999993" customHeight="1" x14ac:dyDescent="0.15">
      <c r="A34" s="935"/>
      <c r="B34" s="936"/>
      <c r="C34" s="936"/>
      <c r="D34" s="936"/>
      <c r="E34" s="936"/>
      <c r="F34" s="936"/>
      <c r="G34" s="936"/>
      <c r="H34" s="936"/>
      <c r="I34" s="937"/>
      <c r="J34" s="952"/>
      <c r="K34" s="953"/>
      <c r="L34" s="953"/>
      <c r="M34" s="953"/>
      <c r="N34" s="953"/>
      <c r="O34" s="953"/>
      <c r="P34" s="953"/>
      <c r="Q34" s="953"/>
      <c r="R34" s="953"/>
      <c r="S34" s="953"/>
      <c r="T34" s="953"/>
      <c r="U34" s="953"/>
      <c r="V34" s="953"/>
      <c r="W34" s="957"/>
      <c r="X34" s="957"/>
      <c r="Y34" s="957"/>
      <c r="Z34" s="959"/>
      <c r="AA34" s="936"/>
      <c r="AB34" s="936"/>
      <c r="AC34" s="936"/>
      <c r="AD34" s="936"/>
      <c r="AE34" s="936"/>
      <c r="AF34" s="936"/>
      <c r="AG34" s="937"/>
      <c r="AH34" s="60"/>
      <c r="AI34" s="687"/>
      <c r="AJ34" s="687"/>
      <c r="AK34" s="687"/>
      <c r="AL34" s="687"/>
      <c r="AM34" s="688"/>
      <c r="AN34" s="688"/>
      <c r="AO34" s="688"/>
      <c r="AP34" s="944"/>
      <c r="AQ34" s="944"/>
      <c r="AR34" s="688"/>
      <c r="AS34" s="688"/>
      <c r="AT34" s="688"/>
      <c r="AU34" s="944"/>
      <c r="AV34" s="944"/>
      <c r="AW34" s="688"/>
      <c r="AX34" s="688"/>
      <c r="AY34" s="688"/>
      <c r="AZ34" s="597"/>
      <c r="BA34" s="597"/>
      <c r="BB34" s="597"/>
      <c r="BC34" s="597"/>
      <c r="BD34" s="597"/>
      <c r="BE34" s="597"/>
      <c r="BF34" s="135"/>
      <c r="BG34" s="164"/>
    </row>
    <row r="35" spans="1:59" ht="9.9499999999999993" customHeight="1" x14ac:dyDescent="0.15">
      <c r="A35" s="935" t="s">
        <v>80</v>
      </c>
      <c r="B35" s="936"/>
      <c r="C35" s="936"/>
      <c r="D35" s="936"/>
      <c r="E35" s="936"/>
      <c r="F35" s="936"/>
      <c r="G35" s="936"/>
      <c r="H35" s="936"/>
      <c r="I35" s="937"/>
      <c r="J35" s="952"/>
      <c r="K35" s="953"/>
      <c r="L35" s="953"/>
      <c r="M35" s="953"/>
      <c r="N35" s="953"/>
      <c r="O35" s="953"/>
      <c r="P35" s="953"/>
      <c r="Q35" s="953"/>
      <c r="R35" s="953"/>
      <c r="S35" s="953"/>
      <c r="T35" s="953"/>
      <c r="U35" s="953"/>
      <c r="V35" s="953"/>
      <c r="W35" s="597"/>
      <c r="X35" s="597"/>
      <c r="Y35" s="597"/>
      <c r="Z35" s="959" t="s">
        <v>160</v>
      </c>
      <c r="AA35" s="936"/>
      <c r="AB35" s="936"/>
      <c r="AC35" s="936"/>
      <c r="AD35" s="936"/>
      <c r="AE35" s="936"/>
      <c r="AF35" s="936"/>
      <c r="AG35" s="937"/>
      <c r="AH35" s="60"/>
      <c r="AI35" s="687" t="s">
        <v>122</v>
      </c>
      <c r="AJ35" s="687"/>
      <c r="AK35" s="687"/>
      <c r="AL35" s="687"/>
      <c r="AM35" s="688"/>
      <c r="AN35" s="688"/>
      <c r="AO35" s="688"/>
      <c r="AP35" s="944" t="s">
        <v>1</v>
      </c>
      <c r="AQ35" s="944"/>
      <c r="AR35" s="688"/>
      <c r="AS35" s="688"/>
      <c r="AT35" s="688"/>
      <c r="AU35" s="944" t="s">
        <v>27</v>
      </c>
      <c r="AV35" s="944"/>
      <c r="AW35" s="688"/>
      <c r="AX35" s="688"/>
      <c r="AY35" s="688"/>
      <c r="AZ35" s="597" t="s">
        <v>9</v>
      </c>
      <c r="BA35" s="597"/>
      <c r="BB35" s="597" t="s">
        <v>343</v>
      </c>
      <c r="BC35" s="597"/>
      <c r="BD35" s="597"/>
      <c r="BE35" s="597"/>
      <c r="BF35" s="135"/>
      <c r="BG35" s="164"/>
    </row>
    <row r="36" spans="1:59" ht="9.9499999999999993" customHeight="1" x14ac:dyDescent="0.15">
      <c r="A36" s="1058"/>
      <c r="B36" s="1059"/>
      <c r="C36" s="1059"/>
      <c r="D36" s="1059"/>
      <c r="E36" s="1059"/>
      <c r="F36" s="1059"/>
      <c r="G36" s="1059"/>
      <c r="H36" s="1059"/>
      <c r="I36" s="1060"/>
      <c r="J36" s="954"/>
      <c r="K36" s="955"/>
      <c r="L36" s="955"/>
      <c r="M36" s="955"/>
      <c r="N36" s="955"/>
      <c r="O36" s="955"/>
      <c r="P36" s="955"/>
      <c r="Q36" s="955"/>
      <c r="R36" s="955"/>
      <c r="S36" s="955"/>
      <c r="T36" s="955"/>
      <c r="U36" s="955"/>
      <c r="V36" s="955"/>
      <c r="W36" s="759"/>
      <c r="X36" s="759"/>
      <c r="Y36" s="759"/>
      <c r="Z36" s="1061"/>
      <c r="AA36" s="1059"/>
      <c r="AB36" s="1059"/>
      <c r="AC36" s="1059"/>
      <c r="AD36" s="1059"/>
      <c r="AE36" s="1059"/>
      <c r="AF36" s="1059"/>
      <c r="AG36" s="1060"/>
      <c r="AH36" s="123"/>
      <c r="AI36" s="1062"/>
      <c r="AJ36" s="1062"/>
      <c r="AK36" s="1062"/>
      <c r="AL36" s="1062"/>
      <c r="AM36" s="1063"/>
      <c r="AN36" s="1063"/>
      <c r="AO36" s="1063"/>
      <c r="AP36" s="1064"/>
      <c r="AQ36" s="1064"/>
      <c r="AR36" s="1063"/>
      <c r="AS36" s="1063"/>
      <c r="AT36" s="1063"/>
      <c r="AU36" s="1064"/>
      <c r="AV36" s="1064"/>
      <c r="AW36" s="1063"/>
      <c r="AX36" s="1063"/>
      <c r="AY36" s="1063"/>
      <c r="AZ36" s="759"/>
      <c r="BA36" s="759"/>
      <c r="BB36" s="759"/>
      <c r="BC36" s="759"/>
      <c r="BD36" s="759"/>
      <c r="BE36" s="759"/>
      <c r="BF36" s="136"/>
      <c r="BG36" s="164"/>
    </row>
    <row r="37" spans="1:59" ht="9.9499999999999993" customHeight="1" x14ac:dyDescent="0.15">
      <c r="A37" s="935" t="s">
        <v>204</v>
      </c>
      <c r="B37" s="1065"/>
      <c r="C37" s="1065"/>
      <c r="D37" s="1065"/>
      <c r="E37" s="1065"/>
      <c r="F37" s="1065"/>
      <c r="G37" s="1066"/>
      <c r="H37" s="1069" t="s">
        <v>345</v>
      </c>
      <c r="I37" s="1069"/>
      <c r="J37" s="1069"/>
      <c r="K37" s="1069"/>
      <c r="L37" s="1069"/>
      <c r="M37" s="1069"/>
      <c r="N37" s="1069"/>
      <c r="O37" s="1069"/>
      <c r="P37" s="1069"/>
      <c r="Q37" s="1069"/>
      <c r="R37" s="1069"/>
      <c r="S37" s="1069"/>
      <c r="T37" s="1069"/>
      <c r="U37" s="1069"/>
      <c r="V37" s="1069"/>
      <c r="W37" s="1069"/>
      <c r="X37" s="1069"/>
      <c r="Y37" s="1069"/>
      <c r="Z37" s="1069" t="s">
        <v>346</v>
      </c>
      <c r="AA37" s="1069"/>
      <c r="AB37" s="1069"/>
      <c r="AC37" s="1069"/>
      <c r="AD37" s="1069"/>
      <c r="AE37" s="1069"/>
      <c r="AF37" s="1069"/>
      <c r="AG37" s="1069"/>
      <c r="AH37" s="1069"/>
      <c r="AI37" s="1069"/>
      <c r="AJ37" s="1069"/>
      <c r="AK37" s="1069"/>
      <c r="AL37" s="1069"/>
      <c r="AM37" s="1069"/>
      <c r="AN37" s="1069"/>
      <c r="AO37" s="1069"/>
      <c r="AP37" s="1069"/>
      <c r="AQ37" s="1069"/>
      <c r="AR37" s="130"/>
      <c r="AS37" s="60"/>
      <c r="AT37" s="60"/>
      <c r="AU37" s="60"/>
      <c r="AV37" s="60"/>
      <c r="AW37" s="60"/>
      <c r="AX37" s="60"/>
      <c r="AY37" s="60"/>
      <c r="AZ37" s="60"/>
      <c r="BA37" s="60"/>
      <c r="BB37" s="60"/>
      <c r="BC37" s="60"/>
      <c r="BD37" s="60"/>
      <c r="BE37" s="60"/>
      <c r="BF37" s="135"/>
      <c r="BG37" s="164"/>
    </row>
    <row r="38" spans="1:59" ht="9.9499999999999993" customHeight="1" x14ac:dyDescent="0.15">
      <c r="A38" s="1067"/>
      <c r="B38" s="1068"/>
      <c r="C38" s="1068"/>
      <c r="D38" s="1068"/>
      <c r="E38" s="1068"/>
      <c r="F38" s="1068"/>
      <c r="G38" s="1066"/>
      <c r="H38" s="691"/>
      <c r="I38" s="691"/>
      <c r="J38" s="691"/>
      <c r="K38" s="691"/>
      <c r="L38" s="691"/>
      <c r="M38" s="691"/>
      <c r="N38" s="691"/>
      <c r="O38" s="691"/>
      <c r="P38" s="691"/>
      <c r="Q38" s="691"/>
      <c r="R38" s="691"/>
      <c r="S38" s="691"/>
      <c r="T38" s="691"/>
      <c r="U38" s="691"/>
      <c r="V38" s="691"/>
      <c r="W38" s="691"/>
      <c r="X38" s="691"/>
      <c r="Y38" s="691"/>
      <c r="Z38" s="691"/>
      <c r="AA38" s="691"/>
      <c r="AB38" s="691"/>
      <c r="AC38" s="691"/>
      <c r="AD38" s="691"/>
      <c r="AE38" s="691"/>
      <c r="AF38" s="691"/>
      <c r="AG38" s="691"/>
      <c r="AH38" s="691"/>
      <c r="AI38" s="691"/>
      <c r="AJ38" s="691"/>
      <c r="AK38" s="691"/>
      <c r="AL38" s="691"/>
      <c r="AM38" s="691"/>
      <c r="AN38" s="691"/>
      <c r="AO38" s="691"/>
      <c r="AP38" s="691"/>
      <c r="AQ38" s="691"/>
      <c r="AR38" s="1070" t="s">
        <v>348</v>
      </c>
      <c r="AS38" s="1071"/>
      <c r="AT38" s="1071"/>
      <c r="AU38" s="1071"/>
      <c r="AV38" s="1071"/>
      <c r="AW38" s="1071"/>
      <c r="AX38" s="1071"/>
      <c r="AY38" s="60"/>
      <c r="AZ38" s="60"/>
      <c r="BA38" s="60"/>
      <c r="BB38" s="60"/>
      <c r="BC38" s="60"/>
      <c r="BD38" s="60"/>
      <c r="BE38" s="60"/>
      <c r="BF38" s="135"/>
      <c r="BG38" s="164"/>
    </row>
    <row r="39" spans="1:59" ht="9.9499999999999993" customHeight="1" x14ac:dyDescent="0.15">
      <c r="A39" s="935" t="s">
        <v>167</v>
      </c>
      <c r="B39" s="1068"/>
      <c r="C39" s="1068"/>
      <c r="D39" s="1068"/>
      <c r="E39" s="1068"/>
      <c r="F39" s="1068"/>
      <c r="G39" s="1066"/>
      <c r="H39" s="691" t="s">
        <v>349</v>
      </c>
      <c r="I39" s="691"/>
      <c r="J39" s="691"/>
      <c r="K39" s="691"/>
      <c r="L39" s="691"/>
      <c r="M39" s="691"/>
      <c r="N39" s="691"/>
      <c r="O39" s="691" t="s">
        <v>350</v>
      </c>
      <c r="P39" s="691"/>
      <c r="Q39" s="691"/>
      <c r="R39" s="691"/>
      <c r="S39" s="691"/>
      <c r="T39" s="691"/>
      <c r="U39" s="691"/>
      <c r="V39" s="691"/>
      <c r="W39" s="691"/>
      <c r="X39" s="691"/>
      <c r="Y39" s="691"/>
      <c r="Z39" s="691" t="s">
        <v>349</v>
      </c>
      <c r="AA39" s="691"/>
      <c r="AB39" s="691"/>
      <c r="AC39" s="691"/>
      <c r="AD39" s="691"/>
      <c r="AE39" s="691"/>
      <c r="AF39" s="691"/>
      <c r="AG39" s="691" t="s">
        <v>350</v>
      </c>
      <c r="AH39" s="691"/>
      <c r="AI39" s="691"/>
      <c r="AJ39" s="691"/>
      <c r="AK39" s="691"/>
      <c r="AL39" s="691"/>
      <c r="AM39" s="691"/>
      <c r="AN39" s="691"/>
      <c r="AO39" s="691"/>
      <c r="AP39" s="691"/>
      <c r="AQ39" s="691"/>
      <c r="AR39" s="1072"/>
      <c r="AS39" s="1071"/>
      <c r="AT39" s="1071"/>
      <c r="AU39" s="1071"/>
      <c r="AV39" s="1071"/>
      <c r="AW39" s="1071"/>
      <c r="AX39" s="1071"/>
      <c r="AY39" s="60"/>
      <c r="AZ39" s="60"/>
      <c r="BA39" s="60"/>
      <c r="BB39" s="60"/>
      <c r="BC39" s="60"/>
      <c r="BD39" s="60"/>
      <c r="BE39" s="60"/>
      <c r="BF39" s="135"/>
      <c r="BG39" s="164"/>
    </row>
    <row r="40" spans="1:59" ht="9.9499999999999993" customHeight="1" x14ac:dyDescent="0.15">
      <c r="A40" s="1073"/>
      <c r="B40" s="1074"/>
      <c r="C40" s="1074"/>
      <c r="D40" s="1074"/>
      <c r="E40" s="1074"/>
      <c r="F40" s="1074"/>
      <c r="G40" s="1075"/>
      <c r="H40" s="691"/>
      <c r="I40" s="691"/>
      <c r="J40" s="691"/>
      <c r="K40" s="691"/>
      <c r="L40" s="691"/>
      <c r="M40" s="691"/>
      <c r="N40" s="691"/>
      <c r="O40" s="691"/>
      <c r="P40" s="691"/>
      <c r="Q40" s="691"/>
      <c r="R40" s="691"/>
      <c r="S40" s="691"/>
      <c r="T40" s="691"/>
      <c r="U40" s="691"/>
      <c r="V40" s="691"/>
      <c r="W40" s="691"/>
      <c r="X40" s="691"/>
      <c r="Y40" s="691"/>
      <c r="Z40" s="691"/>
      <c r="AA40" s="691"/>
      <c r="AB40" s="691"/>
      <c r="AC40" s="691"/>
      <c r="AD40" s="691"/>
      <c r="AE40" s="691"/>
      <c r="AF40" s="691"/>
      <c r="AG40" s="691"/>
      <c r="AH40" s="691"/>
      <c r="AI40" s="691"/>
      <c r="AJ40" s="691"/>
      <c r="AK40" s="691"/>
      <c r="AL40" s="691"/>
      <c r="AM40" s="691"/>
      <c r="AN40" s="691"/>
      <c r="AO40" s="691"/>
      <c r="AP40" s="691"/>
      <c r="AQ40" s="691"/>
      <c r="AR40" s="130"/>
      <c r="AS40" s="60"/>
      <c r="AT40" s="60"/>
      <c r="AU40" s="60"/>
      <c r="AV40" s="60"/>
      <c r="AW40" s="60"/>
      <c r="AX40" s="60"/>
      <c r="AY40" s="60"/>
      <c r="AZ40" s="60"/>
      <c r="BA40" s="60"/>
      <c r="BB40" s="60"/>
      <c r="BC40" s="60"/>
      <c r="BD40" s="60"/>
      <c r="BE40" s="60"/>
      <c r="BF40" s="135"/>
      <c r="BG40" s="164"/>
    </row>
    <row r="41" spans="1:59" ht="9.9499999999999993" customHeight="1" x14ac:dyDescent="0.15">
      <c r="A41" s="926" t="s">
        <v>352</v>
      </c>
      <c r="B41" s="927"/>
      <c r="C41" s="927"/>
      <c r="D41" s="927"/>
      <c r="E41" s="927"/>
      <c r="F41" s="927"/>
      <c r="G41" s="928"/>
      <c r="H41" s="963"/>
      <c r="I41" s="964"/>
      <c r="J41" s="964"/>
      <c r="K41" s="964"/>
      <c r="L41" s="964"/>
      <c r="M41" s="964"/>
      <c r="N41" s="965"/>
      <c r="O41" s="969" t="str">
        <f>IF(ISBLANK(H41)," ",H41*1)</f>
        <v xml:space="preserve"> </v>
      </c>
      <c r="P41" s="970"/>
      <c r="Q41" s="970"/>
      <c r="R41" s="970"/>
      <c r="S41" s="970"/>
      <c r="T41" s="970"/>
      <c r="U41" s="970"/>
      <c r="V41" s="970"/>
      <c r="W41" s="970"/>
      <c r="X41" s="970"/>
      <c r="Y41" s="971"/>
      <c r="Z41" s="975"/>
      <c r="AA41" s="976"/>
      <c r="AB41" s="976"/>
      <c r="AC41" s="976"/>
      <c r="AD41" s="976"/>
      <c r="AE41" s="976"/>
      <c r="AF41" s="977"/>
      <c r="AG41" s="975"/>
      <c r="AH41" s="976"/>
      <c r="AI41" s="976"/>
      <c r="AJ41" s="976"/>
      <c r="AK41" s="976"/>
      <c r="AL41" s="976"/>
      <c r="AM41" s="976"/>
      <c r="AN41" s="976"/>
      <c r="AO41" s="976"/>
      <c r="AP41" s="976"/>
      <c r="AQ41" s="977"/>
      <c r="AR41" s="130"/>
      <c r="AS41" s="60"/>
      <c r="AT41" s="60"/>
      <c r="AU41" s="60"/>
      <c r="AV41" s="60"/>
      <c r="AW41" s="60"/>
      <c r="AX41" s="60"/>
      <c r="AY41" s="60"/>
      <c r="AZ41" s="60"/>
      <c r="BA41" s="60"/>
      <c r="BB41" s="60"/>
      <c r="BC41" s="60"/>
      <c r="BD41" s="60"/>
      <c r="BE41" s="60"/>
      <c r="BF41" s="135"/>
      <c r="BG41" s="164"/>
    </row>
    <row r="42" spans="1:59" ht="9.9499999999999993" customHeight="1" x14ac:dyDescent="0.15">
      <c r="A42" s="929">
        <v>1</v>
      </c>
      <c r="B42" s="930"/>
      <c r="C42" s="930"/>
      <c r="D42" s="930"/>
      <c r="E42" s="930"/>
      <c r="F42" s="930"/>
      <c r="G42" s="931"/>
      <c r="H42" s="966"/>
      <c r="I42" s="967"/>
      <c r="J42" s="967"/>
      <c r="K42" s="967"/>
      <c r="L42" s="967"/>
      <c r="M42" s="967"/>
      <c r="N42" s="968"/>
      <c r="O42" s="972"/>
      <c r="P42" s="973"/>
      <c r="Q42" s="973"/>
      <c r="R42" s="973"/>
      <c r="S42" s="973"/>
      <c r="T42" s="973"/>
      <c r="U42" s="973"/>
      <c r="V42" s="973"/>
      <c r="W42" s="973"/>
      <c r="X42" s="973"/>
      <c r="Y42" s="974"/>
      <c r="Z42" s="978"/>
      <c r="AA42" s="979"/>
      <c r="AB42" s="979"/>
      <c r="AC42" s="979"/>
      <c r="AD42" s="979"/>
      <c r="AE42" s="979"/>
      <c r="AF42" s="980"/>
      <c r="AG42" s="978"/>
      <c r="AH42" s="979"/>
      <c r="AI42" s="979"/>
      <c r="AJ42" s="979"/>
      <c r="AK42" s="979"/>
      <c r="AL42" s="979"/>
      <c r="AM42" s="979"/>
      <c r="AN42" s="979"/>
      <c r="AO42" s="979"/>
      <c r="AP42" s="979"/>
      <c r="AQ42" s="980"/>
      <c r="AR42" s="130"/>
      <c r="AS42" s="60"/>
      <c r="AT42" s="60"/>
      <c r="AU42" s="60"/>
      <c r="AV42" s="60"/>
      <c r="AW42" s="60"/>
      <c r="AX42" s="60"/>
      <c r="AY42" s="60"/>
      <c r="AZ42" s="60"/>
      <c r="BA42" s="60"/>
      <c r="BB42" s="60"/>
      <c r="BC42" s="60"/>
      <c r="BD42" s="60"/>
      <c r="BE42" s="60"/>
      <c r="BF42" s="135"/>
      <c r="BG42" s="164"/>
    </row>
    <row r="43" spans="1:59" ht="9.9499999999999993" customHeight="1" x14ac:dyDescent="0.15">
      <c r="A43" s="960">
        <v>5</v>
      </c>
      <c r="B43" s="961"/>
      <c r="C43" s="961"/>
      <c r="D43" s="961"/>
      <c r="E43" s="961"/>
      <c r="F43" s="961"/>
      <c r="G43" s="962"/>
      <c r="H43" s="963"/>
      <c r="I43" s="964"/>
      <c r="J43" s="964"/>
      <c r="K43" s="964"/>
      <c r="L43" s="964"/>
      <c r="M43" s="964"/>
      <c r="N43" s="965"/>
      <c r="O43" s="969" t="str">
        <f>IF(ISBLANK(H43)," ",H43*5)</f>
        <v xml:space="preserve"> </v>
      </c>
      <c r="P43" s="970"/>
      <c r="Q43" s="970"/>
      <c r="R43" s="970"/>
      <c r="S43" s="970"/>
      <c r="T43" s="970"/>
      <c r="U43" s="970"/>
      <c r="V43" s="970"/>
      <c r="W43" s="970"/>
      <c r="X43" s="970"/>
      <c r="Y43" s="971"/>
      <c r="Z43" s="975"/>
      <c r="AA43" s="976"/>
      <c r="AB43" s="976"/>
      <c r="AC43" s="976"/>
      <c r="AD43" s="976"/>
      <c r="AE43" s="976"/>
      <c r="AF43" s="977"/>
      <c r="AG43" s="975"/>
      <c r="AH43" s="976"/>
      <c r="AI43" s="976"/>
      <c r="AJ43" s="976"/>
      <c r="AK43" s="976"/>
      <c r="AL43" s="976"/>
      <c r="AM43" s="976"/>
      <c r="AN43" s="976"/>
      <c r="AO43" s="976"/>
      <c r="AP43" s="976"/>
      <c r="AQ43" s="977"/>
      <c r="AR43" s="130"/>
      <c r="AS43" s="60"/>
      <c r="AT43" s="60"/>
      <c r="AU43" s="60"/>
      <c r="AV43" s="60"/>
      <c r="AW43" s="60"/>
      <c r="AX43" s="60"/>
      <c r="AY43" s="60"/>
      <c r="AZ43" s="60"/>
      <c r="BA43" s="60"/>
      <c r="BB43" s="60"/>
      <c r="BC43" s="60"/>
      <c r="BD43" s="60"/>
      <c r="BE43" s="60"/>
      <c r="BF43" s="135"/>
      <c r="BG43" s="164"/>
    </row>
    <row r="44" spans="1:59" ht="9.9499999999999993" customHeight="1" x14ac:dyDescent="0.15">
      <c r="A44" s="929"/>
      <c r="B44" s="930"/>
      <c r="C44" s="930"/>
      <c r="D44" s="930"/>
      <c r="E44" s="930"/>
      <c r="F44" s="930"/>
      <c r="G44" s="931"/>
      <c r="H44" s="966"/>
      <c r="I44" s="967"/>
      <c r="J44" s="967"/>
      <c r="K44" s="967"/>
      <c r="L44" s="967"/>
      <c r="M44" s="967"/>
      <c r="N44" s="968"/>
      <c r="O44" s="972"/>
      <c r="P44" s="973"/>
      <c r="Q44" s="973"/>
      <c r="R44" s="973"/>
      <c r="S44" s="973"/>
      <c r="T44" s="973"/>
      <c r="U44" s="973"/>
      <c r="V44" s="973"/>
      <c r="W44" s="973"/>
      <c r="X44" s="973"/>
      <c r="Y44" s="974"/>
      <c r="Z44" s="978"/>
      <c r="AA44" s="979"/>
      <c r="AB44" s="979"/>
      <c r="AC44" s="979"/>
      <c r="AD44" s="979"/>
      <c r="AE44" s="979"/>
      <c r="AF44" s="980"/>
      <c r="AG44" s="978"/>
      <c r="AH44" s="979"/>
      <c r="AI44" s="979"/>
      <c r="AJ44" s="979"/>
      <c r="AK44" s="979"/>
      <c r="AL44" s="979"/>
      <c r="AM44" s="979"/>
      <c r="AN44" s="979"/>
      <c r="AO44" s="979"/>
      <c r="AP44" s="979"/>
      <c r="AQ44" s="980"/>
      <c r="AR44" s="130"/>
      <c r="AS44" s="60"/>
      <c r="AT44" s="60"/>
      <c r="AU44" s="60"/>
      <c r="AV44" s="60"/>
      <c r="AW44" s="60"/>
      <c r="AX44" s="60"/>
      <c r="AY44" s="60"/>
      <c r="AZ44" s="60"/>
      <c r="BA44" s="60"/>
      <c r="BB44" s="60"/>
      <c r="BC44" s="60"/>
      <c r="BD44" s="60"/>
      <c r="BE44" s="60"/>
      <c r="BF44" s="135"/>
      <c r="BG44" s="164"/>
    </row>
    <row r="45" spans="1:59" ht="9.9499999999999993" customHeight="1" x14ac:dyDescent="0.15">
      <c r="A45" s="960">
        <v>10</v>
      </c>
      <c r="B45" s="961"/>
      <c r="C45" s="961"/>
      <c r="D45" s="961"/>
      <c r="E45" s="961"/>
      <c r="F45" s="961"/>
      <c r="G45" s="962"/>
      <c r="H45" s="963"/>
      <c r="I45" s="964"/>
      <c r="J45" s="964"/>
      <c r="K45" s="964"/>
      <c r="L45" s="964"/>
      <c r="M45" s="964"/>
      <c r="N45" s="965"/>
      <c r="O45" s="969" t="str">
        <f>IF(ISBLANK(H45)," ",H45*10)</f>
        <v xml:space="preserve"> </v>
      </c>
      <c r="P45" s="970"/>
      <c r="Q45" s="970"/>
      <c r="R45" s="970"/>
      <c r="S45" s="970"/>
      <c r="T45" s="970"/>
      <c r="U45" s="970"/>
      <c r="V45" s="970"/>
      <c r="W45" s="970"/>
      <c r="X45" s="970"/>
      <c r="Y45" s="971"/>
      <c r="Z45" s="975"/>
      <c r="AA45" s="976"/>
      <c r="AB45" s="976"/>
      <c r="AC45" s="976"/>
      <c r="AD45" s="976"/>
      <c r="AE45" s="976"/>
      <c r="AF45" s="977"/>
      <c r="AG45" s="975"/>
      <c r="AH45" s="976"/>
      <c r="AI45" s="976"/>
      <c r="AJ45" s="976"/>
      <c r="AK45" s="976"/>
      <c r="AL45" s="976"/>
      <c r="AM45" s="976"/>
      <c r="AN45" s="976"/>
      <c r="AO45" s="976"/>
      <c r="AP45" s="976"/>
      <c r="AQ45" s="977"/>
      <c r="AR45" s="130"/>
      <c r="AS45" s="60"/>
      <c r="AT45" s="60"/>
      <c r="AU45" s="60"/>
      <c r="AV45" s="60"/>
      <c r="AW45" s="60"/>
      <c r="AX45" s="60"/>
      <c r="AY45" s="60"/>
      <c r="AZ45" s="60"/>
      <c r="BA45" s="60"/>
      <c r="BB45" s="60"/>
      <c r="BC45" s="60"/>
      <c r="BD45" s="60"/>
      <c r="BE45" s="60"/>
      <c r="BF45" s="135"/>
      <c r="BG45" s="164"/>
    </row>
    <row r="46" spans="1:59" ht="9.9499999999999993" customHeight="1" x14ac:dyDescent="0.15">
      <c r="A46" s="929"/>
      <c r="B46" s="930"/>
      <c r="C46" s="930"/>
      <c r="D46" s="930"/>
      <c r="E46" s="930"/>
      <c r="F46" s="930"/>
      <c r="G46" s="931"/>
      <c r="H46" s="966"/>
      <c r="I46" s="967"/>
      <c r="J46" s="967"/>
      <c r="K46" s="967"/>
      <c r="L46" s="967"/>
      <c r="M46" s="967"/>
      <c r="N46" s="968"/>
      <c r="O46" s="972"/>
      <c r="P46" s="973"/>
      <c r="Q46" s="973"/>
      <c r="R46" s="973"/>
      <c r="S46" s="973"/>
      <c r="T46" s="973"/>
      <c r="U46" s="973"/>
      <c r="V46" s="973"/>
      <c r="W46" s="973"/>
      <c r="X46" s="973"/>
      <c r="Y46" s="974"/>
      <c r="Z46" s="978"/>
      <c r="AA46" s="979"/>
      <c r="AB46" s="979"/>
      <c r="AC46" s="979"/>
      <c r="AD46" s="979"/>
      <c r="AE46" s="979"/>
      <c r="AF46" s="980"/>
      <c r="AG46" s="978"/>
      <c r="AH46" s="979"/>
      <c r="AI46" s="979"/>
      <c r="AJ46" s="979"/>
      <c r="AK46" s="979"/>
      <c r="AL46" s="979"/>
      <c r="AM46" s="979"/>
      <c r="AN46" s="979"/>
      <c r="AO46" s="979"/>
      <c r="AP46" s="979"/>
      <c r="AQ46" s="980"/>
      <c r="AR46" s="130"/>
      <c r="AS46" s="60"/>
      <c r="AT46" s="60"/>
      <c r="AU46" s="60"/>
      <c r="AV46" s="60"/>
      <c r="AW46" s="60"/>
      <c r="AX46" s="60"/>
      <c r="AY46" s="60"/>
      <c r="AZ46" s="60"/>
      <c r="BA46" s="60"/>
      <c r="BB46" s="60"/>
      <c r="BC46" s="60"/>
      <c r="BD46" s="60"/>
      <c r="BE46" s="60"/>
      <c r="BF46" s="135"/>
      <c r="BG46" s="164"/>
    </row>
    <row r="47" spans="1:59" ht="9.9499999999999993" customHeight="1" x14ac:dyDescent="0.15">
      <c r="A47" s="960">
        <v>18</v>
      </c>
      <c r="B47" s="961"/>
      <c r="C47" s="961"/>
      <c r="D47" s="961"/>
      <c r="E47" s="961"/>
      <c r="F47" s="961"/>
      <c r="G47" s="962"/>
      <c r="H47" s="963"/>
      <c r="I47" s="964"/>
      <c r="J47" s="964"/>
      <c r="K47" s="964"/>
      <c r="L47" s="964"/>
      <c r="M47" s="964"/>
      <c r="N47" s="965"/>
      <c r="O47" s="969" t="str">
        <f>IF(ISBLANK(H47)," ",H47*18)</f>
        <v xml:space="preserve"> </v>
      </c>
      <c r="P47" s="970"/>
      <c r="Q47" s="970"/>
      <c r="R47" s="970"/>
      <c r="S47" s="970"/>
      <c r="T47" s="970"/>
      <c r="U47" s="970"/>
      <c r="V47" s="970"/>
      <c r="W47" s="970"/>
      <c r="X47" s="970"/>
      <c r="Y47" s="971"/>
      <c r="Z47" s="975"/>
      <c r="AA47" s="976"/>
      <c r="AB47" s="976"/>
      <c r="AC47" s="976"/>
      <c r="AD47" s="976"/>
      <c r="AE47" s="976"/>
      <c r="AF47" s="977"/>
      <c r="AG47" s="975"/>
      <c r="AH47" s="976"/>
      <c r="AI47" s="976"/>
      <c r="AJ47" s="976"/>
      <c r="AK47" s="976"/>
      <c r="AL47" s="976"/>
      <c r="AM47" s="976"/>
      <c r="AN47" s="976"/>
      <c r="AO47" s="976"/>
      <c r="AP47" s="976"/>
      <c r="AQ47" s="977"/>
      <c r="AR47" s="130"/>
      <c r="AS47" s="60"/>
      <c r="AT47" s="60"/>
      <c r="AU47" s="60"/>
      <c r="AV47" s="60"/>
      <c r="AW47" s="60"/>
      <c r="AX47" s="60"/>
      <c r="AY47" s="60"/>
      <c r="AZ47" s="60"/>
      <c r="BA47" s="60"/>
      <c r="BB47" s="60"/>
      <c r="BC47" s="60"/>
      <c r="BD47" s="60"/>
      <c r="BE47" s="60"/>
      <c r="BF47" s="135"/>
      <c r="BG47" s="164"/>
    </row>
    <row r="48" spans="1:59" ht="9.9499999999999993" customHeight="1" x14ac:dyDescent="0.15">
      <c r="A48" s="929"/>
      <c r="B48" s="930"/>
      <c r="C48" s="930"/>
      <c r="D48" s="930"/>
      <c r="E48" s="930"/>
      <c r="F48" s="930"/>
      <c r="G48" s="931"/>
      <c r="H48" s="966"/>
      <c r="I48" s="967"/>
      <c r="J48" s="967"/>
      <c r="K48" s="967"/>
      <c r="L48" s="967"/>
      <c r="M48" s="967"/>
      <c r="N48" s="968"/>
      <c r="O48" s="972"/>
      <c r="P48" s="973"/>
      <c r="Q48" s="973"/>
      <c r="R48" s="973"/>
      <c r="S48" s="973"/>
      <c r="T48" s="973"/>
      <c r="U48" s="973"/>
      <c r="V48" s="973"/>
      <c r="W48" s="973"/>
      <c r="X48" s="973"/>
      <c r="Y48" s="974"/>
      <c r="Z48" s="978"/>
      <c r="AA48" s="979"/>
      <c r="AB48" s="979"/>
      <c r="AC48" s="979"/>
      <c r="AD48" s="979"/>
      <c r="AE48" s="979"/>
      <c r="AF48" s="980"/>
      <c r="AG48" s="978"/>
      <c r="AH48" s="979"/>
      <c r="AI48" s="979"/>
      <c r="AJ48" s="979"/>
      <c r="AK48" s="979"/>
      <c r="AL48" s="979"/>
      <c r="AM48" s="979"/>
      <c r="AN48" s="979"/>
      <c r="AO48" s="979"/>
      <c r="AP48" s="979"/>
      <c r="AQ48" s="980"/>
      <c r="AR48" s="130"/>
      <c r="AS48" s="60"/>
      <c r="AT48" s="60"/>
      <c r="AU48" s="60"/>
      <c r="AV48" s="60"/>
      <c r="AW48" s="60"/>
      <c r="AX48" s="60"/>
      <c r="AY48" s="60"/>
      <c r="AZ48" s="60"/>
      <c r="BA48" s="60"/>
      <c r="BB48" s="60"/>
      <c r="BC48" s="60"/>
      <c r="BD48" s="60"/>
      <c r="BE48" s="60"/>
      <c r="BF48" s="135"/>
      <c r="BG48" s="164"/>
    </row>
    <row r="49" spans="1:59" ht="9.9499999999999993" customHeight="1" x14ac:dyDescent="0.15">
      <c r="A49" s="960">
        <v>20</v>
      </c>
      <c r="B49" s="961"/>
      <c r="C49" s="961"/>
      <c r="D49" s="961"/>
      <c r="E49" s="961"/>
      <c r="F49" s="961"/>
      <c r="G49" s="962"/>
      <c r="H49" s="963"/>
      <c r="I49" s="964"/>
      <c r="J49" s="964"/>
      <c r="K49" s="964"/>
      <c r="L49" s="964"/>
      <c r="M49" s="964"/>
      <c r="N49" s="965"/>
      <c r="O49" s="969" t="str">
        <f>IF(ISBLANK(H49)," ",H49*20)</f>
        <v xml:space="preserve"> </v>
      </c>
      <c r="P49" s="970"/>
      <c r="Q49" s="970"/>
      <c r="R49" s="970"/>
      <c r="S49" s="970"/>
      <c r="T49" s="970"/>
      <c r="U49" s="970"/>
      <c r="V49" s="970"/>
      <c r="W49" s="970"/>
      <c r="X49" s="970"/>
      <c r="Y49" s="971"/>
      <c r="Z49" s="975"/>
      <c r="AA49" s="976"/>
      <c r="AB49" s="976"/>
      <c r="AC49" s="976"/>
      <c r="AD49" s="976"/>
      <c r="AE49" s="976"/>
      <c r="AF49" s="977"/>
      <c r="AG49" s="975"/>
      <c r="AH49" s="976"/>
      <c r="AI49" s="976"/>
      <c r="AJ49" s="976"/>
      <c r="AK49" s="976"/>
      <c r="AL49" s="976"/>
      <c r="AM49" s="976"/>
      <c r="AN49" s="976"/>
      <c r="AO49" s="976"/>
      <c r="AP49" s="976"/>
      <c r="AQ49" s="977"/>
      <c r="AR49" s="130"/>
      <c r="AS49" s="60"/>
      <c r="AT49" s="60"/>
      <c r="AU49" s="60"/>
      <c r="AV49" s="60"/>
      <c r="AW49" s="60"/>
      <c r="AX49" s="60"/>
      <c r="AY49" s="60"/>
      <c r="AZ49" s="60"/>
      <c r="BA49" s="60"/>
      <c r="BB49" s="60"/>
      <c r="BC49" s="60"/>
      <c r="BD49" s="60"/>
      <c r="BE49" s="60"/>
      <c r="BF49" s="135"/>
      <c r="BG49" s="164"/>
    </row>
    <row r="50" spans="1:59" ht="9.9499999999999993" customHeight="1" x14ac:dyDescent="0.15">
      <c r="A50" s="929"/>
      <c r="B50" s="930"/>
      <c r="C50" s="930"/>
      <c r="D50" s="930"/>
      <c r="E50" s="930"/>
      <c r="F50" s="930"/>
      <c r="G50" s="931"/>
      <c r="H50" s="966"/>
      <c r="I50" s="967"/>
      <c r="J50" s="967"/>
      <c r="K50" s="967"/>
      <c r="L50" s="967"/>
      <c r="M50" s="967"/>
      <c r="N50" s="968"/>
      <c r="O50" s="972"/>
      <c r="P50" s="973"/>
      <c r="Q50" s="973"/>
      <c r="R50" s="973"/>
      <c r="S50" s="973"/>
      <c r="T50" s="973"/>
      <c r="U50" s="973"/>
      <c r="V50" s="973"/>
      <c r="W50" s="973"/>
      <c r="X50" s="973"/>
      <c r="Y50" s="974"/>
      <c r="Z50" s="978"/>
      <c r="AA50" s="979"/>
      <c r="AB50" s="979"/>
      <c r="AC50" s="979"/>
      <c r="AD50" s="979"/>
      <c r="AE50" s="979"/>
      <c r="AF50" s="980"/>
      <c r="AG50" s="978"/>
      <c r="AH50" s="979"/>
      <c r="AI50" s="979"/>
      <c r="AJ50" s="979"/>
      <c r="AK50" s="979"/>
      <c r="AL50" s="979"/>
      <c r="AM50" s="979"/>
      <c r="AN50" s="979"/>
      <c r="AO50" s="979"/>
      <c r="AP50" s="979"/>
      <c r="AQ50" s="980"/>
      <c r="AR50" s="130"/>
      <c r="AS50" s="60"/>
      <c r="AT50" s="60"/>
      <c r="AU50" s="60"/>
      <c r="AV50" s="60"/>
      <c r="AW50" s="60"/>
      <c r="AX50" s="60"/>
      <c r="AY50" s="60"/>
      <c r="AZ50" s="60"/>
      <c r="BA50" s="60"/>
      <c r="BB50" s="60"/>
      <c r="BC50" s="60"/>
      <c r="BD50" s="60"/>
      <c r="BE50" s="60"/>
      <c r="BF50" s="135"/>
      <c r="BG50" s="164"/>
    </row>
    <row r="51" spans="1:59" ht="9.9499999999999993" customHeight="1" x14ac:dyDescent="0.15">
      <c r="A51" s="960">
        <v>50</v>
      </c>
      <c r="B51" s="961"/>
      <c r="C51" s="961"/>
      <c r="D51" s="961"/>
      <c r="E51" s="961"/>
      <c r="F51" s="961"/>
      <c r="G51" s="962"/>
      <c r="H51" s="963"/>
      <c r="I51" s="964"/>
      <c r="J51" s="964"/>
      <c r="K51" s="964"/>
      <c r="L51" s="964"/>
      <c r="M51" s="964"/>
      <c r="N51" s="965"/>
      <c r="O51" s="969" t="str">
        <f>IF(ISBLANK(H51)," ",H51*50)</f>
        <v xml:space="preserve"> </v>
      </c>
      <c r="P51" s="970"/>
      <c r="Q51" s="970"/>
      <c r="R51" s="970"/>
      <c r="S51" s="970"/>
      <c r="T51" s="970"/>
      <c r="U51" s="970"/>
      <c r="V51" s="970"/>
      <c r="W51" s="970"/>
      <c r="X51" s="970"/>
      <c r="Y51" s="971"/>
      <c r="Z51" s="975"/>
      <c r="AA51" s="976"/>
      <c r="AB51" s="976"/>
      <c r="AC51" s="976"/>
      <c r="AD51" s="976"/>
      <c r="AE51" s="976"/>
      <c r="AF51" s="977"/>
      <c r="AG51" s="975"/>
      <c r="AH51" s="976"/>
      <c r="AI51" s="976"/>
      <c r="AJ51" s="976"/>
      <c r="AK51" s="976"/>
      <c r="AL51" s="976"/>
      <c r="AM51" s="976"/>
      <c r="AN51" s="976"/>
      <c r="AO51" s="976"/>
      <c r="AP51" s="976"/>
      <c r="AQ51" s="977"/>
      <c r="AR51" s="130"/>
      <c r="AS51" s="60"/>
      <c r="AT51" s="60"/>
      <c r="AU51" s="60"/>
      <c r="AV51" s="60"/>
      <c r="AW51" s="60"/>
      <c r="AX51" s="60"/>
      <c r="AY51" s="60"/>
      <c r="AZ51" s="60"/>
      <c r="BA51" s="60"/>
      <c r="BB51" s="60"/>
      <c r="BC51" s="60"/>
      <c r="BD51" s="60"/>
      <c r="BE51" s="60"/>
      <c r="BF51" s="135"/>
      <c r="BG51" s="164"/>
    </row>
    <row r="52" spans="1:59" ht="9.9499999999999993" customHeight="1" x14ac:dyDescent="0.15">
      <c r="A52" s="929"/>
      <c r="B52" s="930"/>
      <c r="C52" s="930"/>
      <c r="D52" s="930"/>
      <c r="E52" s="930"/>
      <c r="F52" s="930"/>
      <c r="G52" s="931"/>
      <c r="H52" s="966"/>
      <c r="I52" s="967"/>
      <c r="J52" s="967"/>
      <c r="K52" s="967"/>
      <c r="L52" s="967"/>
      <c r="M52" s="967"/>
      <c r="N52" s="968"/>
      <c r="O52" s="972"/>
      <c r="P52" s="973"/>
      <c r="Q52" s="973"/>
      <c r="R52" s="973"/>
      <c r="S52" s="973"/>
      <c r="T52" s="973"/>
      <c r="U52" s="973"/>
      <c r="V52" s="973"/>
      <c r="W52" s="973"/>
      <c r="X52" s="973"/>
      <c r="Y52" s="974"/>
      <c r="Z52" s="978"/>
      <c r="AA52" s="979"/>
      <c r="AB52" s="979"/>
      <c r="AC52" s="979"/>
      <c r="AD52" s="979"/>
      <c r="AE52" s="979"/>
      <c r="AF52" s="980"/>
      <c r="AG52" s="978"/>
      <c r="AH52" s="979"/>
      <c r="AI52" s="979"/>
      <c r="AJ52" s="979"/>
      <c r="AK52" s="979"/>
      <c r="AL52" s="979"/>
      <c r="AM52" s="979"/>
      <c r="AN52" s="979"/>
      <c r="AO52" s="979"/>
      <c r="AP52" s="979"/>
      <c r="AQ52" s="980"/>
      <c r="AR52" s="130"/>
      <c r="AS52" s="60"/>
      <c r="AT52" s="60"/>
      <c r="AU52" s="60"/>
      <c r="AV52" s="60"/>
      <c r="AW52" s="60"/>
      <c r="AX52" s="60"/>
      <c r="AY52" s="60"/>
      <c r="AZ52" s="60"/>
      <c r="BA52" s="60"/>
      <c r="BB52" s="60"/>
      <c r="BC52" s="60"/>
      <c r="BD52" s="60"/>
      <c r="BE52" s="60"/>
      <c r="BF52" s="135"/>
      <c r="BG52" s="164"/>
    </row>
    <row r="53" spans="1:59" ht="9.9499999999999993" customHeight="1" x14ac:dyDescent="0.15">
      <c r="A53" s="960">
        <v>100</v>
      </c>
      <c r="B53" s="961"/>
      <c r="C53" s="961"/>
      <c r="D53" s="961"/>
      <c r="E53" s="961"/>
      <c r="F53" s="961"/>
      <c r="G53" s="962"/>
      <c r="H53" s="963"/>
      <c r="I53" s="964"/>
      <c r="J53" s="964"/>
      <c r="K53" s="964"/>
      <c r="L53" s="964"/>
      <c r="M53" s="964"/>
      <c r="N53" s="965"/>
      <c r="O53" s="969" t="str">
        <f>IF(ISBLANK(H53)," ",H53*100)</f>
        <v xml:space="preserve"> </v>
      </c>
      <c r="P53" s="970"/>
      <c r="Q53" s="970"/>
      <c r="R53" s="970"/>
      <c r="S53" s="970"/>
      <c r="T53" s="970"/>
      <c r="U53" s="970"/>
      <c r="V53" s="970"/>
      <c r="W53" s="970"/>
      <c r="X53" s="970"/>
      <c r="Y53" s="971"/>
      <c r="Z53" s="975"/>
      <c r="AA53" s="976"/>
      <c r="AB53" s="976"/>
      <c r="AC53" s="976"/>
      <c r="AD53" s="976"/>
      <c r="AE53" s="976"/>
      <c r="AF53" s="977"/>
      <c r="AG53" s="975"/>
      <c r="AH53" s="976"/>
      <c r="AI53" s="976"/>
      <c r="AJ53" s="976"/>
      <c r="AK53" s="976"/>
      <c r="AL53" s="976"/>
      <c r="AM53" s="976"/>
      <c r="AN53" s="976"/>
      <c r="AO53" s="976"/>
      <c r="AP53" s="976"/>
      <c r="AQ53" s="977"/>
      <c r="AR53" s="130"/>
      <c r="AS53" s="60"/>
      <c r="AT53" s="60"/>
      <c r="AU53" s="60"/>
      <c r="AV53" s="60"/>
      <c r="AW53" s="60"/>
      <c r="AX53" s="60"/>
      <c r="AY53" s="60"/>
      <c r="AZ53" s="60"/>
      <c r="BA53" s="60"/>
      <c r="BB53" s="60"/>
      <c r="BC53" s="60"/>
      <c r="BD53" s="60"/>
      <c r="BE53" s="60"/>
      <c r="BF53" s="135"/>
      <c r="BG53" s="164"/>
    </row>
    <row r="54" spans="1:59" ht="9.9499999999999993" customHeight="1" x14ac:dyDescent="0.15">
      <c r="A54" s="929"/>
      <c r="B54" s="930"/>
      <c r="C54" s="930"/>
      <c r="D54" s="930"/>
      <c r="E54" s="930"/>
      <c r="F54" s="930"/>
      <c r="G54" s="931"/>
      <c r="H54" s="966"/>
      <c r="I54" s="967"/>
      <c r="J54" s="967"/>
      <c r="K54" s="967"/>
      <c r="L54" s="967"/>
      <c r="M54" s="967"/>
      <c r="N54" s="968"/>
      <c r="O54" s="972"/>
      <c r="P54" s="973"/>
      <c r="Q54" s="973"/>
      <c r="R54" s="973"/>
      <c r="S54" s="973"/>
      <c r="T54" s="973"/>
      <c r="U54" s="973"/>
      <c r="V54" s="973"/>
      <c r="W54" s="973"/>
      <c r="X54" s="973"/>
      <c r="Y54" s="974"/>
      <c r="Z54" s="978"/>
      <c r="AA54" s="979"/>
      <c r="AB54" s="979"/>
      <c r="AC54" s="979"/>
      <c r="AD54" s="979"/>
      <c r="AE54" s="979"/>
      <c r="AF54" s="980"/>
      <c r="AG54" s="978"/>
      <c r="AH54" s="979"/>
      <c r="AI54" s="979"/>
      <c r="AJ54" s="979"/>
      <c r="AK54" s="979"/>
      <c r="AL54" s="979"/>
      <c r="AM54" s="979"/>
      <c r="AN54" s="979"/>
      <c r="AO54" s="979"/>
      <c r="AP54" s="979"/>
      <c r="AQ54" s="980"/>
      <c r="AR54" s="130"/>
      <c r="AS54" s="60"/>
      <c r="AT54" s="60"/>
      <c r="AU54" s="60"/>
      <c r="AV54" s="60"/>
      <c r="AW54" s="60"/>
      <c r="AX54" s="60"/>
      <c r="AY54" s="60"/>
      <c r="AZ54" s="60"/>
      <c r="BA54" s="60"/>
      <c r="BB54" s="60"/>
      <c r="BC54" s="60"/>
      <c r="BD54" s="60"/>
      <c r="BE54" s="60"/>
      <c r="BF54" s="135"/>
      <c r="BG54" s="164"/>
    </row>
    <row r="55" spans="1:59" ht="9.9499999999999993" customHeight="1" x14ac:dyDescent="0.15">
      <c r="A55" s="960">
        <v>200</v>
      </c>
      <c r="B55" s="961"/>
      <c r="C55" s="961"/>
      <c r="D55" s="961"/>
      <c r="E55" s="961"/>
      <c r="F55" s="961"/>
      <c r="G55" s="962"/>
      <c r="H55" s="963"/>
      <c r="I55" s="964"/>
      <c r="J55" s="964"/>
      <c r="K55" s="964"/>
      <c r="L55" s="964"/>
      <c r="M55" s="964"/>
      <c r="N55" s="965"/>
      <c r="O55" s="969" t="str">
        <f>IF(ISBLANK(H55)," ",H55*200)</f>
        <v xml:space="preserve"> </v>
      </c>
      <c r="P55" s="970"/>
      <c r="Q55" s="970"/>
      <c r="R55" s="970"/>
      <c r="S55" s="970"/>
      <c r="T55" s="970"/>
      <c r="U55" s="970"/>
      <c r="V55" s="970"/>
      <c r="W55" s="970"/>
      <c r="X55" s="970"/>
      <c r="Y55" s="971"/>
      <c r="Z55" s="975"/>
      <c r="AA55" s="976"/>
      <c r="AB55" s="976"/>
      <c r="AC55" s="976"/>
      <c r="AD55" s="976"/>
      <c r="AE55" s="976"/>
      <c r="AF55" s="977"/>
      <c r="AG55" s="975"/>
      <c r="AH55" s="976"/>
      <c r="AI55" s="976"/>
      <c r="AJ55" s="976"/>
      <c r="AK55" s="976"/>
      <c r="AL55" s="976"/>
      <c r="AM55" s="976"/>
      <c r="AN55" s="976"/>
      <c r="AO55" s="976"/>
      <c r="AP55" s="976"/>
      <c r="AQ55" s="977"/>
      <c r="AR55" s="130"/>
      <c r="AS55" s="60"/>
      <c r="AT55" s="60"/>
      <c r="AU55" s="60"/>
      <c r="AV55" s="60"/>
      <c r="AW55" s="60"/>
      <c r="AX55" s="60"/>
      <c r="AY55" s="60"/>
      <c r="AZ55" s="60"/>
      <c r="BA55" s="60"/>
      <c r="BB55" s="60"/>
      <c r="BC55" s="60"/>
      <c r="BD55" s="60"/>
      <c r="BE55" s="60"/>
      <c r="BF55" s="135"/>
      <c r="BG55" s="164"/>
    </row>
    <row r="56" spans="1:59" ht="9.9499999999999993" customHeight="1" x14ac:dyDescent="0.15">
      <c r="A56" s="929"/>
      <c r="B56" s="930"/>
      <c r="C56" s="930"/>
      <c r="D56" s="930"/>
      <c r="E56" s="930"/>
      <c r="F56" s="930"/>
      <c r="G56" s="931"/>
      <c r="H56" s="966"/>
      <c r="I56" s="967"/>
      <c r="J56" s="967"/>
      <c r="K56" s="967"/>
      <c r="L56" s="967"/>
      <c r="M56" s="967"/>
      <c r="N56" s="968"/>
      <c r="O56" s="972"/>
      <c r="P56" s="973"/>
      <c r="Q56" s="973"/>
      <c r="R56" s="973"/>
      <c r="S56" s="973"/>
      <c r="T56" s="973"/>
      <c r="U56" s="973"/>
      <c r="V56" s="973"/>
      <c r="W56" s="973"/>
      <c r="X56" s="973"/>
      <c r="Y56" s="974"/>
      <c r="Z56" s="978"/>
      <c r="AA56" s="979"/>
      <c r="AB56" s="979"/>
      <c r="AC56" s="979"/>
      <c r="AD56" s="979"/>
      <c r="AE56" s="979"/>
      <c r="AF56" s="980"/>
      <c r="AG56" s="978"/>
      <c r="AH56" s="979"/>
      <c r="AI56" s="979"/>
      <c r="AJ56" s="979"/>
      <c r="AK56" s="979"/>
      <c r="AL56" s="979"/>
      <c r="AM56" s="979"/>
      <c r="AN56" s="979"/>
      <c r="AO56" s="979"/>
      <c r="AP56" s="979"/>
      <c r="AQ56" s="980"/>
      <c r="AR56" s="130"/>
      <c r="AS56" s="60"/>
      <c r="AT56" s="60"/>
      <c r="AU56" s="60"/>
      <c r="AV56" s="60"/>
      <c r="AW56" s="60"/>
      <c r="AX56" s="60"/>
      <c r="AY56" s="60"/>
      <c r="AZ56" s="60"/>
      <c r="BA56" s="60"/>
      <c r="BB56" s="60"/>
      <c r="BC56" s="60"/>
      <c r="BD56" s="60"/>
      <c r="BE56" s="60"/>
      <c r="BF56" s="135"/>
      <c r="BG56" s="164"/>
    </row>
    <row r="57" spans="1:59" ht="9.9499999999999993" customHeight="1" x14ac:dyDescent="0.15">
      <c r="A57" s="960">
        <v>500</v>
      </c>
      <c r="B57" s="961"/>
      <c r="C57" s="961"/>
      <c r="D57" s="961"/>
      <c r="E57" s="961"/>
      <c r="F57" s="961"/>
      <c r="G57" s="962"/>
      <c r="H57" s="963"/>
      <c r="I57" s="964"/>
      <c r="J57" s="964"/>
      <c r="K57" s="964"/>
      <c r="L57" s="964"/>
      <c r="M57" s="964"/>
      <c r="N57" s="965"/>
      <c r="O57" s="969" t="str">
        <f>IF(ISBLANK(H57)," ",H57*500)</f>
        <v xml:space="preserve"> </v>
      </c>
      <c r="P57" s="970"/>
      <c r="Q57" s="970"/>
      <c r="R57" s="970"/>
      <c r="S57" s="970"/>
      <c r="T57" s="970"/>
      <c r="U57" s="970"/>
      <c r="V57" s="970"/>
      <c r="W57" s="970"/>
      <c r="X57" s="970"/>
      <c r="Y57" s="971"/>
      <c r="Z57" s="975"/>
      <c r="AA57" s="976"/>
      <c r="AB57" s="976"/>
      <c r="AC57" s="976"/>
      <c r="AD57" s="976"/>
      <c r="AE57" s="976"/>
      <c r="AF57" s="977"/>
      <c r="AG57" s="975"/>
      <c r="AH57" s="976"/>
      <c r="AI57" s="976"/>
      <c r="AJ57" s="976"/>
      <c r="AK57" s="976"/>
      <c r="AL57" s="976"/>
      <c r="AM57" s="976"/>
      <c r="AN57" s="976"/>
      <c r="AO57" s="976"/>
      <c r="AP57" s="976"/>
      <c r="AQ57" s="977"/>
      <c r="AR57" s="130"/>
      <c r="AS57" s="60"/>
      <c r="AT57" s="60"/>
      <c r="AU57" s="60"/>
      <c r="AV57" s="60"/>
      <c r="AW57" s="60"/>
      <c r="AX57" s="60"/>
      <c r="AY57" s="60"/>
      <c r="AZ57" s="60"/>
      <c r="BA57" s="60"/>
      <c r="BB57" s="60"/>
      <c r="BC57" s="60"/>
      <c r="BD57" s="60"/>
      <c r="BE57" s="60"/>
      <c r="BF57" s="135"/>
      <c r="BG57" s="164"/>
    </row>
    <row r="58" spans="1:59" ht="9.9499999999999993" customHeight="1" x14ac:dyDescent="0.15">
      <c r="A58" s="929"/>
      <c r="B58" s="930"/>
      <c r="C58" s="930"/>
      <c r="D58" s="930"/>
      <c r="E58" s="930"/>
      <c r="F58" s="930"/>
      <c r="G58" s="931"/>
      <c r="H58" s="966"/>
      <c r="I58" s="967"/>
      <c r="J58" s="967"/>
      <c r="K58" s="967"/>
      <c r="L58" s="967"/>
      <c r="M58" s="967"/>
      <c r="N58" s="968"/>
      <c r="O58" s="972"/>
      <c r="P58" s="973"/>
      <c r="Q58" s="973"/>
      <c r="R58" s="973"/>
      <c r="S58" s="973"/>
      <c r="T58" s="973"/>
      <c r="U58" s="973"/>
      <c r="V58" s="973"/>
      <c r="W58" s="973"/>
      <c r="X58" s="973"/>
      <c r="Y58" s="974"/>
      <c r="Z58" s="978"/>
      <c r="AA58" s="979"/>
      <c r="AB58" s="979"/>
      <c r="AC58" s="979"/>
      <c r="AD58" s="979"/>
      <c r="AE58" s="979"/>
      <c r="AF58" s="980"/>
      <c r="AG58" s="978"/>
      <c r="AH58" s="979"/>
      <c r="AI58" s="979"/>
      <c r="AJ58" s="979"/>
      <c r="AK58" s="979"/>
      <c r="AL58" s="979"/>
      <c r="AM58" s="979"/>
      <c r="AN58" s="979"/>
      <c r="AO58" s="979"/>
      <c r="AP58" s="979"/>
      <c r="AQ58" s="980"/>
      <c r="AR58" s="130"/>
      <c r="AS58" s="60"/>
      <c r="AT58" s="60"/>
      <c r="AU58" s="60"/>
      <c r="AV58" s="60"/>
      <c r="AW58" s="60"/>
      <c r="AX58" s="60"/>
      <c r="AY58" s="60"/>
      <c r="AZ58" s="60"/>
      <c r="BA58" s="60"/>
      <c r="BB58" s="60"/>
      <c r="BC58" s="60"/>
      <c r="BD58" s="60"/>
      <c r="BE58" s="60"/>
      <c r="BF58" s="135"/>
      <c r="BG58" s="164"/>
    </row>
    <row r="59" spans="1:59" ht="9.9499999999999993" customHeight="1" x14ac:dyDescent="0.15">
      <c r="A59" s="960">
        <v>1000</v>
      </c>
      <c r="B59" s="961"/>
      <c r="C59" s="961"/>
      <c r="D59" s="961"/>
      <c r="E59" s="961"/>
      <c r="F59" s="961"/>
      <c r="G59" s="962"/>
      <c r="H59" s="963"/>
      <c r="I59" s="964"/>
      <c r="J59" s="964"/>
      <c r="K59" s="964"/>
      <c r="L59" s="964"/>
      <c r="M59" s="964"/>
      <c r="N59" s="965"/>
      <c r="O59" s="969" t="str">
        <f>IF(ISBLANK(H59)," ",H59*1000)</f>
        <v xml:space="preserve"> </v>
      </c>
      <c r="P59" s="970"/>
      <c r="Q59" s="970"/>
      <c r="R59" s="970"/>
      <c r="S59" s="970"/>
      <c r="T59" s="970"/>
      <c r="U59" s="970"/>
      <c r="V59" s="970"/>
      <c r="W59" s="970"/>
      <c r="X59" s="970"/>
      <c r="Y59" s="971"/>
      <c r="Z59" s="975"/>
      <c r="AA59" s="976"/>
      <c r="AB59" s="976"/>
      <c r="AC59" s="976"/>
      <c r="AD59" s="976"/>
      <c r="AE59" s="976"/>
      <c r="AF59" s="977"/>
      <c r="AG59" s="975"/>
      <c r="AH59" s="976"/>
      <c r="AI59" s="976"/>
      <c r="AJ59" s="976"/>
      <c r="AK59" s="976"/>
      <c r="AL59" s="976"/>
      <c r="AM59" s="976"/>
      <c r="AN59" s="976"/>
      <c r="AO59" s="976"/>
      <c r="AP59" s="976"/>
      <c r="AQ59" s="977"/>
      <c r="AR59" s="130"/>
      <c r="AS59" s="60"/>
      <c r="AT59" s="60"/>
      <c r="AU59" s="60"/>
      <c r="AV59" s="60"/>
      <c r="AW59" s="60"/>
      <c r="AX59" s="60"/>
      <c r="AY59" s="60"/>
      <c r="AZ59" s="60"/>
      <c r="BA59" s="60"/>
      <c r="BB59" s="60"/>
      <c r="BC59" s="60"/>
      <c r="BD59" s="60"/>
      <c r="BE59" s="60"/>
      <c r="BF59" s="135"/>
      <c r="BG59" s="164"/>
    </row>
    <row r="60" spans="1:59" ht="9.9499999999999993" customHeight="1" x14ac:dyDescent="0.15">
      <c r="A60" s="929"/>
      <c r="B60" s="930"/>
      <c r="C60" s="930"/>
      <c r="D60" s="930"/>
      <c r="E60" s="930"/>
      <c r="F60" s="930"/>
      <c r="G60" s="931"/>
      <c r="H60" s="966"/>
      <c r="I60" s="967"/>
      <c r="J60" s="967"/>
      <c r="K60" s="967"/>
      <c r="L60" s="967"/>
      <c r="M60" s="967"/>
      <c r="N60" s="968"/>
      <c r="O60" s="972"/>
      <c r="P60" s="973"/>
      <c r="Q60" s="973"/>
      <c r="R60" s="973"/>
      <c r="S60" s="973"/>
      <c r="T60" s="973"/>
      <c r="U60" s="973"/>
      <c r="V60" s="973"/>
      <c r="W60" s="973"/>
      <c r="X60" s="973"/>
      <c r="Y60" s="974"/>
      <c r="Z60" s="978"/>
      <c r="AA60" s="979"/>
      <c r="AB60" s="979"/>
      <c r="AC60" s="979"/>
      <c r="AD60" s="979"/>
      <c r="AE60" s="979"/>
      <c r="AF60" s="980"/>
      <c r="AG60" s="978"/>
      <c r="AH60" s="979"/>
      <c r="AI60" s="979"/>
      <c r="AJ60" s="979"/>
      <c r="AK60" s="979"/>
      <c r="AL60" s="979"/>
      <c r="AM60" s="979"/>
      <c r="AN60" s="979"/>
      <c r="AO60" s="979"/>
      <c r="AP60" s="979"/>
      <c r="AQ60" s="980"/>
      <c r="AR60" s="130"/>
      <c r="AS60" s="60"/>
      <c r="AT60" s="60"/>
      <c r="AU60" s="60"/>
      <c r="AV60" s="60"/>
      <c r="AW60" s="60"/>
      <c r="AX60" s="60"/>
      <c r="AY60" s="60"/>
      <c r="AZ60" s="60"/>
      <c r="BA60" s="60"/>
      <c r="BB60" s="60"/>
      <c r="BC60" s="60"/>
      <c r="BD60" s="60"/>
      <c r="BE60" s="60"/>
      <c r="BF60" s="135"/>
      <c r="BG60" s="164"/>
    </row>
    <row r="61" spans="1:59" ht="9.9499999999999993" customHeight="1" x14ac:dyDescent="0.15">
      <c r="A61" s="960">
        <v>5000</v>
      </c>
      <c r="B61" s="961"/>
      <c r="C61" s="961"/>
      <c r="D61" s="961"/>
      <c r="E61" s="961"/>
      <c r="F61" s="961"/>
      <c r="G61" s="962"/>
      <c r="H61" s="963"/>
      <c r="I61" s="964"/>
      <c r="J61" s="964"/>
      <c r="K61" s="964"/>
      <c r="L61" s="964"/>
      <c r="M61" s="964"/>
      <c r="N61" s="965"/>
      <c r="O61" s="969" t="str">
        <f>IF(ISBLANK(H61)," ",H61*5000)</f>
        <v xml:space="preserve"> </v>
      </c>
      <c r="P61" s="970"/>
      <c r="Q61" s="970"/>
      <c r="R61" s="970"/>
      <c r="S61" s="970"/>
      <c r="T61" s="970"/>
      <c r="U61" s="970"/>
      <c r="V61" s="970"/>
      <c r="W61" s="970"/>
      <c r="X61" s="970"/>
      <c r="Y61" s="971"/>
      <c r="Z61" s="975"/>
      <c r="AA61" s="976"/>
      <c r="AB61" s="976"/>
      <c r="AC61" s="976"/>
      <c r="AD61" s="976"/>
      <c r="AE61" s="976"/>
      <c r="AF61" s="977"/>
      <c r="AG61" s="975"/>
      <c r="AH61" s="976"/>
      <c r="AI61" s="976"/>
      <c r="AJ61" s="976"/>
      <c r="AK61" s="976"/>
      <c r="AL61" s="976"/>
      <c r="AM61" s="976"/>
      <c r="AN61" s="976"/>
      <c r="AO61" s="976"/>
      <c r="AP61" s="976"/>
      <c r="AQ61" s="977"/>
      <c r="AR61" s="130"/>
      <c r="AS61" s="60"/>
      <c r="AT61" s="60"/>
      <c r="AU61" s="60"/>
      <c r="AV61" s="60"/>
      <c r="AW61" s="60"/>
      <c r="AX61" s="60"/>
      <c r="AY61" s="60"/>
      <c r="AZ61" s="60"/>
      <c r="BA61" s="60"/>
      <c r="BB61" s="60"/>
      <c r="BC61" s="60"/>
      <c r="BD61" s="60"/>
      <c r="BE61" s="60"/>
      <c r="BF61" s="135"/>
      <c r="BG61" s="164"/>
    </row>
    <row r="62" spans="1:59" ht="9.9499999999999993" customHeight="1" x14ac:dyDescent="0.15">
      <c r="A62" s="929"/>
      <c r="B62" s="930"/>
      <c r="C62" s="930"/>
      <c r="D62" s="930"/>
      <c r="E62" s="930"/>
      <c r="F62" s="930"/>
      <c r="G62" s="931"/>
      <c r="H62" s="966"/>
      <c r="I62" s="967"/>
      <c r="J62" s="967"/>
      <c r="K62" s="967"/>
      <c r="L62" s="967"/>
      <c r="M62" s="967"/>
      <c r="N62" s="968"/>
      <c r="O62" s="972"/>
      <c r="P62" s="973"/>
      <c r="Q62" s="973"/>
      <c r="R62" s="973"/>
      <c r="S62" s="973"/>
      <c r="T62" s="973"/>
      <c r="U62" s="973"/>
      <c r="V62" s="973"/>
      <c r="W62" s="973"/>
      <c r="X62" s="973"/>
      <c r="Y62" s="974"/>
      <c r="Z62" s="978"/>
      <c r="AA62" s="979"/>
      <c r="AB62" s="979"/>
      <c r="AC62" s="979"/>
      <c r="AD62" s="979"/>
      <c r="AE62" s="979"/>
      <c r="AF62" s="980"/>
      <c r="AG62" s="978"/>
      <c r="AH62" s="979"/>
      <c r="AI62" s="979"/>
      <c r="AJ62" s="979"/>
      <c r="AK62" s="979"/>
      <c r="AL62" s="979"/>
      <c r="AM62" s="979"/>
      <c r="AN62" s="979"/>
      <c r="AO62" s="979"/>
      <c r="AP62" s="979"/>
      <c r="AQ62" s="980"/>
      <c r="AR62" s="130"/>
      <c r="AS62" s="60"/>
      <c r="AT62" s="60"/>
      <c r="AU62" s="60"/>
      <c r="AV62" s="60"/>
      <c r="AW62" s="60"/>
      <c r="AX62" s="60"/>
      <c r="AY62" s="60"/>
      <c r="AZ62" s="60"/>
      <c r="BA62" s="60"/>
      <c r="BB62" s="60"/>
      <c r="BC62" s="60"/>
      <c r="BD62" s="60"/>
      <c r="BE62" s="60"/>
      <c r="BF62" s="135"/>
      <c r="BG62" s="164"/>
    </row>
    <row r="63" spans="1:59" ht="9.9499999999999993" customHeight="1" x14ac:dyDescent="0.15">
      <c r="A63" s="960">
        <v>10000</v>
      </c>
      <c r="B63" s="961"/>
      <c r="C63" s="961"/>
      <c r="D63" s="961"/>
      <c r="E63" s="961"/>
      <c r="F63" s="961"/>
      <c r="G63" s="962"/>
      <c r="H63" s="963"/>
      <c r="I63" s="964"/>
      <c r="J63" s="964"/>
      <c r="K63" s="964"/>
      <c r="L63" s="964"/>
      <c r="M63" s="964"/>
      <c r="N63" s="965"/>
      <c r="O63" s="969" t="str">
        <f>IF(ISBLANK(H63)," ",H63*10000)</f>
        <v xml:space="preserve"> </v>
      </c>
      <c r="P63" s="970"/>
      <c r="Q63" s="970"/>
      <c r="R63" s="970"/>
      <c r="S63" s="970"/>
      <c r="T63" s="970"/>
      <c r="U63" s="970"/>
      <c r="V63" s="970"/>
      <c r="W63" s="970"/>
      <c r="X63" s="970"/>
      <c r="Y63" s="971"/>
      <c r="Z63" s="975"/>
      <c r="AA63" s="976"/>
      <c r="AB63" s="976"/>
      <c r="AC63" s="976"/>
      <c r="AD63" s="976"/>
      <c r="AE63" s="976"/>
      <c r="AF63" s="977"/>
      <c r="AG63" s="975"/>
      <c r="AH63" s="976"/>
      <c r="AI63" s="976"/>
      <c r="AJ63" s="976"/>
      <c r="AK63" s="976"/>
      <c r="AL63" s="976"/>
      <c r="AM63" s="976"/>
      <c r="AN63" s="976"/>
      <c r="AO63" s="976"/>
      <c r="AP63" s="976"/>
      <c r="AQ63" s="977"/>
      <c r="AR63" s="130"/>
      <c r="AS63" s="60"/>
      <c r="AT63" s="60"/>
      <c r="AU63" s="60"/>
      <c r="AV63" s="60"/>
      <c r="AW63" s="60"/>
      <c r="AX63" s="60"/>
      <c r="AY63" s="60"/>
      <c r="AZ63" s="60"/>
      <c r="BA63" s="60"/>
      <c r="BB63" s="60"/>
      <c r="BC63" s="60"/>
      <c r="BD63" s="60"/>
      <c r="BE63" s="60"/>
      <c r="BF63" s="135"/>
      <c r="BG63" s="164"/>
    </row>
    <row r="64" spans="1:59" ht="9.9499999999999993" customHeight="1" x14ac:dyDescent="0.15">
      <c r="A64" s="929"/>
      <c r="B64" s="930"/>
      <c r="C64" s="930"/>
      <c r="D64" s="930"/>
      <c r="E64" s="930"/>
      <c r="F64" s="930"/>
      <c r="G64" s="931"/>
      <c r="H64" s="966"/>
      <c r="I64" s="967"/>
      <c r="J64" s="967"/>
      <c r="K64" s="967"/>
      <c r="L64" s="967"/>
      <c r="M64" s="967"/>
      <c r="N64" s="968"/>
      <c r="O64" s="972"/>
      <c r="P64" s="973"/>
      <c r="Q64" s="973"/>
      <c r="R64" s="973"/>
      <c r="S64" s="973"/>
      <c r="T64" s="973"/>
      <c r="U64" s="973"/>
      <c r="V64" s="973"/>
      <c r="W64" s="973"/>
      <c r="X64" s="973"/>
      <c r="Y64" s="974"/>
      <c r="Z64" s="978"/>
      <c r="AA64" s="979"/>
      <c r="AB64" s="979"/>
      <c r="AC64" s="979"/>
      <c r="AD64" s="979"/>
      <c r="AE64" s="979"/>
      <c r="AF64" s="980"/>
      <c r="AG64" s="978"/>
      <c r="AH64" s="979"/>
      <c r="AI64" s="979"/>
      <c r="AJ64" s="979"/>
      <c r="AK64" s="979"/>
      <c r="AL64" s="979"/>
      <c r="AM64" s="979"/>
      <c r="AN64" s="979"/>
      <c r="AO64" s="979"/>
      <c r="AP64" s="979"/>
      <c r="AQ64" s="980"/>
      <c r="AR64" s="130"/>
      <c r="AS64" s="60"/>
      <c r="AT64" s="60"/>
      <c r="AU64" s="60"/>
      <c r="AV64" s="60"/>
      <c r="AW64" s="60"/>
      <c r="AX64" s="60"/>
      <c r="AY64" s="60"/>
      <c r="AZ64" s="60"/>
      <c r="BA64" s="60"/>
      <c r="BB64" s="60"/>
      <c r="BC64" s="60"/>
      <c r="BD64" s="60"/>
      <c r="BE64" s="60"/>
      <c r="BF64" s="135"/>
      <c r="BG64" s="164"/>
    </row>
    <row r="65" spans="1:59" ht="9.9499999999999993" customHeight="1" x14ac:dyDescent="0.15">
      <c r="A65" s="1076" t="s">
        <v>236</v>
      </c>
      <c r="B65" s="1077"/>
      <c r="C65" s="1077"/>
      <c r="D65" s="1077"/>
      <c r="E65" s="1077"/>
      <c r="F65" s="1077"/>
      <c r="G65" s="1078"/>
      <c r="H65" s="963"/>
      <c r="I65" s="964"/>
      <c r="J65" s="964"/>
      <c r="K65" s="964"/>
      <c r="L65" s="964"/>
      <c r="M65" s="964"/>
      <c r="N65" s="965"/>
      <c r="O65" s="963"/>
      <c r="P65" s="964"/>
      <c r="Q65" s="964"/>
      <c r="R65" s="964"/>
      <c r="S65" s="964"/>
      <c r="T65" s="964"/>
      <c r="U65" s="964"/>
      <c r="V65" s="964"/>
      <c r="W65" s="964"/>
      <c r="X65" s="964"/>
      <c r="Y65" s="965"/>
      <c r="Z65" s="975"/>
      <c r="AA65" s="976"/>
      <c r="AB65" s="976"/>
      <c r="AC65" s="976"/>
      <c r="AD65" s="976"/>
      <c r="AE65" s="976"/>
      <c r="AF65" s="977"/>
      <c r="AG65" s="975"/>
      <c r="AH65" s="976"/>
      <c r="AI65" s="976"/>
      <c r="AJ65" s="976"/>
      <c r="AK65" s="976"/>
      <c r="AL65" s="976"/>
      <c r="AM65" s="976"/>
      <c r="AN65" s="976"/>
      <c r="AO65" s="976"/>
      <c r="AP65" s="976"/>
      <c r="AQ65" s="977"/>
      <c r="AR65" s="130"/>
      <c r="AS65" s="60"/>
      <c r="AT65" s="60"/>
      <c r="AU65" s="60"/>
      <c r="AV65" s="60"/>
      <c r="AW65" s="60"/>
      <c r="AX65" s="60"/>
      <c r="AY65" s="60"/>
      <c r="AZ65" s="60"/>
      <c r="BA65" s="60"/>
      <c r="BB65" s="60"/>
      <c r="BC65" s="60"/>
      <c r="BD65" s="60"/>
      <c r="BE65" s="60"/>
      <c r="BF65" s="135"/>
      <c r="BG65" s="164"/>
    </row>
    <row r="66" spans="1:59" ht="9.9499999999999993" customHeight="1" x14ac:dyDescent="0.15">
      <c r="A66" s="1079"/>
      <c r="B66" s="1080"/>
      <c r="C66" s="1080"/>
      <c r="D66" s="1080"/>
      <c r="E66" s="1080"/>
      <c r="F66" s="1080"/>
      <c r="G66" s="1081"/>
      <c r="H66" s="966"/>
      <c r="I66" s="967"/>
      <c r="J66" s="967"/>
      <c r="K66" s="967"/>
      <c r="L66" s="967"/>
      <c r="M66" s="967"/>
      <c r="N66" s="968"/>
      <c r="O66" s="966"/>
      <c r="P66" s="967"/>
      <c r="Q66" s="967"/>
      <c r="R66" s="967"/>
      <c r="S66" s="967"/>
      <c r="T66" s="967"/>
      <c r="U66" s="967"/>
      <c r="V66" s="967"/>
      <c r="W66" s="967"/>
      <c r="X66" s="967"/>
      <c r="Y66" s="968"/>
      <c r="Z66" s="978"/>
      <c r="AA66" s="979"/>
      <c r="AB66" s="979"/>
      <c r="AC66" s="979"/>
      <c r="AD66" s="979"/>
      <c r="AE66" s="979"/>
      <c r="AF66" s="980"/>
      <c r="AG66" s="978"/>
      <c r="AH66" s="979"/>
      <c r="AI66" s="979"/>
      <c r="AJ66" s="979"/>
      <c r="AK66" s="979"/>
      <c r="AL66" s="979"/>
      <c r="AM66" s="979"/>
      <c r="AN66" s="979"/>
      <c r="AO66" s="979"/>
      <c r="AP66" s="979"/>
      <c r="AQ66" s="980"/>
      <c r="AR66" s="130"/>
      <c r="AS66" s="60"/>
      <c r="AT66" s="60"/>
      <c r="AU66" s="60"/>
      <c r="AV66" s="60"/>
      <c r="AW66" s="60"/>
      <c r="AX66" s="60"/>
      <c r="AY66" s="60"/>
      <c r="AZ66" s="60"/>
      <c r="BA66" s="60"/>
      <c r="BB66" s="60"/>
      <c r="BC66" s="60"/>
      <c r="BD66" s="60"/>
      <c r="BE66" s="60"/>
      <c r="BF66" s="135"/>
      <c r="BG66" s="164"/>
    </row>
    <row r="67" spans="1:59" ht="9.9499999999999993" customHeight="1" x14ac:dyDescent="0.15">
      <c r="A67" s="1082" t="s">
        <v>353</v>
      </c>
      <c r="B67" s="1083"/>
      <c r="C67" s="1083"/>
      <c r="D67" s="1083"/>
      <c r="E67" s="1083"/>
      <c r="F67" s="1083"/>
      <c r="G67" s="1084"/>
      <c r="H67" s="969" t="str">
        <f>IF(SUM(H41:N66)=0," ",SUM(H41:N66))</f>
        <v xml:space="preserve"> </v>
      </c>
      <c r="I67" s="970"/>
      <c r="J67" s="970"/>
      <c r="K67" s="970"/>
      <c r="L67" s="970"/>
      <c r="M67" s="970"/>
      <c r="N67" s="971"/>
      <c r="O67" s="969" t="str">
        <f>IF(SUM(O41:Y66)=0," ",SUM(O41:Y66))</f>
        <v xml:space="preserve"> </v>
      </c>
      <c r="P67" s="970"/>
      <c r="Q67" s="970"/>
      <c r="R67" s="970"/>
      <c r="S67" s="970"/>
      <c r="T67" s="970"/>
      <c r="U67" s="970"/>
      <c r="V67" s="970"/>
      <c r="W67" s="970"/>
      <c r="X67" s="970"/>
      <c r="Y67" s="971"/>
      <c r="Z67" s="975" t="str">
        <f>IF(SUM(Z41:AF66)=0," ",SUM(Z41:AF66))</f>
        <v xml:space="preserve"> </v>
      </c>
      <c r="AA67" s="976"/>
      <c r="AB67" s="976"/>
      <c r="AC67" s="976"/>
      <c r="AD67" s="976"/>
      <c r="AE67" s="976"/>
      <c r="AF67" s="977"/>
      <c r="AG67" s="975" t="str">
        <f>IF(SUM(AG41:AQ66)=0," ",SUM(AG41:AQ66))</f>
        <v xml:space="preserve"> </v>
      </c>
      <c r="AH67" s="976"/>
      <c r="AI67" s="976"/>
      <c r="AJ67" s="976"/>
      <c r="AK67" s="976"/>
      <c r="AL67" s="976"/>
      <c r="AM67" s="976"/>
      <c r="AN67" s="976"/>
      <c r="AO67" s="976"/>
      <c r="AP67" s="976"/>
      <c r="AQ67" s="977"/>
      <c r="AR67" s="130"/>
      <c r="AS67" s="60"/>
      <c r="AT67" s="60"/>
      <c r="AU67" s="60"/>
      <c r="AV67" s="60"/>
      <c r="AW67" s="60"/>
      <c r="AX67" s="60"/>
      <c r="AY67" s="60"/>
      <c r="AZ67" s="60"/>
      <c r="BA67" s="60"/>
      <c r="BB67" s="60"/>
      <c r="BC67" s="60"/>
      <c r="BD67" s="60"/>
      <c r="BE67" s="60"/>
      <c r="BF67" s="135"/>
      <c r="BG67" s="164"/>
    </row>
    <row r="68" spans="1:59" ht="9.9499999999999993" customHeight="1" x14ac:dyDescent="0.15">
      <c r="A68" s="1085"/>
      <c r="B68" s="1086"/>
      <c r="C68" s="1086"/>
      <c r="D68" s="1086"/>
      <c r="E68" s="1086"/>
      <c r="F68" s="1086"/>
      <c r="G68" s="1087"/>
      <c r="H68" s="972"/>
      <c r="I68" s="973"/>
      <c r="J68" s="973"/>
      <c r="K68" s="973"/>
      <c r="L68" s="973"/>
      <c r="M68" s="973"/>
      <c r="N68" s="974"/>
      <c r="O68" s="972"/>
      <c r="P68" s="973"/>
      <c r="Q68" s="973"/>
      <c r="R68" s="973"/>
      <c r="S68" s="973"/>
      <c r="T68" s="973"/>
      <c r="U68" s="973"/>
      <c r="V68" s="973"/>
      <c r="W68" s="973"/>
      <c r="X68" s="973"/>
      <c r="Y68" s="974"/>
      <c r="Z68" s="978"/>
      <c r="AA68" s="979"/>
      <c r="AB68" s="979"/>
      <c r="AC68" s="979"/>
      <c r="AD68" s="979"/>
      <c r="AE68" s="979"/>
      <c r="AF68" s="980"/>
      <c r="AG68" s="978"/>
      <c r="AH68" s="979"/>
      <c r="AI68" s="979"/>
      <c r="AJ68" s="979"/>
      <c r="AK68" s="979"/>
      <c r="AL68" s="979"/>
      <c r="AM68" s="979"/>
      <c r="AN68" s="979"/>
      <c r="AO68" s="979"/>
      <c r="AP68" s="979"/>
      <c r="AQ68" s="980"/>
      <c r="AR68" s="143"/>
      <c r="AS68" s="123"/>
      <c r="AT68" s="123"/>
      <c r="AU68" s="123"/>
      <c r="AV68" s="123"/>
      <c r="AW68" s="123"/>
      <c r="AX68" s="123"/>
      <c r="AY68" s="123"/>
      <c r="AZ68" s="123"/>
      <c r="BA68" s="123"/>
      <c r="BB68" s="123"/>
      <c r="BC68" s="123"/>
      <c r="BD68" s="123"/>
      <c r="BE68" s="123"/>
      <c r="BF68" s="136"/>
      <c r="BG68" s="164"/>
    </row>
    <row r="69" spans="1:59" ht="9.9499999999999993" customHeight="1" x14ac:dyDescent="0.15">
      <c r="A69" s="1088" t="s">
        <v>354</v>
      </c>
      <c r="B69" s="1089"/>
      <c r="C69" s="1089"/>
      <c r="D69" s="1089"/>
      <c r="E69" s="1089"/>
      <c r="F69" s="1089"/>
      <c r="G69" s="1090"/>
      <c r="H69" s="761"/>
      <c r="I69" s="762"/>
      <c r="J69" s="762"/>
      <c r="K69" s="762"/>
      <c r="L69" s="762"/>
      <c r="M69" s="762"/>
      <c r="N69" s="762"/>
      <c r="O69" s="762"/>
      <c r="P69" s="762"/>
      <c r="Q69" s="762"/>
      <c r="R69" s="762"/>
      <c r="S69" s="762"/>
      <c r="T69" s="762"/>
      <c r="U69" s="762"/>
      <c r="V69" s="762"/>
      <c r="W69" s="762"/>
      <c r="X69" s="762"/>
      <c r="Y69" s="762"/>
      <c r="Z69" s="762"/>
      <c r="AA69" s="762"/>
      <c r="AB69" s="762"/>
      <c r="AC69" s="762"/>
      <c r="AD69" s="762"/>
      <c r="AE69" s="762"/>
      <c r="AF69" s="1097"/>
      <c r="AG69" s="1102" t="s">
        <v>355</v>
      </c>
      <c r="AH69" s="1103"/>
      <c r="AI69" s="1103"/>
      <c r="AJ69" s="1103"/>
      <c r="AK69" s="1103"/>
      <c r="AL69" s="1103"/>
      <c r="AM69" s="1103"/>
      <c r="AN69" s="1103"/>
      <c r="AO69" s="1103"/>
      <c r="AP69" s="1103"/>
      <c r="AQ69" s="1103"/>
      <c r="AR69" s="1103"/>
      <c r="AS69" s="1103"/>
      <c r="AT69" s="1103"/>
      <c r="AU69" s="1103"/>
      <c r="AV69" s="1103"/>
      <c r="AW69" s="1103"/>
      <c r="AX69" s="1103"/>
      <c r="AY69" s="1103"/>
      <c r="AZ69" s="1103"/>
      <c r="BA69" s="1103"/>
      <c r="BB69" s="1103"/>
      <c r="BC69" s="1103"/>
      <c r="BD69" s="1103"/>
      <c r="BE69" s="1103"/>
      <c r="BF69" s="1104"/>
      <c r="BG69" s="164"/>
    </row>
    <row r="70" spans="1:59" ht="9.9499999999999993" customHeight="1" x14ac:dyDescent="0.15">
      <c r="A70" s="1091"/>
      <c r="B70" s="1092"/>
      <c r="C70" s="1092"/>
      <c r="D70" s="1092"/>
      <c r="E70" s="1092"/>
      <c r="F70" s="1092"/>
      <c r="G70" s="1093"/>
      <c r="H70" s="764"/>
      <c r="I70" s="765"/>
      <c r="J70" s="765"/>
      <c r="K70" s="765"/>
      <c r="L70" s="765"/>
      <c r="M70" s="765"/>
      <c r="N70" s="765"/>
      <c r="O70" s="765"/>
      <c r="P70" s="765"/>
      <c r="Q70" s="765"/>
      <c r="R70" s="765"/>
      <c r="S70" s="765"/>
      <c r="T70" s="765"/>
      <c r="U70" s="765"/>
      <c r="V70" s="765"/>
      <c r="W70" s="765"/>
      <c r="X70" s="765"/>
      <c r="Y70" s="765"/>
      <c r="Z70" s="765"/>
      <c r="AA70" s="765"/>
      <c r="AB70" s="765"/>
      <c r="AC70" s="765"/>
      <c r="AD70" s="765"/>
      <c r="AE70" s="765"/>
      <c r="AF70" s="1098"/>
      <c r="AG70" s="1105"/>
      <c r="AH70" s="1106"/>
      <c r="AI70" s="1106"/>
      <c r="AJ70" s="1106"/>
      <c r="AK70" s="1106"/>
      <c r="AL70" s="1106"/>
      <c r="AM70" s="1106"/>
      <c r="AN70" s="1106"/>
      <c r="AO70" s="1106"/>
      <c r="AP70" s="1106"/>
      <c r="AQ70" s="1106"/>
      <c r="AR70" s="1106"/>
      <c r="AS70" s="1106"/>
      <c r="AT70" s="1106"/>
      <c r="AU70" s="1106"/>
      <c r="AV70" s="1106"/>
      <c r="AW70" s="1106"/>
      <c r="AX70" s="1106"/>
      <c r="AY70" s="1106"/>
      <c r="AZ70" s="1106"/>
      <c r="BA70" s="1106"/>
      <c r="BB70" s="1106"/>
      <c r="BC70" s="1106"/>
      <c r="BD70" s="1106"/>
      <c r="BE70" s="1106"/>
      <c r="BF70" s="1107"/>
      <c r="BG70" s="164"/>
    </row>
    <row r="71" spans="1:59" ht="9.9499999999999993" customHeight="1" x14ac:dyDescent="0.15">
      <c r="A71" s="1091"/>
      <c r="B71" s="1092"/>
      <c r="C71" s="1092"/>
      <c r="D71" s="1092"/>
      <c r="E71" s="1092"/>
      <c r="F71" s="1092"/>
      <c r="G71" s="1093"/>
      <c r="H71" s="764"/>
      <c r="I71" s="765"/>
      <c r="J71" s="765"/>
      <c r="K71" s="765"/>
      <c r="L71" s="765"/>
      <c r="M71" s="765"/>
      <c r="N71" s="765"/>
      <c r="O71" s="765"/>
      <c r="P71" s="765"/>
      <c r="Q71" s="765"/>
      <c r="R71" s="765"/>
      <c r="S71" s="765"/>
      <c r="T71" s="765"/>
      <c r="U71" s="765"/>
      <c r="V71" s="765"/>
      <c r="W71" s="765"/>
      <c r="X71" s="765"/>
      <c r="Y71" s="765"/>
      <c r="Z71" s="765"/>
      <c r="AA71" s="765"/>
      <c r="AB71" s="765"/>
      <c r="AC71" s="765"/>
      <c r="AD71" s="765"/>
      <c r="AE71" s="765"/>
      <c r="AF71" s="1098"/>
      <c r="AG71" s="1108" t="s">
        <v>91</v>
      </c>
      <c r="AH71" s="1109"/>
      <c r="AI71" s="1109"/>
      <c r="AJ71" s="1109"/>
      <c r="AK71" s="1109"/>
      <c r="AL71" s="1109"/>
      <c r="AM71" s="1109"/>
      <c r="AN71" s="1109"/>
      <c r="AO71" s="1109"/>
      <c r="AP71" s="1109"/>
      <c r="AQ71" s="1109"/>
      <c r="AR71" s="1109"/>
      <c r="AS71" s="1109"/>
      <c r="AT71" s="1109"/>
      <c r="AU71" s="1109"/>
      <c r="AV71" s="1109"/>
      <c r="AW71" s="1109"/>
      <c r="AX71" s="1109"/>
      <c r="AY71" s="1109"/>
      <c r="AZ71" s="1109"/>
      <c r="BA71" s="1109"/>
      <c r="BB71" s="1109"/>
      <c r="BC71" s="1109"/>
      <c r="BD71" s="1109"/>
      <c r="BE71" s="1109"/>
      <c r="BF71" s="1110"/>
      <c r="BG71" s="164"/>
    </row>
    <row r="72" spans="1:59" ht="9.9499999999999993" customHeight="1" x14ac:dyDescent="0.15">
      <c r="A72" s="1094"/>
      <c r="B72" s="1095"/>
      <c r="C72" s="1095"/>
      <c r="D72" s="1095"/>
      <c r="E72" s="1095"/>
      <c r="F72" s="1095"/>
      <c r="G72" s="1096"/>
      <c r="H72" s="1099"/>
      <c r="I72" s="1100"/>
      <c r="J72" s="1100"/>
      <c r="K72" s="1100"/>
      <c r="L72" s="1100"/>
      <c r="M72" s="1100"/>
      <c r="N72" s="1100"/>
      <c r="O72" s="1100"/>
      <c r="P72" s="1100"/>
      <c r="Q72" s="1100"/>
      <c r="R72" s="1100"/>
      <c r="S72" s="1100"/>
      <c r="T72" s="1100"/>
      <c r="U72" s="1100"/>
      <c r="V72" s="1100"/>
      <c r="W72" s="1100"/>
      <c r="X72" s="1100"/>
      <c r="Y72" s="1100"/>
      <c r="Z72" s="1100"/>
      <c r="AA72" s="1100"/>
      <c r="AB72" s="1100"/>
      <c r="AC72" s="1100"/>
      <c r="AD72" s="1100"/>
      <c r="AE72" s="1100"/>
      <c r="AF72" s="1101"/>
      <c r="AG72" s="1111"/>
      <c r="AH72" s="1112"/>
      <c r="AI72" s="1112"/>
      <c r="AJ72" s="1112"/>
      <c r="AK72" s="1112"/>
      <c r="AL72" s="1112"/>
      <c r="AM72" s="1112"/>
      <c r="AN72" s="1112"/>
      <c r="AO72" s="1112"/>
      <c r="AP72" s="1112"/>
      <c r="AQ72" s="1112"/>
      <c r="AR72" s="1112"/>
      <c r="AS72" s="1112"/>
      <c r="AT72" s="1112"/>
      <c r="AU72" s="1112"/>
      <c r="AV72" s="1112"/>
      <c r="AW72" s="1112"/>
      <c r="AX72" s="1112"/>
      <c r="AY72" s="1112"/>
      <c r="AZ72" s="1112"/>
      <c r="BA72" s="1112"/>
      <c r="BB72" s="1112"/>
      <c r="BC72" s="1112"/>
      <c r="BD72" s="1112"/>
      <c r="BE72" s="1112"/>
      <c r="BF72" s="1113"/>
      <c r="BG72" s="164"/>
    </row>
    <row r="73" spans="1:59" ht="9.9499999999999993" customHeight="1" x14ac:dyDescent="0.15">
      <c r="A73" s="164"/>
      <c r="B73" s="164"/>
      <c r="C73" s="164"/>
      <c r="D73" s="164"/>
      <c r="E73" s="164"/>
      <c r="F73" s="164"/>
      <c r="G73" s="164"/>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4"/>
      <c r="AI73" s="164"/>
      <c r="AJ73" s="164"/>
      <c r="AK73" s="164"/>
      <c r="AL73" s="164"/>
      <c r="AM73" s="164"/>
      <c r="AN73" s="164"/>
      <c r="AO73" s="164"/>
      <c r="AP73" s="164"/>
      <c r="AQ73" s="164"/>
      <c r="AR73" s="164"/>
      <c r="AS73" s="164"/>
      <c r="AT73" s="164"/>
      <c r="AU73" s="164"/>
      <c r="AV73" s="164"/>
      <c r="AW73" s="164"/>
      <c r="AX73" s="164"/>
      <c r="AY73" s="164"/>
      <c r="AZ73" s="164"/>
      <c r="BA73" s="164"/>
      <c r="BB73" s="164"/>
      <c r="BC73" s="164"/>
      <c r="BD73" s="164"/>
      <c r="BE73" s="164"/>
      <c r="BF73" s="164"/>
      <c r="BG73" s="164"/>
    </row>
    <row r="74" spans="1:59" ht="12.95" customHeight="1" x14ac:dyDescent="0.15">
      <c r="A74" s="165" t="s">
        <v>356</v>
      </c>
      <c r="B74" s="164"/>
      <c r="C74" s="164"/>
      <c r="D74" s="164"/>
      <c r="E74" s="164"/>
      <c r="F74" s="164"/>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4"/>
      <c r="AI74" s="164"/>
      <c r="AJ74" s="164"/>
      <c r="AK74" s="164"/>
      <c r="AL74" s="164"/>
      <c r="AM74" s="164"/>
      <c r="AN74" s="164"/>
      <c r="AO74" s="164"/>
      <c r="AP74" s="164"/>
      <c r="AQ74" s="164"/>
      <c r="AR74" s="164"/>
      <c r="AS74" s="164"/>
      <c r="AT74" s="164"/>
      <c r="AU74" s="164"/>
      <c r="AV74" s="164"/>
      <c r="AW74" s="164"/>
      <c r="AX74" s="164"/>
      <c r="AY74" s="164"/>
      <c r="AZ74" s="164"/>
      <c r="BA74" s="164"/>
      <c r="BB74" s="164"/>
      <c r="BC74" s="164"/>
      <c r="BD74" s="164"/>
      <c r="BE74" s="164"/>
      <c r="BF74" s="164"/>
      <c r="BG74" s="164"/>
    </row>
    <row r="75" spans="1:59" ht="9.9499999999999993" customHeight="1" x14ac:dyDescent="0.15">
      <c r="A75" s="164"/>
      <c r="B75" s="164"/>
      <c r="C75" s="164"/>
      <c r="D75" s="164"/>
      <c r="E75" s="164"/>
      <c r="F75" s="164"/>
      <c r="G75" s="164"/>
      <c r="H75" s="164"/>
      <c r="I75" s="164"/>
      <c r="J75" s="164"/>
      <c r="K75" s="164"/>
      <c r="L75" s="164"/>
      <c r="M75" s="164"/>
      <c r="N75" s="164"/>
      <c r="O75" s="164"/>
      <c r="P75" s="164"/>
      <c r="Q75" s="164"/>
      <c r="R75" s="164"/>
      <c r="S75" s="164"/>
      <c r="T75" s="164"/>
      <c r="U75" s="164"/>
      <c r="V75" s="164"/>
      <c r="W75" s="164"/>
      <c r="X75" s="164"/>
      <c r="Y75" s="164"/>
      <c r="Z75" s="164"/>
      <c r="AA75" s="164"/>
      <c r="AB75" s="164"/>
      <c r="AC75" s="164"/>
      <c r="AD75" s="164"/>
      <c r="AE75" s="164"/>
      <c r="AF75" s="164"/>
      <c r="AG75" s="164"/>
      <c r="AH75" s="164"/>
      <c r="AI75" s="164"/>
      <c r="AJ75" s="164"/>
      <c r="AK75" s="164"/>
      <c r="AL75" s="164"/>
      <c r="AM75" s="164"/>
      <c r="AN75" s="164"/>
      <c r="AO75" s="164"/>
      <c r="AP75" s="164"/>
      <c r="AQ75" s="164"/>
      <c r="AR75" s="164"/>
      <c r="AS75" s="164"/>
      <c r="AT75" s="164"/>
      <c r="AU75" s="164"/>
      <c r="AV75" s="164"/>
      <c r="AW75" s="164"/>
      <c r="AX75" s="164"/>
      <c r="AY75" s="164"/>
      <c r="AZ75" s="164"/>
      <c r="BA75" s="164"/>
      <c r="BB75" s="164"/>
      <c r="BC75" s="164"/>
      <c r="BD75" s="164"/>
      <c r="BE75" s="164"/>
      <c r="BF75" s="164"/>
      <c r="BG75" s="164"/>
    </row>
    <row r="76" spans="1:59" ht="9.9499999999999993" customHeight="1" x14ac:dyDescent="0.15">
      <c r="A76" s="164"/>
      <c r="B76" s="164"/>
      <c r="C76" s="164"/>
      <c r="D76" s="164"/>
      <c r="E76" s="164"/>
      <c r="F76" s="164"/>
      <c r="G76" s="164"/>
      <c r="H76" s="164"/>
      <c r="I76" s="164"/>
      <c r="J76" s="164"/>
      <c r="K76" s="164"/>
      <c r="L76" s="164"/>
      <c r="M76" s="164"/>
      <c r="N76" s="164"/>
      <c r="O76" s="164"/>
      <c r="P76" s="164"/>
      <c r="Q76" s="164"/>
      <c r="R76" s="164"/>
      <c r="S76" s="164"/>
      <c r="T76" s="164"/>
      <c r="U76" s="164"/>
      <c r="V76" s="164"/>
      <c r="W76" s="164"/>
      <c r="X76" s="164"/>
      <c r="Y76" s="164"/>
      <c r="Z76" s="164"/>
      <c r="AA76" s="164"/>
      <c r="AB76" s="164"/>
      <c r="AC76" s="164"/>
      <c r="AD76" s="164"/>
      <c r="AE76" s="164"/>
      <c r="AF76" s="164"/>
      <c r="AG76" s="164"/>
      <c r="AH76" s="164"/>
      <c r="AI76" s="164"/>
      <c r="AJ76" s="164"/>
      <c r="AK76" s="164"/>
      <c r="AL76" s="164"/>
      <c r="AM76" s="164"/>
      <c r="AN76" s="164"/>
      <c r="AO76" s="164"/>
      <c r="AP76" s="164"/>
      <c r="AQ76" s="164"/>
      <c r="AR76" s="164"/>
      <c r="AS76" s="164"/>
      <c r="AT76" s="164"/>
      <c r="AU76" s="164"/>
      <c r="AV76" s="164"/>
      <c r="AW76" s="164"/>
      <c r="AX76" s="164"/>
      <c r="AY76" s="164"/>
      <c r="AZ76" s="164"/>
      <c r="BA76" s="164"/>
      <c r="BB76" s="164"/>
      <c r="BC76" s="164"/>
      <c r="BD76" s="164"/>
      <c r="BE76" s="164"/>
      <c r="BF76" s="164"/>
      <c r="BG76" s="164"/>
    </row>
    <row r="77" spans="1:59" ht="9.9499999999999993" customHeight="1" x14ac:dyDescent="0.15">
      <c r="A77" s="164"/>
      <c r="B77" s="164"/>
      <c r="C77" s="164"/>
      <c r="D77" s="164"/>
      <c r="E77" s="164"/>
      <c r="F77" s="164"/>
      <c r="G77" s="164"/>
      <c r="H77" s="164"/>
      <c r="I77" s="164"/>
      <c r="J77" s="164"/>
      <c r="K77" s="164"/>
      <c r="L77" s="164"/>
      <c r="M77" s="164"/>
      <c r="N77" s="164"/>
      <c r="O77" s="164"/>
      <c r="P77" s="164"/>
      <c r="Q77" s="164"/>
      <c r="R77" s="164"/>
      <c r="S77" s="164"/>
      <c r="T77" s="164"/>
      <c r="U77" s="164"/>
      <c r="V77" s="164"/>
      <c r="W77" s="164"/>
      <c r="X77" s="164"/>
      <c r="Y77" s="164"/>
      <c r="Z77" s="164"/>
      <c r="AA77" s="164"/>
      <c r="AB77" s="164"/>
      <c r="AC77" s="164"/>
      <c r="AD77" s="164"/>
      <c r="AE77" s="164"/>
      <c r="AF77" s="164"/>
      <c r="AG77" s="164"/>
      <c r="AH77" s="164"/>
      <c r="AI77" s="164"/>
      <c r="AJ77" s="164"/>
      <c r="AK77" s="164"/>
      <c r="AL77" s="164"/>
      <c r="AM77" s="164"/>
      <c r="AN77" s="164"/>
      <c r="AO77" s="164"/>
      <c r="AP77" s="164"/>
      <c r="AQ77" s="164"/>
      <c r="AR77" s="164"/>
      <c r="AS77" s="164"/>
      <c r="AT77" s="164"/>
      <c r="AU77" s="164"/>
      <c r="AV77" s="164"/>
      <c r="AW77" s="164"/>
      <c r="AX77" s="164"/>
      <c r="AY77" s="164"/>
      <c r="AZ77" s="164"/>
      <c r="BA77" s="164"/>
      <c r="BB77" s="164"/>
      <c r="BC77" s="164"/>
      <c r="BD77" s="164"/>
      <c r="BE77" s="164"/>
      <c r="BF77" s="164"/>
      <c r="BG77" s="164"/>
    </row>
    <row r="78" spans="1:59" ht="9.9499999999999993" customHeight="1" x14ac:dyDescent="0.15">
      <c r="A78" s="164"/>
      <c r="B78" s="164"/>
      <c r="C78" s="164"/>
      <c r="D78" s="164"/>
      <c r="E78" s="164"/>
      <c r="F78" s="164"/>
      <c r="G78" s="164"/>
      <c r="H78" s="164"/>
      <c r="I78" s="164"/>
      <c r="J78" s="164"/>
      <c r="K78" s="164"/>
      <c r="L78" s="164"/>
      <c r="M78" s="164"/>
      <c r="N78" s="164"/>
      <c r="O78" s="164"/>
      <c r="P78" s="164"/>
      <c r="Q78" s="164"/>
      <c r="R78" s="164"/>
      <c r="S78" s="164"/>
      <c r="T78" s="164"/>
      <c r="U78" s="164"/>
      <c r="V78" s="164"/>
      <c r="W78" s="164"/>
      <c r="X78" s="164"/>
      <c r="Y78" s="164"/>
      <c r="Z78" s="164"/>
      <c r="AA78" s="164"/>
      <c r="AB78" s="164"/>
      <c r="AC78" s="164"/>
      <c r="AD78" s="164"/>
      <c r="AE78" s="164"/>
      <c r="AF78" s="164"/>
      <c r="AG78" s="164"/>
      <c r="AH78" s="164"/>
      <c r="AI78" s="164"/>
      <c r="AJ78" s="164"/>
      <c r="AK78" s="164"/>
      <c r="AL78" s="164"/>
      <c r="AM78" s="164"/>
      <c r="AN78" s="164"/>
      <c r="AO78" s="164"/>
      <c r="AP78" s="164"/>
      <c r="AQ78" s="164"/>
      <c r="AR78" s="164"/>
      <c r="AS78" s="164"/>
      <c r="AT78" s="164"/>
      <c r="AU78" s="164"/>
      <c r="AV78" s="164"/>
      <c r="AW78" s="164"/>
      <c r="AX78" s="164"/>
      <c r="AY78" s="164"/>
      <c r="AZ78" s="164"/>
      <c r="BA78" s="164"/>
      <c r="BB78" s="164"/>
      <c r="BC78" s="164"/>
      <c r="BD78" s="164"/>
      <c r="BE78" s="164"/>
      <c r="BF78" s="164"/>
      <c r="BG78" s="164"/>
    </row>
    <row r="79" spans="1:59" ht="9.9499999999999993" customHeight="1" x14ac:dyDescent="0.15">
      <c r="A79" s="164"/>
      <c r="B79" s="164"/>
      <c r="C79" s="164"/>
      <c r="D79" s="164"/>
      <c r="E79" s="164"/>
      <c r="F79" s="164"/>
      <c r="G79" s="164"/>
      <c r="H79" s="164"/>
      <c r="I79" s="164"/>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c r="AH79" s="164"/>
      <c r="AI79" s="164"/>
      <c r="AJ79" s="164"/>
      <c r="AK79" s="164"/>
      <c r="AL79" s="164"/>
      <c r="AM79" s="164"/>
      <c r="AN79" s="164"/>
      <c r="AO79" s="164"/>
      <c r="AP79" s="164"/>
      <c r="AQ79" s="164"/>
      <c r="AR79" s="164"/>
      <c r="AS79" s="164"/>
      <c r="AT79" s="164"/>
      <c r="AU79" s="164"/>
      <c r="AV79" s="164"/>
      <c r="AW79" s="164"/>
      <c r="AX79" s="164"/>
      <c r="AY79" s="164"/>
      <c r="AZ79" s="164"/>
      <c r="BA79" s="164"/>
      <c r="BB79" s="164"/>
      <c r="BC79" s="164"/>
      <c r="BD79" s="164"/>
      <c r="BE79" s="164"/>
      <c r="BF79" s="164"/>
      <c r="BG79" s="164"/>
    </row>
    <row r="80" spans="1:59" ht="12" customHeight="1" x14ac:dyDescent="0.15">
      <c r="A80" s="164"/>
      <c r="B80" s="164"/>
      <c r="C80" s="164"/>
      <c r="D80" s="164"/>
      <c r="E80" s="164"/>
      <c r="F80" s="164"/>
      <c r="G80" s="164"/>
      <c r="H80" s="164"/>
      <c r="I80" s="164"/>
      <c r="J80" s="164"/>
      <c r="K80" s="164"/>
      <c r="L80" s="164"/>
      <c r="M80" s="164"/>
      <c r="N80" s="164"/>
      <c r="O80" s="164"/>
      <c r="P80" s="164"/>
      <c r="Q80" s="164"/>
      <c r="R80" s="164"/>
      <c r="S80" s="164"/>
      <c r="T80" s="164"/>
      <c r="U80" s="164"/>
      <c r="V80" s="164"/>
      <c r="W80" s="164"/>
      <c r="X80" s="164"/>
      <c r="Y80" s="164"/>
      <c r="Z80" s="164"/>
      <c r="AA80" s="164"/>
      <c r="AB80" s="164"/>
      <c r="AC80" s="164"/>
      <c r="AD80" s="164"/>
      <c r="AE80" s="164"/>
      <c r="AF80" s="164"/>
      <c r="AG80" s="164"/>
      <c r="AH80" s="164"/>
      <c r="AI80" s="164"/>
      <c r="AJ80" s="164"/>
      <c r="AK80" s="164"/>
      <c r="AL80" s="164"/>
      <c r="AM80" s="164"/>
      <c r="AN80" s="164"/>
      <c r="AO80" s="164"/>
      <c r="AP80" s="164"/>
      <c r="AQ80" s="164"/>
      <c r="AR80" s="164"/>
      <c r="AS80" s="164"/>
      <c r="AT80" s="164"/>
      <c r="AU80" s="164"/>
      <c r="AV80" s="164"/>
      <c r="AW80" s="164"/>
      <c r="AX80" s="164"/>
      <c r="AY80" s="164"/>
      <c r="AZ80" s="164"/>
      <c r="BA80" s="164"/>
      <c r="BB80" s="164"/>
      <c r="BC80" s="164"/>
      <c r="BD80" s="164"/>
      <c r="BE80" s="164"/>
      <c r="BF80" s="164"/>
      <c r="BG80" s="164"/>
    </row>
    <row r="81" spans="1:59" ht="9.9499999999999993" customHeight="1" x14ac:dyDescent="0.15">
      <c r="A81" s="164"/>
      <c r="B81" s="164"/>
      <c r="C81" s="164"/>
      <c r="D81" s="164"/>
      <c r="E81" s="164"/>
      <c r="F81" s="164"/>
      <c r="G81" s="164"/>
      <c r="H81" s="164"/>
      <c r="I81" s="164"/>
      <c r="J81" s="164"/>
      <c r="K81" s="164"/>
      <c r="L81" s="164"/>
      <c r="M81" s="164"/>
      <c r="N81" s="164"/>
      <c r="O81" s="164"/>
      <c r="P81" s="164"/>
      <c r="Q81" s="164"/>
      <c r="R81" s="164"/>
      <c r="S81" s="164"/>
      <c r="T81" s="164"/>
      <c r="U81" s="164"/>
      <c r="V81" s="164"/>
      <c r="W81" s="164"/>
      <c r="X81" s="164"/>
      <c r="Y81" s="164"/>
      <c r="Z81" s="164"/>
      <c r="AA81" s="164"/>
      <c r="AB81" s="164"/>
      <c r="AC81" s="164"/>
      <c r="AD81" s="164"/>
      <c r="AE81" s="164"/>
      <c r="AF81" s="164"/>
      <c r="AG81" s="164"/>
      <c r="AH81" s="164"/>
      <c r="AI81" s="164"/>
      <c r="AJ81" s="164"/>
      <c r="AK81" s="164"/>
      <c r="AL81" s="164"/>
      <c r="AM81" s="164"/>
      <c r="AN81" s="164"/>
      <c r="AO81" s="164"/>
      <c r="AP81" s="164"/>
      <c r="AQ81" s="164"/>
      <c r="AR81" s="164"/>
      <c r="AS81" s="164"/>
      <c r="AT81" s="164"/>
      <c r="AU81" s="164"/>
      <c r="AV81" s="164"/>
      <c r="AW81" s="164"/>
      <c r="AX81" s="164"/>
      <c r="AY81" s="164"/>
      <c r="AZ81" s="164"/>
      <c r="BA81" s="164"/>
      <c r="BB81" s="164"/>
      <c r="BC81" s="164"/>
      <c r="BD81" s="164"/>
      <c r="BE81" s="164"/>
      <c r="BF81" s="164"/>
      <c r="BG81" s="164"/>
    </row>
    <row r="82" spans="1:59" ht="9.9499999999999993" customHeight="1" x14ac:dyDescent="0.15">
      <c r="A82" s="164"/>
      <c r="B82" s="164"/>
      <c r="C82" s="164"/>
      <c r="D82" s="164"/>
      <c r="E82" s="164"/>
      <c r="F82" s="164"/>
      <c r="G82" s="164"/>
      <c r="H82" s="164"/>
      <c r="I82" s="164"/>
      <c r="J82" s="164"/>
      <c r="K82" s="164"/>
      <c r="L82" s="164"/>
      <c r="M82" s="164"/>
      <c r="N82" s="164"/>
      <c r="O82" s="164"/>
      <c r="P82" s="164"/>
      <c r="Q82" s="164"/>
      <c r="R82" s="164"/>
      <c r="S82" s="164"/>
      <c r="T82" s="164"/>
      <c r="U82" s="164"/>
      <c r="V82" s="164"/>
      <c r="W82" s="164"/>
      <c r="X82" s="164"/>
      <c r="Y82" s="164"/>
      <c r="Z82" s="164"/>
      <c r="AA82" s="164"/>
      <c r="AB82" s="164"/>
      <c r="AC82" s="164"/>
      <c r="AD82" s="164"/>
      <c r="AE82" s="164"/>
      <c r="AF82" s="164"/>
      <c r="AG82" s="164"/>
      <c r="AH82" s="164"/>
      <c r="AI82" s="164"/>
      <c r="AJ82" s="164"/>
      <c r="AK82" s="164"/>
      <c r="AL82" s="164"/>
      <c r="AM82" s="164"/>
      <c r="AN82" s="164"/>
      <c r="AO82" s="164"/>
      <c r="AP82" s="164"/>
      <c r="AQ82" s="164"/>
      <c r="AR82" s="164"/>
      <c r="AS82" s="164"/>
      <c r="AT82" s="164"/>
      <c r="AU82" s="164"/>
      <c r="AV82" s="164"/>
      <c r="AW82" s="164"/>
      <c r="AX82" s="164"/>
      <c r="AY82" s="164"/>
      <c r="AZ82" s="164"/>
      <c r="BA82" s="164"/>
      <c r="BB82" s="164"/>
      <c r="BC82" s="164"/>
      <c r="BD82" s="164"/>
      <c r="BE82" s="164"/>
      <c r="BF82" s="164"/>
      <c r="BG82" s="164"/>
    </row>
    <row r="83" spans="1:59" ht="9.9499999999999993" customHeight="1" x14ac:dyDescent="0.15">
      <c r="A83" s="166" t="s">
        <v>358</v>
      </c>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c r="AU83" s="167"/>
      <c r="AV83" s="167"/>
      <c r="AW83" s="167"/>
      <c r="AX83" s="167"/>
      <c r="AY83" s="167"/>
      <c r="AZ83" s="167"/>
      <c r="BA83" s="167"/>
      <c r="BB83" s="167"/>
      <c r="BC83" s="167"/>
      <c r="BD83" s="167"/>
      <c r="BE83" s="167"/>
      <c r="BF83" s="167"/>
      <c r="BG83" s="167"/>
    </row>
    <row r="84" spans="1:59" ht="9.9499999999999993" customHeight="1" x14ac:dyDescent="0.15">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c r="AU84" s="167"/>
      <c r="AV84" s="167"/>
      <c r="AW84" s="167"/>
      <c r="AX84" s="167"/>
      <c r="AY84" s="167"/>
      <c r="AZ84" s="167"/>
      <c r="BA84" s="167"/>
      <c r="BB84" s="167"/>
      <c r="BC84" s="167"/>
      <c r="BD84" s="167"/>
      <c r="BE84" s="167"/>
      <c r="BF84" s="167"/>
      <c r="BG84" s="167"/>
    </row>
    <row r="85" spans="1:59" ht="9.9499999999999993" customHeight="1" x14ac:dyDescent="0.15">
      <c r="A85" s="1114" t="s">
        <v>359</v>
      </c>
      <c r="B85" s="1114"/>
      <c r="C85" s="1114"/>
      <c r="D85" s="1114"/>
      <c r="E85" s="1114"/>
      <c r="F85" s="1114"/>
      <c r="G85" s="1114"/>
      <c r="H85" s="1114"/>
      <c r="I85" s="1114"/>
      <c r="J85" s="1114"/>
      <c r="K85" s="1114"/>
      <c r="L85" s="1114"/>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c r="AU85" s="167"/>
      <c r="AV85" s="167"/>
      <c r="AW85" s="167"/>
      <c r="AX85" s="167"/>
      <c r="AY85" s="167"/>
      <c r="AZ85" s="167"/>
      <c r="BA85" s="167"/>
      <c r="BB85" s="167"/>
      <c r="BC85" s="167"/>
      <c r="BD85" s="167"/>
      <c r="BE85" s="167"/>
      <c r="BF85" s="167"/>
      <c r="BG85" s="167"/>
    </row>
    <row r="86" spans="1:59" ht="9.9499999999999993" customHeight="1" x14ac:dyDescent="0.15">
      <c r="A86" s="1115"/>
      <c r="B86" s="1115"/>
      <c r="C86" s="1115"/>
      <c r="D86" s="1115"/>
      <c r="E86" s="1115"/>
      <c r="F86" s="1115"/>
      <c r="G86" s="1115"/>
      <c r="H86" s="1115"/>
      <c r="I86" s="1115"/>
      <c r="J86" s="1115"/>
      <c r="K86" s="1115"/>
      <c r="L86" s="1115"/>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c r="AU86" s="167"/>
      <c r="AV86" s="167"/>
      <c r="AW86" s="167"/>
      <c r="AX86" s="167"/>
      <c r="AY86" s="167"/>
      <c r="AZ86" s="167"/>
      <c r="BA86" s="167"/>
      <c r="BB86" s="167"/>
      <c r="BC86" s="167"/>
      <c r="BD86" s="167"/>
      <c r="BE86" s="167"/>
      <c r="BF86" s="167"/>
      <c r="BG86" s="167"/>
    </row>
    <row r="87" spans="1:59" ht="9.9499999999999993" customHeight="1" x14ac:dyDescent="0.15">
      <c r="A87" s="168"/>
      <c r="B87" s="174"/>
      <c r="C87" s="174"/>
      <c r="D87" s="174"/>
      <c r="E87" s="174"/>
      <c r="F87" s="174"/>
      <c r="G87" s="176"/>
      <c r="H87" s="179"/>
      <c r="I87" s="174"/>
      <c r="J87" s="174"/>
      <c r="K87" s="174"/>
      <c r="L87" s="174"/>
      <c r="M87" s="174"/>
      <c r="N87" s="176"/>
      <c r="O87" s="179" t="s">
        <v>190</v>
      </c>
      <c r="P87" s="174"/>
      <c r="Q87" s="174"/>
      <c r="R87" s="174"/>
      <c r="S87" s="174"/>
      <c r="T87" s="174"/>
      <c r="U87" s="176"/>
      <c r="V87" s="179" t="s">
        <v>194</v>
      </c>
      <c r="W87" s="174"/>
      <c r="X87" s="174"/>
      <c r="Y87" s="174"/>
      <c r="Z87" s="174"/>
      <c r="AA87" s="174"/>
      <c r="AB87" s="176"/>
      <c r="AC87" s="184" t="s">
        <v>195</v>
      </c>
      <c r="AD87" s="174"/>
      <c r="AE87" s="174"/>
      <c r="AF87" s="174"/>
      <c r="AG87" s="174"/>
      <c r="AH87" s="174"/>
      <c r="AI87" s="176"/>
      <c r="AJ87" s="184" t="s">
        <v>195</v>
      </c>
      <c r="AK87" s="174"/>
      <c r="AL87" s="174"/>
      <c r="AM87" s="174"/>
      <c r="AN87" s="174"/>
      <c r="AO87" s="174"/>
      <c r="AP87" s="185"/>
      <c r="AQ87" s="167"/>
      <c r="AR87" s="167"/>
      <c r="AS87" s="167"/>
      <c r="AT87" s="167"/>
      <c r="AU87" s="167"/>
      <c r="AV87" s="167"/>
      <c r="AW87" s="167"/>
      <c r="AX87" s="167"/>
      <c r="AY87" s="167"/>
      <c r="AZ87" s="167"/>
      <c r="BA87" s="167"/>
      <c r="BB87" s="167"/>
      <c r="BC87" s="167"/>
      <c r="BD87" s="167"/>
      <c r="BE87" s="167"/>
      <c r="BF87" s="167"/>
      <c r="BG87" s="167"/>
    </row>
    <row r="88" spans="1:59" ht="9.9499999999999993" customHeight="1" x14ac:dyDescent="0.15">
      <c r="A88" s="147"/>
      <c r="B88" s="134"/>
      <c r="C88" s="134"/>
      <c r="D88" s="134"/>
      <c r="E88" s="134"/>
      <c r="F88" s="134"/>
      <c r="G88" s="158"/>
      <c r="H88" s="161"/>
      <c r="I88" s="134"/>
      <c r="J88" s="134"/>
      <c r="K88" s="134"/>
      <c r="L88" s="134"/>
      <c r="M88" s="134"/>
      <c r="N88" s="158"/>
      <c r="O88" s="161"/>
      <c r="P88" s="134"/>
      <c r="Q88" s="134"/>
      <c r="R88" s="134"/>
      <c r="S88" s="134"/>
      <c r="T88" s="134"/>
      <c r="U88" s="158"/>
      <c r="V88" s="161"/>
      <c r="W88" s="134"/>
      <c r="X88" s="134"/>
      <c r="Y88" s="134"/>
      <c r="Z88" s="134"/>
      <c r="AA88" s="134"/>
      <c r="AB88" s="158"/>
      <c r="AC88" s="134"/>
      <c r="AD88" s="134"/>
      <c r="AE88" s="134"/>
      <c r="AF88" s="134"/>
      <c r="AG88" s="134"/>
      <c r="AH88" s="134"/>
      <c r="AI88" s="158"/>
      <c r="AJ88" s="134"/>
      <c r="AK88" s="134"/>
      <c r="AL88" s="134"/>
      <c r="AM88" s="134"/>
      <c r="AN88" s="134"/>
      <c r="AO88" s="134"/>
      <c r="AP88" s="186"/>
      <c r="AQ88" s="167"/>
      <c r="AR88" s="167"/>
      <c r="AS88" s="167"/>
      <c r="AT88" s="167"/>
      <c r="AU88" s="167"/>
      <c r="AV88" s="167"/>
      <c r="AW88" s="167"/>
      <c r="AX88" s="167"/>
      <c r="AY88" s="167"/>
      <c r="AZ88" s="167"/>
      <c r="BA88" s="167"/>
      <c r="BB88" s="167"/>
      <c r="BC88" s="167"/>
      <c r="BD88" s="167"/>
      <c r="BE88" s="167"/>
      <c r="BF88" s="167"/>
      <c r="BG88" s="167"/>
    </row>
    <row r="89" spans="1:59" ht="9.9499999999999993" customHeight="1" x14ac:dyDescent="0.15">
      <c r="A89" s="147"/>
      <c r="B89" s="134"/>
      <c r="C89" s="134"/>
      <c r="D89" s="134"/>
      <c r="E89" s="134"/>
      <c r="F89" s="134"/>
      <c r="G89" s="158"/>
      <c r="H89" s="161"/>
      <c r="I89" s="134"/>
      <c r="J89" s="134"/>
      <c r="K89" s="134"/>
      <c r="L89" s="134"/>
      <c r="M89" s="134"/>
      <c r="N89" s="158"/>
      <c r="O89" s="161"/>
      <c r="P89" s="134"/>
      <c r="Q89" s="134"/>
      <c r="R89" s="134"/>
      <c r="S89" s="134"/>
      <c r="T89" s="134"/>
      <c r="U89" s="158"/>
      <c r="V89" s="161"/>
      <c r="W89" s="134"/>
      <c r="X89" s="134"/>
      <c r="Y89" s="134"/>
      <c r="Z89" s="134"/>
      <c r="AA89" s="134"/>
      <c r="AB89" s="158"/>
      <c r="AC89" s="134"/>
      <c r="AD89" s="134"/>
      <c r="AE89" s="134"/>
      <c r="AF89" s="134"/>
      <c r="AG89" s="134"/>
      <c r="AH89" s="134"/>
      <c r="AI89" s="158"/>
      <c r="AJ89" s="134"/>
      <c r="AK89" s="134"/>
      <c r="AL89" s="134"/>
      <c r="AM89" s="134"/>
      <c r="AN89" s="134"/>
      <c r="AO89" s="134"/>
      <c r="AP89" s="186"/>
      <c r="AQ89" s="167"/>
      <c r="AR89" s="167"/>
      <c r="AS89" s="167"/>
      <c r="AT89" s="167"/>
      <c r="AU89" s="167"/>
      <c r="AV89" s="167"/>
      <c r="AW89" s="167"/>
      <c r="AX89" s="167"/>
      <c r="AY89" s="167"/>
      <c r="AZ89" s="167"/>
      <c r="BA89" s="167"/>
      <c r="BB89" s="167"/>
      <c r="BC89" s="167"/>
      <c r="BD89" s="167"/>
      <c r="BE89" s="167"/>
      <c r="BF89" s="167"/>
      <c r="BG89" s="167"/>
    </row>
    <row r="90" spans="1:59" ht="9.9499999999999993" customHeight="1" x14ac:dyDescent="0.15">
      <c r="A90" s="147"/>
      <c r="B90" s="134"/>
      <c r="C90" s="134"/>
      <c r="D90" s="134"/>
      <c r="E90" s="134"/>
      <c r="F90" s="134"/>
      <c r="G90" s="158"/>
      <c r="H90" s="161"/>
      <c r="I90" s="134"/>
      <c r="J90" s="134"/>
      <c r="K90" s="134"/>
      <c r="L90" s="134"/>
      <c r="M90" s="134"/>
      <c r="N90" s="158"/>
      <c r="O90" s="161"/>
      <c r="P90" s="134"/>
      <c r="Q90" s="134"/>
      <c r="R90" s="134"/>
      <c r="S90" s="134"/>
      <c r="T90" s="134"/>
      <c r="U90" s="158"/>
      <c r="V90" s="161"/>
      <c r="W90" s="134"/>
      <c r="X90" s="134"/>
      <c r="Y90" s="134"/>
      <c r="Z90" s="134"/>
      <c r="AA90" s="134"/>
      <c r="AB90" s="158"/>
      <c r="AC90" s="134"/>
      <c r="AD90" s="134"/>
      <c r="AE90" s="134"/>
      <c r="AF90" s="134"/>
      <c r="AG90" s="134"/>
      <c r="AH90" s="134"/>
      <c r="AI90" s="158"/>
      <c r="AJ90" s="134"/>
      <c r="AK90" s="134"/>
      <c r="AL90" s="134"/>
      <c r="AM90" s="134"/>
      <c r="AN90" s="134"/>
      <c r="AO90" s="134"/>
      <c r="AP90" s="186"/>
      <c r="AQ90" s="167"/>
      <c r="AR90" s="167"/>
      <c r="AS90" s="167"/>
      <c r="AT90" s="167"/>
      <c r="AU90" s="167"/>
      <c r="AV90" s="167"/>
      <c r="AW90" s="167"/>
      <c r="AX90" s="167"/>
      <c r="AY90" s="167"/>
      <c r="AZ90" s="167"/>
      <c r="BA90" s="167"/>
      <c r="BB90" s="167"/>
      <c r="BC90" s="167"/>
      <c r="BD90" s="167"/>
      <c r="BE90" s="167"/>
      <c r="BF90" s="167"/>
      <c r="BG90" s="167"/>
    </row>
    <row r="91" spans="1:59" ht="9.9499999999999993" customHeight="1" x14ac:dyDescent="0.15">
      <c r="A91" s="169"/>
      <c r="B91" s="175"/>
      <c r="C91" s="175"/>
      <c r="D91" s="175"/>
      <c r="E91" s="175"/>
      <c r="F91" s="175"/>
      <c r="G91" s="177"/>
      <c r="H91" s="180"/>
      <c r="I91" s="175"/>
      <c r="J91" s="175"/>
      <c r="K91" s="175"/>
      <c r="L91" s="175"/>
      <c r="M91" s="175"/>
      <c r="N91" s="177"/>
      <c r="O91" s="180"/>
      <c r="P91" s="175"/>
      <c r="Q91" s="175"/>
      <c r="R91" s="175"/>
      <c r="S91" s="175"/>
      <c r="T91" s="175"/>
      <c r="U91" s="177"/>
      <c r="V91" s="180"/>
      <c r="W91" s="175"/>
      <c r="X91" s="175"/>
      <c r="Y91" s="175"/>
      <c r="Z91" s="175"/>
      <c r="AA91" s="175"/>
      <c r="AB91" s="177"/>
      <c r="AC91" s="134"/>
      <c r="AD91" s="175"/>
      <c r="AE91" s="175"/>
      <c r="AF91" s="175"/>
      <c r="AG91" s="175"/>
      <c r="AH91" s="175"/>
      <c r="AI91" s="177"/>
      <c r="AJ91" s="134"/>
      <c r="AK91" s="134"/>
      <c r="AL91" s="134"/>
      <c r="AM91" s="134"/>
      <c r="AN91" s="134"/>
      <c r="AO91" s="134"/>
      <c r="AP91" s="186"/>
      <c r="AQ91" s="167"/>
      <c r="AR91" s="167"/>
      <c r="AS91" s="167"/>
      <c r="AT91" s="167"/>
      <c r="AU91" s="167"/>
      <c r="AV91" s="167"/>
      <c r="AW91" s="167"/>
      <c r="AX91" s="167"/>
      <c r="AY91" s="167"/>
      <c r="AZ91" s="167"/>
      <c r="BA91" s="167"/>
      <c r="BB91" s="167"/>
      <c r="BC91" s="167"/>
      <c r="BD91" s="167"/>
      <c r="BE91" s="167"/>
      <c r="BF91" s="167"/>
      <c r="BG91" s="167"/>
    </row>
    <row r="92" spans="1:59" ht="9.9499999999999993" customHeight="1" x14ac:dyDescent="0.15">
      <c r="A92" s="170"/>
      <c r="B92" s="174"/>
      <c r="C92" s="174"/>
      <c r="D92" s="174"/>
      <c r="E92" s="174"/>
      <c r="F92" s="174"/>
      <c r="G92" s="174"/>
      <c r="H92" s="174"/>
      <c r="I92" s="174"/>
      <c r="J92" s="174"/>
      <c r="K92" s="174"/>
      <c r="L92" s="174"/>
      <c r="M92" s="174"/>
      <c r="N92" s="174"/>
      <c r="O92" s="174"/>
      <c r="P92" s="174"/>
      <c r="Q92" s="1116" t="s">
        <v>273</v>
      </c>
      <c r="R92" s="1116"/>
      <c r="S92" s="1116"/>
      <c r="T92" s="1116"/>
      <c r="U92" s="1116"/>
      <c r="V92" s="1116"/>
      <c r="W92" s="1116"/>
      <c r="X92" s="1116"/>
      <c r="Y92" s="1116"/>
      <c r="Z92" s="1116"/>
      <c r="AA92" s="1116"/>
      <c r="AB92" s="1116"/>
      <c r="AC92" s="1116"/>
      <c r="AD92" s="1116"/>
      <c r="AE92" s="1116"/>
      <c r="AF92" s="1116"/>
      <c r="AG92" s="1116"/>
      <c r="AH92" s="1116"/>
      <c r="AI92" s="1116"/>
      <c r="AJ92" s="1116"/>
      <c r="AK92" s="1116"/>
      <c r="AL92" s="1116"/>
      <c r="AM92" s="1116"/>
      <c r="AN92" s="174"/>
      <c r="AO92" s="174"/>
      <c r="AP92" s="174"/>
      <c r="AQ92" s="174"/>
      <c r="AR92" s="174"/>
      <c r="AS92" s="174"/>
      <c r="AT92" s="174"/>
      <c r="AU92" s="174"/>
      <c r="AV92" s="174"/>
      <c r="AW92" s="174"/>
      <c r="AX92" s="174"/>
      <c r="AY92" s="174"/>
      <c r="AZ92" s="174"/>
      <c r="BA92" s="174"/>
      <c r="BB92" s="174"/>
      <c r="BC92" s="174"/>
      <c r="BD92" s="174"/>
      <c r="BE92" s="174"/>
      <c r="BF92" s="185"/>
      <c r="BG92" s="167"/>
    </row>
    <row r="93" spans="1:59" ht="9.9499999999999993" customHeight="1" x14ac:dyDescent="0.15">
      <c r="A93" s="147"/>
      <c r="B93" s="134"/>
      <c r="C93" s="134"/>
      <c r="D93" s="134"/>
      <c r="E93" s="134"/>
      <c r="F93" s="134"/>
      <c r="G93" s="134"/>
      <c r="H93" s="134"/>
      <c r="I93" s="134"/>
      <c r="J93" s="134"/>
      <c r="K93" s="134"/>
      <c r="L93" s="134"/>
      <c r="M93" s="134"/>
      <c r="N93" s="134"/>
      <c r="O93" s="134"/>
      <c r="P93" s="134"/>
      <c r="Q93" s="378"/>
      <c r="R93" s="378"/>
      <c r="S93" s="378"/>
      <c r="T93" s="378"/>
      <c r="U93" s="378"/>
      <c r="V93" s="378"/>
      <c r="W93" s="378"/>
      <c r="X93" s="378"/>
      <c r="Y93" s="378"/>
      <c r="Z93" s="378"/>
      <c r="AA93" s="378"/>
      <c r="AB93" s="378"/>
      <c r="AC93" s="378"/>
      <c r="AD93" s="378"/>
      <c r="AE93" s="378"/>
      <c r="AF93" s="378"/>
      <c r="AG93" s="378"/>
      <c r="AH93" s="378"/>
      <c r="AI93" s="378"/>
      <c r="AJ93" s="378"/>
      <c r="AK93" s="378"/>
      <c r="AL93" s="378"/>
      <c r="AM93" s="378"/>
      <c r="AN93" s="134"/>
      <c r="AO93" s="134"/>
      <c r="AP93" s="134"/>
      <c r="AQ93" s="134"/>
      <c r="AR93" s="134"/>
      <c r="AS93" s="134"/>
      <c r="AT93" s="134"/>
      <c r="AU93" s="134"/>
      <c r="AV93" s="134"/>
      <c r="AW93" s="134"/>
      <c r="AX93" s="134"/>
      <c r="AY93" s="134"/>
      <c r="AZ93" s="134"/>
      <c r="BA93" s="134"/>
      <c r="BB93" s="134"/>
      <c r="BC93" s="134"/>
      <c r="BD93" s="134"/>
      <c r="BE93" s="134"/>
      <c r="BF93" s="186"/>
      <c r="BG93" s="167"/>
    </row>
    <row r="94" spans="1:59" ht="9.9499999999999993" customHeight="1" x14ac:dyDescent="0.15">
      <c r="A94" s="147"/>
      <c r="B94" s="134"/>
      <c r="C94" s="134"/>
      <c r="D94" s="134"/>
      <c r="E94" s="134"/>
      <c r="F94" s="134"/>
      <c r="G94" s="134"/>
      <c r="H94" s="134"/>
      <c r="I94" s="134"/>
      <c r="J94" s="134"/>
      <c r="K94" s="134"/>
      <c r="L94" s="134"/>
      <c r="M94" s="134"/>
      <c r="N94" s="134"/>
      <c r="O94" s="134"/>
      <c r="P94" s="134"/>
      <c r="Q94" s="378"/>
      <c r="R94" s="378"/>
      <c r="S94" s="378"/>
      <c r="T94" s="378"/>
      <c r="U94" s="378"/>
      <c r="V94" s="378"/>
      <c r="W94" s="378"/>
      <c r="X94" s="378"/>
      <c r="Y94" s="378"/>
      <c r="Z94" s="378"/>
      <c r="AA94" s="378"/>
      <c r="AB94" s="378"/>
      <c r="AC94" s="378"/>
      <c r="AD94" s="378"/>
      <c r="AE94" s="378"/>
      <c r="AF94" s="378"/>
      <c r="AG94" s="378"/>
      <c r="AH94" s="378"/>
      <c r="AI94" s="378"/>
      <c r="AJ94" s="378"/>
      <c r="AK94" s="378"/>
      <c r="AL94" s="378"/>
      <c r="AM94" s="378"/>
      <c r="AN94" s="134"/>
      <c r="AO94" s="134"/>
      <c r="AP94" s="134"/>
      <c r="AQ94" s="134"/>
      <c r="AR94" s="134"/>
      <c r="AS94" s="134"/>
      <c r="AT94" s="134"/>
      <c r="AU94" s="134"/>
      <c r="AV94" s="134"/>
      <c r="AW94" s="134"/>
      <c r="AX94" s="134"/>
      <c r="AY94" s="134"/>
      <c r="AZ94" s="134"/>
      <c r="BA94" s="134"/>
      <c r="BB94" s="134"/>
      <c r="BC94" s="134"/>
      <c r="BD94" s="134"/>
      <c r="BE94" s="134"/>
      <c r="BF94" s="186"/>
      <c r="BG94" s="167"/>
    </row>
    <row r="95" spans="1:59" ht="9.9499999999999993" customHeight="1" x14ac:dyDescent="0.15">
      <c r="A95" s="169"/>
      <c r="B95" s="175"/>
      <c r="C95" s="175"/>
      <c r="D95" s="175"/>
      <c r="E95" s="175"/>
      <c r="F95" s="175"/>
      <c r="G95" s="175"/>
      <c r="H95" s="175"/>
      <c r="I95" s="175"/>
      <c r="J95" s="175"/>
      <c r="K95" s="175"/>
      <c r="L95" s="175"/>
      <c r="M95" s="175"/>
      <c r="N95" s="175"/>
      <c r="O95" s="175"/>
      <c r="P95" s="175"/>
      <c r="Q95" s="1117"/>
      <c r="R95" s="1117"/>
      <c r="S95" s="1117"/>
      <c r="T95" s="1117"/>
      <c r="U95" s="1117"/>
      <c r="V95" s="1117"/>
      <c r="W95" s="1117"/>
      <c r="X95" s="1117"/>
      <c r="Y95" s="1117"/>
      <c r="Z95" s="1117"/>
      <c r="AA95" s="1117"/>
      <c r="AB95" s="1117"/>
      <c r="AC95" s="1117"/>
      <c r="AD95" s="1117"/>
      <c r="AE95" s="1117"/>
      <c r="AF95" s="1117"/>
      <c r="AG95" s="1117"/>
      <c r="AH95" s="1117"/>
      <c r="AI95" s="1117"/>
      <c r="AJ95" s="1117"/>
      <c r="AK95" s="1117"/>
      <c r="AL95" s="1117"/>
      <c r="AM95" s="1117"/>
      <c r="AN95" s="175"/>
      <c r="AO95" s="175"/>
      <c r="AP95" s="175"/>
      <c r="AQ95" s="175"/>
      <c r="AR95" s="175"/>
      <c r="AS95" s="175"/>
      <c r="AT95" s="175"/>
      <c r="AU95" s="175"/>
      <c r="AV95" s="175"/>
      <c r="AW95" s="175"/>
      <c r="AX95" s="175"/>
      <c r="AY95" s="175"/>
      <c r="AZ95" s="175"/>
      <c r="BA95" s="175"/>
      <c r="BB95" s="175"/>
      <c r="BC95" s="175"/>
      <c r="BD95" s="175"/>
      <c r="BE95" s="175"/>
      <c r="BF95" s="189"/>
      <c r="BG95" s="167"/>
    </row>
    <row r="96" spans="1:59" ht="9.9499999999999993" customHeight="1" x14ac:dyDescent="0.15">
      <c r="A96" s="147"/>
      <c r="B96" s="134"/>
      <c r="C96" s="134"/>
      <c r="D96" s="134"/>
      <c r="E96" s="134"/>
      <c r="F96" s="134"/>
      <c r="G96" s="134"/>
      <c r="H96" s="134"/>
      <c r="I96" s="134"/>
      <c r="J96" s="134"/>
      <c r="K96" s="134"/>
      <c r="L96" s="134"/>
      <c r="M96" s="134"/>
      <c r="N96" s="134"/>
      <c r="O96" s="134"/>
      <c r="P96" s="134"/>
      <c r="Q96" s="134"/>
      <c r="R96" s="1008" t="s">
        <v>330</v>
      </c>
      <c r="S96" s="1008"/>
      <c r="T96" s="1008"/>
      <c r="U96" s="1008"/>
      <c r="V96" s="1008"/>
      <c r="W96" s="1008"/>
      <c r="X96" s="1008"/>
      <c r="Y96" s="1008"/>
      <c r="Z96" s="1008"/>
      <c r="AA96" s="1008"/>
      <c r="AB96" s="1008"/>
      <c r="AC96" s="1008"/>
      <c r="AD96" s="1008"/>
      <c r="AE96" s="1008"/>
      <c r="AF96" s="1008"/>
      <c r="AG96" s="1008"/>
      <c r="AH96" s="1010">
        <f>IF(ISBLANK(AH14)," ",AH14)</f>
        <v>0</v>
      </c>
      <c r="AI96" s="1011"/>
      <c r="AJ96" s="1011"/>
      <c r="AK96" s="1011"/>
      <c r="AL96" s="1011"/>
      <c r="AM96" s="1011"/>
      <c r="AN96" s="1011"/>
      <c r="AO96" s="1011"/>
      <c r="AP96" s="1011"/>
      <c r="AQ96" s="1011"/>
      <c r="AR96" s="1011"/>
      <c r="AS96" s="1011"/>
      <c r="AT96" s="1011"/>
      <c r="AU96" s="1011"/>
      <c r="AV96" s="1011"/>
      <c r="AW96" s="1011"/>
      <c r="AX96" s="1011"/>
      <c r="AY96" s="1011"/>
      <c r="AZ96" s="1011"/>
      <c r="BA96" s="1011"/>
      <c r="BB96" s="1011"/>
      <c r="BC96" s="1011"/>
      <c r="BD96" s="1011"/>
      <c r="BE96" s="1011"/>
      <c r="BF96" s="1012"/>
      <c r="BG96" s="167"/>
    </row>
    <row r="97" spans="1:59" ht="9.9499999999999993" customHeight="1" x14ac:dyDescent="0.15">
      <c r="A97" s="147"/>
      <c r="B97" s="134"/>
      <c r="C97" s="134"/>
      <c r="D97" s="134"/>
      <c r="E97" s="134"/>
      <c r="F97" s="134"/>
      <c r="G97" s="134"/>
      <c r="H97" s="134"/>
      <c r="I97" s="134"/>
      <c r="J97" s="134"/>
      <c r="K97" s="134"/>
      <c r="L97" s="134"/>
      <c r="M97" s="134"/>
      <c r="N97" s="134"/>
      <c r="O97" s="134"/>
      <c r="P97" s="134"/>
      <c r="Q97" s="134"/>
      <c r="R97" s="1009"/>
      <c r="S97" s="1009"/>
      <c r="T97" s="1009"/>
      <c r="U97" s="1009"/>
      <c r="V97" s="1009"/>
      <c r="W97" s="1009"/>
      <c r="X97" s="1009"/>
      <c r="Y97" s="1009"/>
      <c r="Z97" s="1009"/>
      <c r="AA97" s="1009"/>
      <c r="AB97" s="1009"/>
      <c r="AC97" s="1009"/>
      <c r="AD97" s="1009"/>
      <c r="AE97" s="1009"/>
      <c r="AF97" s="1009"/>
      <c r="AG97" s="1009"/>
      <c r="AH97" s="1013"/>
      <c r="AI97" s="1014"/>
      <c r="AJ97" s="1014"/>
      <c r="AK97" s="1014"/>
      <c r="AL97" s="1014"/>
      <c r="AM97" s="1014"/>
      <c r="AN97" s="1014"/>
      <c r="AO97" s="1014"/>
      <c r="AP97" s="1014"/>
      <c r="AQ97" s="1014"/>
      <c r="AR97" s="1014"/>
      <c r="AS97" s="1014"/>
      <c r="AT97" s="1014"/>
      <c r="AU97" s="1014"/>
      <c r="AV97" s="1014"/>
      <c r="AW97" s="1014"/>
      <c r="AX97" s="1014"/>
      <c r="AY97" s="1014"/>
      <c r="AZ97" s="1014"/>
      <c r="BA97" s="1014"/>
      <c r="BB97" s="1014"/>
      <c r="BC97" s="1014"/>
      <c r="BD97" s="1014"/>
      <c r="BE97" s="1014"/>
      <c r="BF97" s="1015"/>
      <c r="BG97" s="167"/>
    </row>
    <row r="98" spans="1:59" ht="9.9499999999999993" customHeight="1" x14ac:dyDescent="0.15">
      <c r="A98" s="147"/>
      <c r="B98" s="134"/>
      <c r="C98" s="134"/>
      <c r="D98" s="134"/>
      <c r="E98" s="134"/>
      <c r="F98" s="134"/>
      <c r="G98" s="134"/>
      <c r="H98" s="134"/>
      <c r="I98" s="134"/>
      <c r="J98" s="134"/>
      <c r="K98" s="134"/>
      <c r="L98" s="134"/>
      <c r="M98" s="134"/>
      <c r="N98" s="134"/>
      <c r="O98" s="134"/>
      <c r="P98" s="134"/>
      <c r="Q98" s="134"/>
      <c r="R98" s="1009"/>
      <c r="S98" s="1009"/>
      <c r="T98" s="1009"/>
      <c r="U98" s="1009"/>
      <c r="V98" s="1009"/>
      <c r="W98" s="1009"/>
      <c r="X98" s="1009"/>
      <c r="Y98" s="1009"/>
      <c r="Z98" s="1009"/>
      <c r="AA98" s="1009"/>
      <c r="AB98" s="1009"/>
      <c r="AC98" s="1009"/>
      <c r="AD98" s="1009"/>
      <c r="AE98" s="1009"/>
      <c r="AF98" s="1009"/>
      <c r="AG98" s="1009"/>
      <c r="AH98" s="1013"/>
      <c r="AI98" s="1014"/>
      <c r="AJ98" s="1014"/>
      <c r="AK98" s="1014"/>
      <c r="AL98" s="1014"/>
      <c r="AM98" s="1014"/>
      <c r="AN98" s="1014"/>
      <c r="AO98" s="1014"/>
      <c r="AP98" s="1014"/>
      <c r="AQ98" s="1014"/>
      <c r="AR98" s="1014"/>
      <c r="AS98" s="1014"/>
      <c r="AT98" s="1014"/>
      <c r="AU98" s="1014"/>
      <c r="AV98" s="1014"/>
      <c r="AW98" s="1014"/>
      <c r="AX98" s="1014"/>
      <c r="AY98" s="1014"/>
      <c r="AZ98" s="1014"/>
      <c r="BA98" s="1014"/>
      <c r="BB98" s="1014"/>
      <c r="BC98" s="1014"/>
      <c r="BD98" s="1014"/>
      <c r="BE98" s="1014"/>
      <c r="BF98" s="1015"/>
      <c r="BG98" s="167"/>
    </row>
    <row r="99" spans="1:59" ht="9.9499999999999993" customHeight="1" x14ac:dyDescent="0.15">
      <c r="A99" s="147"/>
      <c r="B99" s="134"/>
      <c r="C99" s="134"/>
      <c r="D99" s="134"/>
      <c r="E99" s="134"/>
      <c r="F99" s="134"/>
      <c r="G99" s="134"/>
      <c r="H99" s="134"/>
      <c r="I99" s="134"/>
      <c r="J99" s="134"/>
      <c r="K99" s="134"/>
      <c r="L99" s="134"/>
      <c r="M99" s="134"/>
      <c r="N99" s="134"/>
      <c r="O99" s="134"/>
      <c r="P99" s="134"/>
      <c r="Q99" s="134"/>
      <c r="R99" s="1009"/>
      <c r="S99" s="1009"/>
      <c r="T99" s="1009"/>
      <c r="U99" s="1009"/>
      <c r="V99" s="1009"/>
      <c r="W99" s="1009"/>
      <c r="X99" s="1009"/>
      <c r="Y99" s="1009"/>
      <c r="Z99" s="1009"/>
      <c r="AA99" s="1009"/>
      <c r="AB99" s="1009"/>
      <c r="AC99" s="1009"/>
      <c r="AD99" s="1009"/>
      <c r="AE99" s="1009"/>
      <c r="AF99" s="1009"/>
      <c r="AG99" s="1009"/>
      <c r="AH99" s="1013"/>
      <c r="AI99" s="1014"/>
      <c r="AJ99" s="1014"/>
      <c r="AK99" s="1014"/>
      <c r="AL99" s="1014"/>
      <c r="AM99" s="1014"/>
      <c r="AN99" s="1014"/>
      <c r="AO99" s="1014"/>
      <c r="AP99" s="1014"/>
      <c r="AQ99" s="1014"/>
      <c r="AR99" s="1014"/>
      <c r="AS99" s="1014"/>
      <c r="AT99" s="1014"/>
      <c r="AU99" s="1014"/>
      <c r="AV99" s="1014"/>
      <c r="AW99" s="1014"/>
      <c r="AX99" s="1014"/>
      <c r="AY99" s="1014"/>
      <c r="AZ99" s="1014"/>
      <c r="BA99" s="1014"/>
      <c r="BB99" s="1014"/>
      <c r="BC99" s="1014"/>
      <c r="BD99" s="1014"/>
      <c r="BE99" s="1014"/>
      <c r="BF99" s="1015"/>
      <c r="BG99" s="167"/>
    </row>
    <row r="100" spans="1:59" ht="9.9499999999999993" customHeight="1" x14ac:dyDescent="0.15">
      <c r="A100" s="147"/>
      <c r="B100" s="134"/>
      <c r="C100" s="134"/>
      <c r="D100" s="134"/>
      <c r="E100" s="134"/>
      <c r="F100" s="134"/>
      <c r="G100" s="134"/>
      <c r="H100" s="134"/>
      <c r="I100" s="134"/>
      <c r="J100" s="134"/>
      <c r="K100" s="134"/>
      <c r="L100" s="134"/>
      <c r="M100" s="134"/>
      <c r="N100" s="134"/>
      <c r="O100" s="134"/>
      <c r="P100" s="134"/>
      <c r="Q100" s="134"/>
      <c r="R100" s="1016" t="s">
        <v>189</v>
      </c>
      <c r="S100" s="1017"/>
      <c r="T100" s="1017"/>
      <c r="U100" s="1017"/>
      <c r="V100" s="1017"/>
      <c r="W100" s="1017"/>
      <c r="X100" s="1017"/>
      <c r="Y100" s="1017"/>
      <c r="Z100" s="1017"/>
      <c r="AA100" s="1017"/>
      <c r="AB100" s="1017"/>
      <c r="AC100" s="1017"/>
      <c r="AD100" s="1017"/>
      <c r="AE100" s="1017"/>
      <c r="AF100" s="1017"/>
      <c r="AG100" s="1018"/>
      <c r="AH100" s="1019">
        <f>IF(ISBLANK(AH18)," ",AH18)</f>
        <v>0</v>
      </c>
      <c r="AI100" s="1020"/>
      <c r="AJ100" s="1020"/>
      <c r="AK100" s="1020"/>
      <c r="AL100" s="1020"/>
      <c r="AM100" s="1020"/>
      <c r="AN100" s="1020"/>
      <c r="AO100" s="1020"/>
      <c r="AP100" s="1020"/>
      <c r="AQ100" s="1020"/>
      <c r="AR100" s="1020"/>
      <c r="AS100" s="1020"/>
      <c r="AT100" s="1020"/>
      <c r="AU100" s="1020"/>
      <c r="AV100" s="1020"/>
      <c r="AW100" s="1020"/>
      <c r="AX100" s="1020"/>
      <c r="AY100" s="1020"/>
      <c r="AZ100" s="1020"/>
      <c r="BA100" s="1020"/>
      <c r="BB100" s="1020"/>
      <c r="BC100" s="1020"/>
      <c r="BD100" s="1020"/>
      <c r="BE100" s="1020"/>
      <c r="BF100" s="1021"/>
      <c r="BG100" s="167"/>
    </row>
    <row r="101" spans="1:59" ht="9.9499999999999993" customHeight="1" x14ac:dyDescent="0.15">
      <c r="A101" s="1118" t="str">
        <f>IF(ISBLANK(A19)," ",A19)</f>
        <v>令和</v>
      </c>
      <c r="B101" s="878"/>
      <c r="C101" s="878"/>
      <c r="D101" s="1119" t="str">
        <f>IF(ISBLANK(D19)," ",D19)</f>
        <v xml:space="preserve"> </v>
      </c>
      <c r="E101" s="1119"/>
      <c r="F101" s="833" t="s">
        <v>1</v>
      </c>
      <c r="G101" s="833"/>
      <c r="H101" s="1119" t="str">
        <f>IF(ISBLANK(H19)," ",H19)</f>
        <v xml:space="preserve"> </v>
      </c>
      <c r="I101" s="1119"/>
      <c r="J101" s="833" t="s">
        <v>27</v>
      </c>
      <c r="K101" s="833"/>
      <c r="L101" s="1119" t="str">
        <f>IF(ISBLANK(L19)," ",L19)</f>
        <v xml:space="preserve"> </v>
      </c>
      <c r="M101" s="1119"/>
      <c r="N101" s="833" t="s">
        <v>9</v>
      </c>
      <c r="O101" s="833"/>
      <c r="P101" s="134"/>
      <c r="Q101" s="134"/>
      <c r="R101" s="1016"/>
      <c r="S101" s="1017"/>
      <c r="T101" s="1017"/>
      <c r="U101" s="1017"/>
      <c r="V101" s="1017"/>
      <c r="W101" s="1017"/>
      <c r="X101" s="1017"/>
      <c r="Y101" s="1017"/>
      <c r="Z101" s="1017"/>
      <c r="AA101" s="1017"/>
      <c r="AB101" s="1017"/>
      <c r="AC101" s="1017"/>
      <c r="AD101" s="1017"/>
      <c r="AE101" s="1017"/>
      <c r="AF101" s="1017"/>
      <c r="AG101" s="1018"/>
      <c r="AH101" s="1022"/>
      <c r="AI101" s="1023"/>
      <c r="AJ101" s="1023"/>
      <c r="AK101" s="1023"/>
      <c r="AL101" s="1023"/>
      <c r="AM101" s="1023"/>
      <c r="AN101" s="1023"/>
      <c r="AO101" s="1023"/>
      <c r="AP101" s="1023"/>
      <c r="AQ101" s="1023"/>
      <c r="AR101" s="1023"/>
      <c r="AS101" s="1023"/>
      <c r="AT101" s="1023"/>
      <c r="AU101" s="1023"/>
      <c r="AV101" s="1023"/>
      <c r="AW101" s="1023"/>
      <c r="AX101" s="1023"/>
      <c r="AY101" s="1023"/>
      <c r="AZ101" s="1023"/>
      <c r="BA101" s="1023"/>
      <c r="BB101" s="1023"/>
      <c r="BC101" s="1023"/>
      <c r="BD101" s="1023"/>
      <c r="BE101" s="1023"/>
      <c r="BF101" s="1024"/>
      <c r="BG101" s="167"/>
    </row>
    <row r="102" spans="1:59" ht="9.9499999999999993" customHeight="1" x14ac:dyDescent="0.15">
      <c r="A102" s="1118"/>
      <c r="B102" s="878"/>
      <c r="C102" s="878"/>
      <c r="D102" s="1119"/>
      <c r="E102" s="1119"/>
      <c r="F102" s="833"/>
      <c r="G102" s="833"/>
      <c r="H102" s="1119"/>
      <c r="I102" s="1119"/>
      <c r="J102" s="833"/>
      <c r="K102" s="833"/>
      <c r="L102" s="1119"/>
      <c r="M102" s="1119"/>
      <c r="N102" s="833"/>
      <c r="O102" s="833"/>
      <c r="P102" s="134"/>
      <c r="Q102" s="134"/>
      <c r="R102" s="1016"/>
      <c r="S102" s="1017"/>
      <c r="T102" s="1017"/>
      <c r="U102" s="1017"/>
      <c r="V102" s="1017"/>
      <c r="W102" s="1017"/>
      <c r="X102" s="1017"/>
      <c r="Y102" s="1017"/>
      <c r="Z102" s="1017"/>
      <c r="AA102" s="1017"/>
      <c r="AB102" s="1017"/>
      <c r="AC102" s="1017"/>
      <c r="AD102" s="1017"/>
      <c r="AE102" s="1017"/>
      <c r="AF102" s="1017"/>
      <c r="AG102" s="1018"/>
      <c r="AH102" s="1025"/>
      <c r="AI102" s="1026"/>
      <c r="AJ102" s="1026"/>
      <c r="AK102" s="1026"/>
      <c r="AL102" s="1026"/>
      <c r="AM102" s="1026"/>
      <c r="AN102" s="1026"/>
      <c r="AO102" s="1026"/>
      <c r="AP102" s="1026"/>
      <c r="AQ102" s="1026"/>
      <c r="AR102" s="1026"/>
      <c r="AS102" s="1026"/>
      <c r="AT102" s="1026"/>
      <c r="AU102" s="1026"/>
      <c r="AV102" s="1026"/>
      <c r="AW102" s="1026"/>
      <c r="AX102" s="1026"/>
      <c r="AY102" s="1026"/>
      <c r="AZ102" s="1026"/>
      <c r="BA102" s="1026"/>
      <c r="BB102" s="1026"/>
      <c r="BC102" s="1026"/>
      <c r="BD102" s="1026"/>
      <c r="BE102" s="1026"/>
      <c r="BF102" s="1027"/>
      <c r="BG102" s="167"/>
    </row>
    <row r="103" spans="1:59" ht="12" customHeight="1" x14ac:dyDescent="0.15">
      <c r="A103" s="147"/>
      <c r="B103" s="134"/>
      <c r="C103" s="134"/>
      <c r="D103" s="134"/>
      <c r="E103" s="134"/>
      <c r="F103" s="134"/>
      <c r="G103" s="134"/>
      <c r="H103" s="134"/>
      <c r="I103" s="134"/>
      <c r="J103" s="134"/>
      <c r="K103" s="134"/>
      <c r="L103" s="134"/>
      <c r="M103" s="134"/>
      <c r="N103" s="134"/>
      <c r="O103" s="134"/>
      <c r="P103" s="134"/>
      <c r="Q103" s="134"/>
      <c r="R103" s="1016" t="s">
        <v>636</v>
      </c>
      <c r="S103" s="1017"/>
      <c r="T103" s="1017"/>
      <c r="U103" s="1017"/>
      <c r="V103" s="1017"/>
      <c r="W103" s="1017"/>
      <c r="X103" s="1017"/>
      <c r="Y103" s="1017"/>
      <c r="Z103" s="1017"/>
      <c r="AA103" s="1017"/>
      <c r="AB103" s="1017"/>
      <c r="AC103" s="1017"/>
      <c r="AD103" s="1017"/>
      <c r="AE103" s="1017"/>
      <c r="AF103" s="1017"/>
      <c r="AG103" s="1018"/>
      <c r="AH103" s="932" t="s">
        <v>333</v>
      </c>
      <c r="AI103" s="933"/>
      <c r="AJ103" s="933"/>
      <c r="AK103" s="933"/>
      <c r="AL103" s="934" t="str">
        <f>IF(ISBLANK(AL21)," ",AL21)</f>
        <v xml:space="preserve"> </v>
      </c>
      <c r="AM103" s="934"/>
      <c r="AN103" s="934"/>
      <c r="AO103" s="934"/>
      <c r="AP103" s="933" t="s">
        <v>138</v>
      </c>
      <c r="AQ103" s="933"/>
      <c r="AR103" s="934">
        <f>IF(ISBLANK(AR21)," ",AR21)</f>
        <v>0</v>
      </c>
      <c r="AS103" s="934"/>
      <c r="AT103" s="934"/>
      <c r="AU103" s="934"/>
      <c r="AV103" s="934"/>
      <c r="AW103" s="934"/>
      <c r="AX103" s="933" t="s">
        <v>334</v>
      </c>
      <c r="AY103" s="933"/>
      <c r="AZ103" s="153"/>
      <c r="BA103" s="153"/>
      <c r="BB103" s="153"/>
      <c r="BC103" s="153"/>
      <c r="BD103" s="153"/>
      <c r="BE103" s="153"/>
      <c r="BF103" s="188"/>
      <c r="BG103" s="167"/>
    </row>
    <row r="104" spans="1:59" ht="12.6" customHeight="1" x14ac:dyDescent="0.15">
      <c r="A104" s="147"/>
      <c r="B104" s="134"/>
      <c r="C104" s="134"/>
      <c r="D104" s="134"/>
      <c r="E104" s="134"/>
      <c r="F104" s="134"/>
      <c r="G104" s="134"/>
      <c r="H104" s="134"/>
      <c r="I104" s="134"/>
      <c r="J104" s="134"/>
      <c r="K104" s="134"/>
      <c r="L104" s="134"/>
      <c r="M104" s="134"/>
      <c r="N104" s="134"/>
      <c r="O104" s="134"/>
      <c r="P104" s="134"/>
      <c r="Q104" s="134"/>
      <c r="R104" s="1016"/>
      <c r="S104" s="1017"/>
      <c r="T104" s="1017"/>
      <c r="U104" s="1017"/>
      <c r="V104" s="1017"/>
      <c r="W104" s="1017"/>
      <c r="X104" s="1017"/>
      <c r="Y104" s="1017"/>
      <c r="Z104" s="1017"/>
      <c r="AA104" s="1017"/>
      <c r="AB104" s="1017"/>
      <c r="AC104" s="1017"/>
      <c r="AD104" s="1017"/>
      <c r="AE104" s="1017"/>
      <c r="AF104" s="1017"/>
      <c r="AG104" s="1018"/>
      <c r="AH104" s="1029">
        <f>IF(ISBLANK(AH22)," ",AH22)</f>
        <v>0</v>
      </c>
      <c r="AI104" s="1030"/>
      <c r="AJ104" s="1030"/>
      <c r="AK104" s="1030"/>
      <c r="AL104" s="1030"/>
      <c r="AM104" s="1030"/>
      <c r="AN104" s="1030"/>
      <c r="AO104" s="1030"/>
      <c r="AP104" s="1030"/>
      <c r="AQ104" s="1030"/>
      <c r="AR104" s="1030"/>
      <c r="AS104" s="1030"/>
      <c r="AT104" s="1030"/>
      <c r="AU104" s="1030"/>
      <c r="AV104" s="1030"/>
      <c r="AW104" s="1030"/>
      <c r="AX104" s="1030"/>
      <c r="AY104" s="1030"/>
      <c r="AZ104" s="1030"/>
      <c r="BA104" s="1030"/>
      <c r="BB104" s="1030"/>
      <c r="BC104" s="1030"/>
      <c r="BD104" s="1030"/>
      <c r="BE104" s="801"/>
      <c r="BF104" s="1033"/>
      <c r="BG104" s="167"/>
    </row>
    <row r="105" spans="1:59" ht="12.6" customHeight="1" x14ac:dyDescent="0.15">
      <c r="A105" s="147"/>
      <c r="B105" s="134"/>
      <c r="C105" s="134"/>
      <c r="D105" s="134"/>
      <c r="E105" s="134"/>
      <c r="F105" s="134"/>
      <c r="G105" s="134"/>
      <c r="H105" s="134"/>
      <c r="I105" s="134"/>
      <c r="J105" s="134"/>
      <c r="K105" s="134"/>
      <c r="L105" s="134"/>
      <c r="M105" s="134"/>
      <c r="N105" s="134"/>
      <c r="O105" s="134"/>
      <c r="P105" s="134"/>
      <c r="Q105" s="134"/>
      <c r="R105" s="1016"/>
      <c r="S105" s="1017"/>
      <c r="T105" s="1017"/>
      <c r="U105" s="1017"/>
      <c r="V105" s="1017"/>
      <c r="W105" s="1017"/>
      <c r="X105" s="1017"/>
      <c r="Y105" s="1017"/>
      <c r="Z105" s="1017"/>
      <c r="AA105" s="1017"/>
      <c r="AB105" s="1017"/>
      <c r="AC105" s="1017"/>
      <c r="AD105" s="1017"/>
      <c r="AE105" s="1017"/>
      <c r="AF105" s="1017"/>
      <c r="AG105" s="1018"/>
      <c r="AH105" s="1029"/>
      <c r="AI105" s="1030"/>
      <c r="AJ105" s="1030"/>
      <c r="AK105" s="1030"/>
      <c r="AL105" s="1030"/>
      <c r="AM105" s="1030"/>
      <c r="AN105" s="1030"/>
      <c r="AO105" s="1030"/>
      <c r="AP105" s="1030"/>
      <c r="AQ105" s="1030"/>
      <c r="AR105" s="1030"/>
      <c r="AS105" s="1030"/>
      <c r="AT105" s="1030"/>
      <c r="AU105" s="1030"/>
      <c r="AV105" s="1030"/>
      <c r="AW105" s="1030"/>
      <c r="AX105" s="1030"/>
      <c r="AY105" s="1030"/>
      <c r="AZ105" s="1030"/>
      <c r="BA105" s="1030"/>
      <c r="BB105" s="1030"/>
      <c r="BC105" s="1030"/>
      <c r="BD105" s="1030"/>
      <c r="BE105" s="1034"/>
      <c r="BF105" s="1033"/>
      <c r="BG105" s="167"/>
    </row>
    <row r="106" spans="1:59" ht="12.6" customHeight="1" x14ac:dyDescent="0.15">
      <c r="A106" s="147"/>
      <c r="B106" s="134"/>
      <c r="C106" s="134"/>
      <c r="D106" s="134"/>
      <c r="E106" s="134"/>
      <c r="F106" s="134"/>
      <c r="G106" s="134"/>
      <c r="H106" s="134"/>
      <c r="I106" s="134"/>
      <c r="J106" s="134"/>
      <c r="K106" s="134"/>
      <c r="L106" s="134"/>
      <c r="M106" s="134"/>
      <c r="N106" s="134"/>
      <c r="O106" s="134"/>
      <c r="P106" s="134"/>
      <c r="Q106" s="134"/>
      <c r="R106" s="1016"/>
      <c r="S106" s="1017"/>
      <c r="T106" s="1017"/>
      <c r="U106" s="1017"/>
      <c r="V106" s="1017"/>
      <c r="W106" s="1017"/>
      <c r="X106" s="1017"/>
      <c r="Y106" s="1017"/>
      <c r="Z106" s="1017"/>
      <c r="AA106" s="1017"/>
      <c r="AB106" s="1017"/>
      <c r="AC106" s="1017"/>
      <c r="AD106" s="1017"/>
      <c r="AE106" s="1017"/>
      <c r="AF106" s="1017"/>
      <c r="AG106" s="1018"/>
      <c r="AH106" s="1031"/>
      <c r="AI106" s="1032"/>
      <c r="AJ106" s="1032"/>
      <c r="AK106" s="1032"/>
      <c r="AL106" s="1032"/>
      <c r="AM106" s="1032"/>
      <c r="AN106" s="1032"/>
      <c r="AO106" s="1032"/>
      <c r="AP106" s="1032"/>
      <c r="AQ106" s="1032"/>
      <c r="AR106" s="1032"/>
      <c r="AS106" s="1032"/>
      <c r="AT106" s="1032"/>
      <c r="AU106" s="1032"/>
      <c r="AV106" s="1032"/>
      <c r="AW106" s="1032"/>
      <c r="AX106" s="1032"/>
      <c r="AY106" s="1032"/>
      <c r="AZ106" s="1032"/>
      <c r="BA106" s="1032"/>
      <c r="BB106" s="1032"/>
      <c r="BC106" s="1032"/>
      <c r="BD106" s="1032"/>
      <c r="BE106" s="1035"/>
      <c r="BF106" s="1036"/>
      <c r="BG106" s="167"/>
    </row>
    <row r="107" spans="1:59" ht="8.1" customHeight="1" x14ac:dyDescent="0.15">
      <c r="A107" s="147"/>
      <c r="B107" s="134"/>
      <c r="C107" s="134"/>
      <c r="D107" s="134"/>
      <c r="E107" s="134"/>
      <c r="F107" s="134"/>
      <c r="G107" s="134"/>
      <c r="H107" s="134"/>
      <c r="I107" s="134"/>
      <c r="J107" s="134"/>
      <c r="K107" s="134"/>
      <c r="L107" s="134"/>
      <c r="M107" s="134"/>
      <c r="N107" s="134"/>
      <c r="O107" s="134"/>
      <c r="P107" s="134"/>
      <c r="Q107" s="134"/>
      <c r="R107" s="1016" t="s">
        <v>254</v>
      </c>
      <c r="S107" s="1017"/>
      <c r="T107" s="1017"/>
      <c r="U107" s="1017"/>
      <c r="V107" s="1017"/>
      <c r="W107" s="1017"/>
      <c r="X107" s="1017"/>
      <c r="Y107" s="1017"/>
      <c r="Z107" s="1017"/>
      <c r="AA107" s="1017"/>
      <c r="AB107" s="1017"/>
      <c r="AC107" s="1017"/>
      <c r="AD107" s="1017"/>
      <c r="AE107" s="1017"/>
      <c r="AF107" s="1017"/>
      <c r="AG107" s="1018"/>
      <c r="AH107" s="498">
        <f>IF(ISBLANK(AH25)," ",AH25)</f>
        <v>0</v>
      </c>
      <c r="AI107" s="499"/>
      <c r="AJ107" s="499"/>
      <c r="AK107" s="499"/>
      <c r="AL107" s="499"/>
      <c r="AM107" s="499"/>
      <c r="AN107" s="499"/>
      <c r="AO107" s="499"/>
      <c r="AP107" s="499"/>
      <c r="AQ107" s="499"/>
      <c r="AR107" s="499"/>
      <c r="AS107" s="499"/>
      <c r="AT107" s="499"/>
      <c r="AU107" s="499"/>
      <c r="AV107" s="499"/>
      <c r="AW107" s="499"/>
      <c r="AX107" s="499"/>
      <c r="AY107" s="499"/>
      <c r="AZ107" s="499"/>
      <c r="BA107" s="499"/>
      <c r="BB107" s="499"/>
      <c r="BC107" s="499"/>
      <c r="BD107" s="499"/>
      <c r="BE107" s="499"/>
      <c r="BF107" s="500"/>
      <c r="BG107" s="167"/>
    </row>
    <row r="108" spans="1:59" ht="9.9499999999999993" customHeight="1" x14ac:dyDescent="0.15">
      <c r="A108" s="1120" t="s">
        <v>131</v>
      </c>
      <c r="B108" s="1121"/>
      <c r="C108" s="1121"/>
      <c r="D108" s="1121"/>
      <c r="E108" s="495" t="str">
        <f>IF(ISBLANK(E26)," ",E26)</f>
        <v>石狩振興局長</v>
      </c>
      <c r="F108" s="495"/>
      <c r="G108" s="495"/>
      <c r="H108" s="399"/>
      <c r="I108" s="399"/>
      <c r="J108" s="399"/>
      <c r="K108" s="399"/>
      <c r="L108" s="399"/>
      <c r="M108" s="399"/>
      <c r="N108" s="399"/>
      <c r="O108" s="399"/>
      <c r="P108" s="873" t="s">
        <v>137</v>
      </c>
      <c r="Q108" s="877"/>
      <c r="R108" s="1016"/>
      <c r="S108" s="1017"/>
      <c r="T108" s="1017"/>
      <c r="U108" s="1017"/>
      <c r="V108" s="1017"/>
      <c r="W108" s="1017"/>
      <c r="X108" s="1017"/>
      <c r="Y108" s="1017"/>
      <c r="Z108" s="1017"/>
      <c r="AA108" s="1017"/>
      <c r="AB108" s="1017"/>
      <c r="AC108" s="1017"/>
      <c r="AD108" s="1017"/>
      <c r="AE108" s="1017"/>
      <c r="AF108" s="1017"/>
      <c r="AG108" s="1018"/>
      <c r="AH108" s="501"/>
      <c r="AI108" s="502"/>
      <c r="AJ108" s="502"/>
      <c r="AK108" s="502"/>
      <c r="AL108" s="502"/>
      <c r="AM108" s="502"/>
      <c r="AN108" s="502"/>
      <c r="AO108" s="502"/>
      <c r="AP108" s="502"/>
      <c r="AQ108" s="502"/>
      <c r="AR108" s="502"/>
      <c r="AS108" s="502"/>
      <c r="AT108" s="502"/>
      <c r="AU108" s="502"/>
      <c r="AV108" s="502"/>
      <c r="AW108" s="502"/>
      <c r="AX108" s="502"/>
      <c r="AY108" s="502"/>
      <c r="AZ108" s="502"/>
      <c r="BA108" s="502"/>
      <c r="BB108" s="502"/>
      <c r="BC108" s="502"/>
      <c r="BD108" s="502"/>
      <c r="BE108" s="502"/>
      <c r="BF108" s="503"/>
      <c r="BG108" s="167"/>
    </row>
    <row r="109" spans="1:59" ht="9.9499999999999993" customHeight="1" x14ac:dyDescent="0.15">
      <c r="A109" s="1120"/>
      <c r="B109" s="1121"/>
      <c r="C109" s="1121"/>
      <c r="D109" s="1121"/>
      <c r="E109" s="495"/>
      <c r="F109" s="495"/>
      <c r="G109" s="495"/>
      <c r="H109" s="399"/>
      <c r="I109" s="399"/>
      <c r="J109" s="399"/>
      <c r="K109" s="399"/>
      <c r="L109" s="399"/>
      <c r="M109" s="399"/>
      <c r="N109" s="399"/>
      <c r="O109" s="399"/>
      <c r="P109" s="873"/>
      <c r="Q109" s="877"/>
      <c r="R109" s="1016"/>
      <c r="S109" s="1017"/>
      <c r="T109" s="1017"/>
      <c r="U109" s="1017"/>
      <c r="V109" s="1017"/>
      <c r="W109" s="1017"/>
      <c r="X109" s="1017"/>
      <c r="Y109" s="1017"/>
      <c r="Z109" s="1017"/>
      <c r="AA109" s="1017"/>
      <c r="AB109" s="1017"/>
      <c r="AC109" s="1017"/>
      <c r="AD109" s="1017"/>
      <c r="AE109" s="1017"/>
      <c r="AF109" s="1017"/>
      <c r="AG109" s="1018"/>
      <c r="AH109" s="501"/>
      <c r="AI109" s="502"/>
      <c r="AJ109" s="502"/>
      <c r="AK109" s="502"/>
      <c r="AL109" s="502"/>
      <c r="AM109" s="502"/>
      <c r="AN109" s="502"/>
      <c r="AO109" s="502"/>
      <c r="AP109" s="502"/>
      <c r="AQ109" s="502"/>
      <c r="AR109" s="502"/>
      <c r="AS109" s="502"/>
      <c r="AT109" s="502"/>
      <c r="AU109" s="502"/>
      <c r="AV109" s="502"/>
      <c r="AW109" s="502"/>
      <c r="AX109" s="502"/>
      <c r="AY109" s="502"/>
      <c r="AZ109" s="502"/>
      <c r="BA109" s="502"/>
      <c r="BB109" s="502"/>
      <c r="BC109" s="502"/>
      <c r="BD109" s="502"/>
      <c r="BE109" s="502"/>
      <c r="BF109" s="503"/>
      <c r="BG109" s="167"/>
    </row>
    <row r="110" spans="1:59" ht="12" customHeight="1" x14ac:dyDescent="0.15">
      <c r="A110" s="169"/>
      <c r="B110" s="175"/>
      <c r="C110" s="175"/>
      <c r="D110" s="175"/>
      <c r="E110" s="175"/>
      <c r="F110" s="175"/>
      <c r="G110" s="175"/>
      <c r="H110" s="175"/>
      <c r="I110" s="175"/>
      <c r="J110" s="175"/>
      <c r="K110" s="175"/>
      <c r="L110" s="175"/>
      <c r="M110" s="175"/>
      <c r="N110" s="175"/>
      <c r="O110" s="175"/>
      <c r="P110" s="175"/>
      <c r="Q110" s="175"/>
      <c r="R110" s="1037"/>
      <c r="S110" s="1038"/>
      <c r="T110" s="1038"/>
      <c r="U110" s="1038"/>
      <c r="V110" s="1038"/>
      <c r="W110" s="1038"/>
      <c r="X110" s="1038"/>
      <c r="Y110" s="1038"/>
      <c r="Z110" s="1038"/>
      <c r="AA110" s="1038"/>
      <c r="AB110" s="1038"/>
      <c r="AC110" s="1038"/>
      <c r="AD110" s="1038"/>
      <c r="AE110" s="1038"/>
      <c r="AF110" s="1038"/>
      <c r="AG110" s="1039"/>
      <c r="AH110" s="504"/>
      <c r="AI110" s="504"/>
      <c r="AJ110" s="504"/>
      <c r="AK110" s="505" t="str">
        <f>IF(ISBLANK(AK28)," ",AK28)</f>
        <v>(電話</v>
      </c>
      <c r="AL110" s="505"/>
      <c r="AM110" s="505"/>
      <c r="AN110" s="505"/>
      <c r="AO110" s="505"/>
      <c r="AP110" s="506">
        <f>IF(ISBLANK(AP28)," ",AP28)</f>
        <v>0</v>
      </c>
      <c r="AQ110" s="506"/>
      <c r="AR110" s="507"/>
      <c r="AS110" s="507"/>
      <c r="AT110" s="507"/>
      <c r="AU110" s="507"/>
      <c r="AV110" s="507"/>
      <c r="AW110" s="507"/>
      <c r="AX110" s="507"/>
      <c r="AY110" s="507"/>
      <c r="AZ110" s="507"/>
      <c r="BA110" s="507"/>
      <c r="BB110" s="507"/>
      <c r="BC110" s="507"/>
      <c r="BD110" s="507"/>
      <c r="BE110" s="458" t="s">
        <v>149</v>
      </c>
      <c r="BF110" s="459"/>
      <c r="BG110" s="167"/>
    </row>
    <row r="111" spans="1:59" ht="10.5" customHeight="1" x14ac:dyDescent="0.15">
      <c r="A111" s="1122" t="s">
        <v>26</v>
      </c>
      <c r="B111" s="1123"/>
      <c r="C111" s="1123"/>
      <c r="D111" s="1123"/>
      <c r="E111" s="1123"/>
      <c r="F111" s="1123"/>
      <c r="G111" s="1123"/>
      <c r="H111" s="1123"/>
      <c r="I111" s="1123"/>
      <c r="J111" s="1124"/>
      <c r="K111" s="1125" t="s">
        <v>335</v>
      </c>
      <c r="L111" s="1126"/>
      <c r="M111" s="1127">
        <f>IF(ISBLANK(M29)," ",M29)</f>
        <v>1</v>
      </c>
      <c r="N111" s="1128"/>
      <c r="O111" s="1127">
        <f ca="1">IF(ISBLANK(O29)," ",O29)</f>
        <v>0</v>
      </c>
      <c r="P111" s="1128"/>
      <c r="Q111" s="1128"/>
      <c r="R111" s="1128"/>
      <c r="S111" s="1128"/>
      <c r="T111" s="1128"/>
      <c r="U111" s="1128"/>
      <c r="V111" s="1128"/>
      <c r="W111" s="1128"/>
      <c r="X111" s="1128"/>
      <c r="Y111" s="1128"/>
      <c r="Z111" s="1128"/>
      <c r="AA111" s="1126" t="s">
        <v>335</v>
      </c>
      <c r="AB111" s="1126"/>
      <c r="AC111" s="1127" t="str">
        <f>IF(ISBLANK(AC29)," ",AC29)</f>
        <v xml:space="preserve"> </v>
      </c>
      <c r="AD111" s="1128"/>
      <c r="AE111" s="1127" t="str">
        <f ca="1">IF(ISBLANK(AE29)," ",AE29)</f>
        <v/>
      </c>
      <c r="AF111" s="1128"/>
      <c r="AG111" s="1128"/>
      <c r="AH111" s="1128"/>
      <c r="AI111" s="1128"/>
      <c r="AJ111" s="1128"/>
      <c r="AK111" s="1128"/>
      <c r="AL111" s="1128"/>
      <c r="AM111" s="1128"/>
      <c r="AN111" s="1128"/>
      <c r="AO111" s="1128"/>
      <c r="AP111" s="1128"/>
      <c r="AQ111" s="1126" t="s">
        <v>335</v>
      </c>
      <c r="AR111" s="1126"/>
      <c r="AS111" s="1127" t="str">
        <f>IF(ISBLANK(AS29)," ",AS29)</f>
        <v xml:space="preserve"> </v>
      </c>
      <c r="AT111" s="1128"/>
      <c r="AU111" s="1127" t="str">
        <f ca="1">IF(ISBLANK(AU29)," ",AU29)</f>
        <v/>
      </c>
      <c r="AV111" s="1128"/>
      <c r="AW111" s="1128"/>
      <c r="AX111" s="1128"/>
      <c r="AY111" s="1128"/>
      <c r="AZ111" s="1128"/>
      <c r="BA111" s="1128"/>
      <c r="BB111" s="1128"/>
      <c r="BC111" s="1128"/>
      <c r="BD111" s="1128"/>
      <c r="BE111" s="1128"/>
      <c r="BF111" s="1129"/>
      <c r="BG111" s="167"/>
    </row>
    <row r="112" spans="1:59" ht="10.5" customHeight="1" x14ac:dyDescent="0.15">
      <c r="A112" s="984"/>
      <c r="B112" s="985"/>
      <c r="C112" s="985"/>
      <c r="D112" s="985"/>
      <c r="E112" s="985"/>
      <c r="F112" s="985"/>
      <c r="G112" s="985"/>
      <c r="H112" s="985"/>
      <c r="I112" s="985"/>
      <c r="J112" s="986"/>
      <c r="K112" s="987"/>
      <c r="L112" s="800"/>
      <c r="M112" s="991"/>
      <c r="N112" s="991"/>
      <c r="O112" s="991"/>
      <c r="P112" s="991"/>
      <c r="Q112" s="991"/>
      <c r="R112" s="991"/>
      <c r="S112" s="991"/>
      <c r="T112" s="991"/>
      <c r="U112" s="991"/>
      <c r="V112" s="991"/>
      <c r="W112" s="991"/>
      <c r="X112" s="991"/>
      <c r="Y112" s="991"/>
      <c r="Z112" s="991"/>
      <c r="AA112" s="800"/>
      <c r="AB112" s="800"/>
      <c r="AC112" s="991"/>
      <c r="AD112" s="991"/>
      <c r="AE112" s="991"/>
      <c r="AF112" s="991"/>
      <c r="AG112" s="991"/>
      <c r="AH112" s="991"/>
      <c r="AI112" s="991"/>
      <c r="AJ112" s="991"/>
      <c r="AK112" s="991"/>
      <c r="AL112" s="991"/>
      <c r="AM112" s="991"/>
      <c r="AN112" s="991"/>
      <c r="AO112" s="991"/>
      <c r="AP112" s="991"/>
      <c r="AQ112" s="800"/>
      <c r="AR112" s="800"/>
      <c r="AS112" s="991"/>
      <c r="AT112" s="991"/>
      <c r="AU112" s="991"/>
      <c r="AV112" s="991"/>
      <c r="AW112" s="991"/>
      <c r="AX112" s="991"/>
      <c r="AY112" s="991"/>
      <c r="AZ112" s="991"/>
      <c r="BA112" s="991"/>
      <c r="BB112" s="991"/>
      <c r="BC112" s="991"/>
      <c r="BD112" s="991"/>
      <c r="BE112" s="991"/>
      <c r="BF112" s="993"/>
      <c r="BG112" s="167"/>
    </row>
    <row r="113" spans="1:59" ht="10.5" customHeight="1" x14ac:dyDescent="0.15">
      <c r="A113" s="984" t="s">
        <v>337</v>
      </c>
      <c r="B113" s="985"/>
      <c r="C113" s="985"/>
      <c r="D113" s="985"/>
      <c r="E113" s="985"/>
      <c r="F113" s="985"/>
      <c r="G113" s="985"/>
      <c r="H113" s="985"/>
      <c r="I113" s="985"/>
      <c r="J113" s="986"/>
      <c r="K113" s="987" t="s">
        <v>335</v>
      </c>
      <c r="L113" s="800"/>
      <c r="M113" s="990" t="str">
        <f>IF(ISBLANK(M31)," ",M31)</f>
        <v xml:space="preserve"> </v>
      </c>
      <c r="N113" s="991"/>
      <c r="O113" s="990" t="str">
        <f ca="1">IF(ISBLANK(O31)," ",O31)</f>
        <v/>
      </c>
      <c r="P113" s="991"/>
      <c r="Q113" s="991"/>
      <c r="R113" s="991"/>
      <c r="S113" s="991"/>
      <c r="T113" s="991"/>
      <c r="U113" s="991"/>
      <c r="V113" s="991"/>
      <c r="W113" s="991"/>
      <c r="X113" s="991"/>
      <c r="Y113" s="991"/>
      <c r="Z113" s="991"/>
      <c r="AA113" s="800" t="s">
        <v>335</v>
      </c>
      <c r="AB113" s="800"/>
      <c r="AC113" s="990" t="str">
        <f>IF(ISBLANK(AC31)," ",AC31)</f>
        <v xml:space="preserve"> </v>
      </c>
      <c r="AD113" s="991"/>
      <c r="AE113" s="990" t="str">
        <f ca="1">IF(ISBLANK(AE31)," ",AE31)</f>
        <v/>
      </c>
      <c r="AF113" s="991"/>
      <c r="AG113" s="991"/>
      <c r="AH113" s="991"/>
      <c r="AI113" s="991"/>
      <c r="AJ113" s="991"/>
      <c r="AK113" s="991"/>
      <c r="AL113" s="991"/>
      <c r="AM113" s="991"/>
      <c r="AN113" s="991"/>
      <c r="AO113" s="991"/>
      <c r="AP113" s="991"/>
      <c r="AQ113" s="800" t="s">
        <v>335</v>
      </c>
      <c r="AR113" s="800"/>
      <c r="AS113" s="990" t="str">
        <f>IF(ISBLANK(AS31)," ",AS31)</f>
        <v xml:space="preserve"> </v>
      </c>
      <c r="AT113" s="991"/>
      <c r="AU113" s="990" t="str">
        <f ca="1">IF(ISBLANK(AU31)," ",AU31)</f>
        <v/>
      </c>
      <c r="AV113" s="991"/>
      <c r="AW113" s="991"/>
      <c r="AX113" s="991"/>
      <c r="AY113" s="991"/>
      <c r="AZ113" s="991"/>
      <c r="BA113" s="991"/>
      <c r="BB113" s="991"/>
      <c r="BC113" s="991"/>
      <c r="BD113" s="991"/>
      <c r="BE113" s="991"/>
      <c r="BF113" s="993"/>
      <c r="BG113" s="167"/>
    </row>
    <row r="114" spans="1:59" ht="10.5" customHeight="1" x14ac:dyDescent="0.15">
      <c r="A114" s="984"/>
      <c r="B114" s="985"/>
      <c r="C114" s="985"/>
      <c r="D114" s="985"/>
      <c r="E114" s="985"/>
      <c r="F114" s="985"/>
      <c r="G114" s="985"/>
      <c r="H114" s="985"/>
      <c r="I114" s="985"/>
      <c r="J114" s="986"/>
      <c r="K114" s="988"/>
      <c r="L114" s="989"/>
      <c r="M114" s="992"/>
      <c r="N114" s="992"/>
      <c r="O114" s="992"/>
      <c r="P114" s="992"/>
      <c r="Q114" s="992"/>
      <c r="R114" s="992"/>
      <c r="S114" s="992"/>
      <c r="T114" s="992"/>
      <c r="U114" s="992"/>
      <c r="V114" s="992"/>
      <c r="W114" s="992"/>
      <c r="X114" s="992"/>
      <c r="Y114" s="992"/>
      <c r="Z114" s="992"/>
      <c r="AA114" s="989"/>
      <c r="AB114" s="989"/>
      <c r="AC114" s="992"/>
      <c r="AD114" s="992"/>
      <c r="AE114" s="992"/>
      <c r="AF114" s="992"/>
      <c r="AG114" s="992"/>
      <c r="AH114" s="992"/>
      <c r="AI114" s="992"/>
      <c r="AJ114" s="992"/>
      <c r="AK114" s="992"/>
      <c r="AL114" s="992"/>
      <c r="AM114" s="992"/>
      <c r="AN114" s="992"/>
      <c r="AO114" s="992"/>
      <c r="AP114" s="992"/>
      <c r="AQ114" s="989"/>
      <c r="AR114" s="989"/>
      <c r="AS114" s="992"/>
      <c r="AT114" s="992"/>
      <c r="AU114" s="992"/>
      <c r="AV114" s="992"/>
      <c r="AW114" s="992"/>
      <c r="AX114" s="992"/>
      <c r="AY114" s="992"/>
      <c r="AZ114" s="992"/>
      <c r="BA114" s="992"/>
      <c r="BB114" s="992"/>
      <c r="BC114" s="992"/>
      <c r="BD114" s="992"/>
      <c r="BE114" s="992"/>
      <c r="BF114" s="994"/>
      <c r="BG114" s="167"/>
    </row>
    <row r="115" spans="1:59" ht="9.9499999999999993" customHeight="1" x14ac:dyDescent="0.15">
      <c r="A115" s="1130" t="s">
        <v>338</v>
      </c>
      <c r="B115" s="1131"/>
      <c r="C115" s="1131"/>
      <c r="D115" s="1131"/>
      <c r="E115" s="1131"/>
      <c r="F115" s="1131"/>
      <c r="G115" s="1131"/>
      <c r="H115" s="1131"/>
      <c r="I115" s="1132"/>
      <c r="J115" s="950" t="str">
        <f>IF(SUM(J33)=0," ",SUM(J33))</f>
        <v xml:space="preserve"> </v>
      </c>
      <c r="K115" s="951"/>
      <c r="L115" s="951"/>
      <c r="M115" s="951"/>
      <c r="N115" s="951"/>
      <c r="O115" s="951"/>
      <c r="P115" s="951"/>
      <c r="Q115" s="951"/>
      <c r="R115" s="951"/>
      <c r="S115" s="951"/>
      <c r="T115" s="951"/>
      <c r="U115" s="951"/>
      <c r="V115" s="951"/>
      <c r="W115" s="1133" t="s">
        <v>341</v>
      </c>
      <c r="X115" s="1133"/>
      <c r="Y115" s="1133"/>
      <c r="Z115" s="1135" t="s">
        <v>342</v>
      </c>
      <c r="AA115" s="1131"/>
      <c r="AB115" s="1131"/>
      <c r="AC115" s="1131"/>
      <c r="AD115" s="1131"/>
      <c r="AE115" s="1131"/>
      <c r="AF115" s="1131"/>
      <c r="AG115" s="1132"/>
      <c r="AH115" s="153"/>
      <c r="AI115" s="996" t="str">
        <f>IF(ISBLANK(AI33)," ",AI33)</f>
        <v>令和</v>
      </c>
      <c r="AJ115" s="996"/>
      <c r="AK115" s="996"/>
      <c r="AL115" s="996"/>
      <c r="AM115" s="995" t="str">
        <f>IF(ISBLANK(AM33)," ",AM33)</f>
        <v xml:space="preserve"> </v>
      </c>
      <c r="AN115" s="995"/>
      <c r="AO115" s="995"/>
      <c r="AP115" s="996" t="s">
        <v>1</v>
      </c>
      <c r="AQ115" s="996"/>
      <c r="AR115" s="995" t="str">
        <f>IF(ISBLANK(AR33)," ",AR33)</f>
        <v xml:space="preserve"> </v>
      </c>
      <c r="AS115" s="995"/>
      <c r="AT115" s="995"/>
      <c r="AU115" s="996" t="s">
        <v>27</v>
      </c>
      <c r="AV115" s="996"/>
      <c r="AW115" s="995" t="str">
        <f>IF(ISBLANK(AW33)," ",AW33)</f>
        <v xml:space="preserve"> </v>
      </c>
      <c r="AX115" s="995"/>
      <c r="AY115" s="995"/>
      <c r="AZ115" s="996" t="s">
        <v>9</v>
      </c>
      <c r="BA115" s="996"/>
      <c r="BB115" s="997" t="s">
        <v>111</v>
      </c>
      <c r="BC115" s="997"/>
      <c r="BD115" s="997"/>
      <c r="BE115" s="997"/>
      <c r="BF115" s="188"/>
      <c r="BG115" s="167"/>
    </row>
    <row r="116" spans="1:59" ht="9.9499999999999993" customHeight="1" x14ac:dyDescent="0.15">
      <c r="A116" s="984"/>
      <c r="B116" s="985"/>
      <c r="C116" s="985"/>
      <c r="D116" s="985"/>
      <c r="E116" s="985"/>
      <c r="F116" s="985"/>
      <c r="G116" s="985"/>
      <c r="H116" s="985"/>
      <c r="I116" s="986"/>
      <c r="J116" s="952"/>
      <c r="K116" s="953"/>
      <c r="L116" s="953"/>
      <c r="M116" s="953"/>
      <c r="N116" s="953"/>
      <c r="O116" s="953"/>
      <c r="P116" s="953"/>
      <c r="Q116" s="953"/>
      <c r="R116" s="953"/>
      <c r="S116" s="953"/>
      <c r="T116" s="953"/>
      <c r="U116" s="953"/>
      <c r="V116" s="953"/>
      <c r="W116" s="1134"/>
      <c r="X116" s="1134"/>
      <c r="Y116" s="1134"/>
      <c r="Z116" s="1001"/>
      <c r="AA116" s="985"/>
      <c r="AB116" s="985"/>
      <c r="AC116" s="985"/>
      <c r="AD116" s="985"/>
      <c r="AE116" s="985"/>
      <c r="AF116" s="985"/>
      <c r="AG116" s="986"/>
      <c r="AH116" s="134"/>
      <c r="AI116" s="909"/>
      <c r="AJ116" s="909"/>
      <c r="AK116" s="909"/>
      <c r="AL116" s="909"/>
      <c r="AM116" s="906"/>
      <c r="AN116" s="906"/>
      <c r="AO116" s="906"/>
      <c r="AP116" s="909"/>
      <c r="AQ116" s="909"/>
      <c r="AR116" s="906"/>
      <c r="AS116" s="906"/>
      <c r="AT116" s="906"/>
      <c r="AU116" s="909"/>
      <c r="AV116" s="909"/>
      <c r="AW116" s="906"/>
      <c r="AX116" s="906"/>
      <c r="AY116" s="906"/>
      <c r="AZ116" s="909"/>
      <c r="BA116" s="909"/>
      <c r="BB116" s="800"/>
      <c r="BC116" s="800"/>
      <c r="BD116" s="800"/>
      <c r="BE116" s="800"/>
      <c r="BF116" s="186"/>
      <c r="BG116" s="167"/>
    </row>
    <row r="117" spans="1:59" ht="9.9499999999999993" customHeight="1" x14ac:dyDescent="0.15">
      <c r="A117" s="984" t="s">
        <v>80</v>
      </c>
      <c r="B117" s="985"/>
      <c r="C117" s="985"/>
      <c r="D117" s="985"/>
      <c r="E117" s="985"/>
      <c r="F117" s="985"/>
      <c r="G117" s="985"/>
      <c r="H117" s="985"/>
      <c r="I117" s="986"/>
      <c r="J117" s="952"/>
      <c r="K117" s="953"/>
      <c r="L117" s="953"/>
      <c r="M117" s="953"/>
      <c r="N117" s="953"/>
      <c r="O117" s="953"/>
      <c r="P117" s="953"/>
      <c r="Q117" s="953"/>
      <c r="R117" s="953"/>
      <c r="S117" s="953"/>
      <c r="T117" s="953"/>
      <c r="U117" s="953"/>
      <c r="V117" s="953"/>
      <c r="W117" s="800"/>
      <c r="X117" s="800"/>
      <c r="Y117" s="800"/>
      <c r="Z117" s="1001" t="s">
        <v>160</v>
      </c>
      <c r="AA117" s="985"/>
      <c r="AB117" s="985"/>
      <c r="AC117" s="985"/>
      <c r="AD117" s="985"/>
      <c r="AE117" s="985"/>
      <c r="AF117" s="985"/>
      <c r="AG117" s="986"/>
      <c r="AH117" s="134"/>
      <c r="AI117" s="909" t="str">
        <f>IF(ISBLANK(AI35)," ",AI35)</f>
        <v>令和</v>
      </c>
      <c r="AJ117" s="909"/>
      <c r="AK117" s="909"/>
      <c r="AL117" s="909"/>
      <c r="AM117" s="906" t="str">
        <f>IF(ISBLANK(AM35)," ",AM35)</f>
        <v xml:space="preserve"> </v>
      </c>
      <c r="AN117" s="906"/>
      <c r="AO117" s="906"/>
      <c r="AP117" s="909" t="s">
        <v>1</v>
      </c>
      <c r="AQ117" s="909"/>
      <c r="AR117" s="906" t="str">
        <f>IF(ISBLANK(AR35)," ",AR35)</f>
        <v xml:space="preserve"> </v>
      </c>
      <c r="AS117" s="906"/>
      <c r="AT117" s="906"/>
      <c r="AU117" s="909" t="s">
        <v>27</v>
      </c>
      <c r="AV117" s="909"/>
      <c r="AW117" s="906" t="str">
        <f>IF(ISBLANK(AW35)," ",AW35)</f>
        <v xml:space="preserve"> </v>
      </c>
      <c r="AX117" s="906"/>
      <c r="AY117" s="906"/>
      <c r="AZ117" s="909" t="s">
        <v>9</v>
      </c>
      <c r="BA117" s="909"/>
      <c r="BB117" s="800" t="s">
        <v>343</v>
      </c>
      <c r="BC117" s="800"/>
      <c r="BD117" s="800"/>
      <c r="BE117" s="800"/>
      <c r="BF117" s="186"/>
      <c r="BG117" s="167"/>
    </row>
    <row r="118" spans="1:59" ht="9.9499999999999993" customHeight="1" x14ac:dyDescent="0.15">
      <c r="A118" s="998"/>
      <c r="B118" s="999"/>
      <c r="C118" s="999"/>
      <c r="D118" s="999"/>
      <c r="E118" s="999"/>
      <c r="F118" s="999"/>
      <c r="G118" s="999"/>
      <c r="H118" s="999"/>
      <c r="I118" s="1000"/>
      <c r="J118" s="954"/>
      <c r="K118" s="955"/>
      <c r="L118" s="955"/>
      <c r="M118" s="955"/>
      <c r="N118" s="955"/>
      <c r="O118" s="955"/>
      <c r="P118" s="955"/>
      <c r="Q118" s="955"/>
      <c r="R118" s="955"/>
      <c r="S118" s="955"/>
      <c r="T118" s="955"/>
      <c r="U118" s="955"/>
      <c r="V118" s="955"/>
      <c r="W118" s="989"/>
      <c r="X118" s="989"/>
      <c r="Y118" s="989"/>
      <c r="Z118" s="1002"/>
      <c r="AA118" s="999"/>
      <c r="AB118" s="999"/>
      <c r="AC118" s="999"/>
      <c r="AD118" s="999"/>
      <c r="AE118" s="999"/>
      <c r="AF118" s="999"/>
      <c r="AG118" s="1000"/>
      <c r="AH118" s="154"/>
      <c r="AI118" s="1003"/>
      <c r="AJ118" s="1003"/>
      <c r="AK118" s="1003"/>
      <c r="AL118" s="1003"/>
      <c r="AM118" s="1004"/>
      <c r="AN118" s="1004"/>
      <c r="AO118" s="1004"/>
      <c r="AP118" s="1003"/>
      <c r="AQ118" s="1003"/>
      <c r="AR118" s="1004"/>
      <c r="AS118" s="1004"/>
      <c r="AT118" s="1004"/>
      <c r="AU118" s="1003"/>
      <c r="AV118" s="1003"/>
      <c r="AW118" s="1004"/>
      <c r="AX118" s="1004"/>
      <c r="AY118" s="1004"/>
      <c r="AZ118" s="1003"/>
      <c r="BA118" s="1003"/>
      <c r="BB118" s="989"/>
      <c r="BC118" s="989"/>
      <c r="BD118" s="989"/>
      <c r="BE118" s="989"/>
      <c r="BF118" s="190"/>
      <c r="BG118" s="167"/>
    </row>
    <row r="119" spans="1:59" ht="9.9499999999999993" customHeight="1" x14ac:dyDescent="0.15">
      <c r="A119" s="984" t="s">
        <v>204</v>
      </c>
      <c r="B119" s="1136"/>
      <c r="C119" s="1136"/>
      <c r="D119" s="1136"/>
      <c r="E119" s="1136"/>
      <c r="F119" s="1136"/>
      <c r="G119" s="1137"/>
      <c r="H119" s="1140" t="s">
        <v>345</v>
      </c>
      <c r="I119" s="1140"/>
      <c r="J119" s="1140"/>
      <c r="K119" s="1140"/>
      <c r="L119" s="1140"/>
      <c r="M119" s="1140"/>
      <c r="N119" s="1140"/>
      <c r="O119" s="1140"/>
      <c r="P119" s="1140"/>
      <c r="Q119" s="1140"/>
      <c r="R119" s="1140"/>
      <c r="S119" s="1140"/>
      <c r="T119" s="1140"/>
      <c r="U119" s="1140"/>
      <c r="V119" s="1140"/>
      <c r="W119" s="1140"/>
      <c r="X119" s="1140"/>
      <c r="Y119" s="1140"/>
      <c r="Z119" s="1140" t="s">
        <v>346</v>
      </c>
      <c r="AA119" s="1140"/>
      <c r="AB119" s="1140"/>
      <c r="AC119" s="1140"/>
      <c r="AD119" s="1140"/>
      <c r="AE119" s="1140"/>
      <c r="AF119" s="1140"/>
      <c r="AG119" s="1140"/>
      <c r="AH119" s="1140"/>
      <c r="AI119" s="1140"/>
      <c r="AJ119" s="1140"/>
      <c r="AK119" s="1140"/>
      <c r="AL119" s="1140"/>
      <c r="AM119" s="1140"/>
      <c r="AN119" s="1140"/>
      <c r="AO119" s="1140"/>
      <c r="AP119" s="1140"/>
      <c r="AQ119" s="1140"/>
      <c r="AR119" s="161"/>
      <c r="AS119" s="134"/>
      <c r="AT119" s="134"/>
      <c r="AU119" s="134"/>
      <c r="AV119" s="134"/>
      <c r="AW119" s="134"/>
      <c r="AX119" s="134"/>
      <c r="AY119" s="134"/>
      <c r="AZ119" s="134"/>
      <c r="BA119" s="134"/>
      <c r="BB119" s="134"/>
      <c r="BC119" s="134"/>
      <c r="BD119" s="134"/>
      <c r="BE119" s="134"/>
      <c r="BF119" s="186"/>
      <c r="BG119" s="167"/>
    </row>
    <row r="120" spans="1:59" ht="9.9499999999999993" customHeight="1" x14ac:dyDescent="0.15">
      <c r="A120" s="1138"/>
      <c r="B120" s="1139"/>
      <c r="C120" s="1139"/>
      <c r="D120" s="1139"/>
      <c r="E120" s="1139"/>
      <c r="F120" s="1139"/>
      <c r="G120" s="1137"/>
      <c r="H120" s="1141"/>
      <c r="I120" s="1141"/>
      <c r="J120" s="1141"/>
      <c r="K120" s="1141"/>
      <c r="L120" s="1141"/>
      <c r="M120" s="1141"/>
      <c r="N120" s="1141"/>
      <c r="O120" s="1141"/>
      <c r="P120" s="1141"/>
      <c r="Q120" s="1141"/>
      <c r="R120" s="1141"/>
      <c r="S120" s="1141"/>
      <c r="T120" s="1141"/>
      <c r="U120" s="1141"/>
      <c r="V120" s="1141"/>
      <c r="W120" s="1141"/>
      <c r="X120" s="1141"/>
      <c r="Y120" s="1141"/>
      <c r="Z120" s="1141"/>
      <c r="AA120" s="1141"/>
      <c r="AB120" s="1141"/>
      <c r="AC120" s="1141"/>
      <c r="AD120" s="1141"/>
      <c r="AE120" s="1141"/>
      <c r="AF120" s="1141"/>
      <c r="AG120" s="1141"/>
      <c r="AH120" s="1141"/>
      <c r="AI120" s="1141"/>
      <c r="AJ120" s="1141"/>
      <c r="AK120" s="1141"/>
      <c r="AL120" s="1141"/>
      <c r="AM120" s="1141"/>
      <c r="AN120" s="1141"/>
      <c r="AO120" s="1141"/>
      <c r="AP120" s="1141"/>
      <c r="AQ120" s="1141"/>
      <c r="AR120" s="1142" t="s">
        <v>348</v>
      </c>
      <c r="AS120" s="1143"/>
      <c r="AT120" s="1143"/>
      <c r="AU120" s="1143"/>
      <c r="AV120" s="1143"/>
      <c r="AW120" s="1143"/>
      <c r="AX120" s="1143"/>
      <c r="AY120" s="134"/>
      <c r="AZ120" s="134"/>
      <c r="BA120" s="134"/>
      <c r="BB120" s="134"/>
      <c r="BC120" s="134"/>
      <c r="BD120" s="134"/>
      <c r="BE120" s="134"/>
      <c r="BF120" s="186"/>
      <c r="BG120" s="167"/>
    </row>
    <row r="121" spans="1:59" ht="9.9499999999999993" customHeight="1" x14ac:dyDescent="0.15">
      <c r="A121" s="984" t="s">
        <v>167</v>
      </c>
      <c r="B121" s="1139"/>
      <c r="C121" s="1139"/>
      <c r="D121" s="1139"/>
      <c r="E121" s="1139"/>
      <c r="F121" s="1139"/>
      <c r="G121" s="1137"/>
      <c r="H121" s="1141" t="s">
        <v>349</v>
      </c>
      <c r="I121" s="1141"/>
      <c r="J121" s="1141"/>
      <c r="K121" s="1141"/>
      <c r="L121" s="1141"/>
      <c r="M121" s="1141"/>
      <c r="N121" s="1141"/>
      <c r="O121" s="1141" t="s">
        <v>350</v>
      </c>
      <c r="P121" s="1141"/>
      <c r="Q121" s="1141"/>
      <c r="R121" s="1141"/>
      <c r="S121" s="1141"/>
      <c r="T121" s="1141"/>
      <c r="U121" s="1141"/>
      <c r="V121" s="1141"/>
      <c r="W121" s="1141"/>
      <c r="X121" s="1141"/>
      <c r="Y121" s="1141"/>
      <c r="Z121" s="1141" t="s">
        <v>349</v>
      </c>
      <c r="AA121" s="1141"/>
      <c r="AB121" s="1141"/>
      <c r="AC121" s="1141"/>
      <c r="AD121" s="1141"/>
      <c r="AE121" s="1141"/>
      <c r="AF121" s="1141"/>
      <c r="AG121" s="1141" t="s">
        <v>350</v>
      </c>
      <c r="AH121" s="1141"/>
      <c r="AI121" s="1141"/>
      <c r="AJ121" s="1141"/>
      <c r="AK121" s="1141"/>
      <c r="AL121" s="1141"/>
      <c r="AM121" s="1141"/>
      <c r="AN121" s="1141"/>
      <c r="AO121" s="1141"/>
      <c r="AP121" s="1141"/>
      <c r="AQ121" s="1141"/>
      <c r="AR121" s="1144"/>
      <c r="AS121" s="1143"/>
      <c r="AT121" s="1143"/>
      <c r="AU121" s="1143"/>
      <c r="AV121" s="1143"/>
      <c r="AW121" s="1143"/>
      <c r="AX121" s="1143"/>
      <c r="AY121" s="134"/>
      <c r="AZ121" s="134"/>
      <c r="BA121" s="134"/>
      <c r="BB121" s="134"/>
      <c r="BC121" s="134"/>
      <c r="BD121" s="134"/>
      <c r="BE121" s="134"/>
      <c r="BF121" s="186"/>
      <c r="BG121" s="167"/>
    </row>
    <row r="122" spans="1:59" ht="9.9499999999999993" customHeight="1" x14ac:dyDescent="0.15">
      <c r="A122" s="1145"/>
      <c r="B122" s="1146"/>
      <c r="C122" s="1146"/>
      <c r="D122" s="1146"/>
      <c r="E122" s="1146"/>
      <c r="F122" s="1146"/>
      <c r="G122" s="1147"/>
      <c r="H122" s="1141"/>
      <c r="I122" s="1141"/>
      <c r="J122" s="1141"/>
      <c r="K122" s="1141"/>
      <c r="L122" s="1141"/>
      <c r="M122" s="1141"/>
      <c r="N122" s="1141"/>
      <c r="O122" s="1141"/>
      <c r="P122" s="1141"/>
      <c r="Q122" s="1141"/>
      <c r="R122" s="1141"/>
      <c r="S122" s="1141"/>
      <c r="T122" s="1141"/>
      <c r="U122" s="1141"/>
      <c r="V122" s="1141"/>
      <c r="W122" s="1141"/>
      <c r="X122" s="1141"/>
      <c r="Y122" s="1141"/>
      <c r="Z122" s="1141"/>
      <c r="AA122" s="1141"/>
      <c r="AB122" s="1141"/>
      <c r="AC122" s="1141"/>
      <c r="AD122" s="1141"/>
      <c r="AE122" s="1141"/>
      <c r="AF122" s="1141"/>
      <c r="AG122" s="1141"/>
      <c r="AH122" s="1141"/>
      <c r="AI122" s="1141"/>
      <c r="AJ122" s="1141"/>
      <c r="AK122" s="1141"/>
      <c r="AL122" s="1141"/>
      <c r="AM122" s="1141"/>
      <c r="AN122" s="1141"/>
      <c r="AO122" s="1141"/>
      <c r="AP122" s="1141"/>
      <c r="AQ122" s="1141"/>
      <c r="AR122" s="161"/>
      <c r="AS122" s="134"/>
      <c r="AT122" s="134"/>
      <c r="AU122" s="134"/>
      <c r="AV122" s="134"/>
      <c r="AW122" s="134"/>
      <c r="AX122" s="134"/>
      <c r="AY122" s="134"/>
      <c r="AZ122" s="134"/>
      <c r="BA122" s="134"/>
      <c r="BB122" s="134"/>
      <c r="BC122" s="134"/>
      <c r="BD122" s="134"/>
      <c r="BE122" s="134"/>
      <c r="BF122" s="186"/>
      <c r="BG122" s="167"/>
    </row>
    <row r="123" spans="1:59" ht="9.9499999999999993" customHeight="1" x14ac:dyDescent="0.15">
      <c r="A123" s="1154" t="s">
        <v>352</v>
      </c>
      <c r="B123" s="1155"/>
      <c r="C123" s="1155"/>
      <c r="D123" s="1155"/>
      <c r="E123" s="1155"/>
      <c r="F123" s="1155"/>
      <c r="G123" s="1156"/>
      <c r="H123" s="975" t="str">
        <f>IF(ISBLANK(H41)," ",H41)</f>
        <v xml:space="preserve"> </v>
      </c>
      <c r="I123" s="976"/>
      <c r="J123" s="976"/>
      <c r="K123" s="976"/>
      <c r="L123" s="976"/>
      <c r="M123" s="976"/>
      <c r="N123" s="977"/>
      <c r="O123" s="975" t="str">
        <f>IF(ISBLANK(H41)," ",O41)</f>
        <v xml:space="preserve"> </v>
      </c>
      <c r="P123" s="976"/>
      <c r="Q123" s="976"/>
      <c r="R123" s="976"/>
      <c r="S123" s="976"/>
      <c r="T123" s="976"/>
      <c r="U123" s="976"/>
      <c r="V123" s="976"/>
      <c r="W123" s="976"/>
      <c r="X123" s="976"/>
      <c r="Y123" s="977"/>
      <c r="Z123" s="975"/>
      <c r="AA123" s="976"/>
      <c r="AB123" s="976"/>
      <c r="AC123" s="976"/>
      <c r="AD123" s="976"/>
      <c r="AE123" s="976"/>
      <c r="AF123" s="977"/>
      <c r="AG123" s="975" t="str">
        <f>IF(ISBLANK(Z123)," ",Z123*1)</f>
        <v xml:space="preserve"> </v>
      </c>
      <c r="AH123" s="976"/>
      <c r="AI123" s="976"/>
      <c r="AJ123" s="976"/>
      <c r="AK123" s="976"/>
      <c r="AL123" s="976"/>
      <c r="AM123" s="976"/>
      <c r="AN123" s="976"/>
      <c r="AO123" s="976"/>
      <c r="AP123" s="976"/>
      <c r="AQ123" s="977"/>
      <c r="AR123" s="161"/>
      <c r="AS123" s="134"/>
      <c r="AT123" s="134"/>
      <c r="AU123" s="134"/>
      <c r="AV123" s="134"/>
      <c r="AW123" s="134"/>
      <c r="AX123" s="134"/>
      <c r="AY123" s="134"/>
      <c r="AZ123" s="134"/>
      <c r="BA123" s="134"/>
      <c r="BB123" s="134"/>
      <c r="BC123" s="134"/>
      <c r="BD123" s="134"/>
      <c r="BE123" s="134"/>
      <c r="BF123" s="186"/>
      <c r="BG123" s="167"/>
    </row>
    <row r="124" spans="1:59" ht="9.9499999999999993" customHeight="1" x14ac:dyDescent="0.15">
      <c r="A124" s="1151">
        <v>1</v>
      </c>
      <c r="B124" s="1152"/>
      <c r="C124" s="1152"/>
      <c r="D124" s="1152"/>
      <c r="E124" s="1152"/>
      <c r="F124" s="1152"/>
      <c r="G124" s="1153"/>
      <c r="H124" s="978"/>
      <c r="I124" s="979"/>
      <c r="J124" s="979"/>
      <c r="K124" s="979"/>
      <c r="L124" s="979"/>
      <c r="M124" s="979"/>
      <c r="N124" s="980"/>
      <c r="O124" s="978"/>
      <c r="P124" s="979"/>
      <c r="Q124" s="979"/>
      <c r="R124" s="979"/>
      <c r="S124" s="979"/>
      <c r="T124" s="979"/>
      <c r="U124" s="979"/>
      <c r="V124" s="979"/>
      <c r="W124" s="979"/>
      <c r="X124" s="979"/>
      <c r="Y124" s="980"/>
      <c r="Z124" s="978"/>
      <c r="AA124" s="979"/>
      <c r="AB124" s="979"/>
      <c r="AC124" s="979"/>
      <c r="AD124" s="979"/>
      <c r="AE124" s="979"/>
      <c r="AF124" s="980"/>
      <c r="AG124" s="978"/>
      <c r="AH124" s="979"/>
      <c r="AI124" s="979"/>
      <c r="AJ124" s="979"/>
      <c r="AK124" s="979"/>
      <c r="AL124" s="979"/>
      <c r="AM124" s="979"/>
      <c r="AN124" s="979"/>
      <c r="AO124" s="979"/>
      <c r="AP124" s="979"/>
      <c r="AQ124" s="980"/>
      <c r="AR124" s="161"/>
      <c r="AS124" s="134"/>
      <c r="AT124" s="134"/>
      <c r="AU124" s="134"/>
      <c r="AV124" s="134"/>
      <c r="AW124" s="134"/>
      <c r="AX124" s="134"/>
      <c r="AY124" s="134"/>
      <c r="AZ124" s="134"/>
      <c r="BA124" s="134"/>
      <c r="BB124" s="134"/>
      <c r="BC124" s="134"/>
      <c r="BD124" s="134"/>
      <c r="BE124" s="134"/>
      <c r="BF124" s="186"/>
      <c r="BG124" s="167"/>
    </row>
    <row r="125" spans="1:59" ht="9.9499999999999993" customHeight="1" x14ac:dyDescent="0.15">
      <c r="A125" s="1148">
        <v>5</v>
      </c>
      <c r="B125" s="1149"/>
      <c r="C125" s="1149"/>
      <c r="D125" s="1149"/>
      <c r="E125" s="1149"/>
      <c r="F125" s="1149"/>
      <c r="G125" s="1150"/>
      <c r="H125" s="975" t="str">
        <f>IF(ISBLANK(H43)," ",H43)</f>
        <v xml:space="preserve"> </v>
      </c>
      <c r="I125" s="976"/>
      <c r="J125" s="976"/>
      <c r="K125" s="976"/>
      <c r="L125" s="976"/>
      <c r="M125" s="976"/>
      <c r="N125" s="977"/>
      <c r="O125" s="975" t="str">
        <f>IF(ISBLANK(H43)," ",O43)</f>
        <v xml:space="preserve"> </v>
      </c>
      <c r="P125" s="976"/>
      <c r="Q125" s="976"/>
      <c r="R125" s="976"/>
      <c r="S125" s="976"/>
      <c r="T125" s="976"/>
      <c r="U125" s="976"/>
      <c r="V125" s="976"/>
      <c r="W125" s="976"/>
      <c r="X125" s="976"/>
      <c r="Y125" s="977"/>
      <c r="Z125" s="975"/>
      <c r="AA125" s="976"/>
      <c r="AB125" s="976"/>
      <c r="AC125" s="976"/>
      <c r="AD125" s="976"/>
      <c r="AE125" s="976"/>
      <c r="AF125" s="977"/>
      <c r="AG125" s="975" t="str">
        <f>IF(ISBLANK(Z125)," ",Z125*5)</f>
        <v xml:space="preserve"> </v>
      </c>
      <c r="AH125" s="976"/>
      <c r="AI125" s="976"/>
      <c r="AJ125" s="976"/>
      <c r="AK125" s="976"/>
      <c r="AL125" s="976"/>
      <c r="AM125" s="976"/>
      <c r="AN125" s="976"/>
      <c r="AO125" s="976"/>
      <c r="AP125" s="976"/>
      <c r="AQ125" s="977"/>
      <c r="AR125" s="161"/>
      <c r="AS125" s="134"/>
      <c r="AT125" s="134"/>
      <c r="AU125" s="134"/>
      <c r="AV125" s="134"/>
      <c r="AW125" s="134"/>
      <c r="AX125" s="134"/>
      <c r="AY125" s="134"/>
      <c r="AZ125" s="134"/>
      <c r="BA125" s="134"/>
      <c r="BB125" s="134"/>
      <c r="BC125" s="134"/>
      <c r="BD125" s="134"/>
      <c r="BE125" s="134"/>
      <c r="BF125" s="186"/>
      <c r="BG125" s="167"/>
    </row>
    <row r="126" spans="1:59" ht="9.9499999999999993" customHeight="1" x14ac:dyDescent="0.15">
      <c r="A126" s="1151"/>
      <c r="B126" s="1152"/>
      <c r="C126" s="1152"/>
      <c r="D126" s="1152"/>
      <c r="E126" s="1152"/>
      <c r="F126" s="1152"/>
      <c r="G126" s="1153"/>
      <c r="H126" s="978"/>
      <c r="I126" s="979"/>
      <c r="J126" s="979"/>
      <c r="K126" s="979"/>
      <c r="L126" s="979"/>
      <c r="M126" s="979"/>
      <c r="N126" s="980"/>
      <c r="O126" s="978"/>
      <c r="P126" s="979"/>
      <c r="Q126" s="979"/>
      <c r="R126" s="979"/>
      <c r="S126" s="979"/>
      <c r="T126" s="979"/>
      <c r="U126" s="979"/>
      <c r="V126" s="979"/>
      <c r="W126" s="979"/>
      <c r="X126" s="979"/>
      <c r="Y126" s="980"/>
      <c r="Z126" s="978"/>
      <c r="AA126" s="979"/>
      <c r="AB126" s="979"/>
      <c r="AC126" s="979"/>
      <c r="AD126" s="979"/>
      <c r="AE126" s="979"/>
      <c r="AF126" s="980"/>
      <c r="AG126" s="978"/>
      <c r="AH126" s="979"/>
      <c r="AI126" s="979"/>
      <c r="AJ126" s="979"/>
      <c r="AK126" s="979"/>
      <c r="AL126" s="979"/>
      <c r="AM126" s="979"/>
      <c r="AN126" s="979"/>
      <c r="AO126" s="979"/>
      <c r="AP126" s="979"/>
      <c r="AQ126" s="980"/>
      <c r="AR126" s="161"/>
      <c r="AS126" s="134"/>
      <c r="AT126" s="134"/>
      <c r="AU126" s="134"/>
      <c r="AV126" s="134"/>
      <c r="AW126" s="134"/>
      <c r="AX126" s="134"/>
      <c r="AY126" s="134"/>
      <c r="AZ126" s="134"/>
      <c r="BA126" s="134"/>
      <c r="BB126" s="134"/>
      <c r="BC126" s="134"/>
      <c r="BD126" s="134"/>
      <c r="BE126" s="134"/>
      <c r="BF126" s="186"/>
      <c r="BG126" s="167"/>
    </row>
    <row r="127" spans="1:59" ht="9.9499999999999993" customHeight="1" x14ac:dyDescent="0.15">
      <c r="A127" s="1148">
        <v>10</v>
      </c>
      <c r="B127" s="1149"/>
      <c r="C127" s="1149"/>
      <c r="D127" s="1149"/>
      <c r="E127" s="1149"/>
      <c r="F127" s="1149"/>
      <c r="G127" s="1150"/>
      <c r="H127" s="975" t="str">
        <f>IF(ISBLANK(H45)," ",H45)</f>
        <v xml:space="preserve"> </v>
      </c>
      <c r="I127" s="976"/>
      <c r="J127" s="976"/>
      <c r="K127" s="976"/>
      <c r="L127" s="976"/>
      <c r="M127" s="976"/>
      <c r="N127" s="977"/>
      <c r="O127" s="975" t="str">
        <f>IF(ISBLANK(H45)," ",O45)</f>
        <v xml:space="preserve"> </v>
      </c>
      <c r="P127" s="976"/>
      <c r="Q127" s="976"/>
      <c r="R127" s="976"/>
      <c r="S127" s="976"/>
      <c r="T127" s="976"/>
      <c r="U127" s="976"/>
      <c r="V127" s="976"/>
      <c r="W127" s="976"/>
      <c r="X127" s="976"/>
      <c r="Y127" s="977"/>
      <c r="Z127" s="975"/>
      <c r="AA127" s="976"/>
      <c r="AB127" s="976"/>
      <c r="AC127" s="976"/>
      <c r="AD127" s="976"/>
      <c r="AE127" s="976"/>
      <c r="AF127" s="977"/>
      <c r="AG127" s="975" t="str">
        <f>IF(ISBLANK(Z127)," ",Z127*10)</f>
        <v xml:space="preserve"> </v>
      </c>
      <c r="AH127" s="976"/>
      <c r="AI127" s="976"/>
      <c r="AJ127" s="976"/>
      <c r="AK127" s="976"/>
      <c r="AL127" s="976"/>
      <c r="AM127" s="976"/>
      <c r="AN127" s="976"/>
      <c r="AO127" s="976"/>
      <c r="AP127" s="976"/>
      <c r="AQ127" s="977"/>
      <c r="AR127" s="161"/>
      <c r="AS127" s="134"/>
      <c r="AT127" s="134"/>
      <c r="AU127" s="134"/>
      <c r="AV127" s="134"/>
      <c r="AW127" s="134"/>
      <c r="AX127" s="134"/>
      <c r="AY127" s="134"/>
      <c r="AZ127" s="134"/>
      <c r="BA127" s="134"/>
      <c r="BB127" s="134"/>
      <c r="BC127" s="134"/>
      <c r="BD127" s="134"/>
      <c r="BE127" s="134"/>
      <c r="BF127" s="186"/>
      <c r="BG127" s="167"/>
    </row>
    <row r="128" spans="1:59" ht="9.9499999999999993" customHeight="1" x14ac:dyDescent="0.15">
      <c r="A128" s="1151"/>
      <c r="B128" s="1152"/>
      <c r="C128" s="1152"/>
      <c r="D128" s="1152"/>
      <c r="E128" s="1152"/>
      <c r="F128" s="1152"/>
      <c r="G128" s="1153"/>
      <c r="H128" s="978"/>
      <c r="I128" s="979"/>
      <c r="J128" s="979"/>
      <c r="K128" s="979"/>
      <c r="L128" s="979"/>
      <c r="M128" s="979"/>
      <c r="N128" s="980"/>
      <c r="O128" s="978"/>
      <c r="P128" s="979"/>
      <c r="Q128" s="979"/>
      <c r="R128" s="979"/>
      <c r="S128" s="979"/>
      <c r="T128" s="979"/>
      <c r="U128" s="979"/>
      <c r="V128" s="979"/>
      <c r="W128" s="979"/>
      <c r="X128" s="979"/>
      <c r="Y128" s="980"/>
      <c r="Z128" s="978"/>
      <c r="AA128" s="979"/>
      <c r="AB128" s="979"/>
      <c r="AC128" s="979"/>
      <c r="AD128" s="979"/>
      <c r="AE128" s="979"/>
      <c r="AF128" s="980"/>
      <c r="AG128" s="978"/>
      <c r="AH128" s="979"/>
      <c r="AI128" s="979"/>
      <c r="AJ128" s="979"/>
      <c r="AK128" s="979"/>
      <c r="AL128" s="979"/>
      <c r="AM128" s="979"/>
      <c r="AN128" s="979"/>
      <c r="AO128" s="979"/>
      <c r="AP128" s="979"/>
      <c r="AQ128" s="980"/>
      <c r="AR128" s="161"/>
      <c r="AS128" s="134"/>
      <c r="AT128" s="134"/>
      <c r="AU128" s="134"/>
      <c r="AV128" s="134"/>
      <c r="AW128" s="134"/>
      <c r="AX128" s="134"/>
      <c r="AY128" s="134"/>
      <c r="AZ128" s="134"/>
      <c r="BA128" s="134"/>
      <c r="BB128" s="134"/>
      <c r="BC128" s="134"/>
      <c r="BD128" s="134"/>
      <c r="BE128" s="134"/>
      <c r="BF128" s="186"/>
      <c r="BG128" s="167"/>
    </row>
    <row r="129" spans="1:59" ht="9.9499999999999993" customHeight="1" x14ac:dyDescent="0.15">
      <c r="A129" s="1148">
        <v>18</v>
      </c>
      <c r="B129" s="1149"/>
      <c r="C129" s="1149"/>
      <c r="D129" s="1149"/>
      <c r="E129" s="1149"/>
      <c r="F129" s="1149"/>
      <c r="G129" s="1150"/>
      <c r="H129" s="975" t="str">
        <f>IF(ISBLANK(H47)," ",H47)</f>
        <v xml:space="preserve"> </v>
      </c>
      <c r="I129" s="976"/>
      <c r="J129" s="976"/>
      <c r="K129" s="976"/>
      <c r="L129" s="976"/>
      <c r="M129" s="976"/>
      <c r="N129" s="977"/>
      <c r="O129" s="975" t="str">
        <f>IF(ISBLANK(H47)," ",O47)</f>
        <v xml:space="preserve"> </v>
      </c>
      <c r="P129" s="976"/>
      <c r="Q129" s="976"/>
      <c r="R129" s="976"/>
      <c r="S129" s="976"/>
      <c r="T129" s="976"/>
      <c r="U129" s="976"/>
      <c r="V129" s="976"/>
      <c r="W129" s="976"/>
      <c r="X129" s="976"/>
      <c r="Y129" s="977"/>
      <c r="Z129" s="975"/>
      <c r="AA129" s="976"/>
      <c r="AB129" s="976"/>
      <c r="AC129" s="976"/>
      <c r="AD129" s="976"/>
      <c r="AE129" s="976"/>
      <c r="AF129" s="977"/>
      <c r="AG129" s="975" t="str">
        <f>IF(ISBLANK(Z129)," ",Z129*18)</f>
        <v xml:space="preserve"> </v>
      </c>
      <c r="AH129" s="976"/>
      <c r="AI129" s="976"/>
      <c r="AJ129" s="976"/>
      <c r="AK129" s="976"/>
      <c r="AL129" s="976"/>
      <c r="AM129" s="976"/>
      <c r="AN129" s="976"/>
      <c r="AO129" s="976"/>
      <c r="AP129" s="976"/>
      <c r="AQ129" s="977"/>
      <c r="AR129" s="161"/>
      <c r="AS129" s="134"/>
      <c r="AT129" s="134"/>
      <c r="AU129" s="134"/>
      <c r="AV129" s="134"/>
      <c r="AW129" s="134"/>
      <c r="AX129" s="134"/>
      <c r="AY129" s="134"/>
      <c r="AZ129" s="134"/>
      <c r="BA129" s="134"/>
      <c r="BB129" s="134"/>
      <c r="BC129" s="134"/>
      <c r="BD129" s="134"/>
      <c r="BE129" s="134"/>
      <c r="BF129" s="186"/>
      <c r="BG129" s="167"/>
    </row>
    <row r="130" spans="1:59" ht="9.9499999999999993" customHeight="1" x14ac:dyDescent="0.15">
      <c r="A130" s="1151"/>
      <c r="B130" s="1152"/>
      <c r="C130" s="1152"/>
      <c r="D130" s="1152"/>
      <c r="E130" s="1152"/>
      <c r="F130" s="1152"/>
      <c r="G130" s="1153"/>
      <c r="H130" s="978"/>
      <c r="I130" s="979"/>
      <c r="J130" s="979"/>
      <c r="K130" s="979"/>
      <c r="L130" s="979"/>
      <c r="M130" s="979"/>
      <c r="N130" s="980"/>
      <c r="O130" s="978"/>
      <c r="P130" s="979"/>
      <c r="Q130" s="979"/>
      <c r="R130" s="979"/>
      <c r="S130" s="979"/>
      <c r="T130" s="979"/>
      <c r="U130" s="979"/>
      <c r="V130" s="979"/>
      <c r="W130" s="979"/>
      <c r="X130" s="979"/>
      <c r="Y130" s="980"/>
      <c r="Z130" s="978"/>
      <c r="AA130" s="979"/>
      <c r="AB130" s="979"/>
      <c r="AC130" s="979"/>
      <c r="AD130" s="979"/>
      <c r="AE130" s="979"/>
      <c r="AF130" s="980"/>
      <c r="AG130" s="978"/>
      <c r="AH130" s="979"/>
      <c r="AI130" s="979"/>
      <c r="AJ130" s="979"/>
      <c r="AK130" s="979"/>
      <c r="AL130" s="979"/>
      <c r="AM130" s="979"/>
      <c r="AN130" s="979"/>
      <c r="AO130" s="979"/>
      <c r="AP130" s="979"/>
      <c r="AQ130" s="980"/>
      <c r="AR130" s="161"/>
      <c r="AS130" s="134"/>
      <c r="AT130" s="134"/>
      <c r="AU130" s="134"/>
      <c r="AV130" s="134"/>
      <c r="AW130" s="134"/>
      <c r="AX130" s="134"/>
      <c r="AY130" s="134"/>
      <c r="AZ130" s="134"/>
      <c r="BA130" s="134"/>
      <c r="BB130" s="134"/>
      <c r="BC130" s="134"/>
      <c r="BD130" s="134"/>
      <c r="BE130" s="134"/>
      <c r="BF130" s="186"/>
      <c r="BG130" s="167"/>
    </row>
    <row r="131" spans="1:59" ht="9.9499999999999993" customHeight="1" x14ac:dyDescent="0.15">
      <c r="A131" s="1148">
        <v>20</v>
      </c>
      <c r="B131" s="1149"/>
      <c r="C131" s="1149"/>
      <c r="D131" s="1149"/>
      <c r="E131" s="1149"/>
      <c r="F131" s="1149"/>
      <c r="G131" s="1150"/>
      <c r="H131" s="975" t="str">
        <f>IF(ISBLANK(H49)," ",H49)</f>
        <v xml:space="preserve"> </v>
      </c>
      <c r="I131" s="976"/>
      <c r="J131" s="976"/>
      <c r="K131" s="976"/>
      <c r="L131" s="976"/>
      <c r="M131" s="976"/>
      <c r="N131" s="977"/>
      <c r="O131" s="975" t="str">
        <f>IF(ISBLANK(H49)," ",O49)</f>
        <v xml:space="preserve"> </v>
      </c>
      <c r="P131" s="976"/>
      <c r="Q131" s="976"/>
      <c r="R131" s="976"/>
      <c r="S131" s="976"/>
      <c r="T131" s="976"/>
      <c r="U131" s="976"/>
      <c r="V131" s="976"/>
      <c r="W131" s="976"/>
      <c r="X131" s="976"/>
      <c r="Y131" s="977"/>
      <c r="Z131" s="975"/>
      <c r="AA131" s="976"/>
      <c r="AB131" s="976"/>
      <c r="AC131" s="976"/>
      <c r="AD131" s="976"/>
      <c r="AE131" s="976"/>
      <c r="AF131" s="977"/>
      <c r="AG131" s="975" t="str">
        <f>IF(ISBLANK(Z131)," ",Z131*20)</f>
        <v xml:space="preserve"> </v>
      </c>
      <c r="AH131" s="976"/>
      <c r="AI131" s="976"/>
      <c r="AJ131" s="976"/>
      <c r="AK131" s="976"/>
      <c r="AL131" s="976"/>
      <c r="AM131" s="976"/>
      <c r="AN131" s="976"/>
      <c r="AO131" s="976"/>
      <c r="AP131" s="976"/>
      <c r="AQ131" s="977"/>
      <c r="AR131" s="161"/>
      <c r="AS131" s="134"/>
      <c r="AT131" s="134"/>
      <c r="AU131" s="134"/>
      <c r="AV131" s="134"/>
      <c r="AW131" s="134"/>
      <c r="AX131" s="134"/>
      <c r="AY131" s="134"/>
      <c r="AZ131" s="134"/>
      <c r="BA131" s="134"/>
      <c r="BB131" s="134"/>
      <c r="BC131" s="134"/>
      <c r="BD131" s="134"/>
      <c r="BE131" s="134"/>
      <c r="BF131" s="186"/>
      <c r="BG131" s="167"/>
    </row>
    <row r="132" spans="1:59" ht="9.9499999999999993" customHeight="1" x14ac:dyDescent="0.15">
      <c r="A132" s="1151"/>
      <c r="B132" s="1152"/>
      <c r="C132" s="1152"/>
      <c r="D132" s="1152"/>
      <c r="E132" s="1152"/>
      <c r="F132" s="1152"/>
      <c r="G132" s="1153"/>
      <c r="H132" s="978"/>
      <c r="I132" s="979"/>
      <c r="J132" s="979"/>
      <c r="K132" s="979"/>
      <c r="L132" s="979"/>
      <c r="M132" s="979"/>
      <c r="N132" s="980"/>
      <c r="O132" s="978"/>
      <c r="P132" s="979"/>
      <c r="Q132" s="979"/>
      <c r="R132" s="979"/>
      <c r="S132" s="979"/>
      <c r="T132" s="979"/>
      <c r="U132" s="979"/>
      <c r="V132" s="979"/>
      <c r="W132" s="979"/>
      <c r="X132" s="979"/>
      <c r="Y132" s="980"/>
      <c r="Z132" s="978"/>
      <c r="AA132" s="979"/>
      <c r="AB132" s="979"/>
      <c r="AC132" s="979"/>
      <c r="AD132" s="979"/>
      <c r="AE132" s="979"/>
      <c r="AF132" s="980"/>
      <c r="AG132" s="978"/>
      <c r="AH132" s="979"/>
      <c r="AI132" s="979"/>
      <c r="AJ132" s="979"/>
      <c r="AK132" s="979"/>
      <c r="AL132" s="979"/>
      <c r="AM132" s="979"/>
      <c r="AN132" s="979"/>
      <c r="AO132" s="979"/>
      <c r="AP132" s="979"/>
      <c r="AQ132" s="980"/>
      <c r="AR132" s="161"/>
      <c r="AS132" s="134"/>
      <c r="AT132" s="134"/>
      <c r="AU132" s="134"/>
      <c r="AV132" s="134"/>
      <c r="AW132" s="134"/>
      <c r="AX132" s="134"/>
      <c r="AY132" s="134"/>
      <c r="AZ132" s="134"/>
      <c r="BA132" s="134"/>
      <c r="BB132" s="134"/>
      <c r="BC132" s="134"/>
      <c r="BD132" s="134"/>
      <c r="BE132" s="134"/>
      <c r="BF132" s="186"/>
      <c r="BG132" s="167"/>
    </row>
    <row r="133" spans="1:59" ht="9.9499999999999993" customHeight="1" x14ac:dyDescent="0.15">
      <c r="A133" s="1148">
        <v>50</v>
      </c>
      <c r="B133" s="1149"/>
      <c r="C133" s="1149"/>
      <c r="D133" s="1149"/>
      <c r="E133" s="1149"/>
      <c r="F133" s="1149"/>
      <c r="G133" s="1150"/>
      <c r="H133" s="975" t="str">
        <f>IF(ISBLANK(H51)," ",H51)</f>
        <v xml:space="preserve"> </v>
      </c>
      <c r="I133" s="976"/>
      <c r="J133" s="976"/>
      <c r="K133" s="976"/>
      <c r="L133" s="976"/>
      <c r="M133" s="976"/>
      <c r="N133" s="977"/>
      <c r="O133" s="975" t="str">
        <f>IF(ISBLANK(H51)," ",O51)</f>
        <v xml:space="preserve"> </v>
      </c>
      <c r="P133" s="976"/>
      <c r="Q133" s="976"/>
      <c r="R133" s="976"/>
      <c r="S133" s="976"/>
      <c r="T133" s="976"/>
      <c r="U133" s="976"/>
      <c r="V133" s="976"/>
      <c r="W133" s="976"/>
      <c r="X133" s="976"/>
      <c r="Y133" s="977"/>
      <c r="Z133" s="975"/>
      <c r="AA133" s="976"/>
      <c r="AB133" s="976"/>
      <c r="AC133" s="976"/>
      <c r="AD133" s="976"/>
      <c r="AE133" s="976"/>
      <c r="AF133" s="977"/>
      <c r="AG133" s="975" t="str">
        <f>IF(ISBLANK(Z133)," ",Z133*50)</f>
        <v xml:space="preserve"> </v>
      </c>
      <c r="AH133" s="976"/>
      <c r="AI133" s="976"/>
      <c r="AJ133" s="976"/>
      <c r="AK133" s="976"/>
      <c r="AL133" s="976"/>
      <c r="AM133" s="976"/>
      <c r="AN133" s="976"/>
      <c r="AO133" s="976"/>
      <c r="AP133" s="976"/>
      <c r="AQ133" s="977"/>
      <c r="AR133" s="161"/>
      <c r="AS133" s="134"/>
      <c r="AT133" s="134"/>
      <c r="AU133" s="134"/>
      <c r="AV133" s="134"/>
      <c r="AW133" s="134"/>
      <c r="AX133" s="134"/>
      <c r="AY133" s="134"/>
      <c r="AZ133" s="134"/>
      <c r="BA133" s="134"/>
      <c r="BB133" s="134"/>
      <c r="BC133" s="134"/>
      <c r="BD133" s="134"/>
      <c r="BE133" s="134"/>
      <c r="BF133" s="186"/>
      <c r="BG133" s="167"/>
    </row>
    <row r="134" spans="1:59" ht="9.9499999999999993" customHeight="1" x14ac:dyDescent="0.15">
      <c r="A134" s="1151"/>
      <c r="B134" s="1152"/>
      <c r="C134" s="1152"/>
      <c r="D134" s="1152"/>
      <c r="E134" s="1152"/>
      <c r="F134" s="1152"/>
      <c r="G134" s="1153"/>
      <c r="H134" s="978"/>
      <c r="I134" s="979"/>
      <c r="J134" s="979"/>
      <c r="K134" s="979"/>
      <c r="L134" s="979"/>
      <c r="M134" s="979"/>
      <c r="N134" s="980"/>
      <c r="O134" s="978"/>
      <c r="P134" s="979"/>
      <c r="Q134" s="979"/>
      <c r="R134" s="979"/>
      <c r="S134" s="979"/>
      <c r="T134" s="979"/>
      <c r="U134" s="979"/>
      <c r="V134" s="979"/>
      <c r="W134" s="979"/>
      <c r="X134" s="979"/>
      <c r="Y134" s="980"/>
      <c r="Z134" s="978"/>
      <c r="AA134" s="979"/>
      <c r="AB134" s="979"/>
      <c r="AC134" s="979"/>
      <c r="AD134" s="979"/>
      <c r="AE134" s="979"/>
      <c r="AF134" s="980"/>
      <c r="AG134" s="978"/>
      <c r="AH134" s="979"/>
      <c r="AI134" s="979"/>
      <c r="AJ134" s="979"/>
      <c r="AK134" s="979"/>
      <c r="AL134" s="979"/>
      <c r="AM134" s="979"/>
      <c r="AN134" s="979"/>
      <c r="AO134" s="979"/>
      <c r="AP134" s="979"/>
      <c r="AQ134" s="980"/>
      <c r="AR134" s="161"/>
      <c r="AS134" s="134"/>
      <c r="AT134" s="134"/>
      <c r="AU134" s="134"/>
      <c r="AV134" s="134"/>
      <c r="AW134" s="134"/>
      <c r="AX134" s="134"/>
      <c r="AY134" s="134"/>
      <c r="AZ134" s="134"/>
      <c r="BA134" s="134"/>
      <c r="BB134" s="134"/>
      <c r="BC134" s="134"/>
      <c r="BD134" s="134"/>
      <c r="BE134" s="134"/>
      <c r="BF134" s="186"/>
      <c r="BG134" s="167"/>
    </row>
    <row r="135" spans="1:59" ht="9.9499999999999993" customHeight="1" x14ac:dyDescent="0.15">
      <c r="A135" s="1148">
        <v>100</v>
      </c>
      <c r="B135" s="1149"/>
      <c r="C135" s="1149"/>
      <c r="D135" s="1149"/>
      <c r="E135" s="1149"/>
      <c r="F135" s="1149"/>
      <c r="G135" s="1150"/>
      <c r="H135" s="975" t="str">
        <f>IF(ISBLANK(H53)," ",H53)</f>
        <v xml:space="preserve"> </v>
      </c>
      <c r="I135" s="976"/>
      <c r="J135" s="976"/>
      <c r="K135" s="976"/>
      <c r="L135" s="976"/>
      <c r="M135" s="976"/>
      <c r="N135" s="977"/>
      <c r="O135" s="975" t="str">
        <f>IF(ISBLANK(H53)," ",O53)</f>
        <v xml:space="preserve"> </v>
      </c>
      <c r="P135" s="976"/>
      <c r="Q135" s="976"/>
      <c r="R135" s="976"/>
      <c r="S135" s="976"/>
      <c r="T135" s="976"/>
      <c r="U135" s="976"/>
      <c r="V135" s="976"/>
      <c r="W135" s="976"/>
      <c r="X135" s="976"/>
      <c r="Y135" s="977"/>
      <c r="Z135" s="975"/>
      <c r="AA135" s="976"/>
      <c r="AB135" s="976"/>
      <c r="AC135" s="976"/>
      <c r="AD135" s="976"/>
      <c r="AE135" s="976"/>
      <c r="AF135" s="977"/>
      <c r="AG135" s="975" t="str">
        <f>IF(ISBLANK(Z135)," ",Z135*100)</f>
        <v xml:space="preserve"> </v>
      </c>
      <c r="AH135" s="976"/>
      <c r="AI135" s="976"/>
      <c r="AJ135" s="976"/>
      <c r="AK135" s="976"/>
      <c r="AL135" s="976"/>
      <c r="AM135" s="976"/>
      <c r="AN135" s="976"/>
      <c r="AO135" s="976"/>
      <c r="AP135" s="976"/>
      <c r="AQ135" s="977"/>
      <c r="AR135" s="161"/>
      <c r="AS135" s="134"/>
      <c r="AT135" s="134"/>
      <c r="AU135" s="134"/>
      <c r="AV135" s="134"/>
      <c r="AW135" s="134"/>
      <c r="AX135" s="134"/>
      <c r="AY135" s="134"/>
      <c r="AZ135" s="134"/>
      <c r="BA135" s="134"/>
      <c r="BB135" s="134"/>
      <c r="BC135" s="134"/>
      <c r="BD135" s="134"/>
      <c r="BE135" s="134"/>
      <c r="BF135" s="186"/>
      <c r="BG135" s="167"/>
    </row>
    <row r="136" spans="1:59" ht="9.9499999999999993" customHeight="1" x14ac:dyDescent="0.15">
      <c r="A136" s="1151"/>
      <c r="B136" s="1152"/>
      <c r="C136" s="1152"/>
      <c r="D136" s="1152"/>
      <c r="E136" s="1152"/>
      <c r="F136" s="1152"/>
      <c r="G136" s="1153"/>
      <c r="H136" s="978"/>
      <c r="I136" s="979"/>
      <c r="J136" s="979"/>
      <c r="K136" s="979"/>
      <c r="L136" s="979"/>
      <c r="M136" s="979"/>
      <c r="N136" s="980"/>
      <c r="O136" s="978"/>
      <c r="P136" s="979"/>
      <c r="Q136" s="979"/>
      <c r="R136" s="979"/>
      <c r="S136" s="979"/>
      <c r="T136" s="979"/>
      <c r="U136" s="979"/>
      <c r="V136" s="979"/>
      <c r="W136" s="979"/>
      <c r="X136" s="979"/>
      <c r="Y136" s="980"/>
      <c r="Z136" s="978"/>
      <c r="AA136" s="979"/>
      <c r="AB136" s="979"/>
      <c r="AC136" s="979"/>
      <c r="AD136" s="979"/>
      <c r="AE136" s="979"/>
      <c r="AF136" s="980"/>
      <c r="AG136" s="978"/>
      <c r="AH136" s="979"/>
      <c r="AI136" s="979"/>
      <c r="AJ136" s="979"/>
      <c r="AK136" s="979"/>
      <c r="AL136" s="979"/>
      <c r="AM136" s="979"/>
      <c r="AN136" s="979"/>
      <c r="AO136" s="979"/>
      <c r="AP136" s="979"/>
      <c r="AQ136" s="980"/>
      <c r="AR136" s="161"/>
      <c r="AS136" s="134"/>
      <c r="AT136" s="134"/>
      <c r="AU136" s="134"/>
      <c r="AV136" s="134"/>
      <c r="AW136" s="134"/>
      <c r="AX136" s="134"/>
      <c r="AY136" s="134"/>
      <c r="AZ136" s="134"/>
      <c r="BA136" s="134"/>
      <c r="BB136" s="134"/>
      <c r="BC136" s="134"/>
      <c r="BD136" s="134"/>
      <c r="BE136" s="134"/>
      <c r="BF136" s="186"/>
      <c r="BG136" s="167"/>
    </row>
    <row r="137" spans="1:59" ht="9.9499999999999993" customHeight="1" x14ac:dyDescent="0.15">
      <c r="A137" s="1148">
        <v>200</v>
      </c>
      <c r="B137" s="1149"/>
      <c r="C137" s="1149"/>
      <c r="D137" s="1149"/>
      <c r="E137" s="1149"/>
      <c r="F137" s="1149"/>
      <c r="G137" s="1150"/>
      <c r="H137" s="975" t="str">
        <f>IF(ISBLANK(H55)," ",H55)</f>
        <v xml:space="preserve"> </v>
      </c>
      <c r="I137" s="976"/>
      <c r="J137" s="976"/>
      <c r="K137" s="976"/>
      <c r="L137" s="976"/>
      <c r="M137" s="976"/>
      <c r="N137" s="977"/>
      <c r="O137" s="975" t="str">
        <f>IF(ISBLANK(H55)," ",O55)</f>
        <v xml:space="preserve"> </v>
      </c>
      <c r="P137" s="976"/>
      <c r="Q137" s="976"/>
      <c r="R137" s="976"/>
      <c r="S137" s="976"/>
      <c r="T137" s="976"/>
      <c r="U137" s="976"/>
      <c r="V137" s="976"/>
      <c r="W137" s="976"/>
      <c r="X137" s="976"/>
      <c r="Y137" s="977"/>
      <c r="Z137" s="975"/>
      <c r="AA137" s="976"/>
      <c r="AB137" s="976"/>
      <c r="AC137" s="976"/>
      <c r="AD137" s="976"/>
      <c r="AE137" s="976"/>
      <c r="AF137" s="977"/>
      <c r="AG137" s="975" t="str">
        <f>IF(ISBLANK(Z137)," ",Z137*200)</f>
        <v xml:space="preserve"> </v>
      </c>
      <c r="AH137" s="976"/>
      <c r="AI137" s="976"/>
      <c r="AJ137" s="976"/>
      <c r="AK137" s="976"/>
      <c r="AL137" s="976"/>
      <c r="AM137" s="976"/>
      <c r="AN137" s="976"/>
      <c r="AO137" s="976"/>
      <c r="AP137" s="976"/>
      <c r="AQ137" s="977"/>
      <c r="AR137" s="161"/>
      <c r="AS137" s="134"/>
      <c r="AT137" s="134"/>
      <c r="AU137" s="134"/>
      <c r="AV137" s="134"/>
      <c r="AW137" s="134"/>
      <c r="AX137" s="134"/>
      <c r="AY137" s="134"/>
      <c r="AZ137" s="134"/>
      <c r="BA137" s="134"/>
      <c r="BB137" s="134"/>
      <c r="BC137" s="134"/>
      <c r="BD137" s="134"/>
      <c r="BE137" s="134"/>
      <c r="BF137" s="186"/>
      <c r="BG137" s="167"/>
    </row>
    <row r="138" spans="1:59" ht="9.9499999999999993" customHeight="1" x14ac:dyDescent="0.15">
      <c r="A138" s="1151"/>
      <c r="B138" s="1152"/>
      <c r="C138" s="1152"/>
      <c r="D138" s="1152"/>
      <c r="E138" s="1152"/>
      <c r="F138" s="1152"/>
      <c r="G138" s="1153"/>
      <c r="H138" s="978"/>
      <c r="I138" s="979"/>
      <c r="J138" s="979"/>
      <c r="K138" s="979"/>
      <c r="L138" s="979"/>
      <c r="M138" s="979"/>
      <c r="N138" s="980"/>
      <c r="O138" s="978"/>
      <c r="P138" s="979"/>
      <c r="Q138" s="979"/>
      <c r="R138" s="979"/>
      <c r="S138" s="979"/>
      <c r="T138" s="979"/>
      <c r="U138" s="979"/>
      <c r="V138" s="979"/>
      <c r="W138" s="979"/>
      <c r="X138" s="979"/>
      <c r="Y138" s="980"/>
      <c r="Z138" s="978"/>
      <c r="AA138" s="979"/>
      <c r="AB138" s="979"/>
      <c r="AC138" s="979"/>
      <c r="AD138" s="979"/>
      <c r="AE138" s="979"/>
      <c r="AF138" s="980"/>
      <c r="AG138" s="978"/>
      <c r="AH138" s="979"/>
      <c r="AI138" s="979"/>
      <c r="AJ138" s="979"/>
      <c r="AK138" s="979"/>
      <c r="AL138" s="979"/>
      <c r="AM138" s="979"/>
      <c r="AN138" s="979"/>
      <c r="AO138" s="979"/>
      <c r="AP138" s="979"/>
      <c r="AQ138" s="980"/>
      <c r="AR138" s="161"/>
      <c r="AS138" s="134"/>
      <c r="AT138" s="134"/>
      <c r="AU138" s="134"/>
      <c r="AV138" s="134"/>
      <c r="AW138" s="134"/>
      <c r="AX138" s="134"/>
      <c r="AY138" s="134"/>
      <c r="AZ138" s="134"/>
      <c r="BA138" s="134"/>
      <c r="BB138" s="134"/>
      <c r="BC138" s="134"/>
      <c r="BD138" s="134"/>
      <c r="BE138" s="134"/>
      <c r="BF138" s="186"/>
      <c r="BG138" s="167"/>
    </row>
    <row r="139" spans="1:59" ht="9.9499999999999993" customHeight="1" x14ac:dyDescent="0.15">
      <c r="A139" s="1148">
        <v>500</v>
      </c>
      <c r="B139" s="1149"/>
      <c r="C139" s="1149"/>
      <c r="D139" s="1149"/>
      <c r="E139" s="1149"/>
      <c r="F139" s="1149"/>
      <c r="G139" s="1150"/>
      <c r="H139" s="975" t="str">
        <f>IF(ISBLANK(H57)," ",H57)</f>
        <v xml:space="preserve"> </v>
      </c>
      <c r="I139" s="976"/>
      <c r="J139" s="976"/>
      <c r="K139" s="976"/>
      <c r="L139" s="976"/>
      <c r="M139" s="976"/>
      <c r="N139" s="977"/>
      <c r="O139" s="975" t="str">
        <f>IF(ISBLANK(H57)," ",O57)</f>
        <v xml:space="preserve"> </v>
      </c>
      <c r="P139" s="976"/>
      <c r="Q139" s="976"/>
      <c r="R139" s="976"/>
      <c r="S139" s="976"/>
      <c r="T139" s="976"/>
      <c r="U139" s="976"/>
      <c r="V139" s="976"/>
      <c r="W139" s="976"/>
      <c r="X139" s="976"/>
      <c r="Y139" s="977"/>
      <c r="Z139" s="975"/>
      <c r="AA139" s="976"/>
      <c r="AB139" s="976"/>
      <c r="AC139" s="976"/>
      <c r="AD139" s="976"/>
      <c r="AE139" s="976"/>
      <c r="AF139" s="977"/>
      <c r="AG139" s="975" t="str">
        <f>IF(ISBLANK(Z139)," ",Z139*500)</f>
        <v xml:space="preserve"> </v>
      </c>
      <c r="AH139" s="976"/>
      <c r="AI139" s="976"/>
      <c r="AJ139" s="976"/>
      <c r="AK139" s="976"/>
      <c r="AL139" s="976"/>
      <c r="AM139" s="976"/>
      <c r="AN139" s="976"/>
      <c r="AO139" s="976"/>
      <c r="AP139" s="976"/>
      <c r="AQ139" s="977"/>
      <c r="AR139" s="161"/>
      <c r="AS139" s="134"/>
      <c r="AT139" s="134"/>
      <c r="AU139" s="134"/>
      <c r="AV139" s="134"/>
      <c r="AW139" s="134"/>
      <c r="AX139" s="134"/>
      <c r="AY139" s="134"/>
      <c r="AZ139" s="134"/>
      <c r="BA139" s="134"/>
      <c r="BB139" s="134"/>
      <c r="BC139" s="134"/>
      <c r="BD139" s="134"/>
      <c r="BE139" s="134"/>
      <c r="BF139" s="186"/>
      <c r="BG139" s="167"/>
    </row>
    <row r="140" spans="1:59" ht="9.9499999999999993" customHeight="1" x14ac:dyDescent="0.15">
      <c r="A140" s="1151"/>
      <c r="B140" s="1152"/>
      <c r="C140" s="1152"/>
      <c r="D140" s="1152"/>
      <c r="E140" s="1152"/>
      <c r="F140" s="1152"/>
      <c r="G140" s="1153"/>
      <c r="H140" s="978"/>
      <c r="I140" s="979"/>
      <c r="J140" s="979"/>
      <c r="K140" s="979"/>
      <c r="L140" s="979"/>
      <c r="M140" s="979"/>
      <c r="N140" s="980"/>
      <c r="O140" s="978"/>
      <c r="P140" s="979"/>
      <c r="Q140" s="979"/>
      <c r="R140" s="979"/>
      <c r="S140" s="979"/>
      <c r="T140" s="979"/>
      <c r="U140" s="979"/>
      <c r="V140" s="979"/>
      <c r="W140" s="979"/>
      <c r="X140" s="979"/>
      <c r="Y140" s="980"/>
      <c r="Z140" s="978"/>
      <c r="AA140" s="979"/>
      <c r="AB140" s="979"/>
      <c r="AC140" s="979"/>
      <c r="AD140" s="979"/>
      <c r="AE140" s="979"/>
      <c r="AF140" s="980"/>
      <c r="AG140" s="978"/>
      <c r="AH140" s="979"/>
      <c r="AI140" s="979"/>
      <c r="AJ140" s="979"/>
      <c r="AK140" s="979"/>
      <c r="AL140" s="979"/>
      <c r="AM140" s="979"/>
      <c r="AN140" s="979"/>
      <c r="AO140" s="979"/>
      <c r="AP140" s="979"/>
      <c r="AQ140" s="980"/>
      <c r="AR140" s="161"/>
      <c r="AS140" s="134"/>
      <c r="AT140" s="134"/>
      <c r="AU140" s="134"/>
      <c r="AV140" s="134"/>
      <c r="AW140" s="134"/>
      <c r="AX140" s="134"/>
      <c r="AY140" s="134"/>
      <c r="AZ140" s="134"/>
      <c r="BA140" s="134"/>
      <c r="BB140" s="134"/>
      <c r="BC140" s="134"/>
      <c r="BD140" s="134"/>
      <c r="BE140" s="134"/>
      <c r="BF140" s="186"/>
      <c r="BG140" s="167"/>
    </row>
    <row r="141" spans="1:59" ht="9.9499999999999993" customHeight="1" x14ac:dyDescent="0.15">
      <c r="A141" s="1148">
        <v>1000</v>
      </c>
      <c r="B141" s="1149"/>
      <c r="C141" s="1149"/>
      <c r="D141" s="1149"/>
      <c r="E141" s="1149"/>
      <c r="F141" s="1149"/>
      <c r="G141" s="1150"/>
      <c r="H141" s="975" t="str">
        <f>IF(ISBLANK(H59)," ",H59)</f>
        <v xml:space="preserve"> </v>
      </c>
      <c r="I141" s="976"/>
      <c r="J141" s="976"/>
      <c r="K141" s="976"/>
      <c r="L141" s="976"/>
      <c r="M141" s="976"/>
      <c r="N141" s="977"/>
      <c r="O141" s="975" t="str">
        <f>IF(ISBLANK(H59)," ",O59)</f>
        <v xml:space="preserve"> </v>
      </c>
      <c r="P141" s="976"/>
      <c r="Q141" s="976"/>
      <c r="R141" s="976"/>
      <c r="S141" s="976"/>
      <c r="T141" s="976"/>
      <c r="U141" s="976"/>
      <c r="V141" s="976"/>
      <c r="W141" s="976"/>
      <c r="X141" s="976"/>
      <c r="Y141" s="977"/>
      <c r="Z141" s="975"/>
      <c r="AA141" s="976"/>
      <c r="AB141" s="976"/>
      <c r="AC141" s="976"/>
      <c r="AD141" s="976"/>
      <c r="AE141" s="976"/>
      <c r="AF141" s="977"/>
      <c r="AG141" s="975" t="str">
        <f>IF(ISBLANK(Z141)," ",Z141*1000)</f>
        <v xml:space="preserve"> </v>
      </c>
      <c r="AH141" s="976"/>
      <c r="AI141" s="976"/>
      <c r="AJ141" s="976"/>
      <c r="AK141" s="976"/>
      <c r="AL141" s="976"/>
      <c r="AM141" s="976"/>
      <c r="AN141" s="976"/>
      <c r="AO141" s="976"/>
      <c r="AP141" s="976"/>
      <c r="AQ141" s="977"/>
      <c r="AR141" s="161"/>
      <c r="AS141" s="134"/>
      <c r="AT141" s="134"/>
      <c r="AU141" s="134"/>
      <c r="AV141" s="134"/>
      <c r="AW141" s="134"/>
      <c r="AX141" s="134"/>
      <c r="AY141" s="134"/>
      <c r="AZ141" s="134"/>
      <c r="BA141" s="134"/>
      <c r="BB141" s="134"/>
      <c r="BC141" s="134"/>
      <c r="BD141" s="134"/>
      <c r="BE141" s="134"/>
      <c r="BF141" s="186"/>
      <c r="BG141" s="167"/>
    </row>
    <row r="142" spans="1:59" ht="9.9499999999999993" customHeight="1" x14ac:dyDescent="0.15">
      <c r="A142" s="1151"/>
      <c r="B142" s="1152"/>
      <c r="C142" s="1152"/>
      <c r="D142" s="1152"/>
      <c r="E142" s="1152"/>
      <c r="F142" s="1152"/>
      <c r="G142" s="1153"/>
      <c r="H142" s="978"/>
      <c r="I142" s="979"/>
      <c r="J142" s="979"/>
      <c r="K142" s="979"/>
      <c r="L142" s="979"/>
      <c r="M142" s="979"/>
      <c r="N142" s="980"/>
      <c r="O142" s="978"/>
      <c r="P142" s="979"/>
      <c r="Q142" s="979"/>
      <c r="R142" s="979"/>
      <c r="S142" s="979"/>
      <c r="T142" s="979"/>
      <c r="U142" s="979"/>
      <c r="V142" s="979"/>
      <c r="W142" s="979"/>
      <c r="X142" s="979"/>
      <c r="Y142" s="980"/>
      <c r="Z142" s="978"/>
      <c r="AA142" s="979"/>
      <c r="AB142" s="979"/>
      <c r="AC142" s="979"/>
      <c r="AD142" s="979"/>
      <c r="AE142" s="979"/>
      <c r="AF142" s="980"/>
      <c r="AG142" s="978"/>
      <c r="AH142" s="979"/>
      <c r="AI142" s="979"/>
      <c r="AJ142" s="979"/>
      <c r="AK142" s="979"/>
      <c r="AL142" s="979"/>
      <c r="AM142" s="979"/>
      <c r="AN142" s="979"/>
      <c r="AO142" s="979"/>
      <c r="AP142" s="979"/>
      <c r="AQ142" s="980"/>
      <c r="AR142" s="161"/>
      <c r="AS142" s="134"/>
      <c r="AT142" s="134"/>
      <c r="AU142" s="134"/>
      <c r="AV142" s="134"/>
      <c r="AW142" s="134"/>
      <c r="AX142" s="134"/>
      <c r="AY142" s="134"/>
      <c r="AZ142" s="134"/>
      <c r="BA142" s="134"/>
      <c r="BB142" s="134"/>
      <c r="BC142" s="134"/>
      <c r="BD142" s="134"/>
      <c r="BE142" s="134"/>
      <c r="BF142" s="186"/>
      <c r="BG142" s="167"/>
    </row>
    <row r="143" spans="1:59" ht="9.9499999999999993" customHeight="1" x14ac:dyDescent="0.15">
      <c r="A143" s="1148">
        <v>5000</v>
      </c>
      <c r="B143" s="1149"/>
      <c r="C143" s="1149"/>
      <c r="D143" s="1149"/>
      <c r="E143" s="1149"/>
      <c r="F143" s="1149"/>
      <c r="G143" s="1150"/>
      <c r="H143" s="975" t="str">
        <f>IF(ISBLANK(H61)," ",H61)</f>
        <v xml:space="preserve"> </v>
      </c>
      <c r="I143" s="976"/>
      <c r="J143" s="976"/>
      <c r="K143" s="976"/>
      <c r="L143" s="976"/>
      <c r="M143" s="976"/>
      <c r="N143" s="977"/>
      <c r="O143" s="975" t="str">
        <f>IF(ISBLANK(H61)," ",O61)</f>
        <v xml:space="preserve"> </v>
      </c>
      <c r="P143" s="976"/>
      <c r="Q143" s="976"/>
      <c r="R143" s="976"/>
      <c r="S143" s="976"/>
      <c r="T143" s="976"/>
      <c r="U143" s="976"/>
      <c r="V143" s="976"/>
      <c r="W143" s="976"/>
      <c r="X143" s="976"/>
      <c r="Y143" s="977"/>
      <c r="Z143" s="975"/>
      <c r="AA143" s="976"/>
      <c r="AB143" s="976"/>
      <c r="AC143" s="976"/>
      <c r="AD143" s="976"/>
      <c r="AE143" s="976"/>
      <c r="AF143" s="977"/>
      <c r="AG143" s="975" t="str">
        <f>IF(ISBLANK(Z143)," ",Z143*5000)</f>
        <v xml:space="preserve"> </v>
      </c>
      <c r="AH143" s="976"/>
      <c r="AI143" s="976"/>
      <c r="AJ143" s="976"/>
      <c r="AK143" s="976"/>
      <c r="AL143" s="976"/>
      <c r="AM143" s="976"/>
      <c r="AN143" s="976"/>
      <c r="AO143" s="976"/>
      <c r="AP143" s="976"/>
      <c r="AQ143" s="977"/>
      <c r="AR143" s="161"/>
      <c r="AS143" s="134"/>
      <c r="AT143" s="134"/>
      <c r="AU143" s="134"/>
      <c r="AV143" s="134"/>
      <c r="AW143" s="134"/>
      <c r="AX143" s="134"/>
      <c r="AY143" s="134"/>
      <c r="AZ143" s="134"/>
      <c r="BA143" s="134"/>
      <c r="BB143" s="134"/>
      <c r="BC143" s="134"/>
      <c r="BD143" s="134"/>
      <c r="BE143" s="134"/>
      <c r="BF143" s="186"/>
      <c r="BG143" s="167"/>
    </row>
    <row r="144" spans="1:59" ht="9.9499999999999993" customHeight="1" x14ac:dyDescent="0.15">
      <c r="A144" s="1151"/>
      <c r="B144" s="1152"/>
      <c r="C144" s="1152"/>
      <c r="D144" s="1152"/>
      <c r="E144" s="1152"/>
      <c r="F144" s="1152"/>
      <c r="G144" s="1153"/>
      <c r="H144" s="978"/>
      <c r="I144" s="979"/>
      <c r="J144" s="979"/>
      <c r="K144" s="979"/>
      <c r="L144" s="979"/>
      <c r="M144" s="979"/>
      <c r="N144" s="980"/>
      <c r="O144" s="978"/>
      <c r="P144" s="979"/>
      <c r="Q144" s="979"/>
      <c r="R144" s="979"/>
      <c r="S144" s="979"/>
      <c r="T144" s="979"/>
      <c r="U144" s="979"/>
      <c r="V144" s="979"/>
      <c r="W144" s="979"/>
      <c r="X144" s="979"/>
      <c r="Y144" s="980"/>
      <c r="Z144" s="978"/>
      <c r="AA144" s="979"/>
      <c r="AB144" s="979"/>
      <c r="AC144" s="979"/>
      <c r="AD144" s="979"/>
      <c r="AE144" s="979"/>
      <c r="AF144" s="980"/>
      <c r="AG144" s="978"/>
      <c r="AH144" s="979"/>
      <c r="AI144" s="979"/>
      <c r="AJ144" s="979"/>
      <c r="AK144" s="979"/>
      <c r="AL144" s="979"/>
      <c r="AM144" s="979"/>
      <c r="AN144" s="979"/>
      <c r="AO144" s="979"/>
      <c r="AP144" s="979"/>
      <c r="AQ144" s="980"/>
      <c r="AR144" s="161"/>
      <c r="AS144" s="134"/>
      <c r="AT144" s="134"/>
      <c r="AU144" s="134"/>
      <c r="AV144" s="134"/>
      <c r="AW144" s="134"/>
      <c r="AX144" s="134"/>
      <c r="AY144" s="134"/>
      <c r="AZ144" s="134"/>
      <c r="BA144" s="134"/>
      <c r="BB144" s="134"/>
      <c r="BC144" s="134"/>
      <c r="BD144" s="134"/>
      <c r="BE144" s="134"/>
      <c r="BF144" s="186"/>
      <c r="BG144" s="167"/>
    </row>
    <row r="145" spans="1:59" ht="9.9499999999999993" customHeight="1" x14ac:dyDescent="0.15">
      <c r="A145" s="1148">
        <v>10000</v>
      </c>
      <c r="B145" s="1149"/>
      <c r="C145" s="1149"/>
      <c r="D145" s="1149"/>
      <c r="E145" s="1149"/>
      <c r="F145" s="1149"/>
      <c r="G145" s="1150"/>
      <c r="H145" s="975" t="str">
        <f>IF(ISBLANK(H63)," ",H63)</f>
        <v xml:space="preserve"> </v>
      </c>
      <c r="I145" s="976"/>
      <c r="J145" s="976"/>
      <c r="K145" s="976"/>
      <c r="L145" s="976"/>
      <c r="M145" s="976"/>
      <c r="N145" s="977"/>
      <c r="O145" s="975" t="str">
        <f>IF(ISBLANK(H63)," ",O63)</f>
        <v xml:space="preserve"> </v>
      </c>
      <c r="P145" s="976"/>
      <c r="Q145" s="976"/>
      <c r="R145" s="976"/>
      <c r="S145" s="976"/>
      <c r="T145" s="976"/>
      <c r="U145" s="976"/>
      <c r="V145" s="976"/>
      <c r="W145" s="976"/>
      <c r="X145" s="976"/>
      <c r="Y145" s="977"/>
      <c r="Z145" s="975"/>
      <c r="AA145" s="976"/>
      <c r="AB145" s="976"/>
      <c r="AC145" s="976"/>
      <c r="AD145" s="976"/>
      <c r="AE145" s="976"/>
      <c r="AF145" s="977"/>
      <c r="AG145" s="975" t="str">
        <f>IF(ISBLANK(Z145)," ",Z145*10000)</f>
        <v xml:space="preserve"> </v>
      </c>
      <c r="AH145" s="976"/>
      <c r="AI145" s="976"/>
      <c r="AJ145" s="976"/>
      <c r="AK145" s="976"/>
      <c r="AL145" s="976"/>
      <c r="AM145" s="976"/>
      <c r="AN145" s="976"/>
      <c r="AO145" s="976"/>
      <c r="AP145" s="976"/>
      <c r="AQ145" s="977"/>
      <c r="AR145" s="161"/>
      <c r="AS145" s="134"/>
      <c r="AT145" s="134"/>
      <c r="AU145" s="134"/>
      <c r="AV145" s="134"/>
      <c r="AW145" s="134"/>
      <c r="AX145" s="134"/>
      <c r="AY145" s="134"/>
      <c r="AZ145" s="134"/>
      <c r="BA145" s="134"/>
      <c r="BB145" s="134"/>
      <c r="BC145" s="134"/>
      <c r="BD145" s="134"/>
      <c r="BE145" s="134"/>
      <c r="BF145" s="186"/>
      <c r="BG145" s="167"/>
    </row>
    <row r="146" spans="1:59" ht="9.9499999999999993" customHeight="1" x14ac:dyDescent="0.15">
      <c r="A146" s="1151"/>
      <c r="B146" s="1152"/>
      <c r="C146" s="1152"/>
      <c r="D146" s="1152"/>
      <c r="E146" s="1152"/>
      <c r="F146" s="1152"/>
      <c r="G146" s="1153"/>
      <c r="H146" s="978"/>
      <c r="I146" s="979"/>
      <c r="J146" s="979"/>
      <c r="K146" s="979"/>
      <c r="L146" s="979"/>
      <c r="M146" s="979"/>
      <c r="N146" s="980"/>
      <c r="O146" s="978"/>
      <c r="P146" s="979"/>
      <c r="Q146" s="979"/>
      <c r="R146" s="979"/>
      <c r="S146" s="979"/>
      <c r="T146" s="979"/>
      <c r="U146" s="979"/>
      <c r="V146" s="979"/>
      <c r="W146" s="979"/>
      <c r="X146" s="979"/>
      <c r="Y146" s="980"/>
      <c r="Z146" s="978"/>
      <c r="AA146" s="979"/>
      <c r="AB146" s="979"/>
      <c r="AC146" s="979"/>
      <c r="AD146" s="979"/>
      <c r="AE146" s="979"/>
      <c r="AF146" s="980"/>
      <c r="AG146" s="978"/>
      <c r="AH146" s="979"/>
      <c r="AI146" s="979"/>
      <c r="AJ146" s="979"/>
      <c r="AK146" s="979"/>
      <c r="AL146" s="979"/>
      <c r="AM146" s="979"/>
      <c r="AN146" s="979"/>
      <c r="AO146" s="979"/>
      <c r="AP146" s="979"/>
      <c r="AQ146" s="980"/>
      <c r="AR146" s="161"/>
      <c r="AS146" s="134"/>
      <c r="AT146" s="134"/>
      <c r="AU146" s="134"/>
      <c r="AV146" s="134"/>
      <c r="AW146" s="134"/>
      <c r="AX146" s="134"/>
      <c r="AY146" s="134"/>
      <c r="AZ146" s="134"/>
      <c r="BA146" s="134"/>
      <c r="BB146" s="134"/>
      <c r="BC146" s="134"/>
      <c r="BD146" s="134"/>
      <c r="BE146" s="134"/>
      <c r="BF146" s="186"/>
      <c r="BG146" s="167"/>
    </row>
    <row r="147" spans="1:59" ht="9.9499999999999993" customHeight="1" x14ac:dyDescent="0.15">
      <c r="A147" s="1157" t="s">
        <v>236</v>
      </c>
      <c r="B147" s="1158"/>
      <c r="C147" s="1158"/>
      <c r="D147" s="1158"/>
      <c r="E147" s="1158"/>
      <c r="F147" s="1158"/>
      <c r="G147" s="1159"/>
      <c r="H147" s="975" t="str">
        <f>IF(ISBLANK(H65)," ",H65)</f>
        <v xml:space="preserve"> </v>
      </c>
      <c r="I147" s="976"/>
      <c r="J147" s="976"/>
      <c r="K147" s="976"/>
      <c r="L147" s="976"/>
      <c r="M147" s="976"/>
      <c r="N147" s="977"/>
      <c r="O147" s="975" t="str">
        <f>IF(ISBLANK(H65)," ",O65)</f>
        <v xml:space="preserve"> </v>
      </c>
      <c r="P147" s="976"/>
      <c r="Q147" s="976"/>
      <c r="R147" s="976"/>
      <c r="S147" s="976"/>
      <c r="T147" s="976"/>
      <c r="U147" s="976"/>
      <c r="V147" s="976"/>
      <c r="W147" s="976"/>
      <c r="X147" s="976"/>
      <c r="Y147" s="977"/>
      <c r="Z147" s="975"/>
      <c r="AA147" s="976"/>
      <c r="AB147" s="976"/>
      <c r="AC147" s="976"/>
      <c r="AD147" s="976"/>
      <c r="AE147" s="976"/>
      <c r="AF147" s="977"/>
      <c r="AG147" s="975"/>
      <c r="AH147" s="976"/>
      <c r="AI147" s="976"/>
      <c r="AJ147" s="976"/>
      <c r="AK147" s="976"/>
      <c r="AL147" s="976"/>
      <c r="AM147" s="976"/>
      <c r="AN147" s="976"/>
      <c r="AO147" s="976"/>
      <c r="AP147" s="976"/>
      <c r="AQ147" s="977"/>
      <c r="AR147" s="161"/>
      <c r="AS147" s="134"/>
      <c r="AT147" s="134"/>
      <c r="AU147" s="134"/>
      <c r="AV147" s="134"/>
      <c r="AW147" s="134"/>
      <c r="AX147" s="134"/>
      <c r="AY147" s="134"/>
      <c r="AZ147" s="134"/>
      <c r="BA147" s="134"/>
      <c r="BB147" s="134"/>
      <c r="BC147" s="134"/>
      <c r="BD147" s="134"/>
      <c r="BE147" s="134"/>
      <c r="BF147" s="186"/>
      <c r="BG147" s="167"/>
    </row>
    <row r="148" spans="1:59" ht="9.9499999999999993" customHeight="1" x14ac:dyDescent="0.15">
      <c r="A148" s="1160"/>
      <c r="B148" s="1161"/>
      <c r="C148" s="1161"/>
      <c r="D148" s="1161"/>
      <c r="E148" s="1161"/>
      <c r="F148" s="1161"/>
      <c r="G148" s="1162"/>
      <c r="H148" s="978"/>
      <c r="I148" s="979"/>
      <c r="J148" s="979"/>
      <c r="K148" s="979"/>
      <c r="L148" s="979"/>
      <c r="M148" s="979"/>
      <c r="N148" s="980"/>
      <c r="O148" s="978"/>
      <c r="P148" s="979"/>
      <c r="Q148" s="979"/>
      <c r="R148" s="979"/>
      <c r="S148" s="979"/>
      <c r="T148" s="979"/>
      <c r="U148" s="979"/>
      <c r="V148" s="979"/>
      <c r="W148" s="979"/>
      <c r="X148" s="979"/>
      <c r="Y148" s="980"/>
      <c r="Z148" s="978"/>
      <c r="AA148" s="979"/>
      <c r="AB148" s="979"/>
      <c r="AC148" s="979"/>
      <c r="AD148" s="979"/>
      <c r="AE148" s="979"/>
      <c r="AF148" s="980"/>
      <c r="AG148" s="978"/>
      <c r="AH148" s="979"/>
      <c r="AI148" s="979"/>
      <c r="AJ148" s="979"/>
      <c r="AK148" s="979"/>
      <c r="AL148" s="979"/>
      <c r="AM148" s="979"/>
      <c r="AN148" s="979"/>
      <c r="AO148" s="979"/>
      <c r="AP148" s="979"/>
      <c r="AQ148" s="980"/>
      <c r="AR148" s="161"/>
      <c r="AS148" s="134"/>
      <c r="AT148" s="134"/>
      <c r="AU148" s="134"/>
      <c r="AV148" s="134"/>
      <c r="AW148" s="134"/>
      <c r="AX148" s="134"/>
      <c r="AY148" s="134"/>
      <c r="AZ148" s="134"/>
      <c r="BA148" s="134"/>
      <c r="BB148" s="134"/>
      <c r="BC148" s="134"/>
      <c r="BD148" s="134"/>
      <c r="BE148" s="134"/>
      <c r="BF148" s="186"/>
      <c r="BG148" s="167"/>
    </row>
    <row r="149" spans="1:59" ht="9.9499999999999993" customHeight="1" x14ac:dyDescent="0.15">
      <c r="A149" s="1163" t="s">
        <v>353</v>
      </c>
      <c r="B149" s="831"/>
      <c r="C149" s="831"/>
      <c r="D149" s="831"/>
      <c r="E149" s="831"/>
      <c r="F149" s="831"/>
      <c r="G149" s="1164"/>
      <c r="H149" s="975" t="str">
        <f>IF(SUM(H123:N148)=0," ",SUM(H123:N148))</f>
        <v xml:space="preserve"> </v>
      </c>
      <c r="I149" s="976"/>
      <c r="J149" s="976"/>
      <c r="K149" s="976"/>
      <c r="L149" s="976"/>
      <c r="M149" s="976"/>
      <c r="N149" s="977"/>
      <c r="O149" s="975" t="str">
        <f>IF(SUM(O123:Y148)=0," ",SUM(O123:Y148))</f>
        <v xml:space="preserve"> </v>
      </c>
      <c r="P149" s="976"/>
      <c r="Q149" s="976"/>
      <c r="R149" s="976"/>
      <c r="S149" s="976"/>
      <c r="T149" s="976"/>
      <c r="U149" s="976"/>
      <c r="V149" s="976"/>
      <c r="W149" s="976"/>
      <c r="X149" s="976"/>
      <c r="Y149" s="977"/>
      <c r="Z149" s="975" t="str">
        <f>IF(SUM(Z123:AF148)=0," ",SUM(Z123:AF148))</f>
        <v xml:space="preserve"> </v>
      </c>
      <c r="AA149" s="976"/>
      <c r="AB149" s="976"/>
      <c r="AC149" s="976"/>
      <c r="AD149" s="976"/>
      <c r="AE149" s="976"/>
      <c r="AF149" s="977"/>
      <c r="AG149" s="975" t="str">
        <f>IF(SUM(AG123:AQ148)=0," ",SUM(AG123:AQ148))</f>
        <v xml:space="preserve"> </v>
      </c>
      <c r="AH149" s="976"/>
      <c r="AI149" s="976"/>
      <c r="AJ149" s="976"/>
      <c r="AK149" s="976"/>
      <c r="AL149" s="976"/>
      <c r="AM149" s="976"/>
      <c r="AN149" s="976"/>
      <c r="AO149" s="976"/>
      <c r="AP149" s="976"/>
      <c r="AQ149" s="977"/>
      <c r="AR149" s="161"/>
      <c r="AS149" s="134"/>
      <c r="AT149" s="134"/>
      <c r="AU149" s="134"/>
      <c r="AV149" s="134"/>
      <c r="AW149" s="134"/>
      <c r="AX149" s="134"/>
      <c r="AY149" s="134"/>
      <c r="AZ149" s="134"/>
      <c r="BA149" s="134"/>
      <c r="BB149" s="134"/>
      <c r="BC149" s="134"/>
      <c r="BD149" s="134"/>
      <c r="BE149" s="134"/>
      <c r="BF149" s="186"/>
      <c r="BG149" s="167"/>
    </row>
    <row r="150" spans="1:59" ht="9.9499999999999993" customHeight="1" x14ac:dyDescent="0.15">
      <c r="A150" s="1165"/>
      <c r="B150" s="841"/>
      <c r="C150" s="841"/>
      <c r="D150" s="841"/>
      <c r="E150" s="841"/>
      <c r="F150" s="841"/>
      <c r="G150" s="1166"/>
      <c r="H150" s="978"/>
      <c r="I150" s="979"/>
      <c r="J150" s="979"/>
      <c r="K150" s="979"/>
      <c r="L150" s="979"/>
      <c r="M150" s="979"/>
      <c r="N150" s="980"/>
      <c r="O150" s="978"/>
      <c r="P150" s="979"/>
      <c r="Q150" s="979"/>
      <c r="R150" s="979"/>
      <c r="S150" s="979"/>
      <c r="T150" s="979"/>
      <c r="U150" s="979"/>
      <c r="V150" s="979"/>
      <c r="W150" s="979"/>
      <c r="X150" s="979"/>
      <c r="Y150" s="980"/>
      <c r="Z150" s="978"/>
      <c r="AA150" s="979"/>
      <c r="AB150" s="979"/>
      <c r="AC150" s="979"/>
      <c r="AD150" s="979"/>
      <c r="AE150" s="979"/>
      <c r="AF150" s="980"/>
      <c r="AG150" s="978"/>
      <c r="AH150" s="979"/>
      <c r="AI150" s="979"/>
      <c r="AJ150" s="979"/>
      <c r="AK150" s="979"/>
      <c r="AL150" s="979"/>
      <c r="AM150" s="979"/>
      <c r="AN150" s="979"/>
      <c r="AO150" s="979"/>
      <c r="AP150" s="979"/>
      <c r="AQ150" s="980"/>
      <c r="AR150" s="162"/>
      <c r="AS150" s="154"/>
      <c r="AT150" s="154"/>
      <c r="AU150" s="154"/>
      <c r="AV150" s="154"/>
      <c r="AW150" s="154"/>
      <c r="AX150" s="154"/>
      <c r="AY150" s="154"/>
      <c r="AZ150" s="154"/>
      <c r="BA150" s="154"/>
      <c r="BB150" s="154"/>
      <c r="BC150" s="154"/>
      <c r="BD150" s="154"/>
      <c r="BE150" s="154"/>
      <c r="BF150" s="190"/>
      <c r="BG150" s="167"/>
    </row>
    <row r="151" spans="1:59" ht="9.9499999999999993" customHeight="1" x14ac:dyDescent="0.15">
      <c r="A151" s="1184" t="s">
        <v>354</v>
      </c>
      <c r="B151" s="1185"/>
      <c r="C151" s="1185"/>
      <c r="D151" s="1185"/>
      <c r="E151" s="1185"/>
      <c r="F151" s="1185"/>
      <c r="G151" s="1186"/>
      <c r="H151" s="911" t="str">
        <f>IF(ISBLANK(H69)," ",H69)</f>
        <v xml:space="preserve"> </v>
      </c>
      <c r="I151" s="912"/>
      <c r="J151" s="912"/>
      <c r="K151" s="912"/>
      <c r="L151" s="912"/>
      <c r="M151" s="912"/>
      <c r="N151" s="912"/>
      <c r="O151" s="912"/>
      <c r="P151" s="912"/>
      <c r="Q151" s="912"/>
      <c r="R151" s="912"/>
      <c r="S151" s="912"/>
      <c r="T151" s="912"/>
      <c r="U151" s="912"/>
      <c r="V151" s="912"/>
      <c r="W151" s="912"/>
      <c r="X151" s="912"/>
      <c r="Y151" s="912"/>
      <c r="Z151" s="912"/>
      <c r="AA151" s="912"/>
      <c r="AB151" s="912"/>
      <c r="AC151" s="912"/>
      <c r="AD151" s="912"/>
      <c r="AE151" s="912"/>
      <c r="AF151" s="1193"/>
      <c r="AG151" s="1198" t="s">
        <v>355</v>
      </c>
      <c r="AH151" s="1199"/>
      <c r="AI151" s="1199"/>
      <c r="AJ151" s="1199"/>
      <c r="AK151" s="1199"/>
      <c r="AL151" s="1199"/>
      <c r="AM151" s="1199"/>
      <c r="AN151" s="1199"/>
      <c r="AO151" s="1199"/>
      <c r="AP151" s="1199"/>
      <c r="AQ151" s="1199"/>
      <c r="AR151" s="1199"/>
      <c r="AS151" s="1199"/>
      <c r="AT151" s="1199"/>
      <c r="AU151" s="1199"/>
      <c r="AV151" s="1199"/>
      <c r="AW151" s="1199"/>
      <c r="AX151" s="1199"/>
      <c r="AY151" s="1199"/>
      <c r="AZ151" s="1199"/>
      <c r="BA151" s="1199"/>
      <c r="BB151" s="1199"/>
      <c r="BC151" s="1199"/>
      <c r="BD151" s="1199"/>
      <c r="BE151" s="1199"/>
      <c r="BF151" s="1200"/>
      <c r="BG151" s="167"/>
    </row>
    <row r="152" spans="1:59" ht="9.9499999999999993" customHeight="1" x14ac:dyDescent="0.15">
      <c r="A152" s="1187"/>
      <c r="B152" s="1188"/>
      <c r="C152" s="1188"/>
      <c r="D152" s="1188"/>
      <c r="E152" s="1188"/>
      <c r="F152" s="1188"/>
      <c r="G152" s="1189"/>
      <c r="H152" s="888"/>
      <c r="I152" s="889"/>
      <c r="J152" s="889"/>
      <c r="K152" s="889"/>
      <c r="L152" s="889"/>
      <c r="M152" s="889"/>
      <c r="N152" s="889"/>
      <c r="O152" s="889"/>
      <c r="P152" s="889"/>
      <c r="Q152" s="889"/>
      <c r="R152" s="889"/>
      <c r="S152" s="889"/>
      <c r="T152" s="889"/>
      <c r="U152" s="889"/>
      <c r="V152" s="889"/>
      <c r="W152" s="889"/>
      <c r="X152" s="889"/>
      <c r="Y152" s="889"/>
      <c r="Z152" s="889"/>
      <c r="AA152" s="889"/>
      <c r="AB152" s="889"/>
      <c r="AC152" s="889"/>
      <c r="AD152" s="889"/>
      <c r="AE152" s="889"/>
      <c r="AF152" s="1194"/>
      <c r="AG152" s="1201"/>
      <c r="AH152" s="1202"/>
      <c r="AI152" s="1202"/>
      <c r="AJ152" s="1202"/>
      <c r="AK152" s="1202"/>
      <c r="AL152" s="1202"/>
      <c r="AM152" s="1202"/>
      <c r="AN152" s="1202"/>
      <c r="AO152" s="1202"/>
      <c r="AP152" s="1202"/>
      <c r="AQ152" s="1202"/>
      <c r="AR152" s="1202"/>
      <c r="AS152" s="1202"/>
      <c r="AT152" s="1202"/>
      <c r="AU152" s="1202"/>
      <c r="AV152" s="1202"/>
      <c r="AW152" s="1202"/>
      <c r="AX152" s="1202"/>
      <c r="AY152" s="1202"/>
      <c r="AZ152" s="1202"/>
      <c r="BA152" s="1202"/>
      <c r="BB152" s="1202"/>
      <c r="BC152" s="1202"/>
      <c r="BD152" s="1202"/>
      <c r="BE152" s="1202"/>
      <c r="BF152" s="1203"/>
      <c r="BG152" s="167"/>
    </row>
    <row r="153" spans="1:59" ht="9.9499999999999993" customHeight="1" x14ac:dyDescent="0.15">
      <c r="A153" s="1187"/>
      <c r="B153" s="1188"/>
      <c r="C153" s="1188"/>
      <c r="D153" s="1188"/>
      <c r="E153" s="1188"/>
      <c r="F153" s="1188"/>
      <c r="G153" s="1189"/>
      <c r="H153" s="888"/>
      <c r="I153" s="889"/>
      <c r="J153" s="889"/>
      <c r="K153" s="889"/>
      <c r="L153" s="889"/>
      <c r="M153" s="889"/>
      <c r="N153" s="889"/>
      <c r="O153" s="889"/>
      <c r="P153" s="889"/>
      <c r="Q153" s="889"/>
      <c r="R153" s="889"/>
      <c r="S153" s="889"/>
      <c r="T153" s="889"/>
      <c r="U153" s="889"/>
      <c r="V153" s="889"/>
      <c r="W153" s="889"/>
      <c r="X153" s="889"/>
      <c r="Y153" s="889"/>
      <c r="Z153" s="889"/>
      <c r="AA153" s="889"/>
      <c r="AB153" s="889"/>
      <c r="AC153" s="889"/>
      <c r="AD153" s="889"/>
      <c r="AE153" s="889"/>
      <c r="AF153" s="1194"/>
      <c r="AG153" s="1204" t="s">
        <v>91</v>
      </c>
      <c r="AH153" s="1205"/>
      <c r="AI153" s="1205"/>
      <c r="AJ153" s="1205"/>
      <c r="AK153" s="1205"/>
      <c r="AL153" s="1205"/>
      <c r="AM153" s="1205"/>
      <c r="AN153" s="1205"/>
      <c r="AO153" s="1205"/>
      <c r="AP153" s="1205"/>
      <c r="AQ153" s="1205"/>
      <c r="AR153" s="1205"/>
      <c r="AS153" s="1205"/>
      <c r="AT153" s="1205"/>
      <c r="AU153" s="1205"/>
      <c r="AV153" s="1205"/>
      <c r="AW153" s="1205"/>
      <c r="AX153" s="1205"/>
      <c r="AY153" s="1205"/>
      <c r="AZ153" s="1205"/>
      <c r="BA153" s="1205"/>
      <c r="BB153" s="1205"/>
      <c r="BC153" s="1205"/>
      <c r="BD153" s="1205"/>
      <c r="BE153" s="1205"/>
      <c r="BF153" s="1206"/>
      <c r="BG153" s="167"/>
    </row>
    <row r="154" spans="1:59" ht="9.9499999999999993" customHeight="1" x14ac:dyDescent="0.15">
      <c r="A154" s="1190"/>
      <c r="B154" s="1191"/>
      <c r="C154" s="1191"/>
      <c r="D154" s="1191"/>
      <c r="E154" s="1191"/>
      <c r="F154" s="1191"/>
      <c r="G154" s="1192"/>
      <c r="H154" s="1195"/>
      <c r="I154" s="1196"/>
      <c r="J154" s="1196"/>
      <c r="K154" s="1196"/>
      <c r="L154" s="1196"/>
      <c r="M154" s="1196"/>
      <c r="N154" s="1196"/>
      <c r="O154" s="1196"/>
      <c r="P154" s="1196"/>
      <c r="Q154" s="1196"/>
      <c r="R154" s="1196"/>
      <c r="S154" s="1196"/>
      <c r="T154" s="1196"/>
      <c r="U154" s="1196"/>
      <c r="V154" s="1196"/>
      <c r="W154" s="1196"/>
      <c r="X154" s="1196"/>
      <c r="Y154" s="1196"/>
      <c r="Z154" s="1196"/>
      <c r="AA154" s="1196"/>
      <c r="AB154" s="1196"/>
      <c r="AC154" s="1196"/>
      <c r="AD154" s="1196"/>
      <c r="AE154" s="1196"/>
      <c r="AF154" s="1197"/>
      <c r="AG154" s="1207"/>
      <c r="AH154" s="1208"/>
      <c r="AI154" s="1208"/>
      <c r="AJ154" s="1208"/>
      <c r="AK154" s="1208"/>
      <c r="AL154" s="1208"/>
      <c r="AM154" s="1208"/>
      <c r="AN154" s="1208"/>
      <c r="AO154" s="1208"/>
      <c r="AP154" s="1208"/>
      <c r="AQ154" s="1208"/>
      <c r="AR154" s="1208"/>
      <c r="AS154" s="1208"/>
      <c r="AT154" s="1208"/>
      <c r="AU154" s="1208"/>
      <c r="AV154" s="1208"/>
      <c r="AW154" s="1208"/>
      <c r="AX154" s="1208"/>
      <c r="AY154" s="1208"/>
      <c r="AZ154" s="1208"/>
      <c r="BA154" s="1208"/>
      <c r="BB154" s="1208"/>
      <c r="BC154" s="1208"/>
      <c r="BD154" s="1208"/>
      <c r="BE154" s="1208"/>
      <c r="BF154" s="1209"/>
      <c r="BG154" s="167"/>
    </row>
    <row r="155" spans="1:59" ht="12.95" customHeight="1" x14ac:dyDescent="0.15">
      <c r="A155" s="1178" t="s">
        <v>124</v>
      </c>
      <c r="B155" s="1179"/>
      <c r="C155" s="1179"/>
      <c r="D155" s="1179"/>
      <c r="E155" s="1231" t="s">
        <v>360</v>
      </c>
      <c r="F155" s="1231"/>
      <c r="G155" s="1231"/>
      <c r="H155" s="1231"/>
      <c r="I155" s="1231"/>
      <c r="J155" s="1231"/>
      <c r="K155" s="1231"/>
      <c r="L155" s="1231"/>
      <c r="M155" s="1231"/>
      <c r="N155" s="1231"/>
      <c r="O155" s="1231"/>
      <c r="P155" s="1231"/>
      <c r="Q155" s="1231"/>
      <c r="R155" s="1231"/>
      <c r="S155" s="1231"/>
      <c r="T155" s="1231"/>
      <c r="U155" s="1231"/>
      <c r="V155" s="1231"/>
      <c r="W155" s="1231" t="s">
        <v>339</v>
      </c>
      <c r="X155" s="1231"/>
      <c r="Y155" s="1231"/>
      <c r="Z155" s="1231"/>
      <c r="AA155" s="1231"/>
      <c r="AB155" s="1231"/>
      <c r="AC155" s="1231"/>
      <c r="AD155" s="1231"/>
      <c r="AE155" s="1231"/>
      <c r="AF155" s="1231"/>
      <c r="AG155" s="1231"/>
      <c r="AH155" s="1231"/>
      <c r="AI155" s="1231"/>
      <c r="AJ155" s="1231"/>
      <c r="AK155" s="1231"/>
      <c r="AL155" s="1231"/>
      <c r="AM155" s="1231"/>
      <c r="AN155" s="1231"/>
      <c r="AO155" s="1231" t="s">
        <v>363</v>
      </c>
      <c r="AP155" s="1231"/>
      <c r="AQ155" s="1231"/>
      <c r="AR155" s="1231"/>
      <c r="AS155" s="1231"/>
      <c r="AT155" s="1231"/>
      <c r="AU155" s="1231"/>
      <c r="AV155" s="1231"/>
      <c r="AW155" s="1231"/>
      <c r="AX155" s="1231"/>
      <c r="AY155" s="1231"/>
      <c r="AZ155" s="1231"/>
      <c r="BA155" s="1231"/>
      <c r="BB155" s="1231"/>
      <c r="BC155" s="1231"/>
      <c r="BD155" s="1231"/>
      <c r="BE155" s="1231"/>
      <c r="BF155" s="1232"/>
      <c r="BG155" s="167"/>
    </row>
    <row r="156" spans="1:59" ht="12.95" customHeight="1" x14ac:dyDescent="0.15">
      <c r="A156" s="1180"/>
      <c r="B156" s="1181"/>
      <c r="C156" s="1181"/>
      <c r="D156" s="1181"/>
      <c r="E156" s="981" t="s">
        <v>145</v>
      </c>
      <c r="F156" s="981"/>
      <c r="G156" s="981"/>
      <c r="H156" s="981"/>
      <c r="I156" s="981"/>
      <c r="J156" s="981"/>
      <c r="K156" s="981" t="s">
        <v>365</v>
      </c>
      <c r="L156" s="981"/>
      <c r="M156" s="981"/>
      <c r="N156" s="981"/>
      <c r="O156" s="981"/>
      <c r="P156" s="981"/>
      <c r="Q156" s="981" t="s">
        <v>367</v>
      </c>
      <c r="R156" s="981"/>
      <c r="S156" s="981"/>
      <c r="T156" s="981"/>
      <c r="U156" s="981"/>
      <c r="V156" s="981"/>
      <c r="W156" s="981" t="s">
        <v>369</v>
      </c>
      <c r="X156" s="981"/>
      <c r="Y156" s="981"/>
      <c r="Z156" s="981"/>
      <c r="AA156" s="981"/>
      <c r="AB156" s="981"/>
      <c r="AC156" s="981" t="s">
        <v>350</v>
      </c>
      <c r="AD156" s="981"/>
      <c r="AE156" s="981"/>
      <c r="AF156" s="981"/>
      <c r="AG156" s="981"/>
      <c r="AH156" s="981"/>
      <c r="AI156" s="981"/>
      <c r="AJ156" s="981"/>
      <c r="AK156" s="981"/>
      <c r="AL156" s="981"/>
      <c r="AM156" s="981"/>
      <c r="AN156" s="981"/>
      <c r="AO156" s="431" t="s">
        <v>370</v>
      </c>
      <c r="AP156" s="431"/>
      <c r="AQ156" s="431"/>
      <c r="AR156" s="431"/>
      <c r="AS156" s="431"/>
      <c r="AT156" s="431"/>
      <c r="AU156" s="431" t="s">
        <v>65</v>
      </c>
      <c r="AV156" s="431"/>
      <c r="AW156" s="431"/>
      <c r="AX156" s="431"/>
      <c r="AY156" s="431"/>
      <c r="AZ156" s="431"/>
      <c r="BA156" s="982" t="s">
        <v>371</v>
      </c>
      <c r="BB156" s="982"/>
      <c r="BC156" s="982"/>
      <c r="BD156" s="982"/>
      <c r="BE156" s="982"/>
      <c r="BF156" s="983"/>
      <c r="BG156" s="167"/>
    </row>
    <row r="157" spans="1:59" ht="9.9499999999999993" customHeight="1" x14ac:dyDescent="0.15">
      <c r="A157" s="1180"/>
      <c r="B157" s="1181"/>
      <c r="C157" s="1181"/>
      <c r="D157" s="1181"/>
      <c r="E157" s="1210"/>
      <c r="F157" s="1211"/>
      <c r="G157" s="1211"/>
      <c r="H157" s="1211"/>
      <c r="I157" s="1211"/>
      <c r="J157" s="1212"/>
      <c r="K157" s="1219"/>
      <c r="L157" s="1170"/>
      <c r="M157" s="1170"/>
      <c r="N157" s="1170"/>
      <c r="O157" s="1170"/>
      <c r="P157" s="1220"/>
      <c r="Q157" s="1141"/>
      <c r="R157" s="1141"/>
      <c r="S157" s="1141"/>
      <c r="T157" s="1141"/>
      <c r="U157" s="1141"/>
      <c r="V157" s="1141"/>
      <c r="W157" s="1141"/>
      <c r="X157" s="1141"/>
      <c r="Y157" s="1141"/>
      <c r="Z157" s="1141"/>
      <c r="AA157" s="1141"/>
      <c r="AB157" s="1141"/>
      <c r="AC157" s="975">
        <f>+SUM(J115)+SUM(O161)-SUM(AP161)</f>
        <v>0</v>
      </c>
      <c r="AD157" s="976"/>
      <c r="AE157" s="976"/>
      <c r="AF157" s="976"/>
      <c r="AG157" s="976"/>
      <c r="AH157" s="976"/>
      <c r="AI157" s="976"/>
      <c r="AJ157" s="976"/>
      <c r="AK157" s="976"/>
      <c r="AL157" s="976"/>
      <c r="AM157" s="976"/>
      <c r="AN157" s="977"/>
      <c r="AO157" s="1141"/>
      <c r="AP157" s="1141"/>
      <c r="AQ157" s="1141"/>
      <c r="AR157" s="1141"/>
      <c r="AS157" s="1141"/>
      <c r="AT157" s="1141"/>
      <c r="AU157" s="1141"/>
      <c r="AV157" s="1141"/>
      <c r="AW157" s="1141"/>
      <c r="AX157" s="1141"/>
      <c r="AY157" s="1141"/>
      <c r="AZ157" s="1141"/>
      <c r="BA157" s="1229"/>
      <c r="BB157" s="1229"/>
      <c r="BC157" s="1229"/>
      <c r="BD157" s="1229"/>
      <c r="BE157" s="1229"/>
      <c r="BF157" s="1230"/>
      <c r="BG157" s="167"/>
    </row>
    <row r="158" spans="1:59" ht="9.9499999999999993" customHeight="1" x14ac:dyDescent="0.15">
      <c r="A158" s="1180"/>
      <c r="B158" s="1181"/>
      <c r="C158" s="1181"/>
      <c r="D158" s="1181"/>
      <c r="E158" s="1213"/>
      <c r="F158" s="1214"/>
      <c r="G158" s="1214"/>
      <c r="H158" s="1214"/>
      <c r="I158" s="1214"/>
      <c r="J158" s="1215"/>
      <c r="K158" s="1221"/>
      <c r="L158" s="1171"/>
      <c r="M158" s="1171"/>
      <c r="N158" s="1171"/>
      <c r="O158" s="1171"/>
      <c r="P158" s="1222"/>
      <c r="Q158" s="1141"/>
      <c r="R158" s="1141"/>
      <c r="S158" s="1141"/>
      <c r="T158" s="1141"/>
      <c r="U158" s="1141"/>
      <c r="V158" s="1141"/>
      <c r="W158" s="1141"/>
      <c r="X158" s="1141"/>
      <c r="Y158" s="1141"/>
      <c r="Z158" s="1141"/>
      <c r="AA158" s="1141"/>
      <c r="AB158" s="1141"/>
      <c r="AC158" s="1226"/>
      <c r="AD158" s="1227"/>
      <c r="AE158" s="1227"/>
      <c r="AF158" s="1227"/>
      <c r="AG158" s="1227"/>
      <c r="AH158" s="1227"/>
      <c r="AI158" s="1227"/>
      <c r="AJ158" s="1227"/>
      <c r="AK158" s="1227"/>
      <c r="AL158" s="1227"/>
      <c r="AM158" s="1227"/>
      <c r="AN158" s="1228"/>
      <c r="AO158" s="1141"/>
      <c r="AP158" s="1141"/>
      <c r="AQ158" s="1141"/>
      <c r="AR158" s="1141"/>
      <c r="AS158" s="1141"/>
      <c r="AT158" s="1141"/>
      <c r="AU158" s="1141"/>
      <c r="AV158" s="1141"/>
      <c r="AW158" s="1141"/>
      <c r="AX158" s="1141"/>
      <c r="AY158" s="1141"/>
      <c r="AZ158" s="1141"/>
      <c r="BA158" s="1229"/>
      <c r="BB158" s="1229"/>
      <c r="BC158" s="1229"/>
      <c r="BD158" s="1229"/>
      <c r="BE158" s="1229"/>
      <c r="BF158" s="1230"/>
      <c r="BG158" s="167"/>
    </row>
    <row r="159" spans="1:59" ht="9.9499999999999993" customHeight="1" x14ac:dyDescent="0.15">
      <c r="A159" s="1180"/>
      <c r="B159" s="1181"/>
      <c r="C159" s="1181"/>
      <c r="D159" s="1181"/>
      <c r="E159" s="1213"/>
      <c r="F159" s="1214"/>
      <c r="G159" s="1214"/>
      <c r="H159" s="1214"/>
      <c r="I159" s="1214"/>
      <c r="J159" s="1215"/>
      <c r="K159" s="1221"/>
      <c r="L159" s="1171"/>
      <c r="M159" s="1171"/>
      <c r="N159" s="1171"/>
      <c r="O159" s="1171"/>
      <c r="P159" s="1222"/>
      <c r="Q159" s="1141"/>
      <c r="R159" s="1141"/>
      <c r="S159" s="1141"/>
      <c r="T159" s="1141"/>
      <c r="U159" s="1141"/>
      <c r="V159" s="1141"/>
      <c r="W159" s="1141"/>
      <c r="X159" s="1141"/>
      <c r="Y159" s="1141"/>
      <c r="Z159" s="1141"/>
      <c r="AA159" s="1141"/>
      <c r="AB159" s="1141"/>
      <c r="AC159" s="1226"/>
      <c r="AD159" s="1227"/>
      <c r="AE159" s="1227"/>
      <c r="AF159" s="1227"/>
      <c r="AG159" s="1227"/>
      <c r="AH159" s="1227"/>
      <c r="AI159" s="1227"/>
      <c r="AJ159" s="1227"/>
      <c r="AK159" s="1227"/>
      <c r="AL159" s="1227"/>
      <c r="AM159" s="1227"/>
      <c r="AN159" s="1228"/>
      <c r="AO159" s="1141"/>
      <c r="AP159" s="1141"/>
      <c r="AQ159" s="1141"/>
      <c r="AR159" s="1141"/>
      <c r="AS159" s="1141"/>
      <c r="AT159" s="1141"/>
      <c r="AU159" s="1141"/>
      <c r="AV159" s="1141"/>
      <c r="AW159" s="1141"/>
      <c r="AX159" s="1141"/>
      <c r="AY159" s="1141"/>
      <c r="AZ159" s="1141"/>
      <c r="BA159" s="1229"/>
      <c r="BB159" s="1229"/>
      <c r="BC159" s="1229"/>
      <c r="BD159" s="1229"/>
      <c r="BE159" s="1229"/>
      <c r="BF159" s="1230"/>
      <c r="BG159" s="167"/>
    </row>
    <row r="160" spans="1:59" ht="9.9499999999999993" customHeight="1" x14ac:dyDescent="0.15">
      <c r="A160" s="1180"/>
      <c r="B160" s="1181"/>
      <c r="C160" s="1181"/>
      <c r="D160" s="1181"/>
      <c r="E160" s="1216"/>
      <c r="F160" s="1217"/>
      <c r="G160" s="1217"/>
      <c r="H160" s="1217"/>
      <c r="I160" s="1217"/>
      <c r="J160" s="1218"/>
      <c r="K160" s="1223"/>
      <c r="L160" s="1224"/>
      <c r="M160" s="1224"/>
      <c r="N160" s="1224"/>
      <c r="O160" s="1224"/>
      <c r="P160" s="1225"/>
      <c r="Q160" s="1141"/>
      <c r="R160" s="1141"/>
      <c r="S160" s="1141"/>
      <c r="T160" s="1141"/>
      <c r="U160" s="1141"/>
      <c r="V160" s="1141"/>
      <c r="W160" s="1141"/>
      <c r="X160" s="1141"/>
      <c r="Y160" s="1141"/>
      <c r="Z160" s="1141"/>
      <c r="AA160" s="1141"/>
      <c r="AB160" s="1141"/>
      <c r="AC160" s="978"/>
      <c r="AD160" s="979"/>
      <c r="AE160" s="979"/>
      <c r="AF160" s="979"/>
      <c r="AG160" s="979"/>
      <c r="AH160" s="979"/>
      <c r="AI160" s="979"/>
      <c r="AJ160" s="979"/>
      <c r="AK160" s="979"/>
      <c r="AL160" s="979"/>
      <c r="AM160" s="979"/>
      <c r="AN160" s="980"/>
      <c r="AO160" s="1141"/>
      <c r="AP160" s="1141"/>
      <c r="AQ160" s="1141"/>
      <c r="AR160" s="1141"/>
      <c r="AS160" s="1141"/>
      <c r="AT160" s="1141"/>
      <c r="AU160" s="1141"/>
      <c r="AV160" s="1141"/>
      <c r="AW160" s="1141"/>
      <c r="AX160" s="1141"/>
      <c r="AY160" s="1141"/>
      <c r="AZ160" s="1141"/>
      <c r="BA160" s="1229"/>
      <c r="BB160" s="1229"/>
      <c r="BC160" s="1229"/>
      <c r="BD160" s="1229"/>
      <c r="BE160" s="1229"/>
      <c r="BF160" s="1230"/>
      <c r="BG160" s="167"/>
    </row>
    <row r="161" spans="1:59" ht="9.9499999999999993" customHeight="1" x14ac:dyDescent="0.15">
      <c r="A161" s="1180"/>
      <c r="B161" s="1181"/>
      <c r="C161" s="1181"/>
      <c r="D161" s="1181"/>
      <c r="E161" s="1141" t="s">
        <v>222</v>
      </c>
      <c r="F161" s="1141"/>
      <c r="G161" s="1141"/>
      <c r="H161" s="1141"/>
      <c r="I161" s="1141"/>
      <c r="J161" s="1141"/>
      <c r="K161" s="1141"/>
      <c r="L161" s="1141"/>
      <c r="M161" s="1141"/>
      <c r="N161" s="1167"/>
      <c r="O161" s="1170">
        <f>SUM('免税軽油所要量計算書（船）'!BO34)</f>
        <v>0</v>
      </c>
      <c r="P161" s="1170"/>
      <c r="Q161" s="1170"/>
      <c r="R161" s="1170"/>
      <c r="S161" s="1170"/>
      <c r="T161" s="1170"/>
      <c r="U161" s="1170"/>
      <c r="V161" s="1170"/>
      <c r="W161" s="1170"/>
      <c r="X161" s="1170"/>
      <c r="Y161" s="1170"/>
      <c r="Z161" s="1170"/>
      <c r="AA161" s="1173" t="s">
        <v>278</v>
      </c>
      <c r="AB161" s="431"/>
      <c r="AC161" s="431"/>
      <c r="AD161" s="431"/>
      <c r="AE161" s="431"/>
      <c r="AF161" s="1141" t="s">
        <v>373</v>
      </c>
      <c r="AG161" s="1141"/>
      <c r="AH161" s="1141"/>
      <c r="AI161" s="1141"/>
      <c r="AJ161" s="1141"/>
      <c r="AK161" s="1141"/>
      <c r="AL161" s="1141"/>
      <c r="AM161" s="1141"/>
      <c r="AN161" s="1141"/>
      <c r="AO161" s="1167"/>
      <c r="AP161" s="1170">
        <f>+SUM(J115)-SUM(O149)</f>
        <v>0</v>
      </c>
      <c r="AQ161" s="1170"/>
      <c r="AR161" s="1170"/>
      <c r="AS161" s="1170"/>
      <c r="AT161" s="1170"/>
      <c r="AU161" s="1170"/>
      <c r="AV161" s="1170"/>
      <c r="AW161" s="1170"/>
      <c r="AX161" s="1170"/>
      <c r="AY161" s="1170"/>
      <c r="AZ161" s="1170"/>
      <c r="BA161" s="1170"/>
      <c r="BB161" s="1173" t="s">
        <v>278</v>
      </c>
      <c r="BC161" s="431"/>
      <c r="BD161" s="431"/>
      <c r="BE161" s="431"/>
      <c r="BF161" s="1176"/>
      <c r="BG161" s="167"/>
    </row>
    <row r="162" spans="1:59" ht="8.1" customHeight="1" x14ac:dyDescent="0.15">
      <c r="A162" s="1180"/>
      <c r="B162" s="1181"/>
      <c r="C162" s="1181"/>
      <c r="D162" s="1181"/>
      <c r="E162" s="1141"/>
      <c r="F162" s="1141"/>
      <c r="G162" s="1141"/>
      <c r="H162" s="1141"/>
      <c r="I162" s="1141"/>
      <c r="J162" s="1141"/>
      <c r="K162" s="1141"/>
      <c r="L162" s="1141"/>
      <c r="M162" s="1141"/>
      <c r="N162" s="1167"/>
      <c r="O162" s="1171"/>
      <c r="P162" s="1171"/>
      <c r="Q162" s="1171"/>
      <c r="R162" s="1171"/>
      <c r="S162" s="1171"/>
      <c r="T162" s="1171"/>
      <c r="U162" s="1171"/>
      <c r="V162" s="1171"/>
      <c r="W162" s="1171"/>
      <c r="X162" s="1171"/>
      <c r="Y162" s="1171"/>
      <c r="Z162" s="1171"/>
      <c r="AA162" s="1173"/>
      <c r="AB162" s="431"/>
      <c r="AC162" s="431"/>
      <c r="AD162" s="431"/>
      <c r="AE162" s="431"/>
      <c r="AF162" s="1141"/>
      <c r="AG162" s="1141"/>
      <c r="AH162" s="1141"/>
      <c r="AI162" s="1141"/>
      <c r="AJ162" s="1141"/>
      <c r="AK162" s="1141"/>
      <c r="AL162" s="1141"/>
      <c r="AM162" s="1141"/>
      <c r="AN162" s="1141"/>
      <c r="AO162" s="1167"/>
      <c r="AP162" s="1171"/>
      <c r="AQ162" s="1171"/>
      <c r="AR162" s="1171"/>
      <c r="AS162" s="1171"/>
      <c r="AT162" s="1171"/>
      <c r="AU162" s="1171"/>
      <c r="AV162" s="1171"/>
      <c r="AW162" s="1171"/>
      <c r="AX162" s="1171"/>
      <c r="AY162" s="1171"/>
      <c r="AZ162" s="1171"/>
      <c r="BA162" s="1171"/>
      <c r="BB162" s="1173"/>
      <c r="BC162" s="431"/>
      <c r="BD162" s="431"/>
      <c r="BE162" s="431"/>
      <c r="BF162" s="1176"/>
      <c r="BG162" s="167"/>
    </row>
    <row r="163" spans="1:59" ht="9.9499999999999993" customHeight="1" x14ac:dyDescent="0.15">
      <c r="A163" s="1182"/>
      <c r="B163" s="1183"/>
      <c r="C163" s="1183"/>
      <c r="D163" s="1183"/>
      <c r="E163" s="1168"/>
      <c r="F163" s="1168"/>
      <c r="G163" s="1168"/>
      <c r="H163" s="1168"/>
      <c r="I163" s="1168"/>
      <c r="J163" s="1168"/>
      <c r="K163" s="1168"/>
      <c r="L163" s="1168"/>
      <c r="M163" s="1168"/>
      <c r="N163" s="1169"/>
      <c r="O163" s="1172"/>
      <c r="P163" s="1172"/>
      <c r="Q163" s="1172"/>
      <c r="R163" s="1172"/>
      <c r="S163" s="1172"/>
      <c r="T163" s="1172"/>
      <c r="U163" s="1172"/>
      <c r="V163" s="1172"/>
      <c r="W163" s="1172"/>
      <c r="X163" s="1172"/>
      <c r="Y163" s="1172"/>
      <c r="Z163" s="1172"/>
      <c r="AA163" s="1174"/>
      <c r="AB163" s="1175"/>
      <c r="AC163" s="1175"/>
      <c r="AD163" s="1175"/>
      <c r="AE163" s="1175"/>
      <c r="AF163" s="1168"/>
      <c r="AG163" s="1168"/>
      <c r="AH163" s="1168"/>
      <c r="AI163" s="1168"/>
      <c r="AJ163" s="1168"/>
      <c r="AK163" s="1168"/>
      <c r="AL163" s="1168"/>
      <c r="AM163" s="1168"/>
      <c r="AN163" s="1168"/>
      <c r="AO163" s="1169"/>
      <c r="AP163" s="1172"/>
      <c r="AQ163" s="1172"/>
      <c r="AR163" s="1172"/>
      <c r="AS163" s="1172"/>
      <c r="AT163" s="1172"/>
      <c r="AU163" s="1172"/>
      <c r="AV163" s="1172"/>
      <c r="AW163" s="1172"/>
      <c r="AX163" s="1172"/>
      <c r="AY163" s="1172"/>
      <c r="AZ163" s="1172"/>
      <c r="BA163" s="1172"/>
      <c r="BB163" s="1174"/>
      <c r="BC163" s="1175"/>
      <c r="BD163" s="1175"/>
      <c r="BE163" s="1175"/>
      <c r="BF163" s="1177"/>
      <c r="BG163" s="167"/>
    </row>
    <row r="164" spans="1:59" ht="11.45" customHeight="1" x14ac:dyDescent="0.15">
      <c r="A164" s="171" t="s">
        <v>374</v>
      </c>
      <c r="B164" s="171"/>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c r="AA164" s="171"/>
      <c r="AB164" s="171"/>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c r="AW164" s="171"/>
      <c r="AX164" s="171"/>
      <c r="AY164" s="171"/>
      <c r="AZ164" s="171"/>
      <c r="BA164" s="171"/>
      <c r="BB164" s="171"/>
      <c r="BC164" s="171"/>
      <c r="BD164" s="171"/>
      <c r="BE164" s="171"/>
      <c r="BF164" s="171"/>
      <c r="BG164" s="167"/>
    </row>
    <row r="165" spans="1:59" ht="11.45" customHeight="1" x14ac:dyDescent="0.15">
      <c r="A165" s="171" t="s">
        <v>376</v>
      </c>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c r="AX165" s="171"/>
      <c r="AY165" s="171"/>
      <c r="AZ165" s="171"/>
      <c r="BA165" s="171"/>
      <c r="BB165" s="171"/>
      <c r="BC165" s="171"/>
      <c r="BD165" s="171"/>
      <c r="BE165" s="171"/>
      <c r="BF165" s="171"/>
      <c r="BG165" s="167"/>
    </row>
    <row r="166" spans="1:59" ht="5.0999999999999996" customHeight="1" x14ac:dyDescent="0.15">
      <c r="A166" s="167"/>
      <c r="B166" s="167"/>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c r="AA166" s="167"/>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c r="BF166" s="167"/>
      <c r="BG166" s="167"/>
    </row>
  </sheetData>
  <mergeCells count="339">
    <mergeCell ref="E161:N163"/>
    <mergeCell ref="O161:Z163"/>
    <mergeCell ref="AA161:AE163"/>
    <mergeCell ref="AF161:AO163"/>
    <mergeCell ref="AP161:BA163"/>
    <mergeCell ref="BB161:BF163"/>
    <mergeCell ref="A155:D163"/>
    <mergeCell ref="A151:G154"/>
    <mergeCell ref="H151:AF154"/>
    <mergeCell ref="AG151:BF152"/>
    <mergeCell ref="AG153:BF154"/>
    <mergeCell ref="E157:J160"/>
    <mergeCell ref="K157:P160"/>
    <mergeCell ref="Q157:V160"/>
    <mergeCell ref="W157:AB160"/>
    <mergeCell ref="AC157:AN160"/>
    <mergeCell ref="AO157:AT160"/>
    <mergeCell ref="AU157:AZ160"/>
    <mergeCell ref="BA157:BF160"/>
    <mergeCell ref="E155:V155"/>
    <mergeCell ref="W155:AN155"/>
    <mergeCell ref="AO155:BF155"/>
    <mergeCell ref="E156:J156"/>
    <mergeCell ref="K156:P156"/>
    <mergeCell ref="A147:G148"/>
    <mergeCell ref="H147:N148"/>
    <mergeCell ref="O147:Y148"/>
    <mergeCell ref="Z147:AF148"/>
    <mergeCell ref="AG147:AQ148"/>
    <mergeCell ref="A149:G150"/>
    <mergeCell ref="H149:N150"/>
    <mergeCell ref="O149:Y150"/>
    <mergeCell ref="Z149:AF150"/>
    <mergeCell ref="AG149:AQ150"/>
    <mergeCell ref="A143:G144"/>
    <mergeCell ref="H143:N144"/>
    <mergeCell ref="O143:Y144"/>
    <mergeCell ref="Z143:AF144"/>
    <mergeCell ref="AG143:AQ144"/>
    <mergeCell ref="A145:G146"/>
    <mergeCell ref="H145:N146"/>
    <mergeCell ref="O145:Y146"/>
    <mergeCell ref="Z145:AF146"/>
    <mergeCell ref="AG145:AQ146"/>
    <mergeCell ref="A139:G140"/>
    <mergeCell ref="H139:N140"/>
    <mergeCell ref="O139:Y140"/>
    <mergeCell ref="Z139:AF140"/>
    <mergeCell ref="AG139:AQ140"/>
    <mergeCell ref="A141:G142"/>
    <mergeCell ref="H141:N142"/>
    <mergeCell ref="O141:Y142"/>
    <mergeCell ref="Z141:AF142"/>
    <mergeCell ref="AG141:AQ142"/>
    <mergeCell ref="A135:G136"/>
    <mergeCell ref="H135:N136"/>
    <mergeCell ref="O135:Y136"/>
    <mergeCell ref="Z135:AF136"/>
    <mergeCell ref="AG135:AQ136"/>
    <mergeCell ref="A137:G138"/>
    <mergeCell ref="H137:N138"/>
    <mergeCell ref="O137:Y138"/>
    <mergeCell ref="Z137:AF138"/>
    <mergeCell ref="AG137:AQ138"/>
    <mergeCell ref="A131:G132"/>
    <mergeCell ref="H131:N132"/>
    <mergeCell ref="O131:Y132"/>
    <mergeCell ref="Z131:AF132"/>
    <mergeCell ref="AG131:AQ132"/>
    <mergeCell ref="A133:G134"/>
    <mergeCell ref="H133:N134"/>
    <mergeCell ref="O133:Y134"/>
    <mergeCell ref="Z133:AF134"/>
    <mergeCell ref="AG133:AQ134"/>
    <mergeCell ref="A127:G128"/>
    <mergeCell ref="H127:N128"/>
    <mergeCell ref="O127:Y128"/>
    <mergeCell ref="Z127:AF128"/>
    <mergeCell ref="AG127:AQ128"/>
    <mergeCell ref="A129:G130"/>
    <mergeCell ref="H129:N130"/>
    <mergeCell ref="O129:Y130"/>
    <mergeCell ref="Z129:AF130"/>
    <mergeCell ref="AG129:AQ130"/>
    <mergeCell ref="H123:N124"/>
    <mergeCell ref="O123:Y124"/>
    <mergeCell ref="Z123:AF124"/>
    <mergeCell ref="AG123:AQ124"/>
    <mergeCell ref="A125:G126"/>
    <mergeCell ref="H125:N126"/>
    <mergeCell ref="O125:Y126"/>
    <mergeCell ref="Z125:AF126"/>
    <mergeCell ref="AG125:AQ126"/>
    <mergeCell ref="A123:G123"/>
    <mergeCell ref="A124:G124"/>
    <mergeCell ref="A119:G120"/>
    <mergeCell ref="H119:Y120"/>
    <mergeCell ref="Z119:AQ120"/>
    <mergeCell ref="AR120:AX121"/>
    <mergeCell ref="A121:G122"/>
    <mergeCell ref="H121:N122"/>
    <mergeCell ref="O121:Y122"/>
    <mergeCell ref="Z121:AF122"/>
    <mergeCell ref="AG121:AQ122"/>
    <mergeCell ref="AP117:AQ118"/>
    <mergeCell ref="AR117:AT118"/>
    <mergeCell ref="AU117:AV118"/>
    <mergeCell ref="AW117:AY118"/>
    <mergeCell ref="AZ117:BA118"/>
    <mergeCell ref="BB117:BE118"/>
    <mergeCell ref="A115:I116"/>
    <mergeCell ref="J115:V118"/>
    <mergeCell ref="W115:Y116"/>
    <mergeCell ref="Z115:AG116"/>
    <mergeCell ref="AI115:AL116"/>
    <mergeCell ref="AM115:AO116"/>
    <mergeCell ref="AP115:AQ116"/>
    <mergeCell ref="AR115:AT116"/>
    <mergeCell ref="AU115:AV116"/>
    <mergeCell ref="R103:AG106"/>
    <mergeCell ref="AH104:BD106"/>
    <mergeCell ref="BE104:BF106"/>
    <mergeCell ref="R107:AG110"/>
    <mergeCell ref="AH107:BF109"/>
    <mergeCell ref="A108:D109"/>
    <mergeCell ref="E108:O109"/>
    <mergeCell ref="P108:Q109"/>
    <mergeCell ref="A111:J112"/>
    <mergeCell ref="K111:L112"/>
    <mergeCell ref="M111:N112"/>
    <mergeCell ref="O111:Z112"/>
    <mergeCell ref="AA111:AB112"/>
    <mergeCell ref="AC111:AD112"/>
    <mergeCell ref="AE111:AP112"/>
    <mergeCell ref="AQ111:AR112"/>
    <mergeCell ref="AS111:AT112"/>
    <mergeCell ref="AU111:BF112"/>
    <mergeCell ref="BE110:BF110"/>
    <mergeCell ref="AH110:AJ110"/>
    <mergeCell ref="AK110:AO110"/>
    <mergeCell ref="AP110:BD110"/>
    <mergeCell ref="A85:L86"/>
    <mergeCell ref="Q92:AM95"/>
    <mergeCell ref="R96:AG99"/>
    <mergeCell ref="AH96:BF99"/>
    <mergeCell ref="R100:AG102"/>
    <mergeCell ref="AH100:BF102"/>
    <mergeCell ref="A101:C102"/>
    <mergeCell ref="D101:E102"/>
    <mergeCell ref="F101:G102"/>
    <mergeCell ref="H101:I102"/>
    <mergeCell ref="J101:K102"/>
    <mergeCell ref="L101:M102"/>
    <mergeCell ref="N101:O102"/>
    <mergeCell ref="A67:G68"/>
    <mergeCell ref="H67:N68"/>
    <mergeCell ref="O67:Y68"/>
    <mergeCell ref="Z67:AF68"/>
    <mergeCell ref="AG67:AQ68"/>
    <mergeCell ref="A69:G72"/>
    <mergeCell ref="H69:AF72"/>
    <mergeCell ref="AG69:BF70"/>
    <mergeCell ref="AG71:BF72"/>
    <mergeCell ref="A63:G64"/>
    <mergeCell ref="H63:N64"/>
    <mergeCell ref="O63:Y64"/>
    <mergeCell ref="Z63:AF64"/>
    <mergeCell ref="AG63:AQ64"/>
    <mergeCell ref="A65:G66"/>
    <mergeCell ref="H65:N66"/>
    <mergeCell ref="O65:Y66"/>
    <mergeCell ref="Z65:AF66"/>
    <mergeCell ref="AG65:AQ66"/>
    <mergeCell ref="A59:G60"/>
    <mergeCell ref="H59:N60"/>
    <mergeCell ref="O59:Y60"/>
    <mergeCell ref="Z59:AF60"/>
    <mergeCell ref="AG59:AQ60"/>
    <mergeCell ref="A61:G62"/>
    <mergeCell ref="H61:N62"/>
    <mergeCell ref="O61:Y62"/>
    <mergeCell ref="Z61:AF62"/>
    <mergeCell ref="AG61:AQ62"/>
    <mergeCell ref="A55:G56"/>
    <mergeCell ref="H55:N56"/>
    <mergeCell ref="O55:Y56"/>
    <mergeCell ref="Z55:AF56"/>
    <mergeCell ref="AG55:AQ56"/>
    <mergeCell ref="A57:G58"/>
    <mergeCell ref="H57:N58"/>
    <mergeCell ref="O57:Y58"/>
    <mergeCell ref="Z57:AF58"/>
    <mergeCell ref="AG57:AQ58"/>
    <mergeCell ref="O49:Y50"/>
    <mergeCell ref="Z49:AF50"/>
    <mergeCell ref="AG49:AQ50"/>
    <mergeCell ref="A51:G52"/>
    <mergeCell ref="H51:N52"/>
    <mergeCell ref="O51:Y52"/>
    <mergeCell ref="Z51:AF52"/>
    <mergeCell ref="AG51:AQ52"/>
    <mergeCell ref="A53:G54"/>
    <mergeCell ref="H53:N54"/>
    <mergeCell ref="O53:Y54"/>
    <mergeCell ref="Z53:AF54"/>
    <mergeCell ref="AG53:AQ54"/>
    <mergeCell ref="A49:G50"/>
    <mergeCell ref="H49:N50"/>
    <mergeCell ref="A37:G38"/>
    <mergeCell ref="H37:Y38"/>
    <mergeCell ref="Z37:AQ38"/>
    <mergeCell ref="AR38:AX39"/>
    <mergeCell ref="A39:G40"/>
    <mergeCell ref="H39:N40"/>
    <mergeCell ref="O39:Y40"/>
    <mergeCell ref="Z39:AF40"/>
    <mergeCell ref="AG39:AQ40"/>
    <mergeCell ref="AI33:AL34"/>
    <mergeCell ref="AM33:AO34"/>
    <mergeCell ref="AP33:AQ34"/>
    <mergeCell ref="AR33:AT34"/>
    <mergeCell ref="AU33:AV34"/>
    <mergeCell ref="AW33:AY34"/>
    <mergeCell ref="AZ33:BA34"/>
    <mergeCell ref="BB33:BE34"/>
    <mergeCell ref="A35:I36"/>
    <mergeCell ref="W35:Y36"/>
    <mergeCell ref="Z35:AG36"/>
    <mergeCell ref="AI35:AL36"/>
    <mergeCell ref="AM35:AO36"/>
    <mergeCell ref="AP35:AQ36"/>
    <mergeCell ref="AR35:AT36"/>
    <mergeCell ref="AU35:AV36"/>
    <mergeCell ref="AW35:AY36"/>
    <mergeCell ref="AZ35:BA36"/>
    <mergeCell ref="BB35:BE36"/>
    <mergeCell ref="R21:AG24"/>
    <mergeCell ref="AH22:BD24"/>
    <mergeCell ref="BE22:BF24"/>
    <mergeCell ref="R25:AG28"/>
    <mergeCell ref="AH25:BF27"/>
    <mergeCell ref="A26:D27"/>
    <mergeCell ref="E26:O27"/>
    <mergeCell ref="P26:Q27"/>
    <mergeCell ref="A29:J30"/>
    <mergeCell ref="K29:L30"/>
    <mergeCell ref="M29:N30"/>
    <mergeCell ref="O29:Z30"/>
    <mergeCell ref="AA29:AB30"/>
    <mergeCell ref="AC29:AD30"/>
    <mergeCell ref="AE29:AP30"/>
    <mergeCell ref="AQ29:AR30"/>
    <mergeCell ref="AS29:AT30"/>
    <mergeCell ref="AU29:BF30"/>
    <mergeCell ref="AH21:AK21"/>
    <mergeCell ref="AL21:AO21"/>
    <mergeCell ref="AP21:AQ21"/>
    <mergeCell ref="AR21:AW21"/>
    <mergeCell ref="AX21:AY21"/>
    <mergeCell ref="AH28:AJ28"/>
    <mergeCell ref="Q10:AM13"/>
    <mergeCell ref="R14:AG17"/>
    <mergeCell ref="AH14:BF17"/>
    <mergeCell ref="R18:AG20"/>
    <mergeCell ref="AH18:BF20"/>
    <mergeCell ref="A19:C20"/>
    <mergeCell ref="D19:E20"/>
    <mergeCell ref="F19:G20"/>
    <mergeCell ref="H19:I20"/>
    <mergeCell ref="J19:K20"/>
    <mergeCell ref="L19:M20"/>
    <mergeCell ref="N19:O20"/>
    <mergeCell ref="Q156:V156"/>
    <mergeCell ref="W156:AB156"/>
    <mergeCell ref="AC156:AN156"/>
    <mergeCell ref="AO156:AT156"/>
    <mergeCell ref="AU156:AZ156"/>
    <mergeCell ref="BA156:BF156"/>
    <mergeCell ref="A113:J114"/>
    <mergeCell ref="K113:L114"/>
    <mergeCell ref="M113:N114"/>
    <mergeCell ref="O113:Z114"/>
    <mergeCell ref="AA113:AB114"/>
    <mergeCell ref="AC113:AD114"/>
    <mergeCell ref="AE113:AP114"/>
    <mergeCell ref="AQ113:AR114"/>
    <mergeCell ref="AS113:AT114"/>
    <mergeCell ref="AU113:BF114"/>
    <mergeCell ref="AW115:AY116"/>
    <mergeCell ref="AZ115:BA116"/>
    <mergeCell ref="BB115:BE116"/>
    <mergeCell ref="A117:I118"/>
    <mergeCell ref="W117:Y118"/>
    <mergeCell ref="Z117:AG118"/>
    <mergeCell ref="AI117:AL118"/>
    <mergeCell ref="AM117:AO118"/>
    <mergeCell ref="H41:N42"/>
    <mergeCell ref="O41:Y42"/>
    <mergeCell ref="Z41:AF42"/>
    <mergeCell ref="AG41:AQ42"/>
    <mergeCell ref="A43:G44"/>
    <mergeCell ref="H43:N44"/>
    <mergeCell ref="O43:Y44"/>
    <mergeCell ref="Z43:AF44"/>
    <mergeCell ref="AG43:AQ44"/>
    <mergeCell ref="A45:G46"/>
    <mergeCell ref="H45:N46"/>
    <mergeCell ref="O45:Y46"/>
    <mergeCell ref="Z45:AF46"/>
    <mergeCell ref="AG45:AQ46"/>
    <mergeCell ref="A47:G48"/>
    <mergeCell ref="H47:N48"/>
    <mergeCell ref="O47:Y48"/>
    <mergeCell ref="Z47:AF48"/>
    <mergeCell ref="AG47:AQ48"/>
    <mergeCell ref="AK28:AO28"/>
    <mergeCell ref="AP28:BD28"/>
    <mergeCell ref="BE28:BF28"/>
    <mergeCell ref="A41:G41"/>
    <mergeCell ref="A42:G42"/>
    <mergeCell ref="AH103:AK103"/>
    <mergeCell ref="AL103:AO103"/>
    <mergeCell ref="AP103:AQ103"/>
    <mergeCell ref="AR103:AW103"/>
    <mergeCell ref="AX103:AY103"/>
    <mergeCell ref="A31:J32"/>
    <mergeCell ref="K31:L32"/>
    <mergeCell ref="M31:N32"/>
    <mergeCell ref="O31:Z32"/>
    <mergeCell ref="AA31:AB32"/>
    <mergeCell ref="AC31:AD32"/>
    <mergeCell ref="AE31:AP32"/>
    <mergeCell ref="AQ31:AR32"/>
    <mergeCell ref="AS31:AT32"/>
    <mergeCell ref="AU31:BF32"/>
    <mergeCell ref="A33:I34"/>
    <mergeCell ref="J33:V36"/>
    <mergeCell ref="W33:Y34"/>
    <mergeCell ref="Z33:AG34"/>
  </mergeCells>
  <phoneticPr fontId="3"/>
  <dataValidations count="1">
    <dataValidation type="list" allowBlank="1" showInputMessage="1" showErrorMessage="1" sqref="M29:N32 AC29:AD32 AS29:AT32">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1" manualBreakCount="1">
    <brk id="82" max="5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555"/>
  <sheetViews>
    <sheetView view="pageBreakPreview" topLeftCell="A16" zoomScaleSheetLayoutView="100" workbookViewId="0">
      <selection activeCell="O9" sqref="O9"/>
    </sheetView>
  </sheetViews>
  <sheetFormatPr defaultColWidth="1.625" defaultRowHeight="12" customHeight="1" x14ac:dyDescent="0.15"/>
  <cols>
    <col min="1" max="10" width="1.625" style="39"/>
    <col min="11" max="11" width="1.875" style="39" customWidth="1"/>
    <col min="12" max="12" width="1.25" style="39" customWidth="1"/>
    <col min="13" max="18" width="1.625" style="39"/>
    <col min="19" max="19" width="1.875" style="39" customWidth="1"/>
    <col min="20" max="32" width="1.625" style="39"/>
    <col min="33" max="33" width="1.875" style="39" customWidth="1"/>
    <col min="34" max="87" width="1.625" style="39"/>
    <col min="88" max="88" width="0.875" style="39" customWidth="1"/>
    <col min="89" max="16384" width="1.625" style="39"/>
  </cols>
  <sheetData>
    <row r="1" spans="1:88" ht="12" customHeight="1" x14ac:dyDescent="0.15">
      <c r="A1" s="40" t="s">
        <v>377</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row>
    <row r="2" spans="1:88" ht="12" customHeight="1" x14ac:dyDescent="0.15">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row>
    <row r="3" spans="1:88" ht="12" customHeight="1" x14ac:dyDescent="0.15">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row>
    <row r="4" spans="1:88" ht="12" customHeight="1" x14ac:dyDescent="0.15">
      <c r="A4" s="42"/>
      <c r="B4" s="42"/>
      <c r="C4" s="42"/>
      <c r="D4" s="42"/>
      <c r="E4" s="42"/>
      <c r="F4" s="42"/>
      <c r="G4" s="42"/>
      <c r="H4" s="42"/>
      <c r="I4" s="42"/>
      <c r="J4" s="42"/>
      <c r="K4" s="42"/>
      <c r="L4" s="42"/>
      <c r="M4" s="42"/>
      <c r="N4" s="42"/>
      <c r="O4" s="42"/>
      <c r="P4" s="42"/>
      <c r="Q4" s="42"/>
      <c r="R4" s="42"/>
      <c r="S4" s="42"/>
      <c r="T4" s="42"/>
      <c r="U4" s="42"/>
      <c r="V4" s="42"/>
      <c r="W4" s="42"/>
      <c r="X4" s="42"/>
      <c r="Y4" s="1375" t="s">
        <v>378</v>
      </c>
      <c r="Z4" s="1375"/>
      <c r="AA4" s="1375"/>
      <c r="AB4" s="1375"/>
      <c r="AC4" s="1375"/>
      <c r="AD4" s="1375"/>
      <c r="AE4" s="1375"/>
      <c r="AF4" s="1375"/>
      <c r="AG4" s="1375"/>
      <c r="AH4" s="1375"/>
      <c r="AI4" s="1375"/>
      <c r="AJ4" s="1375"/>
      <c r="AK4" s="1375"/>
      <c r="AL4" s="1375"/>
      <c r="AM4" s="1375"/>
      <c r="AN4" s="1375"/>
      <c r="AO4" s="1375"/>
      <c r="AP4" s="1375"/>
      <c r="AQ4" s="1375"/>
      <c r="AR4" s="1375"/>
      <c r="AS4" s="1375"/>
      <c r="AT4" s="1375"/>
      <c r="AU4" s="1375"/>
      <c r="AV4" s="1375"/>
      <c r="AW4" s="1375"/>
      <c r="AX4" s="1375"/>
      <c r="AY4" s="1375"/>
      <c r="AZ4" s="1375"/>
      <c r="BA4" s="1375"/>
      <c r="BB4" s="1375"/>
      <c r="BC4" s="1375"/>
      <c r="BD4" s="1375"/>
      <c r="BE4" s="1375"/>
      <c r="BF4" s="1376" t="s">
        <v>379</v>
      </c>
      <c r="BG4" s="1376"/>
      <c r="BH4" s="1376"/>
      <c r="BI4" s="1376"/>
      <c r="BJ4" s="1376"/>
      <c r="BK4" s="1376"/>
      <c r="BL4" s="1376"/>
      <c r="BM4" s="1376"/>
      <c r="BN4" s="1376"/>
      <c r="BO4" s="1376"/>
      <c r="BP4" s="1376"/>
      <c r="BQ4" s="1376"/>
      <c r="BR4" s="1376"/>
      <c r="BS4" s="1376"/>
      <c r="BT4" s="1376"/>
      <c r="BU4" s="1376"/>
      <c r="BV4" s="42"/>
      <c r="BW4" s="42"/>
      <c r="BX4" s="42"/>
      <c r="BY4" s="42"/>
      <c r="BZ4" s="42"/>
      <c r="CA4" s="42"/>
      <c r="CB4" s="42"/>
      <c r="CC4" s="42"/>
      <c r="CD4" s="42"/>
      <c r="CE4" s="42"/>
      <c r="CF4" s="42"/>
      <c r="CG4" s="42"/>
      <c r="CH4" s="42"/>
      <c r="CI4" s="42"/>
      <c r="CJ4" s="42"/>
    </row>
    <row r="5" spans="1:88" ht="12" customHeight="1" x14ac:dyDescent="0.15">
      <c r="A5" s="42"/>
      <c r="B5" s="42"/>
      <c r="C5" s="42"/>
      <c r="D5" s="42"/>
      <c r="E5" s="42"/>
      <c r="F5" s="42"/>
      <c r="G5" s="42"/>
      <c r="H5" s="42"/>
      <c r="I5" s="42"/>
      <c r="J5" s="42"/>
      <c r="K5" s="42"/>
      <c r="L5" s="42"/>
      <c r="M5" s="42"/>
      <c r="N5" s="42"/>
      <c r="O5" s="42"/>
      <c r="P5" s="42"/>
      <c r="Q5" s="42"/>
      <c r="R5" s="42"/>
      <c r="S5" s="42"/>
      <c r="T5" s="42"/>
      <c r="U5" s="42"/>
      <c r="V5" s="42"/>
      <c r="W5" s="42"/>
      <c r="X5" s="42"/>
      <c r="Y5" s="1375"/>
      <c r="Z5" s="1375"/>
      <c r="AA5" s="1375"/>
      <c r="AB5" s="1375"/>
      <c r="AC5" s="1375"/>
      <c r="AD5" s="1375"/>
      <c r="AE5" s="1375"/>
      <c r="AF5" s="1375"/>
      <c r="AG5" s="1375"/>
      <c r="AH5" s="1375"/>
      <c r="AI5" s="1375"/>
      <c r="AJ5" s="1375"/>
      <c r="AK5" s="1375"/>
      <c r="AL5" s="1375"/>
      <c r="AM5" s="1375"/>
      <c r="AN5" s="1375"/>
      <c r="AO5" s="1375"/>
      <c r="AP5" s="1375"/>
      <c r="AQ5" s="1375"/>
      <c r="AR5" s="1375"/>
      <c r="AS5" s="1375"/>
      <c r="AT5" s="1375"/>
      <c r="AU5" s="1375"/>
      <c r="AV5" s="1375"/>
      <c r="AW5" s="1375"/>
      <c r="AX5" s="1375"/>
      <c r="AY5" s="1375"/>
      <c r="AZ5" s="1375"/>
      <c r="BA5" s="1375"/>
      <c r="BB5" s="1375"/>
      <c r="BC5" s="1375"/>
      <c r="BD5" s="1375"/>
      <c r="BE5" s="1375"/>
      <c r="BF5" s="1376"/>
      <c r="BG5" s="1376"/>
      <c r="BH5" s="1376"/>
      <c r="BI5" s="1376"/>
      <c r="BJ5" s="1376"/>
      <c r="BK5" s="1376"/>
      <c r="BL5" s="1376"/>
      <c r="BM5" s="1376"/>
      <c r="BN5" s="1376"/>
      <c r="BO5" s="1376"/>
      <c r="BP5" s="1376"/>
      <c r="BQ5" s="1376"/>
      <c r="BR5" s="1376"/>
      <c r="BS5" s="1376"/>
      <c r="BT5" s="1376"/>
      <c r="BU5" s="1376"/>
      <c r="BV5" s="42"/>
      <c r="BW5" s="42"/>
      <c r="BX5" s="42"/>
      <c r="BY5" s="42"/>
      <c r="BZ5" s="42"/>
      <c r="CA5" s="42"/>
      <c r="CB5" s="42"/>
      <c r="CC5" s="42"/>
      <c r="CD5" s="42"/>
      <c r="CE5" s="42"/>
      <c r="CF5" s="42"/>
      <c r="CG5" s="42"/>
      <c r="CH5" s="42"/>
      <c r="CI5" s="42"/>
      <c r="CJ5" s="42"/>
    </row>
    <row r="6" spans="1:88" ht="12" customHeight="1" x14ac:dyDescent="0.15">
      <c r="A6" s="42"/>
      <c r="B6" s="42"/>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row>
    <row r="7" spans="1:88" ht="12" customHeight="1" x14ac:dyDescent="0.15">
      <c r="A7" s="42"/>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row>
    <row r="8" spans="1:88" ht="12" customHeight="1" x14ac:dyDescent="0.15">
      <c r="A8" s="42"/>
      <c r="B8" s="42"/>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214" t="s">
        <v>228</v>
      </c>
      <c r="CG8" s="42"/>
      <c r="CH8" s="42"/>
      <c r="CI8" s="42"/>
      <c r="CJ8" s="42"/>
    </row>
    <row r="9" spans="1:88" ht="18" customHeight="1" x14ac:dyDescent="0.15">
      <c r="A9" s="42"/>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1233" t="s">
        <v>380</v>
      </c>
      <c r="AT9" s="1234"/>
      <c r="AU9" s="1234"/>
      <c r="AV9" s="1234"/>
      <c r="AW9" s="1234"/>
      <c r="AX9" s="1388">
        <f>IF(ISBLANK(免税証交付申請書!AH14)," ",免税証交付申請書!AH14)</f>
        <v>0</v>
      </c>
      <c r="AY9" s="1389"/>
      <c r="AZ9" s="1389"/>
      <c r="BA9" s="1389"/>
      <c r="BB9" s="1389"/>
      <c r="BC9" s="1389"/>
      <c r="BD9" s="1389"/>
      <c r="BE9" s="1389"/>
      <c r="BF9" s="1389"/>
      <c r="BG9" s="1389"/>
      <c r="BH9" s="1389"/>
      <c r="BI9" s="1389"/>
      <c r="BJ9" s="1389"/>
      <c r="BK9" s="1389"/>
      <c r="BL9" s="1389"/>
      <c r="BM9" s="1389"/>
      <c r="BN9" s="1389"/>
      <c r="BO9" s="1389"/>
      <c r="BP9" s="1389"/>
      <c r="BQ9" s="1234" t="s">
        <v>381</v>
      </c>
      <c r="BR9" s="1234"/>
      <c r="BS9" s="1234"/>
      <c r="BT9" s="1234"/>
      <c r="BU9" s="1234"/>
      <c r="BV9" s="1388">
        <f>IF(ISBLANK(免税証交付申請書!AH22)," ",免税証交付申請書!AH22)</f>
        <v>0</v>
      </c>
      <c r="BW9" s="1389"/>
      <c r="BX9" s="1389"/>
      <c r="BY9" s="1389"/>
      <c r="BZ9" s="1389"/>
      <c r="CA9" s="1389"/>
      <c r="CB9" s="1389"/>
      <c r="CC9" s="1389"/>
      <c r="CD9" s="1389"/>
      <c r="CE9" s="1389"/>
      <c r="CF9" s="1389"/>
      <c r="CG9" s="1389"/>
      <c r="CH9" s="1389"/>
      <c r="CI9" s="1391"/>
      <c r="CJ9" s="42"/>
    </row>
    <row r="10" spans="1:88" ht="18" customHeight="1" x14ac:dyDescent="0.15">
      <c r="A10" s="191" t="s">
        <v>382</v>
      </c>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1235" t="s">
        <v>315</v>
      </c>
      <c r="AT10" s="1236"/>
      <c r="AU10" s="1236"/>
      <c r="AV10" s="1236"/>
      <c r="AW10" s="1236"/>
      <c r="AX10" s="1390"/>
      <c r="AY10" s="1390"/>
      <c r="AZ10" s="1390"/>
      <c r="BA10" s="1390"/>
      <c r="BB10" s="1390"/>
      <c r="BC10" s="1390"/>
      <c r="BD10" s="1390"/>
      <c r="BE10" s="1390"/>
      <c r="BF10" s="1390"/>
      <c r="BG10" s="1390"/>
      <c r="BH10" s="1390"/>
      <c r="BI10" s="1390"/>
      <c r="BJ10" s="1390"/>
      <c r="BK10" s="1390"/>
      <c r="BL10" s="1390"/>
      <c r="BM10" s="1390"/>
      <c r="BN10" s="1390"/>
      <c r="BO10" s="1390"/>
      <c r="BP10" s="1390"/>
      <c r="BQ10" s="1236" t="s">
        <v>383</v>
      </c>
      <c r="BR10" s="1236"/>
      <c r="BS10" s="1236"/>
      <c r="BT10" s="1236"/>
      <c r="BU10" s="1236"/>
      <c r="BV10" s="1390"/>
      <c r="BW10" s="1390"/>
      <c r="BX10" s="1390"/>
      <c r="BY10" s="1390"/>
      <c r="BZ10" s="1390"/>
      <c r="CA10" s="1390"/>
      <c r="CB10" s="1390"/>
      <c r="CC10" s="1390"/>
      <c r="CD10" s="1390"/>
      <c r="CE10" s="1390"/>
      <c r="CF10" s="1390"/>
      <c r="CG10" s="1390"/>
      <c r="CH10" s="1390"/>
      <c r="CI10" s="1392"/>
      <c r="CJ10" s="42"/>
    </row>
    <row r="11" spans="1:88" ht="15" customHeight="1" x14ac:dyDescent="0.15">
      <c r="A11" s="1399" t="s">
        <v>384</v>
      </c>
      <c r="B11" s="1400"/>
      <c r="C11" s="1400"/>
      <c r="D11" s="1400"/>
      <c r="E11" s="1400"/>
      <c r="F11" s="1400"/>
      <c r="G11" s="1401"/>
      <c r="H11" s="1408" t="s">
        <v>385</v>
      </c>
      <c r="I11" s="1400"/>
      <c r="J11" s="1401"/>
      <c r="K11" s="1251" t="s">
        <v>19</v>
      </c>
      <c r="L11" s="1251"/>
      <c r="M11" s="1251"/>
      <c r="N11" s="1251"/>
      <c r="O11" s="1251"/>
      <c r="P11" s="1251"/>
      <c r="Q11" s="1251"/>
      <c r="R11" s="1251"/>
      <c r="S11" s="1251"/>
      <c r="T11" s="1412" t="s">
        <v>4</v>
      </c>
      <c r="U11" s="1413"/>
      <c r="V11" s="1414"/>
      <c r="W11" s="1408" t="s">
        <v>55</v>
      </c>
      <c r="X11" s="1400"/>
      <c r="Y11" s="1401"/>
      <c r="Z11" s="381" t="s">
        <v>200</v>
      </c>
      <c r="AA11" s="381"/>
      <c r="AB11" s="381"/>
      <c r="AC11" s="381"/>
      <c r="AD11" s="381"/>
      <c r="AE11" s="1251" t="s">
        <v>387</v>
      </c>
      <c r="AF11" s="1251"/>
      <c r="AG11" s="1251"/>
      <c r="AH11" s="1251"/>
      <c r="AI11" s="1251"/>
      <c r="AJ11" s="1251"/>
      <c r="AK11" s="1251"/>
      <c r="AL11" s="1251"/>
      <c r="AM11" s="1252" t="s">
        <v>388</v>
      </c>
      <c r="AN11" s="1253"/>
      <c r="AO11" s="1253"/>
      <c r="AP11" s="1253"/>
      <c r="AQ11" s="1253"/>
      <c r="AR11" s="1254"/>
      <c r="AS11" s="1255" t="s">
        <v>36</v>
      </c>
      <c r="AT11" s="1256"/>
      <c r="AU11" s="1256"/>
      <c r="AV11" s="1256"/>
      <c r="AW11" s="1256"/>
      <c r="AX11" s="1256"/>
      <c r="AY11" s="1256"/>
      <c r="AZ11" s="1257"/>
      <c r="BA11" s="1252" t="s">
        <v>390</v>
      </c>
      <c r="BB11" s="1253"/>
      <c r="BC11" s="1253"/>
      <c r="BD11" s="1253"/>
      <c r="BE11" s="1253"/>
      <c r="BF11" s="1253"/>
      <c r="BG11" s="1254"/>
      <c r="BH11" s="1252" t="s">
        <v>52</v>
      </c>
      <c r="BI11" s="1253"/>
      <c r="BJ11" s="1253"/>
      <c r="BK11" s="1253"/>
      <c r="BL11" s="1253"/>
      <c r="BM11" s="1253"/>
      <c r="BN11" s="1254"/>
      <c r="BO11" s="1252" t="s">
        <v>391</v>
      </c>
      <c r="BP11" s="1253"/>
      <c r="BQ11" s="1253"/>
      <c r="BR11" s="1253"/>
      <c r="BS11" s="1253"/>
      <c r="BT11" s="1253"/>
      <c r="BU11" s="1254"/>
      <c r="BV11" s="1419" t="s">
        <v>39</v>
      </c>
      <c r="BW11" s="1420"/>
      <c r="BX11" s="1420"/>
      <c r="BY11" s="1420"/>
      <c r="BZ11" s="1420"/>
      <c r="CA11" s="1420"/>
      <c r="CB11" s="1420"/>
      <c r="CC11" s="1278" t="s">
        <v>284</v>
      </c>
      <c r="CD11" s="1279"/>
      <c r="CE11" s="1279"/>
      <c r="CF11" s="1279"/>
      <c r="CG11" s="1279"/>
      <c r="CH11" s="1279"/>
      <c r="CI11" s="1280"/>
      <c r="CJ11" s="41"/>
    </row>
    <row r="12" spans="1:88" ht="15" customHeight="1" x14ac:dyDescent="0.15">
      <c r="A12" s="1402"/>
      <c r="B12" s="1403"/>
      <c r="C12" s="1403"/>
      <c r="D12" s="1403"/>
      <c r="E12" s="1403"/>
      <c r="F12" s="1403"/>
      <c r="G12" s="1404"/>
      <c r="H12" s="1409"/>
      <c r="I12" s="1410"/>
      <c r="J12" s="1404"/>
      <c r="K12" s="1281" t="s">
        <v>392</v>
      </c>
      <c r="L12" s="1281"/>
      <c r="M12" s="1281"/>
      <c r="N12" s="1281"/>
      <c r="O12" s="1281"/>
      <c r="P12" s="1281"/>
      <c r="Q12" s="1281"/>
      <c r="R12" s="1281"/>
      <c r="S12" s="1281"/>
      <c r="T12" s="1318"/>
      <c r="U12" s="1415"/>
      <c r="V12" s="908"/>
      <c r="W12" s="1409"/>
      <c r="X12" s="1410"/>
      <c r="Y12" s="1404"/>
      <c r="Z12" s="1417"/>
      <c r="AA12" s="1417"/>
      <c r="AB12" s="1417"/>
      <c r="AC12" s="1417"/>
      <c r="AD12" s="1417"/>
      <c r="AE12" s="1281"/>
      <c r="AF12" s="1281"/>
      <c r="AG12" s="1281"/>
      <c r="AH12" s="1281"/>
      <c r="AI12" s="1281"/>
      <c r="AJ12" s="1281"/>
      <c r="AK12" s="1281"/>
      <c r="AL12" s="1281"/>
      <c r="AM12" s="1261" t="s">
        <v>394</v>
      </c>
      <c r="AN12" s="1262"/>
      <c r="AO12" s="1262"/>
      <c r="AP12" s="1262"/>
      <c r="AQ12" s="1262"/>
      <c r="AR12" s="1263"/>
      <c r="AS12" s="1258" t="s">
        <v>395</v>
      </c>
      <c r="AT12" s="1259"/>
      <c r="AU12" s="1259"/>
      <c r="AV12" s="1259"/>
      <c r="AW12" s="1259"/>
      <c r="AX12" s="1259"/>
      <c r="AY12" s="1259"/>
      <c r="AZ12" s="1260"/>
      <c r="BA12" s="1261" t="s">
        <v>161</v>
      </c>
      <c r="BB12" s="1262"/>
      <c r="BC12" s="1262"/>
      <c r="BD12" s="1262"/>
      <c r="BE12" s="1262"/>
      <c r="BF12" s="1262"/>
      <c r="BG12" s="1263"/>
      <c r="BH12" s="1261" t="s">
        <v>396</v>
      </c>
      <c r="BI12" s="1262"/>
      <c r="BJ12" s="1262"/>
      <c r="BK12" s="1262"/>
      <c r="BL12" s="1262"/>
      <c r="BM12" s="1262"/>
      <c r="BN12" s="1263"/>
      <c r="BO12" s="1261" t="s">
        <v>397</v>
      </c>
      <c r="BP12" s="1262"/>
      <c r="BQ12" s="1262"/>
      <c r="BR12" s="1262"/>
      <c r="BS12" s="1262"/>
      <c r="BT12" s="1262"/>
      <c r="BU12" s="1263"/>
      <c r="BV12" s="1421"/>
      <c r="BW12" s="1422"/>
      <c r="BX12" s="1422"/>
      <c r="BY12" s="1422"/>
      <c r="BZ12" s="1422"/>
      <c r="CA12" s="1422"/>
      <c r="CB12" s="1422"/>
      <c r="CC12" s="1297" t="s">
        <v>44</v>
      </c>
      <c r="CD12" s="1298"/>
      <c r="CE12" s="1298"/>
      <c r="CF12" s="1298"/>
      <c r="CG12" s="1298"/>
      <c r="CH12" s="1298"/>
      <c r="CI12" s="1299"/>
      <c r="CJ12" s="41"/>
    </row>
    <row r="13" spans="1:88" ht="15" customHeight="1" x14ac:dyDescent="0.15">
      <c r="A13" s="1405"/>
      <c r="B13" s="1406"/>
      <c r="C13" s="1406"/>
      <c r="D13" s="1406"/>
      <c r="E13" s="1406"/>
      <c r="F13" s="1406"/>
      <c r="G13" s="1407"/>
      <c r="H13" s="1411"/>
      <c r="I13" s="1406"/>
      <c r="J13" s="1407"/>
      <c r="K13" s="1319" t="s">
        <v>398</v>
      </c>
      <c r="L13" s="1319"/>
      <c r="M13" s="1319"/>
      <c r="N13" s="1319"/>
      <c r="O13" s="1319"/>
      <c r="P13" s="1319"/>
      <c r="Q13" s="1319"/>
      <c r="R13" s="1319"/>
      <c r="S13" s="1319"/>
      <c r="T13" s="1416"/>
      <c r="U13" s="504"/>
      <c r="V13" s="1336"/>
      <c r="W13" s="1411"/>
      <c r="X13" s="1406"/>
      <c r="Y13" s="1407"/>
      <c r="Z13" s="1418"/>
      <c r="AA13" s="1418"/>
      <c r="AB13" s="1418"/>
      <c r="AC13" s="1418"/>
      <c r="AD13" s="1418"/>
      <c r="AE13" s="1319"/>
      <c r="AF13" s="1319"/>
      <c r="AG13" s="1319"/>
      <c r="AH13" s="1319"/>
      <c r="AI13" s="1319"/>
      <c r="AJ13" s="1319"/>
      <c r="AK13" s="1319"/>
      <c r="AL13" s="1319"/>
      <c r="AM13" s="1264" t="s">
        <v>400</v>
      </c>
      <c r="AN13" s="1265"/>
      <c r="AO13" s="1265"/>
      <c r="AP13" s="1265"/>
      <c r="AQ13" s="1265"/>
      <c r="AR13" s="1266"/>
      <c r="AS13" s="1320" t="s">
        <v>401</v>
      </c>
      <c r="AT13" s="1321"/>
      <c r="AU13" s="1321"/>
      <c r="AV13" s="1321"/>
      <c r="AW13" s="1321"/>
      <c r="AX13" s="1321"/>
      <c r="AY13" s="1321"/>
      <c r="AZ13" s="1322"/>
      <c r="BA13" s="1264" t="s">
        <v>402</v>
      </c>
      <c r="BB13" s="1265"/>
      <c r="BC13" s="1265"/>
      <c r="BD13" s="1265"/>
      <c r="BE13" s="1265"/>
      <c r="BF13" s="1265"/>
      <c r="BG13" s="1266"/>
      <c r="BH13" s="1264" t="s">
        <v>403</v>
      </c>
      <c r="BI13" s="1265"/>
      <c r="BJ13" s="1265"/>
      <c r="BK13" s="1265"/>
      <c r="BL13" s="1265"/>
      <c r="BM13" s="1265"/>
      <c r="BN13" s="1266"/>
      <c r="BO13" s="1264" t="s">
        <v>24</v>
      </c>
      <c r="BP13" s="1265"/>
      <c r="BQ13" s="1265"/>
      <c r="BR13" s="1265"/>
      <c r="BS13" s="1265"/>
      <c r="BT13" s="1265"/>
      <c r="BU13" s="1266"/>
      <c r="BV13" s="1423"/>
      <c r="BW13" s="1424"/>
      <c r="BX13" s="1424"/>
      <c r="BY13" s="1424"/>
      <c r="BZ13" s="1424"/>
      <c r="CA13" s="1424"/>
      <c r="CB13" s="1424"/>
      <c r="CC13" s="1300" t="s">
        <v>404</v>
      </c>
      <c r="CD13" s="1301"/>
      <c r="CE13" s="1301"/>
      <c r="CF13" s="1301"/>
      <c r="CG13" s="1301"/>
      <c r="CH13" s="1301"/>
      <c r="CI13" s="1302"/>
      <c r="CJ13" s="41"/>
    </row>
    <row r="14" spans="1:88" ht="8.1" customHeight="1" x14ac:dyDescent="0.15">
      <c r="A14" s="1425">
        <f ca="1">IFERROR(VLOOKUP(H14,INDIRECT("機械一覧"),2,FALSE),"")</f>
        <v>0</v>
      </c>
      <c r="B14" s="1426"/>
      <c r="C14" s="1426"/>
      <c r="D14" s="1426"/>
      <c r="E14" s="1426"/>
      <c r="F14" s="1426"/>
      <c r="G14" s="1427"/>
      <c r="H14" s="1434">
        <v>1</v>
      </c>
      <c r="I14" s="1435"/>
      <c r="J14" s="1436"/>
      <c r="K14" s="1125" t="s">
        <v>335</v>
      </c>
      <c r="L14" s="1440">
        <f ca="1">IFERROR(VLOOKUP(H14,INDIRECT("機械一覧"),5,FALSE),"")</f>
        <v>0</v>
      </c>
      <c r="M14" s="1440"/>
      <c r="N14" s="1440"/>
      <c r="O14" s="1440"/>
      <c r="P14" s="1440"/>
      <c r="Q14" s="1440"/>
      <c r="R14" s="1440"/>
      <c r="S14" s="1441"/>
      <c r="T14" s="1267" t="s">
        <v>405</v>
      </c>
      <c r="U14" s="1268"/>
      <c r="V14" s="1269"/>
      <c r="W14" s="1444">
        <f ca="1">IFERROR(VLOOKUP(H14,INDIRECT("機械一覧"),14,FALSE),"")</f>
        <v>0</v>
      </c>
      <c r="X14" s="1445"/>
      <c r="Y14" s="1446"/>
      <c r="Z14" s="1444">
        <f ca="1">IFERROR(VLOOKUP(H14,INDIRECT("機械一覧"),16,FALSE),"")</f>
        <v>0</v>
      </c>
      <c r="AA14" s="1445"/>
      <c r="AB14" s="1445"/>
      <c r="AC14" s="1445"/>
      <c r="AD14" s="1446"/>
      <c r="AE14" s="1451"/>
      <c r="AF14" s="1451"/>
      <c r="AG14" s="1453" t="s">
        <v>27</v>
      </c>
      <c r="AH14" s="1451"/>
      <c r="AI14" s="1451"/>
      <c r="AJ14" s="1455" t="s">
        <v>307</v>
      </c>
      <c r="AK14" s="1455"/>
      <c r="AL14" s="1456"/>
      <c r="AM14" s="1270" t="s">
        <v>27</v>
      </c>
      <c r="AN14" s="1270"/>
      <c r="AO14" s="1270"/>
      <c r="AP14" s="1271" t="s">
        <v>407</v>
      </c>
      <c r="AQ14" s="1270"/>
      <c r="AR14" s="1270"/>
      <c r="AS14" s="1272" t="s">
        <v>151</v>
      </c>
      <c r="AT14" s="1273"/>
      <c r="AU14" s="1273"/>
      <c r="AV14" s="1273"/>
      <c r="AW14" s="1274"/>
      <c r="AX14" s="1275" t="s">
        <v>294</v>
      </c>
      <c r="AY14" s="1275"/>
      <c r="AZ14" s="1275"/>
      <c r="BA14" s="1276" t="s">
        <v>294</v>
      </c>
      <c r="BB14" s="1276"/>
      <c r="BC14" s="1276"/>
      <c r="BD14" s="1276"/>
      <c r="BE14" s="1276"/>
      <c r="BF14" s="1276"/>
      <c r="BG14" s="1276"/>
      <c r="BH14" s="1277" t="s">
        <v>341</v>
      </c>
      <c r="BI14" s="1277"/>
      <c r="BJ14" s="1277"/>
      <c r="BK14" s="1277"/>
      <c r="BL14" s="1277"/>
      <c r="BM14" s="1277"/>
      <c r="BN14" s="1277"/>
      <c r="BO14" s="1277" t="s">
        <v>341</v>
      </c>
      <c r="BP14" s="1277"/>
      <c r="BQ14" s="1277"/>
      <c r="BR14" s="1277"/>
      <c r="BS14" s="1277"/>
      <c r="BT14" s="1277"/>
      <c r="BU14" s="1277"/>
      <c r="BV14" s="1277" t="s">
        <v>341</v>
      </c>
      <c r="BW14" s="1277"/>
      <c r="BX14" s="1277"/>
      <c r="BY14" s="1277"/>
      <c r="BZ14" s="1277"/>
      <c r="CA14" s="1277"/>
      <c r="CB14" s="1303"/>
      <c r="CC14" s="1304" t="s">
        <v>341</v>
      </c>
      <c r="CD14" s="1277"/>
      <c r="CE14" s="1277"/>
      <c r="CF14" s="1277"/>
      <c r="CG14" s="1277"/>
      <c r="CH14" s="1277"/>
      <c r="CI14" s="1303"/>
      <c r="CJ14" s="41"/>
    </row>
    <row r="15" spans="1:88" ht="12" customHeight="1" x14ac:dyDescent="0.15">
      <c r="A15" s="1428"/>
      <c r="B15" s="1429"/>
      <c r="C15" s="1429"/>
      <c r="D15" s="1429"/>
      <c r="E15" s="1429"/>
      <c r="F15" s="1429"/>
      <c r="G15" s="1430"/>
      <c r="H15" s="1437"/>
      <c r="I15" s="1438"/>
      <c r="J15" s="1439"/>
      <c r="K15" s="988"/>
      <c r="L15" s="1442"/>
      <c r="M15" s="1442"/>
      <c r="N15" s="1442"/>
      <c r="O15" s="1442"/>
      <c r="P15" s="1442"/>
      <c r="Q15" s="1442"/>
      <c r="R15" s="1442"/>
      <c r="S15" s="1443"/>
      <c r="T15" s="1459"/>
      <c r="U15" s="1460"/>
      <c r="V15" s="1461"/>
      <c r="W15" s="1447"/>
      <c r="X15" s="1448"/>
      <c r="Y15" s="1449"/>
      <c r="Z15" s="1447"/>
      <c r="AA15" s="1450"/>
      <c r="AB15" s="1450"/>
      <c r="AC15" s="1450"/>
      <c r="AD15" s="1449"/>
      <c r="AE15" s="1452"/>
      <c r="AF15" s="1452"/>
      <c r="AG15" s="1454"/>
      <c r="AH15" s="1452"/>
      <c r="AI15" s="1452"/>
      <c r="AJ15" s="1457"/>
      <c r="AK15" s="1457"/>
      <c r="AL15" s="1458"/>
      <c r="AM15" s="1284"/>
      <c r="AN15" s="1285"/>
      <c r="AO15" s="1286"/>
      <c r="AP15" s="1284"/>
      <c r="AQ15" s="1285"/>
      <c r="AR15" s="1286"/>
      <c r="AS15" s="1287"/>
      <c r="AT15" s="1288"/>
      <c r="AU15" s="204" t="s">
        <v>386</v>
      </c>
      <c r="AV15" s="1289"/>
      <c r="AW15" s="1290"/>
      <c r="AX15" s="1291"/>
      <c r="AY15" s="1291"/>
      <c r="AZ15" s="1291"/>
      <c r="BA15" s="1465" t="str">
        <f>IF(AND(ISBLANK(AP15),ISBLANK(AX15),ISBLANK(AP16),ISBLANK(AX16),ISBLANK(AP17),ISBLANK(AX17))," ",IF(AND(ISBLANK(AP16),ISBLANK(AX16),ISBLANK(AP17),ISBLANK(AX17)),AP15*AX15,IF(AND(ISBLANK(AP17),ISBLANK(AX17)),(AP15*AX15)+(AP16*AX16),(AP15*AX15)+(AP16*AX16)+(AP17*AX17))))</f>
        <v xml:space="preserve"> </v>
      </c>
      <c r="BB15" s="1465"/>
      <c r="BC15" s="1465"/>
      <c r="BD15" s="1465"/>
      <c r="BE15" s="1465"/>
      <c r="BF15" s="1465"/>
      <c r="BG15" s="1465"/>
      <c r="BH15" s="1291"/>
      <c r="BI15" s="1291"/>
      <c r="BJ15" s="1291"/>
      <c r="BK15" s="1291"/>
      <c r="BL15" s="1291"/>
      <c r="BM15" s="1291"/>
      <c r="BN15" s="1291"/>
      <c r="BO15" s="1467" t="str">
        <f>IF(OR(BA15=" ",ISBLANK(BH15))," ",ROUNDDOWN(BA15*BH15,0))</f>
        <v xml:space="preserve"> </v>
      </c>
      <c r="BP15" s="1467"/>
      <c r="BQ15" s="1467"/>
      <c r="BR15" s="1467"/>
      <c r="BS15" s="1467"/>
      <c r="BT15" s="1467"/>
      <c r="BU15" s="1467"/>
      <c r="BV15" s="1469" t="str">
        <f>IFERROR(INDEX('報告書(２葉)'!$BK$10:$BK$95,MATCH(H14,'報告書(２葉)'!$BI$10:$BI$95,0)),"")</f>
        <v/>
      </c>
      <c r="BW15" s="1469"/>
      <c r="BX15" s="1469"/>
      <c r="BY15" s="1469"/>
      <c r="BZ15" s="1469"/>
      <c r="CA15" s="1469"/>
      <c r="CB15" s="1470"/>
      <c r="CC15" s="1328"/>
      <c r="CD15" s="1328"/>
      <c r="CE15" s="1328"/>
      <c r="CF15" s="1328"/>
      <c r="CG15" s="1328"/>
      <c r="CH15" s="1328"/>
      <c r="CI15" s="1328"/>
      <c r="CJ15" s="41"/>
    </row>
    <row r="16" spans="1:88" ht="20.100000000000001" customHeight="1" x14ac:dyDescent="0.15">
      <c r="A16" s="1428"/>
      <c r="B16" s="1429"/>
      <c r="C16" s="1429"/>
      <c r="D16" s="1429"/>
      <c r="E16" s="1429"/>
      <c r="F16" s="1429"/>
      <c r="G16" s="1430"/>
      <c r="H16" s="1437"/>
      <c r="I16" s="1438"/>
      <c r="J16" s="1439"/>
      <c r="K16" s="1282">
        <f ca="1">IFERROR(VLOOKUP(H14,INDIRECT("機械一覧"),3,FALSE),"")</f>
        <v>0</v>
      </c>
      <c r="L16" s="1283"/>
      <c r="M16" s="1283"/>
      <c r="N16" s="1283"/>
      <c r="O16" s="1283"/>
      <c r="P16" s="1283"/>
      <c r="Q16" s="1283"/>
      <c r="R16" s="1283"/>
      <c r="S16" s="183"/>
      <c r="T16" s="1462"/>
      <c r="U16" s="1463"/>
      <c r="V16" s="1464"/>
      <c r="W16" s="1447"/>
      <c r="X16" s="1448"/>
      <c r="Y16" s="1449"/>
      <c r="Z16" s="1447"/>
      <c r="AA16" s="1450"/>
      <c r="AB16" s="1450"/>
      <c r="AC16" s="1450"/>
      <c r="AD16" s="1449"/>
      <c r="AE16" s="833"/>
      <c r="AF16" s="833"/>
      <c r="AG16" s="833"/>
      <c r="AH16" s="833"/>
      <c r="AI16" s="833"/>
      <c r="AJ16" s="833"/>
      <c r="AK16" s="833"/>
      <c r="AL16" s="908"/>
      <c r="AM16" s="1243"/>
      <c r="AN16" s="1244"/>
      <c r="AO16" s="1245"/>
      <c r="AP16" s="1243"/>
      <c r="AQ16" s="1244"/>
      <c r="AR16" s="1245"/>
      <c r="AS16" s="1287"/>
      <c r="AT16" s="1288"/>
      <c r="AU16" s="205" t="s">
        <v>386</v>
      </c>
      <c r="AV16" s="1248"/>
      <c r="AW16" s="1249"/>
      <c r="AX16" s="1250"/>
      <c r="AY16" s="1250"/>
      <c r="AZ16" s="1250"/>
      <c r="BA16" s="1466"/>
      <c r="BB16" s="1466"/>
      <c r="BC16" s="1466"/>
      <c r="BD16" s="1466"/>
      <c r="BE16" s="1466"/>
      <c r="BF16" s="1466"/>
      <c r="BG16" s="1466"/>
      <c r="BH16" s="1250"/>
      <c r="BI16" s="1250"/>
      <c r="BJ16" s="1250"/>
      <c r="BK16" s="1250"/>
      <c r="BL16" s="1250"/>
      <c r="BM16" s="1250"/>
      <c r="BN16" s="1250"/>
      <c r="BO16" s="1468"/>
      <c r="BP16" s="1468"/>
      <c r="BQ16" s="1468"/>
      <c r="BR16" s="1468"/>
      <c r="BS16" s="1468"/>
      <c r="BT16" s="1468"/>
      <c r="BU16" s="1468"/>
      <c r="BV16" s="1469"/>
      <c r="BW16" s="1469"/>
      <c r="BX16" s="1469"/>
      <c r="BY16" s="1469"/>
      <c r="BZ16" s="1469"/>
      <c r="CA16" s="1469"/>
      <c r="CB16" s="1470"/>
      <c r="CC16" s="1329"/>
      <c r="CD16" s="1329"/>
      <c r="CE16" s="1329"/>
      <c r="CF16" s="1329"/>
      <c r="CG16" s="1329"/>
      <c r="CH16" s="1329"/>
      <c r="CI16" s="1329"/>
      <c r="CJ16" s="41"/>
    </row>
    <row r="17" spans="1:88" ht="20.100000000000001" customHeight="1" x14ac:dyDescent="0.15">
      <c r="A17" s="1431"/>
      <c r="B17" s="1432"/>
      <c r="C17" s="1432"/>
      <c r="D17" s="1432"/>
      <c r="E17" s="1432"/>
      <c r="F17" s="1432"/>
      <c r="G17" s="1433"/>
      <c r="H17" s="1437"/>
      <c r="I17" s="1438"/>
      <c r="J17" s="1439"/>
      <c r="K17" s="1292">
        <f ca="1">IFERROR(VLOOKUP(H14,INDIRECT("機械一覧"),4,FALSE),"")</f>
        <v>0</v>
      </c>
      <c r="L17" s="1293"/>
      <c r="M17" s="1293"/>
      <c r="N17" s="1293"/>
      <c r="O17" s="1293"/>
      <c r="P17" s="1293"/>
      <c r="Q17" s="1293"/>
      <c r="R17" s="1293"/>
      <c r="S17" s="194" t="s">
        <v>351</v>
      </c>
      <c r="T17" s="1462"/>
      <c r="U17" s="1463"/>
      <c r="V17" s="1464"/>
      <c r="W17" s="1447"/>
      <c r="X17" s="1450"/>
      <c r="Y17" s="1449"/>
      <c r="Z17" s="1447"/>
      <c r="AA17" s="1450"/>
      <c r="AB17" s="1450"/>
      <c r="AC17" s="1450"/>
      <c r="AD17" s="1449"/>
      <c r="AE17" s="1294"/>
      <c r="AF17" s="1294"/>
      <c r="AG17" s="201" t="s">
        <v>27</v>
      </c>
      <c r="AH17" s="1294"/>
      <c r="AI17" s="1294"/>
      <c r="AJ17" s="1295" t="s">
        <v>135</v>
      </c>
      <c r="AK17" s="1295"/>
      <c r="AL17" s="1296"/>
      <c r="AM17" s="1243"/>
      <c r="AN17" s="1244"/>
      <c r="AO17" s="1245"/>
      <c r="AP17" s="1243"/>
      <c r="AQ17" s="1244"/>
      <c r="AR17" s="1245"/>
      <c r="AS17" s="1246"/>
      <c r="AT17" s="1247"/>
      <c r="AU17" s="205" t="s">
        <v>386</v>
      </c>
      <c r="AV17" s="1248"/>
      <c r="AW17" s="1249"/>
      <c r="AX17" s="1250"/>
      <c r="AY17" s="1250"/>
      <c r="AZ17" s="1250"/>
      <c r="BA17" s="1466"/>
      <c r="BB17" s="1466"/>
      <c r="BC17" s="1466"/>
      <c r="BD17" s="1466"/>
      <c r="BE17" s="1466"/>
      <c r="BF17" s="1466"/>
      <c r="BG17" s="1466"/>
      <c r="BH17" s="1250"/>
      <c r="BI17" s="1250"/>
      <c r="BJ17" s="1250"/>
      <c r="BK17" s="1250"/>
      <c r="BL17" s="1250"/>
      <c r="BM17" s="1250"/>
      <c r="BN17" s="1250"/>
      <c r="BO17" s="1468"/>
      <c r="BP17" s="1468"/>
      <c r="BQ17" s="1468"/>
      <c r="BR17" s="1468"/>
      <c r="BS17" s="1468"/>
      <c r="BT17" s="1468"/>
      <c r="BU17" s="1468"/>
      <c r="BV17" s="1305" t="str">
        <f>IFERROR(INDEX('報告書(２葉)'!$BJ$11:$BJ$95,MATCH(H14,'報告書(２葉)'!$BI$11:$BI$95,0)),"")</f>
        <v/>
      </c>
      <c r="BW17" s="1305"/>
      <c r="BX17" s="1305"/>
      <c r="BY17" s="1305"/>
      <c r="BZ17" s="1305"/>
      <c r="CA17" s="1305"/>
      <c r="CB17" s="1306"/>
      <c r="CC17" s="1329"/>
      <c r="CD17" s="1329"/>
      <c r="CE17" s="1329"/>
      <c r="CF17" s="1329"/>
      <c r="CG17" s="1329"/>
      <c r="CH17" s="1329"/>
      <c r="CI17" s="1329"/>
      <c r="CJ17" s="41"/>
    </row>
    <row r="18" spans="1:88" ht="20.100000000000001" customHeight="1" x14ac:dyDescent="0.15">
      <c r="A18" s="1471" t="str">
        <f ca="1">IFERROR(VLOOKUP(H18,INDIRECT("機械一覧"),2,FALSE),"")</f>
        <v/>
      </c>
      <c r="B18" s="1472"/>
      <c r="C18" s="1472"/>
      <c r="D18" s="1472"/>
      <c r="E18" s="1472"/>
      <c r="F18" s="1472"/>
      <c r="G18" s="1473"/>
      <c r="H18" s="1437"/>
      <c r="I18" s="1438"/>
      <c r="J18" s="1439"/>
      <c r="K18" s="182" t="s">
        <v>335</v>
      </c>
      <c r="L18" s="1237" t="str">
        <f ca="1">IFERROR(VLOOKUP(H18,INDIRECT("機械一覧"),5,FALSE),"")</f>
        <v/>
      </c>
      <c r="M18" s="1237"/>
      <c r="N18" s="1237"/>
      <c r="O18" s="1237"/>
      <c r="P18" s="1237"/>
      <c r="Q18" s="1237"/>
      <c r="R18" s="1237"/>
      <c r="S18" s="1238"/>
      <c r="T18" s="1479"/>
      <c r="U18" s="1479"/>
      <c r="V18" s="1479"/>
      <c r="W18" s="1480" t="str">
        <f ca="1">IFERROR(VLOOKUP(H18,INDIRECT("機械一覧"),14,FALSE),"")</f>
        <v/>
      </c>
      <c r="X18" s="1481"/>
      <c r="Y18" s="1482"/>
      <c r="Z18" s="1486" t="str">
        <f ca="1">IFERROR(VLOOKUP(H18,INDIRECT("機械一覧"),16,FALSE),"")</f>
        <v/>
      </c>
      <c r="AA18" s="1481"/>
      <c r="AB18" s="1481"/>
      <c r="AC18" s="1481"/>
      <c r="AD18" s="1482"/>
      <c r="AE18" s="1239"/>
      <c r="AF18" s="1240"/>
      <c r="AG18" s="202" t="s">
        <v>27</v>
      </c>
      <c r="AH18" s="1240"/>
      <c r="AI18" s="1240"/>
      <c r="AJ18" s="1241" t="s">
        <v>307</v>
      </c>
      <c r="AK18" s="1241"/>
      <c r="AL18" s="1242"/>
      <c r="AM18" s="1243"/>
      <c r="AN18" s="1244"/>
      <c r="AO18" s="1245"/>
      <c r="AP18" s="1243"/>
      <c r="AQ18" s="1244"/>
      <c r="AR18" s="1245"/>
      <c r="AS18" s="1246"/>
      <c r="AT18" s="1247"/>
      <c r="AU18" s="205" t="s">
        <v>386</v>
      </c>
      <c r="AV18" s="1248"/>
      <c r="AW18" s="1249"/>
      <c r="AX18" s="1250"/>
      <c r="AY18" s="1250"/>
      <c r="AZ18" s="1250"/>
      <c r="BA18" s="1465" t="str">
        <f>IF(AND(ISBLANK(AP18),ISBLANK(AX18),ISBLANK(AP19),ISBLANK(AX19),ISBLANK(AP20),ISBLANK(AX20))," ",IF(AND(ISBLANK(AP19),ISBLANK(AX19),ISBLANK(AP20),ISBLANK(AX20)),AP18*AX18,IF(AND(ISBLANK(AP20),ISBLANK(AX20)),(AP18*AX18)+(AP19*AX19),(AP18*AX18)+(AP19*AX19)+(AP20*AX20))))</f>
        <v xml:space="preserve"> </v>
      </c>
      <c r="BB18" s="1465"/>
      <c r="BC18" s="1465"/>
      <c r="BD18" s="1465"/>
      <c r="BE18" s="1465"/>
      <c r="BF18" s="1465"/>
      <c r="BG18" s="1465"/>
      <c r="BH18" s="1487"/>
      <c r="BI18" s="1487"/>
      <c r="BJ18" s="1487"/>
      <c r="BK18" s="1487"/>
      <c r="BL18" s="1487"/>
      <c r="BM18" s="1487"/>
      <c r="BN18" s="1487"/>
      <c r="BO18" s="1468" t="str">
        <f>IF(OR(BA18=" ",ISBLANK(BH18))," ",ROUNDDOWN(BA18*BH18,0))</f>
        <v xml:space="preserve"> </v>
      </c>
      <c r="BP18" s="1468"/>
      <c r="BQ18" s="1468"/>
      <c r="BR18" s="1468"/>
      <c r="BS18" s="1468"/>
      <c r="BT18" s="1468"/>
      <c r="BU18" s="1468"/>
      <c r="BV18" s="1469">
        <f>IFERROR(INDEX('報告書(２葉)'!$BK$11:$BK$95,MATCH(H18,'報告書(２葉)'!$BI$11:$BI$95,0)),"")</f>
        <v>0</v>
      </c>
      <c r="BW18" s="1469"/>
      <c r="BX18" s="1469"/>
      <c r="BY18" s="1469"/>
      <c r="BZ18" s="1469"/>
      <c r="CA18" s="1469"/>
      <c r="CB18" s="1470"/>
      <c r="CC18" s="1329"/>
      <c r="CD18" s="1329"/>
      <c r="CE18" s="1329"/>
      <c r="CF18" s="1329"/>
      <c r="CG18" s="1329"/>
      <c r="CH18" s="1329"/>
      <c r="CI18" s="1329"/>
      <c r="CJ18" s="41"/>
    </row>
    <row r="19" spans="1:88" ht="20.100000000000001" customHeight="1" x14ac:dyDescent="0.15">
      <c r="A19" s="1474"/>
      <c r="B19" s="941"/>
      <c r="C19" s="941"/>
      <c r="D19" s="941"/>
      <c r="E19" s="941"/>
      <c r="F19" s="941"/>
      <c r="G19" s="1475"/>
      <c r="H19" s="1437"/>
      <c r="I19" s="1438"/>
      <c r="J19" s="1439"/>
      <c r="K19" s="1282" t="str">
        <f ca="1">IFERROR(VLOOKUP(H18,INDIRECT("機械一覧"),3,FALSE),"")</f>
        <v/>
      </c>
      <c r="L19" s="1283"/>
      <c r="M19" s="1283"/>
      <c r="N19" s="1283"/>
      <c r="O19" s="1283"/>
      <c r="P19" s="1283"/>
      <c r="Q19" s="1283"/>
      <c r="R19" s="1283"/>
      <c r="S19" s="183"/>
      <c r="T19" s="1479"/>
      <c r="U19" s="1479"/>
      <c r="V19" s="1479"/>
      <c r="W19" s="1447"/>
      <c r="X19" s="1450"/>
      <c r="Y19" s="1449"/>
      <c r="Z19" s="1447"/>
      <c r="AA19" s="1450"/>
      <c r="AB19" s="1450"/>
      <c r="AC19" s="1450"/>
      <c r="AD19" s="1449"/>
      <c r="AE19" s="833"/>
      <c r="AF19" s="833"/>
      <c r="AG19" s="833"/>
      <c r="AH19" s="833"/>
      <c r="AI19" s="833"/>
      <c r="AJ19" s="833"/>
      <c r="AK19" s="833"/>
      <c r="AL19" s="908"/>
      <c r="AM19" s="1243"/>
      <c r="AN19" s="1244"/>
      <c r="AO19" s="1245"/>
      <c r="AP19" s="1243"/>
      <c r="AQ19" s="1244"/>
      <c r="AR19" s="1245"/>
      <c r="AS19" s="1246"/>
      <c r="AT19" s="1247"/>
      <c r="AU19" s="205" t="s">
        <v>386</v>
      </c>
      <c r="AV19" s="1248"/>
      <c r="AW19" s="1249"/>
      <c r="AX19" s="1250"/>
      <c r="AY19" s="1250"/>
      <c r="AZ19" s="1250"/>
      <c r="BA19" s="1466"/>
      <c r="BB19" s="1466"/>
      <c r="BC19" s="1466"/>
      <c r="BD19" s="1466"/>
      <c r="BE19" s="1466"/>
      <c r="BF19" s="1466"/>
      <c r="BG19" s="1466"/>
      <c r="BH19" s="1488"/>
      <c r="BI19" s="1488"/>
      <c r="BJ19" s="1488"/>
      <c r="BK19" s="1488"/>
      <c r="BL19" s="1488"/>
      <c r="BM19" s="1488"/>
      <c r="BN19" s="1488"/>
      <c r="BO19" s="1468"/>
      <c r="BP19" s="1468"/>
      <c r="BQ19" s="1468"/>
      <c r="BR19" s="1468"/>
      <c r="BS19" s="1468"/>
      <c r="BT19" s="1468"/>
      <c r="BU19" s="1468"/>
      <c r="BV19" s="1469"/>
      <c r="BW19" s="1469"/>
      <c r="BX19" s="1469"/>
      <c r="BY19" s="1469"/>
      <c r="BZ19" s="1469"/>
      <c r="CA19" s="1469"/>
      <c r="CB19" s="1470"/>
      <c r="CC19" s="1329"/>
      <c r="CD19" s="1329"/>
      <c r="CE19" s="1329"/>
      <c r="CF19" s="1329"/>
      <c r="CG19" s="1329"/>
      <c r="CH19" s="1329"/>
      <c r="CI19" s="1329"/>
      <c r="CJ19" s="41"/>
    </row>
    <row r="20" spans="1:88" ht="20.100000000000001" customHeight="1" x14ac:dyDescent="0.15">
      <c r="A20" s="1476"/>
      <c r="B20" s="1477"/>
      <c r="C20" s="1477"/>
      <c r="D20" s="1477"/>
      <c r="E20" s="1477"/>
      <c r="F20" s="1477"/>
      <c r="G20" s="1478"/>
      <c r="H20" s="1437"/>
      <c r="I20" s="1438"/>
      <c r="J20" s="1439"/>
      <c r="K20" s="1292" t="str">
        <f ca="1">IFERROR(VLOOKUP(H18,INDIRECT("機械一覧"),4,FALSE),"")</f>
        <v/>
      </c>
      <c r="L20" s="1293"/>
      <c r="M20" s="1293"/>
      <c r="N20" s="1293"/>
      <c r="O20" s="1293"/>
      <c r="P20" s="1293"/>
      <c r="Q20" s="1293"/>
      <c r="R20" s="1293"/>
      <c r="S20" s="194" t="s">
        <v>351</v>
      </c>
      <c r="T20" s="1479"/>
      <c r="U20" s="1479"/>
      <c r="V20" s="1479"/>
      <c r="W20" s="1483"/>
      <c r="X20" s="1484"/>
      <c r="Y20" s="1485"/>
      <c r="Z20" s="1483"/>
      <c r="AA20" s="1484"/>
      <c r="AB20" s="1484"/>
      <c r="AC20" s="1484"/>
      <c r="AD20" s="1485"/>
      <c r="AE20" s="1307"/>
      <c r="AF20" s="1294"/>
      <c r="AG20" s="201" t="s">
        <v>27</v>
      </c>
      <c r="AH20" s="1294"/>
      <c r="AI20" s="1294"/>
      <c r="AJ20" s="1295" t="s">
        <v>135</v>
      </c>
      <c r="AK20" s="1295"/>
      <c r="AL20" s="1296"/>
      <c r="AM20" s="1243"/>
      <c r="AN20" s="1244"/>
      <c r="AO20" s="1245"/>
      <c r="AP20" s="1243"/>
      <c r="AQ20" s="1244"/>
      <c r="AR20" s="1245"/>
      <c r="AS20" s="1246"/>
      <c r="AT20" s="1247"/>
      <c r="AU20" s="205" t="s">
        <v>386</v>
      </c>
      <c r="AV20" s="1248"/>
      <c r="AW20" s="1249"/>
      <c r="AX20" s="1250"/>
      <c r="AY20" s="1250"/>
      <c r="AZ20" s="1250"/>
      <c r="BA20" s="1466"/>
      <c r="BB20" s="1466"/>
      <c r="BC20" s="1466"/>
      <c r="BD20" s="1466"/>
      <c r="BE20" s="1466"/>
      <c r="BF20" s="1466"/>
      <c r="BG20" s="1466"/>
      <c r="BH20" s="1488"/>
      <c r="BI20" s="1488"/>
      <c r="BJ20" s="1488"/>
      <c r="BK20" s="1488"/>
      <c r="BL20" s="1488"/>
      <c r="BM20" s="1488"/>
      <c r="BN20" s="1488"/>
      <c r="BO20" s="1468"/>
      <c r="BP20" s="1468"/>
      <c r="BQ20" s="1468"/>
      <c r="BR20" s="1468"/>
      <c r="BS20" s="1468"/>
      <c r="BT20" s="1468"/>
      <c r="BU20" s="1468"/>
      <c r="BV20" s="1305" t="str">
        <f>IFERROR(INDEX('報告書(２葉)'!$BJ$11:$BJ$95,MATCH(H18,'報告書(２葉)'!$BI$11:$BI$95,0)),"")</f>
        <v/>
      </c>
      <c r="BW20" s="1305"/>
      <c r="BX20" s="1305"/>
      <c r="BY20" s="1305"/>
      <c r="BZ20" s="1305"/>
      <c r="CA20" s="1305"/>
      <c r="CB20" s="1306"/>
      <c r="CC20" s="1329"/>
      <c r="CD20" s="1329"/>
      <c r="CE20" s="1329"/>
      <c r="CF20" s="1329"/>
      <c r="CG20" s="1329"/>
      <c r="CH20" s="1329"/>
      <c r="CI20" s="1329"/>
      <c r="CJ20" s="41"/>
    </row>
    <row r="21" spans="1:88" ht="20.100000000000001" customHeight="1" x14ac:dyDescent="0.15">
      <c r="A21" s="1471" t="str">
        <f ca="1">IFERROR(VLOOKUP(H21,INDIRECT("機械一覧"),2,FALSE),"")</f>
        <v/>
      </c>
      <c r="B21" s="1472"/>
      <c r="C21" s="1472"/>
      <c r="D21" s="1472"/>
      <c r="E21" s="1472"/>
      <c r="F21" s="1472"/>
      <c r="G21" s="1473"/>
      <c r="H21" s="1489"/>
      <c r="I21" s="1489"/>
      <c r="J21" s="1489"/>
      <c r="K21" s="193" t="s">
        <v>335</v>
      </c>
      <c r="L21" s="1237" t="str">
        <f ca="1">IFERROR(VLOOKUP(H21,INDIRECT("機械一覧"),5,FALSE),"")</f>
        <v/>
      </c>
      <c r="M21" s="1237"/>
      <c r="N21" s="1237"/>
      <c r="O21" s="1237"/>
      <c r="P21" s="1237"/>
      <c r="Q21" s="1237"/>
      <c r="R21" s="1237"/>
      <c r="S21" s="1238"/>
      <c r="T21" s="1479"/>
      <c r="U21" s="1479"/>
      <c r="V21" s="1479"/>
      <c r="W21" s="1480" t="str">
        <f ca="1">IFERROR(VLOOKUP(H21,INDIRECT("機械一覧"),14,FALSE),"")</f>
        <v/>
      </c>
      <c r="X21" s="1481"/>
      <c r="Y21" s="1482"/>
      <c r="Z21" s="1480" t="str">
        <f ca="1">IFERROR(VLOOKUP(H21,INDIRECT("機械一覧"),16,FALSE),"")</f>
        <v/>
      </c>
      <c r="AA21" s="1481"/>
      <c r="AB21" s="1481"/>
      <c r="AC21" s="1481"/>
      <c r="AD21" s="1482"/>
      <c r="AE21" s="1239"/>
      <c r="AF21" s="1240"/>
      <c r="AG21" s="202" t="s">
        <v>27</v>
      </c>
      <c r="AH21" s="1240"/>
      <c r="AI21" s="1240"/>
      <c r="AJ21" s="1241" t="s">
        <v>307</v>
      </c>
      <c r="AK21" s="1241"/>
      <c r="AL21" s="1242"/>
      <c r="AM21" s="1243"/>
      <c r="AN21" s="1244"/>
      <c r="AO21" s="1245"/>
      <c r="AP21" s="1243"/>
      <c r="AQ21" s="1244"/>
      <c r="AR21" s="1245"/>
      <c r="AS21" s="1246"/>
      <c r="AT21" s="1247"/>
      <c r="AU21" s="205" t="s">
        <v>386</v>
      </c>
      <c r="AV21" s="1248"/>
      <c r="AW21" s="1249"/>
      <c r="AX21" s="1250"/>
      <c r="AY21" s="1250"/>
      <c r="AZ21" s="1250"/>
      <c r="BA21" s="1465" t="str">
        <f>IF(AND(ISBLANK(AP21),ISBLANK(AX21),ISBLANK(AP22),ISBLANK(AX22),ISBLANK(AP23),ISBLANK(AX23))," ",IF(AND(ISBLANK(AP22),ISBLANK(AX22),ISBLANK(AP23),ISBLANK(AX23)),AP21*AX21,IF(AND(ISBLANK(AP23),ISBLANK(AX23)),(AP21*AX21)+(AP22*AX22),(AP21*AX21)+(AP22*AX22)+(AP23*AX23))))</f>
        <v xml:space="preserve"> </v>
      </c>
      <c r="BB21" s="1465"/>
      <c r="BC21" s="1465"/>
      <c r="BD21" s="1465"/>
      <c r="BE21" s="1465"/>
      <c r="BF21" s="1465"/>
      <c r="BG21" s="1465"/>
      <c r="BH21" s="1488"/>
      <c r="BI21" s="1488"/>
      <c r="BJ21" s="1488"/>
      <c r="BK21" s="1488"/>
      <c r="BL21" s="1488"/>
      <c r="BM21" s="1488"/>
      <c r="BN21" s="1488"/>
      <c r="BO21" s="1468" t="str">
        <f>IF(OR(BA21=" ",ISBLANK(BH21))," ",ROUNDDOWN(BA21*BH21,0))</f>
        <v xml:space="preserve"> </v>
      </c>
      <c r="BP21" s="1468"/>
      <c r="BQ21" s="1468"/>
      <c r="BR21" s="1468"/>
      <c r="BS21" s="1468"/>
      <c r="BT21" s="1468"/>
      <c r="BU21" s="1468"/>
      <c r="BV21" s="1469">
        <f>IFERROR(INDEX('報告書(２葉)'!$BK$11:$BK$95,MATCH(H21,'報告書(２葉)'!$BI$11:$BI$95,0)),"")</f>
        <v>0</v>
      </c>
      <c r="BW21" s="1469"/>
      <c r="BX21" s="1469"/>
      <c r="BY21" s="1469"/>
      <c r="BZ21" s="1469"/>
      <c r="CA21" s="1469"/>
      <c r="CB21" s="1470"/>
      <c r="CC21" s="1329"/>
      <c r="CD21" s="1329"/>
      <c r="CE21" s="1329"/>
      <c r="CF21" s="1329"/>
      <c r="CG21" s="1329"/>
      <c r="CH21" s="1329"/>
      <c r="CI21" s="1329"/>
      <c r="CJ21" s="41"/>
    </row>
    <row r="22" spans="1:88" ht="20.100000000000001" customHeight="1" x14ac:dyDescent="0.15">
      <c r="A22" s="1474"/>
      <c r="B22" s="941"/>
      <c r="C22" s="941"/>
      <c r="D22" s="941"/>
      <c r="E22" s="941"/>
      <c r="F22" s="941"/>
      <c r="G22" s="1475"/>
      <c r="H22" s="1489"/>
      <c r="I22" s="1489"/>
      <c r="J22" s="1489"/>
      <c r="K22" s="1282" t="str">
        <f ca="1">IFERROR(VLOOKUP(H21,INDIRECT("機械一覧"),3,FALSE),"")</f>
        <v/>
      </c>
      <c r="L22" s="1283"/>
      <c r="M22" s="1283"/>
      <c r="N22" s="1283"/>
      <c r="O22" s="1283"/>
      <c r="P22" s="1283"/>
      <c r="Q22" s="1283"/>
      <c r="R22" s="1283"/>
      <c r="S22" s="195"/>
      <c r="T22" s="1479"/>
      <c r="U22" s="1479"/>
      <c r="V22" s="1479"/>
      <c r="W22" s="1447"/>
      <c r="X22" s="1450"/>
      <c r="Y22" s="1449"/>
      <c r="Z22" s="1447"/>
      <c r="AA22" s="1450"/>
      <c r="AB22" s="1450"/>
      <c r="AC22" s="1450"/>
      <c r="AD22" s="1449"/>
      <c r="AE22" s="833"/>
      <c r="AF22" s="833"/>
      <c r="AG22" s="833"/>
      <c r="AH22" s="833"/>
      <c r="AI22" s="833"/>
      <c r="AJ22" s="833"/>
      <c r="AK22" s="833"/>
      <c r="AL22" s="908"/>
      <c r="AM22" s="1243"/>
      <c r="AN22" s="1244"/>
      <c r="AO22" s="1245"/>
      <c r="AP22" s="1243"/>
      <c r="AQ22" s="1244"/>
      <c r="AR22" s="1245"/>
      <c r="AS22" s="1246"/>
      <c r="AT22" s="1247"/>
      <c r="AU22" s="205" t="s">
        <v>386</v>
      </c>
      <c r="AV22" s="1248"/>
      <c r="AW22" s="1249"/>
      <c r="AX22" s="1250"/>
      <c r="AY22" s="1250"/>
      <c r="AZ22" s="1250"/>
      <c r="BA22" s="1466"/>
      <c r="BB22" s="1466"/>
      <c r="BC22" s="1466"/>
      <c r="BD22" s="1466"/>
      <c r="BE22" s="1466"/>
      <c r="BF22" s="1466"/>
      <c r="BG22" s="1466"/>
      <c r="BH22" s="1488"/>
      <c r="BI22" s="1488"/>
      <c r="BJ22" s="1488"/>
      <c r="BK22" s="1488"/>
      <c r="BL22" s="1488"/>
      <c r="BM22" s="1488"/>
      <c r="BN22" s="1488"/>
      <c r="BO22" s="1468"/>
      <c r="BP22" s="1468"/>
      <c r="BQ22" s="1468"/>
      <c r="BR22" s="1468"/>
      <c r="BS22" s="1468"/>
      <c r="BT22" s="1468"/>
      <c r="BU22" s="1468"/>
      <c r="BV22" s="1469"/>
      <c r="BW22" s="1469"/>
      <c r="BX22" s="1469"/>
      <c r="BY22" s="1469"/>
      <c r="BZ22" s="1469"/>
      <c r="CA22" s="1469"/>
      <c r="CB22" s="1470"/>
      <c r="CC22" s="1329"/>
      <c r="CD22" s="1329"/>
      <c r="CE22" s="1329"/>
      <c r="CF22" s="1329"/>
      <c r="CG22" s="1329"/>
      <c r="CH22" s="1329"/>
      <c r="CI22" s="1329"/>
      <c r="CJ22" s="41"/>
    </row>
    <row r="23" spans="1:88" ht="20.100000000000001" customHeight="1" x14ac:dyDescent="0.15">
      <c r="A23" s="1476"/>
      <c r="B23" s="1477"/>
      <c r="C23" s="1477"/>
      <c r="D23" s="1477"/>
      <c r="E23" s="1477"/>
      <c r="F23" s="1477"/>
      <c r="G23" s="1478"/>
      <c r="H23" s="1489"/>
      <c r="I23" s="1489"/>
      <c r="J23" s="1489"/>
      <c r="K23" s="1292" t="str">
        <f ca="1">IFERROR(VLOOKUP(H21,INDIRECT("機械一覧"),4,FALSE),"")</f>
        <v/>
      </c>
      <c r="L23" s="1293"/>
      <c r="M23" s="1293"/>
      <c r="N23" s="1293"/>
      <c r="O23" s="1293"/>
      <c r="P23" s="1293"/>
      <c r="Q23" s="1293"/>
      <c r="R23" s="1293"/>
      <c r="S23" s="194" t="s">
        <v>351</v>
      </c>
      <c r="T23" s="1479"/>
      <c r="U23" s="1479"/>
      <c r="V23" s="1479"/>
      <c r="W23" s="1483"/>
      <c r="X23" s="1484"/>
      <c r="Y23" s="1485"/>
      <c r="Z23" s="1483"/>
      <c r="AA23" s="1484"/>
      <c r="AB23" s="1484"/>
      <c r="AC23" s="1484"/>
      <c r="AD23" s="1485"/>
      <c r="AE23" s="1307"/>
      <c r="AF23" s="1294"/>
      <c r="AG23" s="201" t="s">
        <v>27</v>
      </c>
      <c r="AH23" s="1294"/>
      <c r="AI23" s="1294"/>
      <c r="AJ23" s="1295" t="s">
        <v>135</v>
      </c>
      <c r="AK23" s="1295"/>
      <c r="AL23" s="1296"/>
      <c r="AM23" s="1243"/>
      <c r="AN23" s="1244"/>
      <c r="AO23" s="1245"/>
      <c r="AP23" s="1243"/>
      <c r="AQ23" s="1244"/>
      <c r="AR23" s="1245"/>
      <c r="AS23" s="1246"/>
      <c r="AT23" s="1247"/>
      <c r="AU23" s="205" t="s">
        <v>386</v>
      </c>
      <c r="AV23" s="1248"/>
      <c r="AW23" s="1249"/>
      <c r="AX23" s="1250"/>
      <c r="AY23" s="1250"/>
      <c r="AZ23" s="1250"/>
      <c r="BA23" s="1466"/>
      <c r="BB23" s="1466"/>
      <c r="BC23" s="1466"/>
      <c r="BD23" s="1466"/>
      <c r="BE23" s="1466"/>
      <c r="BF23" s="1466"/>
      <c r="BG23" s="1466"/>
      <c r="BH23" s="1488"/>
      <c r="BI23" s="1488"/>
      <c r="BJ23" s="1488"/>
      <c r="BK23" s="1488"/>
      <c r="BL23" s="1488"/>
      <c r="BM23" s="1488"/>
      <c r="BN23" s="1488"/>
      <c r="BO23" s="1468"/>
      <c r="BP23" s="1468"/>
      <c r="BQ23" s="1468"/>
      <c r="BR23" s="1468"/>
      <c r="BS23" s="1468"/>
      <c r="BT23" s="1468"/>
      <c r="BU23" s="1468"/>
      <c r="BV23" s="1305" t="str">
        <f>IFERROR(INDEX('報告書(２葉)'!$BJ$11:$BJ$95,MATCH(H21,'報告書(２葉)'!$BI$11:$BI$95,0)),"")</f>
        <v/>
      </c>
      <c r="BW23" s="1305"/>
      <c r="BX23" s="1305"/>
      <c r="BY23" s="1305"/>
      <c r="BZ23" s="1305"/>
      <c r="CA23" s="1305"/>
      <c r="CB23" s="1306"/>
      <c r="CC23" s="1329"/>
      <c r="CD23" s="1329"/>
      <c r="CE23" s="1329"/>
      <c r="CF23" s="1329"/>
      <c r="CG23" s="1329"/>
      <c r="CH23" s="1329"/>
      <c r="CI23" s="1329"/>
      <c r="CJ23" s="41"/>
    </row>
    <row r="24" spans="1:88" ht="20.100000000000001" customHeight="1" x14ac:dyDescent="0.15">
      <c r="A24" s="1471" t="str">
        <f ca="1">IFERROR(VLOOKUP(H24,INDIRECT("機械一覧"),2,FALSE),"")</f>
        <v/>
      </c>
      <c r="B24" s="1472"/>
      <c r="C24" s="1472"/>
      <c r="D24" s="1472"/>
      <c r="E24" s="1472"/>
      <c r="F24" s="1472"/>
      <c r="G24" s="1473"/>
      <c r="H24" s="1489"/>
      <c r="I24" s="1489"/>
      <c r="J24" s="1489"/>
      <c r="K24" s="193" t="s">
        <v>335</v>
      </c>
      <c r="L24" s="1237" t="str">
        <f ca="1">IFERROR(VLOOKUP(H24,INDIRECT("機械一覧"),5,FALSE),"")</f>
        <v/>
      </c>
      <c r="M24" s="1237"/>
      <c r="N24" s="1237"/>
      <c r="O24" s="1237"/>
      <c r="P24" s="1237"/>
      <c r="Q24" s="1237"/>
      <c r="R24" s="1237"/>
      <c r="S24" s="1238"/>
      <c r="T24" s="1479"/>
      <c r="U24" s="1479"/>
      <c r="V24" s="1479"/>
      <c r="W24" s="1480" t="str">
        <f ca="1">IFERROR(VLOOKUP(H24,INDIRECT("機械一覧"),14,FALSE),"")</f>
        <v/>
      </c>
      <c r="X24" s="1481"/>
      <c r="Y24" s="1482"/>
      <c r="Z24" s="1480" t="str">
        <f ca="1">IFERROR(VLOOKUP(H24,INDIRECT("機械一覧"),16,FALSE),"")</f>
        <v/>
      </c>
      <c r="AA24" s="1481"/>
      <c r="AB24" s="1481"/>
      <c r="AC24" s="1481"/>
      <c r="AD24" s="1482"/>
      <c r="AE24" s="1239"/>
      <c r="AF24" s="1240"/>
      <c r="AG24" s="202" t="s">
        <v>27</v>
      </c>
      <c r="AH24" s="1240"/>
      <c r="AI24" s="1240"/>
      <c r="AJ24" s="1241" t="s">
        <v>307</v>
      </c>
      <c r="AK24" s="1241"/>
      <c r="AL24" s="1242"/>
      <c r="AM24" s="1243"/>
      <c r="AN24" s="1244"/>
      <c r="AO24" s="1245"/>
      <c r="AP24" s="1243"/>
      <c r="AQ24" s="1244"/>
      <c r="AR24" s="1245"/>
      <c r="AS24" s="1246"/>
      <c r="AT24" s="1247"/>
      <c r="AU24" s="205" t="s">
        <v>386</v>
      </c>
      <c r="AV24" s="1248"/>
      <c r="AW24" s="1249"/>
      <c r="AX24" s="1250"/>
      <c r="AY24" s="1250"/>
      <c r="AZ24" s="1250"/>
      <c r="BA24" s="1465" t="str">
        <f>IF(AND(ISBLANK(AP24),ISBLANK(AX24),ISBLANK(AP25),ISBLANK(AX25),ISBLANK(AP26),ISBLANK(AX26))," ",IF(AND(ISBLANK(AP25),ISBLANK(AX25),ISBLANK(AP26),ISBLANK(AX26)),AP24*AX24,IF(AND(ISBLANK(AP26),ISBLANK(AX26)),(AP24*AX24)+(AP25*AX25),(AP24*AX24)+(AP25*AX25)+(AP26*AX26))))</f>
        <v xml:space="preserve"> </v>
      </c>
      <c r="BB24" s="1465"/>
      <c r="BC24" s="1465"/>
      <c r="BD24" s="1465"/>
      <c r="BE24" s="1465"/>
      <c r="BF24" s="1465"/>
      <c r="BG24" s="1465"/>
      <c r="BH24" s="1488"/>
      <c r="BI24" s="1488"/>
      <c r="BJ24" s="1488"/>
      <c r="BK24" s="1488"/>
      <c r="BL24" s="1488"/>
      <c r="BM24" s="1488"/>
      <c r="BN24" s="1488"/>
      <c r="BO24" s="1468" t="str">
        <f>IF(OR(BA24=" ",ISBLANK(BH24))," ",ROUNDDOWN(BA24*BH24,0))</f>
        <v xml:space="preserve"> </v>
      </c>
      <c r="BP24" s="1468"/>
      <c r="BQ24" s="1468"/>
      <c r="BR24" s="1468"/>
      <c r="BS24" s="1468"/>
      <c r="BT24" s="1468"/>
      <c r="BU24" s="1468"/>
      <c r="BV24" s="1469">
        <f>IFERROR(INDEX('報告書(２葉)'!$BK$11:$BK$95,MATCH(H24,'報告書(２葉)'!$BI$11:$BI$95,0)),"")</f>
        <v>0</v>
      </c>
      <c r="BW24" s="1469"/>
      <c r="BX24" s="1469"/>
      <c r="BY24" s="1469"/>
      <c r="BZ24" s="1469"/>
      <c r="CA24" s="1469"/>
      <c r="CB24" s="1470"/>
      <c r="CC24" s="1329"/>
      <c r="CD24" s="1329"/>
      <c r="CE24" s="1329"/>
      <c r="CF24" s="1329"/>
      <c r="CG24" s="1329"/>
      <c r="CH24" s="1329"/>
      <c r="CI24" s="1329"/>
      <c r="CJ24" s="41"/>
    </row>
    <row r="25" spans="1:88" ht="20.100000000000001" customHeight="1" x14ac:dyDescent="0.15">
      <c r="A25" s="1474"/>
      <c r="B25" s="941"/>
      <c r="C25" s="941"/>
      <c r="D25" s="941"/>
      <c r="E25" s="941"/>
      <c r="F25" s="941"/>
      <c r="G25" s="1475"/>
      <c r="H25" s="1489"/>
      <c r="I25" s="1489"/>
      <c r="J25" s="1489"/>
      <c r="K25" s="1282" t="str">
        <f ca="1">IFERROR(VLOOKUP(H24,INDIRECT("機械一覧"),3,FALSE),"")</f>
        <v/>
      </c>
      <c r="L25" s="1283"/>
      <c r="M25" s="1283"/>
      <c r="N25" s="1283"/>
      <c r="O25" s="1283"/>
      <c r="P25" s="1283"/>
      <c r="Q25" s="1283"/>
      <c r="R25" s="1283"/>
      <c r="S25" s="195"/>
      <c r="T25" s="1479"/>
      <c r="U25" s="1479"/>
      <c r="V25" s="1479"/>
      <c r="W25" s="1447"/>
      <c r="X25" s="1450"/>
      <c r="Y25" s="1449"/>
      <c r="Z25" s="1447"/>
      <c r="AA25" s="1450"/>
      <c r="AB25" s="1450"/>
      <c r="AC25" s="1450"/>
      <c r="AD25" s="1449"/>
      <c r="AE25" s="833"/>
      <c r="AF25" s="833"/>
      <c r="AG25" s="833"/>
      <c r="AH25" s="833"/>
      <c r="AI25" s="833"/>
      <c r="AJ25" s="833"/>
      <c r="AK25" s="833"/>
      <c r="AL25" s="908"/>
      <c r="AM25" s="1243"/>
      <c r="AN25" s="1244"/>
      <c r="AO25" s="1245"/>
      <c r="AP25" s="1243"/>
      <c r="AQ25" s="1244"/>
      <c r="AR25" s="1245"/>
      <c r="AS25" s="1246"/>
      <c r="AT25" s="1247"/>
      <c r="AU25" s="205" t="s">
        <v>386</v>
      </c>
      <c r="AV25" s="1248"/>
      <c r="AW25" s="1249"/>
      <c r="AX25" s="1250"/>
      <c r="AY25" s="1250"/>
      <c r="AZ25" s="1250"/>
      <c r="BA25" s="1466"/>
      <c r="BB25" s="1466"/>
      <c r="BC25" s="1466"/>
      <c r="BD25" s="1466"/>
      <c r="BE25" s="1466"/>
      <c r="BF25" s="1466"/>
      <c r="BG25" s="1466"/>
      <c r="BH25" s="1488"/>
      <c r="BI25" s="1488"/>
      <c r="BJ25" s="1488"/>
      <c r="BK25" s="1488"/>
      <c r="BL25" s="1488"/>
      <c r="BM25" s="1488"/>
      <c r="BN25" s="1488"/>
      <c r="BO25" s="1468"/>
      <c r="BP25" s="1468"/>
      <c r="BQ25" s="1468"/>
      <c r="BR25" s="1468"/>
      <c r="BS25" s="1468"/>
      <c r="BT25" s="1468"/>
      <c r="BU25" s="1468"/>
      <c r="BV25" s="1469"/>
      <c r="BW25" s="1469"/>
      <c r="BX25" s="1469"/>
      <c r="BY25" s="1469"/>
      <c r="BZ25" s="1469"/>
      <c r="CA25" s="1469"/>
      <c r="CB25" s="1470"/>
      <c r="CC25" s="1329"/>
      <c r="CD25" s="1329"/>
      <c r="CE25" s="1329"/>
      <c r="CF25" s="1329"/>
      <c r="CG25" s="1329"/>
      <c r="CH25" s="1329"/>
      <c r="CI25" s="1329"/>
      <c r="CJ25" s="41"/>
    </row>
    <row r="26" spans="1:88" ht="20.100000000000001" customHeight="1" x14ac:dyDescent="0.15">
      <c r="A26" s="1476"/>
      <c r="B26" s="1477"/>
      <c r="C26" s="1477"/>
      <c r="D26" s="1477"/>
      <c r="E26" s="1477"/>
      <c r="F26" s="1477"/>
      <c r="G26" s="1478"/>
      <c r="H26" s="1489"/>
      <c r="I26" s="1489"/>
      <c r="J26" s="1489"/>
      <c r="K26" s="1292" t="str">
        <f ca="1">IFERROR(VLOOKUP(H24,INDIRECT("機械一覧"),4,FALSE),"")</f>
        <v/>
      </c>
      <c r="L26" s="1293"/>
      <c r="M26" s="1293"/>
      <c r="N26" s="1293"/>
      <c r="O26" s="1293"/>
      <c r="P26" s="1293"/>
      <c r="Q26" s="1293"/>
      <c r="R26" s="1293"/>
      <c r="S26" s="196" t="s">
        <v>351</v>
      </c>
      <c r="T26" s="1479"/>
      <c r="U26" s="1479"/>
      <c r="V26" s="1479"/>
      <c r="W26" s="1483"/>
      <c r="X26" s="1484"/>
      <c r="Y26" s="1485"/>
      <c r="Z26" s="1483"/>
      <c r="AA26" s="1484"/>
      <c r="AB26" s="1484"/>
      <c r="AC26" s="1484"/>
      <c r="AD26" s="1485"/>
      <c r="AE26" s="1308"/>
      <c r="AF26" s="1309"/>
      <c r="AG26" s="201" t="s">
        <v>27</v>
      </c>
      <c r="AH26" s="1309"/>
      <c r="AI26" s="1309"/>
      <c r="AJ26" s="1310" t="s">
        <v>135</v>
      </c>
      <c r="AK26" s="1310"/>
      <c r="AL26" s="1311"/>
      <c r="AM26" s="1243"/>
      <c r="AN26" s="1244"/>
      <c r="AO26" s="1245"/>
      <c r="AP26" s="1243"/>
      <c r="AQ26" s="1244"/>
      <c r="AR26" s="1245"/>
      <c r="AS26" s="1246"/>
      <c r="AT26" s="1247"/>
      <c r="AU26" s="205" t="s">
        <v>386</v>
      </c>
      <c r="AV26" s="1248"/>
      <c r="AW26" s="1249"/>
      <c r="AX26" s="1250"/>
      <c r="AY26" s="1250"/>
      <c r="AZ26" s="1250"/>
      <c r="BA26" s="1466"/>
      <c r="BB26" s="1466"/>
      <c r="BC26" s="1466"/>
      <c r="BD26" s="1466"/>
      <c r="BE26" s="1466"/>
      <c r="BF26" s="1466"/>
      <c r="BG26" s="1466"/>
      <c r="BH26" s="1490"/>
      <c r="BI26" s="1490"/>
      <c r="BJ26" s="1490"/>
      <c r="BK26" s="1490"/>
      <c r="BL26" s="1490"/>
      <c r="BM26" s="1490"/>
      <c r="BN26" s="1490"/>
      <c r="BO26" s="1468"/>
      <c r="BP26" s="1468"/>
      <c r="BQ26" s="1468"/>
      <c r="BR26" s="1468"/>
      <c r="BS26" s="1468"/>
      <c r="BT26" s="1468"/>
      <c r="BU26" s="1468"/>
      <c r="BV26" s="1305" t="str">
        <f>IFERROR(INDEX('報告書(２葉)'!$BJ$11:$BJ$95,MATCH(H24,'報告書(２葉)'!$BI$11:$BI$95,0)),"")</f>
        <v/>
      </c>
      <c r="BW26" s="1305"/>
      <c r="BX26" s="1305"/>
      <c r="BY26" s="1305"/>
      <c r="BZ26" s="1305"/>
      <c r="CA26" s="1305"/>
      <c r="CB26" s="1306"/>
      <c r="CC26" s="1329"/>
      <c r="CD26" s="1329"/>
      <c r="CE26" s="1329"/>
      <c r="CF26" s="1329"/>
      <c r="CG26" s="1329"/>
      <c r="CH26" s="1329"/>
      <c r="CI26" s="1329"/>
      <c r="CJ26" s="41"/>
    </row>
    <row r="27" spans="1:88" ht="20.100000000000001" customHeight="1" x14ac:dyDescent="0.15">
      <c r="A27" s="1471" t="str">
        <f ca="1">IFERROR(VLOOKUP(H27,INDIRECT("機械一覧"),2,FALSE),"")</f>
        <v/>
      </c>
      <c r="B27" s="1472"/>
      <c r="C27" s="1472"/>
      <c r="D27" s="1472"/>
      <c r="E27" s="1472"/>
      <c r="F27" s="1472"/>
      <c r="G27" s="1473"/>
      <c r="H27" s="1489"/>
      <c r="I27" s="1489"/>
      <c r="J27" s="1489"/>
      <c r="K27" s="193" t="s">
        <v>335</v>
      </c>
      <c r="L27" s="1237" t="str">
        <f ca="1">IFERROR(VLOOKUP(H27,INDIRECT("機械一覧"),5,FALSE),"")</f>
        <v/>
      </c>
      <c r="M27" s="1237"/>
      <c r="N27" s="1237"/>
      <c r="O27" s="1237"/>
      <c r="P27" s="1237"/>
      <c r="Q27" s="1237"/>
      <c r="R27" s="1237"/>
      <c r="S27" s="1238"/>
      <c r="T27" s="1479"/>
      <c r="U27" s="1479"/>
      <c r="V27" s="1479"/>
      <c r="W27" s="1480" t="str">
        <f ca="1">IFERROR(VLOOKUP(H27,INDIRECT("機械一覧"),14,FALSE),"")</f>
        <v/>
      </c>
      <c r="X27" s="1481"/>
      <c r="Y27" s="1482"/>
      <c r="Z27" s="1480" t="str">
        <f ca="1">IFERROR(VLOOKUP(H27,INDIRECT("機械一覧"),16,FALSE),"")</f>
        <v/>
      </c>
      <c r="AA27" s="1481"/>
      <c r="AB27" s="1481"/>
      <c r="AC27" s="1481"/>
      <c r="AD27" s="1482"/>
      <c r="AE27" s="1239"/>
      <c r="AF27" s="1240"/>
      <c r="AG27" s="202" t="s">
        <v>27</v>
      </c>
      <c r="AH27" s="1240"/>
      <c r="AI27" s="1240"/>
      <c r="AJ27" s="1241" t="s">
        <v>307</v>
      </c>
      <c r="AK27" s="1241"/>
      <c r="AL27" s="1242"/>
      <c r="AM27" s="1243"/>
      <c r="AN27" s="1244"/>
      <c r="AO27" s="1245"/>
      <c r="AP27" s="1243"/>
      <c r="AQ27" s="1244"/>
      <c r="AR27" s="1245"/>
      <c r="AS27" s="1246"/>
      <c r="AT27" s="1247"/>
      <c r="AU27" s="205" t="s">
        <v>386</v>
      </c>
      <c r="AV27" s="1248"/>
      <c r="AW27" s="1249"/>
      <c r="AX27" s="1250"/>
      <c r="AY27" s="1250"/>
      <c r="AZ27" s="1250"/>
      <c r="BA27" s="1467" t="str">
        <f>IF(AND(ISBLANK(AP27),ISBLANK(AX27),ISBLANK(AP28),ISBLANK(AX28),ISBLANK(AP29),ISBLANK(AX29))," ",IF(AND(ISBLANK(AP28),ISBLANK(AX28),ISBLANK(AP29),ISBLANK(AX29)),AP27*AX27,IF(AND(ISBLANK(AP29),ISBLANK(AX29)),(AP27*AX27)+(AP28*AX28),(AP27*AX27)+(AP28*AX28)+(AP29*AX29))))</f>
        <v xml:space="preserve"> </v>
      </c>
      <c r="BB27" s="1467"/>
      <c r="BC27" s="1467"/>
      <c r="BD27" s="1467"/>
      <c r="BE27" s="1467"/>
      <c r="BF27" s="1467"/>
      <c r="BG27" s="1467"/>
      <c r="BH27" s="1488"/>
      <c r="BI27" s="1488"/>
      <c r="BJ27" s="1488"/>
      <c r="BK27" s="1488"/>
      <c r="BL27" s="1488"/>
      <c r="BM27" s="1488"/>
      <c r="BN27" s="1488"/>
      <c r="BO27" s="1468" t="str">
        <f>IF(OR(BA27=" ",ISBLANK(BH27))," ",ROUNDDOWN(BA27*BH27,0))</f>
        <v xml:space="preserve"> </v>
      </c>
      <c r="BP27" s="1468"/>
      <c r="BQ27" s="1468"/>
      <c r="BR27" s="1468"/>
      <c r="BS27" s="1468"/>
      <c r="BT27" s="1468"/>
      <c r="BU27" s="1468"/>
      <c r="BV27" s="1469">
        <f>IFERROR(INDEX('報告書(２葉)'!$BK$11:$BK$95,MATCH(H27,'報告書(２葉)'!$BI$11:$BI$95,0)),"")</f>
        <v>0</v>
      </c>
      <c r="BW27" s="1469"/>
      <c r="BX27" s="1469"/>
      <c r="BY27" s="1469"/>
      <c r="BZ27" s="1469"/>
      <c r="CA27" s="1469"/>
      <c r="CB27" s="1470"/>
      <c r="CC27" s="1329"/>
      <c r="CD27" s="1329"/>
      <c r="CE27" s="1329"/>
      <c r="CF27" s="1329"/>
      <c r="CG27" s="1329"/>
      <c r="CH27" s="1329"/>
      <c r="CI27" s="1329"/>
      <c r="CJ27" s="41"/>
    </row>
    <row r="28" spans="1:88" ht="20.100000000000001" customHeight="1" x14ac:dyDescent="0.15">
      <c r="A28" s="1474"/>
      <c r="B28" s="941"/>
      <c r="C28" s="941"/>
      <c r="D28" s="941"/>
      <c r="E28" s="941"/>
      <c r="F28" s="941"/>
      <c r="G28" s="1475"/>
      <c r="H28" s="1489"/>
      <c r="I28" s="1489"/>
      <c r="J28" s="1489"/>
      <c r="K28" s="1282" t="str">
        <f ca="1">IFERROR(VLOOKUP(H27,INDIRECT("機械一覧"),3,FALSE),"")</f>
        <v/>
      </c>
      <c r="L28" s="1283"/>
      <c r="M28" s="1283"/>
      <c r="N28" s="1283"/>
      <c r="O28" s="1283"/>
      <c r="P28" s="1283"/>
      <c r="Q28" s="1283"/>
      <c r="R28" s="1283"/>
      <c r="S28" s="195"/>
      <c r="T28" s="1479"/>
      <c r="U28" s="1479"/>
      <c r="V28" s="1479"/>
      <c r="W28" s="1447"/>
      <c r="X28" s="1450"/>
      <c r="Y28" s="1449"/>
      <c r="Z28" s="1447"/>
      <c r="AA28" s="1450"/>
      <c r="AB28" s="1450"/>
      <c r="AC28" s="1450"/>
      <c r="AD28" s="1449"/>
      <c r="AE28" s="1318"/>
      <c r="AF28" s="833"/>
      <c r="AG28" s="833"/>
      <c r="AH28" s="833"/>
      <c r="AI28" s="833"/>
      <c r="AJ28" s="833"/>
      <c r="AK28" s="833"/>
      <c r="AL28" s="908"/>
      <c r="AM28" s="1243"/>
      <c r="AN28" s="1244"/>
      <c r="AO28" s="1245"/>
      <c r="AP28" s="1243"/>
      <c r="AQ28" s="1244"/>
      <c r="AR28" s="1245"/>
      <c r="AS28" s="1246"/>
      <c r="AT28" s="1247"/>
      <c r="AU28" s="205" t="s">
        <v>386</v>
      </c>
      <c r="AV28" s="1248"/>
      <c r="AW28" s="1249"/>
      <c r="AX28" s="1250"/>
      <c r="AY28" s="1250"/>
      <c r="AZ28" s="1250"/>
      <c r="BA28" s="1468"/>
      <c r="BB28" s="1468"/>
      <c r="BC28" s="1468"/>
      <c r="BD28" s="1468"/>
      <c r="BE28" s="1468"/>
      <c r="BF28" s="1468"/>
      <c r="BG28" s="1468"/>
      <c r="BH28" s="1488"/>
      <c r="BI28" s="1488"/>
      <c r="BJ28" s="1488"/>
      <c r="BK28" s="1488"/>
      <c r="BL28" s="1488"/>
      <c r="BM28" s="1488"/>
      <c r="BN28" s="1488"/>
      <c r="BO28" s="1468"/>
      <c r="BP28" s="1468"/>
      <c r="BQ28" s="1468"/>
      <c r="BR28" s="1468"/>
      <c r="BS28" s="1468"/>
      <c r="BT28" s="1468"/>
      <c r="BU28" s="1468"/>
      <c r="BV28" s="1469"/>
      <c r="BW28" s="1469"/>
      <c r="BX28" s="1469"/>
      <c r="BY28" s="1469"/>
      <c r="BZ28" s="1469"/>
      <c r="CA28" s="1469"/>
      <c r="CB28" s="1470"/>
      <c r="CC28" s="1329"/>
      <c r="CD28" s="1329"/>
      <c r="CE28" s="1329"/>
      <c r="CF28" s="1329"/>
      <c r="CG28" s="1329"/>
      <c r="CH28" s="1329"/>
      <c r="CI28" s="1329"/>
      <c r="CJ28" s="41"/>
    </row>
    <row r="29" spans="1:88" ht="20.100000000000001" customHeight="1" x14ac:dyDescent="0.15">
      <c r="A29" s="1491"/>
      <c r="B29" s="1492"/>
      <c r="C29" s="1492"/>
      <c r="D29" s="1492"/>
      <c r="E29" s="1492"/>
      <c r="F29" s="1492"/>
      <c r="G29" s="1493"/>
      <c r="H29" s="1494"/>
      <c r="I29" s="1494"/>
      <c r="J29" s="1494"/>
      <c r="K29" s="1499" t="str">
        <f ca="1">IFERROR(VLOOKUP(H27,INDIRECT("機械一覧"),4,FALSE),"")</f>
        <v/>
      </c>
      <c r="L29" s="1500"/>
      <c r="M29" s="1500"/>
      <c r="N29" s="1500"/>
      <c r="O29" s="1500"/>
      <c r="P29" s="1500"/>
      <c r="Q29" s="1500"/>
      <c r="R29" s="1500"/>
      <c r="S29" s="197" t="s">
        <v>351</v>
      </c>
      <c r="T29" s="1495"/>
      <c r="U29" s="1495"/>
      <c r="V29" s="1495"/>
      <c r="W29" s="1496"/>
      <c r="X29" s="1497"/>
      <c r="Y29" s="1498"/>
      <c r="Z29" s="1496"/>
      <c r="AA29" s="1497"/>
      <c r="AB29" s="1497"/>
      <c r="AC29" s="1497"/>
      <c r="AD29" s="1498"/>
      <c r="AE29" s="1501"/>
      <c r="AF29" s="1502"/>
      <c r="AG29" s="203" t="s">
        <v>27</v>
      </c>
      <c r="AH29" s="1502"/>
      <c r="AI29" s="1502"/>
      <c r="AJ29" s="1386" t="s">
        <v>135</v>
      </c>
      <c r="AK29" s="1386"/>
      <c r="AL29" s="1387"/>
      <c r="AM29" s="1368"/>
      <c r="AN29" s="1369"/>
      <c r="AO29" s="1370"/>
      <c r="AP29" s="1368"/>
      <c r="AQ29" s="1369"/>
      <c r="AR29" s="1370"/>
      <c r="AS29" s="1371"/>
      <c r="AT29" s="1372"/>
      <c r="AU29" s="206" t="s">
        <v>386</v>
      </c>
      <c r="AV29" s="1373"/>
      <c r="AW29" s="1374"/>
      <c r="AX29" s="1503"/>
      <c r="AY29" s="1503"/>
      <c r="AZ29" s="1503"/>
      <c r="BA29" s="1468"/>
      <c r="BB29" s="1468"/>
      <c r="BC29" s="1468"/>
      <c r="BD29" s="1468"/>
      <c r="BE29" s="1468"/>
      <c r="BF29" s="1468"/>
      <c r="BG29" s="1468"/>
      <c r="BH29" s="1490"/>
      <c r="BI29" s="1490"/>
      <c r="BJ29" s="1490"/>
      <c r="BK29" s="1490"/>
      <c r="BL29" s="1490"/>
      <c r="BM29" s="1490"/>
      <c r="BN29" s="1490"/>
      <c r="BO29" s="1468"/>
      <c r="BP29" s="1468"/>
      <c r="BQ29" s="1468"/>
      <c r="BR29" s="1468"/>
      <c r="BS29" s="1468"/>
      <c r="BT29" s="1468"/>
      <c r="BU29" s="1468"/>
      <c r="BV29" s="1305" t="str">
        <f>IFERROR(INDEX('報告書(２葉)'!$BJ$11:$BJ$95,MATCH(H27,'報告書(２葉)'!$BI$11:$BI$95,0)),"")</f>
        <v/>
      </c>
      <c r="BW29" s="1305"/>
      <c r="BX29" s="1305"/>
      <c r="BY29" s="1305"/>
      <c r="BZ29" s="1305"/>
      <c r="CA29" s="1305"/>
      <c r="CB29" s="1306"/>
      <c r="CC29" s="1329"/>
      <c r="CD29" s="1329"/>
      <c r="CE29" s="1329"/>
      <c r="CF29" s="1329"/>
      <c r="CG29" s="1329"/>
      <c r="CH29" s="1329"/>
      <c r="CI29" s="1329"/>
      <c r="CJ29" s="41"/>
    </row>
    <row r="30" spans="1:88" ht="9.9499999999999993" customHeight="1" x14ac:dyDescent="0.15">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1163" t="s">
        <v>353</v>
      </c>
      <c r="BB30" s="831"/>
      <c r="BC30" s="831"/>
      <c r="BD30" s="831"/>
      <c r="BE30" s="831"/>
      <c r="BF30" s="831"/>
      <c r="BG30" s="831"/>
      <c r="BH30" s="831"/>
      <c r="BI30" s="831"/>
      <c r="BJ30" s="831"/>
      <c r="BK30" s="831"/>
      <c r="BL30" s="831"/>
      <c r="BM30" s="831"/>
      <c r="BN30" s="1164"/>
      <c r="BO30" s="208" t="s">
        <v>409</v>
      </c>
      <c r="BP30" s="1312" t="str">
        <f>IF(SUM(BO15:BU29)=0," ",SUM(BO15:BU29))</f>
        <v xml:space="preserve"> </v>
      </c>
      <c r="BQ30" s="1312"/>
      <c r="BR30" s="1312"/>
      <c r="BS30" s="1312"/>
      <c r="BT30" s="1312"/>
      <c r="BU30" s="209" t="s">
        <v>149</v>
      </c>
      <c r="BV30" s="210" t="s">
        <v>409</v>
      </c>
      <c r="BW30" s="1313" t="str">
        <f>IF(SUM(BV15,BV18,BV21,BV24,BV27)=0," ",SUM(BV15,BV18,BV21,BV24,BV27))</f>
        <v xml:space="preserve"> </v>
      </c>
      <c r="BX30" s="1313"/>
      <c r="BY30" s="1313"/>
      <c r="BZ30" s="1313"/>
      <c r="CA30" s="1313"/>
      <c r="CB30" s="211" t="s">
        <v>149</v>
      </c>
      <c r="CC30" s="213" t="s">
        <v>409</v>
      </c>
      <c r="CD30" s="1312" t="str">
        <f>IF(SUM(CC15:CI29)=0," ",SUM(CC15:CI29))</f>
        <v xml:space="preserve"> </v>
      </c>
      <c r="CE30" s="1312"/>
      <c r="CF30" s="1312"/>
      <c r="CG30" s="1312"/>
      <c r="CH30" s="1312"/>
      <c r="CI30" s="215" t="s">
        <v>149</v>
      </c>
      <c r="CJ30" s="42"/>
    </row>
    <row r="31" spans="1:88" ht="12" customHeight="1" x14ac:dyDescent="0.15">
      <c r="A31" s="192" t="s">
        <v>410</v>
      </c>
      <c r="B31" s="42"/>
      <c r="C31" s="51" t="s">
        <v>411</v>
      </c>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874"/>
      <c r="BB31" s="833"/>
      <c r="BC31" s="833"/>
      <c r="BD31" s="833"/>
      <c r="BE31" s="833"/>
      <c r="BF31" s="833"/>
      <c r="BG31" s="833"/>
      <c r="BH31" s="833"/>
      <c r="BI31" s="833"/>
      <c r="BJ31" s="833"/>
      <c r="BK31" s="833"/>
      <c r="BL31" s="833"/>
      <c r="BM31" s="833"/>
      <c r="BN31" s="908"/>
      <c r="BO31" s="1337" t="str">
        <f>IF(SUM(BP30)+SUM(BP67)+SUM(BP104)+SUM(BP141)+SUM(BP178)+SUM(BP215)+SUM(BP252)+SUM(BP289)+SUM(BP326)+SUM(BP363)+SUM(BP400)+SUM(BP437)+SUM(BP474)+SUM(BP511)+SUM(BP548)=0," ",SUM(BP30)+SUM(BP67)+SUM(BP104)+SUM(BP141)+SUM(BP178)+SUM(BP215)+SUM(BP252)+SUM(BP289)+SUM(BP326)+SUM(BP363)+SUM(BP400)+SUM(BP437)+SUM(BP474)+SUM(BP511)+SUM(BP548))</f>
        <v xml:space="preserve"> </v>
      </c>
      <c r="BP31" s="1338"/>
      <c r="BQ31" s="1338"/>
      <c r="BR31" s="1338"/>
      <c r="BS31" s="1338"/>
      <c r="BT31" s="1338"/>
      <c r="BU31" s="1339"/>
      <c r="BV31" s="1337" t="str">
        <f>IF(SUM(BW30)+SUM(BW67)+SUM(BW104)+SUM(BW141)+SUM(BW178)+SUM(BW215)+SUM(BW252)+SUM(BW289)+SUM(BW326)+SUM(BW363)+SUM(BW400)+SUM(BW437)+SUM(BW474)+SUM(BW511)+SUM(BW548)=0," ",SUM(BW30)+SUM(BW67)+SUM(BW104)+SUM(BW141)+SUM(BW178)+SUM(BW215)+SUM(BW252)+SUM(BW289)+SUM(BW326)+SUM(BW363)+SUM(BW400)+SUM(BW437)+SUM(BW474)+SUM(BW511)+SUM(BW548))</f>
        <v xml:space="preserve"> </v>
      </c>
      <c r="BW31" s="1344"/>
      <c r="BX31" s="1344"/>
      <c r="BY31" s="1344"/>
      <c r="BZ31" s="1344"/>
      <c r="CA31" s="1344"/>
      <c r="CB31" s="1345"/>
      <c r="CC31" s="1343" t="str">
        <f>IF(SUM(CD30)+SUM(CD67)+SUM(CD104)+SUM(CD141)+SUM(CD178)+SUM(CD215)+SUM(CD252)+SUM(CD289)+SUM(CD326)+SUM(CD363)+SUM(CD400)+SUM(CD437)+SUM(CD474)+SUM(CD511)+SUM(CD548)=0," ",SUM(CD30)+SUM(CD67)+SUM(CD104)+SUM(CD141)+SUM(CD178)+SUM(CD215)+SUM(CD252)+SUM(CD289)+SUM(CD326)+SUM(CD363)+SUM(CD400)+SUM(CD437)+SUM(CD474)+SUM(CD511)+SUM(CD548))</f>
        <v xml:space="preserve"> </v>
      </c>
      <c r="CD31" s="1344"/>
      <c r="CE31" s="1344"/>
      <c r="CF31" s="1344"/>
      <c r="CG31" s="1344"/>
      <c r="CH31" s="1344"/>
      <c r="CI31" s="1345"/>
      <c r="CJ31" s="42"/>
    </row>
    <row r="32" spans="1:88" ht="12" customHeight="1" x14ac:dyDescent="0.15">
      <c r="A32" s="42"/>
      <c r="B32" s="42"/>
      <c r="C32" s="51" t="s">
        <v>413</v>
      </c>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1335"/>
      <c r="BB32" s="504"/>
      <c r="BC32" s="504"/>
      <c r="BD32" s="504"/>
      <c r="BE32" s="504"/>
      <c r="BF32" s="504"/>
      <c r="BG32" s="504"/>
      <c r="BH32" s="504"/>
      <c r="BI32" s="504"/>
      <c r="BJ32" s="504"/>
      <c r="BK32" s="504"/>
      <c r="BL32" s="504"/>
      <c r="BM32" s="504"/>
      <c r="BN32" s="1336"/>
      <c r="BO32" s="1340"/>
      <c r="BP32" s="1341"/>
      <c r="BQ32" s="1341"/>
      <c r="BR32" s="1341"/>
      <c r="BS32" s="1341"/>
      <c r="BT32" s="1341"/>
      <c r="BU32" s="1342"/>
      <c r="BV32" s="1340"/>
      <c r="BW32" s="1341"/>
      <c r="BX32" s="1341"/>
      <c r="BY32" s="1341"/>
      <c r="BZ32" s="1341"/>
      <c r="CA32" s="1341"/>
      <c r="CB32" s="1347"/>
      <c r="CC32" s="1346"/>
      <c r="CD32" s="1341"/>
      <c r="CE32" s="1341"/>
      <c r="CF32" s="1341"/>
      <c r="CG32" s="1341"/>
      <c r="CH32" s="1341"/>
      <c r="CI32" s="1347"/>
      <c r="CJ32" s="42"/>
    </row>
    <row r="33" spans="1:88" ht="12" customHeight="1" x14ac:dyDescent="0.15">
      <c r="A33" s="42"/>
      <c r="B33" s="42"/>
      <c r="C33" s="51" t="s">
        <v>322</v>
      </c>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207" t="s">
        <v>284</v>
      </c>
      <c r="BB33" s="49"/>
      <c r="BC33" s="53"/>
      <c r="BD33" s="1348" t="s">
        <v>222</v>
      </c>
      <c r="BE33" s="1349"/>
      <c r="BF33" s="1349"/>
      <c r="BG33" s="1349"/>
      <c r="BH33" s="1349"/>
      <c r="BI33" s="1349"/>
      <c r="BJ33" s="1349"/>
      <c r="BK33" s="1349"/>
      <c r="BL33" s="1349"/>
      <c r="BM33" s="1349"/>
      <c r="BN33" s="1350"/>
      <c r="BO33" s="1267" t="s">
        <v>415</v>
      </c>
      <c r="BP33" s="1314"/>
      <c r="BQ33" s="1314"/>
      <c r="BR33" s="1314"/>
      <c r="BS33" s="1314"/>
      <c r="BT33" s="1314"/>
      <c r="BU33" s="1315"/>
      <c r="BV33" s="1348" t="s">
        <v>31</v>
      </c>
      <c r="BW33" s="1349"/>
      <c r="BX33" s="1349"/>
      <c r="BY33" s="1349"/>
      <c r="BZ33" s="1349"/>
      <c r="CA33" s="1349"/>
      <c r="CB33" s="1350"/>
      <c r="CC33" s="1316" t="s">
        <v>415</v>
      </c>
      <c r="CD33" s="397"/>
      <c r="CE33" s="397"/>
      <c r="CF33" s="397"/>
      <c r="CG33" s="397"/>
      <c r="CH33" s="397"/>
      <c r="CI33" s="1317"/>
      <c r="CJ33" s="42"/>
    </row>
    <row r="34" spans="1:88" ht="12" customHeight="1" x14ac:dyDescent="0.15">
      <c r="A34" s="42"/>
      <c r="B34" s="42"/>
      <c r="C34" s="51" t="s">
        <v>416</v>
      </c>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1357" t="s">
        <v>417</v>
      </c>
      <c r="BB34" s="1358"/>
      <c r="BC34" s="1358"/>
      <c r="BD34" s="1351"/>
      <c r="BE34" s="1352"/>
      <c r="BF34" s="1352"/>
      <c r="BG34" s="1352"/>
      <c r="BH34" s="1352"/>
      <c r="BI34" s="1352"/>
      <c r="BJ34" s="1352"/>
      <c r="BK34" s="1352"/>
      <c r="BL34" s="1352"/>
      <c r="BM34" s="1352"/>
      <c r="BN34" s="1353"/>
      <c r="BO34" s="1393">
        <f>+免税軽油在庫見込数量等報告書!BJ26+免税軽油在庫見込数量等報告書!Z26*(免税軽油在庫見込数量等報告書!BJ2-1)</f>
        <v>0</v>
      </c>
      <c r="BP34" s="1394"/>
      <c r="BQ34" s="1394"/>
      <c r="BR34" s="1394"/>
      <c r="BS34" s="1394"/>
      <c r="BT34" s="1394"/>
      <c r="BU34" s="1395"/>
      <c r="BV34" s="1351"/>
      <c r="BW34" s="1352"/>
      <c r="BX34" s="1352"/>
      <c r="BY34" s="1352"/>
      <c r="BZ34" s="1352"/>
      <c r="CA34" s="1352"/>
      <c r="CB34" s="1353"/>
      <c r="CC34" s="1337">
        <f>IF(SUM(BO31)=0,0,SUM(BO31)-SUM(BO34))</f>
        <v>0</v>
      </c>
      <c r="CD34" s="1361"/>
      <c r="CE34" s="1361"/>
      <c r="CF34" s="1361"/>
      <c r="CG34" s="1361"/>
      <c r="CH34" s="1361"/>
      <c r="CI34" s="1366"/>
      <c r="CJ34" s="42"/>
    </row>
    <row r="35" spans="1:88" ht="12" customHeight="1" x14ac:dyDescent="0.15">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1357"/>
      <c r="BB35" s="1358"/>
      <c r="BC35" s="1358"/>
      <c r="BD35" s="1351"/>
      <c r="BE35" s="1352"/>
      <c r="BF35" s="1352"/>
      <c r="BG35" s="1352"/>
      <c r="BH35" s="1352"/>
      <c r="BI35" s="1352"/>
      <c r="BJ35" s="1352"/>
      <c r="BK35" s="1352"/>
      <c r="BL35" s="1352"/>
      <c r="BM35" s="1352"/>
      <c r="BN35" s="1353"/>
      <c r="BO35" s="1393"/>
      <c r="BP35" s="1394"/>
      <c r="BQ35" s="1394"/>
      <c r="BR35" s="1394"/>
      <c r="BS35" s="1394"/>
      <c r="BT35" s="1394"/>
      <c r="BU35" s="1395"/>
      <c r="BV35" s="1351"/>
      <c r="BW35" s="1352"/>
      <c r="BX35" s="1352"/>
      <c r="BY35" s="1352"/>
      <c r="BZ35" s="1352"/>
      <c r="CA35" s="1352"/>
      <c r="CB35" s="1353"/>
      <c r="CC35" s="1337"/>
      <c r="CD35" s="1361"/>
      <c r="CE35" s="1361"/>
      <c r="CF35" s="1361"/>
      <c r="CG35" s="1361"/>
      <c r="CH35" s="1361"/>
      <c r="CI35" s="1366"/>
      <c r="CJ35" s="42"/>
    </row>
    <row r="36" spans="1:88" ht="12" customHeight="1" x14ac:dyDescent="0.15">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1359"/>
      <c r="BB36" s="1360"/>
      <c r="BC36" s="1360"/>
      <c r="BD36" s="1354"/>
      <c r="BE36" s="1355"/>
      <c r="BF36" s="1355"/>
      <c r="BG36" s="1355"/>
      <c r="BH36" s="1355"/>
      <c r="BI36" s="1355"/>
      <c r="BJ36" s="1355"/>
      <c r="BK36" s="1355"/>
      <c r="BL36" s="1355"/>
      <c r="BM36" s="1355"/>
      <c r="BN36" s="1356"/>
      <c r="BO36" s="1396"/>
      <c r="BP36" s="1397"/>
      <c r="BQ36" s="1397"/>
      <c r="BR36" s="1397"/>
      <c r="BS36" s="1397"/>
      <c r="BT36" s="1397"/>
      <c r="BU36" s="1398"/>
      <c r="BV36" s="1354"/>
      <c r="BW36" s="1355"/>
      <c r="BX36" s="1355"/>
      <c r="BY36" s="1355"/>
      <c r="BZ36" s="1355"/>
      <c r="CA36" s="1355"/>
      <c r="CB36" s="1356"/>
      <c r="CC36" s="1363"/>
      <c r="CD36" s="1364"/>
      <c r="CE36" s="1364"/>
      <c r="CF36" s="1364"/>
      <c r="CG36" s="1364"/>
      <c r="CH36" s="1364"/>
      <c r="CI36" s="1367"/>
      <c r="CJ36" s="42"/>
    </row>
    <row r="37" spans="1:88" ht="5.0999999999999996" customHeight="1" x14ac:dyDescent="0.15">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row>
    <row r="38" spans="1:88" ht="12" customHeight="1" x14ac:dyDescent="0.15">
      <c r="A38" s="40" t="s">
        <v>377</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row>
    <row r="39" spans="1:88" ht="12" customHeight="1" x14ac:dyDescent="0.15">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row>
    <row r="40" spans="1:88" ht="12" customHeight="1" x14ac:dyDescent="0.15">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row>
    <row r="41" spans="1:88" ht="12" customHeight="1" x14ac:dyDescent="0.15">
      <c r="A41" s="42"/>
      <c r="B41" s="42"/>
      <c r="C41" s="42"/>
      <c r="D41" s="42"/>
      <c r="E41" s="42"/>
      <c r="F41" s="42"/>
      <c r="G41" s="42"/>
      <c r="H41" s="42"/>
      <c r="I41" s="42"/>
      <c r="J41" s="42"/>
      <c r="K41" s="42"/>
      <c r="L41" s="42"/>
      <c r="M41" s="42"/>
      <c r="N41" s="42"/>
      <c r="O41" s="42"/>
      <c r="P41" s="42"/>
      <c r="Q41" s="42"/>
      <c r="R41" s="42"/>
      <c r="S41" s="42"/>
      <c r="T41" s="42"/>
      <c r="U41" s="42"/>
      <c r="V41" s="42"/>
      <c r="W41" s="42"/>
      <c r="X41" s="42"/>
      <c r="Y41" s="1375" t="s">
        <v>378</v>
      </c>
      <c r="Z41" s="1375"/>
      <c r="AA41" s="1375"/>
      <c r="AB41" s="1375"/>
      <c r="AC41" s="1375"/>
      <c r="AD41" s="1375"/>
      <c r="AE41" s="1375"/>
      <c r="AF41" s="1375"/>
      <c r="AG41" s="1375"/>
      <c r="AH41" s="1375"/>
      <c r="AI41" s="1375"/>
      <c r="AJ41" s="1375"/>
      <c r="AK41" s="1375"/>
      <c r="AL41" s="1375"/>
      <c r="AM41" s="1375"/>
      <c r="AN41" s="1375"/>
      <c r="AO41" s="1375"/>
      <c r="AP41" s="1375"/>
      <c r="AQ41" s="1375"/>
      <c r="AR41" s="1375"/>
      <c r="AS41" s="1375"/>
      <c r="AT41" s="1375"/>
      <c r="AU41" s="1375"/>
      <c r="AV41" s="1375"/>
      <c r="AW41" s="1375"/>
      <c r="AX41" s="1375"/>
      <c r="AY41" s="1375"/>
      <c r="AZ41" s="1375"/>
      <c r="BA41" s="1375"/>
      <c r="BB41" s="1375"/>
      <c r="BC41" s="1375"/>
      <c r="BD41" s="1375"/>
      <c r="BE41" s="1375"/>
      <c r="BF41" s="1376" t="s">
        <v>379</v>
      </c>
      <c r="BG41" s="1376"/>
      <c r="BH41" s="1376"/>
      <c r="BI41" s="1376"/>
      <c r="BJ41" s="1376"/>
      <c r="BK41" s="1376"/>
      <c r="BL41" s="1376"/>
      <c r="BM41" s="1376"/>
      <c r="BN41" s="1376"/>
      <c r="BO41" s="1376"/>
      <c r="BP41" s="1376"/>
      <c r="BQ41" s="1376"/>
      <c r="BR41" s="1376"/>
      <c r="BS41" s="1376"/>
      <c r="BT41" s="1376"/>
      <c r="BU41" s="1376"/>
      <c r="BV41" s="42"/>
      <c r="BW41" s="42"/>
      <c r="BX41" s="42"/>
      <c r="BY41" s="42"/>
      <c r="BZ41" s="42"/>
      <c r="CA41" s="42"/>
      <c r="CB41" s="42"/>
      <c r="CC41" s="42"/>
      <c r="CD41" s="42"/>
      <c r="CE41" s="42"/>
      <c r="CF41" s="42"/>
      <c r="CG41" s="42"/>
      <c r="CH41" s="42"/>
      <c r="CI41" s="42"/>
      <c r="CJ41" s="42"/>
    </row>
    <row r="42" spans="1:88" ht="12" customHeight="1" x14ac:dyDescent="0.15">
      <c r="A42" s="42"/>
      <c r="B42" s="42"/>
      <c r="C42" s="42"/>
      <c r="D42" s="42"/>
      <c r="E42" s="42"/>
      <c r="F42" s="42"/>
      <c r="G42" s="42"/>
      <c r="H42" s="42"/>
      <c r="I42" s="42"/>
      <c r="J42" s="42"/>
      <c r="K42" s="42"/>
      <c r="L42" s="42"/>
      <c r="M42" s="42"/>
      <c r="N42" s="42"/>
      <c r="O42" s="42"/>
      <c r="P42" s="42"/>
      <c r="Q42" s="42"/>
      <c r="R42" s="42"/>
      <c r="S42" s="42"/>
      <c r="T42" s="42"/>
      <c r="U42" s="42"/>
      <c r="V42" s="42"/>
      <c r="W42" s="42"/>
      <c r="X42" s="42"/>
      <c r="Y42" s="1375"/>
      <c r="Z42" s="1375"/>
      <c r="AA42" s="1375"/>
      <c r="AB42" s="1375"/>
      <c r="AC42" s="1375"/>
      <c r="AD42" s="1375"/>
      <c r="AE42" s="1375"/>
      <c r="AF42" s="1375"/>
      <c r="AG42" s="1375"/>
      <c r="AH42" s="1375"/>
      <c r="AI42" s="1375"/>
      <c r="AJ42" s="1375"/>
      <c r="AK42" s="1375"/>
      <c r="AL42" s="1375"/>
      <c r="AM42" s="1375"/>
      <c r="AN42" s="1375"/>
      <c r="AO42" s="1375"/>
      <c r="AP42" s="1375"/>
      <c r="AQ42" s="1375"/>
      <c r="AR42" s="1375"/>
      <c r="AS42" s="1375"/>
      <c r="AT42" s="1375"/>
      <c r="AU42" s="1375"/>
      <c r="AV42" s="1375"/>
      <c r="AW42" s="1375"/>
      <c r="AX42" s="1375"/>
      <c r="AY42" s="1375"/>
      <c r="AZ42" s="1375"/>
      <c r="BA42" s="1375"/>
      <c r="BB42" s="1375"/>
      <c r="BC42" s="1375"/>
      <c r="BD42" s="1375"/>
      <c r="BE42" s="1375"/>
      <c r="BF42" s="1376"/>
      <c r="BG42" s="1376"/>
      <c r="BH42" s="1376"/>
      <c r="BI42" s="1376"/>
      <c r="BJ42" s="1376"/>
      <c r="BK42" s="1376"/>
      <c r="BL42" s="1376"/>
      <c r="BM42" s="1376"/>
      <c r="BN42" s="1376"/>
      <c r="BO42" s="1376"/>
      <c r="BP42" s="1376"/>
      <c r="BQ42" s="1376"/>
      <c r="BR42" s="1376"/>
      <c r="BS42" s="1376"/>
      <c r="BT42" s="1376"/>
      <c r="BU42" s="1376"/>
      <c r="BV42" s="42"/>
      <c r="BW42" s="42"/>
      <c r="BX42" s="42"/>
      <c r="BY42" s="42"/>
      <c r="BZ42" s="42"/>
      <c r="CA42" s="42"/>
      <c r="CB42" s="42"/>
      <c r="CC42" s="42"/>
      <c r="CD42" s="42"/>
      <c r="CE42" s="42"/>
      <c r="CF42" s="42"/>
      <c r="CG42" s="42"/>
      <c r="CH42" s="42"/>
      <c r="CI42" s="42"/>
      <c r="CJ42" s="42"/>
    </row>
    <row r="43" spans="1:88" ht="12" customHeight="1" x14ac:dyDescent="0.15">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row>
    <row r="44" spans="1:88" ht="12" customHeight="1" x14ac:dyDescent="0.15">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row>
    <row r="45" spans="1:88" ht="12" customHeight="1" x14ac:dyDescent="0.1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214" t="s">
        <v>418</v>
      </c>
      <c r="CG45" s="42"/>
      <c r="CH45" s="42"/>
      <c r="CI45" s="42"/>
      <c r="CJ45" s="42"/>
    </row>
    <row r="46" spans="1:88" ht="18" customHeight="1" x14ac:dyDescent="0.15">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1233" t="s">
        <v>380</v>
      </c>
      <c r="AT46" s="1234"/>
      <c r="AU46" s="1234"/>
      <c r="AV46" s="1234"/>
      <c r="AW46" s="1234"/>
      <c r="AX46" s="1323">
        <f>IF(ISBLANK(免税証交付申請書!AH14)," ",免税証交付申請書!AH14)</f>
        <v>0</v>
      </c>
      <c r="AY46" s="1324"/>
      <c r="AZ46" s="1324"/>
      <c r="BA46" s="1324"/>
      <c r="BB46" s="1324"/>
      <c r="BC46" s="1324"/>
      <c r="BD46" s="1324"/>
      <c r="BE46" s="1324"/>
      <c r="BF46" s="1324"/>
      <c r="BG46" s="1324"/>
      <c r="BH46" s="1324"/>
      <c r="BI46" s="1324"/>
      <c r="BJ46" s="1324"/>
      <c r="BK46" s="1324"/>
      <c r="BL46" s="1324"/>
      <c r="BM46" s="1324"/>
      <c r="BN46" s="1324"/>
      <c r="BO46" s="1324"/>
      <c r="BP46" s="1324"/>
      <c r="BQ46" s="1234" t="s">
        <v>381</v>
      </c>
      <c r="BR46" s="1234"/>
      <c r="BS46" s="1234"/>
      <c r="BT46" s="1234"/>
      <c r="BU46" s="1234"/>
      <c r="BV46" s="1323">
        <f>IF(ISBLANK(免税証交付申請書!AH22)," ",免税証交付申請書!AH22)</f>
        <v>0</v>
      </c>
      <c r="BW46" s="1324"/>
      <c r="BX46" s="1324"/>
      <c r="BY46" s="1324"/>
      <c r="BZ46" s="1324"/>
      <c r="CA46" s="1324"/>
      <c r="CB46" s="1324"/>
      <c r="CC46" s="1324"/>
      <c r="CD46" s="1324"/>
      <c r="CE46" s="1324"/>
      <c r="CF46" s="1324"/>
      <c r="CG46" s="1324"/>
      <c r="CH46" s="1324"/>
      <c r="CI46" s="1325"/>
      <c r="CJ46" s="42"/>
    </row>
    <row r="47" spans="1:88" ht="18" customHeight="1" x14ac:dyDescent="0.15">
      <c r="A47" s="191" t="s">
        <v>382</v>
      </c>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1235" t="s">
        <v>315</v>
      </c>
      <c r="AT47" s="1236"/>
      <c r="AU47" s="1236"/>
      <c r="AV47" s="1236"/>
      <c r="AW47" s="1236"/>
      <c r="AX47" s="1326"/>
      <c r="AY47" s="1326"/>
      <c r="AZ47" s="1326"/>
      <c r="BA47" s="1326"/>
      <c r="BB47" s="1326"/>
      <c r="BC47" s="1326"/>
      <c r="BD47" s="1326"/>
      <c r="BE47" s="1326"/>
      <c r="BF47" s="1326"/>
      <c r="BG47" s="1326"/>
      <c r="BH47" s="1326"/>
      <c r="BI47" s="1326"/>
      <c r="BJ47" s="1326"/>
      <c r="BK47" s="1326"/>
      <c r="BL47" s="1326"/>
      <c r="BM47" s="1326"/>
      <c r="BN47" s="1326"/>
      <c r="BO47" s="1326"/>
      <c r="BP47" s="1326"/>
      <c r="BQ47" s="1236" t="s">
        <v>383</v>
      </c>
      <c r="BR47" s="1236"/>
      <c r="BS47" s="1236"/>
      <c r="BT47" s="1236"/>
      <c r="BU47" s="1236"/>
      <c r="BV47" s="1326"/>
      <c r="BW47" s="1326"/>
      <c r="BX47" s="1326"/>
      <c r="BY47" s="1326"/>
      <c r="BZ47" s="1326"/>
      <c r="CA47" s="1326"/>
      <c r="CB47" s="1326"/>
      <c r="CC47" s="1326"/>
      <c r="CD47" s="1326"/>
      <c r="CE47" s="1326"/>
      <c r="CF47" s="1326"/>
      <c r="CG47" s="1326"/>
      <c r="CH47" s="1326"/>
      <c r="CI47" s="1327"/>
      <c r="CJ47" s="42"/>
    </row>
    <row r="48" spans="1:88" ht="15" customHeight="1" x14ac:dyDescent="0.15">
      <c r="A48" s="1399" t="s">
        <v>384</v>
      </c>
      <c r="B48" s="1400"/>
      <c r="C48" s="1400"/>
      <c r="D48" s="1400"/>
      <c r="E48" s="1400"/>
      <c r="F48" s="1400"/>
      <c r="G48" s="1401"/>
      <c r="H48" s="1408" t="s">
        <v>385</v>
      </c>
      <c r="I48" s="1400"/>
      <c r="J48" s="1401"/>
      <c r="K48" s="1251" t="s">
        <v>19</v>
      </c>
      <c r="L48" s="1251"/>
      <c r="M48" s="1251"/>
      <c r="N48" s="1251"/>
      <c r="O48" s="1251"/>
      <c r="P48" s="1251"/>
      <c r="Q48" s="1251"/>
      <c r="R48" s="1251"/>
      <c r="S48" s="1251"/>
      <c r="T48" s="1412" t="s">
        <v>4</v>
      </c>
      <c r="U48" s="1413"/>
      <c r="V48" s="1414"/>
      <c r="W48" s="1408" t="s">
        <v>55</v>
      </c>
      <c r="X48" s="1400"/>
      <c r="Y48" s="1401"/>
      <c r="Z48" s="381" t="s">
        <v>200</v>
      </c>
      <c r="AA48" s="381"/>
      <c r="AB48" s="381"/>
      <c r="AC48" s="381"/>
      <c r="AD48" s="381"/>
      <c r="AE48" s="1251" t="s">
        <v>387</v>
      </c>
      <c r="AF48" s="1251"/>
      <c r="AG48" s="1251"/>
      <c r="AH48" s="1251"/>
      <c r="AI48" s="1251"/>
      <c r="AJ48" s="1251"/>
      <c r="AK48" s="1251"/>
      <c r="AL48" s="1251"/>
      <c r="AM48" s="1252" t="s">
        <v>388</v>
      </c>
      <c r="AN48" s="1253"/>
      <c r="AO48" s="1253"/>
      <c r="AP48" s="1253"/>
      <c r="AQ48" s="1253"/>
      <c r="AR48" s="1254"/>
      <c r="AS48" s="1255" t="s">
        <v>36</v>
      </c>
      <c r="AT48" s="1256"/>
      <c r="AU48" s="1256"/>
      <c r="AV48" s="1256"/>
      <c r="AW48" s="1256"/>
      <c r="AX48" s="1256"/>
      <c r="AY48" s="1256"/>
      <c r="AZ48" s="1257"/>
      <c r="BA48" s="1252" t="s">
        <v>390</v>
      </c>
      <c r="BB48" s="1253"/>
      <c r="BC48" s="1253"/>
      <c r="BD48" s="1253"/>
      <c r="BE48" s="1253"/>
      <c r="BF48" s="1253"/>
      <c r="BG48" s="1254"/>
      <c r="BH48" s="1252" t="s">
        <v>52</v>
      </c>
      <c r="BI48" s="1253"/>
      <c r="BJ48" s="1253"/>
      <c r="BK48" s="1253"/>
      <c r="BL48" s="1253"/>
      <c r="BM48" s="1253"/>
      <c r="BN48" s="1254"/>
      <c r="BO48" s="1252" t="s">
        <v>391</v>
      </c>
      <c r="BP48" s="1253"/>
      <c r="BQ48" s="1253"/>
      <c r="BR48" s="1253"/>
      <c r="BS48" s="1253"/>
      <c r="BT48" s="1253"/>
      <c r="BU48" s="1254"/>
      <c r="BV48" s="1419" t="s">
        <v>39</v>
      </c>
      <c r="BW48" s="1420"/>
      <c r="BX48" s="1420"/>
      <c r="BY48" s="1420"/>
      <c r="BZ48" s="1420"/>
      <c r="CA48" s="1420"/>
      <c r="CB48" s="1420"/>
      <c r="CC48" s="1278" t="s">
        <v>284</v>
      </c>
      <c r="CD48" s="1279"/>
      <c r="CE48" s="1279"/>
      <c r="CF48" s="1279"/>
      <c r="CG48" s="1279"/>
      <c r="CH48" s="1279"/>
      <c r="CI48" s="1280"/>
      <c r="CJ48" s="41"/>
    </row>
    <row r="49" spans="1:88" ht="15" customHeight="1" x14ac:dyDescent="0.15">
      <c r="A49" s="1402"/>
      <c r="B49" s="1403"/>
      <c r="C49" s="1403"/>
      <c r="D49" s="1403"/>
      <c r="E49" s="1403"/>
      <c r="F49" s="1403"/>
      <c r="G49" s="1404"/>
      <c r="H49" s="1409"/>
      <c r="I49" s="1410"/>
      <c r="J49" s="1404"/>
      <c r="K49" s="1281" t="s">
        <v>392</v>
      </c>
      <c r="L49" s="1281"/>
      <c r="M49" s="1281"/>
      <c r="N49" s="1281"/>
      <c r="O49" s="1281"/>
      <c r="P49" s="1281"/>
      <c r="Q49" s="1281"/>
      <c r="R49" s="1281"/>
      <c r="S49" s="1281"/>
      <c r="T49" s="1318"/>
      <c r="U49" s="1415"/>
      <c r="V49" s="908"/>
      <c r="W49" s="1409"/>
      <c r="X49" s="1410"/>
      <c r="Y49" s="1404"/>
      <c r="Z49" s="1417"/>
      <c r="AA49" s="1417"/>
      <c r="AB49" s="1417"/>
      <c r="AC49" s="1417"/>
      <c r="AD49" s="1417"/>
      <c r="AE49" s="1281"/>
      <c r="AF49" s="1281"/>
      <c r="AG49" s="1281"/>
      <c r="AH49" s="1281"/>
      <c r="AI49" s="1281"/>
      <c r="AJ49" s="1281"/>
      <c r="AK49" s="1281"/>
      <c r="AL49" s="1281"/>
      <c r="AM49" s="1261" t="s">
        <v>394</v>
      </c>
      <c r="AN49" s="1262"/>
      <c r="AO49" s="1262"/>
      <c r="AP49" s="1262"/>
      <c r="AQ49" s="1262"/>
      <c r="AR49" s="1263"/>
      <c r="AS49" s="1258" t="s">
        <v>395</v>
      </c>
      <c r="AT49" s="1259"/>
      <c r="AU49" s="1259"/>
      <c r="AV49" s="1259"/>
      <c r="AW49" s="1259"/>
      <c r="AX49" s="1259"/>
      <c r="AY49" s="1259"/>
      <c r="AZ49" s="1260"/>
      <c r="BA49" s="1261" t="s">
        <v>161</v>
      </c>
      <c r="BB49" s="1262"/>
      <c r="BC49" s="1262"/>
      <c r="BD49" s="1262"/>
      <c r="BE49" s="1262"/>
      <c r="BF49" s="1262"/>
      <c r="BG49" s="1263"/>
      <c r="BH49" s="1261" t="s">
        <v>396</v>
      </c>
      <c r="BI49" s="1262"/>
      <c r="BJ49" s="1262"/>
      <c r="BK49" s="1262"/>
      <c r="BL49" s="1262"/>
      <c r="BM49" s="1262"/>
      <c r="BN49" s="1263"/>
      <c r="BO49" s="1261" t="s">
        <v>397</v>
      </c>
      <c r="BP49" s="1262"/>
      <c r="BQ49" s="1262"/>
      <c r="BR49" s="1262"/>
      <c r="BS49" s="1262"/>
      <c r="BT49" s="1262"/>
      <c r="BU49" s="1263"/>
      <c r="BV49" s="1421"/>
      <c r="BW49" s="1422"/>
      <c r="BX49" s="1422"/>
      <c r="BY49" s="1422"/>
      <c r="BZ49" s="1422"/>
      <c r="CA49" s="1422"/>
      <c r="CB49" s="1422"/>
      <c r="CC49" s="1297" t="s">
        <v>44</v>
      </c>
      <c r="CD49" s="1298"/>
      <c r="CE49" s="1298"/>
      <c r="CF49" s="1298"/>
      <c r="CG49" s="1298"/>
      <c r="CH49" s="1298"/>
      <c r="CI49" s="1299"/>
      <c r="CJ49" s="41"/>
    </row>
    <row r="50" spans="1:88" ht="15" customHeight="1" x14ac:dyDescent="0.15">
      <c r="A50" s="1405"/>
      <c r="B50" s="1406"/>
      <c r="C50" s="1406"/>
      <c r="D50" s="1406"/>
      <c r="E50" s="1406"/>
      <c r="F50" s="1406"/>
      <c r="G50" s="1407"/>
      <c r="H50" s="1411"/>
      <c r="I50" s="1406"/>
      <c r="J50" s="1407"/>
      <c r="K50" s="1319" t="s">
        <v>398</v>
      </c>
      <c r="L50" s="1319"/>
      <c r="M50" s="1319"/>
      <c r="N50" s="1319"/>
      <c r="O50" s="1319"/>
      <c r="P50" s="1319"/>
      <c r="Q50" s="1319"/>
      <c r="R50" s="1319"/>
      <c r="S50" s="1319"/>
      <c r="T50" s="1416"/>
      <c r="U50" s="504"/>
      <c r="V50" s="1336"/>
      <c r="W50" s="1411"/>
      <c r="X50" s="1406"/>
      <c r="Y50" s="1407"/>
      <c r="Z50" s="1418"/>
      <c r="AA50" s="1418"/>
      <c r="AB50" s="1418"/>
      <c r="AC50" s="1418"/>
      <c r="AD50" s="1418"/>
      <c r="AE50" s="1319"/>
      <c r="AF50" s="1319"/>
      <c r="AG50" s="1319"/>
      <c r="AH50" s="1319"/>
      <c r="AI50" s="1319"/>
      <c r="AJ50" s="1319"/>
      <c r="AK50" s="1319"/>
      <c r="AL50" s="1319"/>
      <c r="AM50" s="1264" t="s">
        <v>400</v>
      </c>
      <c r="AN50" s="1265"/>
      <c r="AO50" s="1265"/>
      <c r="AP50" s="1265"/>
      <c r="AQ50" s="1265"/>
      <c r="AR50" s="1266"/>
      <c r="AS50" s="1320" t="s">
        <v>401</v>
      </c>
      <c r="AT50" s="1321"/>
      <c r="AU50" s="1321"/>
      <c r="AV50" s="1321"/>
      <c r="AW50" s="1321"/>
      <c r="AX50" s="1321"/>
      <c r="AY50" s="1321"/>
      <c r="AZ50" s="1322"/>
      <c r="BA50" s="1264" t="s">
        <v>402</v>
      </c>
      <c r="BB50" s="1265"/>
      <c r="BC50" s="1265"/>
      <c r="BD50" s="1265"/>
      <c r="BE50" s="1265"/>
      <c r="BF50" s="1265"/>
      <c r="BG50" s="1266"/>
      <c r="BH50" s="1264" t="s">
        <v>403</v>
      </c>
      <c r="BI50" s="1265"/>
      <c r="BJ50" s="1265"/>
      <c r="BK50" s="1265"/>
      <c r="BL50" s="1265"/>
      <c r="BM50" s="1265"/>
      <c r="BN50" s="1266"/>
      <c r="BO50" s="1264" t="s">
        <v>24</v>
      </c>
      <c r="BP50" s="1265"/>
      <c r="BQ50" s="1265"/>
      <c r="BR50" s="1265"/>
      <c r="BS50" s="1265"/>
      <c r="BT50" s="1265"/>
      <c r="BU50" s="1266"/>
      <c r="BV50" s="1423"/>
      <c r="BW50" s="1424"/>
      <c r="BX50" s="1424"/>
      <c r="BY50" s="1424"/>
      <c r="BZ50" s="1424"/>
      <c r="CA50" s="1424"/>
      <c r="CB50" s="1424"/>
      <c r="CC50" s="1300" t="s">
        <v>404</v>
      </c>
      <c r="CD50" s="1301"/>
      <c r="CE50" s="1301"/>
      <c r="CF50" s="1301"/>
      <c r="CG50" s="1301"/>
      <c r="CH50" s="1301"/>
      <c r="CI50" s="1302"/>
      <c r="CJ50" s="41"/>
    </row>
    <row r="51" spans="1:88" ht="8.1" customHeight="1" x14ac:dyDescent="0.15">
      <c r="A51" s="1425" t="str">
        <f ca="1">IFERROR(VLOOKUP(H51,INDIRECT("機械一覧"),2,FALSE),"")</f>
        <v/>
      </c>
      <c r="B51" s="1426"/>
      <c r="C51" s="1426"/>
      <c r="D51" s="1426"/>
      <c r="E51" s="1426"/>
      <c r="F51" s="1426"/>
      <c r="G51" s="1427"/>
      <c r="H51" s="1434"/>
      <c r="I51" s="1435"/>
      <c r="J51" s="1436"/>
      <c r="K51" s="1504" t="s">
        <v>335</v>
      </c>
      <c r="L51" s="1506" t="str">
        <f ca="1">IFERROR(VLOOKUP(H51,INDIRECT("機械一覧"),5,FALSE),"")</f>
        <v/>
      </c>
      <c r="M51" s="1506"/>
      <c r="N51" s="1506"/>
      <c r="O51" s="1506"/>
      <c r="P51" s="1506"/>
      <c r="Q51" s="1506"/>
      <c r="R51" s="1506"/>
      <c r="S51" s="1507"/>
      <c r="T51" s="1267" t="s">
        <v>405</v>
      </c>
      <c r="U51" s="1268"/>
      <c r="V51" s="1269"/>
      <c r="W51" s="1444" t="str">
        <f ca="1">IFERROR(VLOOKUP(H51,INDIRECT("機械一覧"),14,FALSE),"")</f>
        <v/>
      </c>
      <c r="X51" s="1445"/>
      <c r="Y51" s="1446"/>
      <c r="Z51" s="1444" t="str">
        <f ca="1">IFERROR(VLOOKUP(H51,INDIRECT("機械一覧"),16,FALSE),"")</f>
        <v/>
      </c>
      <c r="AA51" s="1445"/>
      <c r="AB51" s="1445"/>
      <c r="AC51" s="1445"/>
      <c r="AD51" s="1446"/>
      <c r="AE51" s="1510"/>
      <c r="AF51" s="1451"/>
      <c r="AG51" s="1453" t="s">
        <v>27</v>
      </c>
      <c r="AH51" s="1451"/>
      <c r="AI51" s="1451"/>
      <c r="AJ51" s="1455" t="s">
        <v>307</v>
      </c>
      <c r="AK51" s="1455"/>
      <c r="AL51" s="1456"/>
      <c r="AM51" s="1270" t="s">
        <v>27</v>
      </c>
      <c r="AN51" s="1270"/>
      <c r="AO51" s="1270"/>
      <c r="AP51" s="1271" t="s">
        <v>407</v>
      </c>
      <c r="AQ51" s="1270"/>
      <c r="AR51" s="1270"/>
      <c r="AS51" s="1272" t="s">
        <v>151</v>
      </c>
      <c r="AT51" s="1273"/>
      <c r="AU51" s="1273"/>
      <c r="AV51" s="1273"/>
      <c r="AW51" s="1274"/>
      <c r="AX51" s="1275" t="s">
        <v>294</v>
      </c>
      <c r="AY51" s="1275"/>
      <c r="AZ51" s="1275"/>
      <c r="BA51" s="1276" t="s">
        <v>294</v>
      </c>
      <c r="BB51" s="1276"/>
      <c r="BC51" s="1276"/>
      <c r="BD51" s="1276"/>
      <c r="BE51" s="1276"/>
      <c r="BF51" s="1276"/>
      <c r="BG51" s="1276"/>
      <c r="BH51" s="1277" t="s">
        <v>341</v>
      </c>
      <c r="BI51" s="1277"/>
      <c r="BJ51" s="1277"/>
      <c r="BK51" s="1277"/>
      <c r="BL51" s="1277"/>
      <c r="BM51" s="1277"/>
      <c r="BN51" s="1277"/>
      <c r="BO51" s="1277" t="s">
        <v>341</v>
      </c>
      <c r="BP51" s="1277"/>
      <c r="BQ51" s="1277"/>
      <c r="BR51" s="1277"/>
      <c r="BS51" s="1277"/>
      <c r="BT51" s="1277"/>
      <c r="BU51" s="1277"/>
      <c r="BV51" s="1277" t="s">
        <v>341</v>
      </c>
      <c r="BW51" s="1277"/>
      <c r="BX51" s="1277"/>
      <c r="BY51" s="1277"/>
      <c r="BZ51" s="1277"/>
      <c r="CA51" s="1277"/>
      <c r="CB51" s="1303"/>
      <c r="CC51" s="1304" t="s">
        <v>341</v>
      </c>
      <c r="CD51" s="1277"/>
      <c r="CE51" s="1277"/>
      <c r="CF51" s="1277"/>
      <c r="CG51" s="1277"/>
      <c r="CH51" s="1277"/>
      <c r="CI51" s="1303"/>
      <c r="CJ51" s="41"/>
    </row>
    <row r="52" spans="1:88" ht="12" customHeight="1" x14ac:dyDescent="0.15">
      <c r="A52" s="1428"/>
      <c r="B52" s="1429"/>
      <c r="C52" s="1429"/>
      <c r="D52" s="1429"/>
      <c r="E52" s="1429"/>
      <c r="F52" s="1429"/>
      <c r="G52" s="1430"/>
      <c r="H52" s="1437"/>
      <c r="I52" s="1438"/>
      <c r="J52" s="1439"/>
      <c r="K52" s="1505"/>
      <c r="L52" s="1508"/>
      <c r="M52" s="1508"/>
      <c r="N52" s="1508"/>
      <c r="O52" s="1508"/>
      <c r="P52" s="1508"/>
      <c r="Q52" s="1508"/>
      <c r="R52" s="1508"/>
      <c r="S52" s="1509"/>
      <c r="T52" s="1459"/>
      <c r="U52" s="1460"/>
      <c r="V52" s="1461"/>
      <c r="W52" s="1447"/>
      <c r="X52" s="1448"/>
      <c r="Y52" s="1449"/>
      <c r="Z52" s="1447"/>
      <c r="AA52" s="1450"/>
      <c r="AB52" s="1450"/>
      <c r="AC52" s="1450"/>
      <c r="AD52" s="1449"/>
      <c r="AE52" s="1511"/>
      <c r="AF52" s="1452"/>
      <c r="AG52" s="1454"/>
      <c r="AH52" s="1452"/>
      <c r="AI52" s="1452"/>
      <c r="AJ52" s="1457"/>
      <c r="AK52" s="1457"/>
      <c r="AL52" s="1458"/>
      <c r="AM52" s="1284"/>
      <c r="AN52" s="1285"/>
      <c r="AO52" s="1286"/>
      <c r="AP52" s="1284"/>
      <c r="AQ52" s="1285"/>
      <c r="AR52" s="1286"/>
      <c r="AS52" s="1287"/>
      <c r="AT52" s="1288"/>
      <c r="AU52" s="204" t="s">
        <v>386</v>
      </c>
      <c r="AV52" s="1289"/>
      <c r="AW52" s="1290"/>
      <c r="AX52" s="1284"/>
      <c r="AY52" s="1285"/>
      <c r="AZ52" s="1286"/>
      <c r="BA52" s="1465" t="str">
        <f>IF(AND(ISBLANK(AP52),ISBLANK(AX52),ISBLANK(AP53),ISBLANK(AX53),ISBLANK(AP54),ISBLANK(AX54))," ",IF(AND(ISBLANK(AP53),ISBLANK(AX53),ISBLANK(AP54),ISBLANK(AX54)),AP52*AX52,IF(AND(ISBLANK(AP54),ISBLANK(AX54)),(AP52*AX52)+(AP53*AX53),(AP52*AX52)+(AP53*AX53)+(AP54*AX54))))</f>
        <v xml:space="preserve"> </v>
      </c>
      <c r="BB52" s="1465"/>
      <c r="BC52" s="1465"/>
      <c r="BD52" s="1465"/>
      <c r="BE52" s="1465"/>
      <c r="BF52" s="1465"/>
      <c r="BG52" s="1465"/>
      <c r="BH52" s="1487"/>
      <c r="BI52" s="1487"/>
      <c r="BJ52" s="1487"/>
      <c r="BK52" s="1487"/>
      <c r="BL52" s="1487"/>
      <c r="BM52" s="1487"/>
      <c r="BN52" s="1487"/>
      <c r="BO52" s="1467" t="str">
        <f>IF(OR(BA52=" ",ISBLANK(BH52))," ",ROUNDDOWN(BA52*BH52,0))</f>
        <v xml:space="preserve"> </v>
      </c>
      <c r="BP52" s="1467"/>
      <c r="BQ52" s="1467"/>
      <c r="BR52" s="1467"/>
      <c r="BS52" s="1467"/>
      <c r="BT52" s="1467"/>
      <c r="BU52" s="1467"/>
      <c r="BV52" s="1469">
        <f>IFERROR(INDEX('報告書(２葉)'!$BK$10:$BK$95,MATCH(H51,'報告書(２葉)'!$BI$10:$BI$95,0)),"")</f>
        <v>0</v>
      </c>
      <c r="BW52" s="1469"/>
      <c r="BX52" s="1469"/>
      <c r="BY52" s="1469"/>
      <c r="BZ52" s="1469"/>
      <c r="CA52" s="1469"/>
      <c r="CB52" s="1470"/>
      <c r="CC52" s="1328"/>
      <c r="CD52" s="1328"/>
      <c r="CE52" s="1328"/>
      <c r="CF52" s="1328"/>
      <c r="CG52" s="1328"/>
      <c r="CH52" s="1328"/>
      <c r="CI52" s="1328"/>
      <c r="CJ52" s="41"/>
    </row>
    <row r="53" spans="1:88" ht="20.100000000000001" customHeight="1" x14ac:dyDescent="0.15">
      <c r="A53" s="1428"/>
      <c r="B53" s="1429"/>
      <c r="C53" s="1429"/>
      <c r="D53" s="1429"/>
      <c r="E53" s="1429"/>
      <c r="F53" s="1429"/>
      <c r="G53" s="1430"/>
      <c r="H53" s="1437"/>
      <c r="I53" s="1438"/>
      <c r="J53" s="1439"/>
      <c r="K53" s="1332" t="str">
        <f ca="1">IFERROR(VLOOKUP(H51,INDIRECT("機械一覧"),3,FALSE),"")</f>
        <v/>
      </c>
      <c r="L53" s="1333"/>
      <c r="M53" s="1333"/>
      <c r="N53" s="1333"/>
      <c r="O53" s="1333"/>
      <c r="P53" s="1333"/>
      <c r="Q53" s="1333"/>
      <c r="R53" s="1333"/>
      <c r="S53" s="1334"/>
      <c r="T53" s="1462"/>
      <c r="U53" s="1463"/>
      <c r="V53" s="1464"/>
      <c r="W53" s="1447"/>
      <c r="X53" s="1448"/>
      <c r="Y53" s="1449"/>
      <c r="Z53" s="1447"/>
      <c r="AA53" s="1450"/>
      <c r="AB53" s="1450"/>
      <c r="AC53" s="1450"/>
      <c r="AD53" s="1449"/>
      <c r="AE53" s="833"/>
      <c r="AF53" s="833"/>
      <c r="AG53" s="833"/>
      <c r="AH53" s="833"/>
      <c r="AI53" s="833"/>
      <c r="AJ53" s="833"/>
      <c r="AK53" s="833"/>
      <c r="AL53" s="908"/>
      <c r="AM53" s="1243"/>
      <c r="AN53" s="1244"/>
      <c r="AO53" s="1245"/>
      <c r="AP53" s="1243"/>
      <c r="AQ53" s="1244"/>
      <c r="AR53" s="1245"/>
      <c r="AS53" s="1246"/>
      <c r="AT53" s="1247"/>
      <c r="AU53" s="205" t="s">
        <v>386</v>
      </c>
      <c r="AV53" s="1248"/>
      <c r="AW53" s="1249"/>
      <c r="AX53" s="1243"/>
      <c r="AY53" s="1244"/>
      <c r="AZ53" s="1245"/>
      <c r="BA53" s="1466"/>
      <c r="BB53" s="1466"/>
      <c r="BC53" s="1466"/>
      <c r="BD53" s="1466"/>
      <c r="BE53" s="1466"/>
      <c r="BF53" s="1466"/>
      <c r="BG53" s="1466"/>
      <c r="BH53" s="1488"/>
      <c r="BI53" s="1488"/>
      <c r="BJ53" s="1488"/>
      <c r="BK53" s="1488"/>
      <c r="BL53" s="1488"/>
      <c r="BM53" s="1488"/>
      <c r="BN53" s="1488"/>
      <c r="BO53" s="1468"/>
      <c r="BP53" s="1468"/>
      <c r="BQ53" s="1468"/>
      <c r="BR53" s="1468"/>
      <c r="BS53" s="1468"/>
      <c r="BT53" s="1468"/>
      <c r="BU53" s="1468"/>
      <c r="BV53" s="1469"/>
      <c r="BW53" s="1469"/>
      <c r="BX53" s="1469"/>
      <c r="BY53" s="1469"/>
      <c r="BZ53" s="1469"/>
      <c r="CA53" s="1469"/>
      <c r="CB53" s="1470"/>
      <c r="CC53" s="1329"/>
      <c r="CD53" s="1329"/>
      <c r="CE53" s="1329"/>
      <c r="CF53" s="1329"/>
      <c r="CG53" s="1329"/>
      <c r="CH53" s="1329"/>
      <c r="CI53" s="1329"/>
      <c r="CJ53" s="41"/>
    </row>
    <row r="54" spans="1:88" ht="20.100000000000001" customHeight="1" x14ac:dyDescent="0.15">
      <c r="A54" s="1431"/>
      <c r="B54" s="1432"/>
      <c r="C54" s="1432"/>
      <c r="D54" s="1432"/>
      <c r="E54" s="1432"/>
      <c r="F54" s="1432"/>
      <c r="G54" s="1433"/>
      <c r="H54" s="1437"/>
      <c r="I54" s="1438"/>
      <c r="J54" s="1439"/>
      <c r="K54" s="1330" t="str">
        <f ca="1">IFERROR(VLOOKUP(H51,INDIRECT("機械一覧"),4,FALSE),"")</f>
        <v/>
      </c>
      <c r="L54" s="1331"/>
      <c r="M54" s="1331"/>
      <c r="N54" s="1331"/>
      <c r="O54" s="1331"/>
      <c r="P54" s="1331"/>
      <c r="Q54" s="1331"/>
      <c r="R54" s="1331"/>
      <c r="S54" s="198" t="s">
        <v>351</v>
      </c>
      <c r="T54" s="1462"/>
      <c r="U54" s="1463"/>
      <c r="V54" s="1464"/>
      <c r="W54" s="1447"/>
      <c r="X54" s="1450"/>
      <c r="Y54" s="1449"/>
      <c r="Z54" s="1447"/>
      <c r="AA54" s="1450"/>
      <c r="AB54" s="1450"/>
      <c r="AC54" s="1450"/>
      <c r="AD54" s="1449"/>
      <c r="AE54" s="1307"/>
      <c r="AF54" s="1294"/>
      <c r="AG54" s="201" t="s">
        <v>27</v>
      </c>
      <c r="AH54" s="1294"/>
      <c r="AI54" s="1294"/>
      <c r="AJ54" s="1295" t="s">
        <v>135</v>
      </c>
      <c r="AK54" s="1295"/>
      <c r="AL54" s="1296"/>
      <c r="AM54" s="1243"/>
      <c r="AN54" s="1244"/>
      <c r="AO54" s="1245"/>
      <c r="AP54" s="1243"/>
      <c r="AQ54" s="1244"/>
      <c r="AR54" s="1245"/>
      <c r="AS54" s="1246"/>
      <c r="AT54" s="1247"/>
      <c r="AU54" s="205" t="s">
        <v>386</v>
      </c>
      <c r="AV54" s="1248"/>
      <c r="AW54" s="1249"/>
      <c r="AX54" s="1243"/>
      <c r="AY54" s="1244"/>
      <c r="AZ54" s="1245"/>
      <c r="BA54" s="1466"/>
      <c r="BB54" s="1466"/>
      <c r="BC54" s="1466"/>
      <c r="BD54" s="1466"/>
      <c r="BE54" s="1466"/>
      <c r="BF54" s="1466"/>
      <c r="BG54" s="1466"/>
      <c r="BH54" s="1488"/>
      <c r="BI54" s="1488"/>
      <c r="BJ54" s="1488"/>
      <c r="BK54" s="1488"/>
      <c r="BL54" s="1488"/>
      <c r="BM54" s="1488"/>
      <c r="BN54" s="1488"/>
      <c r="BO54" s="1468"/>
      <c r="BP54" s="1468"/>
      <c r="BQ54" s="1468"/>
      <c r="BR54" s="1468"/>
      <c r="BS54" s="1468"/>
      <c r="BT54" s="1468"/>
      <c r="BU54" s="1468"/>
      <c r="BV54" s="1305" t="str">
        <f>IFERROR(INDEX('報告書(２葉)'!$BJ$11:$BJ$95,MATCH(H51,'報告書(２葉)'!$BI$11:$BI$95,0)),"")</f>
        <v/>
      </c>
      <c r="BW54" s="1305"/>
      <c r="BX54" s="1305"/>
      <c r="BY54" s="1305"/>
      <c r="BZ54" s="1305"/>
      <c r="CA54" s="1305"/>
      <c r="CB54" s="1306"/>
      <c r="CC54" s="1329"/>
      <c r="CD54" s="1329"/>
      <c r="CE54" s="1329"/>
      <c r="CF54" s="1329"/>
      <c r="CG54" s="1329"/>
      <c r="CH54" s="1329"/>
      <c r="CI54" s="1329"/>
      <c r="CJ54" s="41"/>
    </row>
    <row r="55" spans="1:88" ht="20.100000000000001" customHeight="1" x14ac:dyDescent="0.15">
      <c r="A55" s="1471" t="str">
        <f ca="1">IFERROR(VLOOKUP(H55,INDIRECT("機械一覧"),2,FALSE),"")</f>
        <v/>
      </c>
      <c r="B55" s="1472"/>
      <c r="C55" s="1472"/>
      <c r="D55" s="1472"/>
      <c r="E55" s="1472"/>
      <c r="F55" s="1472"/>
      <c r="G55" s="1473"/>
      <c r="H55" s="1437"/>
      <c r="I55" s="1438"/>
      <c r="J55" s="1439"/>
      <c r="K55" s="182" t="s">
        <v>335</v>
      </c>
      <c r="L55" s="1237" t="str">
        <f ca="1">IFERROR(VLOOKUP(H55,INDIRECT("機械一覧"),5,FALSE),"")</f>
        <v/>
      </c>
      <c r="M55" s="1237"/>
      <c r="N55" s="1237"/>
      <c r="O55" s="1237"/>
      <c r="P55" s="1237"/>
      <c r="Q55" s="1237"/>
      <c r="R55" s="1237"/>
      <c r="S55" s="1238"/>
      <c r="T55" s="1479"/>
      <c r="U55" s="1479"/>
      <c r="V55" s="1479"/>
      <c r="W55" s="1480" t="str">
        <f ca="1">IFERROR(VLOOKUP(H55,INDIRECT("機械一覧"),14,FALSE),"")</f>
        <v/>
      </c>
      <c r="X55" s="1481"/>
      <c r="Y55" s="1482"/>
      <c r="Z55" s="1480" t="str">
        <f ca="1">IFERROR(VLOOKUP(H55,INDIRECT("機械一覧"),16,FALSE),"")</f>
        <v/>
      </c>
      <c r="AA55" s="1481"/>
      <c r="AB55" s="1481"/>
      <c r="AC55" s="1481"/>
      <c r="AD55" s="1482"/>
      <c r="AE55" s="1239"/>
      <c r="AF55" s="1240"/>
      <c r="AG55" s="202" t="s">
        <v>27</v>
      </c>
      <c r="AH55" s="1240"/>
      <c r="AI55" s="1240"/>
      <c r="AJ55" s="1241" t="s">
        <v>307</v>
      </c>
      <c r="AK55" s="1241"/>
      <c r="AL55" s="1242"/>
      <c r="AM55" s="1243"/>
      <c r="AN55" s="1244"/>
      <c r="AO55" s="1245"/>
      <c r="AP55" s="1243"/>
      <c r="AQ55" s="1244"/>
      <c r="AR55" s="1245"/>
      <c r="AS55" s="1246"/>
      <c r="AT55" s="1247"/>
      <c r="AU55" s="205" t="s">
        <v>386</v>
      </c>
      <c r="AV55" s="1248"/>
      <c r="AW55" s="1249"/>
      <c r="AX55" s="1243"/>
      <c r="AY55" s="1244"/>
      <c r="AZ55" s="1245"/>
      <c r="BA55" s="1465" t="str">
        <f>IF(AND(ISBLANK(AP55),ISBLANK(AX55),ISBLANK(AP56),ISBLANK(AX56),ISBLANK(AP57),ISBLANK(AX57))," ",IF(AND(ISBLANK(AP56),ISBLANK(AX56),ISBLANK(AP57),ISBLANK(AX57)),AP55*AX55,IF(AND(ISBLANK(AP57),ISBLANK(AX57)),(AP55*AX55)+(AP56*AX56),(AP55*AX55)+(AP56*AX56)+(AP57*AX57))))</f>
        <v xml:space="preserve"> </v>
      </c>
      <c r="BB55" s="1465"/>
      <c r="BC55" s="1465"/>
      <c r="BD55" s="1465"/>
      <c r="BE55" s="1465"/>
      <c r="BF55" s="1465"/>
      <c r="BG55" s="1465"/>
      <c r="BH55" s="1488"/>
      <c r="BI55" s="1488"/>
      <c r="BJ55" s="1488"/>
      <c r="BK55" s="1488"/>
      <c r="BL55" s="1488"/>
      <c r="BM55" s="1488"/>
      <c r="BN55" s="1488"/>
      <c r="BO55" s="1468" t="str">
        <f>IF(OR(BA55=" ",ISBLANK(BH55))," ",ROUNDDOWN(BA55*BH55,0))</f>
        <v xml:space="preserve"> </v>
      </c>
      <c r="BP55" s="1468"/>
      <c r="BQ55" s="1468"/>
      <c r="BR55" s="1468"/>
      <c r="BS55" s="1468"/>
      <c r="BT55" s="1468"/>
      <c r="BU55" s="1468"/>
      <c r="BV55" s="1469">
        <f>IFERROR(INDEX('報告書(２葉)'!$BK$11:$BK$95,MATCH(H55,'報告書(２葉)'!$BI$11:$BI$95,0)),"")</f>
        <v>0</v>
      </c>
      <c r="BW55" s="1469"/>
      <c r="BX55" s="1469"/>
      <c r="BY55" s="1469"/>
      <c r="BZ55" s="1469"/>
      <c r="CA55" s="1469"/>
      <c r="CB55" s="1470"/>
      <c r="CC55" s="1329"/>
      <c r="CD55" s="1329"/>
      <c r="CE55" s="1329"/>
      <c r="CF55" s="1329"/>
      <c r="CG55" s="1329"/>
      <c r="CH55" s="1329"/>
      <c r="CI55" s="1329"/>
      <c r="CJ55" s="41"/>
    </row>
    <row r="56" spans="1:88" ht="20.100000000000001" customHeight="1" x14ac:dyDescent="0.15">
      <c r="A56" s="1474"/>
      <c r="B56" s="941"/>
      <c r="C56" s="941"/>
      <c r="D56" s="941"/>
      <c r="E56" s="941"/>
      <c r="F56" s="941"/>
      <c r="G56" s="1475"/>
      <c r="H56" s="1437"/>
      <c r="I56" s="1438"/>
      <c r="J56" s="1439"/>
      <c r="K56" s="1332" t="str">
        <f ca="1">IFERROR(VLOOKUP(H55,INDIRECT("機械一覧"),3,FALSE),"")</f>
        <v/>
      </c>
      <c r="L56" s="1333"/>
      <c r="M56" s="1333"/>
      <c r="N56" s="1333"/>
      <c r="O56" s="1333"/>
      <c r="P56" s="1333"/>
      <c r="Q56" s="1333"/>
      <c r="R56" s="1333"/>
      <c r="S56" s="1334"/>
      <c r="T56" s="1479"/>
      <c r="U56" s="1479"/>
      <c r="V56" s="1479"/>
      <c r="W56" s="1447"/>
      <c r="X56" s="1450"/>
      <c r="Y56" s="1449"/>
      <c r="Z56" s="1447"/>
      <c r="AA56" s="1450"/>
      <c r="AB56" s="1450"/>
      <c r="AC56" s="1450"/>
      <c r="AD56" s="1449"/>
      <c r="AE56" s="833"/>
      <c r="AF56" s="833"/>
      <c r="AG56" s="833"/>
      <c r="AH56" s="833"/>
      <c r="AI56" s="833"/>
      <c r="AJ56" s="833"/>
      <c r="AK56" s="833"/>
      <c r="AL56" s="908"/>
      <c r="AM56" s="1243"/>
      <c r="AN56" s="1244"/>
      <c r="AO56" s="1245"/>
      <c r="AP56" s="1243"/>
      <c r="AQ56" s="1244"/>
      <c r="AR56" s="1245"/>
      <c r="AS56" s="1246"/>
      <c r="AT56" s="1247"/>
      <c r="AU56" s="205" t="s">
        <v>386</v>
      </c>
      <c r="AV56" s="1248"/>
      <c r="AW56" s="1249"/>
      <c r="AX56" s="1243"/>
      <c r="AY56" s="1244"/>
      <c r="AZ56" s="1245"/>
      <c r="BA56" s="1466"/>
      <c r="BB56" s="1466"/>
      <c r="BC56" s="1466"/>
      <c r="BD56" s="1466"/>
      <c r="BE56" s="1466"/>
      <c r="BF56" s="1466"/>
      <c r="BG56" s="1466"/>
      <c r="BH56" s="1488"/>
      <c r="BI56" s="1488"/>
      <c r="BJ56" s="1488"/>
      <c r="BK56" s="1488"/>
      <c r="BL56" s="1488"/>
      <c r="BM56" s="1488"/>
      <c r="BN56" s="1488"/>
      <c r="BO56" s="1468"/>
      <c r="BP56" s="1468"/>
      <c r="BQ56" s="1468"/>
      <c r="BR56" s="1468"/>
      <c r="BS56" s="1468"/>
      <c r="BT56" s="1468"/>
      <c r="BU56" s="1468"/>
      <c r="BV56" s="1469"/>
      <c r="BW56" s="1469"/>
      <c r="BX56" s="1469"/>
      <c r="BY56" s="1469"/>
      <c r="BZ56" s="1469"/>
      <c r="CA56" s="1469"/>
      <c r="CB56" s="1470"/>
      <c r="CC56" s="1329"/>
      <c r="CD56" s="1329"/>
      <c r="CE56" s="1329"/>
      <c r="CF56" s="1329"/>
      <c r="CG56" s="1329"/>
      <c r="CH56" s="1329"/>
      <c r="CI56" s="1329"/>
      <c r="CJ56" s="41"/>
    </row>
    <row r="57" spans="1:88" ht="20.100000000000001" customHeight="1" x14ac:dyDescent="0.15">
      <c r="A57" s="1476"/>
      <c r="B57" s="1477"/>
      <c r="C57" s="1477"/>
      <c r="D57" s="1477"/>
      <c r="E57" s="1477"/>
      <c r="F57" s="1477"/>
      <c r="G57" s="1478"/>
      <c r="H57" s="1437"/>
      <c r="I57" s="1438"/>
      <c r="J57" s="1439"/>
      <c r="K57" s="1330" t="str">
        <f ca="1">IFERROR(VLOOKUP(H55,INDIRECT("機械一覧"),4,FALSE),"")</f>
        <v/>
      </c>
      <c r="L57" s="1331"/>
      <c r="M57" s="1331"/>
      <c r="N57" s="1331"/>
      <c r="O57" s="1331"/>
      <c r="P57" s="1331"/>
      <c r="Q57" s="1331"/>
      <c r="R57" s="1331"/>
      <c r="S57" s="198" t="s">
        <v>351</v>
      </c>
      <c r="T57" s="1479"/>
      <c r="U57" s="1479"/>
      <c r="V57" s="1479"/>
      <c r="W57" s="1483"/>
      <c r="X57" s="1484"/>
      <c r="Y57" s="1485"/>
      <c r="Z57" s="1483"/>
      <c r="AA57" s="1484"/>
      <c r="AB57" s="1484"/>
      <c r="AC57" s="1484"/>
      <c r="AD57" s="1485"/>
      <c r="AE57" s="1307"/>
      <c r="AF57" s="1294"/>
      <c r="AG57" s="201" t="s">
        <v>27</v>
      </c>
      <c r="AH57" s="1294"/>
      <c r="AI57" s="1294"/>
      <c r="AJ57" s="1295" t="s">
        <v>135</v>
      </c>
      <c r="AK57" s="1295"/>
      <c r="AL57" s="1296"/>
      <c r="AM57" s="1243"/>
      <c r="AN57" s="1244"/>
      <c r="AO57" s="1245"/>
      <c r="AP57" s="1243"/>
      <c r="AQ57" s="1244"/>
      <c r="AR57" s="1245"/>
      <c r="AS57" s="1246"/>
      <c r="AT57" s="1247"/>
      <c r="AU57" s="205" t="s">
        <v>386</v>
      </c>
      <c r="AV57" s="1248"/>
      <c r="AW57" s="1249"/>
      <c r="AX57" s="1243"/>
      <c r="AY57" s="1244"/>
      <c r="AZ57" s="1245"/>
      <c r="BA57" s="1466"/>
      <c r="BB57" s="1466"/>
      <c r="BC57" s="1466"/>
      <c r="BD57" s="1466"/>
      <c r="BE57" s="1466"/>
      <c r="BF57" s="1466"/>
      <c r="BG57" s="1466"/>
      <c r="BH57" s="1488"/>
      <c r="BI57" s="1488"/>
      <c r="BJ57" s="1488"/>
      <c r="BK57" s="1488"/>
      <c r="BL57" s="1488"/>
      <c r="BM57" s="1488"/>
      <c r="BN57" s="1488"/>
      <c r="BO57" s="1468"/>
      <c r="BP57" s="1468"/>
      <c r="BQ57" s="1468"/>
      <c r="BR57" s="1468"/>
      <c r="BS57" s="1468"/>
      <c r="BT57" s="1468"/>
      <c r="BU57" s="1468"/>
      <c r="BV57" s="1305" t="str">
        <f>IFERROR(INDEX('報告書(２葉)'!$BJ$11:$BJ$95,MATCH(H55,'報告書(２葉)'!$BI$11:$BI$95,0)),"")</f>
        <v/>
      </c>
      <c r="BW57" s="1305"/>
      <c r="BX57" s="1305"/>
      <c r="BY57" s="1305"/>
      <c r="BZ57" s="1305"/>
      <c r="CA57" s="1305"/>
      <c r="CB57" s="1306"/>
      <c r="CC57" s="1329"/>
      <c r="CD57" s="1329"/>
      <c r="CE57" s="1329"/>
      <c r="CF57" s="1329"/>
      <c r="CG57" s="1329"/>
      <c r="CH57" s="1329"/>
      <c r="CI57" s="1329"/>
      <c r="CJ57" s="41"/>
    </row>
    <row r="58" spans="1:88" ht="20.100000000000001" customHeight="1" x14ac:dyDescent="0.15">
      <c r="A58" s="1471" t="str">
        <f ca="1">IFERROR(VLOOKUP(H58,INDIRECT("機械一覧"),2,FALSE),"")</f>
        <v/>
      </c>
      <c r="B58" s="1472"/>
      <c r="C58" s="1472"/>
      <c r="D58" s="1472"/>
      <c r="E58" s="1472"/>
      <c r="F58" s="1472"/>
      <c r="G58" s="1473"/>
      <c r="H58" s="1489"/>
      <c r="I58" s="1489"/>
      <c r="J58" s="1489"/>
      <c r="K58" s="182" t="s">
        <v>335</v>
      </c>
      <c r="L58" s="1237" t="str">
        <f ca="1">IFERROR(VLOOKUP(H58,INDIRECT("機械一覧"),5,FALSE),"")</f>
        <v/>
      </c>
      <c r="M58" s="1237"/>
      <c r="N58" s="1237"/>
      <c r="O58" s="1237"/>
      <c r="P58" s="1237"/>
      <c r="Q58" s="1237"/>
      <c r="R58" s="1237"/>
      <c r="S58" s="1238"/>
      <c r="T58" s="1479"/>
      <c r="U58" s="1479"/>
      <c r="V58" s="1479"/>
      <c r="W58" s="1480" t="str">
        <f ca="1">IFERROR(VLOOKUP(H58,INDIRECT("機械一覧"),14,FALSE),"")</f>
        <v/>
      </c>
      <c r="X58" s="1481"/>
      <c r="Y58" s="1482"/>
      <c r="Z58" s="1480" t="str">
        <f ca="1">IFERROR(VLOOKUP(H58,INDIRECT("機械一覧"),16,FALSE),"")</f>
        <v/>
      </c>
      <c r="AA58" s="1481"/>
      <c r="AB58" s="1481"/>
      <c r="AC58" s="1481"/>
      <c r="AD58" s="1482"/>
      <c r="AE58" s="1239"/>
      <c r="AF58" s="1240"/>
      <c r="AG58" s="202" t="s">
        <v>27</v>
      </c>
      <c r="AH58" s="1240"/>
      <c r="AI58" s="1240"/>
      <c r="AJ58" s="1241" t="s">
        <v>307</v>
      </c>
      <c r="AK58" s="1241"/>
      <c r="AL58" s="1242"/>
      <c r="AM58" s="1243"/>
      <c r="AN58" s="1244"/>
      <c r="AO58" s="1245"/>
      <c r="AP58" s="1243"/>
      <c r="AQ58" s="1244"/>
      <c r="AR58" s="1245"/>
      <c r="AS58" s="1246"/>
      <c r="AT58" s="1247"/>
      <c r="AU58" s="205" t="s">
        <v>386</v>
      </c>
      <c r="AV58" s="1248"/>
      <c r="AW58" s="1249"/>
      <c r="AX58" s="1243"/>
      <c r="AY58" s="1244"/>
      <c r="AZ58" s="1245"/>
      <c r="BA58" s="1465" t="str">
        <f>IF(AND(ISBLANK(AP58),ISBLANK(AX58),ISBLANK(AP59),ISBLANK(AX59),ISBLANK(AP60),ISBLANK(AX60))," ",IF(AND(ISBLANK(AP59),ISBLANK(AX59),ISBLANK(AP60),ISBLANK(AX60)),AP58*AX58,IF(AND(ISBLANK(AP60),ISBLANK(AX60)),(AP58*AX58)+(AP59*AX59),(AP58*AX58)+(AP59*AX59)+(AP60*AX60))))</f>
        <v xml:space="preserve"> </v>
      </c>
      <c r="BB58" s="1465"/>
      <c r="BC58" s="1465"/>
      <c r="BD58" s="1465"/>
      <c r="BE58" s="1465"/>
      <c r="BF58" s="1465"/>
      <c r="BG58" s="1465"/>
      <c r="BH58" s="1488"/>
      <c r="BI58" s="1488"/>
      <c r="BJ58" s="1488"/>
      <c r="BK58" s="1488"/>
      <c r="BL58" s="1488"/>
      <c r="BM58" s="1488"/>
      <c r="BN58" s="1488"/>
      <c r="BO58" s="1468" t="str">
        <f>IF(OR(BA58=" ",ISBLANK(BH58))," ",ROUNDDOWN(BA58*BH58,0))</f>
        <v xml:space="preserve"> </v>
      </c>
      <c r="BP58" s="1468"/>
      <c r="BQ58" s="1468"/>
      <c r="BR58" s="1468"/>
      <c r="BS58" s="1468"/>
      <c r="BT58" s="1468"/>
      <c r="BU58" s="1468"/>
      <c r="BV58" s="1469">
        <f>IFERROR(INDEX('報告書(２葉)'!$BK$11:$BK$95,MATCH(H58,'報告書(２葉)'!$BI$11:$BI$95,0)),"")</f>
        <v>0</v>
      </c>
      <c r="BW58" s="1469"/>
      <c r="BX58" s="1469"/>
      <c r="BY58" s="1469"/>
      <c r="BZ58" s="1469"/>
      <c r="CA58" s="1469"/>
      <c r="CB58" s="1470"/>
      <c r="CC58" s="1329"/>
      <c r="CD58" s="1329"/>
      <c r="CE58" s="1329"/>
      <c r="CF58" s="1329"/>
      <c r="CG58" s="1329"/>
      <c r="CH58" s="1329"/>
      <c r="CI58" s="1329"/>
      <c r="CJ58" s="41"/>
    </row>
    <row r="59" spans="1:88" ht="20.100000000000001" customHeight="1" x14ac:dyDescent="0.15">
      <c r="A59" s="1474"/>
      <c r="B59" s="941"/>
      <c r="C59" s="941"/>
      <c r="D59" s="941"/>
      <c r="E59" s="941"/>
      <c r="F59" s="941"/>
      <c r="G59" s="1475"/>
      <c r="H59" s="1489"/>
      <c r="I59" s="1489"/>
      <c r="J59" s="1489"/>
      <c r="K59" s="1332" t="str">
        <f ca="1">IFERROR(VLOOKUP(H58,INDIRECT("機械一覧"),3,FALSE),"")</f>
        <v/>
      </c>
      <c r="L59" s="1333"/>
      <c r="M59" s="1333"/>
      <c r="N59" s="1333"/>
      <c r="O59" s="1333"/>
      <c r="P59" s="1333"/>
      <c r="Q59" s="1333"/>
      <c r="R59" s="1333"/>
      <c r="S59" s="1334"/>
      <c r="T59" s="1479"/>
      <c r="U59" s="1479"/>
      <c r="V59" s="1479"/>
      <c r="W59" s="1447"/>
      <c r="X59" s="1450"/>
      <c r="Y59" s="1449"/>
      <c r="Z59" s="1447"/>
      <c r="AA59" s="1450"/>
      <c r="AB59" s="1450"/>
      <c r="AC59" s="1450"/>
      <c r="AD59" s="1449"/>
      <c r="AE59" s="833"/>
      <c r="AF59" s="833"/>
      <c r="AG59" s="833"/>
      <c r="AH59" s="833"/>
      <c r="AI59" s="833"/>
      <c r="AJ59" s="833"/>
      <c r="AK59" s="833"/>
      <c r="AL59" s="908"/>
      <c r="AM59" s="1243"/>
      <c r="AN59" s="1244"/>
      <c r="AO59" s="1245"/>
      <c r="AP59" s="1243"/>
      <c r="AQ59" s="1244"/>
      <c r="AR59" s="1245"/>
      <c r="AS59" s="1246"/>
      <c r="AT59" s="1247"/>
      <c r="AU59" s="205" t="s">
        <v>386</v>
      </c>
      <c r="AV59" s="1248"/>
      <c r="AW59" s="1249"/>
      <c r="AX59" s="1243"/>
      <c r="AY59" s="1244"/>
      <c r="AZ59" s="1245"/>
      <c r="BA59" s="1466"/>
      <c r="BB59" s="1466"/>
      <c r="BC59" s="1466"/>
      <c r="BD59" s="1466"/>
      <c r="BE59" s="1466"/>
      <c r="BF59" s="1466"/>
      <c r="BG59" s="1466"/>
      <c r="BH59" s="1488"/>
      <c r="BI59" s="1488"/>
      <c r="BJ59" s="1488"/>
      <c r="BK59" s="1488"/>
      <c r="BL59" s="1488"/>
      <c r="BM59" s="1488"/>
      <c r="BN59" s="1488"/>
      <c r="BO59" s="1468"/>
      <c r="BP59" s="1468"/>
      <c r="BQ59" s="1468"/>
      <c r="BR59" s="1468"/>
      <c r="BS59" s="1468"/>
      <c r="BT59" s="1468"/>
      <c r="BU59" s="1468"/>
      <c r="BV59" s="1469"/>
      <c r="BW59" s="1469"/>
      <c r="BX59" s="1469"/>
      <c r="BY59" s="1469"/>
      <c r="BZ59" s="1469"/>
      <c r="CA59" s="1469"/>
      <c r="CB59" s="1470"/>
      <c r="CC59" s="1329"/>
      <c r="CD59" s="1329"/>
      <c r="CE59" s="1329"/>
      <c r="CF59" s="1329"/>
      <c r="CG59" s="1329"/>
      <c r="CH59" s="1329"/>
      <c r="CI59" s="1329"/>
      <c r="CJ59" s="41"/>
    </row>
    <row r="60" spans="1:88" ht="20.100000000000001" customHeight="1" x14ac:dyDescent="0.15">
      <c r="A60" s="1476"/>
      <c r="B60" s="1477"/>
      <c r="C60" s="1477"/>
      <c r="D60" s="1477"/>
      <c r="E60" s="1477"/>
      <c r="F60" s="1477"/>
      <c r="G60" s="1478"/>
      <c r="H60" s="1489"/>
      <c r="I60" s="1489"/>
      <c r="J60" s="1489"/>
      <c r="K60" s="1330" t="str">
        <f ca="1">IFERROR(VLOOKUP(H58,INDIRECT("機械一覧"),4,FALSE),"")</f>
        <v/>
      </c>
      <c r="L60" s="1331"/>
      <c r="M60" s="1331"/>
      <c r="N60" s="1331"/>
      <c r="O60" s="1331"/>
      <c r="P60" s="1331"/>
      <c r="Q60" s="1331"/>
      <c r="R60" s="1331"/>
      <c r="S60" s="198" t="s">
        <v>351</v>
      </c>
      <c r="T60" s="1479"/>
      <c r="U60" s="1479"/>
      <c r="V60" s="1479"/>
      <c r="W60" s="1483"/>
      <c r="X60" s="1484"/>
      <c r="Y60" s="1485"/>
      <c r="Z60" s="1483"/>
      <c r="AA60" s="1484"/>
      <c r="AB60" s="1484"/>
      <c r="AC60" s="1484"/>
      <c r="AD60" s="1485"/>
      <c r="AE60" s="1307"/>
      <c r="AF60" s="1294"/>
      <c r="AG60" s="201" t="s">
        <v>27</v>
      </c>
      <c r="AH60" s="1294"/>
      <c r="AI60" s="1294"/>
      <c r="AJ60" s="1295" t="s">
        <v>135</v>
      </c>
      <c r="AK60" s="1295"/>
      <c r="AL60" s="1296"/>
      <c r="AM60" s="1243"/>
      <c r="AN60" s="1244"/>
      <c r="AO60" s="1245"/>
      <c r="AP60" s="1243"/>
      <c r="AQ60" s="1244"/>
      <c r="AR60" s="1245"/>
      <c r="AS60" s="1246"/>
      <c r="AT60" s="1247"/>
      <c r="AU60" s="205" t="s">
        <v>386</v>
      </c>
      <c r="AV60" s="1248"/>
      <c r="AW60" s="1249"/>
      <c r="AX60" s="1243"/>
      <c r="AY60" s="1244"/>
      <c r="AZ60" s="1245"/>
      <c r="BA60" s="1466"/>
      <c r="BB60" s="1466"/>
      <c r="BC60" s="1466"/>
      <c r="BD60" s="1466"/>
      <c r="BE60" s="1466"/>
      <c r="BF60" s="1466"/>
      <c r="BG60" s="1466"/>
      <c r="BH60" s="1488"/>
      <c r="BI60" s="1488"/>
      <c r="BJ60" s="1488"/>
      <c r="BK60" s="1488"/>
      <c r="BL60" s="1488"/>
      <c r="BM60" s="1488"/>
      <c r="BN60" s="1488"/>
      <c r="BO60" s="1468"/>
      <c r="BP60" s="1468"/>
      <c r="BQ60" s="1468"/>
      <c r="BR60" s="1468"/>
      <c r="BS60" s="1468"/>
      <c r="BT60" s="1468"/>
      <c r="BU60" s="1468"/>
      <c r="BV60" s="1305" t="str">
        <f>IFERROR(INDEX('報告書(２葉)'!$BJ$11:$BJ$95,MATCH(H58,'報告書(２葉)'!$BI$11:$BI$95,0)),"")</f>
        <v/>
      </c>
      <c r="BW60" s="1305"/>
      <c r="BX60" s="1305"/>
      <c r="BY60" s="1305"/>
      <c r="BZ60" s="1305"/>
      <c r="CA60" s="1305"/>
      <c r="CB60" s="1306"/>
      <c r="CC60" s="1329"/>
      <c r="CD60" s="1329"/>
      <c r="CE60" s="1329"/>
      <c r="CF60" s="1329"/>
      <c r="CG60" s="1329"/>
      <c r="CH60" s="1329"/>
      <c r="CI60" s="1329"/>
      <c r="CJ60" s="41"/>
    </row>
    <row r="61" spans="1:88" ht="20.100000000000001" customHeight="1" x14ac:dyDescent="0.15">
      <c r="A61" s="1471" t="str">
        <f ca="1">IFERROR(VLOOKUP(H61,INDIRECT("機械一覧"),2,FALSE),"")</f>
        <v/>
      </c>
      <c r="B61" s="1472"/>
      <c r="C61" s="1472"/>
      <c r="D61" s="1472"/>
      <c r="E61" s="1472"/>
      <c r="F61" s="1472"/>
      <c r="G61" s="1473"/>
      <c r="H61" s="1489"/>
      <c r="I61" s="1489"/>
      <c r="J61" s="1489"/>
      <c r="K61" s="182" t="s">
        <v>335</v>
      </c>
      <c r="L61" s="1237" t="str">
        <f ca="1">IFERROR(VLOOKUP(H61,INDIRECT("機械一覧"),5,FALSE),"")</f>
        <v/>
      </c>
      <c r="M61" s="1237"/>
      <c r="N61" s="1237"/>
      <c r="O61" s="1237"/>
      <c r="P61" s="1237"/>
      <c r="Q61" s="1237"/>
      <c r="R61" s="1237"/>
      <c r="S61" s="1238"/>
      <c r="T61" s="1479"/>
      <c r="U61" s="1479"/>
      <c r="V61" s="1479"/>
      <c r="W61" s="1480" t="str">
        <f ca="1">IFERROR(VLOOKUP(H61,INDIRECT("機械一覧"),14,FALSE),"")</f>
        <v/>
      </c>
      <c r="X61" s="1481"/>
      <c r="Y61" s="1482"/>
      <c r="Z61" s="1480" t="str">
        <f ca="1">IFERROR(VLOOKUP(H61,INDIRECT("機械一覧"),16,FALSE),"")</f>
        <v/>
      </c>
      <c r="AA61" s="1481"/>
      <c r="AB61" s="1481"/>
      <c r="AC61" s="1481"/>
      <c r="AD61" s="1482"/>
      <c r="AE61" s="1239"/>
      <c r="AF61" s="1240"/>
      <c r="AG61" s="202" t="s">
        <v>27</v>
      </c>
      <c r="AH61" s="1240"/>
      <c r="AI61" s="1240"/>
      <c r="AJ61" s="1241" t="s">
        <v>307</v>
      </c>
      <c r="AK61" s="1241"/>
      <c r="AL61" s="1242"/>
      <c r="AM61" s="1243"/>
      <c r="AN61" s="1244"/>
      <c r="AO61" s="1245"/>
      <c r="AP61" s="1243"/>
      <c r="AQ61" s="1244"/>
      <c r="AR61" s="1245"/>
      <c r="AS61" s="1246"/>
      <c r="AT61" s="1247"/>
      <c r="AU61" s="205" t="s">
        <v>386</v>
      </c>
      <c r="AV61" s="1248"/>
      <c r="AW61" s="1249"/>
      <c r="AX61" s="1243"/>
      <c r="AY61" s="1244"/>
      <c r="AZ61" s="1245"/>
      <c r="BA61" s="1465" t="str">
        <f>IF(AND(ISBLANK(AP61),ISBLANK(AX61),ISBLANK(AP62),ISBLANK(AX62),ISBLANK(AP63),ISBLANK(AX63))," ",IF(AND(ISBLANK(AP62),ISBLANK(AX62),ISBLANK(AP63),ISBLANK(AX63)),AP61*AX61,IF(AND(ISBLANK(AP63),ISBLANK(AX63)),(AP61*AX61)+(AP62*AX62),(AP61*AX61)+(AP62*AX62)+(AP63*AX63))))</f>
        <v xml:space="preserve"> </v>
      </c>
      <c r="BB61" s="1465"/>
      <c r="BC61" s="1465"/>
      <c r="BD61" s="1465"/>
      <c r="BE61" s="1465"/>
      <c r="BF61" s="1465"/>
      <c r="BG61" s="1465"/>
      <c r="BH61" s="1488"/>
      <c r="BI61" s="1488"/>
      <c r="BJ61" s="1488"/>
      <c r="BK61" s="1488"/>
      <c r="BL61" s="1488"/>
      <c r="BM61" s="1488"/>
      <c r="BN61" s="1488"/>
      <c r="BO61" s="1468" t="str">
        <f>IF(OR(BA61=" ",ISBLANK(BH61))," ",ROUNDDOWN(BA61*BH61,0))</f>
        <v xml:space="preserve"> </v>
      </c>
      <c r="BP61" s="1468"/>
      <c r="BQ61" s="1468"/>
      <c r="BR61" s="1468"/>
      <c r="BS61" s="1468"/>
      <c r="BT61" s="1468"/>
      <c r="BU61" s="1468"/>
      <c r="BV61" s="1469">
        <f>IFERROR(INDEX('報告書(２葉)'!$BK$11:$BK$95,MATCH(H61,'報告書(２葉)'!$BI$11:$BI$95,0)),"")</f>
        <v>0</v>
      </c>
      <c r="BW61" s="1469"/>
      <c r="BX61" s="1469"/>
      <c r="BY61" s="1469"/>
      <c r="BZ61" s="1469"/>
      <c r="CA61" s="1469"/>
      <c r="CB61" s="1470"/>
      <c r="CC61" s="1329"/>
      <c r="CD61" s="1329"/>
      <c r="CE61" s="1329"/>
      <c r="CF61" s="1329"/>
      <c r="CG61" s="1329"/>
      <c r="CH61" s="1329"/>
      <c r="CI61" s="1329"/>
      <c r="CJ61" s="41"/>
    </row>
    <row r="62" spans="1:88" ht="20.100000000000001" customHeight="1" x14ac:dyDescent="0.15">
      <c r="A62" s="1474"/>
      <c r="B62" s="941"/>
      <c r="C62" s="941"/>
      <c r="D62" s="941"/>
      <c r="E62" s="941"/>
      <c r="F62" s="941"/>
      <c r="G62" s="1475"/>
      <c r="H62" s="1489"/>
      <c r="I62" s="1489"/>
      <c r="J62" s="1489"/>
      <c r="K62" s="1332" t="str">
        <f ca="1">IFERROR(VLOOKUP(H61,INDIRECT("機械一覧"),3,FALSE),"")</f>
        <v/>
      </c>
      <c r="L62" s="1333"/>
      <c r="M62" s="1333"/>
      <c r="N62" s="1333"/>
      <c r="O62" s="1333"/>
      <c r="P62" s="1333"/>
      <c r="Q62" s="1333"/>
      <c r="R62" s="1333"/>
      <c r="S62" s="1334"/>
      <c r="T62" s="1479"/>
      <c r="U62" s="1479"/>
      <c r="V62" s="1479"/>
      <c r="W62" s="1447"/>
      <c r="X62" s="1450"/>
      <c r="Y62" s="1449"/>
      <c r="Z62" s="1447"/>
      <c r="AA62" s="1450"/>
      <c r="AB62" s="1450"/>
      <c r="AC62" s="1450"/>
      <c r="AD62" s="1449"/>
      <c r="AE62" s="833"/>
      <c r="AF62" s="833"/>
      <c r="AG62" s="833"/>
      <c r="AH62" s="833"/>
      <c r="AI62" s="833"/>
      <c r="AJ62" s="833"/>
      <c r="AK62" s="833"/>
      <c r="AL62" s="908"/>
      <c r="AM62" s="1243"/>
      <c r="AN62" s="1244"/>
      <c r="AO62" s="1245"/>
      <c r="AP62" s="1243"/>
      <c r="AQ62" s="1244"/>
      <c r="AR62" s="1245"/>
      <c r="AS62" s="1246"/>
      <c r="AT62" s="1247"/>
      <c r="AU62" s="205" t="s">
        <v>386</v>
      </c>
      <c r="AV62" s="1248"/>
      <c r="AW62" s="1249"/>
      <c r="AX62" s="1243"/>
      <c r="AY62" s="1244"/>
      <c r="AZ62" s="1245"/>
      <c r="BA62" s="1466"/>
      <c r="BB62" s="1466"/>
      <c r="BC62" s="1466"/>
      <c r="BD62" s="1466"/>
      <c r="BE62" s="1466"/>
      <c r="BF62" s="1466"/>
      <c r="BG62" s="1466"/>
      <c r="BH62" s="1488"/>
      <c r="BI62" s="1488"/>
      <c r="BJ62" s="1488"/>
      <c r="BK62" s="1488"/>
      <c r="BL62" s="1488"/>
      <c r="BM62" s="1488"/>
      <c r="BN62" s="1488"/>
      <c r="BO62" s="1468"/>
      <c r="BP62" s="1468"/>
      <c r="BQ62" s="1468"/>
      <c r="BR62" s="1468"/>
      <c r="BS62" s="1468"/>
      <c r="BT62" s="1468"/>
      <c r="BU62" s="1468"/>
      <c r="BV62" s="1469"/>
      <c r="BW62" s="1469"/>
      <c r="BX62" s="1469"/>
      <c r="BY62" s="1469"/>
      <c r="BZ62" s="1469"/>
      <c r="CA62" s="1469"/>
      <c r="CB62" s="1470"/>
      <c r="CC62" s="1329"/>
      <c r="CD62" s="1329"/>
      <c r="CE62" s="1329"/>
      <c r="CF62" s="1329"/>
      <c r="CG62" s="1329"/>
      <c r="CH62" s="1329"/>
      <c r="CI62" s="1329"/>
      <c r="CJ62" s="41"/>
    </row>
    <row r="63" spans="1:88" ht="20.100000000000001" customHeight="1" x14ac:dyDescent="0.15">
      <c r="A63" s="1476"/>
      <c r="B63" s="1477"/>
      <c r="C63" s="1477"/>
      <c r="D63" s="1477"/>
      <c r="E63" s="1477"/>
      <c r="F63" s="1477"/>
      <c r="G63" s="1478"/>
      <c r="H63" s="1489"/>
      <c r="I63" s="1489"/>
      <c r="J63" s="1489"/>
      <c r="K63" s="1330" t="str">
        <f ca="1">IFERROR(VLOOKUP(H61,INDIRECT("機械一覧"),4,FALSE),"")</f>
        <v/>
      </c>
      <c r="L63" s="1331"/>
      <c r="M63" s="1331"/>
      <c r="N63" s="1331"/>
      <c r="O63" s="1331"/>
      <c r="P63" s="1331"/>
      <c r="Q63" s="1331"/>
      <c r="R63" s="1331"/>
      <c r="S63" s="198" t="s">
        <v>351</v>
      </c>
      <c r="T63" s="1479"/>
      <c r="U63" s="1479"/>
      <c r="V63" s="1479"/>
      <c r="W63" s="1483"/>
      <c r="X63" s="1484"/>
      <c r="Y63" s="1485"/>
      <c r="Z63" s="1483"/>
      <c r="AA63" s="1484"/>
      <c r="AB63" s="1484"/>
      <c r="AC63" s="1484"/>
      <c r="AD63" s="1485"/>
      <c r="AE63" s="1308"/>
      <c r="AF63" s="1309"/>
      <c r="AG63" s="201" t="s">
        <v>27</v>
      </c>
      <c r="AH63" s="1309"/>
      <c r="AI63" s="1309"/>
      <c r="AJ63" s="1310" t="s">
        <v>135</v>
      </c>
      <c r="AK63" s="1310"/>
      <c r="AL63" s="1311"/>
      <c r="AM63" s="1243"/>
      <c r="AN63" s="1244"/>
      <c r="AO63" s="1245"/>
      <c r="AP63" s="1243"/>
      <c r="AQ63" s="1244"/>
      <c r="AR63" s="1245"/>
      <c r="AS63" s="1246"/>
      <c r="AT63" s="1247"/>
      <c r="AU63" s="205" t="s">
        <v>386</v>
      </c>
      <c r="AV63" s="1248"/>
      <c r="AW63" s="1249"/>
      <c r="AX63" s="1243"/>
      <c r="AY63" s="1244"/>
      <c r="AZ63" s="1245"/>
      <c r="BA63" s="1466"/>
      <c r="BB63" s="1466"/>
      <c r="BC63" s="1466"/>
      <c r="BD63" s="1466"/>
      <c r="BE63" s="1466"/>
      <c r="BF63" s="1466"/>
      <c r="BG63" s="1466"/>
      <c r="BH63" s="1490"/>
      <c r="BI63" s="1490"/>
      <c r="BJ63" s="1490"/>
      <c r="BK63" s="1490"/>
      <c r="BL63" s="1490"/>
      <c r="BM63" s="1490"/>
      <c r="BN63" s="1490"/>
      <c r="BO63" s="1468"/>
      <c r="BP63" s="1468"/>
      <c r="BQ63" s="1468"/>
      <c r="BR63" s="1468"/>
      <c r="BS63" s="1468"/>
      <c r="BT63" s="1468"/>
      <c r="BU63" s="1468"/>
      <c r="BV63" s="1305" t="str">
        <f>IFERROR(INDEX('報告書(２葉)'!$BJ$11:$BJ$95,MATCH(H61,'報告書(２葉)'!$BI$11:$BI$95,0)),"")</f>
        <v/>
      </c>
      <c r="BW63" s="1305"/>
      <c r="BX63" s="1305"/>
      <c r="BY63" s="1305"/>
      <c r="BZ63" s="1305"/>
      <c r="CA63" s="1305"/>
      <c r="CB63" s="1306"/>
      <c r="CC63" s="1329"/>
      <c r="CD63" s="1329"/>
      <c r="CE63" s="1329"/>
      <c r="CF63" s="1329"/>
      <c r="CG63" s="1329"/>
      <c r="CH63" s="1329"/>
      <c r="CI63" s="1329"/>
      <c r="CJ63" s="41"/>
    </row>
    <row r="64" spans="1:88" ht="20.100000000000001" customHeight="1" x14ac:dyDescent="0.15">
      <c r="A64" s="1471" t="str">
        <f ca="1">IFERROR(VLOOKUP(H64,INDIRECT("機械一覧"),2,FALSE),"")</f>
        <v/>
      </c>
      <c r="B64" s="1472"/>
      <c r="C64" s="1472"/>
      <c r="D64" s="1472"/>
      <c r="E64" s="1472"/>
      <c r="F64" s="1472"/>
      <c r="G64" s="1473"/>
      <c r="H64" s="1489"/>
      <c r="I64" s="1489"/>
      <c r="J64" s="1489"/>
      <c r="K64" s="182" t="s">
        <v>335</v>
      </c>
      <c r="L64" s="1237" t="str">
        <f ca="1">IFERROR(VLOOKUP(H64,INDIRECT("機械一覧"),5,FALSE),"")</f>
        <v/>
      </c>
      <c r="M64" s="1237"/>
      <c r="N64" s="1237"/>
      <c r="O64" s="1237"/>
      <c r="P64" s="1237"/>
      <c r="Q64" s="1237"/>
      <c r="R64" s="1237"/>
      <c r="S64" s="1238"/>
      <c r="T64" s="1479"/>
      <c r="U64" s="1479"/>
      <c r="V64" s="1479"/>
      <c r="W64" s="1480" t="str">
        <f ca="1">IFERROR(VLOOKUP(H64,INDIRECT("機械一覧"),14,FALSE),"")</f>
        <v/>
      </c>
      <c r="X64" s="1481"/>
      <c r="Y64" s="1482"/>
      <c r="Z64" s="1480" t="str">
        <f ca="1">IFERROR(VLOOKUP(H64,INDIRECT("機械一覧"),16,FALSE),"")</f>
        <v/>
      </c>
      <c r="AA64" s="1481"/>
      <c r="AB64" s="1481"/>
      <c r="AC64" s="1481"/>
      <c r="AD64" s="1482"/>
      <c r="AE64" s="1239"/>
      <c r="AF64" s="1240"/>
      <c r="AG64" s="202" t="s">
        <v>27</v>
      </c>
      <c r="AH64" s="1240"/>
      <c r="AI64" s="1240"/>
      <c r="AJ64" s="1241" t="s">
        <v>307</v>
      </c>
      <c r="AK64" s="1241"/>
      <c r="AL64" s="1242"/>
      <c r="AM64" s="1243"/>
      <c r="AN64" s="1244"/>
      <c r="AO64" s="1245"/>
      <c r="AP64" s="1243"/>
      <c r="AQ64" s="1244"/>
      <c r="AR64" s="1245"/>
      <c r="AS64" s="1246"/>
      <c r="AT64" s="1247"/>
      <c r="AU64" s="205" t="s">
        <v>386</v>
      </c>
      <c r="AV64" s="1248"/>
      <c r="AW64" s="1249"/>
      <c r="AX64" s="1243"/>
      <c r="AY64" s="1244"/>
      <c r="AZ64" s="1245"/>
      <c r="BA64" s="1465" t="str">
        <f>IF(AND(ISBLANK(AP64),ISBLANK(AX64),ISBLANK(AP65),ISBLANK(AX65),ISBLANK(AP66),ISBLANK(AX66))," ",IF(AND(ISBLANK(AP65),ISBLANK(AX65),ISBLANK(AP66),ISBLANK(AX66)),AP64*AX64,IF(AND(ISBLANK(AP66),ISBLANK(AX66)),(AP64*AX64)+(AP65*AX65),(AP64*AX64)+(AP65*AX65)+(AP66*AX66))))</f>
        <v xml:space="preserve"> </v>
      </c>
      <c r="BB64" s="1465"/>
      <c r="BC64" s="1465"/>
      <c r="BD64" s="1465"/>
      <c r="BE64" s="1465"/>
      <c r="BF64" s="1465"/>
      <c r="BG64" s="1465"/>
      <c r="BH64" s="1488"/>
      <c r="BI64" s="1488"/>
      <c r="BJ64" s="1488"/>
      <c r="BK64" s="1488"/>
      <c r="BL64" s="1488"/>
      <c r="BM64" s="1488"/>
      <c r="BN64" s="1488"/>
      <c r="BO64" s="1468" t="str">
        <f>IF(OR(BA64=" ",ISBLANK(BH64))," ",ROUNDDOWN(BA64*BH64,0))</f>
        <v xml:space="preserve"> </v>
      </c>
      <c r="BP64" s="1468"/>
      <c r="BQ64" s="1468"/>
      <c r="BR64" s="1468"/>
      <c r="BS64" s="1468"/>
      <c r="BT64" s="1468"/>
      <c r="BU64" s="1468"/>
      <c r="BV64" s="1469">
        <f>IFERROR(INDEX('報告書(２葉)'!$BK$11:$BK$95,MATCH(H64,'報告書(２葉)'!$BI$11:$BI$95,0)),"")</f>
        <v>0</v>
      </c>
      <c r="BW64" s="1469"/>
      <c r="BX64" s="1469"/>
      <c r="BY64" s="1469"/>
      <c r="BZ64" s="1469"/>
      <c r="CA64" s="1469"/>
      <c r="CB64" s="1470"/>
      <c r="CC64" s="1329"/>
      <c r="CD64" s="1329"/>
      <c r="CE64" s="1329"/>
      <c r="CF64" s="1329"/>
      <c r="CG64" s="1329"/>
      <c r="CH64" s="1329"/>
      <c r="CI64" s="1329"/>
      <c r="CJ64" s="41"/>
    </row>
    <row r="65" spans="1:88" ht="20.100000000000001" customHeight="1" x14ac:dyDescent="0.15">
      <c r="A65" s="1474"/>
      <c r="B65" s="941"/>
      <c r="C65" s="941"/>
      <c r="D65" s="941"/>
      <c r="E65" s="941"/>
      <c r="F65" s="941"/>
      <c r="G65" s="1475"/>
      <c r="H65" s="1489"/>
      <c r="I65" s="1489"/>
      <c r="J65" s="1489"/>
      <c r="K65" s="1332" t="str">
        <f ca="1">IFERROR(VLOOKUP(H64,INDIRECT("機械一覧"),3,FALSE),"")</f>
        <v/>
      </c>
      <c r="L65" s="1333"/>
      <c r="M65" s="1333"/>
      <c r="N65" s="1333"/>
      <c r="O65" s="1333"/>
      <c r="P65" s="1333"/>
      <c r="Q65" s="1333"/>
      <c r="R65" s="1333"/>
      <c r="S65" s="1334"/>
      <c r="T65" s="1479"/>
      <c r="U65" s="1479"/>
      <c r="V65" s="1479"/>
      <c r="W65" s="1447"/>
      <c r="X65" s="1450"/>
      <c r="Y65" s="1449"/>
      <c r="Z65" s="1447"/>
      <c r="AA65" s="1450"/>
      <c r="AB65" s="1450"/>
      <c r="AC65" s="1450"/>
      <c r="AD65" s="1449"/>
      <c r="AE65" s="1318"/>
      <c r="AF65" s="833"/>
      <c r="AG65" s="833"/>
      <c r="AH65" s="833"/>
      <c r="AI65" s="833"/>
      <c r="AJ65" s="833"/>
      <c r="AK65" s="833"/>
      <c r="AL65" s="908"/>
      <c r="AM65" s="1243"/>
      <c r="AN65" s="1244"/>
      <c r="AO65" s="1245"/>
      <c r="AP65" s="1243"/>
      <c r="AQ65" s="1244"/>
      <c r="AR65" s="1245"/>
      <c r="AS65" s="1246"/>
      <c r="AT65" s="1247"/>
      <c r="AU65" s="205" t="s">
        <v>386</v>
      </c>
      <c r="AV65" s="1248"/>
      <c r="AW65" s="1249"/>
      <c r="AX65" s="1243"/>
      <c r="AY65" s="1244"/>
      <c r="AZ65" s="1245"/>
      <c r="BA65" s="1466"/>
      <c r="BB65" s="1466"/>
      <c r="BC65" s="1466"/>
      <c r="BD65" s="1466"/>
      <c r="BE65" s="1466"/>
      <c r="BF65" s="1466"/>
      <c r="BG65" s="1466"/>
      <c r="BH65" s="1488"/>
      <c r="BI65" s="1488"/>
      <c r="BJ65" s="1488"/>
      <c r="BK65" s="1488"/>
      <c r="BL65" s="1488"/>
      <c r="BM65" s="1488"/>
      <c r="BN65" s="1488"/>
      <c r="BO65" s="1468"/>
      <c r="BP65" s="1468"/>
      <c r="BQ65" s="1468"/>
      <c r="BR65" s="1468"/>
      <c r="BS65" s="1468"/>
      <c r="BT65" s="1468"/>
      <c r="BU65" s="1468"/>
      <c r="BV65" s="1469"/>
      <c r="BW65" s="1469"/>
      <c r="BX65" s="1469"/>
      <c r="BY65" s="1469"/>
      <c r="BZ65" s="1469"/>
      <c r="CA65" s="1469"/>
      <c r="CB65" s="1470"/>
      <c r="CC65" s="1329"/>
      <c r="CD65" s="1329"/>
      <c r="CE65" s="1329"/>
      <c r="CF65" s="1329"/>
      <c r="CG65" s="1329"/>
      <c r="CH65" s="1329"/>
      <c r="CI65" s="1329"/>
      <c r="CJ65" s="41"/>
    </row>
    <row r="66" spans="1:88" ht="20.100000000000001" customHeight="1" x14ac:dyDescent="0.15">
      <c r="A66" s="1491"/>
      <c r="B66" s="1492"/>
      <c r="C66" s="1492"/>
      <c r="D66" s="1492"/>
      <c r="E66" s="1492"/>
      <c r="F66" s="1492"/>
      <c r="G66" s="1493"/>
      <c r="H66" s="1494"/>
      <c r="I66" s="1494"/>
      <c r="J66" s="1494"/>
      <c r="K66" s="1512" t="str">
        <f ca="1">IFERROR(VLOOKUP(H64,INDIRECT("機械一覧"),4,FALSE),"")</f>
        <v/>
      </c>
      <c r="L66" s="1513"/>
      <c r="M66" s="1513"/>
      <c r="N66" s="1513"/>
      <c r="O66" s="1513"/>
      <c r="P66" s="1513"/>
      <c r="Q66" s="1513"/>
      <c r="R66" s="1513"/>
      <c r="S66" s="199" t="s">
        <v>351</v>
      </c>
      <c r="T66" s="1495"/>
      <c r="U66" s="1495"/>
      <c r="V66" s="1495"/>
      <c r="W66" s="1496"/>
      <c r="X66" s="1497"/>
      <c r="Y66" s="1498"/>
      <c r="Z66" s="1496"/>
      <c r="AA66" s="1497"/>
      <c r="AB66" s="1497"/>
      <c r="AC66" s="1497"/>
      <c r="AD66" s="1498"/>
      <c r="AE66" s="1501"/>
      <c r="AF66" s="1502"/>
      <c r="AG66" s="203" t="s">
        <v>27</v>
      </c>
      <c r="AH66" s="1502"/>
      <c r="AI66" s="1502"/>
      <c r="AJ66" s="1386" t="s">
        <v>135</v>
      </c>
      <c r="AK66" s="1386"/>
      <c r="AL66" s="1387"/>
      <c r="AM66" s="1368"/>
      <c r="AN66" s="1369"/>
      <c r="AO66" s="1370"/>
      <c r="AP66" s="1368"/>
      <c r="AQ66" s="1369"/>
      <c r="AR66" s="1370"/>
      <c r="AS66" s="1371"/>
      <c r="AT66" s="1372"/>
      <c r="AU66" s="206" t="s">
        <v>386</v>
      </c>
      <c r="AV66" s="1373"/>
      <c r="AW66" s="1374"/>
      <c r="AX66" s="1368"/>
      <c r="AY66" s="1369"/>
      <c r="AZ66" s="1370"/>
      <c r="BA66" s="1466"/>
      <c r="BB66" s="1466"/>
      <c r="BC66" s="1466"/>
      <c r="BD66" s="1466"/>
      <c r="BE66" s="1466"/>
      <c r="BF66" s="1466"/>
      <c r="BG66" s="1466"/>
      <c r="BH66" s="1490"/>
      <c r="BI66" s="1490"/>
      <c r="BJ66" s="1490"/>
      <c r="BK66" s="1490"/>
      <c r="BL66" s="1490"/>
      <c r="BM66" s="1490"/>
      <c r="BN66" s="1490"/>
      <c r="BO66" s="1468"/>
      <c r="BP66" s="1468"/>
      <c r="BQ66" s="1468"/>
      <c r="BR66" s="1468"/>
      <c r="BS66" s="1468"/>
      <c r="BT66" s="1468"/>
      <c r="BU66" s="1468"/>
      <c r="BV66" s="1305" t="str">
        <f>IFERROR(INDEX('報告書(２葉)'!$BJ$11:$BJ$95,MATCH(H64,'報告書(２葉)'!$BI$11:$BI$95,0)),"")</f>
        <v/>
      </c>
      <c r="BW66" s="1305"/>
      <c r="BX66" s="1305"/>
      <c r="BY66" s="1305"/>
      <c r="BZ66" s="1305"/>
      <c r="CA66" s="1305"/>
      <c r="CB66" s="1306"/>
      <c r="CC66" s="1329"/>
      <c r="CD66" s="1329"/>
      <c r="CE66" s="1329"/>
      <c r="CF66" s="1329"/>
      <c r="CG66" s="1329"/>
      <c r="CH66" s="1329"/>
      <c r="CI66" s="1329"/>
      <c r="CJ66" s="41"/>
    </row>
    <row r="67" spans="1:88" ht="9.9499999999999993" customHeight="1" x14ac:dyDescent="0.15">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1163" t="s">
        <v>353</v>
      </c>
      <c r="BB67" s="831"/>
      <c r="BC67" s="831"/>
      <c r="BD67" s="831"/>
      <c r="BE67" s="831"/>
      <c r="BF67" s="831"/>
      <c r="BG67" s="831"/>
      <c r="BH67" s="831"/>
      <c r="BI67" s="831"/>
      <c r="BJ67" s="831"/>
      <c r="BK67" s="831"/>
      <c r="BL67" s="831"/>
      <c r="BM67" s="831"/>
      <c r="BN67" s="1164"/>
      <c r="BO67" s="208" t="s">
        <v>409</v>
      </c>
      <c r="BP67" s="1312" t="str">
        <f>IF(SUM(BO52:BU66)=0," ",SUM(BO52:BU66))</f>
        <v xml:space="preserve"> </v>
      </c>
      <c r="BQ67" s="1312"/>
      <c r="BR67" s="1312"/>
      <c r="BS67" s="1312"/>
      <c r="BT67" s="1312"/>
      <c r="BU67" s="209" t="s">
        <v>149</v>
      </c>
      <c r="BV67" s="208" t="s">
        <v>409</v>
      </c>
      <c r="BW67" s="1313" t="str">
        <f>IF(SUM(BV52,BV55,BV58,BV61,BV64)=0," ",SUM(BV52,BV55,BV58,BV61,BV64))</f>
        <v xml:space="preserve"> </v>
      </c>
      <c r="BX67" s="1313"/>
      <c r="BY67" s="1313"/>
      <c r="BZ67" s="1313"/>
      <c r="CA67" s="1313"/>
      <c r="CB67" s="212" t="s">
        <v>149</v>
      </c>
      <c r="CC67" s="213" t="s">
        <v>409</v>
      </c>
      <c r="CD67" s="1312" t="str">
        <f>IF(SUM(CC52:CI66)=0," ",SUM(CC52:CI66))</f>
        <v xml:space="preserve"> </v>
      </c>
      <c r="CE67" s="1312"/>
      <c r="CF67" s="1312"/>
      <c r="CG67" s="1312"/>
      <c r="CH67" s="1312"/>
      <c r="CI67" s="215" t="s">
        <v>149</v>
      </c>
      <c r="CJ67" s="42"/>
    </row>
    <row r="68" spans="1:88" ht="12" customHeight="1" x14ac:dyDescent="0.15">
      <c r="A68" s="192" t="s">
        <v>410</v>
      </c>
      <c r="B68" s="42"/>
      <c r="C68" s="51" t="s">
        <v>411</v>
      </c>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874"/>
      <c r="BB68" s="833"/>
      <c r="BC68" s="833"/>
      <c r="BD68" s="833"/>
      <c r="BE68" s="833"/>
      <c r="BF68" s="833"/>
      <c r="BG68" s="833"/>
      <c r="BH68" s="833"/>
      <c r="BI68" s="833"/>
      <c r="BJ68" s="833"/>
      <c r="BK68" s="833"/>
      <c r="BL68" s="833"/>
      <c r="BM68" s="833"/>
      <c r="BN68" s="908"/>
      <c r="BO68" s="1337"/>
      <c r="BP68" s="1338"/>
      <c r="BQ68" s="1338"/>
      <c r="BR68" s="1338"/>
      <c r="BS68" s="1338"/>
      <c r="BT68" s="1338"/>
      <c r="BU68" s="1339"/>
      <c r="BV68" s="1337"/>
      <c r="BW68" s="1338"/>
      <c r="BX68" s="1338"/>
      <c r="BY68" s="1338"/>
      <c r="BZ68" s="1338"/>
      <c r="CA68" s="1338"/>
      <c r="CB68" s="1339"/>
      <c r="CC68" s="1343"/>
      <c r="CD68" s="1344"/>
      <c r="CE68" s="1344"/>
      <c r="CF68" s="1344"/>
      <c r="CG68" s="1344"/>
      <c r="CH68" s="1344"/>
      <c r="CI68" s="1345"/>
      <c r="CJ68" s="42"/>
    </row>
    <row r="69" spans="1:88" ht="12" customHeight="1" x14ac:dyDescent="0.15">
      <c r="A69" s="42"/>
      <c r="B69" s="42"/>
      <c r="C69" s="51" t="s">
        <v>413</v>
      </c>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1335"/>
      <c r="BB69" s="504"/>
      <c r="BC69" s="504"/>
      <c r="BD69" s="504"/>
      <c r="BE69" s="504"/>
      <c r="BF69" s="504"/>
      <c r="BG69" s="504"/>
      <c r="BH69" s="504"/>
      <c r="BI69" s="504"/>
      <c r="BJ69" s="504"/>
      <c r="BK69" s="504"/>
      <c r="BL69" s="504"/>
      <c r="BM69" s="504"/>
      <c r="BN69" s="1336"/>
      <c r="BO69" s="1340"/>
      <c r="BP69" s="1341"/>
      <c r="BQ69" s="1341"/>
      <c r="BR69" s="1341"/>
      <c r="BS69" s="1341"/>
      <c r="BT69" s="1341"/>
      <c r="BU69" s="1342"/>
      <c r="BV69" s="1340"/>
      <c r="BW69" s="1341"/>
      <c r="BX69" s="1341"/>
      <c r="BY69" s="1341"/>
      <c r="BZ69" s="1341"/>
      <c r="CA69" s="1341"/>
      <c r="CB69" s="1342"/>
      <c r="CC69" s="1346"/>
      <c r="CD69" s="1341"/>
      <c r="CE69" s="1341"/>
      <c r="CF69" s="1341"/>
      <c r="CG69" s="1341"/>
      <c r="CH69" s="1341"/>
      <c r="CI69" s="1347"/>
      <c r="CJ69" s="42"/>
    </row>
    <row r="70" spans="1:88" ht="12" customHeight="1" x14ac:dyDescent="0.15">
      <c r="A70" s="42"/>
      <c r="B70" s="42"/>
      <c r="C70" s="51" t="s">
        <v>322</v>
      </c>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207" t="s">
        <v>284</v>
      </c>
      <c r="BB70" s="49"/>
      <c r="BC70" s="53"/>
      <c r="BD70" s="1348" t="s">
        <v>222</v>
      </c>
      <c r="BE70" s="1349"/>
      <c r="BF70" s="1349"/>
      <c r="BG70" s="1349"/>
      <c r="BH70" s="1349"/>
      <c r="BI70" s="1349"/>
      <c r="BJ70" s="1349"/>
      <c r="BK70" s="1349"/>
      <c r="BL70" s="1349"/>
      <c r="BM70" s="1349"/>
      <c r="BN70" s="1350"/>
      <c r="BO70" s="1267" t="s">
        <v>415</v>
      </c>
      <c r="BP70" s="1314"/>
      <c r="BQ70" s="1314"/>
      <c r="BR70" s="1314"/>
      <c r="BS70" s="1314"/>
      <c r="BT70" s="1314"/>
      <c r="BU70" s="1315"/>
      <c r="BV70" s="1348" t="s">
        <v>31</v>
      </c>
      <c r="BW70" s="1349"/>
      <c r="BX70" s="1349"/>
      <c r="BY70" s="1349"/>
      <c r="BZ70" s="1349"/>
      <c r="CA70" s="1349"/>
      <c r="CB70" s="1350"/>
      <c r="CC70" s="1316" t="s">
        <v>415</v>
      </c>
      <c r="CD70" s="397"/>
      <c r="CE70" s="397"/>
      <c r="CF70" s="397"/>
      <c r="CG70" s="397"/>
      <c r="CH70" s="397"/>
      <c r="CI70" s="1317"/>
      <c r="CJ70" s="42"/>
    </row>
    <row r="71" spans="1:88" ht="12" customHeight="1" x14ac:dyDescent="0.15">
      <c r="A71" s="42"/>
      <c r="B71" s="42"/>
      <c r="C71" s="51" t="s">
        <v>416</v>
      </c>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1357" t="s">
        <v>417</v>
      </c>
      <c r="BB71" s="1358"/>
      <c r="BC71" s="1358"/>
      <c r="BD71" s="1351"/>
      <c r="BE71" s="1352"/>
      <c r="BF71" s="1352"/>
      <c r="BG71" s="1352"/>
      <c r="BH71" s="1352"/>
      <c r="BI71" s="1352"/>
      <c r="BJ71" s="1352"/>
      <c r="BK71" s="1352"/>
      <c r="BL71" s="1352"/>
      <c r="BM71" s="1352"/>
      <c r="BN71" s="1353"/>
      <c r="BO71" s="1337"/>
      <c r="BP71" s="1361"/>
      <c r="BQ71" s="1361"/>
      <c r="BR71" s="1361"/>
      <c r="BS71" s="1361"/>
      <c r="BT71" s="1361"/>
      <c r="BU71" s="1362"/>
      <c r="BV71" s="1351"/>
      <c r="BW71" s="1352"/>
      <c r="BX71" s="1352"/>
      <c r="BY71" s="1352"/>
      <c r="BZ71" s="1352"/>
      <c r="CA71" s="1352"/>
      <c r="CB71" s="1353"/>
      <c r="CC71" s="1337"/>
      <c r="CD71" s="1361"/>
      <c r="CE71" s="1361"/>
      <c r="CF71" s="1361"/>
      <c r="CG71" s="1361"/>
      <c r="CH71" s="1361"/>
      <c r="CI71" s="1366"/>
      <c r="CJ71" s="42"/>
    </row>
    <row r="72" spans="1:88" ht="12" customHeight="1" x14ac:dyDescent="0.15">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1357"/>
      <c r="BB72" s="1358"/>
      <c r="BC72" s="1358"/>
      <c r="BD72" s="1351"/>
      <c r="BE72" s="1352"/>
      <c r="BF72" s="1352"/>
      <c r="BG72" s="1352"/>
      <c r="BH72" s="1352"/>
      <c r="BI72" s="1352"/>
      <c r="BJ72" s="1352"/>
      <c r="BK72" s="1352"/>
      <c r="BL72" s="1352"/>
      <c r="BM72" s="1352"/>
      <c r="BN72" s="1353"/>
      <c r="BO72" s="1337"/>
      <c r="BP72" s="1361"/>
      <c r="BQ72" s="1361"/>
      <c r="BR72" s="1361"/>
      <c r="BS72" s="1361"/>
      <c r="BT72" s="1361"/>
      <c r="BU72" s="1362"/>
      <c r="BV72" s="1351"/>
      <c r="BW72" s="1352"/>
      <c r="BX72" s="1352"/>
      <c r="BY72" s="1352"/>
      <c r="BZ72" s="1352"/>
      <c r="CA72" s="1352"/>
      <c r="CB72" s="1353"/>
      <c r="CC72" s="1337"/>
      <c r="CD72" s="1361"/>
      <c r="CE72" s="1361"/>
      <c r="CF72" s="1361"/>
      <c r="CG72" s="1361"/>
      <c r="CH72" s="1361"/>
      <c r="CI72" s="1366"/>
      <c r="CJ72" s="42"/>
    </row>
    <row r="73" spans="1:88" ht="12" customHeight="1" x14ac:dyDescent="0.1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1359"/>
      <c r="BB73" s="1360"/>
      <c r="BC73" s="1360"/>
      <c r="BD73" s="1354"/>
      <c r="BE73" s="1355"/>
      <c r="BF73" s="1355"/>
      <c r="BG73" s="1355"/>
      <c r="BH73" s="1355"/>
      <c r="BI73" s="1355"/>
      <c r="BJ73" s="1355"/>
      <c r="BK73" s="1355"/>
      <c r="BL73" s="1355"/>
      <c r="BM73" s="1355"/>
      <c r="BN73" s="1356"/>
      <c r="BO73" s="1363"/>
      <c r="BP73" s="1364"/>
      <c r="BQ73" s="1364"/>
      <c r="BR73" s="1364"/>
      <c r="BS73" s="1364"/>
      <c r="BT73" s="1364"/>
      <c r="BU73" s="1365"/>
      <c r="BV73" s="1354"/>
      <c r="BW73" s="1355"/>
      <c r="BX73" s="1355"/>
      <c r="BY73" s="1355"/>
      <c r="BZ73" s="1355"/>
      <c r="CA73" s="1355"/>
      <c r="CB73" s="1356"/>
      <c r="CC73" s="1363"/>
      <c r="CD73" s="1364"/>
      <c r="CE73" s="1364"/>
      <c r="CF73" s="1364"/>
      <c r="CG73" s="1364"/>
      <c r="CH73" s="1364"/>
      <c r="CI73" s="1367"/>
      <c r="CJ73" s="42"/>
    </row>
    <row r="74" spans="1:88" ht="5.0999999999999996" customHeight="1" x14ac:dyDescent="0.15">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row>
    <row r="75" spans="1:88" ht="12" customHeight="1" x14ac:dyDescent="0.15">
      <c r="A75" s="40" t="s">
        <v>377</v>
      </c>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row>
    <row r="76" spans="1:88" ht="12" customHeight="1" x14ac:dyDescent="0.15">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row>
    <row r="77" spans="1:88" ht="12" customHeight="1" x14ac:dyDescent="0.15">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row>
    <row r="78" spans="1:88" ht="12" customHeight="1" x14ac:dyDescent="0.15">
      <c r="A78" s="42"/>
      <c r="B78" s="42"/>
      <c r="C78" s="42"/>
      <c r="D78" s="42"/>
      <c r="E78" s="42"/>
      <c r="F78" s="42"/>
      <c r="G78" s="42"/>
      <c r="H78" s="42"/>
      <c r="I78" s="42"/>
      <c r="J78" s="42"/>
      <c r="K78" s="42"/>
      <c r="L78" s="42"/>
      <c r="M78" s="42"/>
      <c r="N78" s="42"/>
      <c r="O78" s="42"/>
      <c r="P78" s="42"/>
      <c r="Q78" s="42"/>
      <c r="R78" s="42"/>
      <c r="S78" s="42"/>
      <c r="T78" s="42"/>
      <c r="U78" s="42"/>
      <c r="V78" s="42"/>
      <c r="W78" s="42"/>
      <c r="X78" s="42"/>
      <c r="Y78" s="1375" t="s">
        <v>378</v>
      </c>
      <c r="Z78" s="1375"/>
      <c r="AA78" s="1375"/>
      <c r="AB78" s="1375"/>
      <c r="AC78" s="1375"/>
      <c r="AD78" s="1375"/>
      <c r="AE78" s="1375"/>
      <c r="AF78" s="1375"/>
      <c r="AG78" s="1375"/>
      <c r="AH78" s="1375"/>
      <c r="AI78" s="1375"/>
      <c r="AJ78" s="1375"/>
      <c r="AK78" s="1375"/>
      <c r="AL78" s="1375"/>
      <c r="AM78" s="1375"/>
      <c r="AN78" s="1375"/>
      <c r="AO78" s="1375"/>
      <c r="AP78" s="1375"/>
      <c r="AQ78" s="1375"/>
      <c r="AR78" s="1375"/>
      <c r="AS78" s="1375"/>
      <c r="AT78" s="1375"/>
      <c r="AU78" s="1375"/>
      <c r="AV78" s="1375"/>
      <c r="AW78" s="1375"/>
      <c r="AX78" s="1375"/>
      <c r="AY78" s="1375"/>
      <c r="AZ78" s="1375"/>
      <c r="BA78" s="1375"/>
      <c r="BB78" s="1375"/>
      <c r="BC78" s="1375"/>
      <c r="BD78" s="1375"/>
      <c r="BE78" s="1375"/>
      <c r="BF78" s="1376" t="s">
        <v>379</v>
      </c>
      <c r="BG78" s="1376"/>
      <c r="BH78" s="1376"/>
      <c r="BI78" s="1376"/>
      <c r="BJ78" s="1376"/>
      <c r="BK78" s="1376"/>
      <c r="BL78" s="1376"/>
      <c r="BM78" s="1376"/>
      <c r="BN78" s="1376"/>
      <c r="BO78" s="1376"/>
      <c r="BP78" s="1376"/>
      <c r="BQ78" s="1376"/>
      <c r="BR78" s="1376"/>
      <c r="BS78" s="1376"/>
      <c r="BT78" s="1376"/>
      <c r="BU78" s="1376"/>
      <c r="BV78" s="42"/>
      <c r="BW78" s="42"/>
      <c r="BX78" s="42"/>
      <c r="BY78" s="42"/>
      <c r="BZ78" s="42"/>
      <c r="CA78" s="42"/>
      <c r="CB78" s="42"/>
      <c r="CC78" s="42"/>
      <c r="CD78" s="42"/>
      <c r="CE78" s="42"/>
      <c r="CF78" s="42"/>
      <c r="CG78" s="42"/>
      <c r="CH78" s="42"/>
      <c r="CI78" s="42"/>
      <c r="CJ78" s="42"/>
    </row>
    <row r="79" spans="1:88" ht="12" customHeight="1" x14ac:dyDescent="0.15">
      <c r="A79" s="42"/>
      <c r="B79" s="42"/>
      <c r="C79" s="42"/>
      <c r="D79" s="42"/>
      <c r="E79" s="42"/>
      <c r="F79" s="42"/>
      <c r="G79" s="42"/>
      <c r="H79" s="42"/>
      <c r="I79" s="42"/>
      <c r="J79" s="42"/>
      <c r="K79" s="42"/>
      <c r="L79" s="42"/>
      <c r="M79" s="42"/>
      <c r="N79" s="42"/>
      <c r="O79" s="42"/>
      <c r="P79" s="42"/>
      <c r="Q79" s="42"/>
      <c r="R79" s="42"/>
      <c r="S79" s="42"/>
      <c r="T79" s="42"/>
      <c r="U79" s="42"/>
      <c r="V79" s="42"/>
      <c r="W79" s="42"/>
      <c r="X79" s="42"/>
      <c r="Y79" s="1375"/>
      <c r="Z79" s="1375"/>
      <c r="AA79" s="1375"/>
      <c r="AB79" s="1375"/>
      <c r="AC79" s="1375"/>
      <c r="AD79" s="1375"/>
      <c r="AE79" s="1375"/>
      <c r="AF79" s="1375"/>
      <c r="AG79" s="1375"/>
      <c r="AH79" s="1375"/>
      <c r="AI79" s="1375"/>
      <c r="AJ79" s="1375"/>
      <c r="AK79" s="1375"/>
      <c r="AL79" s="1375"/>
      <c r="AM79" s="1375"/>
      <c r="AN79" s="1375"/>
      <c r="AO79" s="1375"/>
      <c r="AP79" s="1375"/>
      <c r="AQ79" s="1375"/>
      <c r="AR79" s="1375"/>
      <c r="AS79" s="1375"/>
      <c r="AT79" s="1375"/>
      <c r="AU79" s="1375"/>
      <c r="AV79" s="1375"/>
      <c r="AW79" s="1375"/>
      <c r="AX79" s="1375"/>
      <c r="AY79" s="1375"/>
      <c r="AZ79" s="1375"/>
      <c r="BA79" s="1375"/>
      <c r="BB79" s="1375"/>
      <c r="BC79" s="1375"/>
      <c r="BD79" s="1375"/>
      <c r="BE79" s="1375"/>
      <c r="BF79" s="1376"/>
      <c r="BG79" s="1376"/>
      <c r="BH79" s="1376"/>
      <c r="BI79" s="1376"/>
      <c r="BJ79" s="1376"/>
      <c r="BK79" s="1376"/>
      <c r="BL79" s="1376"/>
      <c r="BM79" s="1376"/>
      <c r="BN79" s="1376"/>
      <c r="BO79" s="1376"/>
      <c r="BP79" s="1376"/>
      <c r="BQ79" s="1376"/>
      <c r="BR79" s="1376"/>
      <c r="BS79" s="1376"/>
      <c r="BT79" s="1376"/>
      <c r="BU79" s="1376"/>
      <c r="BV79" s="42"/>
      <c r="BW79" s="42"/>
      <c r="BX79" s="42"/>
      <c r="BY79" s="42"/>
      <c r="BZ79" s="42"/>
      <c r="CA79" s="42"/>
      <c r="CB79" s="42"/>
      <c r="CC79" s="42"/>
      <c r="CD79" s="42"/>
      <c r="CE79" s="42"/>
      <c r="CF79" s="42"/>
      <c r="CG79" s="42"/>
      <c r="CH79" s="42"/>
      <c r="CI79" s="42"/>
      <c r="CJ79" s="42"/>
    </row>
    <row r="80" spans="1:88" ht="12" customHeight="1" x14ac:dyDescent="0.15">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row>
    <row r="81" spans="1:88" ht="12" customHeight="1" x14ac:dyDescent="0.15">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row>
    <row r="82" spans="1:88" ht="12" customHeight="1" x14ac:dyDescent="0.15">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214" t="s">
        <v>270</v>
      </c>
      <c r="CG82" s="42"/>
      <c r="CH82" s="42"/>
      <c r="CI82" s="42"/>
      <c r="CJ82" s="42"/>
    </row>
    <row r="83" spans="1:88" ht="18" customHeight="1" x14ac:dyDescent="0.15">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1233" t="s">
        <v>380</v>
      </c>
      <c r="AT83" s="1234"/>
      <c r="AU83" s="1234"/>
      <c r="AV83" s="1234"/>
      <c r="AW83" s="1234"/>
      <c r="AX83" s="1323">
        <f>IF(ISBLANK(免税証交付申請書!AH14)," ",免税証交付申請書!AH14)</f>
        <v>0</v>
      </c>
      <c r="AY83" s="1324"/>
      <c r="AZ83" s="1324"/>
      <c r="BA83" s="1324"/>
      <c r="BB83" s="1324"/>
      <c r="BC83" s="1324"/>
      <c r="BD83" s="1324"/>
      <c r="BE83" s="1324"/>
      <c r="BF83" s="1324"/>
      <c r="BG83" s="1324"/>
      <c r="BH83" s="1324"/>
      <c r="BI83" s="1324"/>
      <c r="BJ83" s="1324"/>
      <c r="BK83" s="1324"/>
      <c r="BL83" s="1324"/>
      <c r="BM83" s="1324"/>
      <c r="BN83" s="1324"/>
      <c r="BO83" s="1324"/>
      <c r="BP83" s="1324"/>
      <c r="BQ83" s="1234" t="s">
        <v>381</v>
      </c>
      <c r="BR83" s="1234"/>
      <c r="BS83" s="1234"/>
      <c r="BT83" s="1234"/>
      <c r="BU83" s="1234"/>
      <c r="BV83" s="1323">
        <f>IF(ISBLANK(免税証交付申請書!AH22)," ",免税証交付申請書!AH22)</f>
        <v>0</v>
      </c>
      <c r="BW83" s="1324"/>
      <c r="BX83" s="1324"/>
      <c r="BY83" s="1324"/>
      <c r="BZ83" s="1324"/>
      <c r="CA83" s="1324"/>
      <c r="CB83" s="1324"/>
      <c r="CC83" s="1324"/>
      <c r="CD83" s="1324"/>
      <c r="CE83" s="1324"/>
      <c r="CF83" s="1324"/>
      <c r="CG83" s="1324"/>
      <c r="CH83" s="1324"/>
      <c r="CI83" s="1325"/>
      <c r="CJ83" s="42"/>
    </row>
    <row r="84" spans="1:88" ht="18" customHeight="1" x14ac:dyDescent="0.15">
      <c r="A84" s="191" t="s">
        <v>382</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1235" t="s">
        <v>315</v>
      </c>
      <c r="AT84" s="1236"/>
      <c r="AU84" s="1236"/>
      <c r="AV84" s="1236"/>
      <c r="AW84" s="1236"/>
      <c r="AX84" s="1326"/>
      <c r="AY84" s="1326"/>
      <c r="AZ84" s="1326"/>
      <c r="BA84" s="1326"/>
      <c r="BB84" s="1326"/>
      <c r="BC84" s="1326"/>
      <c r="BD84" s="1326"/>
      <c r="BE84" s="1326"/>
      <c r="BF84" s="1326"/>
      <c r="BG84" s="1326"/>
      <c r="BH84" s="1326"/>
      <c r="BI84" s="1326"/>
      <c r="BJ84" s="1326"/>
      <c r="BK84" s="1326"/>
      <c r="BL84" s="1326"/>
      <c r="BM84" s="1326"/>
      <c r="BN84" s="1326"/>
      <c r="BO84" s="1326"/>
      <c r="BP84" s="1326"/>
      <c r="BQ84" s="1236" t="s">
        <v>383</v>
      </c>
      <c r="BR84" s="1236"/>
      <c r="BS84" s="1236"/>
      <c r="BT84" s="1236"/>
      <c r="BU84" s="1236"/>
      <c r="BV84" s="1326"/>
      <c r="BW84" s="1326"/>
      <c r="BX84" s="1326"/>
      <c r="BY84" s="1326"/>
      <c r="BZ84" s="1326"/>
      <c r="CA84" s="1326"/>
      <c r="CB84" s="1326"/>
      <c r="CC84" s="1326"/>
      <c r="CD84" s="1326"/>
      <c r="CE84" s="1326"/>
      <c r="CF84" s="1326"/>
      <c r="CG84" s="1326"/>
      <c r="CH84" s="1326"/>
      <c r="CI84" s="1327"/>
      <c r="CJ84" s="42"/>
    </row>
    <row r="85" spans="1:88" ht="15" customHeight="1" x14ac:dyDescent="0.15">
      <c r="A85" s="1399" t="s">
        <v>384</v>
      </c>
      <c r="B85" s="1400"/>
      <c r="C85" s="1400"/>
      <c r="D85" s="1400"/>
      <c r="E85" s="1400"/>
      <c r="F85" s="1400"/>
      <c r="G85" s="1401"/>
      <c r="H85" s="1408" t="s">
        <v>385</v>
      </c>
      <c r="I85" s="1400"/>
      <c r="J85" s="1401"/>
      <c r="K85" s="1251" t="s">
        <v>19</v>
      </c>
      <c r="L85" s="1251"/>
      <c r="M85" s="1251"/>
      <c r="N85" s="1251"/>
      <c r="O85" s="1251"/>
      <c r="P85" s="1251"/>
      <c r="Q85" s="1251"/>
      <c r="R85" s="1251"/>
      <c r="S85" s="1251"/>
      <c r="T85" s="1412" t="s">
        <v>4</v>
      </c>
      <c r="U85" s="1413"/>
      <c r="V85" s="1414"/>
      <c r="W85" s="1408" t="s">
        <v>55</v>
      </c>
      <c r="X85" s="1400"/>
      <c r="Y85" s="1401"/>
      <c r="Z85" s="381" t="s">
        <v>200</v>
      </c>
      <c r="AA85" s="381"/>
      <c r="AB85" s="381"/>
      <c r="AC85" s="381"/>
      <c r="AD85" s="381"/>
      <c r="AE85" s="1251" t="s">
        <v>387</v>
      </c>
      <c r="AF85" s="1251"/>
      <c r="AG85" s="1251"/>
      <c r="AH85" s="1251"/>
      <c r="AI85" s="1251"/>
      <c r="AJ85" s="1251"/>
      <c r="AK85" s="1251"/>
      <c r="AL85" s="1251"/>
      <c r="AM85" s="1252" t="s">
        <v>388</v>
      </c>
      <c r="AN85" s="1253"/>
      <c r="AO85" s="1253"/>
      <c r="AP85" s="1253"/>
      <c r="AQ85" s="1253"/>
      <c r="AR85" s="1254"/>
      <c r="AS85" s="1255" t="s">
        <v>36</v>
      </c>
      <c r="AT85" s="1256"/>
      <c r="AU85" s="1256"/>
      <c r="AV85" s="1256"/>
      <c r="AW85" s="1256"/>
      <c r="AX85" s="1256"/>
      <c r="AY85" s="1256"/>
      <c r="AZ85" s="1257"/>
      <c r="BA85" s="1252" t="s">
        <v>390</v>
      </c>
      <c r="BB85" s="1253"/>
      <c r="BC85" s="1253"/>
      <c r="BD85" s="1253"/>
      <c r="BE85" s="1253"/>
      <c r="BF85" s="1253"/>
      <c r="BG85" s="1254"/>
      <c r="BH85" s="1252" t="s">
        <v>52</v>
      </c>
      <c r="BI85" s="1253"/>
      <c r="BJ85" s="1253"/>
      <c r="BK85" s="1253"/>
      <c r="BL85" s="1253"/>
      <c r="BM85" s="1253"/>
      <c r="BN85" s="1254"/>
      <c r="BO85" s="1252" t="s">
        <v>391</v>
      </c>
      <c r="BP85" s="1253"/>
      <c r="BQ85" s="1253"/>
      <c r="BR85" s="1253"/>
      <c r="BS85" s="1253"/>
      <c r="BT85" s="1253"/>
      <c r="BU85" s="1254"/>
      <c r="BV85" s="1419" t="s">
        <v>39</v>
      </c>
      <c r="BW85" s="1420"/>
      <c r="BX85" s="1420"/>
      <c r="BY85" s="1420"/>
      <c r="BZ85" s="1420"/>
      <c r="CA85" s="1420"/>
      <c r="CB85" s="1420"/>
      <c r="CC85" s="1278" t="s">
        <v>284</v>
      </c>
      <c r="CD85" s="1279"/>
      <c r="CE85" s="1279"/>
      <c r="CF85" s="1279"/>
      <c r="CG85" s="1279"/>
      <c r="CH85" s="1279"/>
      <c r="CI85" s="1280"/>
      <c r="CJ85" s="41"/>
    </row>
    <row r="86" spans="1:88" ht="15" customHeight="1" x14ac:dyDescent="0.15">
      <c r="A86" s="1402"/>
      <c r="B86" s="1403"/>
      <c r="C86" s="1403"/>
      <c r="D86" s="1403"/>
      <c r="E86" s="1403"/>
      <c r="F86" s="1403"/>
      <c r="G86" s="1404"/>
      <c r="H86" s="1409"/>
      <c r="I86" s="1410"/>
      <c r="J86" s="1404"/>
      <c r="K86" s="1281" t="s">
        <v>392</v>
      </c>
      <c r="L86" s="1281"/>
      <c r="M86" s="1281"/>
      <c r="N86" s="1281"/>
      <c r="O86" s="1281"/>
      <c r="P86" s="1281"/>
      <c r="Q86" s="1281"/>
      <c r="R86" s="1281"/>
      <c r="S86" s="1281"/>
      <c r="T86" s="1318"/>
      <c r="U86" s="1415"/>
      <c r="V86" s="908"/>
      <c r="W86" s="1409"/>
      <c r="X86" s="1410"/>
      <c r="Y86" s="1404"/>
      <c r="Z86" s="1417"/>
      <c r="AA86" s="1417"/>
      <c r="AB86" s="1417"/>
      <c r="AC86" s="1417"/>
      <c r="AD86" s="1417"/>
      <c r="AE86" s="1281"/>
      <c r="AF86" s="1281"/>
      <c r="AG86" s="1281"/>
      <c r="AH86" s="1281"/>
      <c r="AI86" s="1281"/>
      <c r="AJ86" s="1281"/>
      <c r="AK86" s="1281"/>
      <c r="AL86" s="1281"/>
      <c r="AM86" s="1261" t="s">
        <v>394</v>
      </c>
      <c r="AN86" s="1262"/>
      <c r="AO86" s="1262"/>
      <c r="AP86" s="1262"/>
      <c r="AQ86" s="1262"/>
      <c r="AR86" s="1263"/>
      <c r="AS86" s="1258" t="s">
        <v>395</v>
      </c>
      <c r="AT86" s="1259"/>
      <c r="AU86" s="1259"/>
      <c r="AV86" s="1259"/>
      <c r="AW86" s="1259"/>
      <c r="AX86" s="1259"/>
      <c r="AY86" s="1259"/>
      <c r="AZ86" s="1260"/>
      <c r="BA86" s="1261" t="s">
        <v>161</v>
      </c>
      <c r="BB86" s="1262"/>
      <c r="BC86" s="1262"/>
      <c r="BD86" s="1262"/>
      <c r="BE86" s="1262"/>
      <c r="BF86" s="1262"/>
      <c r="BG86" s="1263"/>
      <c r="BH86" s="1261" t="s">
        <v>396</v>
      </c>
      <c r="BI86" s="1262"/>
      <c r="BJ86" s="1262"/>
      <c r="BK86" s="1262"/>
      <c r="BL86" s="1262"/>
      <c r="BM86" s="1262"/>
      <c r="BN86" s="1263"/>
      <c r="BO86" s="1261" t="s">
        <v>397</v>
      </c>
      <c r="BP86" s="1262"/>
      <c r="BQ86" s="1262"/>
      <c r="BR86" s="1262"/>
      <c r="BS86" s="1262"/>
      <c r="BT86" s="1262"/>
      <c r="BU86" s="1263"/>
      <c r="BV86" s="1421"/>
      <c r="BW86" s="1422"/>
      <c r="BX86" s="1422"/>
      <c r="BY86" s="1422"/>
      <c r="BZ86" s="1422"/>
      <c r="CA86" s="1422"/>
      <c r="CB86" s="1422"/>
      <c r="CC86" s="1297" t="s">
        <v>44</v>
      </c>
      <c r="CD86" s="1298"/>
      <c r="CE86" s="1298"/>
      <c r="CF86" s="1298"/>
      <c r="CG86" s="1298"/>
      <c r="CH86" s="1298"/>
      <c r="CI86" s="1299"/>
      <c r="CJ86" s="41"/>
    </row>
    <row r="87" spans="1:88" ht="15" customHeight="1" x14ac:dyDescent="0.15">
      <c r="A87" s="1405"/>
      <c r="B87" s="1406"/>
      <c r="C87" s="1406"/>
      <c r="D87" s="1406"/>
      <c r="E87" s="1406"/>
      <c r="F87" s="1406"/>
      <c r="G87" s="1407"/>
      <c r="H87" s="1411"/>
      <c r="I87" s="1406"/>
      <c r="J87" s="1407"/>
      <c r="K87" s="1319" t="s">
        <v>398</v>
      </c>
      <c r="L87" s="1319"/>
      <c r="M87" s="1319"/>
      <c r="N87" s="1319"/>
      <c r="O87" s="1319"/>
      <c r="P87" s="1319"/>
      <c r="Q87" s="1319"/>
      <c r="R87" s="1319"/>
      <c r="S87" s="1319"/>
      <c r="T87" s="1416"/>
      <c r="U87" s="504"/>
      <c r="V87" s="1336"/>
      <c r="W87" s="1411"/>
      <c r="X87" s="1406"/>
      <c r="Y87" s="1407"/>
      <c r="Z87" s="1418"/>
      <c r="AA87" s="1418"/>
      <c r="AB87" s="1418"/>
      <c r="AC87" s="1418"/>
      <c r="AD87" s="1418"/>
      <c r="AE87" s="1319"/>
      <c r="AF87" s="1319"/>
      <c r="AG87" s="1319"/>
      <c r="AH87" s="1319"/>
      <c r="AI87" s="1319"/>
      <c r="AJ87" s="1319"/>
      <c r="AK87" s="1319"/>
      <c r="AL87" s="1319"/>
      <c r="AM87" s="1264" t="s">
        <v>400</v>
      </c>
      <c r="AN87" s="1265"/>
      <c r="AO87" s="1265"/>
      <c r="AP87" s="1265"/>
      <c r="AQ87" s="1265"/>
      <c r="AR87" s="1266"/>
      <c r="AS87" s="1320" t="s">
        <v>401</v>
      </c>
      <c r="AT87" s="1321"/>
      <c r="AU87" s="1321"/>
      <c r="AV87" s="1321"/>
      <c r="AW87" s="1321"/>
      <c r="AX87" s="1321"/>
      <c r="AY87" s="1321"/>
      <c r="AZ87" s="1322"/>
      <c r="BA87" s="1264" t="s">
        <v>402</v>
      </c>
      <c r="BB87" s="1265"/>
      <c r="BC87" s="1265"/>
      <c r="BD87" s="1265"/>
      <c r="BE87" s="1265"/>
      <c r="BF87" s="1265"/>
      <c r="BG87" s="1266"/>
      <c r="BH87" s="1264" t="s">
        <v>403</v>
      </c>
      <c r="BI87" s="1265"/>
      <c r="BJ87" s="1265"/>
      <c r="BK87" s="1265"/>
      <c r="BL87" s="1265"/>
      <c r="BM87" s="1265"/>
      <c r="BN87" s="1266"/>
      <c r="BO87" s="1264" t="s">
        <v>24</v>
      </c>
      <c r="BP87" s="1265"/>
      <c r="BQ87" s="1265"/>
      <c r="BR87" s="1265"/>
      <c r="BS87" s="1265"/>
      <c r="BT87" s="1265"/>
      <c r="BU87" s="1266"/>
      <c r="BV87" s="1423"/>
      <c r="BW87" s="1424"/>
      <c r="BX87" s="1424"/>
      <c r="BY87" s="1424"/>
      <c r="BZ87" s="1424"/>
      <c r="CA87" s="1424"/>
      <c r="CB87" s="1424"/>
      <c r="CC87" s="1300" t="s">
        <v>404</v>
      </c>
      <c r="CD87" s="1301"/>
      <c r="CE87" s="1301"/>
      <c r="CF87" s="1301"/>
      <c r="CG87" s="1301"/>
      <c r="CH87" s="1301"/>
      <c r="CI87" s="1302"/>
      <c r="CJ87" s="41"/>
    </row>
    <row r="88" spans="1:88" ht="8.1" customHeight="1" x14ac:dyDescent="0.15">
      <c r="A88" s="1425" t="str">
        <f ca="1">IFERROR(VLOOKUP(H88,INDIRECT("機械一覧"),2,FALSE),"")</f>
        <v/>
      </c>
      <c r="B88" s="1426"/>
      <c r="C88" s="1426"/>
      <c r="D88" s="1426"/>
      <c r="E88" s="1426"/>
      <c r="F88" s="1426"/>
      <c r="G88" s="1427"/>
      <c r="H88" s="1434"/>
      <c r="I88" s="1435"/>
      <c r="J88" s="1436"/>
      <c r="K88" s="1125" t="s">
        <v>335</v>
      </c>
      <c r="L88" s="1506" t="str">
        <f ca="1">IFERROR(VLOOKUP(H88,INDIRECT("機械一覧"),5,FALSE),"")</f>
        <v/>
      </c>
      <c r="M88" s="1506"/>
      <c r="N88" s="1506"/>
      <c r="O88" s="1506"/>
      <c r="P88" s="1506"/>
      <c r="Q88" s="1506"/>
      <c r="R88" s="1506"/>
      <c r="S88" s="1507"/>
      <c r="T88" s="1267" t="s">
        <v>405</v>
      </c>
      <c r="U88" s="1268"/>
      <c r="V88" s="1269"/>
      <c r="W88" s="1444" t="str">
        <f ca="1">IFERROR(VLOOKUP(H88,INDIRECT("機械一覧"),14,FALSE),"")</f>
        <v/>
      </c>
      <c r="X88" s="1445"/>
      <c r="Y88" s="1446"/>
      <c r="Z88" s="1444" t="str">
        <f ca="1">IFERROR(VLOOKUP(H88,INDIRECT("機械一覧"),16,FALSE),"")</f>
        <v/>
      </c>
      <c r="AA88" s="1445"/>
      <c r="AB88" s="1445"/>
      <c r="AC88" s="1445"/>
      <c r="AD88" s="1446"/>
      <c r="AE88" s="1510"/>
      <c r="AF88" s="1451"/>
      <c r="AG88" s="1453" t="s">
        <v>27</v>
      </c>
      <c r="AH88" s="1451"/>
      <c r="AI88" s="1451"/>
      <c r="AJ88" s="1455" t="s">
        <v>307</v>
      </c>
      <c r="AK88" s="1455"/>
      <c r="AL88" s="1456"/>
      <c r="AM88" s="1270" t="s">
        <v>27</v>
      </c>
      <c r="AN88" s="1270"/>
      <c r="AO88" s="1270"/>
      <c r="AP88" s="1271" t="s">
        <v>407</v>
      </c>
      <c r="AQ88" s="1270"/>
      <c r="AR88" s="1270"/>
      <c r="AS88" s="1272" t="s">
        <v>151</v>
      </c>
      <c r="AT88" s="1273"/>
      <c r="AU88" s="1273"/>
      <c r="AV88" s="1273"/>
      <c r="AW88" s="1274"/>
      <c r="AX88" s="1275" t="s">
        <v>294</v>
      </c>
      <c r="AY88" s="1275"/>
      <c r="AZ88" s="1275"/>
      <c r="BA88" s="1276" t="s">
        <v>294</v>
      </c>
      <c r="BB88" s="1276"/>
      <c r="BC88" s="1276"/>
      <c r="BD88" s="1276"/>
      <c r="BE88" s="1276"/>
      <c r="BF88" s="1276"/>
      <c r="BG88" s="1276"/>
      <c r="BH88" s="1277" t="s">
        <v>341</v>
      </c>
      <c r="BI88" s="1277"/>
      <c r="BJ88" s="1277"/>
      <c r="BK88" s="1277"/>
      <c r="BL88" s="1277"/>
      <c r="BM88" s="1277"/>
      <c r="BN88" s="1277"/>
      <c r="BO88" s="1277" t="s">
        <v>341</v>
      </c>
      <c r="BP88" s="1277"/>
      <c r="BQ88" s="1277"/>
      <c r="BR88" s="1277"/>
      <c r="BS88" s="1277"/>
      <c r="BT88" s="1277"/>
      <c r="BU88" s="1277"/>
      <c r="BV88" s="1277" t="s">
        <v>341</v>
      </c>
      <c r="BW88" s="1277"/>
      <c r="BX88" s="1277"/>
      <c r="BY88" s="1277"/>
      <c r="BZ88" s="1277"/>
      <c r="CA88" s="1277"/>
      <c r="CB88" s="1303"/>
      <c r="CC88" s="1304" t="s">
        <v>341</v>
      </c>
      <c r="CD88" s="1277"/>
      <c r="CE88" s="1277"/>
      <c r="CF88" s="1277"/>
      <c r="CG88" s="1277"/>
      <c r="CH88" s="1277"/>
      <c r="CI88" s="1303"/>
      <c r="CJ88" s="41"/>
    </row>
    <row r="89" spans="1:88" ht="12" customHeight="1" x14ac:dyDescent="0.15">
      <c r="A89" s="1428"/>
      <c r="B89" s="1429"/>
      <c r="C89" s="1429"/>
      <c r="D89" s="1429"/>
      <c r="E89" s="1429"/>
      <c r="F89" s="1429"/>
      <c r="G89" s="1430"/>
      <c r="H89" s="1437"/>
      <c r="I89" s="1438"/>
      <c r="J89" s="1439"/>
      <c r="K89" s="988"/>
      <c r="L89" s="1508"/>
      <c r="M89" s="1508"/>
      <c r="N89" s="1508"/>
      <c r="O89" s="1508"/>
      <c r="P89" s="1508"/>
      <c r="Q89" s="1508"/>
      <c r="R89" s="1508"/>
      <c r="S89" s="1509"/>
      <c r="T89" s="1459"/>
      <c r="U89" s="1460"/>
      <c r="V89" s="1461"/>
      <c r="W89" s="1447"/>
      <c r="X89" s="1448"/>
      <c r="Y89" s="1449"/>
      <c r="Z89" s="1447"/>
      <c r="AA89" s="1450"/>
      <c r="AB89" s="1450"/>
      <c r="AC89" s="1450"/>
      <c r="AD89" s="1449"/>
      <c r="AE89" s="1511"/>
      <c r="AF89" s="1452"/>
      <c r="AG89" s="1454"/>
      <c r="AH89" s="1452"/>
      <c r="AI89" s="1452"/>
      <c r="AJ89" s="1457"/>
      <c r="AK89" s="1457"/>
      <c r="AL89" s="1458"/>
      <c r="AM89" s="1284"/>
      <c r="AN89" s="1285"/>
      <c r="AO89" s="1286"/>
      <c r="AP89" s="1284"/>
      <c r="AQ89" s="1285"/>
      <c r="AR89" s="1286"/>
      <c r="AS89" s="1287"/>
      <c r="AT89" s="1288"/>
      <c r="AU89" s="204" t="s">
        <v>386</v>
      </c>
      <c r="AV89" s="1289"/>
      <c r="AW89" s="1290"/>
      <c r="AX89" s="1284"/>
      <c r="AY89" s="1285"/>
      <c r="AZ89" s="1286"/>
      <c r="BA89" s="1465" t="str">
        <f>IF(AND(ISBLANK(AP89),ISBLANK(AX89),ISBLANK(AP90),ISBLANK(AX90),ISBLANK(AP91),ISBLANK(AX91))," ",IF(AND(ISBLANK(AP90),ISBLANK(AX90),ISBLANK(AP91),ISBLANK(AX91)),AP89*AX89,IF(AND(ISBLANK(AP91),ISBLANK(AX91)),(AP89*AX89)+(AP90*AX90),(AP89*AX89)+(AP90*AX90)+(AP91*AX91))))</f>
        <v xml:space="preserve"> </v>
      </c>
      <c r="BB89" s="1465"/>
      <c r="BC89" s="1465"/>
      <c r="BD89" s="1465"/>
      <c r="BE89" s="1465"/>
      <c r="BF89" s="1465"/>
      <c r="BG89" s="1465"/>
      <c r="BH89" s="1487"/>
      <c r="BI89" s="1487"/>
      <c r="BJ89" s="1487"/>
      <c r="BK89" s="1487"/>
      <c r="BL89" s="1487"/>
      <c r="BM89" s="1487"/>
      <c r="BN89" s="1487"/>
      <c r="BO89" s="1467" t="str">
        <f>IF(OR(BA89=" ",ISBLANK(BH89))," ",ROUNDDOWN(BA89*BH89,0))</f>
        <v xml:space="preserve"> </v>
      </c>
      <c r="BP89" s="1467"/>
      <c r="BQ89" s="1467"/>
      <c r="BR89" s="1467"/>
      <c r="BS89" s="1467"/>
      <c r="BT89" s="1467"/>
      <c r="BU89" s="1467"/>
      <c r="BV89" s="1469">
        <f>IFERROR(INDEX('報告書(２葉)'!$BK$10:$BK$95,MATCH(H88,'報告書(２葉)'!$BI$10:$BI$95,0)),"")</f>
        <v>0</v>
      </c>
      <c r="BW89" s="1469"/>
      <c r="BX89" s="1469"/>
      <c r="BY89" s="1469"/>
      <c r="BZ89" s="1469"/>
      <c r="CA89" s="1469"/>
      <c r="CB89" s="1470"/>
      <c r="CC89" s="1328"/>
      <c r="CD89" s="1328"/>
      <c r="CE89" s="1328"/>
      <c r="CF89" s="1328"/>
      <c r="CG89" s="1328"/>
      <c r="CH89" s="1328"/>
      <c r="CI89" s="1328"/>
      <c r="CJ89" s="41"/>
    </row>
    <row r="90" spans="1:88" ht="20.100000000000001" customHeight="1" x14ac:dyDescent="0.15">
      <c r="A90" s="1428"/>
      <c r="B90" s="1429"/>
      <c r="C90" s="1429"/>
      <c r="D90" s="1429"/>
      <c r="E90" s="1429"/>
      <c r="F90" s="1429"/>
      <c r="G90" s="1430"/>
      <c r="H90" s="1437"/>
      <c r="I90" s="1438"/>
      <c r="J90" s="1439"/>
      <c r="K90" s="1332" t="str">
        <f ca="1">IFERROR(VLOOKUP(H88,INDIRECT("機械一覧"),3,FALSE),"")</f>
        <v/>
      </c>
      <c r="L90" s="1333"/>
      <c r="M90" s="1333"/>
      <c r="N90" s="1333"/>
      <c r="O90" s="1333"/>
      <c r="P90" s="1333"/>
      <c r="Q90" s="1333"/>
      <c r="R90" s="1333"/>
      <c r="S90" s="1334"/>
      <c r="T90" s="1462"/>
      <c r="U90" s="1463"/>
      <c r="V90" s="1464"/>
      <c r="W90" s="1447"/>
      <c r="X90" s="1448"/>
      <c r="Y90" s="1449"/>
      <c r="Z90" s="1447"/>
      <c r="AA90" s="1450"/>
      <c r="AB90" s="1450"/>
      <c r="AC90" s="1450"/>
      <c r="AD90" s="1449"/>
      <c r="AE90" s="833"/>
      <c r="AF90" s="833"/>
      <c r="AG90" s="833"/>
      <c r="AH90" s="833"/>
      <c r="AI90" s="833"/>
      <c r="AJ90" s="833"/>
      <c r="AK90" s="833"/>
      <c r="AL90" s="908"/>
      <c r="AM90" s="1243"/>
      <c r="AN90" s="1244"/>
      <c r="AO90" s="1245"/>
      <c r="AP90" s="1243"/>
      <c r="AQ90" s="1244"/>
      <c r="AR90" s="1245"/>
      <c r="AS90" s="1246"/>
      <c r="AT90" s="1247"/>
      <c r="AU90" s="205" t="s">
        <v>386</v>
      </c>
      <c r="AV90" s="1248"/>
      <c r="AW90" s="1249"/>
      <c r="AX90" s="1243"/>
      <c r="AY90" s="1244"/>
      <c r="AZ90" s="1245"/>
      <c r="BA90" s="1466"/>
      <c r="BB90" s="1466"/>
      <c r="BC90" s="1466"/>
      <c r="BD90" s="1466"/>
      <c r="BE90" s="1466"/>
      <c r="BF90" s="1466"/>
      <c r="BG90" s="1466"/>
      <c r="BH90" s="1488"/>
      <c r="BI90" s="1488"/>
      <c r="BJ90" s="1488"/>
      <c r="BK90" s="1488"/>
      <c r="BL90" s="1488"/>
      <c r="BM90" s="1488"/>
      <c r="BN90" s="1488"/>
      <c r="BO90" s="1468"/>
      <c r="BP90" s="1468"/>
      <c r="BQ90" s="1468"/>
      <c r="BR90" s="1468"/>
      <c r="BS90" s="1468"/>
      <c r="BT90" s="1468"/>
      <c r="BU90" s="1468"/>
      <c r="BV90" s="1469"/>
      <c r="BW90" s="1469"/>
      <c r="BX90" s="1469"/>
      <c r="BY90" s="1469"/>
      <c r="BZ90" s="1469"/>
      <c r="CA90" s="1469"/>
      <c r="CB90" s="1470"/>
      <c r="CC90" s="1329"/>
      <c r="CD90" s="1329"/>
      <c r="CE90" s="1329"/>
      <c r="CF90" s="1329"/>
      <c r="CG90" s="1329"/>
      <c r="CH90" s="1329"/>
      <c r="CI90" s="1329"/>
      <c r="CJ90" s="41"/>
    </row>
    <row r="91" spans="1:88" ht="20.100000000000001" customHeight="1" x14ac:dyDescent="0.15">
      <c r="A91" s="1431"/>
      <c r="B91" s="1432"/>
      <c r="C91" s="1432"/>
      <c r="D91" s="1432"/>
      <c r="E91" s="1432"/>
      <c r="F91" s="1432"/>
      <c r="G91" s="1433"/>
      <c r="H91" s="1437"/>
      <c r="I91" s="1438"/>
      <c r="J91" s="1439"/>
      <c r="K91" s="1330" t="str">
        <f ca="1">IFERROR(VLOOKUP(H88,INDIRECT("機械一覧"),4,FALSE),"")</f>
        <v/>
      </c>
      <c r="L91" s="1331"/>
      <c r="M91" s="1331"/>
      <c r="N91" s="1331"/>
      <c r="O91" s="1331"/>
      <c r="P91" s="1331"/>
      <c r="Q91" s="1331"/>
      <c r="R91" s="1331"/>
      <c r="S91" s="198" t="s">
        <v>351</v>
      </c>
      <c r="T91" s="1462"/>
      <c r="U91" s="1463"/>
      <c r="V91" s="1464"/>
      <c r="W91" s="1447"/>
      <c r="X91" s="1450"/>
      <c r="Y91" s="1449"/>
      <c r="Z91" s="1447"/>
      <c r="AA91" s="1450"/>
      <c r="AB91" s="1450"/>
      <c r="AC91" s="1450"/>
      <c r="AD91" s="1449"/>
      <c r="AE91" s="1307"/>
      <c r="AF91" s="1294"/>
      <c r="AG91" s="201" t="s">
        <v>27</v>
      </c>
      <c r="AH91" s="1294"/>
      <c r="AI91" s="1294"/>
      <c r="AJ91" s="1295" t="s">
        <v>135</v>
      </c>
      <c r="AK91" s="1295"/>
      <c r="AL91" s="1296"/>
      <c r="AM91" s="1243"/>
      <c r="AN91" s="1244"/>
      <c r="AO91" s="1245"/>
      <c r="AP91" s="1243"/>
      <c r="AQ91" s="1244"/>
      <c r="AR91" s="1245"/>
      <c r="AS91" s="1246"/>
      <c r="AT91" s="1247"/>
      <c r="AU91" s="205" t="s">
        <v>386</v>
      </c>
      <c r="AV91" s="1248"/>
      <c r="AW91" s="1249"/>
      <c r="AX91" s="1243"/>
      <c r="AY91" s="1244"/>
      <c r="AZ91" s="1245"/>
      <c r="BA91" s="1466"/>
      <c r="BB91" s="1466"/>
      <c r="BC91" s="1466"/>
      <c r="BD91" s="1466"/>
      <c r="BE91" s="1466"/>
      <c r="BF91" s="1466"/>
      <c r="BG91" s="1466"/>
      <c r="BH91" s="1488"/>
      <c r="BI91" s="1488"/>
      <c r="BJ91" s="1488"/>
      <c r="BK91" s="1488"/>
      <c r="BL91" s="1488"/>
      <c r="BM91" s="1488"/>
      <c r="BN91" s="1488"/>
      <c r="BO91" s="1468"/>
      <c r="BP91" s="1468"/>
      <c r="BQ91" s="1468"/>
      <c r="BR91" s="1468"/>
      <c r="BS91" s="1468"/>
      <c r="BT91" s="1468"/>
      <c r="BU91" s="1468"/>
      <c r="BV91" s="1305" t="str">
        <f>IFERROR(INDEX('報告書(２葉)'!$BJ$11:$BJ$95,MATCH(H88,'報告書(２葉)'!$BI$11:$BI$95,0)),"")</f>
        <v/>
      </c>
      <c r="BW91" s="1305"/>
      <c r="BX91" s="1305"/>
      <c r="BY91" s="1305"/>
      <c r="BZ91" s="1305"/>
      <c r="CA91" s="1305"/>
      <c r="CB91" s="1306"/>
      <c r="CC91" s="1329"/>
      <c r="CD91" s="1329"/>
      <c r="CE91" s="1329"/>
      <c r="CF91" s="1329"/>
      <c r="CG91" s="1329"/>
      <c r="CH91" s="1329"/>
      <c r="CI91" s="1329"/>
      <c r="CJ91" s="41"/>
    </row>
    <row r="92" spans="1:88" ht="20.100000000000001" customHeight="1" x14ac:dyDescent="0.15">
      <c r="A92" s="1471" t="str">
        <f ca="1">IFERROR(VLOOKUP(H92,INDIRECT("機械一覧"),2,FALSE),"")</f>
        <v/>
      </c>
      <c r="B92" s="1472"/>
      <c r="C92" s="1472"/>
      <c r="D92" s="1472"/>
      <c r="E92" s="1472"/>
      <c r="F92" s="1472"/>
      <c r="G92" s="1473"/>
      <c r="H92" s="1437"/>
      <c r="I92" s="1438"/>
      <c r="J92" s="1439"/>
      <c r="K92" s="182" t="s">
        <v>335</v>
      </c>
      <c r="L92" s="1237" t="str">
        <f ca="1">IFERROR(VLOOKUP(H92,INDIRECT("機械一覧"),5,FALSE),"")</f>
        <v/>
      </c>
      <c r="M92" s="1237"/>
      <c r="N92" s="1237"/>
      <c r="O92" s="1237"/>
      <c r="P92" s="1237"/>
      <c r="Q92" s="1237"/>
      <c r="R92" s="1237"/>
      <c r="S92" s="1238"/>
      <c r="T92" s="1479"/>
      <c r="U92" s="1479"/>
      <c r="V92" s="1479"/>
      <c r="W92" s="1480" t="str">
        <f ca="1">IFERROR(VLOOKUP(H92,INDIRECT("機械一覧"),14,FALSE),"")</f>
        <v/>
      </c>
      <c r="X92" s="1481"/>
      <c r="Y92" s="1482"/>
      <c r="Z92" s="1480" t="str">
        <f ca="1">IFERROR(VLOOKUP(H92,INDIRECT("機械一覧"),16,FALSE),"")</f>
        <v/>
      </c>
      <c r="AA92" s="1481"/>
      <c r="AB92" s="1481"/>
      <c r="AC92" s="1481"/>
      <c r="AD92" s="1482"/>
      <c r="AE92" s="1239"/>
      <c r="AF92" s="1240"/>
      <c r="AG92" s="202" t="s">
        <v>27</v>
      </c>
      <c r="AH92" s="1240"/>
      <c r="AI92" s="1240"/>
      <c r="AJ92" s="1241" t="s">
        <v>307</v>
      </c>
      <c r="AK92" s="1241"/>
      <c r="AL92" s="1242"/>
      <c r="AM92" s="1243"/>
      <c r="AN92" s="1244"/>
      <c r="AO92" s="1245"/>
      <c r="AP92" s="1243"/>
      <c r="AQ92" s="1244"/>
      <c r="AR92" s="1245"/>
      <c r="AS92" s="1246"/>
      <c r="AT92" s="1247"/>
      <c r="AU92" s="205" t="s">
        <v>386</v>
      </c>
      <c r="AV92" s="1248"/>
      <c r="AW92" s="1249"/>
      <c r="AX92" s="1243"/>
      <c r="AY92" s="1244"/>
      <c r="AZ92" s="1245"/>
      <c r="BA92" s="1465" t="str">
        <f>IF(AND(ISBLANK(AP92),ISBLANK(AX92),ISBLANK(AP93),ISBLANK(AX93),ISBLANK(AP94),ISBLANK(AX94))," ",IF(AND(ISBLANK(AP93),ISBLANK(AX93),ISBLANK(AP94),ISBLANK(AX94)),AP92*AX92,IF(AND(ISBLANK(AP94),ISBLANK(AX94)),(AP92*AX92)+(AP93*AX93),(AP92*AX92)+(AP93*AX93)+(AP94*AX94))))</f>
        <v xml:space="preserve"> </v>
      </c>
      <c r="BB92" s="1465"/>
      <c r="BC92" s="1465"/>
      <c r="BD92" s="1465"/>
      <c r="BE92" s="1465"/>
      <c r="BF92" s="1465"/>
      <c r="BG92" s="1465"/>
      <c r="BH92" s="1488"/>
      <c r="BI92" s="1488"/>
      <c r="BJ92" s="1488"/>
      <c r="BK92" s="1488"/>
      <c r="BL92" s="1488"/>
      <c r="BM92" s="1488"/>
      <c r="BN92" s="1488"/>
      <c r="BO92" s="1468" t="str">
        <f>IF(OR(BA92=" ",ISBLANK(BH92))," ",ROUNDDOWN(BA92*BH92,0))</f>
        <v xml:space="preserve"> </v>
      </c>
      <c r="BP92" s="1468"/>
      <c r="BQ92" s="1468"/>
      <c r="BR92" s="1468"/>
      <c r="BS92" s="1468"/>
      <c r="BT92" s="1468"/>
      <c r="BU92" s="1468"/>
      <c r="BV92" s="1469">
        <f>IFERROR(INDEX('報告書(２葉)'!$BK$11:$BK$95,MATCH(H92,'報告書(２葉)'!$BI$11:$BI$95,0)),"")</f>
        <v>0</v>
      </c>
      <c r="BW92" s="1469"/>
      <c r="BX92" s="1469"/>
      <c r="BY92" s="1469"/>
      <c r="BZ92" s="1469"/>
      <c r="CA92" s="1469"/>
      <c r="CB92" s="1470"/>
      <c r="CC92" s="1329"/>
      <c r="CD92" s="1329"/>
      <c r="CE92" s="1329"/>
      <c r="CF92" s="1329"/>
      <c r="CG92" s="1329"/>
      <c r="CH92" s="1329"/>
      <c r="CI92" s="1329"/>
      <c r="CJ92" s="41"/>
    </row>
    <row r="93" spans="1:88" ht="20.100000000000001" customHeight="1" x14ac:dyDescent="0.15">
      <c r="A93" s="1474"/>
      <c r="B93" s="941"/>
      <c r="C93" s="941"/>
      <c r="D93" s="941"/>
      <c r="E93" s="941"/>
      <c r="F93" s="941"/>
      <c r="G93" s="1475"/>
      <c r="H93" s="1437"/>
      <c r="I93" s="1438"/>
      <c r="J93" s="1439"/>
      <c r="K93" s="1332" t="str">
        <f ca="1">IFERROR(VLOOKUP(H92,INDIRECT("機械一覧"),3,FALSE),"")</f>
        <v/>
      </c>
      <c r="L93" s="1333"/>
      <c r="M93" s="1333"/>
      <c r="N93" s="1333"/>
      <c r="O93" s="1333"/>
      <c r="P93" s="1333"/>
      <c r="Q93" s="1333"/>
      <c r="R93" s="1333"/>
      <c r="S93" s="1334"/>
      <c r="T93" s="1479"/>
      <c r="U93" s="1479"/>
      <c r="V93" s="1479"/>
      <c r="W93" s="1447"/>
      <c r="X93" s="1450"/>
      <c r="Y93" s="1449"/>
      <c r="Z93" s="1447"/>
      <c r="AA93" s="1450"/>
      <c r="AB93" s="1450"/>
      <c r="AC93" s="1450"/>
      <c r="AD93" s="1449"/>
      <c r="AE93" s="833"/>
      <c r="AF93" s="833"/>
      <c r="AG93" s="833"/>
      <c r="AH93" s="833"/>
      <c r="AI93" s="833"/>
      <c r="AJ93" s="833"/>
      <c r="AK93" s="833"/>
      <c r="AL93" s="908"/>
      <c r="AM93" s="1243"/>
      <c r="AN93" s="1244"/>
      <c r="AO93" s="1245"/>
      <c r="AP93" s="1243"/>
      <c r="AQ93" s="1244"/>
      <c r="AR93" s="1245"/>
      <c r="AS93" s="1246"/>
      <c r="AT93" s="1247"/>
      <c r="AU93" s="205" t="s">
        <v>386</v>
      </c>
      <c r="AV93" s="1248"/>
      <c r="AW93" s="1249"/>
      <c r="AX93" s="1243"/>
      <c r="AY93" s="1244"/>
      <c r="AZ93" s="1245"/>
      <c r="BA93" s="1466"/>
      <c r="BB93" s="1466"/>
      <c r="BC93" s="1466"/>
      <c r="BD93" s="1466"/>
      <c r="BE93" s="1466"/>
      <c r="BF93" s="1466"/>
      <c r="BG93" s="1466"/>
      <c r="BH93" s="1488"/>
      <c r="BI93" s="1488"/>
      <c r="BJ93" s="1488"/>
      <c r="BK93" s="1488"/>
      <c r="BL93" s="1488"/>
      <c r="BM93" s="1488"/>
      <c r="BN93" s="1488"/>
      <c r="BO93" s="1468"/>
      <c r="BP93" s="1468"/>
      <c r="BQ93" s="1468"/>
      <c r="BR93" s="1468"/>
      <c r="BS93" s="1468"/>
      <c r="BT93" s="1468"/>
      <c r="BU93" s="1468"/>
      <c r="BV93" s="1469"/>
      <c r="BW93" s="1469"/>
      <c r="BX93" s="1469"/>
      <c r="BY93" s="1469"/>
      <c r="BZ93" s="1469"/>
      <c r="CA93" s="1469"/>
      <c r="CB93" s="1470"/>
      <c r="CC93" s="1329"/>
      <c r="CD93" s="1329"/>
      <c r="CE93" s="1329"/>
      <c r="CF93" s="1329"/>
      <c r="CG93" s="1329"/>
      <c r="CH93" s="1329"/>
      <c r="CI93" s="1329"/>
      <c r="CJ93" s="41"/>
    </row>
    <row r="94" spans="1:88" ht="20.100000000000001" customHeight="1" x14ac:dyDescent="0.15">
      <c r="A94" s="1476"/>
      <c r="B94" s="1477"/>
      <c r="C94" s="1477"/>
      <c r="D94" s="1477"/>
      <c r="E94" s="1477"/>
      <c r="F94" s="1477"/>
      <c r="G94" s="1478"/>
      <c r="H94" s="1437"/>
      <c r="I94" s="1438"/>
      <c r="J94" s="1439"/>
      <c r="K94" s="1330" t="str">
        <f ca="1">IFERROR(VLOOKUP(H92,INDIRECT("機械一覧"),4,FALSE),"")</f>
        <v/>
      </c>
      <c r="L94" s="1331"/>
      <c r="M94" s="1331"/>
      <c r="N94" s="1331"/>
      <c r="O94" s="1331"/>
      <c r="P94" s="1331"/>
      <c r="Q94" s="1331"/>
      <c r="R94" s="1331"/>
      <c r="S94" s="198" t="s">
        <v>351</v>
      </c>
      <c r="T94" s="1479"/>
      <c r="U94" s="1479"/>
      <c r="V94" s="1479"/>
      <c r="W94" s="1483"/>
      <c r="X94" s="1484"/>
      <c r="Y94" s="1485"/>
      <c r="Z94" s="1483"/>
      <c r="AA94" s="1484"/>
      <c r="AB94" s="1484"/>
      <c r="AC94" s="1484"/>
      <c r="AD94" s="1485"/>
      <c r="AE94" s="1307"/>
      <c r="AF94" s="1294"/>
      <c r="AG94" s="201" t="s">
        <v>27</v>
      </c>
      <c r="AH94" s="1294"/>
      <c r="AI94" s="1294"/>
      <c r="AJ94" s="1295" t="s">
        <v>135</v>
      </c>
      <c r="AK94" s="1295"/>
      <c r="AL94" s="1296"/>
      <c r="AM94" s="1243"/>
      <c r="AN94" s="1244"/>
      <c r="AO94" s="1245"/>
      <c r="AP94" s="1243"/>
      <c r="AQ94" s="1244"/>
      <c r="AR94" s="1245"/>
      <c r="AS94" s="1246"/>
      <c r="AT94" s="1247"/>
      <c r="AU94" s="205" t="s">
        <v>386</v>
      </c>
      <c r="AV94" s="1248"/>
      <c r="AW94" s="1249"/>
      <c r="AX94" s="1243"/>
      <c r="AY94" s="1244"/>
      <c r="AZ94" s="1245"/>
      <c r="BA94" s="1466"/>
      <c r="BB94" s="1466"/>
      <c r="BC94" s="1466"/>
      <c r="BD94" s="1466"/>
      <c r="BE94" s="1466"/>
      <c r="BF94" s="1466"/>
      <c r="BG94" s="1466"/>
      <c r="BH94" s="1488"/>
      <c r="BI94" s="1488"/>
      <c r="BJ94" s="1488"/>
      <c r="BK94" s="1488"/>
      <c r="BL94" s="1488"/>
      <c r="BM94" s="1488"/>
      <c r="BN94" s="1488"/>
      <c r="BO94" s="1468"/>
      <c r="BP94" s="1468"/>
      <c r="BQ94" s="1468"/>
      <c r="BR94" s="1468"/>
      <c r="BS94" s="1468"/>
      <c r="BT94" s="1468"/>
      <c r="BU94" s="1468"/>
      <c r="BV94" s="1305" t="str">
        <f>IFERROR(INDEX('報告書(２葉)'!$BJ$11:$BJ$95,MATCH(H92,'報告書(２葉)'!$BI$11:$BI$95,0)),"")</f>
        <v/>
      </c>
      <c r="BW94" s="1305"/>
      <c r="BX94" s="1305"/>
      <c r="BY94" s="1305"/>
      <c r="BZ94" s="1305"/>
      <c r="CA94" s="1305"/>
      <c r="CB94" s="1306"/>
      <c r="CC94" s="1329"/>
      <c r="CD94" s="1329"/>
      <c r="CE94" s="1329"/>
      <c r="CF94" s="1329"/>
      <c r="CG94" s="1329"/>
      <c r="CH94" s="1329"/>
      <c r="CI94" s="1329"/>
      <c r="CJ94" s="41"/>
    </row>
    <row r="95" spans="1:88" ht="20.100000000000001" customHeight="1" x14ac:dyDescent="0.15">
      <c r="A95" s="1471" t="str">
        <f ca="1">IFERROR(VLOOKUP(H95,INDIRECT("機械一覧"),2,FALSE),"")</f>
        <v/>
      </c>
      <c r="B95" s="1472"/>
      <c r="C95" s="1472"/>
      <c r="D95" s="1472"/>
      <c r="E95" s="1472"/>
      <c r="F95" s="1472"/>
      <c r="G95" s="1473"/>
      <c r="H95" s="1489"/>
      <c r="I95" s="1489"/>
      <c r="J95" s="1489"/>
      <c r="K95" s="182" t="s">
        <v>335</v>
      </c>
      <c r="L95" s="1237" t="str">
        <f ca="1">IFERROR(VLOOKUP(H95,INDIRECT("機械一覧"),5,FALSE),"")</f>
        <v/>
      </c>
      <c r="M95" s="1237"/>
      <c r="N95" s="1237"/>
      <c r="O95" s="1237"/>
      <c r="P95" s="1237"/>
      <c r="Q95" s="1237"/>
      <c r="R95" s="1237"/>
      <c r="S95" s="1238"/>
      <c r="T95" s="1479"/>
      <c r="U95" s="1479"/>
      <c r="V95" s="1479"/>
      <c r="W95" s="1480" t="str">
        <f ca="1">IFERROR(VLOOKUP(H95,INDIRECT("機械一覧"),14,FALSE),"")</f>
        <v/>
      </c>
      <c r="X95" s="1481"/>
      <c r="Y95" s="1482"/>
      <c r="Z95" s="1480" t="str">
        <f ca="1">IFERROR(VLOOKUP(H95,INDIRECT("機械一覧"),16,FALSE),"")</f>
        <v/>
      </c>
      <c r="AA95" s="1481"/>
      <c r="AB95" s="1481"/>
      <c r="AC95" s="1481"/>
      <c r="AD95" s="1482"/>
      <c r="AE95" s="1239"/>
      <c r="AF95" s="1240"/>
      <c r="AG95" s="202" t="s">
        <v>27</v>
      </c>
      <c r="AH95" s="1240"/>
      <c r="AI95" s="1240"/>
      <c r="AJ95" s="1241" t="s">
        <v>307</v>
      </c>
      <c r="AK95" s="1241"/>
      <c r="AL95" s="1242"/>
      <c r="AM95" s="1243"/>
      <c r="AN95" s="1244"/>
      <c r="AO95" s="1245"/>
      <c r="AP95" s="1243"/>
      <c r="AQ95" s="1244"/>
      <c r="AR95" s="1245"/>
      <c r="AS95" s="1246"/>
      <c r="AT95" s="1247"/>
      <c r="AU95" s="205" t="s">
        <v>386</v>
      </c>
      <c r="AV95" s="1248"/>
      <c r="AW95" s="1249"/>
      <c r="AX95" s="1243"/>
      <c r="AY95" s="1244"/>
      <c r="AZ95" s="1245"/>
      <c r="BA95" s="1465" t="str">
        <f>IF(AND(ISBLANK(AP95),ISBLANK(AX95),ISBLANK(AP96),ISBLANK(AX96),ISBLANK(AP97),ISBLANK(AX97))," ",IF(AND(ISBLANK(AP96),ISBLANK(AX96),ISBLANK(AP97),ISBLANK(AX97)),AP95*AX95,IF(AND(ISBLANK(AP97),ISBLANK(AX97)),(AP95*AX95)+(AP96*AX96),(AP95*AX95)+(AP96*AX96)+(AP97*AX97))))</f>
        <v xml:space="preserve"> </v>
      </c>
      <c r="BB95" s="1465"/>
      <c r="BC95" s="1465"/>
      <c r="BD95" s="1465"/>
      <c r="BE95" s="1465"/>
      <c r="BF95" s="1465"/>
      <c r="BG95" s="1465"/>
      <c r="BH95" s="1488"/>
      <c r="BI95" s="1488"/>
      <c r="BJ95" s="1488"/>
      <c r="BK95" s="1488"/>
      <c r="BL95" s="1488"/>
      <c r="BM95" s="1488"/>
      <c r="BN95" s="1488"/>
      <c r="BO95" s="1468" t="str">
        <f>IF(OR(BA95=" ",ISBLANK(BH95))," ",ROUNDDOWN(BA95*BH95,0))</f>
        <v xml:space="preserve"> </v>
      </c>
      <c r="BP95" s="1468"/>
      <c r="BQ95" s="1468"/>
      <c r="BR95" s="1468"/>
      <c r="BS95" s="1468"/>
      <c r="BT95" s="1468"/>
      <c r="BU95" s="1468"/>
      <c r="BV95" s="1469">
        <f>IFERROR(INDEX('報告書(２葉)'!$BK$11:$BK$95,MATCH(H95,'報告書(２葉)'!$BI$11:$BI$95,0)),"")</f>
        <v>0</v>
      </c>
      <c r="BW95" s="1469"/>
      <c r="BX95" s="1469"/>
      <c r="BY95" s="1469"/>
      <c r="BZ95" s="1469"/>
      <c r="CA95" s="1469"/>
      <c r="CB95" s="1470"/>
      <c r="CC95" s="1329"/>
      <c r="CD95" s="1329"/>
      <c r="CE95" s="1329"/>
      <c r="CF95" s="1329"/>
      <c r="CG95" s="1329"/>
      <c r="CH95" s="1329"/>
      <c r="CI95" s="1329"/>
      <c r="CJ95" s="41"/>
    </row>
    <row r="96" spans="1:88" ht="20.100000000000001" customHeight="1" x14ac:dyDescent="0.15">
      <c r="A96" s="1474"/>
      <c r="B96" s="941"/>
      <c r="C96" s="941"/>
      <c r="D96" s="941"/>
      <c r="E96" s="941"/>
      <c r="F96" s="941"/>
      <c r="G96" s="1475"/>
      <c r="H96" s="1489"/>
      <c r="I96" s="1489"/>
      <c r="J96" s="1489"/>
      <c r="K96" s="1332" t="str">
        <f ca="1">IFERROR(VLOOKUP(H95,INDIRECT("機械一覧"),3,FALSE),"")</f>
        <v/>
      </c>
      <c r="L96" s="1333"/>
      <c r="M96" s="1333"/>
      <c r="N96" s="1333"/>
      <c r="O96" s="1333"/>
      <c r="P96" s="1333"/>
      <c r="Q96" s="1333"/>
      <c r="R96" s="1333"/>
      <c r="S96" s="1334"/>
      <c r="T96" s="1479"/>
      <c r="U96" s="1479"/>
      <c r="V96" s="1479"/>
      <c r="W96" s="1447"/>
      <c r="X96" s="1450"/>
      <c r="Y96" s="1449"/>
      <c r="Z96" s="1447"/>
      <c r="AA96" s="1450"/>
      <c r="AB96" s="1450"/>
      <c r="AC96" s="1450"/>
      <c r="AD96" s="1449"/>
      <c r="AE96" s="833"/>
      <c r="AF96" s="833"/>
      <c r="AG96" s="833"/>
      <c r="AH96" s="833"/>
      <c r="AI96" s="833"/>
      <c r="AJ96" s="833"/>
      <c r="AK96" s="833"/>
      <c r="AL96" s="908"/>
      <c r="AM96" s="1243"/>
      <c r="AN96" s="1244"/>
      <c r="AO96" s="1245"/>
      <c r="AP96" s="1243"/>
      <c r="AQ96" s="1244"/>
      <c r="AR96" s="1245"/>
      <c r="AS96" s="1246"/>
      <c r="AT96" s="1247"/>
      <c r="AU96" s="205" t="s">
        <v>386</v>
      </c>
      <c r="AV96" s="1248"/>
      <c r="AW96" s="1249"/>
      <c r="AX96" s="1243"/>
      <c r="AY96" s="1244"/>
      <c r="AZ96" s="1245"/>
      <c r="BA96" s="1466"/>
      <c r="BB96" s="1466"/>
      <c r="BC96" s="1466"/>
      <c r="BD96" s="1466"/>
      <c r="BE96" s="1466"/>
      <c r="BF96" s="1466"/>
      <c r="BG96" s="1466"/>
      <c r="BH96" s="1488"/>
      <c r="BI96" s="1488"/>
      <c r="BJ96" s="1488"/>
      <c r="BK96" s="1488"/>
      <c r="BL96" s="1488"/>
      <c r="BM96" s="1488"/>
      <c r="BN96" s="1488"/>
      <c r="BO96" s="1468"/>
      <c r="BP96" s="1468"/>
      <c r="BQ96" s="1468"/>
      <c r="BR96" s="1468"/>
      <c r="BS96" s="1468"/>
      <c r="BT96" s="1468"/>
      <c r="BU96" s="1468"/>
      <c r="BV96" s="1469"/>
      <c r="BW96" s="1469"/>
      <c r="BX96" s="1469"/>
      <c r="BY96" s="1469"/>
      <c r="BZ96" s="1469"/>
      <c r="CA96" s="1469"/>
      <c r="CB96" s="1470"/>
      <c r="CC96" s="1329"/>
      <c r="CD96" s="1329"/>
      <c r="CE96" s="1329"/>
      <c r="CF96" s="1329"/>
      <c r="CG96" s="1329"/>
      <c r="CH96" s="1329"/>
      <c r="CI96" s="1329"/>
      <c r="CJ96" s="41"/>
    </row>
    <row r="97" spans="1:88" ht="20.100000000000001" customHeight="1" x14ac:dyDescent="0.15">
      <c r="A97" s="1476"/>
      <c r="B97" s="1477"/>
      <c r="C97" s="1477"/>
      <c r="D97" s="1477"/>
      <c r="E97" s="1477"/>
      <c r="F97" s="1477"/>
      <c r="G97" s="1478"/>
      <c r="H97" s="1489"/>
      <c r="I97" s="1489"/>
      <c r="J97" s="1489"/>
      <c r="K97" s="1330" t="str">
        <f ca="1">IFERROR(VLOOKUP(H95,INDIRECT("機械一覧"),4,FALSE),"")</f>
        <v/>
      </c>
      <c r="L97" s="1331"/>
      <c r="M97" s="1331"/>
      <c r="N97" s="1331"/>
      <c r="O97" s="1331"/>
      <c r="P97" s="1331"/>
      <c r="Q97" s="1331"/>
      <c r="R97" s="1331"/>
      <c r="S97" s="198" t="s">
        <v>351</v>
      </c>
      <c r="T97" s="1479"/>
      <c r="U97" s="1479"/>
      <c r="V97" s="1479"/>
      <c r="W97" s="1483"/>
      <c r="X97" s="1484"/>
      <c r="Y97" s="1485"/>
      <c r="Z97" s="1483"/>
      <c r="AA97" s="1484"/>
      <c r="AB97" s="1484"/>
      <c r="AC97" s="1484"/>
      <c r="AD97" s="1485"/>
      <c r="AE97" s="1307"/>
      <c r="AF97" s="1294"/>
      <c r="AG97" s="201" t="s">
        <v>27</v>
      </c>
      <c r="AH97" s="1294"/>
      <c r="AI97" s="1294"/>
      <c r="AJ97" s="1295" t="s">
        <v>135</v>
      </c>
      <c r="AK97" s="1295"/>
      <c r="AL97" s="1296"/>
      <c r="AM97" s="1243"/>
      <c r="AN97" s="1244"/>
      <c r="AO97" s="1245"/>
      <c r="AP97" s="1243"/>
      <c r="AQ97" s="1244"/>
      <c r="AR97" s="1245"/>
      <c r="AS97" s="1246"/>
      <c r="AT97" s="1247"/>
      <c r="AU97" s="205" t="s">
        <v>386</v>
      </c>
      <c r="AV97" s="1248"/>
      <c r="AW97" s="1249"/>
      <c r="AX97" s="1243"/>
      <c r="AY97" s="1244"/>
      <c r="AZ97" s="1245"/>
      <c r="BA97" s="1466"/>
      <c r="BB97" s="1466"/>
      <c r="BC97" s="1466"/>
      <c r="BD97" s="1466"/>
      <c r="BE97" s="1466"/>
      <c r="BF97" s="1466"/>
      <c r="BG97" s="1466"/>
      <c r="BH97" s="1488"/>
      <c r="BI97" s="1488"/>
      <c r="BJ97" s="1488"/>
      <c r="BK97" s="1488"/>
      <c r="BL97" s="1488"/>
      <c r="BM97" s="1488"/>
      <c r="BN97" s="1488"/>
      <c r="BO97" s="1468"/>
      <c r="BP97" s="1468"/>
      <c r="BQ97" s="1468"/>
      <c r="BR97" s="1468"/>
      <c r="BS97" s="1468"/>
      <c r="BT97" s="1468"/>
      <c r="BU97" s="1468"/>
      <c r="BV97" s="1305" t="str">
        <f>IFERROR(INDEX('報告書(２葉)'!$BJ$11:$BJ$95,MATCH(H95,'報告書(２葉)'!$BI$11:$BI$95,0)),"")</f>
        <v/>
      </c>
      <c r="BW97" s="1305"/>
      <c r="BX97" s="1305"/>
      <c r="BY97" s="1305"/>
      <c r="BZ97" s="1305"/>
      <c r="CA97" s="1305"/>
      <c r="CB97" s="1306"/>
      <c r="CC97" s="1329"/>
      <c r="CD97" s="1329"/>
      <c r="CE97" s="1329"/>
      <c r="CF97" s="1329"/>
      <c r="CG97" s="1329"/>
      <c r="CH97" s="1329"/>
      <c r="CI97" s="1329"/>
      <c r="CJ97" s="41"/>
    </row>
    <row r="98" spans="1:88" ht="20.100000000000001" customHeight="1" x14ac:dyDescent="0.15">
      <c r="A98" s="1471" t="str">
        <f ca="1">IFERROR(VLOOKUP(H98,INDIRECT("機械一覧"),2,FALSE),"")</f>
        <v/>
      </c>
      <c r="B98" s="1472"/>
      <c r="C98" s="1472"/>
      <c r="D98" s="1472"/>
      <c r="E98" s="1472"/>
      <c r="F98" s="1472"/>
      <c r="G98" s="1473"/>
      <c r="H98" s="1489"/>
      <c r="I98" s="1489"/>
      <c r="J98" s="1489"/>
      <c r="K98" s="182" t="s">
        <v>335</v>
      </c>
      <c r="L98" s="1237" t="str">
        <f ca="1">IFERROR(VLOOKUP(H98,INDIRECT("機械一覧"),5,FALSE),"")</f>
        <v/>
      </c>
      <c r="M98" s="1237"/>
      <c r="N98" s="1237"/>
      <c r="O98" s="1237"/>
      <c r="P98" s="1237"/>
      <c r="Q98" s="1237"/>
      <c r="R98" s="1237"/>
      <c r="S98" s="1238"/>
      <c r="T98" s="1479"/>
      <c r="U98" s="1479"/>
      <c r="V98" s="1479"/>
      <c r="W98" s="1480" t="str">
        <f ca="1">IFERROR(VLOOKUP(H98,INDIRECT("機械一覧"),14,FALSE),"")</f>
        <v/>
      </c>
      <c r="X98" s="1481"/>
      <c r="Y98" s="1482"/>
      <c r="Z98" s="1480" t="str">
        <f ca="1">IFERROR(VLOOKUP(H98,INDIRECT("機械一覧"),16,FALSE),"")</f>
        <v/>
      </c>
      <c r="AA98" s="1481"/>
      <c r="AB98" s="1481"/>
      <c r="AC98" s="1481"/>
      <c r="AD98" s="1482"/>
      <c r="AE98" s="1239"/>
      <c r="AF98" s="1240"/>
      <c r="AG98" s="202" t="s">
        <v>27</v>
      </c>
      <c r="AH98" s="1240"/>
      <c r="AI98" s="1240"/>
      <c r="AJ98" s="1241" t="s">
        <v>307</v>
      </c>
      <c r="AK98" s="1241"/>
      <c r="AL98" s="1242"/>
      <c r="AM98" s="1243"/>
      <c r="AN98" s="1244"/>
      <c r="AO98" s="1245"/>
      <c r="AP98" s="1243"/>
      <c r="AQ98" s="1244"/>
      <c r="AR98" s="1245"/>
      <c r="AS98" s="1246"/>
      <c r="AT98" s="1247"/>
      <c r="AU98" s="205" t="s">
        <v>386</v>
      </c>
      <c r="AV98" s="1248"/>
      <c r="AW98" s="1249"/>
      <c r="AX98" s="1243"/>
      <c r="AY98" s="1244"/>
      <c r="AZ98" s="1245"/>
      <c r="BA98" s="1465" t="str">
        <f>IF(AND(ISBLANK(AP98),ISBLANK(AX98),ISBLANK(AP99),ISBLANK(AX99),ISBLANK(AP100),ISBLANK(AX100))," ",IF(AND(ISBLANK(AP99),ISBLANK(AX99),ISBLANK(AP100),ISBLANK(AX100)),AP98*AX98,IF(AND(ISBLANK(AP100),ISBLANK(AX100)),(AP98*AX98)+(AP99*AX99),(AP98*AX98)+(AP99*AX99)+(AP100*AX100))))</f>
        <v xml:space="preserve"> </v>
      </c>
      <c r="BB98" s="1465"/>
      <c r="BC98" s="1465"/>
      <c r="BD98" s="1465"/>
      <c r="BE98" s="1465"/>
      <c r="BF98" s="1465"/>
      <c r="BG98" s="1465"/>
      <c r="BH98" s="1488"/>
      <c r="BI98" s="1488"/>
      <c r="BJ98" s="1488"/>
      <c r="BK98" s="1488"/>
      <c r="BL98" s="1488"/>
      <c r="BM98" s="1488"/>
      <c r="BN98" s="1488"/>
      <c r="BO98" s="1468" t="str">
        <f>IF(OR(BA98=" ",ISBLANK(BH98))," ",ROUNDDOWN(BA98*BH98,0))</f>
        <v xml:space="preserve"> </v>
      </c>
      <c r="BP98" s="1468"/>
      <c r="BQ98" s="1468"/>
      <c r="BR98" s="1468"/>
      <c r="BS98" s="1468"/>
      <c r="BT98" s="1468"/>
      <c r="BU98" s="1468"/>
      <c r="BV98" s="1469">
        <f>IFERROR(INDEX('報告書(２葉)'!$BK$11:$BK$95,MATCH(H98,'報告書(２葉)'!$BI$11:$BI$95,0)),"")</f>
        <v>0</v>
      </c>
      <c r="BW98" s="1469"/>
      <c r="BX98" s="1469"/>
      <c r="BY98" s="1469"/>
      <c r="BZ98" s="1469"/>
      <c r="CA98" s="1469"/>
      <c r="CB98" s="1470"/>
      <c r="CC98" s="1329"/>
      <c r="CD98" s="1329"/>
      <c r="CE98" s="1329"/>
      <c r="CF98" s="1329"/>
      <c r="CG98" s="1329"/>
      <c r="CH98" s="1329"/>
      <c r="CI98" s="1329"/>
      <c r="CJ98" s="41"/>
    </row>
    <row r="99" spans="1:88" ht="20.100000000000001" customHeight="1" x14ac:dyDescent="0.15">
      <c r="A99" s="1474"/>
      <c r="B99" s="941"/>
      <c r="C99" s="941"/>
      <c r="D99" s="941"/>
      <c r="E99" s="941"/>
      <c r="F99" s="941"/>
      <c r="G99" s="1475"/>
      <c r="H99" s="1489"/>
      <c r="I99" s="1489"/>
      <c r="J99" s="1489"/>
      <c r="K99" s="1332" t="str">
        <f ca="1">IFERROR(VLOOKUP(H98,INDIRECT("機械一覧"),3,FALSE),"")</f>
        <v/>
      </c>
      <c r="L99" s="1333"/>
      <c r="M99" s="1333"/>
      <c r="N99" s="1333"/>
      <c r="O99" s="1333"/>
      <c r="P99" s="1333"/>
      <c r="Q99" s="1333"/>
      <c r="R99" s="1333"/>
      <c r="S99" s="1334"/>
      <c r="T99" s="1479"/>
      <c r="U99" s="1479"/>
      <c r="V99" s="1479"/>
      <c r="W99" s="1447"/>
      <c r="X99" s="1450"/>
      <c r="Y99" s="1449"/>
      <c r="Z99" s="1447"/>
      <c r="AA99" s="1450"/>
      <c r="AB99" s="1450"/>
      <c r="AC99" s="1450"/>
      <c r="AD99" s="1449"/>
      <c r="AE99" s="833"/>
      <c r="AF99" s="833"/>
      <c r="AG99" s="833"/>
      <c r="AH99" s="833"/>
      <c r="AI99" s="833"/>
      <c r="AJ99" s="833"/>
      <c r="AK99" s="833"/>
      <c r="AL99" s="908"/>
      <c r="AM99" s="1243"/>
      <c r="AN99" s="1244"/>
      <c r="AO99" s="1245"/>
      <c r="AP99" s="1243"/>
      <c r="AQ99" s="1244"/>
      <c r="AR99" s="1245"/>
      <c r="AS99" s="1246"/>
      <c r="AT99" s="1247"/>
      <c r="AU99" s="205" t="s">
        <v>386</v>
      </c>
      <c r="AV99" s="1248"/>
      <c r="AW99" s="1249"/>
      <c r="AX99" s="1243"/>
      <c r="AY99" s="1244"/>
      <c r="AZ99" s="1245"/>
      <c r="BA99" s="1466"/>
      <c r="BB99" s="1466"/>
      <c r="BC99" s="1466"/>
      <c r="BD99" s="1466"/>
      <c r="BE99" s="1466"/>
      <c r="BF99" s="1466"/>
      <c r="BG99" s="1466"/>
      <c r="BH99" s="1488"/>
      <c r="BI99" s="1488"/>
      <c r="BJ99" s="1488"/>
      <c r="BK99" s="1488"/>
      <c r="BL99" s="1488"/>
      <c r="BM99" s="1488"/>
      <c r="BN99" s="1488"/>
      <c r="BO99" s="1468"/>
      <c r="BP99" s="1468"/>
      <c r="BQ99" s="1468"/>
      <c r="BR99" s="1468"/>
      <c r="BS99" s="1468"/>
      <c r="BT99" s="1468"/>
      <c r="BU99" s="1468"/>
      <c r="BV99" s="1469"/>
      <c r="BW99" s="1469"/>
      <c r="BX99" s="1469"/>
      <c r="BY99" s="1469"/>
      <c r="BZ99" s="1469"/>
      <c r="CA99" s="1469"/>
      <c r="CB99" s="1470"/>
      <c r="CC99" s="1329"/>
      <c r="CD99" s="1329"/>
      <c r="CE99" s="1329"/>
      <c r="CF99" s="1329"/>
      <c r="CG99" s="1329"/>
      <c r="CH99" s="1329"/>
      <c r="CI99" s="1329"/>
      <c r="CJ99" s="41"/>
    </row>
    <row r="100" spans="1:88" ht="20.100000000000001" customHeight="1" x14ac:dyDescent="0.15">
      <c r="A100" s="1476"/>
      <c r="B100" s="1477"/>
      <c r="C100" s="1477"/>
      <c r="D100" s="1477"/>
      <c r="E100" s="1477"/>
      <c r="F100" s="1477"/>
      <c r="G100" s="1478"/>
      <c r="H100" s="1489"/>
      <c r="I100" s="1489"/>
      <c r="J100" s="1489"/>
      <c r="K100" s="1330" t="str">
        <f ca="1">IFERROR(VLOOKUP(H98,INDIRECT("機械一覧"),4,FALSE),"")</f>
        <v/>
      </c>
      <c r="L100" s="1331"/>
      <c r="M100" s="1331"/>
      <c r="N100" s="1331"/>
      <c r="O100" s="1331"/>
      <c r="P100" s="1331"/>
      <c r="Q100" s="1331"/>
      <c r="R100" s="1331"/>
      <c r="S100" s="198" t="s">
        <v>351</v>
      </c>
      <c r="T100" s="1479"/>
      <c r="U100" s="1479"/>
      <c r="V100" s="1479"/>
      <c r="W100" s="1483"/>
      <c r="X100" s="1484"/>
      <c r="Y100" s="1485"/>
      <c r="Z100" s="1483"/>
      <c r="AA100" s="1484"/>
      <c r="AB100" s="1484"/>
      <c r="AC100" s="1484"/>
      <c r="AD100" s="1485"/>
      <c r="AE100" s="1308"/>
      <c r="AF100" s="1309"/>
      <c r="AG100" s="201" t="s">
        <v>27</v>
      </c>
      <c r="AH100" s="1309"/>
      <c r="AI100" s="1309"/>
      <c r="AJ100" s="1310" t="s">
        <v>135</v>
      </c>
      <c r="AK100" s="1310"/>
      <c r="AL100" s="1311"/>
      <c r="AM100" s="1243"/>
      <c r="AN100" s="1244"/>
      <c r="AO100" s="1245"/>
      <c r="AP100" s="1243"/>
      <c r="AQ100" s="1244"/>
      <c r="AR100" s="1245"/>
      <c r="AS100" s="1246"/>
      <c r="AT100" s="1247"/>
      <c r="AU100" s="205" t="s">
        <v>386</v>
      </c>
      <c r="AV100" s="1248"/>
      <c r="AW100" s="1249"/>
      <c r="AX100" s="1243"/>
      <c r="AY100" s="1244"/>
      <c r="AZ100" s="1245"/>
      <c r="BA100" s="1466"/>
      <c r="BB100" s="1466"/>
      <c r="BC100" s="1466"/>
      <c r="BD100" s="1466"/>
      <c r="BE100" s="1466"/>
      <c r="BF100" s="1466"/>
      <c r="BG100" s="1466"/>
      <c r="BH100" s="1490"/>
      <c r="BI100" s="1490"/>
      <c r="BJ100" s="1490"/>
      <c r="BK100" s="1490"/>
      <c r="BL100" s="1490"/>
      <c r="BM100" s="1490"/>
      <c r="BN100" s="1490"/>
      <c r="BO100" s="1468"/>
      <c r="BP100" s="1468"/>
      <c r="BQ100" s="1468"/>
      <c r="BR100" s="1468"/>
      <c r="BS100" s="1468"/>
      <c r="BT100" s="1468"/>
      <c r="BU100" s="1468"/>
      <c r="BV100" s="1305" t="str">
        <f>IFERROR(INDEX('報告書(２葉)'!$BJ$11:$BJ$95,MATCH(H98,'報告書(２葉)'!$BI$11:$BI$95,0)),"")</f>
        <v/>
      </c>
      <c r="BW100" s="1305"/>
      <c r="BX100" s="1305"/>
      <c r="BY100" s="1305"/>
      <c r="BZ100" s="1305"/>
      <c r="CA100" s="1305"/>
      <c r="CB100" s="1306"/>
      <c r="CC100" s="1329"/>
      <c r="CD100" s="1329"/>
      <c r="CE100" s="1329"/>
      <c r="CF100" s="1329"/>
      <c r="CG100" s="1329"/>
      <c r="CH100" s="1329"/>
      <c r="CI100" s="1329"/>
      <c r="CJ100" s="41"/>
    </row>
    <row r="101" spans="1:88" ht="20.100000000000001" customHeight="1" x14ac:dyDescent="0.15">
      <c r="A101" s="1471" t="str">
        <f ca="1">IFERROR(VLOOKUP(H101,INDIRECT("機械一覧"),2,FALSE),"")</f>
        <v/>
      </c>
      <c r="B101" s="1472"/>
      <c r="C101" s="1472"/>
      <c r="D101" s="1472"/>
      <c r="E101" s="1472"/>
      <c r="F101" s="1472"/>
      <c r="G101" s="1473"/>
      <c r="H101" s="1489"/>
      <c r="I101" s="1489"/>
      <c r="J101" s="1489"/>
      <c r="K101" s="182" t="s">
        <v>335</v>
      </c>
      <c r="L101" s="1237" t="str">
        <f ca="1">IFERROR(VLOOKUP(H101,INDIRECT("機械一覧"),5,FALSE),"")</f>
        <v/>
      </c>
      <c r="M101" s="1237"/>
      <c r="N101" s="1237"/>
      <c r="O101" s="1237"/>
      <c r="P101" s="1237"/>
      <c r="Q101" s="1237"/>
      <c r="R101" s="1237"/>
      <c r="S101" s="1238"/>
      <c r="T101" s="1479"/>
      <c r="U101" s="1479"/>
      <c r="V101" s="1479"/>
      <c r="W101" s="1480" t="str">
        <f ca="1">IFERROR(VLOOKUP(H101,INDIRECT("機械一覧"),14,FALSE),"")</f>
        <v/>
      </c>
      <c r="X101" s="1481"/>
      <c r="Y101" s="1482"/>
      <c r="Z101" s="1480" t="str">
        <f ca="1">IFERROR(VLOOKUP(H101,INDIRECT("機械一覧"),16,FALSE),"")</f>
        <v/>
      </c>
      <c r="AA101" s="1481"/>
      <c r="AB101" s="1481"/>
      <c r="AC101" s="1481"/>
      <c r="AD101" s="1482"/>
      <c r="AE101" s="1239"/>
      <c r="AF101" s="1240"/>
      <c r="AG101" s="202" t="s">
        <v>27</v>
      </c>
      <c r="AH101" s="1240"/>
      <c r="AI101" s="1240"/>
      <c r="AJ101" s="1241" t="s">
        <v>307</v>
      </c>
      <c r="AK101" s="1241"/>
      <c r="AL101" s="1242"/>
      <c r="AM101" s="1243"/>
      <c r="AN101" s="1244"/>
      <c r="AO101" s="1245"/>
      <c r="AP101" s="1243"/>
      <c r="AQ101" s="1244"/>
      <c r="AR101" s="1245"/>
      <c r="AS101" s="1246"/>
      <c r="AT101" s="1247"/>
      <c r="AU101" s="205" t="s">
        <v>386</v>
      </c>
      <c r="AV101" s="1248"/>
      <c r="AW101" s="1249"/>
      <c r="AX101" s="1243"/>
      <c r="AY101" s="1244"/>
      <c r="AZ101" s="1245"/>
      <c r="BA101" s="1465" t="str">
        <f>IF(AND(ISBLANK(AP101),ISBLANK(AX101),ISBLANK(AP102),ISBLANK(AX102),ISBLANK(AP103),ISBLANK(AX103))," ",IF(AND(ISBLANK(AP102),ISBLANK(AX102),ISBLANK(AP103),ISBLANK(AX103)),AP101*AX101,IF(AND(ISBLANK(AP103),ISBLANK(AX103)),(AP101*AX101)+(AP102*AX102),(AP101*AX101)+(AP102*AX102)+(AP103*AX103))))</f>
        <v xml:space="preserve"> </v>
      </c>
      <c r="BB101" s="1465"/>
      <c r="BC101" s="1465"/>
      <c r="BD101" s="1465"/>
      <c r="BE101" s="1465"/>
      <c r="BF101" s="1465"/>
      <c r="BG101" s="1465"/>
      <c r="BH101" s="1488"/>
      <c r="BI101" s="1488"/>
      <c r="BJ101" s="1488"/>
      <c r="BK101" s="1488"/>
      <c r="BL101" s="1488"/>
      <c r="BM101" s="1488"/>
      <c r="BN101" s="1488"/>
      <c r="BO101" s="1468" t="str">
        <f>IF(OR(BA101=" ",ISBLANK(BH101))," ",ROUNDDOWN(BA101*BH101,0))</f>
        <v xml:space="preserve"> </v>
      </c>
      <c r="BP101" s="1468"/>
      <c r="BQ101" s="1468"/>
      <c r="BR101" s="1468"/>
      <c r="BS101" s="1468"/>
      <c r="BT101" s="1468"/>
      <c r="BU101" s="1468"/>
      <c r="BV101" s="1469">
        <f>IFERROR(INDEX('報告書(２葉)'!$BK$11:$BK$95,MATCH(H101,'報告書(２葉)'!$BI$11:$BI$95,0)),"")</f>
        <v>0</v>
      </c>
      <c r="BW101" s="1469"/>
      <c r="BX101" s="1469"/>
      <c r="BY101" s="1469"/>
      <c r="BZ101" s="1469"/>
      <c r="CA101" s="1469"/>
      <c r="CB101" s="1470"/>
      <c r="CC101" s="1329"/>
      <c r="CD101" s="1329"/>
      <c r="CE101" s="1329"/>
      <c r="CF101" s="1329"/>
      <c r="CG101" s="1329"/>
      <c r="CH101" s="1329"/>
      <c r="CI101" s="1329"/>
      <c r="CJ101" s="41"/>
    </row>
    <row r="102" spans="1:88" ht="20.100000000000001" customHeight="1" x14ac:dyDescent="0.15">
      <c r="A102" s="1474"/>
      <c r="B102" s="941"/>
      <c r="C102" s="941"/>
      <c r="D102" s="941"/>
      <c r="E102" s="941"/>
      <c r="F102" s="941"/>
      <c r="G102" s="1475"/>
      <c r="H102" s="1489"/>
      <c r="I102" s="1489"/>
      <c r="J102" s="1489"/>
      <c r="K102" s="1332" t="str">
        <f ca="1">IFERROR(VLOOKUP(H101,INDIRECT("機械一覧"),3,FALSE),"")</f>
        <v/>
      </c>
      <c r="L102" s="1333"/>
      <c r="M102" s="1333"/>
      <c r="N102" s="1333"/>
      <c r="O102" s="1333"/>
      <c r="P102" s="1333"/>
      <c r="Q102" s="1333"/>
      <c r="R102" s="1333"/>
      <c r="S102" s="1334"/>
      <c r="T102" s="1479"/>
      <c r="U102" s="1479"/>
      <c r="V102" s="1479"/>
      <c r="W102" s="1447"/>
      <c r="X102" s="1450"/>
      <c r="Y102" s="1449"/>
      <c r="Z102" s="1447"/>
      <c r="AA102" s="1450"/>
      <c r="AB102" s="1450"/>
      <c r="AC102" s="1450"/>
      <c r="AD102" s="1449"/>
      <c r="AE102" s="1318"/>
      <c r="AF102" s="833"/>
      <c r="AG102" s="833"/>
      <c r="AH102" s="833"/>
      <c r="AI102" s="833"/>
      <c r="AJ102" s="833"/>
      <c r="AK102" s="833"/>
      <c r="AL102" s="908"/>
      <c r="AM102" s="1243"/>
      <c r="AN102" s="1244"/>
      <c r="AO102" s="1245"/>
      <c r="AP102" s="1243"/>
      <c r="AQ102" s="1244"/>
      <c r="AR102" s="1245"/>
      <c r="AS102" s="1246"/>
      <c r="AT102" s="1247"/>
      <c r="AU102" s="205" t="s">
        <v>386</v>
      </c>
      <c r="AV102" s="1248"/>
      <c r="AW102" s="1249"/>
      <c r="AX102" s="1243"/>
      <c r="AY102" s="1244"/>
      <c r="AZ102" s="1245"/>
      <c r="BA102" s="1466"/>
      <c r="BB102" s="1466"/>
      <c r="BC102" s="1466"/>
      <c r="BD102" s="1466"/>
      <c r="BE102" s="1466"/>
      <c r="BF102" s="1466"/>
      <c r="BG102" s="1466"/>
      <c r="BH102" s="1488"/>
      <c r="BI102" s="1488"/>
      <c r="BJ102" s="1488"/>
      <c r="BK102" s="1488"/>
      <c r="BL102" s="1488"/>
      <c r="BM102" s="1488"/>
      <c r="BN102" s="1488"/>
      <c r="BO102" s="1468"/>
      <c r="BP102" s="1468"/>
      <c r="BQ102" s="1468"/>
      <c r="BR102" s="1468"/>
      <c r="BS102" s="1468"/>
      <c r="BT102" s="1468"/>
      <c r="BU102" s="1468"/>
      <c r="BV102" s="1469"/>
      <c r="BW102" s="1469"/>
      <c r="BX102" s="1469"/>
      <c r="BY102" s="1469"/>
      <c r="BZ102" s="1469"/>
      <c r="CA102" s="1469"/>
      <c r="CB102" s="1470"/>
      <c r="CC102" s="1329"/>
      <c r="CD102" s="1329"/>
      <c r="CE102" s="1329"/>
      <c r="CF102" s="1329"/>
      <c r="CG102" s="1329"/>
      <c r="CH102" s="1329"/>
      <c r="CI102" s="1329"/>
      <c r="CJ102" s="41"/>
    </row>
    <row r="103" spans="1:88" ht="20.100000000000001" customHeight="1" x14ac:dyDescent="0.15">
      <c r="A103" s="1491"/>
      <c r="B103" s="1492"/>
      <c r="C103" s="1492"/>
      <c r="D103" s="1492"/>
      <c r="E103" s="1492"/>
      <c r="F103" s="1492"/>
      <c r="G103" s="1493"/>
      <c r="H103" s="1494"/>
      <c r="I103" s="1494"/>
      <c r="J103" s="1494"/>
      <c r="K103" s="1512" t="str">
        <f ca="1">IFERROR(VLOOKUP(H101,INDIRECT("機械一覧"),4,FALSE),"")</f>
        <v/>
      </c>
      <c r="L103" s="1513"/>
      <c r="M103" s="1513"/>
      <c r="N103" s="1513"/>
      <c r="O103" s="1513"/>
      <c r="P103" s="1513"/>
      <c r="Q103" s="1513"/>
      <c r="R103" s="1513"/>
      <c r="S103" s="199" t="s">
        <v>351</v>
      </c>
      <c r="T103" s="1495"/>
      <c r="U103" s="1495"/>
      <c r="V103" s="1495"/>
      <c r="W103" s="1496"/>
      <c r="X103" s="1497"/>
      <c r="Y103" s="1498"/>
      <c r="Z103" s="1496"/>
      <c r="AA103" s="1497"/>
      <c r="AB103" s="1497"/>
      <c r="AC103" s="1497"/>
      <c r="AD103" s="1498"/>
      <c r="AE103" s="1501"/>
      <c r="AF103" s="1502"/>
      <c r="AG103" s="203" t="s">
        <v>27</v>
      </c>
      <c r="AH103" s="1502"/>
      <c r="AI103" s="1502"/>
      <c r="AJ103" s="1386" t="s">
        <v>135</v>
      </c>
      <c r="AK103" s="1386"/>
      <c r="AL103" s="1387"/>
      <c r="AM103" s="1368"/>
      <c r="AN103" s="1369"/>
      <c r="AO103" s="1370"/>
      <c r="AP103" s="1368"/>
      <c r="AQ103" s="1369"/>
      <c r="AR103" s="1370"/>
      <c r="AS103" s="1371"/>
      <c r="AT103" s="1372"/>
      <c r="AU103" s="206" t="s">
        <v>386</v>
      </c>
      <c r="AV103" s="1373"/>
      <c r="AW103" s="1374"/>
      <c r="AX103" s="1368"/>
      <c r="AY103" s="1369"/>
      <c r="AZ103" s="1370"/>
      <c r="BA103" s="1466"/>
      <c r="BB103" s="1466"/>
      <c r="BC103" s="1466"/>
      <c r="BD103" s="1466"/>
      <c r="BE103" s="1466"/>
      <c r="BF103" s="1466"/>
      <c r="BG103" s="1466"/>
      <c r="BH103" s="1490"/>
      <c r="BI103" s="1490"/>
      <c r="BJ103" s="1490"/>
      <c r="BK103" s="1490"/>
      <c r="BL103" s="1490"/>
      <c r="BM103" s="1490"/>
      <c r="BN103" s="1490"/>
      <c r="BO103" s="1468"/>
      <c r="BP103" s="1468"/>
      <c r="BQ103" s="1468"/>
      <c r="BR103" s="1468"/>
      <c r="BS103" s="1468"/>
      <c r="BT103" s="1468"/>
      <c r="BU103" s="1468"/>
      <c r="BV103" s="1305" t="str">
        <f>IFERROR(INDEX('報告書(２葉)'!$BJ$11:$BJ$95,MATCH(H101,'報告書(２葉)'!$BI$11:$BI$95,0)),"")</f>
        <v/>
      </c>
      <c r="BW103" s="1305"/>
      <c r="BX103" s="1305"/>
      <c r="BY103" s="1305"/>
      <c r="BZ103" s="1305"/>
      <c r="CA103" s="1305"/>
      <c r="CB103" s="1306"/>
      <c r="CC103" s="1329"/>
      <c r="CD103" s="1329"/>
      <c r="CE103" s="1329"/>
      <c r="CF103" s="1329"/>
      <c r="CG103" s="1329"/>
      <c r="CH103" s="1329"/>
      <c r="CI103" s="1329"/>
      <c r="CJ103" s="41"/>
    </row>
    <row r="104" spans="1:88" ht="9.9499999999999993" customHeight="1" x14ac:dyDescent="0.15">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1163" t="s">
        <v>353</v>
      </c>
      <c r="BB104" s="831"/>
      <c r="BC104" s="831"/>
      <c r="BD104" s="831"/>
      <c r="BE104" s="831"/>
      <c r="BF104" s="831"/>
      <c r="BG104" s="831"/>
      <c r="BH104" s="831"/>
      <c r="BI104" s="831"/>
      <c r="BJ104" s="831"/>
      <c r="BK104" s="831"/>
      <c r="BL104" s="831"/>
      <c r="BM104" s="831"/>
      <c r="BN104" s="1164"/>
      <c r="BO104" s="208" t="s">
        <v>409</v>
      </c>
      <c r="BP104" s="1312" t="str">
        <f>IF(SUM(BO89:BU103)=0," ",SUM(BO89:BU103))</f>
        <v xml:space="preserve"> </v>
      </c>
      <c r="BQ104" s="1312"/>
      <c r="BR104" s="1312"/>
      <c r="BS104" s="1312"/>
      <c r="BT104" s="1312"/>
      <c r="BU104" s="209" t="s">
        <v>149</v>
      </c>
      <c r="BV104" s="208" t="s">
        <v>409</v>
      </c>
      <c r="BW104" s="1313" t="str">
        <f>IF(SUM(BV89,BV92,BV95,BV98,BV101)=0," ",SUM(BV89,BV92,BV95,BV98,BV101))</f>
        <v xml:space="preserve"> </v>
      </c>
      <c r="BX104" s="1313"/>
      <c r="BY104" s="1313"/>
      <c r="BZ104" s="1313"/>
      <c r="CA104" s="1313"/>
      <c r="CB104" s="212" t="s">
        <v>149</v>
      </c>
      <c r="CC104" s="213" t="s">
        <v>409</v>
      </c>
      <c r="CD104" s="1312" t="str">
        <f>IF(SUM(CC89:CI103)=0," ",SUM(CC89:CI103))</f>
        <v xml:space="preserve"> </v>
      </c>
      <c r="CE104" s="1312"/>
      <c r="CF104" s="1312"/>
      <c r="CG104" s="1312"/>
      <c r="CH104" s="1312"/>
      <c r="CI104" s="215" t="s">
        <v>149</v>
      </c>
      <c r="CJ104" s="42"/>
    </row>
    <row r="105" spans="1:88" ht="12" customHeight="1" x14ac:dyDescent="0.15">
      <c r="A105" s="192" t="s">
        <v>410</v>
      </c>
      <c r="B105" s="42"/>
      <c r="C105" s="51" t="s">
        <v>411</v>
      </c>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874"/>
      <c r="BB105" s="833"/>
      <c r="BC105" s="833"/>
      <c r="BD105" s="833"/>
      <c r="BE105" s="833"/>
      <c r="BF105" s="833"/>
      <c r="BG105" s="833"/>
      <c r="BH105" s="833"/>
      <c r="BI105" s="833"/>
      <c r="BJ105" s="833"/>
      <c r="BK105" s="833"/>
      <c r="BL105" s="833"/>
      <c r="BM105" s="833"/>
      <c r="BN105" s="908"/>
      <c r="BO105" s="1337"/>
      <c r="BP105" s="1338"/>
      <c r="BQ105" s="1338"/>
      <c r="BR105" s="1338"/>
      <c r="BS105" s="1338"/>
      <c r="BT105" s="1338"/>
      <c r="BU105" s="1339"/>
      <c r="BV105" s="1337"/>
      <c r="BW105" s="1338"/>
      <c r="BX105" s="1338"/>
      <c r="BY105" s="1338"/>
      <c r="BZ105" s="1338"/>
      <c r="CA105" s="1338"/>
      <c r="CB105" s="1339"/>
      <c r="CC105" s="1343"/>
      <c r="CD105" s="1338"/>
      <c r="CE105" s="1338"/>
      <c r="CF105" s="1338"/>
      <c r="CG105" s="1338"/>
      <c r="CH105" s="1338"/>
      <c r="CI105" s="1345"/>
      <c r="CJ105" s="42"/>
    </row>
    <row r="106" spans="1:88" ht="12" customHeight="1" x14ac:dyDescent="0.15">
      <c r="A106" s="42"/>
      <c r="B106" s="42"/>
      <c r="C106" s="51" t="s">
        <v>413</v>
      </c>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1335"/>
      <c r="BB106" s="504"/>
      <c r="BC106" s="504"/>
      <c r="BD106" s="504"/>
      <c r="BE106" s="504"/>
      <c r="BF106" s="504"/>
      <c r="BG106" s="504"/>
      <c r="BH106" s="504"/>
      <c r="BI106" s="504"/>
      <c r="BJ106" s="504"/>
      <c r="BK106" s="504"/>
      <c r="BL106" s="504"/>
      <c r="BM106" s="504"/>
      <c r="BN106" s="1336"/>
      <c r="BO106" s="1340"/>
      <c r="BP106" s="1341"/>
      <c r="BQ106" s="1341"/>
      <c r="BR106" s="1341"/>
      <c r="BS106" s="1341"/>
      <c r="BT106" s="1341"/>
      <c r="BU106" s="1342"/>
      <c r="BV106" s="1340"/>
      <c r="BW106" s="1341"/>
      <c r="BX106" s="1341"/>
      <c r="BY106" s="1341"/>
      <c r="BZ106" s="1341"/>
      <c r="CA106" s="1341"/>
      <c r="CB106" s="1342"/>
      <c r="CC106" s="1377"/>
      <c r="CD106" s="1378"/>
      <c r="CE106" s="1378"/>
      <c r="CF106" s="1378"/>
      <c r="CG106" s="1378"/>
      <c r="CH106" s="1378"/>
      <c r="CI106" s="1379"/>
      <c r="CJ106" s="42"/>
    </row>
    <row r="107" spans="1:88" ht="12" customHeight="1" x14ac:dyDescent="0.15">
      <c r="A107" s="42"/>
      <c r="B107" s="42"/>
      <c r="C107" s="51" t="s">
        <v>322</v>
      </c>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207" t="s">
        <v>284</v>
      </c>
      <c r="BB107" s="49"/>
      <c r="BC107" s="53"/>
      <c r="BD107" s="1348" t="s">
        <v>222</v>
      </c>
      <c r="BE107" s="1349"/>
      <c r="BF107" s="1349"/>
      <c r="BG107" s="1349"/>
      <c r="BH107" s="1349"/>
      <c r="BI107" s="1349"/>
      <c r="BJ107" s="1349"/>
      <c r="BK107" s="1349"/>
      <c r="BL107" s="1349"/>
      <c r="BM107" s="1349"/>
      <c r="BN107" s="1350"/>
      <c r="BO107" s="1267" t="s">
        <v>415</v>
      </c>
      <c r="BP107" s="1314"/>
      <c r="BQ107" s="1314"/>
      <c r="BR107" s="1314"/>
      <c r="BS107" s="1314"/>
      <c r="BT107" s="1314"/>
      <c r="BU107" s="1315"/>
      <c r="BV107" s="1348" t="s">
        <v>31</v>
      </c>
      <c r="BW107" s="1349"/>
      <c r="BX107" s="1349"/>
      <c r="BY107" s="1349"/>
      <c r="BZ107" s="1349"/>
      <c r="CA107" s="1349"/>
      <c r="CB107" s="1350"/>
      <c r="CC107" s="1316" t="s">
        <v>415</v>
      </c>
      <c r="CD107" s="397"/>
      <c r="CE107" s="397"/>
      <c r="CF107" s="397"/>
      <c r="CG107" s="397"/>
      <c r="CH107" s="397"/>
      <c r="CI107" s="1317"/>
      <c r="CJ107" s="42"/>
    </row>
    <row r="108" spans="1:88" ht="12" customHeight="1" x14ac:dyDescent="0.15">
      <c r="A108" s="42"/>
      <c r="B108" s="42"/>
      <c r="C108" s="51" t="s">
        <v>416</v>
      </c>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1357" t="s">
        <v>417</v>
      </c>
      <c r="BB108" s="1358"/>
      <c r="BC108" s="1358"/>
      <c r="BD108" s="1351"/>
      <c r="BE108" s="1352"/>
      <c r="BF108" s="1352"/>
      <c r="BG108" s="1352"/>
      <c r="BH108" s="1352"/>
      <c r="BI108" s="1352"/>
      <c r="BJ108" s="1352"/>
      <c r="BK108" s="1352"/>
      <c r="BL108" s="1352"/>
      <c r="BM108" s="1352"/>
      <c r="BN108" s="1353"/>
      <c r="BO108" s="1337"/>
      <c r="BP108" s="1361"/>
      <c r="BQ108" s="1361"/>
      <c r="BR108" s="1361"/>
      <c r="BS108" s="1361"/>
      <c r="BT108" s="1361"/>
      <c r="BU108" s="1362"/>
      <c r="BV108" s="1351"/>
      <c r="BW108" s="1352"/>
      <c r="BX108" s="1352"/>
      <c r="BY108" s="1352"/>
      <c r="BZ108" s="1352"/>
      <c r="CA108" s="1352"/>
      <c r="CB108" s="1353"/>
      <c r="CC108" s="1337"/>
      <c r="CD108" s="1361"/>
      <c r="CE108" s="1361"/>
      <c r="CF108" s="1361"/>
      <c r="CG108" s="1361"/>
      <c r="CH108" s="1361"/>
      <c r="CI108" s="1366"/>
      <c r="CJ108" s="42"/>
    </row>
    <row r="109" spans="1:88" ht="12" customHeight="1" x14ac:dyDescent="0.15">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1357"/>
      <c r="BB109" s="1358"/>
      <c r="BC109" s="1358"/>
      <c r="BD109" s="1351"/>
      <c r="BE109" s="1352"/>
      <c r="BF109" s="1352"/>
      <c r="BG109" s="1352"/>
      <c r="BH109" s="1352"/>
      <c r="BI109" s="1352"/>
      <c r="BJ109" s="1352"/>
      <c r="BK109" s="1352"/>
      <c r="BL109" s="1352"/>
      <c r="BM109" s="1352"/>
      <c r="BN109" s="1353"/>
      <c r="BO109" s="1337"/>
      <c r="BP109" s="1361"/>
      <c r="BQ109" s="1361"/>
      <c r="BR109" s="1361"/>
      <c r="BS109" s="1361"/>
      <c r="BT109" s="1361"/>
      <c r="BU109" s="1362"/>
      <c r="BV109" s="1351"/>
      <c r="BW109" s="1352"/>
      <c r="BX109" s="1352"/>
      <c r="BY109" s="1352"/>
      <c r="BZ109" s="1352"/>
      <c r="CA109" s="1352"/>
      <c r="CB109" s="1353"/>
      <c r="CC109" s="1337"/>
      <c r="CD109" s="1361"/>
      <c r="CE109" s="1361"/>
      <c r="CF109" s="1361"/>
      <c r="CG109" s="1361"/>
      <c r="CH109" s="1361"/>
      <c r="CI109" s="1366"/>
      <c r="CJ109" s="42"/>
    </row>
    <row r="110" spans="1:88" ht="12" customHeight="1" x14ac:dyDescent="0.15">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1359"/>
      <c r="BB110" s="1360"/>
      <c r="BC110" s="1360"/>
      <c r="BD110" s="1354"/>
      <c r="BE110" s="1355"/>
      <c r="BF110" s="1355"/>
      <c r="BG110" s="1355"/>
      <c r="BH110" s="1355"/>
      <c r="BI110" s="1355"/>
      <c r="BJ110" s="1355"/>
      <c r="BK110" s="1355"/>
      <c r="BL110" s="1355"/>
      <c r="BM110" s="1355"/>
      <c r="BN110" s="1356"/>
      <c r="BO110" s="1363"/>
      <c r="BP110" s="1364"/>
      <c r="BQ110" s="1364"/>
      <c r="BR110" s="1364"/>
      <c r="BS110" s="1364"/>
      <c r="BT110" s="1364"/>
      <c r="BU110" s="1365"/>
      <c r="BV110" s="1354"/>
      <c r="BW110" s="1355"/>
      <c r="BX110" s="1355"/>
      <c r="BY110" s="1355"/>
      <c r="BZ110" s="1355"/>
      <c r="CA110" s="1355"/>
      <c r="CB110" s="1356"/>
      <c r="CC110" s="1363"/>
      <c r="CD110" s="1364"/>
      <c r="CE110" s="1364"/>
      <c r="CF110" s="1364"/>
      <c r="CG110" s="1364"/>
      <c r="CH110" s="1364"/>
      <c r="CI110" s="1367"/>
      <c r="CJ110" s="42"/>
    </row>
    <row r="111" spans="1:88" ht="5.0999999999999996" customHeight="1" x14ac:dyDescent="0.15">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c r="BZ111" s="42"/>
      <c r="CA111" s="42"/>
      <c r="CB111" s="42"/>
      <c r="CC111" s="42"/>
      <c r="CD111" s="42"/>
      <c r="CE111" s="42"/>
      <c r="CF111" s="42"/>
      <c r="CG111" s="42"/>
      <c r="CH111" s="42"/>
      <c r="CI111" s="42"/>
      <c r="CJ111" s="42"/>
    </row>
    <row r="112" spans="1:88" ht="12" customHeight="1" x14ac:dyDescent="0.15">
      <c r="A112" s="40" t="s">
        <v>377</v>
      </c>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row>
    <row r="113" spans="1:88" ht="12" customHeight="1" x14ac:dyDescent="0.15">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row>
    <row r="114" spans="1:88" ht="12" customHeight="1" x14ac:dyDescent="0.15">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42"/>
    </row>
    <row r="115" spans="1:88" ht="12" customHeight="1" x14ac:dyDescent="0.15">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1375" t="s">
        <v>378</v>
      </c>
      <c r="Z115" s="1375"/>
      <c r="AA115" s="1375"/>
      <c r="AB115" s="1375"/>
      <c r="AC115" s="1375"/>
      <c r="AD115" s="1375"/>
      <c r="AE115" s="1375"/>
      <c r="AF115" s="1375"/>
      <c r="AG115" s="1375"/>
      <c r="AH115" s="1375"/>
      <c r="AI115" s="1375"/>
      <c r="AJ115" s="1375"/>
      <c r="AK115" s="1375"/>
      <c r="AL115" s="1375"/>
      <c r="AM115" s="1375"/>
      <c r="AN115" s="1375"/>
      <c r="AO115" s="1375"/>
      <c r="AP115" s="1375"/>
      <c r="AQ115" s="1375"/>
      <c r="AR115" s="1375"/>
      <c r="AS115" s="1375"/>
      <c r="AT115" s="1375"/>
      <c r="AU115" s="1375"/>
      <c r="AV115" s="1375"/>
      <c r="AW115" s="1375"/>
      <c r="AX115" s="1375"/>
      <c r="AY115" s="1375"/>
      <c r="AZ115" s="1375"/>
      <c r="BA115" s="1375"/>
      <c r="BB115" s="1375"/>
      <c r="BC115" s="1375"/>
      <c r="BD115" s="1375"/>
      <c r="BE115" s="1375"/>
      <c r="BF115" s="1376" t="s">
        <v>379</v>
      </c>
      <c r="BG115" s="1376"/>
      <c r="BH115" s="1376"/>
      <c r="BI115" s="1376"/>
      <c r="BJ115" s="1376"/>
      <c r="BK115" s="1376"/>
      <c r="BL115" s="1376"/>
      <c r="BM115" s="1376"/>
      <c r="BN115" s="1376"/>
      <c r="BO115" s="1376"/>
      <c r="BP115" s="1376"/>
      <c r="BQ115" s="1376"/>
      <c r="BR115" s="1376"/>
      <c r="BS115" s="1376"/>
      <c r="BT115" s="1376"/>
      <c r="BU115" s="1376"/>
      <c r="BV115" s="42"/>
      <c r="BW115" s="42"/>
      <c r="BX115" s="42"/>
      <c r="BY115" s="42"/>
      <c r="BZ115" s="42"/>
      <c r="CA115" s="42"/>
      <c r="CB115" s="42"/>
      <c r="CC115" s="42"/>
      <c r="CD115" s="42"/>
      <c r="CE115" s="42"/>
      <c r="CF115" s="42"/>
      <c r="CG115" s="42"/>
      <c r="CH115" s="42"/>
      <c r="CI115" s="42"/>
      <c r="CJ115" s="42"/>
    </row>
    <row r="116" spans="1:88" ht="12" customHeight="1" x14ac:dyDescent="0.1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1375"/>
      <c r="Z116" s="1375"/>
      <c r="AA116" s="1375"/>
      <c r="AB116" s="1375"/>
      <c r="AC116" s="1375"/>
      <c r="AD116" s="1375"/>
      <c r="AE116" s="1375"/>
      <c r="AF116" s="1375"/>
      <c r="AG116" s="1375"/>
      <c r="AH116" s="1375"/>
      <c r="AI116" s="1375"/>
      <c r="AJ116" s="1375"/>
      <c r="AK116" s="1375"/>
      <c r="AL116" s="1375"/>
      <c r="AM116" s="1375"/>
      <c r="AN116" s="1375"/>
      <c r="AO116" s="1375"/>
      <c r="AP116" s="1375"/>
      <c r="AQ116" s="1375"/>
      <c r="AR116" s="1375"/>
      <c r="AS116" s="1375"/>
      <c r="AT116" s="1375"/>
      <c r="AU116" s="1375"/>
      <c r="AV116" s="1375"/>
      <c r="AW116" s="1375"/>
      <c r="AX116" s="1375"/>
      <c r="AY116" s="1375"/>
      <c r="AZ116" s="1375"/>
      <c r="BA116" s="1375"/>
      <c r="BB116" s="1375"/>
      <c r="BC116" s="1375"/>
      <c r="BD116" s="1375"/>
      <c r="BE116" s="1375"/>
      <c r="BF116" s="1376"/>
      <c r="BG116" s="1376"/>
      <c r="BH116" s="1376"/>
      <c r="BI116" s="1376"/>
      <c r="BJ116" s="1376"/>
      <c r="BK116" s="1376"/>
      <c r="BL116" s="1376"/>
      <c r="BM116" s="1376"/>
      <c r="BN116" s="1376"/>
      <c r="BO116" s="1376"/>
      <c r="BP116" s="1376"/>
      <c r="BQ116" s="1376"/>
      <c r="BR116" s="1376"/>
      <c r="BS116" s="1376"/>
      <c r="BT116" s="1376"/>
      <c r="BU116" s="1376"/>
      <c r="BV116" s="42"/>
      <c r="BW116" s="42"/>
      <c r="BX116" s="42"/>
      <c r="BY116" s="42"/>
      <c r="BZ116" s="42"/>
      <c r="CA116" s="42"/>
      <c r="CB116" s="42"/>
      <c r="CC116" s="42"/>
      <c r="CD116" s="42"/>
      <c r="CE116" s="42"/>
      <c r="CF116" s="42"/>
      <c r="CG116" s="42"/>
      <c r="CH116" s="42"/>
      <c r="CI116" s="42"/>
      <c r="CJ116" s="42"/>
    </row>
    <row r="117" spans="1:88" ht="12" customHeight="1" x14ac:dyDescent="0.1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row>
    <row r="118" spans="1:88" ht="12" customHeight="1" x14ac:dyDescent="0.1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row>
    <row r="119" spans="1:88" ht="12" customHeight="1" x14ac:dyDescent="0.15">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214" t="s">
        <v>146</v>
      </c>
      <c r="CG119" s="42"/>
      <c r="CH119" s="42"/>
      <c r="CI119" s="42"/>
      <c r="CJ119" s="42"/>
    </row>
    <row r="120" spans="1:88" ht="18" customHeight="1" x14ac:dyDescent="0.15">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1233" t="s">
        <v>380</v>
      </c>
      <c r="AT120" s="1234"/>
      <c r="AU120" s="1234"/>
      <c r="AV120" s="1234"/>
      <c r="AW120" s="1234"/>
      <c r="AX120" s="1323">
        <f>IF(ISBLANK(免税証交付申請書!AH14)," ",免税証交付申請書!AH14)</f>
        <v>0</v>
      </c>
      <c r="AY120" s="1324"/>
      <c r="AZ120" s="1324"/>
      <c r="BA120" s="1324"/>
      <c r="BB120" s="1324"/>
      <c r="BC120" s="1324"/>
      <c r="BD120" s="1324"/>
      <c r="BE120" s="1324"/>
      <c r="BF120" s="1324"/>
      <c r="BG120" s="1324"/>
      <c r="BH120" s="1324"/>
      <c r="BI120" s="1324"/>
      <c r="BJ120" s="1324"/>
      <c r="BK120" s="1324"/>
      <c r="BL120" s="1324"/>
      <c r="BM120" s="1324"/>
      <c r="BN120" s="1324"/>
      <c r="BO120" s="1324"/>
      <c r="BP120" s="1324"/>
      <c r="BQ120" s="1234" t="s">
        <v>381</v>
      </c>
      <c r="BR120" s="1234"/>
      <c r="BS120" s="1234"/>
      <c r="BT120" s="1234"/>
      <c r="BU120" s="1234"/>
      <c r="BV120" s="1323">
        <f>IF(ISBLANK(免税証交付申請書!AH22)," ",免税証交付申請書!AH22)</f>
        <v>0</v>
      </c>
      <c r="BW120" s="1324"/>
      <c r="BX120" s="1324"/>
      <c r="BY120" s="1324"/>
      <c r="BZ120" s="1324"/>
      <c r="CA120" s="1324"/>
      <c r="CB120" s="1324"/>
      <c r="CC120" s="1324"/>
      <c r="CD120" s="1324"/>
      <c r="CE120" s="1324"/>
      <c r="CF120" s="1324"/>
      <c r="CG120" s="1324"/>
      <c r="CH120" s="1324"/>
      <c r="CI120" s="1325"/>
      <c r="CJ120" s="42"/>
    </row>
    <row r="121" spans="1:88" ht="18" customHeight="1" x14ac:dyDescent="0.15">
      <c r="A121" s="191" t="s">
        <v>382</v>
      </c>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1235" t="s">
        <v>315</v>
      </c>
      <c r="AT121" s="1236"/>
      <c r="AU121" s="1236"/>
      <c r="AV121" s="1236"/>
      <c r="AW121" s="1236"/>
      <c r="AX121" s="1326"/>
      <c r="AY121" s="1326"/>
      <c r="AZ121" s="1326"/>
      <c r="BA121" s="1326"/>
      <c r="BB121" s="1326"/>
      <c r="BC121" s="1326"/>
      <c r="BD121" s="1326"/>
      <c r="BE121" s="1326"/>
      <c r="BF121" s="1326"/>
      <c r="BG121" s="1326"/>
      <c r="BH121" s="1326"/>
      <c r="BI121" s="1326"/>
      <c r="BJ121" s="1326"/>
      <c r="BK121" s="1326"/>
      <c r="BL121" s="1326"/>
      <c r="BM121" s="1326"/>
      <c r="BN121" s="1326"/>
      <c r="BO121" s="1326"/>
      <c r="BP121" s="1326"/>
      <c r="BQ121" s="1236" t="s">
        <v>383</v>
      </c>
      <c r="BR121" s="1236"/>
      <c r="BS121" s="1236"/>
      <c r="BT121" s="1236"/>
      <c r="BU121" s="1236"/>
      <c r="BV121" s="1326"/>
      <c r="BW121" s="1326"/>
      <c r="BX121" s="1326"/>
      <c r="BY121" s="1326"/>
      <c r="BZ121" s="1326"/>
      <c r="CA121" s="1326"/>
      <c r="CB121" s="1326"/>
      <c r="CC121" s="1326"/>
      <c r="CD121" s="1326"/>
      <c r="CE121" s="1326"/>
      <c r="CF121" s="1326"/>
      <c r="CG121" s="1326"/>
      <c r="CH121" s="1326"/>
      <c r="CI121" s="1327"/>
      <c r="CJ121" s="42"/>
    </row>
    <row r="122" spans="1:88" ht="15" customHeight="1" x14ac:dyDescent="0.15">
      <c r="A122" s="1399" t="s">
        <v>384</v>
      </c>
      <c r="B122" s="1400"/>
      <c r="C122" s="1400"/>
      <c r="D122" s="1400"/>
      <c r="E122" s="1400"/>
      <c r="F122" s="1400"/>
      <c r="G122" s="1401"/>
      <c r="H122" s="1408" t="s">
        <v>385</v>
      </c>
      <c r="I122" s="1400"/>
      <c r="J122" s="1401"/>
      <c r="K122" s="1251" t="s">
        <v>19</v>
      </c>
      <c r="L122" s="1251"/>
      <c r="M122" s="1251"/>
      <c r="N122" s="1251"/>
      <c r="O122" s="1251"/>
      <c r="P122" s="1251"/>
      <c r="Q122" s="1251"/>
      <c r="R122" s="1251"/>
      <c r="S122" s="1251"/>
      <c r="T122" s="1412" t="s">
        <v>4</v>
      </c>
      <c r="U122" s="1413"/>
      <c r="V122" s="1414"/>
      <c r="W122" s="1408" t="s">
        <v>55</v>
      </c>
      <c r="X122" s="1400"/>
      <c r="Y122" s="1401"/>
      <c r="Z122" s="381" t="s">
        <v>200</v>
      </c>
      <c r="AA122" s="381"/>
      <c r="AB122" s="381"/>
      <c r="AC122" s="381"/>
      <c r="AD122" s="381"/>
      <c r="AE122" s="1251" t="s">
        <v>387</v>
      </c>
      <c r="AF122" s="1251"/>
      <c r="AG122" s="1251"/>
      <c r="AH122" s="1251"/>
      <c r="AI122" s="1251"/>
      <c r="AJ122" s="1251"/>
      <c r="AK122" s="1251"/>
      <c r="AL122" s="1251"/>
      <c r="AM122" s="1252" t="s">
        <v>388</v>
      </c>
      <c r="AN122" s="1253"/>
      <c r="AO122" s="1253"/>
      <c r="AP122" s="1253"/>
      <c r="AQ122" s="1253"/>
      <c r="AR122" s="1254"/>
      <c r="AS122" s="1255" t="s">
        <v>36</v>
      </c>
      <c r="AT122" s="1256"/>
      <c r="AU122" s="1256"/>
      <c r="AV122" s="1256"/>
      <c r="AW122" s="1256"/>
      <c r="AX122" s="1256"/>
      <c r="AY122" s="1256"/>
      <c r="AZ122" s="1257"/>
      <c r="BA122" s="1252" t="s">
        <v>390</v>
      </c>
      <c r="BB122" s="1253"/>
      <c r="BC122" s="1253"/>
      <c r="BD122" s="1253"/>
      <c r="BE122" s="1253"/>
      <c r="BF122" s="1253"/>
      <c r="BG122" s="1254"/>
      <c r="BH122" s="1252" t="s">
        <v>52</v>
      </c>
      <c r="BI122" s="1253"/>
      <c r="BJ122" s="1253"/>
      <c r="BK122" s="1253"/>
      <c r="BL122" s="1253"/>
      <c r="BM122" s="1253"/>
      <c r="BN122" s="1254"/>
      <c r="BO122" s="1252" t="s">
        <v>391</v>
      </c>
      <c r="BP122" s="1253"/>
      <c r="BQ122" s="1253"/>
      <c r="BR122" s="1253"/>
      <c r="BS122" s="1253"/>
      <c r="BT122" s="1253"/>
      <c r="BU122" s="1254"/>
      <c r="BV122" s="1419" t="s">
        <v>39</v>
      </c>
      <c r="BW122" s="1420"/>
      <c r="BX122" s="1420"/>
      <c r="BY122" s="1420"/>
      <c r="BZ122" s="1420"/>
      <c r="CA122" s="1420"/>
      <c r="CB122" s="1420"/>
      <c r="CC122" s="1278" t="s">
        <v>284</v>
      </c>
      <c r="CD122" s="1279"/>
      <c r="CE122" s="1279"/>
      <c r="CF122" s="1279"/>
      <c r="CG122" s="1279"/>
      <c r="CH122" s="1279"/>
      <c r="CI122" s="1280"/>
      <c r="CJ122" s="41"/>
    </row>
    <row r="123" spans="1:88" ht="15" customHeight="1" x14ac:dyDescent="0.15">
      <c r="A123" s="1402"/>
      <c r="B123" s="1403"/>
      <c r="C123" s="1403"/>
      <c r="D123" s="1403"/>
      <c r="E123" s="1403"/>
      <c r="F123" s="1403"/>
      <c r="G123" s="1404"/>
      <c r="H123" s="1409"/>
      <c r="I123" s="1410"/>
      <c r="J123" s="1404"/>
      <c r="K123" s="1281" t="s">
        <v>392</v>
      </c>
      <c r="L123" s="1281"/>
      <c r="M123" s="1281"/>
      <c r="N123" s="1281"/>
      <c r="O123" s="1281"/>
      <c r="P123" s="1281"/>
      <c r="Q123" s="1281"/>
      <c r="R123" s="1281"/>
      <c r="S123" s="1281"/>
      <c r="T123" s="1318"/>
      <c r="U123" s="1415"/>
      <c r="V123" s="908"/>
      <c r="W123" s="1409"/>
      <c r="X123" s="1410"/>
      <c r="Y123" s="1404"/>
      <c r="Z123" s="1417"/>
      <c r="AA123" s="1417"/>
      <c r="AB123" s="1417"/>
      <c r="AC123" s="1417"/>
      <c r="AD123" s="1417"/>
      <c r="AE123" s="1281"/>
      <c r="AF123" s="1281"/>
      <c r="AG123" s="1281"/>
      <c r="AH123" s="1281"/>
      <c r="AI123" s="1281"/>
      <c r="AJ123" s="1281"/>
      <c r="AK123" s="1281"/>
      <c r="AL123" s="1281"/>
      <c r="AM123" s="1261" t="s">
        <v>394</v>
      </c>
      <c r="AN123" s="1262"/>
      <c r="AO123" s="1262"/>
      <c r="AP123" s="1262"/>
      <c r="AQ123" s="1262"/>
      <c r="AR123" s="1263"/>
      <c r="AS123" s="1258" t="s">
        <v>395</v>
      </c>
      <c r="AT123" s="1259"/>
      <c r="AU123" s="1259"/>
      <c r="AV123" s="1259"/>
      <c r="AW123" s="1259"/>
      <c r="AX123" s="1259"/>
      <c r="AY123" s="1259"/>
      <c r="AZ123" s="1260"/>
      <c r="BA123" s="1261" t="s">
        <v>161</v>
      </c>
      <c r="BB123" s="1262"/>
      <c r="BC123" s="1262"/>
      <c r="BD123" s="1262"/>
      <c r="BE123" s="1262"/>
      <c r="BF123" s="1262"/>
      <c r="BG123" s="1263"/>
      <c r="BH123" s="1261" t="s">
        <v>396</v>
      </c>
      <c r="BI123" s="1262"/>
      <c r="BJ123" s="1262"/>
      <c r="BK123" s="1262"/>
      <c r="BL123" s="1262"/>
      <c r="BM123" s="1262"/>
      <c r="BN123" s="1263"/>
      <c r="BO123" s="1261" t="s">
        <v>397</v>
      </c>
      <c r="BP123" s="1262"/>
      <c r="BQ123" s="1262"/>
      <c r="BR123" s="1262"/>
      <c r="BS123" s="1262"/>
      <c r="BT123" s="1262"/>
      <c r="BU123" s="1263"/>
      <c r="BV123" s="1421"/>
      <c r="BW123" s="1422"/>
      <c r="BX123" s="1422"/>
      <c r="BY123" s="1422"/>
      <c r="BZ123" s="1422"/>
      <c r="CA123" s="1422"/>
      <c r="CB123" s="1422"/>
      <c r="CC123" s="1297" t="s">
        <v>44</v>
      </c>
      <c r="CD123" s="1298"/>
      <c r="CE123" s="1298"/>
      <c r="CF123" s="1298"/>
      <c r="CG123" s="1298"/>
      <c r="CH123" s="1298"/>
      <c r="CI123" s="1299"/>
      <c r="CJ123" s="41"/>
    </row>
    <row r="124" spans="1:88" ht="15" customHeight="1" x14ac:dyDescent="0.15">
      <c r="A124" s="1405"/>
      <c r="B124" s="1406"/>
      <c r="C124" s="1406"/>
      <c r="D124" s="1406"/>
      <c r="E124" s="1406"/>
      <c r="F124" s="1406"/>
      <c r="G124" s="1407"/>
      <c r="H124" s="1411"/>
      <c r="I124" s="1406"/>
      <c r="J124" s="1407"/>
      <c r="K124" s="1319" t="s">
        <v>398</v>
      </c>
      <c r="L124" s="1319"/>
      <c r="M124" s="1319"/>
      <c r="N124" s="1319"/>
      <c r="O124" s="1319"/>
      <c r="P124" s="1319"/>
      <c r="Q124" s="1319"/>
      <c r="R124" s="1319"/>
      <c r="S124" s="1319"/>
      <c r="T124" s="1416"/>
      <c r="U124" s="504"/>
      <c r="V124" s="1336"/>
      <c r="W124" s="1411"/>
      <c r="X124" s="1406"/>
      <c r="Y124" s="1407"/>
      <c r="Z124" s="1418"/>
      <c r="AA124" s="1418"/>
      <c r="AB124" s="1418"/>
      <c r="AC124" s="1418"/>
      <c r="AD124" s="1418"/>
      <c r="AE124" s="1319"/>
      <c r="AF124" s="1319"/>
      <c r="AG124" s="1319"/>
      <c r="AH124" s="1319"/>
      <c r="AI124" s="1319"/>
      <c r="AJ124" s="1319"/>
      <c r="AK124" s="1319"/>
      <c r="AL124" s="1319"/>
      <c r="AM124" s="1264" t="s">
        <v>400</v>
      </c>
      <c r="AN124" s="1265"/>
      <c r="AO124" s="1265"/>
      <c r="AP124" s="1265"/>
      <c r="AQ124" s="1265"/>
      <c r="AR124" s="1266"/>
      <c r="AS124" s="1320" t="s">
        <v>401</v>
      </c>
      <c r="AT124" s="1321"/>
      <c r="AU124" s="1321"/>
      <c r="AV124" s="1321"/>
      <c r="AW124" s="1321"/>
      <c r="AX124" s="1321"/>
      <c r="AY124" s="1321"/>
      <c r="AZ124" s="1322"/>
      <c r="BA124" s="1264" t="s">
        <v>402</v>
      </c>
      <c r="BB124" s="1265"/>
      <c r="BC124" s="1265"/>
      <c r="BD124" s="1265"/>
      <c r="BE124" s="1265"/>
      <c r="BF124" s="1265"/>
      <c r="BG124" s="1266"/>
      <c r="BH124" s="1264" t="s">
        <v>403</v>
      </c>
      <c r="BI124" s="1265"/>
      <c r="BJ124" s="1265"/>
      <c r="BK124" s="1265"/>
      <c r="BL124" s="1265"/>
      <c r="BM124" s="1265"/>
      <c r="BN124" s="1266"/>
      <c r="BO124" s="1264" t="s">
        <v>24</v>
      </c>
      <c r="BP124" s="1265"/>
      <c r="BQ124" s="1265"/>
      <c r="BR124" s="1265"/>
      <c r="BS124" s="1265"/>
      <c r="BT124" s="1265"/>
      <c r="BU124" s="1266"/>
      <c r="BV124" s="1423"/>
      <c r="BW124" s="1424"/>
      <c r="BX124" s="1424"/>
      <c r="BY124" s="1424"/>
      <c r="BZ124" s="1424"/>
      <c r="CA124" s="1424"/>
      <c r="CB124" s="1424"/>
      <c r="CC124" s="1300" t="s">
        <v>404</v>
      </c>
      <c r="CD124" s="1301"/>
      <c r="CE124" s="1301"/>
      <c r="CF124" s="1301"/>
      <c r="CG124" s="1301"/>
      <c r="CH124" s="1301"/>
      <c r="CI124" s="1302"/>
      <c r="CJ124" s="41"/>
    </row>
    <row r="125" spans="1:88" ht="8.1" customHeight="1" x14ac:dyDescent="0.15">
      <c r="A125" s="1425" t="str">
        <f ca="1">IFERROR(VLOOKUP(H125,INDIRECT("機械一覧"),2,FALSE),"")</f>
        <v/>
      </c>
      <c r="B125" s="1426"/>
      <c r="C125" s="1426"/>
      <c r="D125" s="1426"/>
      <c r="E125" s="1426"/>
      <c r="F125" s="1426"/>
      <c r="G125" s="1427"/>
      <c r="H125" s="1434"/>
      <c r="I125" s="1435"/>
      <c r="J125" s="1436"/>
      <c r="K125" s="1125" t="s">
        <v>335</v>
      </c>
      <c r="L125" s="1506" t="str">
        <f ca="1">IFERROR(VLOOKUP(H125,INDIRECT("機械一覧"),5,FALSE),"")</f>
        <v/>
      </c>
      <c r="M125" s="1506"/>
      <c r="N125" s="1506"/>
      <c r="O125" s="1506"/>
      <c r="P125" s="1506"/>
      <c r="Q125" s="1506"/>
      <c r="R125" s="1506"/>
      <c r="S125" s="1507"/>
      <c r="T125" s="1267" t="s">
        <v>405</v>
      </c>
      <c r="U125" s="1268"/>
      <c r="V125" s="1269"/>
      <c r="W125" s="1444" t="str">
        <f ca="1">IFERROR(VLOOKUP(H125,INDIRECT("機械一覧"),14,FALSE),"")</f>
        <v/>
      </c>
      <c r="X125" s="1445"/>
      <c r="Y125" s="1446"/>
      <c r="Z125" s="1444" t="str">
        <f ca="1">IFERROR(VLOOKUP(H125,INDIRECT("機械一覧"),16,FALSE),"")</f>
        <v/>
      </c>
      <c r="AA125" s="1445"/>
      <c r="AB125" s="1445"/>
      <c r="AC125" s="1445"/>
      <c r="AD125" s="1446"/>
      <c r="AE125" s="1510"/>
      <c r="AF125" s="1451"/>
      <c r="AG125" s="1453" t="s">
        <v>27</v>
      </c>
      <c r="AH125" s="1451"/>
      <c r="AI125" s="1451"/>
      <c r="AJ125" s="1455" t="s">
        <v>307</v>
      </c>
      <c r="AK125" s="1455"/>
      <c r="AL125" s="1456"/>
      <c r="AM125" s="1270" t="s">
        <v>27</v>
      </c>
      <c r="AN125" s="1270"/>
      <c r="AO125" s="1270"/>
      <c r="AP125" s="1271" t="s">
        <v>407</v>
      </c>
      <c r="AQ125" s="1270"/>
      <c r="AR125" s="1270"/>
      <c r="AS125" s="1272" t="s">
        <v>151</v>
      </c>
      <c r="AT125" s="1273"/>
      <c r="AU125" s="1273"/>
      <c r="AV125" s="1273"/>
      <c r="AW125" s="1274"/>
      <c r="AX125" s="1275" t="s">
        <v>294</v>
      </c>
      <c r="AY125" s="1275"/>
      <c r="AZ125" s="1275"/>
      <c r="BA125" s="1276" t="s">
        <v>294</v>
      </c>
      <c r="BB125" s="1276"/>
      <c r="BC125" s="1276"/>
      <c r="BD125" s="1276"/>
      <c r="BE125" s="1276"/>
      <c r="BF125" s="1276"/>
      <c r="BG125" s="1276"/>
      <c r="BH125" s="1277" t="s">
        <v>341</v>
      </c>
      <c r="BI125" s="1277"/>
      <c r="BJ125" s="1277"/>
      <c r="BK125" s="1277"/>
      <c r="BL125" s="1277"/>
      <c r="BM125" s="1277"/>
      <c r="BN125" s="1277"/>
      <c r="BO125" s="1277" t="s">
        <v>341</v>
      </c>
      <c r="BP125" s="1277"/>
      <c r="BQ125" s="1277"/>
      <c r="BR125" s="1277"/>
      <c r="BS125" s="1277"/>
      <c r="BT125" s="1277"/>
      <c r="BU125" s="1277"/>
      <c r="BV125" s="1277" t="s">
        <v>341</v>
      </c>
      <c r="BW125" s="1277"/>
      <c r="BX125" s="1277"/>
      <c r="BY125" s="1277"/>
      <c r="BZ125" s="1277"/>
      <c r="CA125" s="1277"/>
      <c r="CB125" s="1303"/>
      <c r="CC125" s="1304" t="s">
        <v>341</v>
      </c>
      <c r="CD125" s="1277"/>
      <c r="CE125" s="1277"/>
      <c r="CF125" s="1277"/>
      <c r="CG125" s="1277"/>
      <c r="CH125" s="1277"/>
      <c r="CI125" s="1303"/>
      <c r="CJ125" s="41"/>
    </row>
    <row r="126" spans="1:88" ht="12" customHeight="1" x14ac:dyDescent="0.15">
      <c r="A126" s="1428"/>
      <c r="B126" s="1429"/>
      <c r="C126" s="1429"/>
      <c r="D126" s="1429"/>
      <c r="E126" s="1429"/>
      <c r="F126" s="1429"/>
      <c r="G126" s="1430"/>
      <c r="H126" s="1437"/>
      <c r="I126" s="1438"/>
      <c r="J126" s="1439"/>
      <c r="K126" s="988"/>
      <c r="L126" s="1508"/>
      <c r="M126" s="1508"/>
      <c r="N126" s="1508"/>
      <c r="O126" s="1508"/>
      <c r="P126" s="1508"/>
      <c r="Q126" s="1508"/>
      <c r="R126" s="1508"/>
      <c r="S126" s="1509"/>
      <c r="T126" s="1459"/>
      <c r="U126" s="1460"/>
      <c r="V126" s="1461"/>
      <c r="W126" s="1447"/>
      <c r="X126" s="1448"/>
      <c r="Y126" s="1449"/>
      <c r="Z126" s="1447"/>
      <c r="AA126" s="1450"/>
      <c r="AB126" s="1450"/>
      <c r="AC126" s="1450"/>
      <c r="AD126" s="1449"/>
      <c r="AE126" s="1511"/>
      <c r="AF126" s="1452"/>
      <c r="AG126" s="1454"/>
      <c r="AH126" s="1452"/>
      <c r="AI126" s="1452"/>
      <c r="AJ126" s="1457"/>
      <c r="AK126" s="1457"/>
      <c r="AL126" s="1458"/>
      <c r="AM126" s="1284"/>
      <c r="AN126" s="1285"/>
      <c r="AO126" s="1286"/>
      <c r="AP126" s="1284"/>
      <c r="AQ126" s="1285"/>
      <c r="AR126" s="1286"/>
      <c r="AS126" s="1287"/>
      <c r="AT126" s="1288"/>
      <c r="AU126" s="204" t="s">
        <v>386</v>
      </c>
      <c r="AV126" s="1289"/>
      <c r="AW126" s="1290"/>
      <c r="AX126" s="1284"/>
      <c r="AY126" s="1285"/>
      <c r="AZ126" s="1286"/>
      <c r="BA126" s="1465" t="str">
        <f>IF(AND(ISBLANK(AP126),ISBLANK(AX126),ISBLANK(AP127),ISBLANK(AX127),ISBLANK(AP128),ISBLANK(AX128))," ",IF(AND(ISBLANK(AP127),ISBLANK(AX127),ISBLANK(AP128),ISBLANK(AX128)),AP126*AX126,IF(AND(ISBLANK(AP128),ISBLANK(AX128)),(AP126*AX126)+(AP127*AX127),(AP126*AX126)+(AP127*AX127)+(AP128*AX128))))</f>
        <v xml:space="preserve"> </v>
      </c>
      <c r="BB126" s="1465"/>
      <c r="BC126" s="1465"/>
      <c r="BD126" s="1465"/>
      <c r="BE126" s="1465"/>
      <c r="BF126" s="1465"/>
      <c r="BG126" s="1465"/>
      <c r="BH126" s="1487"/>
      <c r="BI126" s="1487"/>
      <c r="BJ126" s="1487"/>
      <c r="BK126" s="1487"/>
      <c r="BL126" s="1487"/>
      <c r="BM126" s="1487"/>
      <c r="BN126" s="1487"/>
      <c r="BO126" s="1467" t="str">
        <f>IF(OR(BA126=" ",ISBLANK(BH126))," ",ROUNDDOWN(BA126*BH126,0))</f>
        <v xml:space="preserve"> </v>
      </c>
      <c r="BP126" s="1467"/>
      <c r="BQ126" s="1467"/>
      <c r="BR126" s="1467"/>
      <c r="BS126" s="1467"/>
      <c r="BT126" s="1467"/>
      <c r="BU126" s="1467"/>
      <c r="BV126" s="1469">
        <f>IFERROR(INDEX('報告書(２葉)'!$BK$10:$BK$95,MATCH(H125,'報告書(２葉)'!$BI$10:$BI$95,0)),"")</f>
        <v>0</v>
      </c>
      <c r="BW126" s="1469"/>
      <c r="BX126" s="1469"/>
      <c r="BY126" s="1469"/>
      <c r="BZ126" s="1469"/>
      <c r="CA126" s="1469"/>
      <c r="CB126" s="1470"/>
      <c r="CC126" s="1328"/>
      <c r="CD126" s="1328"/>
      <c r="CE126" s="1328"/>
      <c r="CF126" s="1328"/>
      <c r="CG126" s="1328"/>
      <c r="CH126" s="1328"/>
      <c r="CI126" s="1328"/>
      <c r="CJ126" s="41"/>
    </row>
    <row r="127" spans="1:88" ht="20.100000000000001" customHeight="1" x14ac:dyDescent="0.15">
      <c r="A127" s="1428"/>
      <c r="B127" s="1429"/>
      <c r="C127" s="1429"/>
      <c r="D127" s="1429"/>
      <c r="E127" s="1429"/>
      <c r="F127" s="1429"/>
      <c r="G127" s="1430"/>
      <c r="H127" s="1437"/>
      <c r="I127" s="1438"/>
      <c r="J127" s="1439"/>
      <c r="K127" s="1332" t="str">
        <f ca="1">IFERROR(VLOOKUP(H125,INDIRECT("機械一覧"),3,FALSE),"")</f>
        <v/>
      </c>
      <c r="L127" s="1333"/>
      <c r="M127" s="1333"/>
      <c r="N127" s="1333"/>
      <c r="O127" s="1333"/>
      <c r="P127" s="1333"/>
      <c r="Q127" s="1333"/>
      <c r="R127" s="1333"/>
      <c r="S127" s="1334"/>
      <c r="T127" s="1462"/>
      <c r="U127" s="1463"/>
      <c r="V127" s="1464"/>
      <c r="W127" s="1447"/>
      <c r="X127" s="1448"/>
      <c r="Y127" s="1449"/>
      <c r="Z127" s="1447"/>
      <c r="AA127" s="1450"/>
      <c r="AB127" s="1450"/>
      <c r="AC127" s="1450"/>
      <c r="AD127" s="1449"/>
      <c r="AE127" s="833"/>
      <c r="AF127" s="833"/>
      <c r="AG127" s="833"/>
      <c r="AH127" s="833"/>
      <c r="AI127" s="833"/>
      <c r="AJ127" s="833"/>
      <c r="AK127" s="833"/>
      <c r="AL127" s="908"/>
      <c r="AM127" s="1243"/>
      <c r="AN127" s="1244"/>
      <c r="AO127" s="1245"/>
      <c r="AP127" s="1243"/>
      <c r="AQ127" s="1244"/>
      <c r="AR127" s="1245"/>
      <c r="AS127" s="1246"/>
      <c r="AT127" s="1247"/>
      <c r="AU127" s="205" t="s">
        <v>386</v>
      </c>
      <c r="AV127" s="1248"/>
      <c r="AW127" s="1249"/>
      <c r="AX127" s="1243"/>
      <c r="AY127" s="1244"/>
      <c r="AZ127" s="1245"/>
      <c r="BA127" s="1466"/>
      <c r="BB127" s="1466"/>
      <c r="BC127" s="1466"/>
      <c r="BD127" s="1466"/>
      <c r="BE127" s="1466"/>
      <c r="BF127" s="1466"/>
      <c r="BG127" s="1466"/>
      <c r="BH127" s="1488"/>
      <c r="BI127" s="1488"/>
      <c r="BJ127" s="1488"/>
      <c r="BK127" s="1488"/>
      <c r="BL127" s="1488"/>
      <c r="BM127" s="1488"/>
      <c r="BN127" s="1488"/>
      <c r="BO127" s="1468"/>
      <c r="BP127" s="1468"/>
      <c r="BQ127" s="1468"/>
      <c r="BR127" s="1468"/>
      <c r="BS127" s="1468"/>
      <c r="BT127" s="1468"/>
      <c r="BU127" s="1468"/>
      <c r="BV127" s="1469"/>
      <c r="BW127" s="1469"/>
      <c r="BX127" s="1469"/>
      <c r="BY127" s="1469"/>
      <c r="BZ127" s="1469"/>
      <c r="CA127" s="1469"/>
      <c r="CB127" s="1470"/>
      <c r="CC127" s="1329"/>
      <c r="CD127" s="1329"/>
      <c r="CE127" s="1329"/>
      <c r="CF127" s="1329"/>
      <c r="CG127" s="1329"/>
      <c r="CH127" s="1329"/>
      <c r="CI127" s="1329"/>
      <c r="CJ127" s="41"/>
    </row>
    <row r="128" spans="1:88" ht="20.100000000000001" customHeight="1" x14ac:dyDescent="0.15">
      <c r="A128" s="1431"/>
      <c r="B128" s="1432"/>
      <c r="C128" s="1432"/>
      <c r="D128" s="1432"/>
      <c r="E128" s="1432"/>
      <c r="F128" s="1432"/>
      <c r="G128" s="1433"/>
      <c r="H128" s="1437"/>
      <c r="I128" s="1438"/>
      <c r="J128" s="1439"/>
      <c r="K128" s="1330" t="str">
        <f ca="1">IFERROR(VLOOKUP(H125,INDIRECT("機械一覧"),4,FALSE),"")</f>
        <v/>
      </c>
      <c r="L128" s="1331"/>
      <c r="M128" s="1331"/>
      <c r="N128" s="1331"/>
      <c r="O128" s="1331"/>
      <c r="P128" s="1331"/>
      <c r="Q128" s="1331"/>
      <c r="R128" s="1331"/>
      <c r="S128" s="198" t="s">
        <v>351</v>
      </c>
      <c r="T128" s="1462"/>
      <c r="U128" s="1463"/>
      <c r="V128" s="1464"/>
      <c r="W128" s="1447"/>
      <c r="X128" s="1450"/>
      <c r="Y128" s="1449"/>
      <c r="Z128" s="1447"/>
      <c r="AA128" s="1450"/>
      <c r="AB128" s="1450"/>
      <c r="AC128" s="1450"/>
      <c r="AD128" s="1449"/>
      <c r="AE128" s="1307"/>
      <c r="AF128" s="1294"/>
      <c r="AG128" s="201" t="s">
        <v>27</v>
      </c>
      <c r="AH128" s="1294"/>
      <c r="AI128" s="1294"/>
      <c r="AJ128" s="1295" t="s">
        <v>135</v>
      </c>
      <c r="AK128" s="1295"/>
      <c r="AL128" s="1296"/>
      <c r="AM128" s="1243"/>
      <c r="AN128" s="1244"/>
      <c r="AO128" s="1245"/>
      <c r="AP128" s="1284"/>
      <c r="AQ128" s="1285"/>
      <c r="AR128" s="1286"/>
      <c r="AS128" s="1246"/>
      <c r="AT128" s="1247"/>
      <c r="AU128" s="205" t="s">
        <v>386</v>
      </c>
      <c r="AV128" s="1248"/>
      <c r="AW128" s="1249"/>
      <c r="AX128" s="1284"/>
      <c r="AY128" s="1285"/>
      <c r="AZ128" s="1286"/>
      <c r="BA128" s="1466"/>
      <c r="BB128" s="1466"/>
      <c r="BC128" s="1466"/>
      <c r="BD128" s="1466"/>
      <c r="BE128" s="1466"/>
      <c r="BF128" s="1466"/>
      <c r="BG128" s="1466"/>
      <c r="BH128" s="1488"/>
      <c r="BI128" s="1488"/>
      <c r="BJ128" s="1488"/>
      <c r="BK128" s="1488"/>
      <c r="BL128" s="1488"/>
      <c r="BM128" s="1488"/>
      <c r="BN128" s="1488"/>
      <c r="BO128" s="1468"/>
      <c r="BP128" s="1468"/>
      <c r="BQ128" s="1468"/>
      <c r="BR128" s="1468"/>
      <c r="BS128" s="1468"/>
      <c r="BT128" s="1468"/>
      <c r="BU128" s="1468"/>
      <c r="BV128" s="1305" t="str">
        <f>IFERROR(INDEX('報告書(２葉)'!$BJ$11:$BJ$95,MATCH(H125,'報告書(２葉)'!$BI$11:$BI$95,0)),"")</f>
        <v/>
      </c>
      <c r="BW128" s="1305"/>
      <c r="BX128" s="1305"/>
      <c r="BY128" s="1305"/>
      <c r="BZ128" s="1305"/>
      <c r="CA128" s="1305"/>
      <c r="CB128" s="1306"/>
      <c r="CC128" s="1329"/>
      <c r="CD128" s="1329"/>
      <c r="CE128" s="1329"/>
      <c r="CF128" s="1329"/>
      <c r="CG128" s="1329"/>
      <c r="CH128" s="1329"/>
      <c r="CI128" s="1329"/>
      <c r="CJ128" s="41"/>
    </row>
    <row r="129" spans="1:88" ht="20.100000000000001" customHeight="1" x14ac:dyDescent="0.15">
      <c r="A129" s="1471" t="str">
        <f ca="1">IFERROR(VLOOKUP(H129,INDIRECT("機械一覧"),2,FALSE),"")</f>
        <v/>
      </c>
      <c r="B129" s="1472"/>
      <c r="C129" s="1472"/>
      <c r="D129" s="1472"/>
      <c r="E129" s="1472"/>
      <c r="F129" s="1472"/>
      <c r="G129" s="1473"/>
      <c r="H129" s="1437"/>
      <c r="I129" s="1438"/>
      <c r="J129" s="1439"/>
      <c r="K129" s="182" t="s">
        <v>335</v>
      </c>
      <c r="L129" s="1237" t="str">
        <f ca="1">IFERROR(VLOOKUP(H129,INDIRECT("機械一覧"),5,FALSE),"")</f>
        <v/>
      </c>
      <c r="M129" s="1237"/>
      <c r="N129" s="1237"/>
      <c r="O129" s="1237"/>
      <c r="P129" s="1237"/>
      <c r="Q129" s="1237"/>
      <c r="R129" s="1237"/>
      <c r="S129" s="1238"/>
      <c r="T129" s="1479"/>
      <c r="U129" s="1479"/>
      <c r="V129" s="1479"/>
      <c r="W129" s="1480" t="str">
        <f ca="1">IFERROR(VLOOKUP(H129,INDIRECT("機械一覧"),14,FALSE),"")</f>
        <v/>
      </c>
      <c r="X129" s="1481"/>
      <c r="Y129" s="1482"/>
      <c r="Z129" s="1480" t="str">
        <f ca="1">IFERROR(VLOOKUP(H129,INDIRECT("機械一覧"),16,FALSE),"")</f>
        <v/>
      </c>
      <c r="AA129" s="1481"/>
      <c r="AB129" s="1481"/>
      <c r="AC129" s="1481"/>
      <c r="AD129" s="1482"/>
      <c r="AE129" s="1239"/>
      <c r="AF129" s="1240"/>
      <c r="AG129" s="202" t="s">
        <v>27</v>
      </c>
      <c r="AH129" s="1240"/>
      <c r="AI129" s="1240"/>
      <c r="AJ129" s="1241" t="s">
        <v>307</v>
      </c>
      <c r="AK129" s="1241"/>
      <c r="AL129" s="1242"/>
      <c r="AM129" s="1243"/>
      <c r="AN129" s="1244"/>
      <c r="AO129" s="1245"/>
      <c r="AP129" s="1243"/>
      <c r="AQ129" s="1244"/>
      <c r="AR129" s="1245"/>
      <c r="AS129" s="1246"/>
      <c r="AT129" s="1247"/>
      <c r="AU129" s="205" t="s">
        <v>386</v>
      </c>
      <c r="AV129" s="1248"/>
      <c r="AW129" s="1249"/>
      <c r="AX129" s="1243"/>
      <c r="AY129" s="1244"/>
      <c r="AZ129" s="1245"/>
      <c r="BA129" s="1465" t="str">
        <f>IF(AND(ISBLANK(AP129),ISBLANK(AX129),ISBLANK(AP130),ISBLANK(AX130),ISBLANK(AP131),ISBLANK(AX131))," ",IF(AND(ISBLANK(AP130),ISBLANK(AX130),ISBLANK(AP131),ISBLANK(AX131)),AP129*AX129,IF(AND(ISBLANK(AP131),ISBLANK(AX131)),(AP129*AX129)+(AP130*AX130),(AP129*AX129)+(AP130*AX130)+(AP131*AX131))))</f>
        <v xml:space="preserve"> </v>
      </c>
      <c r="BB129" s="1465"/>
      <c r="BC129" s="1465"/>
      <c r="BD129" s="1465"/>
      <c r="BE129" s="1465"/>
      <c r="BF129" s="1465"/>
      <c r="BG129" s="1465"/>
      <c r="BH129" s="1488"/>
      <c r="BI129" s="1488"/>
      <c r="BJ129" s="1488"/>
      <c r="BK129" s="1488"/>
      <c r="BL129" s="1488"/>
      <c r="BM129" s="1488"/>
      <c r="BN129" s="1488"/>
      <c r="BO129" s="1468" t="str">
        <f>IF(OR(BA129=" ",ISBLANK(BH129))," ",ROUNDDOWN(BA129*BH129,0))</f>
        <v xml:space="preserve"> </v>
      </c>
      <c r="BP129" s="1468"/>
      <c r="BQ129" s="1468"/>
      <c r="BR129" s="1468"/>
      <c r="BS129" s="1468"/>
      <c r="BT129" s="1468"/>
      <c r="BU129" s="1468"/>
      <c r="BV129" s="1469">
        <f>IFERROR(INDEX('報告書(２葉)'!$BK$11:$BK$95,MATCH(H129,'報告書(２葉)'!$BI$11:$BI$95,0)),"")</f>
        <v>0</v>
      </c>
      <c r="BW129" s="1469"/>
      <c r="BX129" s="1469"/>
      <c r="BY129" s="1469"/>
      <c r="BZ129" s="1469"/>
      <c r="CA129" s="1469"/>
      <c r="CB129" s="1470"/>
      <c r="CC129" s="1329"/>
      <c r="CD129" s="1329"/>
      <c r="CE129" s="1329"/>
      <c r="CF129" s="1329"/>
      <c r="CG129" s="1329"/>
      <c r="CH129" s="1329"/>
      <c r="CI129" s="1329"/>
      <c r="CJ129" s="41"/>
    </row>
    <row r="130" spans="1:88" ht="20.100000000000001" customHeight="1" x14ac:dyDescent="0.15">
      <c r="A130" s="1474"/>
      <c r="B130" s="941"/>
      <c r="C130" s="941"/>
      <c r="D130" s="941"/>
      <c r="E130" s="941"/>
      <c r="F130" s="941"/>
      <c r="G130" s="1475"/>
      <c r="H130" s="1437"/>
      <c r="I130" s="1438"/>
      <c r="J130" s="1439"/>
      <c r="K130" s="1332" t="str">
        <f ca="1">IFERROR(VLOOKUP(H129,INDIRECT("機械一覧"),3,FALSE),"")</f>
        <v/>
      </c>
      <c r="L130" s="1333"/>
      <c r="M130" s="1333"/>
      <c r="N130" s="1333"/>
      <c r="O130" s="1333"/>
      <c r="P130" s="1333"/>
      <c r="Q130" s="1333"/>
      <c r="R130" s="1333"/>
      <c r="S130" s="1334"/>
      <c r="T130" s="1479"/>
      <c r="U130" s="1479"/>
      <c r="V130" s="1479"/>
      <c r="W130" s="1447"/>
      <c r="X130" s="1450"/>
      <c r="Y130" s="1449"/>
      <c r="Z130" s="1447"/>
      <c r="AA130" s="1450"/>
      <c r="AB130" s="1450"/>
      <c r="AC130" s="1450"/>
      <c r="AD130" s="1449"/>
      <c r="AE130" s="833"/>
      <c r="AF130" s="833"/>
      <c r="AG130" s="833"/>
      <c r="AH130" s="833"/>
      <c r="AI130" s="833"/>
      <c r="AJ130" s="833"/>
      <c r="AK130" s="833"/>
      <c r="AL130" s="908"/>
      <c r="AM130" s="1243"/>
      <c r="AN130" s="1244"/>
      <c r="AO130" s="1245"/>
      <c r="AP130" s="1284"/>
      <c r="AQ130" s="1285"/>
      <c r="AR130" s="1286"/>
      <c r="AS130" s="1246"/>
      <c r="AT130" s="1247"/>
      <c r="AU130" s="205" t="s">
        <v>386</v>
      </c>
      <c r="AV130" s="1248"/>
      <c r="AW130" s="1249"/>
      <c r="AX130" s="1284"/>
      <c r="AY130" s="1285"/>
      <c r="AZ130" s="1286"/>
      <c r="BA130" s="1466"/>
      <c r="BB130" s="1466"/>
      <c r="BC130" s="1466"/>
      <c r="BD130" s="1466"/>
      <c r="BE130" s="1466"/>
      <c r="BF130" s="1466"/>
      <c r="BG130" s="1466"/>
      <c r="BH130" s="1488"/>
      <c r="BI130" s="1488"/>
      <c r="BJ130" s="1488"/>
      <c r="BK130" s="1488"/>
      <c r="BL130" s="1488"/>
      <c r="BM130" s="1488"/>
      <c r="BN130" s="1488"/>
      <c r="BO130" s="1468"/>
      <c r="BP130" s="1468"/>
      <c r="BQ130" s="1468"/>
      <c r="BR130" s="1468"/>
      <c r="BS130" s="1468"/>
      <c r="BT130" s="1468"/>
      <c r="BU130" s="1468"/>
      <c r="BV130" s="1469"/>
      <c r="BW130" s="1469"/>
      <c r="BX130" s="1469"/>
      <c r="BY130" s="1469"/>
      <c r="BZ130" s="1469"/>
      <c r="CA130" s="1469"/>
      <c r="CB130" s="1470"/>
      <c r="CC130" s="1329"/>
      <c r="CD130" s="1329"/>
      <c r="CE130" s="1329"/>
      <c r="CF130" s="1329"/>
      <c r="CG130" s="1329"/>
      <c r="CH130" s="1329"/>
      <c r="CI130" s="1329"/>
      <c r="CJ130" s="41"/>
    </row>
    <row r="131" spans="1:88" ht="20.100000000000001" customHeight="1" x14ac:dyDescent="0.15">
      <c r="A131" s="1476"/>
      <c r="B131" s="1477"/>
      <c r="C131" s="1477"/>
      <c r="D131" s="1477"/>
      <c r="E131" s="1477"/>
      <c r="F131" s="1477"/>
      <c r="G131" s="1478"/>
      <c r="H131" s="1437"/>
      <c r="I131" s="1438"/>
      <c r="J131" s="1439"/>
      <c r="K131" s="1330" t="str">
        <f ca="1">IFERROR(VLOOKUP(H129,INDIRECT("機械一覧"),4,FALSE),"")</f>
        <v/>
      </c>
      <c r="L131" s="1331"/>
      <c r="M131" s="1331"/>
      <c r="N131" s="1331"/>
      <c r="O131" s="1331"/>
      <c r="P131" s="1331"/>
      <c r="Q131" s="1331"/>
      <c r="R131" s="1331"/>
      <c r="S131" s="198" t="s">
        <v>351</v>
      </c>
      <c r="T131" s="1479"/>
      <c r="U131" s="1479"/>
      <c r="V131" s="1479"/>
      <c r="W131" s="1483"/>
      <c r="X131" s="1484"/>
      <c r="Y131" s="1485"/>
      <c r="Z131" s="1483"/>
      <c r="AA131" s="1484"/>
      <c r="AB131" s="1484"/>
      <c r="AC131" s="1484"/>
      <c r="AD131" s="1485"/>
      <c r="AE131" s="1307"/>
      <c r="AF131" s="1294"/>
      <c r="AG131" s="201" t="s">
        <v>27</v>
      </c>
      <c r="AH131" s="1294"/>
      <c r="AI131" s="1294"/>
      <c r="AJ131" s="1295" t="s">
        <v>135</v>
      </c>
      <c r="AK131" s="1295"/>
      <c r="AL131" s="1296"/>
      <c r="AM131" s="1243"/>
      <c r="AN131" s="1244"/>
      <c r="AO131" s="1245"/>
      <c r="AP131" s="1243"/>
      <c r="AQ131" s="1244"/>
      <c r="AR131" s="1245"/>
      <c r="AS131" s="1246"/>
      <c r="AT131" s="1247"/>
      <c r="AU131" s="205" t="s">
        <v>386</v>
      </c>
      <c r="AV131" s="1248"/>
      <c r="AW131" s="1249"/>
      <c r="AX131" s="1243"/>
      <c r="AY131" s="1244"/>
      <c r="AZ131" s="1245"/>
      <c r="BA131" s="1466"/>
      <c r="BB131" s="1466"/>
      <c r="BC131" s="1466"/>
      <c r="BD131" s="1466"/>
      <c r="BE131" s="1466"/>
      <c r="BF131" s="1466"/>
      <c r="BG131" s="1466"/>
      <c r="BH131" s="1488"/>
      <c r="BI131" s="1488"/>
      <c r="BJ131" s="1488"/>
      <c r="BK131" s="1488"/>
      <c r="BL131" s="1488"/>
      <c r="BM131" s="1488"/>
      <c r="BN131" s="1488"/>
      <c r="BO131" s="1468"/>
      <c r="BP131" s="1468"/>
      <c r="BQ131" s="1468"/>
      <c r="BR131" s="1468"/>
      <c r="BS131" s="1468"/>
      <c r="BT131" s="1468"/>
      <c r="BU131" s="1468"/>
      <c r="BV131" s="1305" t="str">
        <f>IFERROR(INDEX('報告書(２葉)'!$BJ$11:$BJ$95,MATCH(H129,'報告書(２葉)'!$BI$11:$BI$95,0)),"")</f>
        <v/>
      </c>
      <c r="BW131" s="1305"/>
      <c r="BX131" s="1305"/>
      <c r="BY131" s="1305"/>
      <c r="BZ131" s="1305"/>
      <c r="CA131" s="1305"/>
      <c r="CB131" s="1306"/>
      <c r="CC131" s="1329"/>
      <c r="CD131" s="1329"/>
      <c r="CE131" s="1329"/>
      <c r="CF131" s="1329"/>
      <c r="CG131" s="1329"/>
      <c r="CH131" s="1329"/>
      <c r="CI131" s="1329"/>
      <c r="CJ131" s="41"/>
    </row>
    <row r="132" spans="1:88" ht="20.100000000000001" customHeight="1" x14ac:dyDescent="0.15">
      <c r="A132" s="1471" t="str">
        <f ca="1">IFERROR(VLOOKUP(H132,INDIRECT("機械一覧"),2,FALSE),"")</f>
        <v/>
      </c>
      <c r="B132" s="1472"/>
      <c r="C132" s="1472"/>
      <c r="D132" s="1472"/>
      <c r="E132" s="1472"/>
      <c r="F132" s="1472"/>
      <c r="G132" s="1473"/>
      <c r="H132" s="1489"/>
      <c r="I132" s="1489"/>
      <c r="J132" s="1489"/>
      <c r="K132" s="182" t="s">
        <v>335</v>
      </c>
      <c r="L132" s="1237" t="str">
        <f ca="1">IFERROR(VLOOKUP(H132,INDIRECT("機械一覧"),5,FALSE),"")</f>
        <v/>
      </c>
      <c r="M132" s="1237"/>
      <c r="N132" s="1237"/>
      <c r="O132" s="1237"/>
      <c r="P132" s="1237"/>
      <c r="Q132" s="1237"/>
      <c r="R132" s="1237"/>
      <c r="S132" s="1238"/>
      <c r="T132" s="1479"/>
      <c r="U132" s="1479"/>
      <c r="V132" s="1479"/>
      <c r="W132" s="1480" t="str">
        <f ca="1">IFERROR(VLOOKUP(H132,INDIRECT("機械一覧"),14,FALSE),"")</f>
        <v/>
      </c>
      <c r="X132" s="1481"/>
      <c r="Y132" s="1482"/>
      <c r="Z132" s="1480" t="str">
        <f ca="1">IFERROR(VLOOKUP(H132,INDIRECT("機械一覧"),16,FALSE),"")</f>
        <v/>
      </c>
      <c r="AA132" s="1481"/>
      <c r="AB132" s="1481"/>
      <c r="AC132" s="1481"/>
      <c r="AD132" s="1482"/>
      <c r="AE132" s="1239"/>
      <c r="AF132" s="1240"/>
      <c r="AG132" s="202" t="s">
        <v>27</v>
      </c>
      <c r="AH132" s="1240"/>
      <c r="AI132" s="1240"/>
      <c r="AJ132" s="1241" t="s">
        <v>307</v>
      </c>
      <c r="AK132" s="1241"/>
      <c r="AL132" s="1242"/>
      <c r="AM132" s="1243"/>
      <c r="AN132" s="1244"/>
      <c r="AO132" s="1245"/>
      <c r="AP132" s="1284"/>
      <c r="AQ132" s="1285"/>
      <c r="AR132" s="1286"/>
      <c r="AS132" s="1246"/>
      <c r="AT132" s="1247"/>
      <c r="AU132" s="205" t="s">
        <v>386</v>
      </c>
      <c r="AV132" s="1248"/>
      <c r="AW132" s="1249"/>
      <c r="AX132" s="1284"/>
      <c r="AY132" s="1285"/>
      <c r="AZ132" s="1286"/>
      <c r="BA132" s="1465" t="str">
        <f>IF(AND(ISBLANK(AP132),ISBLANK(AX132),ISBLANK(AP133),ISBLANK(AX133),ISBLANK(AP134),ISBLANK(AX134))," ",IF(AND(ISBLANK(AP133),ISBLANK(AX133),ISBLANK(AP134),ISBLANK(AX134)),AP132*AX132,IF(AND(ISBLANK(AP134),ISBLANK(AX134)),(AP132*AX132)+(AP133*AX133),(AP132*AX132)+(AP133*AX133)+(AP134*AX134))))</f>
        <v xml:space="preserve"> </v>
      </c>
      <c r="BB132" s="1465"/>
      <c r="BC132" s="1465"/>
      <c r="BD132" s="1465"/>
      <c r="BE132" s="1465"/>
      <c r="BF132" s="1465"/>
      <c r="BG132" s="1465"/>
      <c r="BH132" s="1488"/>
      <c r="BI132" s="1488"/>
      <c r="BJ132" s="1488"/>
      <c r="BK132" s="1488"/>
      <c r="BL132" s="1488"/>
      <c r="BM132" s="1488"/>
      <c r="BN132" s="1488"/>
      <c r="BO132" s="1468" t="str">
        <f>IF(OR(BA132=" ",ISBLANK(BH132))," ",ROUNDDOWN(BA132*BH132,0))</f>
        <v xml:space="preserve"> </v>
      </c>
      <c r="BP132" s="1468"/>
      <c r="BQ132" s="1468"/>
      <c r="BR132" s="1468"/>
      <c r="BS132" s="1468"/>
      <c r="BT132" s="1468"/>
      <c r="BU132" s="1468"/>
      <c r="BV132" s="1469">
        <f>IFERROR(INDEX('報告書(２葉)'!$BK$11:$BK$95,MATCH(H132,'報告書(２葉)'!$BI$11:$BI$95,0)),"")</f>
        <v>0</v>
      </c>
      <c r="BW132" s="1469"/>
      <c r="BX132" s="1469"/>
      <c r="BY132" s="1469"/>
      <c r="BZ132" s="1469"/>
      <c r="CA132" s="1469"/>
      <c r="CB132" s="1470"/>
      <c r="CC132" s="1329"/>
      <c r="CD132" s="1329"/>
      <c r="CE132" s="1329"/>
      <c r="CF132" s="1329"/>
      <c r="CG132" s="1329"/>
      <c r="CH132" s="1329"/>
      <c r="CI132" s="1329"/>
      <c r="CJ132" s="41"/>
    </row>
    <row r="133" spans="1:88" ht="20.100000000000001" customHeight="1" x14ac:dyDescent="0.15">
      <c r="A133" s="1474"/>
      <c r="B133" s="941"/>
      <c r="C133" s="941"/>
      <c r="D133" s="941"/>
      <c r="E133" s="941"/>
      <c r="F133" s="941"/>
      <c r="G133" s="1475"/>
      <c r="H133" s="1489"/>
      <c r="I133" s="1489"/>
      <c r="J133" s="1489"/>
      <c r="K133" s="1332" t="str">
        <f ca="1">IFERROR(VLOOKUP(H132,INDIRECT("機械一覧"),3,FALSE),"")</f>
        <v/>
      </c>
      <c r="L133" s="1333"/>
      <c r="M133" s="1333"/>
      <c r="N133" s="1333"/>
      <c r="O133" s="1333"/>
      <c r="P133" s="1333"/>
      <c r="Q133" s="1333"/>
      <c r="R133" s="1333"/>
      <c r="S133" s="1334"/>
      <c r="T133" s="1479"/>
      <c r="U133" s="1479"/>
      <c r="V133" s="1479"/>
      <c r="W133" s="1447"/>
      <c r="X133" s="1450"/>
      <c r="Y133" s="1449"/>
      <c r="Z133" s="1447"/>
      <c r="AA133" s="1450"/>
      <c r="AB133" s="1450"/>
      <c r="AC133" s="1450"/>
      <c r="AD133" s="1449"/>
      <c r="AE133" s="833"/>
      <c r="AF133" s="833"/>
      <c r="AG133" s="833"/>
      <c r="AH133" s="833"/>
      <c r="AI133" s="833"/>
      <c r="AJ133" s="833"/>
      <c r="AK133" s="833"/>
      <c r="AL133" s="908"/>
      <c r="AM133" s="1243"/>
      <c r="AN133" s="1244"/>
      <c r="AO133" s="1245"/>
      <c r="AP133" s="1243"/>
      <c r="AQ133" s="1244"/>
      <c r="AR133" s="1245"/>
      <c r="AS133" s="1246"/>
      <c r="AT133" s="1247"/>
      <c r="AU133" s="205" t="s">
        <v>386</v>
      </c>
      <c r="AV133" s="1248"/>
      <c r="AW133" s="1249"/>
      <c r="AX133" s="1243"/>
      <c r="AY133" s="1244"/>
      <c r="AZ133" s="1245"/>
      <c r="BA133" s="1466"/>
      <c r="BB133" s="1466"/>
      <c r="BC133" s="1466"/>
      <c r="BD133" s="1466"/>
      <c r="BE133" s="1466"/>
      <c r="BF133" s="1466"/>
      <c r="BG133" s="1466"/>
      <c r="BH133" s="1488"/>
      <c r="BI133" s="1488"/>
      <c r="BJ133" s="1488"/>
      <c r="BK133" s="1488"/>
      <c r="BL133" s="1488"/>
      <c r="BM133" s="1488"/>
      <c r="BN133" s="1488"/>
      <c r="BO133" s="1468"/>
      <c r="BP133" s="1468"/>
      <c r="BQ133" s="1468"/>
      <c r="BR133" s="1468"/>
      <c r="BS133" s="1468"/>
      <c r="BT133" s="1468"/>
      <c r="BU133" s="1468"/>
      <c r="BV133" s="1469"/>
      <c r="BW133" s="1469"/>
      <c r="BX133" s="1469"/>
      <c r="BY133" s="1469"/>
      <c r="BZ133" s="1469"/>
      <c r="CA133" s="1469"/>
      <c r="CB133" s="1470"/>
      <c r="CC133" s="1329"/>
      <c r="CD133" s="1329"/>
      <c r="CE133" s="1329"/>
      <c r="CF133" s="1329"/>
      <c r="CG133" s="1329"/>
      <c r="CH133" s="1329"/>
      <c r="CI133" s="1329"/>
      <c r="CJ133" s="41"/>
    </row>
    <row r="134" spans="1:88" ht="20.100000000000001" customHeight="1" x14ac:dyDescent="0.15">
      <c r="A134" s="1476"/>
      <c r="B134" s="1477"/>
      <c r="C134" s="1477"/>
      <c r="D134" s="1477"/>
      <c r="E134" s="1477"/>
      <c r="F134" s="1477"/>
      <c r="G134" s="1478"/>
      <c r="H134" s="1489"/>
      <c r="I134" s="1489"/>
      <c r="J134" s="1489"/>
      <c r="K134" s="1330" t="str">
        <f ca="1">IFERROR(VLOOKUP(H132,INDIRECT("機械一覧"),4,FALSE),"")</f>
        <v/>
      </c>
      <c r="L134" s="1331"/>
      <c r="M134" s="1331"/>
      <c r="N134" s="1331"/>
      <c r="O134" s="1331"/>
      <c r="P134" s="1331"/>
      <c r="Q134" s="1331"/>
      <c r="R134" s="1331"/>
      <c r="S134" s="198" t="s">
        <v>351</v>
      </c>
      <c r="T134" s="1479"/>
      <c r="U134" s="1479"/>
      <c r="V134" s="1479"/>
      <c r="W134" s="1483"/>
      <c r="X134" s="1484"/>
      <c r="Y134" s="1485"/>
      <c r="Z134" s="1483"/>
      <c r="AA134" s="1484"/>
      <c r="AB134" s="1484"/>
      <c r="AC134" s="1484"/>
      <c r="AD134" s="1485"/>
      <c r="AE134" s="1307"/>
      <c r="AF134" s="1294"/>
      <c r="AG134" s="201" t="s">
        <v>27</v>
      </c>
      <c r="AH134" s="1294"/>
      <c r="AI134" s="1294"/>
      <c r="AJ134" s="1295" t="s">
        <v>135</v>
      </c>
      <c r="AK134" s="1295"/>
      <c r="AL134" s="1296"/>
      <c r="AM134" s="1243"/>
      <c r="AN134" s="1244"/>
      <c r="AO134" s="1245"/>
      <c r="AP134" s="1284"/>
      <c r="AQ134" s="1285"/>
      <c r="AR134" s="1286"/>
      <c r="AS134" s="1246"/>
      <c r="AT134" s="1247"/>
      <c r="AU134" s="205" t="s">
        <v>386</v>
      </c>
      <c r="AV134" s="1248"/>
      <c r="AW134" s="1249"/>
      <c r="AX134" s="1284"/>
      <c r="AY134" s="1285"/>
      <c r="AZ134" s="1286"/>
      <c r="BA134" s="1466"/>
      <c r="BB134" s="1466"/>
      <c r="BC134" s="1466"/>
      <c r="BD134" s="1466"/>
      <c r="BE134" s="1466"/>
      <c r="BF134" s="1466"/>
      <c r="BG134" s="1466"/>
      <c r="BH134" s="1488"/>
      <c r="BI134" s="1488"/>
      <c r="BJ134" s="1488"/>
      <c r="BK134" s="1488"/>
      <c r="BL134" s="1488"/>
      <c r="BM134" s="1488"/>
      <c r="BN134" s="1488"/>
      <c r="BO134" s="1468"/>
      <c r="BP134" s="1468"/>
      <c r="BQ134" s="1468"/>
      <c r="BR134" s="1468"/>
      <c r="BS134" s="1468"/>
      <c r="BT134" s="1468"/>
      <c r="BU134" s="1468"/>
      <c r="BV134" s="1305" t="str">
        <f>IFERROR(INDEX('報告書(２葉)'!$BJ$11:$BJ$95,MATCH(H132,'報告書(２葉)'!$BI$11:$BI$95,0)),"")</f>
        <v/>
      </c>
      <c r="BW134" s="1305"/>
      <c r="BX134" s="1305"/>
      <c r="BY134" s="1305"/>
      <c r="BZ134" s="1305"/>
      <c r="CA134" s="1305"/>
      <c r="CB134" s="1306"/>
      <c r="CC134" s="1329"/>
      <c r="CD134" s="1329"/>
      <c r="CE134" s="1329"/>
      <c r="CF134" s="1329"/>
      <c r="CG134" s="1329"/>
      <c r="CH134" s="1329"/>
      <c r="CI134" s="1329"/>
      <c r="CJ134" s="41"/>
    </row>
    <row r="135" spans="1:88" ht="20.100000000000001" customHeight="1" x14ac:dyDescent="0.15">
      <c r="A135" s="1471" t="str">
        <f ca="1">IFERROR(VLOOKUP(H135,INDIRECT("機械一覧"),2,FALSE),"")</f>
        <v/>
      </c>
      <c r="B135" s="1472"/>
      <c r="C135" s="1472"/>
      <c r="D135" s="1472"/>
      <c r="E135" s="1472"/>
      <c r="F135" s="1472"/>
      <c r="G135" s="1473"/>
      <c r="H135" s="1489"/>
      <c r="I135" s="1489"/>
      <c r="J135" s="1489"/>
      <c r="K135" s="182" t="s">
        <v>335</v>
      </c>
      <c r="L135" s="1237" t="str">
        <f ca="1">IFERROR(VLOOKUP(H135,INDIRECT("機械一覧"),5,FALSE),"")</f>
        <v/>
      </c>
      <c r="M135" s="1237"/>
      <c r="N135" s="1237"/>
      <c r="O135" s="1237"/>
      <c r="P135" s="1237"/>
      <c r="Q135" s="1237"/>
      <c r="R135" s="1237"/>
      <c r="S135" s="1238"/>
      <c r="T135" s="1479"/>
      <c r="U135" s="1479"/>
      <c r="V135" s="1479"/>
      <c r="W135" s="1480" t="str">
        <f ca="1">IFERROR(VLOOKUP(H135,INDIRECT("機械一覧"),14,FALSE),"")</f>
        <v/>
      </c>
      <c r="X135" s="1481"/>
      <c r="Y135" s="1482"/>
      <c r="Z135" s="1480" t="str">
        <f ca="1">IFERROR(VLOOKUP(H135,INDIRECT("機械一覧"),16,FALSE),"")</f>
        <v/>
      </c>
      <c r="AA135" s="1481"/>
      <c r="AB135" s="1481"/>
      <c r="AC135" s="1481"/>
      <c r="AD135" s="1482"/>
      <c r="AE135" s="1239"/>
      <c r="AF135" s="1240"/>
      <c r="AG135" s="202" t="s">
        <v>27</v>
      </c>
      <c r="AH135" s="1240"/>
      <c r="AI135" s="1240"/>
      <c r="AJ135" s="1241" t="s">
        <v>307</v>
      </c>
      <c r="AK135" s="1241"/>
      <c r="AL135" s="1242"/>
      <c r="AM135" s="1243"/>
      <c r="AN135" s="1244"/>
      <c r="AO135" s="1245"/>
      <c r="AP135" s="1243"/>
      <c r="AQ135" s="1244"/>
      <c r="AR135" s="1245"/>
      <c r="AS135" s="1246"/>
      <c r="AT135" s="1247"/>
      <c r="AU135" s="205" t="s">
        <v>386</v>
      </c>
      <c r="AV135" s="1248"/>
      <c r="AW135" s="1249"/>
      <c r="AX135" s="1243"/>
      <c r="AY135" s="1244"/>
      <c r="AZ135" s="1245"/>
      <c r="BA135" s="1465" t="str">
        <f>IF(AND(ISBLANK(AP135),ISBLANK(AX135),ISBLANK(AP136),ISBLANK(AX136),ISBLANK(AP137),ISBLANK(AX137))," ",IF(AND(ISBLANK(AP136),ISBLANK(AX136),ISBLANK(AP137),ISBLANK(AX137)),AP135*AX135,IF(AND(ISBLANK(AP137),ISBLANK(AX137)),(AP135*AX135)+(AP136*AX136),(AP135*AX135)+(AP136*AX136)+(AP137*AX137))))</f>
        <v xml:space="preserve"> </v>
      </c>
      <c r="BB135" s="1465"/>
      <c r="BC135" s="1465"/>
      <c r="BD135" s="1465"/>
      <c r="BE135" s="1465"/>
      <c r="BF135" s="1465"/>
      <c r="BG135" s="1465"/>
      <c r="BH135" s="1488"/>
      <c r="BI135" s="1488"/>
      <c r="BJ135" s="1488"/>
      <c r="BK135" s="1488"/>
      <c r="BL135" s="1488"/>
      <c r="BM135" s="1488"/>
      <c r="BN135" s="1488"/>
      <c r="BO135" s="1468" t="str">
        <f>IF(OR(BA135=" ",ISBLANK(BH135))," ",ROUNDDOWN(BA135*BH135,0))</f>
        <v xml:space="preserve"> </v>
      </c>
      <c r="BP135" s="1468"/>
      <c r="BQ135" s="1468"/>
      <c r="BR135" s="1468"/>
      <c r="BS135" s="1468"/>
      <c r="BT135" s="1468"/>
      <c r="BU135" s="1468"/>
      <c r="BV135" s="1469">
        <f>IFERROR(INDEX('報告書(２葉)'!$BK$11:$BK$95,MATCH(H135,'報告書(２葉)'!$BI$11:$BI$95,0)),"")</f>
        <v>0</v>
      </c>
      <c r="BW135" s="1469"/>
      <c r="BX135" s="1469"/>
      <c r="BY135" s="1469"/>
      <c r="BZ135" s="1469"/>
      <c r="CA135" s="1469"/>
      <c r="CB135" s="1470"/>
      <c r="CC135" s="1329"/>
      <c r="CD135" s="1329"/>
      <c r="CE135" s="1329"/>
      <c r="CF135" s="1329"/>
      <c r="CG135" s="1329"/>
      <c r="CH135" s="1329"/>
      <c r="CI135" s="1329"/>
      <c r="CJ135" s="41"/>
    </row>
    <row r="136" spans="1:88" ht="20.100000000000001" customHeight="1" x14ac:dyDescent="0.15">
      <c r="A136" s="1474"/>
      <c r="B136" s="941"/>
      <c r="C136" s="941"/>
      <c r="D136" s="941"/>
      <c r="E136" s="941"/>
      <c r="F136" s="941"/>
      <c r="G136" s="1475"/>
      <c r="H136" s="1489"/>
      <c r="I136" s="1489"/>
      <c r="J136" s="1489"/>
      <c r="K136" s="1332" t="str">
        <f ca="1">IFERROR(VLOOKUP(H135,INDIRECT("機械一覧"),3,FALSE),"")</f>
        <v/>
      </c>
      <c r="L136" s="1333"/>
      <c r="M136" s="1333"/>
      <c r="N136" s="1333"/>
      <c r="O136" s="1333"/>
      <c r="P136" s="1333"/>
      <c r="Q136" s="1333"/>
      <c r="R136" s="1333"/>
      <c r="S136" s="1334"/>
      <c r="T136" s="1479"/>
      <c r="U136" s="1479"/>
      <c r="V136" s="1479"/>
      <c r="W136" s="1447"/>
      <c r="X136" s="1450"/>
      <c r="Y136" s="1449"/>
      <c r="Z136" s="1447"/>
      <c r="AA136" s="1450"/>
      <c r="AB136" s="1450"/>
      <c r="AC136" s="1450"/>
      <c r="AD136" s="1449"/>
      <c r="AE136" s="833"/>
      <c r="AF136" s="833"/>
      <c r="AG136" s="833"/>
      <c r="AH136" s="833"/>
      <c r="AI136" s="833"/>
      <c r="AJ136" s="833"/>
      <c r="AK136" s="833"/>
      <c r="AL136" s="908"/>
      <c r="AM136" s="1243"/>
      <c r="AN136" s="1244"/>
      <c r="AO136" s="1245"/>
      <c r="AP136" s="1284"/>
      <c r="AQ136" s="1285"/>
      <c r="AR136" s="1286"/>
      <c r="AS136" s="1246"/>
      <c r="AT136" s="1247"/>
      <c r="AU136" s="205" t="s">
        <v>386</v>
      </c>
      <c r="AV136" s="1248"/>
      <c r="AW136" s="1249"/>
      <c r="AX136" s="1284"/>
      <c r="AY136" s="1285"/>
      <c r="AZ136" s="1286"/>
      <c r="BA136" s="1466"/>
      <c r="BB136" s="1466"/>
      <c r="BC136" s="1466"/>
      <c r="BD136" s="1466"/>
      <c r="BE136" s="1466"/>
      <c r="BF136" s="1466"/>
      <c r="BG136" s="1466"/>
      <c r="BH136" s="1488"/>
      <c r="BI136" s="1488"/>
      <c r="BJ136" s="1488"/>
      <c r="BK136" s="1488"/>
      <c r="BL136" s="1488"/>
      <c r="BM136" s="1488"/>
      <c r="BN136" s="1488"/>
      <c r="BO136" s="1468"/>
      <c r="BP136" s="1468"/>
      <c r="BQ136" s="1468"/>
      <c r="BR136" s="1468"/>
      <c r="BS136" s="1468"/>
      <c r="BT136" s="1468"/>
      <c r="BU136" s="1468"/>
      <c r="BV136" s="1469"/>
      <c r="BW136" s="1469"/>
      <c r="BX136" s="1469"/>
      <c r="BY136" s="1469"/>
      <c r="BZ136" s="1469"/>
      <c r="CA136" s="1469"/>
      <c r="CB136" s="1470"/>
      <c r="CC136" s="1329"/>
      <c r="CD136" s="1329"/>
      <c r="CE136" s="1329"/>
      <c r="CF136" s="1329"/>
      <c r="CG136" s="1329"/>
      <c r="CH136" s="1329"/>
      <c r="CI136" s="1329"/>
      <c r="CJ136" s="41"/>
    </row>
    <row r="137" spans="1:88" ht="20.100000000000001" customHeight="1" x14ac:dyDescent="0.15">
      <c r="A137" s="1476"/>
      <c r="B137" s="1477"/>
      <c r="C137" s="1477"/>
      <c r="D137" s="1477"/>
      <c r="E137" s="1477"/>
      <c r="F137" s="1477"/>
      <c r="G137" s="1478"/>
      <c r="H137" s="1489"/>
      <c r="I137" s="1489"/>
      <c r="J137" s="1489"/>
      <c r="K137" s="1330" t="str">
        <f ca="1">IFERROR(VLOOKUP(H135,INDIRECT("機械一覧"),4,FALSE),"")</f>
        <v/>
      </c>
      <c r="L137" s="1331"/>
      <c r="M137" s="1331"/>
      <c r="N137" s="1331"/>
      <c r="O137" s="1331"/>
      <c r="P137" s="1331"/>
      <c r="Q137" s="1331"/>
      <c r="R137" s="1331"/>
      <c r="S137" s="198" t="s">
        <v>351</v>
      </c>
      <c r="T137" s="1479"/>
      <c r="U137" s="1479"/>
      <c r="V137" s="1479"/>
      <c r="W137" s="1483"/>
      <c r="X137" s="1484"/>
      <c r="Y137" s="1485"/>
      <c r="Z137" s="1483"/>
      <c r="AA137" s="1484"/>
      <c r="AB137" s="1484"/>
      <c r="AC137" s="1484"/>
      <c r="AD137" s="1485"/>
      <c r="AE137" s="1308"/>
      <c r="AF137" s="1309"/>
      <c r="AG137" s="201" t="s">
        <v>27</v>
      </c>
      <c r="AH137" s="1309"/>
      <c r="AI137" s="1309"/>
      <c r="AJ137" s="1310" t="s">
        <v>135</v>
      </c>
      <c r="AK137" s="1310"/>
      <c r="AL137" s="1311"/>
      <c r="AM137" s="1243"/>
      <c r="AN137" s="1244"/>
      <c r="AO137" s="1245"/>
      <c r="AP137" s="1243"/>
      <c r="AQ137" s="1244"/>
      <c r="AR137" s="1245"/>
      <c r="AS137" s="1246"/>
      <c r="AT137" s="1247"/>
      <c r="AU137" s="205" t="s">
        <v>386</v>
      </c>
      <c r="AV137" s="1248"/>
      <c r="AW137" s="1249"/>
      <c r="AX137" s="1243"/>
      <c r="AY137" s="1244"/>
      <c r="AZ137" s="1245"/>
      <c r="BA137" s="1466"/>
      <c r="BB137" s="1466"/>
      <c r="BC137" s="1466"/>
      <c r="BD137" s="1466"/>
      <c r="BE137" s="1466"/>
      <c r="BF137" s="1466"/>
      <c r="BG137" s="1466"/>
      <c r="BH137" s="1490"/>
      <c r="BI137" s="1490"/>
      <c r="BJ137" s="1490"/>
      <c r="BK137" s="1490"/>
      <c r="BL137" s="1490"/>
      <c r="BM137" s="1490"/>
      <c r="BN137" s="1490"/>
      <c r="BO137" s="1468"/>
      <c r="BP137" s="1468"/>
      <c r="BQ137" s="1468"/>
      <c r="BR137" s="1468"/>
      <c r="BS137" s="1468"/>
      <c r="BT137" s="1468"/>
      <c r="BU137" s="1468"/>
      <c r="BV137" s="1305" t="str">
        <f>IFERROR(INDEX('報告書(２葉)'!$BJ$11:$BJ$95,MATCH(H135,'報告書(２葉)'!$BI$11:$BI$95,0)),"")</f>
        <v/>
      </c>
      <c r="BW137" s="1305"/>
      <c r="BX137" s="1305"/>
      <c r="BY137" s="1305"/>
      <c r="BZ137" s="1305"/>
      <c r="CA137" s="1305"/>
      <c r="CB137" s="1306"/>
      <c r="CC137" s="1329"/>
      <c r="CD137" s="1329"/>
      <c r="CE137" s="1329"/>
      <c r="CF137" s="1329"/>
      <c r="CG137" s="1329"/>
      <c r="CH137" s="1329"/>
      <c r="CI137" s="1329"/>
      <c r="CJ137" s="41"/>
    </row>
    <row r="138" spans="1:88" ht="20.100000000000001" customHeight="1" x14ac:dyDescent="0.15">
      <c r="A138" s="1471" t="str">
        <f ca="1">IFERROR(VLOOKUP(H138,INDIRECT("機械一覧"),2,FALSE),"")</f>
        <v/>
      </c>
      <c r="B138" s="1472"/>
      <c r="C138" s="1472"/>
      <c r="D138" s="1472"/>
      <c r="E138" s="1472"/>
      <c r="F138" s="1472"/>
      <c r="G138" s="1473"/>
      <c r="H138" s="1489"/>
      <c r="I138" s="1489"/>
      <c r="J138" s="1489"/>
      <c r="K138" s="182" t="s">
        <v>335</v>
      </c>
      <c r="L138" s="1237" t="str">
        <f ca="1">IFERROR(VLOOKUP(H138,INDIRECT("機械一覧"),5,FALSE),"")</f>
        <v/>
      </c>
      <c r="M138" s="1237"/>
      <c r="N138" s="1237"/>
      <c r="O138" s="1237"/>
      <c r="P138" s="1237"/>
      <c r="Q138" s="1237"/>
      <c r="R138" s="1237"/>
      <c r="S138" s="1238"/>
      <c r="T138" s="1479"/>
      <c r="U138" s="1479"/>
      <c r="V138" s="1479"/>
      <c r="W138" s="1480" t="str">
        <f ca="1">IFERROR(VLOOKUP(H138,INDIRECT("機械一覧"),14,FALSE),"")</f>
        <v/>
      </c>
      <c r="X138" s="1481"/>
      <c r="Y138" s="1482"/>
      <c r="Z138" s="1480" t="str">
        <f ca="1">IFERROR(VLOOKUP(H138,INDIRECT("機械一覧"),16,FALSE),"")</f>
        <v/>
      </c>
      <c r="AA138" s="1481"/>
      <c r="AB138" s="1481"/>
      <c r="AC138" s="1481"/>
      <c r="AD138" s="1482"/>
      <c r="AE138" s="1239"/>
      <c r="AF138" s="1240"/>
      <c r="AG138" s="202" t="s">
        <v>27</v>
      </c>
      <c r="AH138" s="1240"/>
      <c r="AI138" s="1240"/>
      <c r="AJ138" s="1241" t="s">
        <v>307</v>
      </c>
      <c r="AK138" s="1241"/>
      <c r="AL138" s="1242"/>
      <c r="AM138" s="1243"/>
      <c r="AN138" s="1244"/>
      <c r="AO138" s="1245"/>
      <c r="AP138" s="1284"/>
      <c r="AQ138" s="1285"/>
      <c r="AR138" s="1286"/>
      <c r="AS138" s="1246"/>
      <c r="AT138" s="1247"/>
      <c r="AU138" s="205" t="s">
        <v>386</v>
      </c>
      <c r="AV138" s="1248"/>
      <c r="AW138" s="1249"/>
      <c r="AX138" s="1284"/>
      <c r="AY138" s="1285"/>
      <c r="AZ138" s="1286"/>
      <c r="BA138" s="1465" t="str">
        <f>IF(AND(ISBLANK(AP138),ISBLANK(AX138),ISBLANK(AP139),ISBLANK(AX139),ISBLANK(AP140),ISBLANK(AX140))," ",IF(AND(ISBLANK(AP139),ISBLANK(AX139),ISBLANK(AP140),ISBLANK(AX140)),AP138*AX138,IF(AND(ISBLANK(AP140),ISBLANK(AX140)),(AP138*AX138)+(AP139*AX139),(AP138*AX138)+(AP139*AX139)+(AP140*AX140))))</f>
        <v xml:space="preserve"> </v>
      </c>
      <c r="BB138" s="1465"/>
      <c r="BC138" s="1465"/>
      <c r="BD138" s="1465"/>
      <c r="BE138" s="1465"/>
      <c r="BF138" s="1465"/>
      <c r="BG138" s="1465"/>
      <c r="BH138" s="1488"/>
      <c r="BI138" s="1488"/>
      <c r="BJ138" s="1488"/>
      <c r="BK138" s="1488"/>
      <c r="BL138" s="1488"/>
      <c r="BM138" s="1488"/>
      <c r="BN138" s="1488"/>
      <c r="BO138" s="1468" t="str">
        <f>IF(OR(BA138=" ",ISBLANK(BH138))," ",ROUNDDOWN(BA138*BH138,0))</f>
        <v xml:space="preserve"> </v>
      </c>
      <c r="BP138" s="1468"/>
      <c r="BQ138" s="1468"/>
      <c r="BR138" s="1468"/>
      <c r="BS138" s="1468"/>
      <c r="BT138" s="1468"/>
      <c r="BU138" s="1468"/>
      <c r="BV138" s="1469">
        <f>IFERROR(INDEX('報告書(２葉)'!$BK$11:$BK$95,MATCH(H138,'報告書(２葉)'!$BI$11:$BI$95,0)),"")</f>
        <v>0</v>
      </c>
      <c r="BW138" s="1469"/>
      <c r="BX138" s="1469"/>
      <c r="BY138" s="1469"/>
      <c r="BZ138" s="1469"/>
      <c r="CA138" s="1469"/>
      <c r="CB138" s="1470"/>
      <c r="CC138" s="1329"/>
      <c r="CD138" s="1329"/>
      <c r="CE138" s="1329"/>
      <c r="CF138" s="1329"/>
      <c r="CG138" s="1329"/>
      <c r="CH138" s="1329"/>
      <c r="CI138" s="1329"/>
      <c r="CJ138" s="41"/>
    </row>
    <row r="139" spans="1:88" ht="20.100000000000001" customHeight="1" x14ac:dyDescent="0.15">
      <c r="A139" s="1474"/>
      <c r="B139" s="941"/>
      <c r="C139" s="941"/>
      <c r="D139" s="941"/>
      <c r="E139" s="941"/>
      <c r="F139" s="941"/>
      <c r="G139" s="1475"/>
      <c r="H139" s="1489"/>
      <c r="I139" s="1489"/>
      <c r="J139" s="1489"/>
      <c r="K139" s="1332" t="str">
        <f ca="1">IFERROR(VLOOKUP(H138,INDIRECT("機械一覧"),3,FALSE),"")</f>
        <v/>
      </c>
      <c r="L139" s="1333"/>
      <c r="M139" s="1333"/>
      <c r="N139" s="1333"/>
      <c r="O139" s="1333"/>
      <c r="P139" s="1333"/>
      <c r="Q139" s="1333"/>
      <c r="R139" s="1333"/>
      <c r="S139" s="1334"/>
      <c r="T139" s="1479"/>
      <c r="U139" s="1479"/>
      <c r="V139" s="1479"/>
      <c r="W139" s="1447"/>
      <c r="X139" s="1450"/>
      <c r="Y139" s="1449"/>
      <c r="Z139" s="1447"/>
      <c r="AA139" s="1450"/>
      <c r="AB139" s="1450"/>
      <c r="AC139" s="1450"/>
      <c r="AD139" s="1449"/>
      <c r="AE139" s="1318"/>
      <c r="AF139" s="833"/>
      <c r="AG139" s="833"/>
      <c r="AH139" s="833"/>
      <c r="AI139" s="833"/>
      <c r="AJ139" s="833"/>
      <c r="AK139" s="833"/>
      <c r="AL139" s="908"/>
      <c r="AM139" s="1243"/>
      <c r="AN139" s="1244"/>
      <c r="AO139" s="1245"/>
      <c r="AP139" s="1243"/>
      <c r="AQ139" s="1244"/>
      <c r="AR139" s="1245"/>
      <c r="AS139" s="1246"/>
      <c r="AT139" s="1247"/>
      <c r="AU139" s="205" t="s">
        <v>386</v>
      </c>
      <c r="AV139" s="1248"/>
      <c r="AW139" s="1249"/>
      <c r="AX139" s="1243"/>
      <c r="AY139" s="1244"/>
      <c r="AZ139" s="1245"/>
      <c r="BA139" s="1466"/>
      <c r="BB139" s="1466"/>
      <c r="BC139" s="1466"/>
      <c r="BD139" s="1466"/>
      <c r="BE139" s="1466"/>
      <c r="BF139" s="1466"/>
      <c r="BG139" s="1466"/>
      <c r="BH139" s="1488"/>
      <c r="BI139" s="1488"/>
      <c r="BJ139" s="1488"/>
      <c r="BK139" s="1488"/>
      <c r="BL139" s="1488"/>
      <c r="BM139" s="1488"/>
      <c r="BN139" s="1488"/>
      <c r="BO139" s="1468"/>
      <c r="BP139" s="1468"/>
      <c r="BQ139" s="1468"/>
      <c r="BR139" s="1468"/>
      <c r="BS139" s="1468"/>
      <c r="BT139" s="1468"/>
      <c r="BU139" s="1468"/>
      <c r="BV139" s="1469"/>
      <c r="BW139" s="1469"/>
      <c r="BX139" s="1469"/>
      <c r="BY139" s="1469"/>
      <c r="BZ139" s="1469"/>
      <c r="CA139" s="1469"/>
      <c r="CB139" s="1470"/>
      <c r="CC139" s="1329"/>
      <c r="CD139" s="1329"/>
      <c r="CE139" s="1329"/>
      <c r="CF139" s="1329"/>
      <c r="CG139" s="1329"/>
      <c r="CH139" s="1329"/>
      <c r="CI139" s="1329"/>
      <c r="CJ139" s="41"/>
    </row>
    <row r="140" spans="1:88" ht="20.100000000000001" customHeight="1" x14ac:dyDescent="0.15">
      <c r="A140" s="1491"/>
      <c r="B140" s="1492"/>
      <c r="C140" s="1492"/>
      <c r="D140" s="1492"/>
      <c r="E140" s="1492"/>
      <c r="F140" s="1492"/>
      <c r="G140" s="1493"/>
      <c r="H140" s="1494"/>
      <c r="I140" s="1494"/>
      <c r="J140" s="1494"/>
      <c r="K140" s="1512" t="str">
        <f ca="1">IFERROR(VLOOKUP(H138,INDIRECT("機械一覧"),4,FALSE),"")</f>
        <v/>
      </c>
      <c r="L140" s="1513"/>
      <c r="M140" s="1513"/>
      <c r="N140" s="1513"/>
      <c r="O140" s="1513"/>
      <c r="P140" s="1513"/>
      <c r="Q140" s="1513"/>
      <c r="R140" s="1513"/>
      <c r="S140" s="199" t="s">
        <v>351</v>
      </c>
      <c r="T140" s="1495"/>
      <c r="U140" s="1495"/>
      <c r="V140" s="1495"/>
      <c r="W140" s="1496"/>
      <c r="X140" s="1497"/>
      <c r="Y140" s="1498"/>
      <c r="Z140" s="1496"/>
      <c r="AA140" s="1497"/>
      <c r="AB140" s="1497"/>
      <c r="AC140" s="1497"/>
      <c r="AD140" s="1498"/>
      <c r="AE140" s="1501"/>
      <c r="AF140" s="1502"/>
      <c r="AG140" s="203" t="s">
        <v>27</v>
      </c>
      <c r="AH140" s="1502"/>
      <c r="AI140" s="1502"/>
      <c r="AJ140" s="1386" t="s">
        <v>135</v>
      </c>
      <c r="AK140" s="1386"/>
      <c r="AL140" s="1387"/>
      <c r="AM140" s="1368"/>
      <c r="AN140" s="1369"/>
      <c r="AO140" s="1370"/>
      <c r="AP140" s="1368"/>
      <c r="AQ140" s="1369"/>
      <c r="AR140" s="1370"/>
      <c r="AS140" s="1371"/>
      <c r="AT140" s="1372"/>
      <c r="AU140" s="206" t="s">
        <v>386</v>
      </c>
      <c r="AV140" s="1373"/>
      <c r="AW140" s="1374"/>
      <c r="AX140" s="1368"/>
      <c r="AY140" s="1369"/>
      <c r="AZ140" s="1370"/>
      <c r="BA140" s="1466"/>
      <c r="BB140" s="1466"/>
      <c r="BC140" s="1466"/>
      <c r="BD140" s="1466"/>
      <c r="BE140" s="1466"/>
      <c r="BF140" s="1466"/>
      <c r="BG140" s="1466"/>
      <c r="BH140" s="1490"/>
      <c r="BI140" s="1490"/>
      <c r="BJ140" s="1490"/>
      <c r="BK140" s="1490"/>
      <c r="BL140" s="1490"/>
      <c r="BM140" s="1490"/>
      <c r="BN140" s="1490"/>
      <c r="BO140" s="1468"/>
      <c r="BP140" s="1468"/>
      <c r="BQ140" s="1468"/>
      <c r="BR140" s="1468"/>
      <c r="BS140" s="1468"/>
      <c r="BT140" s="1468"/>
      <c r="BU140" s="1468"/>
      <c r="BV140" s="1305" t="str">
        <f>IFERROR(INDEX('報告書(２葉)'!$BJ$11:$BJ$95,MATCH(H138,'報告書(２葉)'!$BI$11:$BI$95,0)),"")</f>
        <v/>
      </c>
      <c r="BW140" s="1305"/>
      <c r="BX140" s="1305"/>
      <c r="BY140" s="1305"/>
      <c r="BZ140" s="1305"/>
      <c r="CA140" s="1305"/>
      <c r="CB140" s="1306"/>
      <c r="CC140" s="1329"/>
      <c r="CD140" s="1329"/>
      <c r="CE140" s="1329"/>
      <c r="CF140" s="1329"/>
      <c r="CG140" s="1329"/>
      <c r="CH140" s="1329"/>
      <c r="CI140" s="1329"/>
      <c r="CJ140" s="41"/>
    </row>
    <row r="141" spans="1:88" ht="9.9499999999999993" customHeight="1" x14ac:dyDescent="0.15">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1163" t="s">
        <v>353</v>
      </c>
      <c r="BB141" s="831"/>
      <c r="BC141" s="831"/>
      <c r="BD141" s="831"/>
      <c r="BE141" s="831"/>
      <c r="BF141" s="831"/>
      <c r="BG141" s="831"/>
      <c r="BH141" s="831"/>
      <c r="BI141" s="831"/>
      <c r="BJ141" s="831"/>
      <c r="BK141" s="831"/>
      <c r="BL141" s="831"/>
      <c r="BM141" s="831"/>
      <c r="BN141" s="1164"/>
      <c r="BO141" s="208" t="s">
        <v>409</v>
      </c>
      <c r="BP141" s="1312" t="str">
        <f>IF(SUM(BO126:BU140)=0," ",SUM(BO126:BU140))</f>
        <v xml:space="preserve"> </v>
      </c>
      <c r="BQ141" s="1312"/>
      <c r="BR141" s="1312"/>
      <c r="BS141" s="1312"/>
      <c r="BT141" s="1312"/>
      <c r="BU141" s="209" t="s">
        <v>149</v>
      </c>
      <c r="BV141" s="208" t="s">
        <v>409</v>
      </c>
      <c r="BW141" s="1313" t="str">
        <f>IF(SUM(BV126,BV129,BV132,BV135,BV138)=0," ",SUM(BV126,BV129,BV132,BV135,BV138))</f>
        <v xml:space="preserve"> </v>
      </c>
      <c r="BX141" s="1313"/>
      <c r="BY141" s="1313"/>
      <c r="BZ141" s="1313"/>
      <c r="CA141" s="1313"/>
      <c r="CB141" s="212" t="s">
        <v>149</v>
      </c>
      <c r="CC141" s="213" t="s">
        <v>409</v>
      </c>
      <c r="CD141" s="1312" t="str">
        <f>IF(SUM(CC126:CI140)=0," ",SUM(CC126:CI140))</f>
        <v xml:space="preserve"> </v>
      </c>
      <c r="CE141" s="1312"/>
      <c r="CF141" s="1312"/>
      <c r="CG141" s="1312"/>
      <c r="CH141" s="1312"/>
      <c r="CI141" s="215" t="s">
        <v>149</v>
      </c>
      <c r="CJ141" s="42"/>
    </row>
    <row r="142" spans="1:88" ht="12" customHeight="1" x14ac:dyDescent="0.15">
      <c r="A142" s="192" t="s">
        <v>410</v>
      </c>
      <c r="B142" s="42"/>
      <c r="C142" s="51" t="s">
        <v>411</v>
      </c>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874"/>
      <c r="BB142" s="833"/>
      <c r="BC142" s="833"/>
      <c r="BD142" s="833"/>
      <c r="BE142" s="833"/>
      <c r="BF142" s="833"/>
      <c r="BG142" s="833"/>
      <c r="BH142" s="833"/>
      <c r="BI142" s="833"/>
      <c r="BJ142" s="833"/>
      <c r="BK142" s="833"/>
      <c r="BL142" s="833"/>
      <c r="BM142" s="833"/>
      <c r="BN142" s="908"/>
      <c r="BO142" s="1337"/>
      <c r="BP142" s="1338"/>
      <c r="BQ142" s="1338"/>
      <c r="BR142" s="1338"/>
      <c r="BS142" s="1338"/>
      <c r="BT142" s="1338"/>
      <c r="BU142" s="1339"/>
      <c r="BV142" s="1337"/>
      <c r="BW142" s="1338"/>
      <c r="BX142" s="1338"/>
      <c r="BY142" s="1338"/>
      <c r="BZ142" s="1338"/>
      <c r="CA142" s="1338"/>
      <c r="CB142" s="1339"/>
      <c r="CC142" s="1343"/>
      <c r="CD142" s="1338"/>
      <c r="CE142" s="1338"/>
      <c r="CF142" s="1338"/>
      <c r="CG142" s="1338"/>
      <c r="CH142" s="1338"/>
      <c r="CI142" s="1345"/>
      <c r="CJ142" s="42"/>
    </row>
    <row r="143" spans="1:88" ht="12" customHeight="1" x14ac:dyDescent="0.15">
      <c r="A143" s="42"/>
      <c r="B143" s="42"/>
      <c r="C143" s="51" t="s">
        <v>413</v>
      </c>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1335"/>
      <c r="BB143" s="504"/>
      <c r="BC143" s="504"/>
      <c r="BD143" s="504"/>
      <c r="BE143" s="504"/>
      <c r="BF143" s="504"/>
      <c r="BG143" s="504"/>
      <c r="BH143" s="504"/>
      <c r="BI143" s="504"/>
      <c r="BJ143" s="504"/>
      <c r="BK143" s="504"/>
      <c r="BL143" s="504"/>
      <c r="BM143" s="504"/>
      <c r="BN143" s="1336"/>
      <c r="BO143" s="1340"/>
      <c r="BP143" s="1341"/>
      <c r="BQ143" s="1341"/>
      <c r="BR143" s="1341"/>
      <c r="BS143" s="1341"/>
      <c r="BT143" s="1341"/>
      <c r="BU143" s="1342"/>
      <c r="BV143" s="1340"/>
      <c r="BW143" s="1341"/>
      <c r="BX143" s="1341"/>
      <c r="BY143" s="1341"/>
      <c r="BZ143" s="1341"/>
      <c r="CA143" s="1341"/>
      <c r="CB143" s="1342"/>
      <c r="CC143" s="1377"/>
      <c r="CD143" s="1378"/>
      <c r="CE143" s="1378"/>
      <c r="CF143" s="1378"/>
      <c r="CG143" s="1378"/>
      <c r="CH143" s="1378"/>
      <c r="CI143" s="1379"/>
      <c r="CJ143" s="42"/>
    </row>
    <row r="144" spans="1:88" ht="12" customHeight="1" x14ac:dyDescent="0.15">
      <c r="A144" s="42"/>
      <c r="B144" s="42"/>
      <c r="C144" s="51" t="s">
        <v>322</v>
      </c>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207" t="s">
        <v>284</v>
      </c>
      <c r="BB144" s="49"/>
      <c r="BC144" s="53"/>
      <c r="BD144" s="1348" t="s">
        <v>222</v>
      </c>
      <c r="BE144" s="1349"/>
      <c r="BF144" s="1349"/>
      <c r="BG144" s="1349"/>
      <c r="BH144" s="1349"/>
      <c r="BI144" s="1349"/>
      <c r="BJ144" s="1349"/>
      <c r="BK144" s="1349"/>
      <c r="BL144" s="1349"/>
      <c r="BM144" s="1349"/>
      <c r="BN144" s="1350"/>
      <c r="BO144" s="1267" t="s">
        <v>415</v>
      </c>
      <c r="BP144" s="1314"/>
      <c r="BQ144" s="1314"/>
      <c r="BR144" s="1314"/>
      <c r="BS144" s="1314"/>
      <c r="BT144" s="1314"/>
      <c r="BU144" s="1315"/>
      <c r="BV144" s="1348" t="s">
        <v>31</v>
      </c>
      <c r="BW144" s="1349"/>
      <c r="BX144" s="1349"/>
      <c r="BY144" s="1349"/>
      <c r="BZ144" s="1349"/>
      <c r="CA144" s="1349"/>
      <c r="CB144" s="1350"/>
      <c r="CC144" s="1316" t="s">
        <v>415</v>
      </c>
      <c r="CD144" s="397"/>
      <c r="CE144" s="397"/>
      <c r="CF144" s="397"/>
      <c r="CG144" s="397"/>
      <c r="CH144" s="397"/>
      <c r="CI144" s="1317"/>
      <c r="CJ144" s="42"/>
    </row>
    <row r="145" spans="1:88" ht="12" customHeight="1" x14ac:dyDescent="0.15">
      <c r="A145" s="42"/>
      <c r="B145" s="42"/>
      <c r="C145" s="51" t="s">
        <v>416</v>
      </c>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1357" t="s">
        <v>417</v>
      </c>
      <c r="BB145" s="1358"/>
      <c r="BC145" s="1358"/>
      <c r="BD145" s="1351"/>
      <c r="BE145" s="1352"/>
      <c r="BF145" s="1352"/>
      <c r="BG145" s="1352"/>
      <c r="BH145" s="1352"/>
      <c r="BI145" s="1352"/>
      <c r="BJ145" s="1352"/>
      <c r="BK145" s="1352"/>
      <c r="BL145" s="1352"/>
      <c r="BM145" s="1352"/>
      <c r="BN145" s="1353"/>
      <c r="BO145" s="1337"/>
      <c r="BP145" s="1361"/>
      <c r="BQ145" s="1361"/>
      <c r="BR145" s="1361"/>
      <c r="BS145" s="1361"/>
      <c r="BT145" s="1361"/>
      <c r="BU145" s="1362"/>
      <c r="BV145" s="1351"/>
      <c r="BW145" s="1352"/>
      <c r="BX145" s="1352"/>
      <c r="BY145" s="1352"/>
      <c r="BZ145" s="1352"/>
      <c r="CA145" s="1352"/>
      <c r="CB145" s="1353"/>
      <c r="CC145" s="1337"/>
      <c r="CD145" s="1361"/>
      <c r="CE145" s="1361"/>
      <c r="CF145" s="1361"/>
      <c r="CG145" s="1361"/>
      <c r="CH145" s="1361"/>
      <c r="CI145" s="1366"/>
      <c r="CJ145" s="42"/>
    </row>
    <row r="146" spans="1:88" ht="12" customHeight="1" x14ac:dyDescent="0.1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1357"/>
      <c r="BB146" s="1358"/>
      <c r="BC146" s="1358"/>
      <c r="BD146" s="1351"/>
      <c r="BE146" s="1352"/>
      <c r="BF146" s="1352"/>
      <c r="BG146" s="1352"/>
      <c r="BH146" s="1352"/>
      <c r="BI146" s="1352"/>
      <c r="BJ146" s="1352"/>
      <c r="BK146" s="1352"/>
      <c r="BL146" s="1352"/>
      <c r="BM146" s="1352"/>
      <c r="BN146" s="1353"/>
      <c r="BO146" s="1337"/>
      <c r="BP146" s="1361"/>
      <c r="BQ146" s="1361"/>
      <c r="BR146" s="1361"/>
      <c r="BS146" s="1361"/>
      <c r="BT146" s="1361"/>
      <c r="BU146" s="1362"/>
      <c r="BV146" s="1351"/>
      <c r="BW146" s="1352"/>
      <c r="BX146" s="1352"/>
      <c r="BY146" s="1352"/>
      <c r="BZ146" s="1352"/>
      <c r="CA146" s="1352"/>
      <c r="CB146" s="1353"/>
      <c r="CC146" s="1337"/>
      <c r="CD146" s="1361"/>
      <c r="CE146" s="1361"/>
      <c r="CF146" s="1361"/>
      <c r="CG146" s="1361"/>
      <c r="CH146" s="1361"/>
      <c r="CI146" s="1366"/>
      <c r="CJ146" s="42"/>
    </row>
    <row r="147" spans="1:88" ht="12" customHeight="1" x14ac:dyDescent="0.1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1359"/>
      <c r="BB147" s="1360"/>
      <c r="BC147" s="1360"/>
      <c r="BD147" s="1354"/>
      <c r="BE147" s="1355"/>
      <c r="BF147" s="1355"/>
      <c r="BG147" s="1355"/>
      <c r="BH147" s="1355"/>
      <c r="BI147" s="1355"/>
      <c r="BJ147" s="1355"/>
      <c r="BK147" s="1355"/>
      <c r="BL147" s="1355"/>
      <c r="BM147" s="1355"/>
      <c r="BN147" s="1356"/>
      <c r="BO147" s="1363"/>
      <c r="BP147" s="1364"/>
      <c r="BQ147" s="1364"/>
      <c r="BR147" s="1364"/>
      <c r="BS147" s="1364"/>
      <c r="BT147" s="1364"/>
      <c r="BU147" s="1365"/>
      <c r="BV147" s="1354"/>
      <c r="BW147" s="1355"/>
      <c r="BX147" s="1355"/>
      <c r="BY147" s="1355"/>
      <c r="BZ147" s="1355"/>
      <c r="CA147" s="1355"/>
      <c r="CB147" s="1356"/>
      <c r="CC147" s="1363"/>
      <c r="CD147" s="1364"/>
      <c r="CE147" s="1364"/>
      <c r="CF147" s="1364"/>
      <c r="CG147" s="1364"/>
      <c r="CH147" s="1364"/>
      <c r="CI147" s="1367"/>
      <c r="CJ147" s="42"/>
    </row>
    <row r="148" spans="1:88" ht="5.0999999999999996" customHeight="1" x14ac:dyDescent="0.1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row>
    <row r="149" spans="1:88" ht="12" customHeight="1" x14ac:dyDescent="0.15">
      <c r="A149" s="40" t="s">
        <v>377</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row>
    <row r="150" spans="1:88" ht="12" customHeight="1" x14ac:dyDescent="0.15">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row>
    <row r="151" spans="1:88" ht="12" customHeight="1" x14ac:dyDescent="0.15">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c r="BZ151" s="42"/>
      <c r="CA151" s="42"/>
      <c r="CB151" s="42"/>
      <c r="CC151" s="42"/>
      <c r="CD151" s="42"/>
      <c r="CE151" s="42"/>
      <c r="CF151" s="42"/>
      <c r="CG151" s="42"/>
      <c r="CH151" s="42"/>
      <c r="CI151" s="42"/>
      <c r="CJ151" s="42"/>
    </row>
    <row r="152" spans="1:88" ht="12" customHeight="1" x14ac:dyDescent="0.15">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1375" t="s">
        <v>378</v>
      </c>
      <c r="Z152" s="1375"/>
      <c r="AA152" s="1375"/>
      <c r="AB152" s="1375"/>
      <c r="AC152" s="1375"/>
      <c r="AD152" s="1375"/>
      <c r="AE152" s="1375"/>
      <c r="AF152" s="1375"/>
      <c r="AG152" s="1375"/>
      <c r="AH152" s="1375"/>
      <c r="AI152" s="1375"/>
      <c r="AJ152" s="1375"/>
      <c r="AK152" s="1375"/>
      <c r="AL152" s="1375"/>
      <c r="AM152" s="1375"/>
      <c r="AN152" s="1375"/>
      <c r="AO152" s="1375"/>
      <c r="AP152" s="1375"/>
      <c r="AQ152" s="1375"/>
      <c r="AR152" s="1375"/>
      <c r="AS152" s="1375"/>
      <c r="AT152" s="1375"/>
      <c r="AU152" s="1375"/>
      <c r="AV152" s="1375"/>
      <c r="AW152" s="1375"/>
      <c r="AX152" s="1375"/>
      <c r="AY152" s="1375"/>
      <c r="AZ152" s="1375"/>
      <c r="BA152" s="1375"/>
      <c r="BB152" s="1375"/>
      <c r="BC152" s="1375"/>
      <c r="BD152" s="1375"/>
      <c r="BE152" s="1375"/>
      <c r="BF152" s="1376" t="s">
        <v>379</v>
      </c>
      <c r="BG152" s="1376"/>
      <c r="BH152" s="1376"/>
      <c r="BI152" s="1376"/>
      <c r="BJ152" s="1376"/>
      <c r="BK152" s="1376"/>
      <c r="BL152" s="1376"/>
      <c r="BM152" s="1376"/>
      <c r="BN152" s="1376"/>
      <c r="BO152" s="1376"/>
      <c r="BP152" s="1376"/>
      <c r="BQ152" s="1376"/>
      <c r="BR152" s="1376"/>
      <c r="BS152" s="1376"/>
      <c r="BT152" s="1376"/>
      <c r="BU152" s="1376"/>
      <c r="BV152" s="42"/>
      <c r="BW152" s="42"/>
      <c r="BX152" s="42"/>
      <c r="BY152" s="42"/>
      <c r="BZ152" s="42"/>
      <c r="CA152" s="42"/>
      <c r="CB152" s="42"/>
      <c r="CC152" s="42"/>
      <c r="CD152" s="42"/>
      <c r="CE152" s="42"/>
      <c r="CF152" s="42"/>
      <c r="CG152" s="42"/>
      <c r="CH152" s="42"/>
      <c r="CI152" s="42"/>
      <c r="CJ152" s="42"/>
    </row>
    <row r="153" spans="1:88" ht="12" customHeight="1" x14ac:dyDescent="0.15">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1375"/>
      <c r="Z153" s="1375"/>
      <c r="AA153" s="1375"/>
      <c r="AB153" s="1375"/>
      <c r="AC153" s="1375"/>
      <c r="AD153" s="1375"/>
      <c r="AE153" s="1375"/>
      <c r="AF153" s="1375"/>
      <c r="AG153" s="1375"/>
      <c r="AH153" s="1375"/>
      <c r="AI153" s="1375"/>
      <c r="AJ153" s="1375"/>
      <c r="AK153" s="1375"/>
      <c r="AL153" s="1375"/>
      <c r="AM153" s="1375"/>
      <c r="AN153" s="1375"/>
      <c r="AO153" s="1375"/>
      <c r="AP153" s="1375"/>
      <c r="AQ153" s="1375"/>
      <c r="AR153" s="1375"/>
      <c r="AS153" s="1375"/>
      <c r="AT153" s="1375"/>
      <c r="AU153" s="1375"/>
      <c r="AV153" s="1375"/>
      <c r="AW153" s="1375"/>
      <c r="AX153" s="1375"/>
      <c r="AY153" s="1375"/>
      <c r="AZ153" s="1375"/>
      <c r="BA153" s="1375"/>
      <c r="BB153" s="1375"/>
      <c r="BC153" s="1375"/>
      <c r="BD153" s="1375"/>
      <c r="BE153" s="1375"/>
      <c r="BF153" s="1376"/>
      <c r="BG153" s="1376"/>
      <c r="BH153" s="1376"/>
      <c r="BI153" s="1376"/>
      <c r="BJ153" s="1376"/>
      <c r="BK153" s="1376"/>
      <c r="BL153" s="1376"/>
      <c r="BM153" s="1376"/>
      <c r="BN153" s="1376"/>
      <c r="BO153" s="1376"/>
      <c r="BP153" s="1376"/>
      <c r="BQ153" s="1376"/>
      <c r="BR153" s="1376"/>
      <c r="BS153" s="1376"/>
      <c r="BT153" s="1376"/>
      <c r="BU153" s="1376"/>
      <c r="BV153" s="42"/>
      <c r="BW153" s="42"/>
      <c r="BX153" s="42"/>
      <c r="BY153" s="42"/>
      <c r="BZ153" s="42"/>
      <c r="CA153" s="42"/>
      <c r="CB153" s="42"/>
      <c r="CC153" s="42"/>
      <c r="CD153" s="42"/>
      <c r="CE153" s="42"/>
      <c r="CF153" s="42"/>
      <c r="CG153" s="42"/>
      <c r="CH153" s="42"/>
      <c r="CI153" s="42"/>
      <c r="CJ153" s="42"/>
    </row>
    <row r="154" spans="1:88" ht="12" customHeight="1" x14ac:dyDescent="0.15">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c r="BZ154" s="42"/>
      <c r="CA154" s="42"/>
      <c r="CB154" s="42"/>
      <c r="CC154" s="42"/>
      <c r="CD154" s="42"/>
      <c r="CE154" s="42"/>
      <c r="CF154" s="42"/>
      <c r="CG154" s="42"/>
      <c r="CH154" s="42"/>
      <c r="CI154" s="42"/>
      <c r="CJ154" s="42"/>
    </row>
    <row r="155" spans="1:88" ht="12" customHeight="1" x14ac:dyDescent="0.15">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c r="BZ155" s="42"/>
      <c r="CA155" s="42"/>
      <c r="CB155" s="42"/>
      <c r="CC155" s="42"/>
      <c r="CD155" s="42"/>
      <c r="CE155" s="42"/>
      <c r="CF155" s="42"/>
      <c r="CG155" s="42"/>
      <c r="CH155" s="42"/>
      <c r="CI155" s="42"/>
      <c r="CJ155" s="42"/>
    </row>
    <row r="156" spans="1:88" ht="12" customHeight="1" x14ac:dyDescent="0.15">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c r="BZ156" s="42"/>
      <c r="CA156" s="42"/>
      <c r="CB156" s="42"/>
      <c r="CC156" s="42"/>
      <c r="CD156" s="42"/>
      <c r="CE156" s="42"/>
      <c r="CF156" s="214" t="s">
        <v>419</v>
      </c>
      <c r="CG156" s="42"/>
      <c r="CH156" s="42"/>
      <c r="CI156" s="42"/>
      <c r="CJ156" s="42"/>
    </row>
    <row r="157" spans="1:88" ht="18" customHeight="1" x14ac:dyDescent="0.15">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1233" t="s">
        <v>380</v>
      </c>
      <c r="AT157" s="1234"/>
      <c r="AU157" s="1234"/>
      <c r="AV157" s="1234"/>
      <c r="AW157" s="1234"/>
      <c r="AX157" s="1323">
        <f>IF(ISBLANK(免税証交付申請書!AH14)," ",免税証交付申請書!AH14)</f>
        <v>0</v>
      </c>
      <c r="AY157" s="1324"/>
      <c r="AZ157" s="1324"/>
      <c r="BA157" s="1324"/>
      <c r="BB157" s="1324"/>
      <c r="BC157" s="1324"/>
      <c r="BD157" s="1324"/>
      <c r="BE157" s="1324"/>
      <c r="BF157" s="1324"/>
      <c r="BG157" s="1324"/>
      <c r="BH157" s="1324"/>
      <c r="BI157" s="1324"/>
      <c r="BJ157" s="1324"/>
      <c r="BK157" s="1324"/>
      <c r="BL157" s="1324"/>
      <c r="BM157" s="1324"/>
      <c r="BN157" s="1324"/>
      <c r="BO157" s="1324"/>
      <c r="BP157" s="1324"/>
      <c r="BQ157" s="1234" t="s">
        <v>381</v>
      </c>
      <c r="BR157" s="1234"/>
      <c r="BS157" s="1234"/>
      <c r="BT157" s="1234"/>
      <c r="BU157" s="1234"/>
      <c r="BV157" s="1323">
        <f>IF(ISBLANK(免税証交付申請書!AH22)," ",免税証交付申請書!AH22)</f>
        <v>0</v>
      </c>
      <c r="BW157" s="1324"/>
      <c r="BX157" s="1324"/>
      <c r="BY157" s="1324"/>
      <c r="BZ157" s="1324"/>
      <c r="CA157" s="1324"/>
      <c r="CB157" s="1324"/>
      <c r="CC157" s="1324"/>
      <c r="CD157" s="1324"/>
      <c r="CE157" s="1324"/>
      <c r="CF157" s="1324"/>
      <c r="CG157" s="1324"/>
      <c r="CH157" s="1324"/>
      <c r="CI157" s="1325"/>
      <c r="CJ157" s="42"/>
    </row>
    <row r="158" spans="1:88" ht="18" customHeight="1" x14ac:dyDescent="0.15">
      <c r="A158" s="191" t="s">
        <v>382</v>
      </c>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1235" t="s">
        <v>315</v>
      </c>
      <c r="AT158" s="1236"/>
      <c r="AU158" s="1236"/>
      <c r="AV158" s="1236"/>
      <c r="AW158" s="1236"/>
      <c r="AX158" s="1326"/>
      <c r="AY158" s="1326"/>
      <c r="AZ158" s="1326"/>
      <c r="BA158" s="1326"/>
      <c r="BB158" s="1326"/>
      <c r="BC158" s="1326"/>
      <c r="BD158" s="1326"/>
      <c r="BE158" s="1326"/>
      <c r="BF158" s="1326"/>
      <c r="BG158" s="1326"/>
      <c r="BH158" s="1326"/>
      <c r="BI158" s="1326"/>
      <c r="BJ158" s="1326"/>
      <c r="BK158" s="1326"/>
      <c r="BL158" s="1326"/>
      <c r="BM158" s="1326"/>
      <c r="BN158" s="1326"/>
      <c r="BO158" s="1326"/>
      <c r="BP158" s="1326"/>
      <c r="BQ158" s="1236" t="s">
        <v>383</v>
      </c>
      <c r="BR158" s="1236"/>
      <c r="BS158" s="1236"/>
      <c r="BT158" s="1236"/>
      <c r="BU158" s="1236"/>
      <c r="BV158" s="1326"/>
      <c r="BW158" s="1326"/>
      <c r="BX158" s="1326"/>
      <c r="BY158" s="1326"/>
      <c r="BZ158" s="1326"/>
      <c r="CA158" s="1326"/>
      <c r="CB158" s="1326"/>
      <c r="CC158" s="1326"/>
      <c r="CD158" s="1326"/>
      <c r="CE158" s="1326"/>
      <c r="CF158" s="1326"/>
      <c r="CG158" s="1326"/>
      <c r="CH158" s="1326"/>
      <c r="CI158" s="1327"/>
      <c r="CJ158" s="42"/>
    </row>
    <row r="159" spans="1:88" ht="15" customHeight="1" x14ac:dyDescent="0.15">
      <c r="A159" s="1399" t="s">
        <v>384</v>
      </c>
      <c r="B159" s="1400"/>
      <c r="C159" s="1400"/>
      <c r="D159" s="1400"/>
      <c r="E159" s="1400"/>
      <c r="F159" s="1400"/>
      <c r="G159" s="1401"/>
      <c r="H159" s="1408" t="s">
        <v>385</v>
      </c>
      <c r="I159" s="1400"/>
      <c r="J159" s="1401"/>
      <c r="K159" s="1251" t="s">
        <v>19</v>
      </c>
      <c r="L159" s="1251"/>
      <c r="M159" s="1251"/>
      <c r="N159" s="1251"/>
      <c r="O159" s="1251"/>
      <c r="P159" s="1251"/>
      <c r="Q159" s="1251"/>
      <c r="R159" s="1251"/>
      <c r="S159" s="1251"/>
      <c r="T159" s="1412" t="s">
        <v>4</v>
      </c>
      <c r="U159" s="1413"/>
      <c r="V159" s="1414"/>
      <c r="W159" s="1408" t="s">
        <v>55</v>
      </c>
      <c r="X159" s="1400"/>
      <c r="Y159" s="1401"/>
      <c r="Z159" s="381" t="s">
        <v>200</v>
      </c>
      <c r="AA159" s="381"/>
      <c r="AB159" s="381"/>
      <c r="AC159" s="381"/>
      <c r="AD159" s="381"/>
      <c r="AE159" s="1251" t="s">
        <v>387</v>
      </c>
      <c r="AF159" s="1251"/>
      <c r="AG159" s="1251"/>
      <c r="AH159" s="1251"/>
      <c r="AI159" s="1251"/>
      <c r="AJ159" s="1251"/>
      <c r="AK159" s="1251"/>
      <c r="AL159" s="1251"/>
      <c r="AM159" s="1252" t="s">
        <v>388</v>
      </c>
      <c r="AN159" s="1253"/>
      <c r="AO159" s="1253"/>
      <c r="AP159" s="1253"/>
      <c r="AQ159" s="1253"/>
      <c r="AR159" s="1254"/>
      <c r="AS159" s="1255" t="s">
        <v>36</v>
      </c>
      <c r="AT159" s="1256"/>
      <c r="AU159" s="1256"/>
      <c r="AV159" s="1256"/>
      <c r="AW159" s="1256"/>
      <c r="AX159" s="1256"/>
      <c r="AY159" s="1256"/>
      <c r="AZ159" s="1257"/>
      <c r="BA159" s="1252" t="s">
        <v>390</v>
      </c>
      <c r="BB159" s="1253"/>
      <c r="BC159" s="1253"/>
      <c r="BD159" s="1253"/>
      <c r="BE159" s="1253"/>
      <c r="BF159" s="1253"/>
      <c r="BG159" s="1254"/>
      <c r="BH159" s="1252" t="s">
        <v>52</v>
      </c>
      <c r="BI159" s="1253"/>
      <c r="BJ159" s="1253"/>
      <c r="BK159" s="1253"/>
      <c r="BL159" s="1253"/>
      <c r="BM159" s="1253"/>
      <c r="BN159" s="1254"/>
      <c r="BO159" s="1252" t="s">
        <v>391</v>
      </c>
      <c r="BP159" s="1253"/>
      <c r="BQ159" s="1253"/>
      <c r="BR159" s="1253"/>
      <c r="BS159" s="1253"/>
      <c r="BT159" s="1253"/>
      <c r="BU159" s="1254"/>
      <c r="BV159" s="1419" t="s">
        <v>39</v>
      </c>
      <c r="BW159" s="1420"/>
      <c r="BX159" s="1420"/>
      <c r="BY159" s="1420"/>
      <c r="BZ159" s="1420"/>
      <c r="CA159" s="1420"/>
      <c r="CB159" s="1420"/>
      <c r="CC159" s="1278" t="s">
        <v>284</v>
      </c>
      <c r="CD159" s="1279"/>
      <c r="CE159" s="1279"/>
      <c r="CF159" s="1279"/>
      <c r="CG159" s="1279"/>
      <c r="CH159" s="1279"/>
      <c r="CI159" s="1280"/>
      <c r="CJ159" s="41"/>
    </row>
    <row r="160" spans="1:88" ht="15" customHeight="1" x14ac:dyDescent="0.15">
      <c r="A160" s="1402"/>
      <c r="B160" s="1403"/>
      <c r="C160" s="1403"/>
      <c r="D160" s="1403"/>
      <c r="E160" s="1403"/>
      <c r="F160" s="1403"/>
      <c r="G160" s="1404"/>
      <c r="H160" s="1409"/>
      <c r="I160" s="1410"/>
      <c r="J160" s="1404"/>
      <c r="K160" s="1281" t="s">
        <v>392</v>
      </c>
      <c r="L160" s="1281"/>
      <c r="M160" s="1281"/>
      <c r="N160" s="1281"/>
      <c r="O160" s="1281"/>
      <c r="P160" s="1281"/>
      <c r="Q160" s="1281"/>
      <c r="R160" s="1281"/>
      <c r="S160" s="1281"/>
      <c r="T160" s="1318"/>
      <c r="U160" s="1415"/>
      <c r="V160" s="908"/>
      <c r="W160" s="1409"/>
      <c r="X160" s="1410"/>
      <c r="Y160" s="1404"/>
      <c r="Z160" s="1417"/>
      <c r="AA160" s="1417"/>
      <c r="AB160" s="1417"/>
      <c r="AC160" s="1417"/>
      <c r="AD160" s="1417"/>
      <c r="AE160" s="1281"/>
      <c r="AF160" s="1281"/>
      <c r="AG160" s="1281"/>
      <c r="AH160" s="1281"/>
      <c r="AI160" s="1281"/>
      <c r="AJ160" s="1281"/>
      <c r="AK160" s="1281"/>
      <c r="AL160" s="1281"/>
      <c r="AM160" s="1261" t="s">
        <v>394</v>
      </c>
      <c r="AN160" s="1262"/>
      <c r="AO160" s="1262"/>
      <c r="AP160" s="1262"/>
      <c r="AQ160" s="1262"/>
      <c r="AR160" s="1263"/>
      <c r="AS160" s="1258" t="s">
        <v>395</v>
      </c>
      <c r="AT160" s="1259"/>
      <c r="AU160" s="1259"/>
      <c r="AV160" s="1259"/>
      <c r="AW160" s="1259"/>
      <c r="AX160" s="1259"/>
      <c r="AY160" s="1259"/>
      <c r="AZ160" s="1260"/>
      <c r="BA160" s="1261" t="s">
        <v>161</v>
      </c>
      <c r="BB160" s="1262"/>
      <c r="BC160" s="1262"/>
      <c r="BD160" s="1262"/>
      <c r="BE160" s="1262"/>
      <c r="BF160" s="1262"/>
      <c r="BG160" s="1263"/>
      <c r="BH160" s="1261" t="s">
        <v>396</v>
      </c>
      <c r="BI160" s="1262"/>
      <c r="BJ160" s="1262"/>
      <c r="BK160" s="1262"/>
      <c r="BL160" s="1262"/>
      <c r="BM160" s="1262"/>
      <c r="BN160" s="1263"/>
      <c r="BO160" s="1261" t="s">
        <v>397</v>
      </c>
      <c r="BP160" s="1262"/>
      <c r="BQ160" s="1262"/>
      <c r="BR160" s="1262"/>
      <c r="BS160" s="1262"/>
      <c r="BT160" s="1262"/>
      <c r="BU160" s="1263"/>
      <c r="BV160" s="1421"/>
      <c r="BW160" s="1422"/>
      <c r="BX160" s="1422"/>
      <c r="BY160" s="1422"/>
      <c r="BZ160" s="1422"/>
      <c r="CA160" s="1422"/>
      <c r="CB160" s="1422"/>
      <c r="CC160" s="1297" t="s">
        <v>44</v>
      </c>
      <c r="CD160" s="1298"/>
      <c r="CE160" s="1298"/>
      <c r="CF160" s="1298"/>
      <c r="CG160" s="1298"/>
      <c r="CH160" s="1298"/>
      <c r="CI160" s="1299"/>
      <c r="CJ160" s="41"/>
    </row>
    <row r="161" spans="1:88" ht="15" customHeight="1" x14ac:dyDescent="0.15">
      <c r="A161" s="1405"/>
      <c r="B161" s="1406"/>
      <c r="C161" s="1406"/>
      <c r="D161" s="1406"/>
      <c r="E161" s="1406"/>
      <c r="F161" s="1406"/>
      <c r="G161" s="1407"/>
      <c r="H161" s="1411"/>
      <c r="I161" s="1406"/>
      <c r="J161" s="1407"/>
      <c r="K161" s="1319" t="s">
        <v>398</v>
      </c>
      <c r="L161" s="1319"/>
      <c r="M161" s="1319"/>
      <c r="N161" s="1319"/>
      <c r="O161" s="1319"/>
      <c r="P161" s="1319"/>
      <c r="Q161" s="1319"/>
      <c r="R161" s="1319"/>
      <c r="S161" s="1319"/>
      <c r="T161" s="1416"/>
      <c r="U161" s="504"/>
      <c r="V161" s="1336"/>
      <c r="W161" s="1411"/>
      <c r="X161" s="1406"/>
      <c r="Y161" s="1407"/>
      <c r="Z161" s="1418"/>
      <c r="AA161" s="1418"/>
      <c r="AB161" s="1418"/>
      <c r="AC161" s="1418"/>
      <c r="AD161" s="1418"/>
      <c r="AE161" s="1319"/>
      <c r="AF161" s="1319"/>
      <c r="AG161" s="1319"/>
      <c r="AH161" s="1319"/>
      <c r="AI161" s="1319"/>
      <c r="AJ161" s="1319"/>
      <c r="AK161" s="1319"/>
      <c r="AL161" s="1319"/>
      <c r="AM161" s="1264" t="s">
        <v>400</v>
      </c>
      <c r="AN161" s="1265"/>
      <c r="AO161" s="1265"/>
      <c r="AP161" s="1265"/>
      <c r="AQ161" s="1265"/>
      <c r="AR161" s="1266"/>
      <c r="AS161" s="1320" t="s">
        <v>401</v>
      </c>
      <c r="AT161" s="1321"/>
      <c r="AU161" s="1321"/>
      <c r="AV161" s="1321"/>
      <c r="AW161" s="1321"/>
      <c r="AX161" s="1321"/>
      <c r="AY161" s="1321"/>
      <c r="AZ161" s="1322"/>
      <c r="BA161" s="1264" t="s">
        <v>402</v>
      </c>
      <c r="BB161" s="1265"/>
      <c r="BC161" s="1265"/>
      <c r="BD161" s="1265"/>
      <c r="BE161" s="1265"/>
      <c r="BF161" s="1265"/>
      <c r="BG161" s="1266"/>
      <c r="BH161" s="1264" t="s">
        <v>403</v>
      </c>
      <c r="BI161" s="1265"/>
      <c r="BJ161" s="1265"/>
      <c r="BK161" s="1265"/>
      <c r="BL161" s="1265"/>
      <c r="BM161" s="1265"/>
      <c r="BN161" s="1266"/>
      <c r="BO161" s="1264" t="s">
        <v>24</v>
      </c>
      <c r="BP161" s="1265"/>
      <c r="BQ161" s="1265"/>
      <c r="BR161" s="1265"/>
      <c r="BS161" s="1265"/>
      <c r="BT161" s="1265"/>
      <c r="BU161" s="1266"/>
      <c r="BV161" s="1423"/>
      <c r="BW161" s="1424"/>
      <c r="BX161" s="1424"/>
      <c r="BY161" s="1424"/>
      <c r="BZ161" s="1424"/>
      <c r="CA161" s="1424"/>
      <c r="CB161" s="1424"/>
      <c r="CC161" s="1300" t="s">
        <v>404</v>
      </c>
      <c r="CD161" s="1301"/>
      <c r="CE161" s="1301"/>
      <c r="CF161" s="1301"/>
      <c r="CG161" s="1301"/>
      <c r="CH161" s="1301"/>
      <c r="CI161" s="1302"/>
      <c r="CJ161" s="41"/>
    </row>
    <row r="162" spans="1:88" ht="8.1" customHeight="1" x14ac:dyDescent="0.15">
      <c r="A162" s="1425" t="str">
        <f ca="1">IFERROR(VLOOKUP(H162,INDIRECT("機械一覧"),2,FALSE),"")</f>
        <v/>
      </c>
      <c r="B162" s="1426"/>
      <c r="C162" s="1426"/>
      <c r="D162" s="1426"/>
      <c r="E162" s="1426"/>
      <c r="F162" s="1426"/>
      <c r="G162" s="1427"/>
      <c r="H162" s="1434"/>
      <c r="I162" s="1435"/>
      <c r="J162" s="1436"/>
      <c r="K162" s="1125" t="s">
        <v>335</v>
      </c>
      <c r="L162" s="1506" t="str">
        <f ca="1">IFERROR(VLOOKUP(H162,INDIRECT("機械一覧"),5,FALSE),"")</f>
        <v/>
      </c>
      <c r="M162" s="1506"/>
      <c r="N162" s="1506"/>
      <c r="O162" s="1506"/>
      <c r="P162" s="1506"/>
      <c r="Q162" s="1506"/>
      <c r="R162" s="1506"/>
      <c r="S162" s="1507"/>
      <c r="T162" s="1267" t="s">
        <v>405</v>
      </c>
      <c r="U162" s="1268"/>
      <c r="V162" s="1269"/>
      <c r="W162" s="1444" t="str">
        <f ca="1">IFERROR(VLOOKUP(H162,INDIRECT("機械一覧"),14,FALSE),"")</f>
        <v/>
      </c>
      <c r="X162" s="1445"/>
      <c r="Y162" s="1446"/>
      <c r="Z162" s="1444" t="str">
        <f ca="1">IFERROR(VLOOKUP(H162,INDIRECT("機械一覧"),16,FALSE),"")</f>
        <v/>
      </c>
      <c r="AA162" s="1445"/>
      <c r="AB162" s="1445"/>
      <c r="AC162" s="1445"/>
      <c r="AD162" s="1446"/>
      <c r="AE162" s="1510"/>
      <c r="AF162" s="1451"/>
      <c r="AG162" s="1453" t="s">
        <v>27</v>
      </c>
      <c r="AH162" s="1451"/>
      <c r="AI162" s="1451"/>
      <c r="AJ162" s="1455" t="s">
        <v>307</v>
      </c>
      <c r="AK162" s="1455"/>
      <c r="AL162" s="1456"/>
      <c r="AM162" s="1270" t="s">
        <v>27</v>
      </c>
      <c r="AN162" s="1270"/>
      <c r="AO162" s="1270"/>
      <c r="AP162" s="1271" t="s">
        <v>407</v>
      </c>
      <c r="AQ162" s="1270"/>
      <c r="AR162" s="1270"/>
      <c r="AS162" s="1272" t="s">
        <v>151</v>
      </c>
      <c r="AT162" s="1273"/>
      <c r="AU162" s="1273"/>
      <c r="AV162" s="1273"/>
      <c r="AW162" s="1274"/>
      <c r="AX162" s="1275" t="s">
        <v>294</v>
      </c>
      <c r="AY162" s="1275"/>
      <c r="AZ162" s="1275"/>
      <c r="BA162" s="1276" t="s">
        <v>294</v>
      </c>
      <c r="BB162" s="1276"/>
      <c r="BC162" s="1276"/>
      <c r="BD162" s="1276"/>
      <c r="BE162" s="1276"/>
      <c r="BF162" s="1276"/>
      <c r="BG162" s="1276"/>
      <c r="BH162" s="1277" t="s">
        <v>341</v>
      </c>
      <c r="BI162" s="1277"/>
      <c r="BJ162" s="1277"/>
      <c r="BK162" s="1277"/>
      <c r="BL162" s="1277"/>
      <c r="BM162" s="1277"/>
      <c r="BN162" s="1277"/>
      <c r="BO162" s="1277" t="s">
        <v>341</v>
      </c>
      <c r="BP162" s="1277"/>
      <c r="BQ162" s="1277"/>
      <c r="BR162" s="1277"/>
      <c r="BS162" s="1277"/>
      <c r="BT162" s="1277"/>
      <c r="BU162" s="1277"/>
      <c r="BV162" s="1277" t="s">
        <v>341</v>
      </c>
      <c r="BW162" s="1277"/>
      <c r="BX162" s="1277"/>
      <c r="BY162" s="1277"/>
      <c r="BZ162" s="1277"/>
      <c r="CA162" s="1277"/>
      <c r="CB162" s="1303"/>
      <c r="CC162" s="1304" t="s">
        <v>341</v>
      </c>
      <c r="CD162" s="1277"/>
      <c r="CE162" s="1277"/>
      <c r="CF162" s="1277"/>
      <c r="CG162" s="1277"/>
      <c r="CH162" s="1277"/>
      <c r="CI162" s="1303"/>
      <c r="CJ162" s="41"/>
    </row>
    <row r="163" spans="1:88" ht="12" customHeight="1" x14ac:dyDescent="0.15">
      <c r="A163" s="1428"/>
      <c r="B163" s="1429"/>
      <c r="C163" s="1429"/>
      <c r="D163" s="1429"/>
      <c r="E163" s="1429"/>
      <c r="F163" s="1429"/>
      <c r="G163" s="1430"/>
      <c r="H163" s="1437"/>
      <c r="I163" s="1438"/>
      <c r="J163" s="1439"/>
      <c r="K163" s="988"/>
      <c r="L163" s="1508"/>
      <c r="M163" s="1508"/>
      <c r="N163" s="1508"/>
      <c r="O163" s="1508"/>
      <c r="P163" s="1508"/>
      <c r="Q163" s="1508"/>
      <c r="R163" s="1508"/>
      <c r="S163" s="1509"/>
      <c r="T163" s="1459"/>
      <c r="U163" s="1460"/>
      <c r="V163" s="1461"/>
      <c r="W163" s="1447"/>
      <c r="X163" s="1448"/>
      <c r="Y163" s="1449"/>
      <c r="Z163" s="1447"/>
      <c r="AA163" s="1450"/>
      <c r="AB163" s="1450"/>
      <c r="AC163" s="1450"/>
      <c r="AD163" s="1449"/>
      <c r="AE163" s="1511"/>
      <c r="AF163" s="1452"/>
      <c r="AG163" s="1454"/>
      <c r="AH163" s="1452"/>
      <c r="AI163" s="1452"/>
      <c r="AJ163" s="1457"/>
      <c r="AK163" s="1457"/>
      <c r="AL163" s="1458"/>
      <c r="AM163" s="1284"/>
      <c r="AN163" s="1285"/>
      <c r="AO163" s="1286"/>
      <c r="AP163" s="1284"/>
      <c r="AQ163" s="1285"/>
      <c r="AR163" s="1286"/>
      <c r="AS163" s="1287"/>
      <c r="AT163" s="1288"/>
      <c r="AU163" s="204" t="s">
        <v>386</v>
      </c>
      <c r="AV163" s="1289"/>
      <c r="AW163" s="1290"/>
      <c r="AX163" s="1284"/>
      <c r="AY163" s="1285"/>
      <c r="AZ163" s="1286"/>
      <c r="BA163" s="1465" t="str">
        <f>IF(AND(ISBLANK(AP163),ISBLANK(AX163),ISBLANK(AP164),ISBLANK(AX164),ISBLANK(AP165),ISBLANK(AX165))," ",IF(AND(ISBLANK(AP164),ISBLANK(AX164),ISBLANK(AP165),ISBLANK(AX165)),AP163*AX163,IF(AND(ISBLANK(AP165),ISBLANK(AX165)),(AP163*AX163)+(AP164*AX164),(AP163*AX163)+(AP164*AX164)+(AP165*AX165))))</f>
        <v xml:space="preserve"> </v>
      </c>
      <c r="BB163" s="1465"/>
      <c r="BC163" s="1465"/>
      <c r="BD163" s="1465"/>
      <c r="BE163" s="1465"/>
      <c r="BF163" s="1465"/>
      <c r="BG163" s="1465"/>
      <c r="BH163" s="1487"/>
      <c r="BI163" s="1487"/>
      <c r="BJ163" s="1487"/>
      <c r="BK163" s="1487"/>
      <c r="BL163" s="1487"/>
      <c r="BM163" s="1487"/>
      <c r="BN163" s="1487"/>
      <c r="BO163" s="1467" t="str">
        <f>IF(OR(BA163=" ",ISBLANK(BH163))," ",ROUNDDOWN(BA163*BH163,0))</f>
        <v xml:space="preserve"> </v>
      </c>
      <c r="BP163" s="1467"/>
      <c r="BQ163" s="1467"/>
      <c r="BR163" s="1467"/>
      <c r="BS163" s="1467"/>
      <c r="BT163" s="1467"/>
      <c r="BU163" s="1467"/>
      <c r="BV163" s="1469">
        <f>IFERROR(INDEX('報告書(２葉)'!$BK$10:$BK$95,MATCH(H162,'報告書(２葉)'!$BI$10:$BI$95,0)),"")</f>
        <v>0</v>
      </c>
      <c r="BW163" s="1469"/>
      <c r="BX163" s="1469"/>
      <c r="BY163" s="1469"/>
      <c r="BZ163" s="1469"/>
      <c r="CA163" s="1469"/>
      <c r="CB163" s="1470"/>
      <c r="CC163" s="1328"/>
      <c r="CD163" s="1328"/>
      <c r="CE163" s="1328"/>
      <c r="CF163" s="1328"/>
      <c r="CG163" s="1328"/>
      <c r="CH163" s="1328"/>
      <c r="CI163" s="1328"/>
      <c r="CJ163" s="41"/>
    </row>
    <row r="164" spans="1:88" ht="20.100000000000001" customHeight="1" x14ac:dyDescent="0.15">
      <c r="A164" s="1428"/>
      <c r="B164" s="1429"/>
      <c r="C164" s="1429"/>
      <c r="D164" s="1429"/>
      <c r="E164" s="1429"/>
      <c r="F164" s="1429"/>
      <c r="G164" s="1430"/>
      <c r="H164" s="1437"/>
      <c r="I164" s="1438"/>
      <c r="J164" s="1439"/>
      <c r="K164" s="1332" t="str">
        <f ca="1">IFERROR(VLOOKUP(H162,INDIRECT("機械一覧"),3,FALSE),"")</f>
        <v/>
      </c>
      <c r="L164" s="1333"/>
      <c r="M164" s="1333"/>
      <c r="N164" s="1333"/>
      <c r="O164" s="1333"/>
      <c r="P164" s="1333"/>
      <c r="Q164" s="1333"/>
      <c r="R164" s="1333"/>
      <c r="S164" s="1334"/>
      <c r="T164" s="1462"/>
      <c r="U164" s="1463"/>
      <c r="V164" s="1464"/>
      <c r="W164" s="1447"/>
      <c r="X164" s="1448"/>
      <c r="Y164" s="1449"/>
      <c r="Z164" s="1447"/>
      <c r="AA164" s="1450"/>
      <c r="AB164" s="1450"/>
      <c r="AC164" s="1450"/>
      <c r="AD164" s="1449"/>
      <c r="AE164" s="833"/>
      <c r="AF164" s="833"/>
      <c r="AG164" s="833"/>
      <c r="AH164" s="833"/>
      <c r="AI164" s="833"/>
      <c r="AJ164" s="833"/>
      <c r="AK164" s="833"/>
      <c r="AL164" s="908"/>
      <c r="AM164" s="1243"/>
      <c r="AN164" s="1244"/>
      <c r="AO164" s="1245"/>
      <c r="AP164" s="1243"/>
      <c r="AQ164" s="1244"/>
      <c r="AR164" s="1245"/>
      <c r="AS164" s="1246"/>
      <c r="AT164" s="1247"/>
      <c r="AU164" s="205" t="s">
        <v>386</v>
      </c>
      <c r="AV164" s="1248"/>
      <c r="AW164" s="1249"/>
      <c r="AX164" s="1243"/>
      <c r="AY164" s="1244"/>
      <c r="AZ164" s="1245"/>
      <c r="BA164" s="1466"/>
      <c r="BB164" s="1466"/>
      <c r="BC164" s="1466"/>
      <c r="BD164" s="1466"/>
      <c r="BE164" s="1466"/>
      <c r="BF164" s="1466"/>
      <c r="BG164" s="1466"/>
      <c r="BH164" s="1488"/>
      <c r="BI164" s="1488"/>
      <c r="BJ164" s="1488"/>
      <c r="BK164" s="1488"/>
      <c r="BL164" s="1488"/>
      <c r="BM164" s="1488"/>
      <c r="BN164" s="1488"/>
      <c r="BO164" s="1468"/>
      <c r="BP164" s="1468"/>
      <c r="BQ164" s="1468"/>
      <c r="BR164" s="1468"/>
      <c r="BS164" s="1468"/>
      <c r="BT164" s="1468"/>
      <c r="BU164" s="1468"/>
      <c r="BV164" s="1469"/>
      <c r="BW164" s="1469"/>
      <c r="BX164" s="1469"/>
      <c r="BY164" s="1469"/>
      <c r="BZ164" s="1469"/>
      <c r="CA164" s="1469"/>
      <c r="CB164" s="1470"/>
      <c r="CC164" s="1329"/>
      <c r="CD164" s="1329"/>
      <c r="CE164" s="1329"/>
      <c r="CF164" s="1329"/>
      <c r="CG164" s="1329"/>
      <c r="CH164" s="1329"/>
      <c r="CI164" s="1329"/>
      <c r="CJ164" s="41"/>
    </row>
    <row r="165" spans="1:88" ht="20.100000000000001" customHeight="1" x14ac:dyDescent="0.15">
      <c r="A165" s="1431"/>
      <c r="B165" s="1432"/>
      <c r="C165" s="1432"/>
      <c r="D165" s="1432"/>
      <c r="E165" s="1432"/>
      <c r="F165" s="1432"/>
      <c r="G165" s="1433"/>
      <c r="H165" s="1437"/>
      <c r="I165" s="1438"/>
      <c r="J165" s="1439"/>
      <c r="K165" s="1380" t="str">
        <f ca="1">IFERROR(VLOOKUP(H162,INDIRECT("機械一覧"),4,FALSE),"")</f>
        <v/>
      </c>
      <c r="L165" s="1381"/>
      <c r="M165" s="1381"/>
      <c r="N165" s="1381"/>
      <c r="O165" s="1381"/>
      <c r="P165" s="1381"/>
      <c r="Q165" s="1381"/>
      <c r="R165" s="1381"/>
      <c r="S165" s="198" t="s">
        <v>351</v>
      </c>
      <c r="T165" s="1462"/>
      <c r="U165" s="1463"/>
      <c r="V165" s="1464"/>
      <c r="W165" s="1447"/>
      <c r="X165" s="1450"/>
      <c r="Y165" s="1449"/>
      <c r="Z165" s="1447"/>
      <c r="AA165" s="1450"/>
      <c r="AB165" s="1450"/>
      <c r="AC165" s="1450"/>
      <c r="AD165" s="1449"/>
      <c r="AE165" s="1307"/>
      <c r="AF165" s="1294"/>
      <c r="AG165" s="201" t="s">
        <v>27</v>
      </c>
      <c r="AH165" s="1294"/>
      <c r="AI165" s="1294"/>
      <c r="AJ165" s="1295" t="s">
        <v>135</v>
      </c>
      <c r="AK165" s="1295"/>
      <c r="AL165" s="1296"/>
      <c r="AM165" s="1243"/>
      <c r="AN165" s="1244"/>
      <c r="AO165" s="1245"/>
      <c r="AP165" s="1284"/>
      <c r="AQ165" s="1285"/>
      <c r="AR165" s="1286"/>
      <c r="AS165" s="1246"/>
      <c r="AT165" s="1247"/>
      <c r="AU165" s="205" t="s">
        <v>386</v>
      </c>
      <c r="AV165" s="1248"/>
      <c r="AW165" s="1249"/>
      <c r="AX165" s="1284"/>
      <c r="AY165" s="1285"/>
      <c r="AZ165" s="1286"/>
      <c r="BA165" s="1466"/>
      <c r="BB165" s="1466"/>
      <c r="BC165" s="1466"/>
      <c r="BD165" s="1466"/>
      <c r="BE165" s="1466"/>
      <c r="BF165" s="1466"/>
      <c r="BG165" s="1466"/>
      <c r="BH165" s="1488"/>
      <c r="BI165" s="1488"/>
      <c r="BJ165" s="1488"/>
      <c r="BK165" s="1488"/>
      <c r="BL165" s="1488"/>
      <c r="BM165" s="1488"/>
      <c r="BN165" s="1488"/>
      <c r="BO165" s="1468"/>
      <c r="BP165" s="1468"/>
      <c r="BQ165" s="1468"/>
      <c r="BR165" s="1468"/>
      <c r="BS165" s="1468"/>
      <c r="BT165" s="1468"/>
      <c r="BU165" s="1468"/>
      <c r="BV165" s="1305" t="str">
        <f>IFERROR(INDEX('報告書(２葉)'!$BJ$11:$BJ$95,MATCH(H162,'報告書(２葉)'!$BI$11:$BI$95,0)),"")</f>
        <v/>
      </c>
      <c r="BW165" s="1305"/>
      <c r="BX165" s="1305"/>
      <c r="BY165" s="1305"/>
      <c r="BZ165" s="1305"/>
      <c r="CA165" s="1305"/>
      <c r="CB165" s="1306"/>
      <c r="CC165" s="1329"/>
      <c r="CD165" s="1329"/>
      <c r="CE165" s="1329"/>
      <c r="CF165" s="1329"/>
      <c r="CG165" s="1329"/>
      <c r="CH165" s="1329"/>
      <c r="CI165" s="1329"/>
      <c r="CJ165" s="41"/>
    </row>
    <row r="166" spans="1:88" ht="20.100000000000001" customHeight="1" x14ac:dyDescent="0.15">
      <c r="A166" s="1471" t="str">
        <f ca="1">IFERROR(VLOOKUP(H166,INDIRECT("機械一覧"),2,FALSE),"")</f>
        <v/>
      </c>
      <c r="B166" s="1472"/>
      <c r="C166" s="1472"/>
      <c r="D166" s="1472"/>
      <c r="E166" s="1472"/>
      <c r="F166" s="1472"/>
      <c r="G166" s="1473"/>
      <c r="H166" s="1437"/>
      <c r="I166" s="1438"/>
      <c r="J166" s="1439"/>
      <c r="K166" s="182" t="s">
        <v>335</v>
      </c>
      <c r="L166" s="1237" t="str">
        <f ca="1">IFERROR(VLOOKUP(H166,INDIRECT("機械一覧"),5,FALSE),"")</f>
        <v/>
      </c>
      <c r="M166" s="1237"/>
      <c r="N166" s="1237"/>
      <c r="O166" s="1237"/>
      <c r="P166" s="1237"/>
      <c r="Q166" s="1237"/>
      <c r="R166" s="1237"/>
      <c r="S166" s="1238"/>
      <c r="T166" s="1479"/>
      <c r="U166" s="1479"/>
      <c r="V166" s="1479"/>
      <c r="W166" s="1480" t="str">
        <f ca="1">IFERROR(VLOOKUP(H166,INDIRECT("機械一覧"),14,FALSE),"")</f>
        <v/>
      </c>
      <c r="X166" s="1481"/>
      <c r="Y166" s="1482"/>
      <c r="Z166" s="1480" t="str">
        <f ca="1">IFERROR(VLOOKUP(H166,INDIRECT("機械一覧"),16,FALSE),"")</f>
        <v/>
      </c>
      <c r="AA166" s="1481"/>
      <c r="AB166" s="1481"/>
      <c r="AC166" s="1481"/>
      <c r="AD166" s="1482"/>
      <c r="AE166" s="1239"/>
      <c r="AF166" s="1240"/>
      <c r="AG166" s="202" t="s">
        <v>27</v>
      </c>
      <c r="AH166" s="1240"/>
      <c r="AI166" s="1240"/>
      <c r="AJ166" s="1241" t="s">
        <v>307</v>
      </c>
      <c r="AK166" s="1241"/>
      <c r="AL166" s="1242"/>
      <c r="AM166" s="1243"/>
      <c r="AN166" s="1244"/>
      <c r="AO166" s="1245"/>
      <c r="AP166" s="1243"/>
      <c r="AQ166" s="1244"/>
      <c r="AR166" s="1245"/>
      <c r="AS166" s="1246"/>
      <c r="AT166" s="1247"/>
      <c r="AU166" s="205" t="s">
        <v>386</v>
      </c>
      <c r="AV166" s="1248"/>
      <c r="AW166" s="1249"/>
      <c r="AX166" s="1243"/>
      <c r="AY166" s="1244"/>
      <c r="AZ166" s="1245"/>
      <c r="BA166" s="1465" t="str">
        <f>IF(AND(ISBLANK(AP166),ISBLANK(AX166),ISBLANK(AP167),ISBLANK(AX167),ISBLANK(AP168),ISBLANK(AX168))," ",IF(AND(ISBLANK(AP167),ISBLANK(AX167),ISBLANK(AP168),ISBLANK(AX168)),AP166*AX166,IF(AND(ISBLANK(AP168),ISBLANK(AX168)),(AP166*AX166)+(AP167*AX167),(AP166*AX166)+(AP167*AX167)+(AP168*AX168))))</f>
        <v xml:space="preserve"> </v>
      </c>
      <c r="BB166" s="1465"/>
      <c r="BC166" s="1465"/>
      <c r="BD166" s="1465"/>
      <c r="BE166" s="1465"/>
      <c r="BF166" s="1465"/>
      <c r="BG166" s="1465"/>
      <c r="BH166" s="1488"/>
      <c r="BI166" s="1488"/>
      <c r="BJ166" s="1488"/>
      <c r="BK166" s="1488"/>
      <c r="BL166" s="1488"/>
      <c r="BM166" s="1488"/>
      <c r="BN166" s="1488"/>
      <c r="BO166" s="1468" t="str">
        <f>IF(OR(BA166=" ",ISBLANK(BH166))," ",ROUNDDOWN(BA166*BH166,0))</f>
        <v xml:space="preserve"> </v>
      </c>
      <c r="BP166" s="1468"/>
      <c r="BQ166" s="1468"/>
      <c r="BR166" s="1468"/>
      <c r="BS166" s="1468"/>
      <c r="BT166" s="1468"/>
      <c r="BU166" s="1468"/>
      <c r="BV166" s="1469">
        <f>IFERROR(INDEX('報告書(２葉)'!$BK$11:$BK$95,MATCH(H166,'報告書(２葉)'!$BI$11:$BI$95,0)),"")</f>
        <v>0</v>
      </c>
      <c r="BW166" s="1469"/>
      <c r="BX166" s="1469"/>
      <c r="BY166" s="1469"/>
      <c r="BZ166" s="1469"/>
      <c r="CA166" s="1469"/>
      <c r="CB166" s="1470"/>
      <c r="CC166" s="1329"/>
      <c r="CD166" s="1329"/>
      <c r="CE166" s="1329"/>
      <c r="CF166" s="1329"/>
      <c r="CG166" s="1329"/>
      <c r="CH166" s="1329"/>
      <c r="CI166" s="1329"/>
      <c r="CJ166" s="41"/>
    </row>
    <row r="167" spans="1:88" ht="20.100000000000001" customHeight="1" x14ac:dyDescent="0.15">
      <c r="A167" s="1474"/>
      <c r="B167" s="941"/>
      <c r="C167" s="941"/>
      <c r="D167" s="941"/>
      <c r="E167" s="941"/>
      <c r="F167" s="941"/>
      <c r="G167" s="1475"/>
      <c r="H167" s="1437"/>
      <c r="I167" s="1438"/>
      <c r="J167" s="1439"/>
      <c r="K167" s="1332" t="str">
        <f ca="1">IFERROR(VLOOKUP(H166,INDIRECT("機械一覧"),3,FALSE),"")</f>
        <v/>
      </c>
      <c r="L167" s="1333"/>
      <c r="M167" s="1333"/>
      <c r="N167" s="1333"/>
      <c r="O167" s="1333"/>
      <c r="P167" s="1333"/>
      <c r="Q167" s="1333"/>
      <c r="R167" s="1333"/>
      <c r="S167" s="1334"/>
      <c r="T167" s="1479"/>
      <c r="U167" s="1479"/>
      <c r="V167" s="1479"/>
      <c r="W167" s="1447"/>
      <c r="X167" s="1450"/>
      <c r="Y167" s="1449"/>
      <c r="Z167" s="1447"/>
      <c r="AA167" s="1450"/>
      <c r="AB167" s="1450"/>
      <c r="AC167" s="1450"/>
      <c r="AD167" s="1449"/>
      <c r="AE167" s="833"/>
      <c r="AF167" s="833"/>
      <c r="AG167" s="833"/>
      <c r="AH167" s="833"/>
      <c r="AI167" s="833"/>
      <c r="AJ167" s="833"/>
      <c r="AK167" s="833"/>
      <c r="AL167" s="908"/>
      <c r="AM167" s="1243"/>
      <c r="AN167" s="1244"/>
      <c r="AO167" s="1245"/>
      <c r="AP167" s="1284"/>
      <c r="AQ167" s="1285"/>
      <c r="AR167" s="1286"/>
      <c r="AS167" s="1246"/>
      <c r="AT167" s="1247"/>
      <c r="AU167" s="205" t="s">
        <v>386</v>
      </c>
      <c r="AV167" s="1248"/>
      <c r="AW167" s="1249"/>
      <c r="AX167" s="1284"/>
      <c r="AY167" s="1285"/>
      <c r="AZ167" s="1286"/>
      <c r="BA167" s="1466"/>
      <c r="BB167" s="1466"/>
      <c r="BC167" s="1466"/>
      <c r="BD167" s="1466"/>
      <c r="BE167" s="1466"/>
      <c r="BF167" s="1466"/>
      <c r="BG167" s="1466"/>
      <c r="BH167" s="1488"/>
      <c r="BI167" s="1488"/>
      <c r="BJ167" s="1488"/>
      <c r="BK167" s="1488"/>
      <c r="BL167" s="1488"/>
      <c r="BM167" s="1488"/>
      <c r="BN167" s="1488"/>
      <c r="BO167" s="1468"/>
      <c r="BP167" s="1468"/>
      <c r="BQ167" s="1468"/>
      <c r="BR167" s="1468"/>
      <c r="BS167" s="1468"/>
      <c r="BT167" s="1468"/>
      <c r="BU167" s="1468"/>
      <c r="BV167" s="1469"/>
      <c r="BW167" s="1469"/>
      <c r="BX167" s="1469"/>
      <c r="BY167" s="1469"/>
      <c r="BZ167" s="1469"/>
      <c r="CA167" s="1469"/>
      <c r="CB167" s="1470"/>
      <c r="CC167" s="1329"/>
      <c r="CD167" s="1329"/>
      <c r="CE167" s="1329"/>
      <c r="CF167" s="1329"/>
      <c r="CG167" s="1329"/>
      <c r="CH167" s="1329"/>
      <c r="CI167" s="1329"/>
      <c r="CJ167" s="41"/>
    </row>
    <row r="168" spans="1:88" ht="20.100000000000001" customHeight="1" x14ac:dyDescent="0.15">
      <c r="A168" s="1476"/>
      <c r="B168" s="1477"/>
      <c r="C168" s="1477"/>
      <c r="D168" s="1477"/>
      <c r="E168" s="1477"/>
      <c r="F168" s="1477"/>
      <c r="G168" s="1478"/>
      <c r="H168" s="1437"/>
      <c r="I168" s="1438"/>
      <c r="J168" s="1439"/>
      <c r="K168" s="1330" t="str">
        <f ca="1">IFERROR(VLOOKUP(H166,INDIRECT("機械一覧"),4,FALSE),"")</f>
        <v/>
      </c>
      <c r="L168" s="1331"/>
      <c r="M168" s="1331"/>
      <c r="N168" s="1331"/>
      <c r="O168" s="1331"/>
      <c r="P168" s="1331"/>
      <c r="Q168" s="1331"/>
      <c r="R168" s="1331"/>
      <c r="S168" s="198" t="s">
        <v>351</v>
      </c>
      <c r="T168" s="1479"/>
      <c r="U168" s="1479"/>
      <c r="V168" s="1479"/>
      <c r="W168" s="1483"/>
      <c r="X168" s="1484"/>
      <c r="Y168" s="1485"/>
      <c r="Z168" s="1483"/>
      <c r="AA168" s="1484"/>
      <c r="AB168" s="1484"/>
      <c r="AC168" s="1484"/>
      <c r="AD168" s="1485"/>
      <c r="AE168" s="1307"/>
      <c r="AF168" s="1294"/>
      <c r="AG168" s="201" t="s">
        <v>27</v>
      </c>
      <c r="AH168" s="1294"/>
      <c r="AI168" s="1294"/>
      <c r="AJ168" s="1295" t="s">
        <v>135</v>
      </c>
      <c r="AK168" s="1295"/>
      <c r="AL168" s="1296"/>
      <c r="AM168" s="1243"/>
      <c r="AN168" s="1244"/>
      <c r="AO168" s="1245"/>
      <c r="AP168" s="1243"/>
      <c r="AQ168" s="1244"/>
      <c r="AR168" s="1245"/>
      <c r="AS168" s="1246"/>
      <c r="AT168" s="1247"/>
      <c r="AU168" s="205" t="s">
        <v>386</v>
      </c>
      <c r="AV168" s="1248"/>
      <c r="AW168" s="1249"/>
      <c r="AX168" s="1243"/>
      <c r="AY168" s="1244"/>
      <c r="AZ168" s="1245"/>
      <c r="BA168" s="1466"/>
      <c r="BB168" s="1466"/>
      <c r="BC168" s="1466"/>
      <c r="BD168" s="1466"/>
      <c r="BE168" s="1466"/>
      <c r="BF168" s="1466"/>
      <c r="BG168" s="1466"/>
      <c r="BH168" s="1488"/>
      <c r="BI168" s="1488"/>
      <c r="BJ168" s="1488"/>
      <c r="BK168" s="1488"/>
      <c r="BL168" s="1488"/>
      <c r="BM168" s="1488"/>
      <c r="BN168" s="1488"/>
      <c r="BO168" s="1468"/>
      <c r="BP168" s="1468"/>
      <c r="BQ168" s="1468"/>
      <c r="BR168" s="1468"/>
      <c r="BS168" s="1468"/>
      <c r="BT168" s="1468"/>
      <c r="BU168" s="1468"/>
      <c r="BV168" s="1305" t="str">
        <f>IFERROR(INDEX('報告書(２葉)'!$BJ$11:$BJ$95,MATCH(H166,'報告書(２葉)'!$BI$11:$BI$95,0)),"")</f>
        <v/>
      </c>
      <c r="BW168" s="1305"/>
      <c r="BX168" s="1305"/>
      <c r="BY168" s="1305"/>
      <c r="BZ168" s="1305"/>
      <c r="CA168" s="1305"/>
      <c r="CB168" s="1306"/>
      <c r="CC168" s="1329"/>
      <c r="CD168" s="1329"/>
      <c r="CE168" s="1329"/>
      <c r="CF168" s="1329"/>
      <c r="CG168" s="1329"/>
      <c r="CH168" s="1329"/>
      <c r="CI168" s="1329"/>
      <c r="CJ168" s="41"/>
    </row>
    <row r="169" spans="1:88" ht="20.100000000000001" customHeight="1" x14ac:dyDescent="0.15">
      <c r="A169" s="1471" t="str">
        <f ca="1">IFERROR(VLOOKUP(H169,INDIRECT("機械一覧"),2,FALSE),"")</f>
        <v/>
      </c>
      <c r="B169" s="1472"/>
      <c r="C169" s="1472"/>
      <c r="D169" s="1472"/>
      <c r="E169" s="1472"/>
      <c r="F169" s="1472"/>
      <c r="G169" s="1473"/>
      <c r="H169" s="1489"/>
      <c r="I169" s="1489"/>
      <c r="J169" s="1489"/>
      <c r="K169" s="182" t="s">
        <v>335</v>
      </c>
      <c r="L169" s="1237" t="str">
        <f ca="1">IFERROR(VLOOKUP(H169,INDIRECT("機械一覧"),5,FALSE),"")</f>
        <v/>
      </c>
      <c r="M169" s="1237"/>
      <c r="N169" s="1237"/>
      <c r="O169" s="1237"/>
      <c r="P169" s="1237"/>
      <c r="Q169" s="1237"/>
      <c r="R169" s="1237"/>
      <c r="S169" s="1238"/>
      <c r="T169" s="1479"/>
      <c r="U169" s="1479"/>
      <c r="V169" s="1479"/>
      <c r="W169" s="1480" t="str">
        <f ca="1">IFERROR(VLOOKUP(H169,INDIRECT("機械一覧"),14,FALSE),"")</f>
        <v/>
      </c>
      <c r="X169" s="1481"/>
      <c r="Y169" s="1482"/>
      <c r="Z169" s="1480" t="str">
        <f ca="1">IFERROR(VLOOKUP(H169,INDIRECT("機械一覧"),16,FALSE),"")</f>
        <v/>
      </c>
      <c r="AA169" s="1481"/>
      <c r="AB169" s="1481"/>
      <c r="AC169" s="1481"/>
      <c r="AD169" s="1482"/>
      <c r="AE169" s="1239"/>
      <c r="AF169" s="1240"/>
      <c r="AG169" s="202" t="s">
        <v>27</v>
      </c>
      <c r="AH169" s="1240"/>
      <c r="AI169" s="1240"/>
      <c r="AJ169" s="1241" t="s">
        <v>307</v>
      </c>
      <c r="AK169" s="1241"/>
      <c r="AL169" s="1242"/>
      <c r="AM169" s="1243"/>
      <c r="AN169" s="1244"/>
      <c r="AO169" s="1245"/>
      <c r="AP169" s="1284"/>
      <c r="AQ169" s="1285"/>
      <c r="AR169" s="1286"/>
      <c r="AS169" s="1246"/>
      <c r="AT169" s="1247"/>
      <c r="AU169" s="205" t="s">
        <v>386</v>
      </c>
      <c r="AV169" s="1248"/>
      <c r="AW169" s="1249"/>
      <c r="AX169" s="1284"/>
      <c r="AY169" s="1285"/>
      <c r="AZ169" s="1286"/>
      <c r="BA169" s="1465" t="str">
        <f>IF(AND(ISBLANK(AP169),ISBLANK(AX169),ISBLANK(AP170),ISBLANK(AX170),ISBLANK(AP171),ISBLANK(AX171))," ",IF(AND(ISBLANK(AP170),ISBLANK(AX170),ISBLANK(AP171),ISBLANK(AX171)),AP169*AX169,IF(AND(ISBLANK(AP171),ISBLANK(AX171)),(AP169*AX169)+(AP170*AX170),(AP169*AX169)+(AP170*AX170)+(AP171*AX171))))</f>
        <v xml:space="preserve"> </v>
      </c>
      <c r="BB169" s="1465"/>
      <c r="BC169" s="1465"/>
      <c r="BD169" s="1465"/>
      <c r="BE169" s="1465"/>
      <c r="BF169" s="1465"/>
      <c r="BG169" s="1465"/>
      <c r="BH169" s="1488"/>
      <c r="BI169" s="1488"/>
      <c r="BJ169" s="1488"/>
      <c r="BK169" s="1488"/>
      <c r="BL169" s="1488"/>
      <c r="BM169" s="1488"/>
      <c r="BN169" s="1488"/>
      <c r="BO169" s="1468" t="str">
        <f>IF(OR(BA169=" ",ISBLANK(BH169))," ",ROUNDDOWN(BA169*BH169,0))</f>
        <v xml:space="preserve"> </v>
      </c>
      <c r="BP169" s="1468"/>
      <c r="BQ169" s="1468"/>
      <c r="BR169" s="1468"/>
      <c r="BS169" s="1468"/>
      <c r="BT169" s="1468"/>
      <c r="BU169" s="1468"/>
      <c r="BV169" s="1469">
        <f>IFERROR(INDEX('報告書(２葉)'!$BK$11:$BK$95,MATCH(H169,'報告書(２葉)'!$BI$11:$BI$95,0)),"")</f>
        <v>0</v>
      </c>
      <c r="BW169" s="1469"/>
      <c r="BX169" s="1469"/>
      <c r="BY169" s="1469"/>
      <c r="BZ169" s="1469"/>
      <c r="CA169" s="1469"/>
      <c r="CB169" s="1470"/>
      <c r="CC169" s="1329"/>
      <c r="CD169" s="1329"/>
      <c r="CE169" s="1329"/>
      <c r="CF169" s="1329"/>
      <c r="CG169" s="1329"/>
      <c r="CH169" s="1329"/>
      <c r="CI169" s="1329"/>
      <c r="CJ169" s="41"/>
    </row>
    <row r="170" spans="1:88" ht="20.100000000000001" customHeight="1" x14ac:dyDescent="0.15">
      <c r="A170" s="1474"/>
      <c r="B170" s="941"/>
      <c r="C170" s="941"/>
      <c r="D170" s="941"/>
      <c r="E170" s="941"/>
      <c r="F170" s="941"/>
      <c r="G170" s="1475"/>
      <c r="H170" s="1489"/>
      <c r="I170" s="1489"/>
      <c r="J170" s="1489"/>
      <c r="K170" s="1332" t="str">
        <f ca="1">IFERROR(VLOOKUP(H169,INDIRECT("機械一覧"),3,FALSE),"")</f>
        <v/>
      </c>
      <c r="L170" s="1333"/>
      <c r="M170" s="1333"/>
      <c r="N170" s="1333"/>
      <c r="O170" s="1333"/>
      <c r="P170" s="1333"/>
      <c r="Q170" s="1333"/>
      <c r="R170" s="1333"/>
      <c r="S170" s="1334"/>
      <c r="T170" s="1479"/>
      <c r="U170" s="1479"/>
      <c r="V170" s="1479"/>
      <c r="W170" s="1447"/>
      <c r="X170" s="1450"/>
      <c r="Y170" s="1449"/>
      <c r="Z170" s="1447"/>
      <c r="AA170" s="1450"/>
      <c r="AB170" s="1450"/>
      <c r="AC170" s="1450"/>
      <c r="AD170" s="1449"/>
      <c r="AE170" s="833"/>
      <c r="AF170" s="833"/>
      <c r="AG170" s="833"/>
      <c r="AH170" s="833"/>
      <c r="AI170" s="833"/>
      <c r="AJ170" s="833"/>
      <c r="AK170" s="833"/>
      <c r="AL170" s="908"/>
      <c r="AM170" s="1243"/>
      <c r="AN170" s="1244"/>
      <c r="AO170" s="1245"/>
      <c r="AP170" s="1243"/>
      <c r="AQ170" s="1244"/>
      <c r="AR170" s="1245"/>
      <c r="AS170" s="1246"/>
      <c r="AT170" s="1247"/>
      <c r="AU170" s="205" t="s">
        <v>386</v>
      </c>
      <c r="AV170" s="1248"/>
      <c r="AW170" s="1249"/>
      <c r="AX170" s="1243"/>
      <c r="AY170" s="1244"/>
      <c r="AZ170" s="1245"/>
      <c r="BA170" s="1466"/>
      <c r="BB170" s="1466"/>
      <c r="BC170" s="1466"/>
      <c r="BD170" s="1466"/>
      <c r="BE170" s="1466"/>
      <c r="BF170" s="1466"/>
      <c r="BG170" s="1466"/>
      <c r="BH170" s="1488"/>
      <c r="BI170" s="1488"/>
      <c r="BJ170" s="1488"/>
      <c r="BK170" s="1488"/>
      <c r="BL170" s="1488"/>
      <c r="BM170" s="1488"/>
      <c r="BN170" s="1488"/>
      <c r="BO170" s="1468"/>
      <c r="BP170" s="1468"/>
      <c r="BQ170" s="1468"/>
      <c r="BR170" s="1468"/>
      <c r="BS170" s="1468"/>
      <c r="BT170" s="1468"/>
      <c r="BU170" s="1468"/>
      <c r="BV170" s="1469"/>
      <c r="BW170" s="1469"/>
      <c r="BX170" s="1469"/>
      <c r="BY170" s="1469"/>
      <c r="BZ170" s="1469"/>
      <c r="CA170" s="1469"/>
      <c r="CB170" s="1470"/>
      <c r="CC170" s="1329"/>
      <c r="CD170" s="1329"/>
      <c r="CE170" s="1329"/>
      <c r="CF170" s="1329"/>
      <c r="CG170" s="1329"/>
      <c r="CH170" s="1329"/>
      <c r="CI170" s="1329"/>
      <c r="CJ170" s="41"/>
    </row>
    <row r="171" spans="1:88" ht="20.100000000000001" customHeight="1" x14ac:dyDescent="0.15">
      <c r="A171" s="1476"/>
      <c r="B171" s="1477"/>
      <c r="C171" s="1477"/>
      <c r="D171" s="1477"/>
      <c r="E171" s="1477"/>
      <c r="F171" s="1477"/>
      <c r="G171" s="1478"/>
      <c r="H171" s="1489"/>
      <c r="I171" s="1489"/>
      <c r="J171" s="1489"/>
      <c r="K171" s="1330" t="str">
        <f ca="1">IFERROR(VLOOKUP(H169,INDIRECT("機械一覧"),4,FALSE),"")</f>
        <v/>
      </c>
      <c r="L171" s="1331"/>
      <c r="M171" s="1331"/>
      <c r="N171" s="1331"/>
      <c r="O171" s="1331"/>
      <c r="P171" s="1331"/>
      <c r="Q171" s="1331"/>
      <c r="R171" s="1331"/>
      <c r="S171" s="198" t="s">
        <v>351</v>
      </c>
      <c r="T171" s="1479"/>
      <c r="U171" s="1479"/>
      <c r="V171" s="1479"/>
      <c r="W171" s="1483"/>
      <c r="X171" s="1484"/>
      <c r="Y171" s="1485"/>
      <c r="Z171" s="1483"/>
      <c r="AA171" s="1484"/>
      <c r="AB171" s="1484"/>
      <c r="AC171" s="1484"/>
      <c r="AD171" s="1485"/>
      <c r="AE171" s="1307"/>
      <c r="AF171" s="1294"/>
      <c r="AG171" s="201" t="s">
        <v>27</v>
      </c>
      <c r="AH171" s="1294"/>
      <c r="AI171" s="1294"/>
      <c r="AJ171" s="1295" t="s">
        <v>135</v>
      </c>
      <c r="AK171" s="1295"/>
      <c r="AL171" s="1296"/>
      <c r="AM171" s="1243"/>
      <c r="AN171" s="1244"/>
      <c r="AO171" s="1245"/>
      <c r="AP171" s="1284"/>
      <c r="AQ171" s="1285"/>
      <c r="AR171" s="1286"/>
      <c r="AS171" s="1246"/>
      <c r="AT171" s="1247"/>
      <c r="AU171" s="205" t="s">
        <v>386</v>
      </c>
      <c r="AV171" s="1248"/>
      <c r="AW171" s="1249"/>
      <c r="AX171" s="1284"/>
      <c r="AY171" s="1285"/>
      <c r="AZ171" s="1286"/>
      <c r="BA171" s="1466"/>
      <c r="BB171" s="1466"/>
      <c r="BC171" s="1466"/>
      <c r="BD171" s="1466"/>
      <c r="BE171" s="1466"/>
      <c r="BF171" s="1466"/>
      <c r="BG171" s="1466"/>
      <c r="BH171" s="1488"/>
      <c r="BI171" s="1488"/>
      <c r="BJ171" s="1488"/>
      <c r="BK171" s="1488"/>
      <c r="BL171" s="1488"/>
      <c r="BM171" s="1488"/>
      <c r="BN171" s="1488"/>
      <c r="BO171" s="1468"/>
      <c r="BP171" s="1468"/>
      <c r="BQ171" s="1468"/>
      <c r="BR171" s="1468"/>
      <c r="BS171" s="1468"/>
      <c r="BT171" s="1468"/>
      <c r="BU171" s="1468"/>
      <c r="BV171" s="1305" t="str">
        <f>IFERROR(INDEX('報告書(２葉)'!$BJ$11:$BJ$95,MATCH(H169,'報告書(２葉)'!$BI$11:$BI$95,0)),"")</f>
        <v/>
      </c>
      <c r="BW171" s="1305"/>
      <c r="BX171" s="1305"/>
      <c r="BY171" s="1305"/>
      <c r="BZ171" s="1305"/>
      <c r="CA171" s="1305"/>
      <c r="CB171" s="1306"/>
      <c r="CC171" s="1329"/>
      <c r="CD171" s="1329"/>
      <c r="CE171" s="1329"/>
      <c r="CF171" s="1329"/>
      <c r="CG171" s="1329"/>
      <c r="CH171" s="1329"/>
      <c r="CI171" s="1329"/>
      <c r="CJ171" s="41"/>
    </row>
    <row r="172" spans="1:88" ht="20.100000000000001" customHeight="1" x14ac:dyDescent="0.15">
      <c r="A172" s="1471" t="str">
        <f ca="1">IFERROR(VLOOKUP(H172,INDIRECT("機械一覧"),2,FALSE),"")</f>
        <v/>
      </c>
      <c r="B172" s="1472"/>
      <c r="C172" s="1472"/>
      <c r="D172" s="1472"/>
      <c r="E172" s="1472"/>
      <c r="F172" s="1472"/>
      <c r="G172" s="1473"/>
      <c r="H172" s="1489"/>
      <c r="I172" s="1489"/>
      <c r="J172" s="1489"/>
      <c r="K172" s="182" t="s">
        <v>335</v>
      </c>
      <c r="L172" s="1237" t="str">
        <f ca="1">IFERROR(VLOOKUP(H172,INDIRECT("機械一覧"),5,FALSE),"")</f>
        <v/>
      </c>
      <c r="M172" s="1237"/>
      <c r="N172" s="1237"/>
      <c r="O172" s="1237"/>
      <c r="P172" s="1237"/>
      <c r="Q172" s="1237"/>
      <c r="R172" s="1237"/>
      <c r="S172" s="1238"/>
      <c r="T172" s="1479"/>
      <c r="U172" s="1479"/>
      <c r="V172" s="1479"/>
      <c r="W172" s="1480" t="str">
        <f ca="1">IFERROR(VLOOKUP(H172,INDIRECT("機械一覧"),14,FALSE),"")</f>
        <v/>
      </c>
      <c r="X172" s="1481"/>
      <c r="Y172" s="1482"/>
      <c r="Z172" s="1480" t="str">
        <f ca="1">IFERROR(VLOOKUP(H172,INDIRECT("機械一覧"),16,FALSE),"")</f>
        <v/>
      </c>
      <c r="AA172" s="1481"/>
      <c r="AB172" s="1481"/>
      <c r="AC172" s="1481"/>
      <c r="AD172" s="1482"/>
      <c r="AE172" s="1239"/>
      <c r="AF172" s="1240"/>
      <c r="AG172" s="202" t="s">
        <v>27</v>
      </c>
      <c r="AH172" s="1240"/>
      <c r="AI172" s="1240"/>
      <c r="AJ172" s="1241" t="s">
        <v>307</v>
      </c>
      <c r="AK172" s="1241"/>
      <c r="AL172" s="1242"/>
      <c r="AM172" s="1243"/>
      <c r="AN172" s="1244"/>
      <c r="AO172" s="1245"/>
      <c r="AP172" s="1243"/>
      <c r="AQ172" s="1244"/>
      <c r="AR172" s="1245"/>
      <c r="AS172" s="1246"/>
      <c r="AT172" s="1247"/>
      <c r="AU172" s="205" t="s">
        <v>386</v>
      </c>
      <c r="AV172" s="1248"/>
      <c r="AW172" s="1249"/>
      <c r="AX172" s="1243"/>
      <c r="AY172" s="1244"/>
      <c r="AZ172" s="1245"/>
      <c r="BA172" s="1465" t="str">
        <f>IF(AND(ISBLANK(AP172),ISBLANK(AX172),ISBLANK(AP173),ISBLANK(AX173),ISBLANK(AP174),ISBLANK(AX174))," ",IF(AND(ISBLANK(AP173),ISBLANK(AX173),ISBLANK(AP174),ISBLANK(AX174)),AP172*AX172,IF(AND(ISBLANK(AP174),ISBLANK(AX174)),(AP172*AX172)+(AP173*AX173),(AP172*AX172)+(AP173*AX173)+(AP174*AX174))))</f>
        <v xml:space="preserve"> </v>
      </c>
      <c r="BB172" s="1465"/>
      <c r="BC172" s="1465"/>
      <c r="BD172" s="1465"/>
      <c r="BE172" s="1465"/>
      <c r="BF172" s="1465"/>
      <c r="BG172" s="1465"/>
      <c r="BH172" s="1488"/>
      <c r="BI172" s="1488"/>
      <c r="BJ172" s="1488"/>
      <c r="BK172" s="1488"/>
      <c r="BL172" s="1488"/>
      <c r="BM172" s="1488"/>
      <c r="BN172" s="1488"/>
      <c r="BO172" s="1468" t="str">
        <f>IF(OR(BA172=" ",ISBLANK(BH172))," ",ROUNDDOWN(BA172*BH172,0))</f>
        <v xml:space="preserve"> </v>
      </c>
      <c r="BP172" s="1468"/>
      <c r="BQ172" s="1468"/>
      <c r="BR172" s="1468"/>
      <c r="BS172" s="1468"/>
      <c r="BT172" s="1468"/>
      <c r="BU172" s="1468"/>
      <c r="BV172" s="1469">
        <f>IFERROR(INDEX('報告書(２葉)'!$BK$11:$BK$95,MATCH(H172,'報告書(２葉)'!$BI$11:$BI$95,0)),"")</f>
        <v>0</v>
      </c>
      <c r="BW172" s="1469"/>
      <c r="BX172" s="1469"/>
      <c r="BY172" s="1469"/>
      <c r="BZ172" s="1469"/>
      <c r="CA172" s="1469"/>
      <c r="CB172" s="1470"/>
      <c r="CC172" s="1329"/>
      <c r="CD172" s="1329"/>
      <c r="CE172" s="1329"/>
      <c r="CF172" s="1329"/>
      <c r="CG172" s="1329"/>
      <c r="CH172" s="1329"/>
      <c r="CI172" s="1329"/>
      <c r="CJ172" s="41"/>
    </row>
    <row r="173" spans="1:88" ht="20.100000000000001" customHeight="1" x14ac:dyDescent="0.15">
      <c r="A173" s="1474"/>
      <c r="B173" s="941"/>
      <c r="C173" s="941"/>
      <c r="D173" s="941"/>
      <c r="E173" s="941"/>
      <c r="F173" s="941"/>
      <c r="G173" s="1475"/>
      <c r="H173" s="1489"/>
      <c r="I173" s="1489"/>
      <c r="J173" s="1489"/>
      <c r="K173" s="1332" t="str">
        <f ca="1">IFERROR(VLOOKUP(H172,INDIRECT("機械一覧"),3,FALSE),"")</f>
        <v/>
      </c>
      <c r="L173" s="1333"/>
      <c r="M173" s="1333"/>
      <c r="N173" s="1333"/>
      <c r="O173" s="1333"/>
      <c r="P173" s="1333"/>
      <c r="Q173" s="1333"/>
      <c r="R173" s="1333"/>
      <c r="S173" s="1334"/>
      <c r="T173" s="1479"/>
      <c r="U173" s="1479"/>
      <c r="V173" s="1479"/>
      <c r="W173" s="1447"/>
      <c r="X173" s="1450"/>
      <c r="Y173" s="1449"/>
      <c r="Z173" s="1447"/>
      <c r="AA173" s="1450"/>
      <c r="AB173" s="1450"/>
      <c r="AC173" s="1450"/>
      <c r="AD173" s="1449"/>
      <c r="AE173" s="833"/>
      <c r="AF173" s="833"/>
      <c r="AG173" s="833"/>
      <c r="AH173" s="833"/>
      <c r="AI173" s="833"/>
      <c r="AJ173" s="833"/>
      <c r="AK173" s="833"/>
      <c r="AL173" s="908"/>
      <c r="AM173" s="1243"/>
      <c r="AN173" s="1244"/>
      <c r="AO173" s="1245"/>
      <c r="AP173" s="1284"/>
      <c r="AQ173" s="1285"/>
      <c r="AR173" s="1286"/>
      <c r="AS173" s="1246"/>
      <c r="AT173" s="1247"/>
      <c r="AU173" s="205" t="s">
        <v>386</v>
      </c>
      <c r="AV173" s="1248"/>
      <c r="AW173" s="1249"/>
      <c r="AX173" s="1284"/>
      <c r="AY173" s="1285"/>
      <c r="AZ173" s="1286"/>
      <c r="BA173" s="1466"/>
      <c r="BB173" s="1466"/>
      <c r="BC173" s="1466"/>
      <c r="BD173" s="1466"/>
      <c r="BE173" s="1466"/>
      <c r="BF173" s="1466"/>
      <c r="BG173" s="1466"/>
      <c r="BH173" s="1488"/>
      <c r="BI173" s="1488"/>
      <c r="BJ173" s="1488"/>
      <c r="BK173" s="1488"/>
      <c r="BL173" s="1488"/>
      <c r="BM173" s="1488"/>
      <c r="BN173" s="1488"/>
      <c r="BO173" s="1468"/>
      <c r="BP173" s="1468"/>
      <c r="BQ173" s="1468"/>
      <c r="BR173" s="1468"/>
      <c r="BS173" s="1468"/>
      <c r="BT173" s="1468"/>
      <c r="BU173" s="1468"/>
      <c r="BV173" s="1469"/>
      <c r="BW173" s="1469"/>
      <c r="BX173" s="1469"/>
      <c r="BY173" s="1469"/>
      <c r="BZ173" s="1469"/>
      <c r="CA173" s="1469"/>
      <c r="CB173" s="1470"/>
      <c r="CC173" s="1329"/>
      <c r="CD173" s="1329"/>
      <c r="CE173" s="1329"/>
      <c r="CF173" s="1329"/>
      <c r="CG173" s="1329"/>
      <c r="CH173" s="1329"/>
      <c r="CI173" s="1329"/>
      <c r="CJ173" s="41"/>
    </row>
    <row r="174" spans="1:88" ht="20.100000000000001" customHeight="1" x14ac:dyDescent="0.15">
      <c r="A174" s="1476"/>
      <c r="B174" s="1477"/>
      <c r="C174" s="1477"/>
      <c r="D174" s="1477"/>
      <c r="E174" s="1477"/>
      <c r="F174" s="1477"/>
      <c r="G174" s="1478"/>
      <c r="H174" s="1489"/>
      <c r="I174" s="1489"/>
      <c r="J174" s="1489"/>
      <c r="K174" s="1330" t="str">
        <f ca="1">IFERROR(VLOOKUP(H172,INDIRECT("機械一覧"),4,FALSE),"")</f>
        <v/>
      </c>
      <c r="L174" s="1331"/>
      <c r="M174" s="1331"/>
      <c r="N174" s="1331"/>
      <c r="O174" s="1331"/>
      <c r="P174" s="1331"/>
      <c r="Q174" s="1331"/>
      <c r="R174" s="1331"/>
      <c r="S174" s="198" t="s">
        <v>351</v>
      </c>
      <c r="T174" s="1479"/>
      <c r="U174" s="1479"/>
      <c r="V174" s="1479"/>
      <c r="W174" s="1483"/>
      <c r="X174" s="1484"/>
      <c r="Y174" s="1485"/>
      <c r="Z174" s="1483"/>
      <c r="AA174" s="1484"/>
      <c r="AB174" s="1484"/>
      <c r="AC174" s="1484"/>
      <c r="AD174" s="1485"/>
      <c r="AE174" s="1308"/>
      <c r="AF174" s="1309"/>
      <c r="AG174" s="201" t="s">
        <v>27</v>
      </c>
      <c r="AH174" s="1309"/>
      <c r="AI174" s="1309"/>
      <c r="AJ174" s="1310" t="s">
        <v>135</v>
      </c>
      <c r="AK174" s="1310"/>
      <c r="AL174" s="1311"/>
      <c r="AM174" s="1243"/>
      <c r="AN174" s="1244"/>
      <c r="AO174" s="1245"/>
      <c r="AP174" s="1243"/>
      <c r="AQ174" s="1244"/>
      <c r="AR174" s="1245"/>
      <c r="AS174" s="1246"/>
      <c r="AT174" s="1247"/>
      <c r="AU174" s="205" t="s">
        <v>386</v>
      </c>
      <c r="AV174" s="1248"/>
      <c r="AW174" s="1249"/>
      <c r="AX174" s="1243"/>
      <c r="AY174" s="1244"/>
      <c r="AZ174" s="1245"/>
      <c r="BA174" s="1466"/>
      <c r="BB174" s="1466"/>
      <c r="BC174" s="1466"/>
      <c r="BD174" s="1466"/>
      <c r="BE174" s="1466"/>
      <c r="BF174" s="1466"/>
      <c r="BG174" s="1466"/>
      <c r="BH174" s="1490"/>
      <c r="BI174" s="1490"/>
      <c r="BJ174" s="1490"/>
      <c r="BK174" s="1490"/>
      <c r="BL174" s="1490"/>
      <c r="BM174" s="1490"/>
      <c r="BN174" s="1490"/>
      <c r="BO174" s="1468"/>
      <c r="BP174" s="1468"/>
      <c r="BQ174" s="1468"/>
      <c r="BR174" s="1468"/>
      <c r="BS174" s="1468"/>
      <c r="BT174" s="1468"/>
      <c r="BU174" s="1468"/>
      <c r="BV174" s="1305" t="str">
        <f>IFERROR(INDEX('報告書(２葉)'!$BJ$11:$BJ$95,MATCH(H172,'報告書(２葉)'!$BI$11:$BI$95,0)),"")</f>
        <v/>
      </c>
      <c r="BW174" s="1305"/>
      <c r="BX174" s="1305"/>
      <c r="BY174" s="1305"/>
      <c r="BZ174" s="1305"/>
      <c r="CA174" s="1305"/>
      <c r="CB174" s="1306"/>
      <c r="CC174" s="1329"/>
      <c r="CD174" s="1329"/>
      <c r="CE174" s="1329"/>
      <c r="CF174" s="1329"/>
      <c r="CG174" s="1329"/>
      <c r="CH174" s="1329"/>
      <c r="CI174" s="1329"/>
      <c r="CJ174" s="41"/>
    </row>
    <row r="175" spans="1:88" ht="20.100000000000001" customHeight="1" x14ac:dyDescent="0.15">
      <c r="A175" s="1471" t="str">
        <f ca="1">IFERROR(VLOOKUP(H175,INDIRECT("機械一覧"),2,FALSE),"")</f>
        <v/>
      </c>
      <c r="B175" s="1472"/>
      <c r="C175" s="1472"/>
      <c r="D175" s="1472"/>
      <c r="E175" s="1472"/>
      <c r="F175" s="1472"/>
      <c r="G175" s="1473"/>
      <c r="H175" s="1489"/>
      <c r="I175" s="1489"/>
      <c r="J175" s="1489"/>
      <c r="K175" s="182" t="s">
        <v>335</v>
      </c>
      <c r="L175" s="1237" t="str">
        <f ca="1">IFERROR(VLOOKUP(H175,INDIRECT("機械一覧"),5,FALSE),"")</f>
        <v/>
      </c>
      <c r="M175" s="1237"/>
      <c r="N175" s="1237"/>
      <c r="O175" s="1237"/>
      <c r="P175" s="1237"/>
      <c r="Q175" s="1237"/>
      <c r="R175" s="1237"/>
      <c r="S175" s="1238"/>
      <c r="T175" s="1479"/>
      <c r="U175" s="1479"/>
      <c r="V175" s="1479"/>
      <c r="W175" s="1480" t="str">
        <f ca="1">IFERROR(VLOOKUP(H175,INDIRECT("機械一覧"),14,FALSE),"")</f>
        <v/>
      </c>
      <c r="X175" s="1481"/>
      <c r="Y175" s="1482"/>
      <c r="Z175" s="1480" t="str">
        <f ca="1">IFERROR(VLOOKUP(H175,INDIRECT("機械一覧"),16,FALSE),"")</f>
        <v/>
      </c>
      <c r="AA175" s="1481"/>
      <c r="AB175" s="1481"/>
      <c r="AC175" s="1481"/>
      <c r="AD175" s="1482"/>
      <c r="AE175" s="1239"/>
      <c r="AF175" s="1240"/>
      <c r="AG175" s="202" t="s">
        <v>27</v>
      </c>
      <c r="AH175" s="1240"/>
      <c r="AI175" s="1240"/>
      <c r="AJ175" s="1241" t="s">
        <v>307</v>
      </c>
      <c r="AK175" s="1241"/>
      <c r="AL175" s="1242"/>
      <c r="AM175" s="1243"/>
      <c r="AN175" s="1244"/>
      <c r="AO175" s="1245"/>
      <c r="AP175" s="1284"/>
      <c r="AQ175" s="1285"/>
      <c r="AR175" s="1286"/>
      <c r="AS175" s="1246"/>
      <c r="AT175" s="1247"/>
      <c r="AU175" s="205" t="s">
        <v>386</v>
      </c>
      <c r="AV175" s="1248"/>
      <c r="AW175" s="1249"/>
      <c r="AX175" s="1284"/>
      <c r="AY175" s="1285"/>
      <c r="AZ175" s="1286"/>
      <c r="BA175" s="1465" t="str">
        <f>IF(AND(ISBLANK(AP175),ISBLANK(AX175),ISBLANK(AP176),ISBLANK(AX176),ISBLANK(AP177),ISBLANK(AX177))," ",IF(AND(ISBLANK(AP176),ISBLANK(AX176),ISBLANK(AP177),ISBLANK(AX177)),AP175*AX175,IF(AND(ISBLANK(AP177),ISBLANK(AX177)),(AP175*AX175)+(AP176*AX176),(AP175*AX175)+(AP176*AX176)+(AP177*AX177))))</f>
        <v xml:space="preserve"> </v>
      </c>
      <c r="BB175" s="1465"/>
      <c r="BC175" s="1465"/>
      <c r="BD175" s="1465"/>
      <c r="BE175" s="1465"/>
      <c r="BF175" s="1465"/>
      <c r="BG175" s="1465"/>
      <c r="BH175" s="1488"/>
      <c r="BI175" s="1488"/>
      <c r="BJ175" s="1488"/>
      <c r="BK175" s="1488"/>
      <c r="BL175" s="1488"/>
      <c r="BM175" s="1488"/>
      <c r="BN175" s="1488"/>
      <c r="BO175" s="1468" t="str">
        <f>IF(OR(BA175=" ",ISBLANK(BH175))," ",ROUNDDOWN(BA175*BH175,0))</f>
        <v xml:space="preserve"> </v>
      </c>
      <c r="BP175" s="1468"/>
      <c r="BQ175" s="1468"/>
      <c r="BR175" s="1468"/>
      <c r="BS175" s="1468"/>
      <c r="BT175" s="1468"/>
      <c r="BU175" s="1468"/>
      <c r="BV175" s="1469">
        <f>IFERROR(INDEX('報告書(２葉)'!$BK$11:$BK$95,MATCH(H175,'報告書(２葉)'!$BI$11:$BI$95,0)),"")</f>
        <v>0</v>
      </c>
      <c r="BW175" s="1469"/>
      <c r="BX175" s="1469"/>
      <c r="BY175" s="1469"/>
      <c r="BZ175" s="1469"/>
      <c r="CA175" s="1469"/>
      <c r="CB175" s="1470"/>
      <c r="CC175" s="1329"/>
      <c r="CD175" s="1329"/>
      <c r="CE175" s="1329"/>
      <c r="CF175" s="1329"/>
      <c r="CG175" s="1329"/>
      <c r="CH175" s="1329"/>
      <c r="CI175" s="1329"/>
      <c r="CJ175" s="41"/>
    </row>
    <row r="176" spans="1:88" ht="20.100000000000001" customHeight="1" x14ac:dyDescent="0.15">
      <c r="A176" s="1474"/>
      <c r="B176" s="941"/>
      <c r="C176" s="941"/>
      <c r="D176" s="941"/>
      <c r="E176" s="941"/>
      <c r="F176" s="941"/>
      <c r="G176" s="1475"/>
      <c r="H176" s="1489"/>
      <c r="I176" s="1489"/>
      <c r="J176" s="1489"/>
      <c r="K176" s="1332" t="str">
        <f ca="1">IFERROR(VLOOKUP(H175,INDIRECT("機械一覧"),3,FALSE),"")</f>
        <v/>
      </c>
      <c r="L176" s="1333"/>
      <c r="M176" s="1333"/>
      <c r="N176" s="1333"/>
      <c r="O176" s="1333"/>
      <c r="P176" s="1333"/>
      <c r="Q176" s="1333"/>
      <c r="R176" s="1333"/>
      <c r="S176" s="1334"/>
      <c r="T176" s="1479"/>
      <c r="U176" s="1479"/>
      <c r="V176" s="1479"/>
      <c r="W176" s="1447"/>
      <c r="X176" s="1450"/>
      <c r="Y176" s="1449"/>
      <c r="Z176" s="1447"/>
      <c r="AA176" s="1450"/>
      <c r="AB176" s="1450"/>
      <c r="AC176" s="1450"/>
      <c r="AD176" s="1449"/>
      <c r="AE176" s="1318"/>
      <c r="AF176" s="833"/>
      <c r="AG176" s="833"/>
      <c r="AH176" s="833"/>
      <c r="AI176" s="833"/>
      <c r="AJ176" s="833"/>
      <c r="AK176" s="833"/>
      <c r="AL176" s="908"/>
      <c r="AM176" s="1243"/>
      <c r="AN176" s="1244"/>
      <c r="AO176" s="1245"/>
      <c r="AP176" s="1243"/>
      <c r="AQ176" s="1244"/>
      <c r="AR176" s="1245"/>
      <c r="AS176" s="1246"/>
      <c r="AT176" s="1247"/>
      <c r="AU176" s="205" t="s">
        <v>386</v>
      </c>
      <c r="AV176" s="1248"/>
      <c r="AW176" s="1249"/>
      <c r="AX176" s="1243"/>
      <c r="AY176" s="1244"/>
      <c r="AZ176" s="1245"/>
      <c r="BA176" s="1466"/>
      <c r="BB176" s="1466"/>
      <c r="BC176" s="1466"/>
      <c r="BD176" s="1466"/>
      <c r="BE176" s="1466"/>
      <c r="BF176" s="1466"/>
      <c r="BG176" s="1466"/>
      <c r="BH176" s="1488"/>
      <c r="BI176" s="1488"/>
      <c r="BJ176" s="1488"/>
      <c r="BK176" s="1488"/>
      <c r="BL176" s="1488"/>
      <c r="BM176" s="1488"/>
      <c r="BN176" s="1488"/>
      <c r="BO176" s="1468"/>
      <c r="BP176" s="1468"/>
      <c r="BQ176" s="1468"/>
      <c r="BR176" s="1468"/>
      <c r="BS176" s="1468"/>
      <c r="BT176" s="1468"/>
      <c r="BU176" s="1468"/>
      <c r="BV176" s="1469"/>
      <c r="BW176" s="1469"/>
      <c r="BX176" s="1469"/>
      <c r="BY176" s="1469"/>
      <c r="BZ176" s="1469"/>
      <c r="CA176" s="1469"/>
      <c r="CB176" s="1470"/>
      <c r="CC176" s="1329"/>
      <c r="CD176" s="1329"/>
      <c r="CE176" s="1329"/>
      <c r="CF176" s="1329"/>
      <c r="CG176" s="1329"/>
      <c r="CH176" s="1329"/>
      <c r="CI176" s="1329"/>
      <c r="CJ176" s="41"/>
    </row>
    <row r="177" spans="1:88" ht="20.100000000000001" customHeight="1" x14ac:dyDescent="0.15">
      <c r="A177" s="1491"/>
      <c r="B177" s="1492"/>
      <c r="C177" s="1492"/>
      <c r="D177" s="1492"/>
      <c r="E177" s="1492"/>
      <c r="F177" s="1492"/>
      <c r="G177" s="1493"/>
      <c r="H177" s="1494"/>
      <c r="I177" s="1494"/>
      <c r="J177" s="1494"/>
      <c r="K177" s="1512" t="str">
        <f ca="1">IFERROR(VLOOKUP(H175,INDIRECT("機械一覧"),4,FALSE),"")</f>
        <v/>
      </c>
      <c r="L177" s="1513"/>
      <c r="M177" s="1513"/>
      <c r="N177" s="1513"/>
      <c r="O177" s="1513"/>
      <c r="P177" s="1513"/>
      <c r="Q177" s="1513"/>
      <c r="R177" s="1513"/>
      <c r="S177" s="199" t="s">
        <v>351</v>
      </c>
      <c r="T177" s="1495"/>
      <c r="U177" s="1495"/>
      <c r="V177" s="1495"/>
      <c r="W177" s="1496"/>
      <c r="X177" s="1497"/>
      <c r="Y177" s="1498"/>
      <c r="Z177" s="1496"/>
      <c r="AA177" s="1497"/>
      <c r="AB177" s="1497"/>
      <c r="AC177" s="1497"/>
      <c r="AD177" s="1498"/>
      <c r="AE177" s="1501"/>
      <c r="AF177" s="1502"/>
      <c r="AG177" s="203" t="s">
        <v>27</v>
      </c>
      <c r="AH177" s="1502"/>
      <c r="AI177" s="1502"/>
      <c r="AJ177" s="1386" t="s">
        <v>135</v>
      </c>
      <c r="AK177" s="1386"/>
      <c r="AL177" s="1387"/>
      <c r="AM177" s="1368"/>
      <c r="AN177" s="1369"/>
      <c r="AO177" s="1370"/>
      <c r="AP177" s="1368"/>
      <c r="AQ177" s="1369"/>
      <c r="AR177" s="1370"/>
      <c r="AS177" s="1371"/>
      <c r="AT177" s="1372"/>
      <c r="AU177" s="206" t="s">
        <v>386</v>
      </c>
      <c r="AV177" s="1373"/>
      <c r="AW177" s="1374"/>
      <c r="AX177" s="1368"/>
      <c r="AY177" s="1369"/>
      <c r="AZ177" s="1370"/>
      <c r="BA177" s="1466"/>
      <c r="BB177" s="1466"/>
      <c r="BC177" s="1466"/>
      <c r="BD177" s="1466"/>
      <c r="BE177" s="1466"/>
      <c r="BF177" s="1466"/>
      <c r="BG177" s="1466"/>
      <c r="BH177" s="1490"/>
      <c r="BI177" s="1490"/>
      <c r="BJ177" s="1490"/>
      <c r="BK177" s="1490"/>
      <c r="BL177" s="1490"/>
      <c r="BM177" s="1490"/>
      <c r="BN177" s="1490"/>
      <c r="BO177" s="1468"/>
      <c r="BP177" s="1468"/>
      <c r="BQ177" s="1468"/>
      <c r="BR177" s="1468"/>
      <c r="BS177" s="1468"/>
      <c r="BT177" s="1468"/>
      <c r="BU177" s="1468"/>
      <c r="BV177" s="1305" t="str">
        <f>IFERROR(INDEX('報告書(２葉)'!$BJ$11:$BJ$95,MATCH(H175,'報告書(２葉)'!$BI$11:$BI$95,0)),"")</f>
        <v/>
      </c>
      <c r="BW177" s="1305"/>
      <c r="BX177" s="1305"/>
      <c r="BY177" s="1305"/>
      <c r="BZ177" s="1305"/>
      <c r="CA177" s="1305"/>
      <c r="CB177" s="1306"/>
      <c r="CC177" s="1329"/>
      <c r="CD177" s="1329"/>
      <c r="CE177" s="1329"/>
      <c r="CF177" s="1329"/>
      <c r="CG177" s="1329"/>
      <c r="CH177" s="1329"/>
      <c r="CI177" s="1329"/>
      <c r="CJ177" s="41"/>
    </row>
    <row r="178" spans="1:88" ht="9.9499999999999993" customHeight="1" x14ac:dyDescent="0.15">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1163" t="s">
        <v>353</v>
      </c>
      <c r="BB178" s="831"/>
      <c r="BC178" s="831"/>
      <c r="BD178" s="831"/>
      <c r="BE178" s="831"/>
      <c r="BF178" s="831"/>
      <c r="BG178" s="831"/>
      <c r="BH178" s="831"/>
      <c r="BI178" s="831"/>
      <c r="BJ178" s="831"/>
      <c r="BK178" s="831"/>
      <c r="BL178" s="831"/>
      <c r="BM178" s="831"/>
      <c r="BN178" s="1164"/>
      <c r="BO178" s="208" t="s">
        <v>409</v>
      </c>
      <c r="BP178" s="1312" t="str">
        <f>IF(SUM(BO163:BU177)=0," ",SUM(BO163:BU177))</f>
        <v xml:space="preserve"> </v>
      </c>
      <c r="BQ178" s="1312"/>
      <c r="BR178" s="1312"/>
      <c r="BS178" s="1312"/>
      <c r="BT178" s="1312"/>
      <c r="BU178" s="209" t="s">
        <v>149</v>
      </c>
      <c r="BV178" s="208" t="s">
        <v>409</v>
      </c>
      <c r="BW178" s="1313" t="str">
        <f>IF(SUM(BV163,BV166,BV169,BV172,BV175)=0," ",SUM(BV163,BV166,BV169,BV172,BV175))</f>
        <v xml:space="preserve"> </v>
      </c>
      <c r="BX178" s="1313"/>
      <c r="BY178" s="1313"/>
      <c r="BZ178" s="1313"/>
      <c r="CA178" s="1313"/>
      <c r="CB178" s="212" t="s">
        <v>149</v>
      </c>
      <c r="CC178" s="213" t="s">
        <v>409</v>
      </c>
      <c r="CD178" s="1312" t="str">
        <f>IF(SUM(CC163:CI177)=0," ",SUM(CC163:CI177))</f>
        <v xml:space="preserve"> </v>
      </c>
      <c r="CE178" s="1312"/>
      <c r="CF178" s="1312"/>
      <c r="CG178" s="1312"/>
      <c r="CH178" s="1312"/>
      <c r="CI178" s="215" t="s">
        <v>149</v>
      </c>
      <c r="CJ178" s="42"/>
    </row>
    <row r="179" spans="1:88" ht="12" customHeight="1" x14ac:dyDescent="0.15">
      <c r="A179" s="192" t="s">
        <v>410</v>
      </c>
      <c r="B179" s="42"/>
      <c r="C179" s="51" t="s">
        <v>411</v>
      </c>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874"/>
      <c r="BB179" s="833"/>
      <c r="BC179" s="833"/>
      <c r="BD179" s="833"/>
      <c r="BE179" s="833"/>
      <c r="BF179" s="833"/>
      <c r="BG179" s="833"/>
      <c r="BH179" s="833"/>
      <c r="BI179" s="833"/>
      <c r="BJ179" s="833"/>
      <c r="BK179" s="833"/>
      <c r="BL179" s="833"/>
      <c r="BM179" s="833"/>
      <c r="BN179" s="908"/>
      <c r="BO179" s="1337"/>
      <c r="BP179" s="1338"/>
      <c r="BQ179" s="1338"/>
      <c r="BR179" s="1338"/>
      <c r="BS179" s="1338"/>
      <c r="BT179" s="1338"/>
      <c r="BU179" s="1339"/>
      <c r="BV179" s="1337"/>
      <c r="BW179" s="1338"/>
      <c r="BX179" s="1338"/>
      <c r="BY179" s="1338"/>
      <c r="BZ179" s="1338"/>
      <c r="CA179" s="1338"/>
      <c r="CB179" s="1339"/>
      <c r="CC179" s="1343"/>
      <c r="CD179" s="1338"/>
      <c r="CE179" s="1338"/>
      <c r="CF179" s="1338"/>
      <c r="CG179" s="1338"/>
      <c r="CH179" s="1338"/>
      <c r="CI179" s="1345"/>
      <c r="CJ179" s="42"/>
    </row>
    <row r="180" spans="1:88" ht="12" customHeight="1" x14ac:dyDescent="0.15">
      <c r="A180" s="42"/>
      <c r="B180" s="42"/>
      <c r="C180" s="51" t="s">
        <v>413</v>
      </c>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1335"/>
      <c r="BB180" s="504"/>
      <c r="BC180" s="504"/>
      <c r="BD180" s="504"/>
      <c r="BE180" s="504"/>
      <c r="BF180" s="504"/>
      <c r="BG180" s="504"/>
      <c r="BH180" s="504"/>
      <c r="BI180" s="504"/>
      <c r="BJ180" s="504"/>
      <c r="BK180" s="504"/>
      <c r="BL180" s="504"/>
      <c r="BM180" s="504"/>
      <c r="BN180" s="1336"/>
      <c r="BO180" s="1340"/>
      <c r="BP180" s="1341"/>
      <c r="BQ180" s="1341"/>
      <c r="BR180" s="1341"/>
      <c r="BS180" s="1341"/>
      <c r="BT180" s="1341"/>
      <c r="BU180" s="1342"/>
      <c r="BV180" s="1340"/>
      <c r="BW180" s="1341"/>
      <c r="BX180" s="1341"/>
      <c r="BY180" s="1341"/>
      <c r="BZ180" s="1341"/>
      <c r="CA180" s="1341"/>
      <c r="CB180" s="1342"/>
      <c r="CC180" s="1377"/>
      <c r="CD180" s="1378"/>
      <c r="CE180" s="1378"/>
      <c r="CF180" s="1378"/>
      <c r="CG180" s="1378"/>
      <c r="CH180" s="1378"/>
      <c r="CI180" s="1379"/>
      <c r="CJ180" s="42"/>
    </row>
    <row r="181" spans="1:88" ht="12" customHeight="1" x14ac:dyDescent="0.15">
      <c r="A181" s="42"/>
      <c r="B181" s="42"/>
      <c r="C181" s="51" t="s">
        <v>322</v>
      </c>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207" t="s">
        <v>284</v>
      </c>
      <c r="BB181" s="49"/>
      <c r="BC181" s="53"/>
      <c r="BD181" s="1348" t="s">
        <v>222</v>
      </c>
      <c r="BE181" s="1349"/>
      <c r="BF181" s="1349"/>
      <c r="BG181" s="1349"/>
      <c r="BH181" s="1349"/>
      <c r="BI181" s="1349"/>
      <c r="BJ181" s="1349"/>
      <c r="BK181" s="1349"/>
      <c r="BL181" s="1349"/>
      <c r="BM181" s="1349"/>
      <c r="BN181" s="1350"/>
      <c r="BO181" s="1267" t="s">
        <v>415</v>
      </c>
      <c r="BP181" s="1314"/>
      <c r="BQ181" s="1314"/>
      <c r="BR181" s="1314"/>
      <c r="BS181" s="1314"/>
      <c r="BT181" s="1314"/>
      <c r="BU181" s="1315"/>
      <c r="BV181" s="1348" t="s">
        <v>31</v>
      </c>
      <c r="BW181" s="1349"/>
      <c r="BX181" s="1349"/>
      <c r="BY181" s="1349"/>
      <c r="BZ181" s="1349"/>
      <c r="CA181" s="1349"/>
      <c r="CB181" s="1350"/>
      <c r="CC181" s="1316" t="s">
        <v>415</v>
      </c>
      <c r="CD181" s="397"/>
      <c r="CE181" s="397"/>
      <c r="CF181" s="397"/>
      <c r="CG181" s="397"/>
      <c r="CH181" s="397"/>
      <c r="CI181" s="1317"/>
      <c r="CJ181" s="42"/>
    </row>
    <row r="182" spans="1:88" ht="12" customHeight="1" x14ac:dyDescent="0.15">
      <c r="A182" s="42"/>
      <c r="B182" s="42"/>
      <c r="C182" s="51" t="s">
        <v>416</v>
      </c>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1357" t="s">
        <v>417</v>
      </c>
      <c r="BB182" s="1358"/>
      <c r="BC182" s="1358"/>
      <c r="BD182" s="1351"/>
      <c r="BE182" s="1352"/>
      <c r="BF182" s="1352"/>
      <c r="BG182" s="1352"/>
      <c r="BH182" s="1352"/>
      <c r="BI182" s="1352"/>
      <c r="BJ182" s="1352"/>
      <c r="BK182" s="1352"/>
      <c r="BL182" s="1352"/>
      <c r="BM182" s="1352"/>
      <c r="BN182" s="1353"/>
      <c r="BO182" s="1337"/>
      <c r="BP182" s="1361"/>
      <c r="BQ182" s="1361"/>
      <c r="BR182" s="1361"/>
      <c r="BS182" s="1361"/>
      <c r="BT182" s="1361"/>
      <c r="BU182" s="1362"/>
      <c r="BV182" s="1351"/>
      <c r="BW182" s="1352"/>
      <c r="BX182" s="1352"/>
      <c r="BY182" s="1352"/>
      <c r="BZ182" s="1352"/>
      <c r="CA182" s="1352"/>
      <c r="CB182" s="1353"/>
      <c r="CC182" s="1337"/>
      <c r="CD182" s="1361"/>
      <c r="CE182" s="1361"/>
      <c r="CF182" s="1361"/>
      <c r="CG182" s="1361"/>
      <c r="CH182" s="1361"/>
      <c r="CI182" s="1366"/>
      <c r="CJ182" s="42"/>
    </row>
    <row r="183" spans="1:88" ht="12" customHeight="1" x14ac:dyDescent="0.15">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1357"/>
      <c r="BB183" s="1358"/>
      <c r="BC183" s="1358"/>
      <c r="BD183" s="1351"/>
      <c r="BE183" s="1352"/>
      <c r="BF183" s="1352"/>
      <c r="BG183" s="1352"/>
      <c r="BH183" s="1352"/>
      <c r="BI183" s="1352"/>
      <c r="BJ183" s="1352"/>
      <c r="BK183" s="1352"/>
      <c r="BL183" s="1352"/>
      <c r="BM183" s="1352"/>
      <c r="BN183" s="1353"/>
      <c r="BO183" s="1337"/>
      <c r="BP183" s="1361"/>
      <c r="BQ183" s="1361"/>
      <c r="BR183" s="1361"/>
      <c r="BS183" s="1361"/>
      <c r="BT183" s="1361"/>
      <c r="BU183" s="1362"/>
      <c r="BV183" s="1351"/>
      <c r="BW183" s="1352"/>
      <c r="BX183" s="1352"/>
      <c r="BY183" s="1352"/>
      <c r="BZ183" s="1352"/>
      <c r="CA183" s="1352"/>
      <c r="CB183" s="1353"/>
      <c r="CC183" s="1337"/>
      <c r="CD183" s="1361"/>
      <c r="CE183" s="1361"/>
      <c r="CF183" s="1361"/>
      <c r="CG183" s="1361"/>
      <c r="CH183" s="1361"/>
      <c r="CI183" s="1366"/>
      <c r="CJ183" s="42"/>
    </row>
    <row r="184" spans="1:88" ht="12" customHeight="1" x14ac:dyDescent="0.1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1359"/>
      <c r="BB184" s="1360"/>
      <c r="BC184" s="1360"/>
      <c r="BD184" s="1354"/>
      <c r="BE184" s="1355"/>
      <c r="BF184" s="1355"/>
      <c r="BG184" s="1355"/>
      <c r="BH184" s="1355"/>
      <c r="BI184" s="1355"/>
      <c r="BJ184" s="1355"/>
      <c r="BK184" s="1355"/>
      <c r="BL184" s="1355"/>
      <c r="BM184" s="1355"/>
      <c r="BN184" s="1356"/>
      <c r="BO184" s="1363"/>
      <c r="BP184" s="1364"/>
      <c r="BQ184" s="1364"/>
      <c r="BR184" s="1364"/>
      <c r="BS184" s="1364"/>
      <c r="BT184" s="1364"/>
      <c r="BU184" s="1365"/>
      <c r="BV184" s="1354"/>
      <c r="BW184" s="1355"/>
      <c r="BX184" s="1355"/>
      <c r="BY184" s="1355"/>
      <c r="BZ184" s="1355"/>
      <c r="CA184" s="1355"/>
      <c r="CB184" s="1356"/>
      <c r="CC184" s="1363"/>
      <c r="CD184" s="1364"/>
      <c r="CE184" s="1364"/>
      <c r="CF184" s="1364"/>
      <c r="CG184" s="1364"/>
      <c r="CH184" s="1364"/>
      <c r="CI184" s="1367"/>
      <c r="CJ184" s="42"/>
    </row>
    <row r="185" spans="1:88" ht="5.0999999999999996" customHeight="1" x14ac:dyDescent="0.15">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c r="BZ185" s="42"/>
      <c r="CA185" s="42"/>
      <c r="CB185" s="42"/>
      <c r="CC185" s="42"/>
      <c r="CD185" s="42"/>
      <c r="CE185" s="42"/>
      <c r="CF185" s="42"/>
      <c r="CG185" s="42"/>
      <c r="CH185" s="42"/>
      <c r="CI185" s="42"/>
      <c r="CJ185" s="42"/>
    </row>
    <row r="186" spans="1:88" ht="12" customHeight="1" x14ac:dyDescent="0.15">
      <c r="A186" s="40" t="s">
        <v>377</v>
      </c>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c r="BZ186" s="42"/>
      <c r="CA186" s="42"/>
      <c r="CB186" s="42"/>
      <c r="CC186" s="42"/>
      <c r="CD186" s="42"/>
      <c r="CE186" s="42"/>
      <c r="CF186" s="42"/>
      <c r="CG186" s="42"/>
      <c r="CH186" s="42"/>
      <c r="CI186" s="42"/>
      <c r="CJ186" s="42"/>
    </row>
    <row r="187" spans="1:88" ht="12" customHeight="1" x14ac:dyDescent="0.15">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42"/>
    </row>
    <row r="188" spans="1:88" ht="12" customHeight="1" x14ac:dyDescent="0.15">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42"/>
    </row>
    <row r="189" spans="1:88" ht="12" customHeight="1" x14ac:dyDescent="0.15">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1375" t="s">
        <v>378</v>
      </c>
      <c r="Z189" s="1375"/>
      <c r="AA189" s="1375"/>
      <c r="AB189" s="1375"/>
      <c r="AC189" s="1375"/>
      <c r="AD189" s="1375"/>
      <c r="AE189" s="1375"/>
      <c r="AF189" s="1375"/>
      <c r="AG189" s="1375"/>
      <c r="AH189" s="1375"/>
      <c r="AI189" s="1375"/>
      <c r="AJ189" s="1375"/>
      <c r="AK189" s="1375"/>
      <c r="AL189" s="1375"/>
      <c r="AM189" s="1375"/>
      <c r="AN189" s="1375"/>
      <c r="AO189" s="1375"/>
      <c r="AP189" s="1375"/>
      <c r="AQ189" s="1375"/>
      <c r="AR189" s="1375"/>
      <c r="AS189" s="1375"/>
      <c r="AT189" s="1375"/>
      <c r="AU189" s="1375"/>
      <c r="AV189" s="1375"/>
      <c r="AW189" s="1375"/>
      <c r="AX189" s="1375"/>
      <c r="AY189" s="1375"/>
      <c r="AZ189" s="1375"/>
      <c r="BA189" s="1375"/>
      <c r="BB189" s="1375"/>
      <c r="BC189" s="1375"/>
      <c r="BD189" s="1375"/>
      <c r="BE189" s="1375"/>
      <c r="BF189" s="1376" t="s">
        <v>379</v>
      </c>
      <c r="BG189" s="1376"/>
      <c r="BH189" s="1376"/>
      <c r="BI189" s="1376"/>
      <c r="BJ189" s="1376"/>
      <c r="BK189" s="1376"/>
      <c r="BL189" s="1376"/>
      <c r="BM189" s="1376"/>
      <c r="BN189" s="1376"/>
      <c r="BO189" s="1376"/>
      <c r="BP189" s="1376"/>
      <c r="BQ189" s="1376"/>
      <c r="BR189" s="1376"/>
      <c r="BS189" s="1376"/>
      <c r="BT189" s="1376"/>
      <c r="BU189" s="1376"/>
      <c r="BV189" s="42"/>
      <c r="BW189" s="42"/>
      <c r="BX189" s="42"/>
      <c r="BY189" s="42"/>
      <c r="BZ189" s="42"/>
      <c r="CA189" s="42"/>
      <c r="CB189" s="42"/>
      <c r="CC189" s="42"/>
      <c r="CD189" s="42"/>
      <c r="CE189" s="42"/>
      <c r="CF189" s="42"/>
      <c r="CG189" s="42"/>
      <c r="CH189" s="42"/>
      <c r="CI189" s="42"/>
      <c r="CJ189" s="42"/>
    </row>
    <row r="190" spans="1:88" ht="12" customHeight="1" x14ac:dyDescent="0.1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1375"/>
      <c r="Z190" s="1375"/>
      <c r="AA190" s="1375"/>
      <c r="AB190" s="1375"/>
      <c r="AC190" s="1375"/>
      <c r="AD190" s="1375"/>
      <c r="AE190" s="1375"/>
      <c r="AF190" s="1375"/>
      <c r="AG190" s="1375"/>
      <c r="AH190" s="1375"/>
      <c r="AI190" s="1375"/>
      <c r="AJ190" s="1375"/>
      <c r="AK190" s="1375"/>
      <c r="AL190" s="1375"/>
      <c r="AM190" s="1375"/>
      <c r="AN190" s="1375"/>
      <c r="AO190" s="1375"/>
      <c r="AP190" s="1375"/>
      <c r="AQ190" s="1375"/>
      <c r="AR190" s="1375"/>
      <c r="AS190" s="1375"/>
      <c r="AT190" s="1375"/>
      <c r="AU190" s="1375"/>
      <c r="AV190" s="1375"/>
      <c r="AW190" s="1375"/>
      <c r="AX190" s="1375"/>
      <c r="AY190" s="1375"/>
      <c r="AZ190" s="1375"/>
      <c r="BA190" s="1375"/>
      <c r="BB190" s="1375"/>
      <c r="BC190" s="1375"/>
      <c r="BD190" s="1375"/>
      <c r="BE190" s="1375"/>
      <c r="BF190" s="1376"/>
      <c r="BG190" s="1376"/>
      <c r="BH190" s="1376"/>
      <c r="BI190" s="1376"/>
      <c r="BJ190" s="1376"/>
      <c r="BK190" s="1376"/>
      <c r="BL190" s="1376"/>
      <c r="BM190" s="1376"/>
      <c r="BN190" s="1376"/>
      <c r="BO190" s="1376"/>
      <c r="BP190" s="1376"/>
      <c r="BQ190" s="1376"/>
      <c r="BR190" s="1376"/>
      <c r="BS190" s="1376"/>
      <c r="BT190" s="1376"/>
      <c r="BU190" s="1376"/>
      <c r="BV190" s="42"/>
      <c r="BW190" s="42"/>
      <c r="BX190" s="42"/>
      <c r="BY190" s="42"/>
      <c r="BZ190" s="42"/>
      <c r="CA190" s="42"/>
      <c r="CB190" s="42"/>
      <c r="CC190" s="42"/>
      <c r="CD190" s="42"/>
      <c r="CE190" s="42"/>
      <c r="CF190" s="42"/>
      <c r="CG190" s="42"/>
      <c r="CH190" s="42"/>
      <c r="CI190" s="42"/>
      <c r="CJ190" s="42"/>
    </row>
    <row r="191" spans="1:88" ht="12" customHeight="1" x14ac:dyDescent="0.1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c r="BZ191" s="42"/>
      <c r="CA191" s="42"/>
      <c r="CB191" s="42"/>
      <c r="CC191" s="42"/>
      <c r="CD191" s="42"/>
      <c r="CE191" s="42"/>
      <c r="CF191" s="42"/>
      <c r="CG191" s="42"/>
      <c r="CH191" s="42"/>
      <c r="CI191" s="42"/>
      <c r="CJ191" s="42"/>
    </row>
    <row r="192" spans="1:88" ht="12" customHeight="1" x14ac:dyDescent="0.15">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c r="BZ192" s="42"/>
      <c r="CA192" s="42"/>
      <c r="CB192" s="42"/>
      <c r="CC192" s="42"/>
      <c r="CD192" s="42"/>
      <c r="CE192" s="42"/>
      <c r="CF192" s="42"/>
      <c r="CG192" s="42"/>
      <c r="CH192" s="42"/>
      <c r="CI192" s="42"/>
      <c r="CJ192" s="42"/>
    </row>
    <row r="193" spans="1:88" ht="12" customHeight="1" x14ac:dyDescent="0.1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c r="BZ193" s="42"/>
      <c r="CA193" s="42"/>
      <c r="CB193" s="42"/>
      <c r="CC193" s="42"/>
      <c r="CD193" s="42"/>
      <c r="CE193" s="42"/>
      <c r="CF193" s="214" t="s">
        <v>421</v>
      </c>
      <c r="CG193" s="42"/>
      <c r="CH193" s="42"/>
      <c r="CI193" s="42"/>
      <c r="CJ193" s="42"/>
    </row>
    <row r="194" spans="1:88" ht="18" customHeight="1" x14ac:dyDescent="0.15">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1233" t="s">
        <v>380</v>
      </c>
      <c r="AT194" s="1234"/>
      <c r="AU194" s="1234"/>
      <c r="AV194" s="1234"/>
      <c r="AW194" s="1234"/>
      <c r="AX194" s="1323">
        <f>IF(ISBLANK(免税証交付申請書!AH14)," ",免税証交付申請書!AH14)</f>
        <v>0</v>
      </c>
      <c r="AY194" s="1324"/>
      <c r="AZ194" s="1324"/>
      <c r="BA194" s="1324"/>
      <c r="BB194" s="1324"/>
      <c r="BC194" s="1324"/>
      <c r="BD194" s="1324"/>
      <c r="BE194" s="1324"/>
      <c r="BF194" s="1324"/>
      <c r="BG194" s="1324"/>
      <c r="BH194" s="1324"/>
      <c r="BI194" s="1324"/>
      <c r="BJ194" s="1324"/>
      <c r="BK194" s="1324"/>
      <c r="BL194" s="1324"/>
      <c r="BM194" s="1324"/>
      <c r="BN194" s="1324"/>
      <c r="BO194" s="1324"/>
      <c r="BP194" s="1324"/>
      <c r="BQ194" s="1234" t="s">
        <v>381</v>
      </c>
      <c r="BR194" s="1234"/>
      <c r="BS194" s="1234"/>
      <c r="BT194" s="1234"/>
      <c r="BU194" s="1234"/>
      <c r="BV194" s="1323">
        <f>IF(ISBLANK(免税証交付申請書!AH22)," ",免税証交付申請書!AH22)</f>
        <v>0</v>
      </c>
      <c r="BW194" s="1324"/>
      <c r="BX194" s="1324"/>
      <c r="BY194" s="1324"/>
      <c r="BZ194" s="1324"/>
      <c r="CA194" s="1324"/>
      <c r="CB194" s="1324"/>
      <c r="CC194" s="1324"/>
      <c r="CD194" s="1324"/>
      <c r="CE194" s="1324"/>
      <c r="CF194" s="1324"/>
      <c r="CG194" s="1324"/>
      <c r="CH194" s="1324"/>
      <c r="CI194" s="1325"/>
      <c r="CJ194" s="42"/>
    </row>
    <row r="195" spans="1:88" ht="18" customHeight="1" x14ac:dyDescent="0.15">
      <c r="A195" s="191" t="s">
        <v>382</v>
      </c>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1235" t="s">
        <v>315</v>
      </c>
      <c r="AT195" s="1236"/>
      <c r="AU195" s="1236"/>
      <c r="AV195" s="1236"/>
      <c r="AW195" s="1236"/>
      <c r="AX195" s="1326"/>
      <c r="AY195" s="1326"/>
      <c r="AZ195" s="1326"/>
      <c r="BA195" s="1326"/>
      <c r="BB195" s="1326"/>
      <c r="BC195" s="1326"/>
      <c r="BD195" s="1326"/>
      <c r="BE195" s="1326"/>
      <c r="BF195" s="1326"/>
      <c r="BG195" s="1326"/>
      <c r="BH195" s="1326"/>
      <c r="BI195" s="1326"/>
      <c r="BJ195" s="1326"/>
      <c r="BK195" s="1326"/>
      <c r="BL195" s="1326"/>
      <c r="BM195" s="1326"/>
      <c r="BN195" s="1326"/>
      <c r="BO195" s="1326"/>
      <c r="BP195" s="1326"/>
      <c r="BQ195" s="1236" t="s">
        <v>383</v>
      </c>
      <c r="BR195" s="1236"/>
      <c r="BS195" s="1236"/>
      <c r="BT195" s="1236"/>
      <c r="BU195" s="1236"/>
      <c r="BV195" s="1326"/>
      <c r="BW195" s="1326"/>
      <c r="BX195" s="1326"/>
      <c r="BY195" s="1326"/>
      <c r="BZ195" s="1326"/>
      <c r="CA195" s="1326"/>
      <c r="CB195" s="1326"/>
      <c r="CC195" s="1326"/>
      <c r="CD195" s="1326"/>
      <c r="CE195" s="1326"/>
      <c r="CF195" s="1326"/>
      <c r="CG195" s="1326"/>
      <c r="CH195" s="1326"/>
      <c r="CI195" s="1327"/>
      <c r="CJ195" s="42"/>
    </row>
    <row r="196" spans="1:88" ht="15" customHeight="1" x14ac:dyDescent="0.15">
      <c r="A196" s="1399" t="s">
        <v>384</v>
      </c>
      <c r="B196" s="1400"/>
      <c r="C196" s="1400"/>
      <c r="D196" s="1400"/>
      <c r="E196" s="1400"/>
      <c r="F196" s="1400"/>
      <c r="G196" s="1401"/>
      <c r="H196" s="1408" t="s">
        <v>385</v>
      </c>
      <c r="I196" s="1400"/>
      <c r="J196" s="1401"/>
      <c r="K196" s="1251" t="s">
        <v>19</v>
      </c>
      <c r="L196" s="1251"/>
      <c r="M196" s="1251"/>
      <c r="N196" s="1251"/>
      <c r="O196" s="1251"/>
      <c r="P196" s="1251"/>
      <c r="Q196" s="1251"/>
      <c r="R196" s="1251"/>
      <c r="S196" s="1251"/>
      <c r="T196" s="1412" t="s">
        <v>4</v>
      </c>
      <c r="U196" s="1413"/>
      <c r="V196" s="1414"/>
      <c r="W196" s="1408" t="s">
        <v>55</v>
      </c>
      <c r="X196" s="1400"/>
      <c r="Y196" s="1401"/>
      <c r="Z196" s="381" t="s">
        <v>200</v>
      </c>
      <c r="AA196" s="381"/>
      <c r="AB196" s="381"/>
      <c r="AC196" s="381"/>
      <c r="AD196" s="381"/>
      <c r="AE196" s="1251" t="s">
        <v>387</v>
      </c>
      <c r="AF196" s="1251"/>
      <c r="AG196" s="1251"/>
      <c r="AH196" s="1251"/>
      <c r="AI196" s="1251"/>
      <c r="AJ196" s="1251"/>
      <c r="AK196" s="1251"/>
      <c r="AL196" s="1251"/>
      <c r="AM196" s="1252" t="s">
        <v>388</v>
      </c>
      <c r="AN196" s="1253"/>
      <c r="AO196" s="1253"/>
      <c r="AP196" s="1253"/>
      <c r="AQ196" s="1253"/>
      <c r="AR196" s="1254"/>
      <c r="AS196" s="1255" t="s">
        <v>36</v>
      </c>
      <c r="AT196" s="1256"/>
      <c r="AU196" s="1256"/>
      <c r="AV196" s="1256"/>
      <c r="AW196" s="1256"/>
      <c r="AX196" s="1256"/>
      <c r="AY196" s="1256"/>
      <c r="AZ196" s="1257"/>
      <c r="BA196" s="1252" t="s">
        <v>390</v>
      </c>
      <c r="BB196" s="1253"/>
      <c r="BC196" s="1253"/>
      <c r="BD196" s="1253"/>
      <c r="BE196" s="1253"/>
      <c r="BF196" s="1253"/>
      <c r="BG196" s="1254"/>
      <c r="BH196" s="1252" t="s">
        <v>52</v>
      </c>
      <c r="BI196" s="1253"/>
      <c r="BJ196" s="1253"/>
      <c r="BK196" s="1253"/>
      <c r="BL196" s="1253"/>
      <c r="BM196" s="1253"/>
      <c r="BN196" s="1254"/>
      <c r="BO196" s="1252" t="s">
        <v>391</v>
      </c>
      <c r="BP196" s="1253"/>
      <c r="BQ196" s="1253"/>
      <c r="BR196" s="1253"/>
      <c r="BS196" s="1253"/>
      <c r="BT196" s="1253"/>
      <c r="BU196" s="1254"/>
      <c r="BV196" s="1419" t="s">
        <v>39</v>
      </c>
      <c r="BW196" s="1420"/>
      <c r="BX196" s="1420"/>
      <c r="BY196" s="1420"/>
      <c r="BZ196" s="1420"/>
      <c r="CA196" s="1420"/>
      <c r="CB196" s="1420"/>
      <c r="CC196" s="1278" t="s">
        <v>284</v>
      </c>
      <c r="CD196" s="1279"/>
      <c r="CE196" s="1279"/>
      <c r="CF196" s="1279"/>
      <c r="CG196" s="1279"/>
      <c r="CH196" s="1279"/>
      <c r="CI196" s="1280"/>
      <c r="CJ196" s="41"/>
    </row>
    <row r="197" spans="1:88" ht="15" customHeight="1" x14ac:dyDescent="0.15">
      <c r="A197" s="1402"/>
      <c r="B197" s="1403"/>
      <c r="C197" s="1403"/>
      <c r="D197" s="1403"/>
      <c r="E197" s="1403"/>
      <c r="F197" s="1403"/>
      <c r="G197" s="1404"/>
      <c r="H197" s="1409"/>
      <c r="I197" s="1410"/>
      <c r="J197" s="1404"/>
      <c r="K197" s="1281" t="s">
        <v>392</v>
      </c>
      <c r="L197" s="1281"/>
      <c r="M197" s="1281"/>
      <c r="N197" s="1281"/>
      <c r="O197" s="1281"/>
      <c r="P197" s="1281"/>
      <c r="Q197" s="1281"/>
      <c r="R197" s="1281"/>
      <c r="S197" s="1281"/>
      <c r="T197" s="1318"/>
      <c r="U197" s="1415"/>
      <c r="V197" s="908"/>
      <c r="W197" s="1409"/>
      <c r="X197" s="1410"/>
      <c r="Y197" s="1404"/>
      <c r="Z197" s="1417"/>
      <c r="AA197" s="1417"/>
      <c r="AB197" s="1417"/>
      <c r="AC197" s="1417"/>
      <c r="AD197" s="1417"/>
      <c r="AE197" s="1281"/>
      <c r="AF197" s="1281"/>
      <c r="AG197" s="1281"/>
      <c r="AH197" s="1281"/>
      <c r="AI197" s="1281"/>
      <c r="AJ197" s="1281"/>
      <c r="AK197" s="1281"/>
      <c r="AL197" s="1281"/>
      <c r="AM197" s="1261" t="s">
        <v>394</v>
      </c>
      <c r="AN197" s="1262"/>
      <c r="AO197" s="1262"/>
      <c r="AP197" s="1262"/>
      <c r="AQ197" s="1262"/>
      <c r="AR197" s="1263"/>
      <c r="AS197" s="1258" t="s">
        <v>395</v>
      </c>
      <c r="AT197" s="1259"/>
      <c r="AU197" s="1259"/>
      <c r="AV197" s="1259"/>
      <c r="AW197" s="1259"/>
      <c r="AX197" s="1259"/>
      <c r="AY197" s="1259"/>
      <c r="AZ197" s="1260"/>
      <c r="BA197" s="1261" t="s">
        <v>161</v>
      </c>
      <c r="BB197" s="1262"/>
      <c r="BC197" s="1262"/>
      <c r="BD197" s="1262"/>
      <c r="BE197" s="1262"/>
      <c r="BF197" s="1262"/>
      <c r="BG197" s="1263"/>
      <c r="BH197" s="1261" t="s">
        <v>396</v>
      </c>
      <c r="BI197" s="1262"/>
      <c r="BJ197" s="1262"/>
      <c r="BK197" s="1262"/>
      <c r="BL197" s="1262"/>
      <c r="BM197" s="1262"/>
      <c r="BN197" s="1263"/>
      <c r="BO197" s="1261" t="s">
        <v>397</v>
      </c>
      <c r="BP197" s="1262"/>
      <c r="BQ197" s="1262"/>
      <c r="BR197" s="1262"/>
      <c r="BS197" s="1262"/>
      <c r="BT197" s="1262"/>
      <c r="BU197" s="1263"/>
      <c r="BV197" s="1421"/>
      <c r="BW197" s="1422"/>
      <c r="BX197" s="1422"/>
      <c r="BY197" s="1422"/>
      <c r="BZ197" s="1422"/>
      <c r="CA197" s="1422"/>
      <c r="CB197" s="1422"/>
      <c r="CC197" s="1297" t="s">
        <v>44</v>
      </c>
      <c r="CD197" s="1298"/>
      <c r="CE197" s="1298"/>
      <c r="CF197" s="1298"/>
      <c r="CG197" s="1298"/>
      <c r="CH197" s="1298"/>
      <c r="CI197" s="1299"/>
      <c r="CJ197" s="41"/>
    </row>
    <row r="198" spans="1:88" ht="15" customHeight="1" x14ac:dyDescent="0.15">
      <c r="A198" s="1405"/>
      <c r="B198" s="1406"/>
      <c r="C198" s="1406"/>
      <c r="D198" s="1406"/>
      <c r="E198" s="1406"/>
      <c r="F198" s="1406"/>
      <c r="G198" s="1407"/>
      <c r="H198" s="1411"/>
      <c r="I198" s="1406"/>
      <c r="J198" s="1407"/>
      <c r="K198" s="1319" t="s">
        <v>398</v>
      </c>
      <c r="L198" s="1319"/>
      <c r="M198" s="1319"/>
      <c r="N198" s="1319"/>
      <c r="O198" s="1319"/>
      <c r="P198" s="1319"/>
      <c r="Q198" s="1319"/>
      <c r="R198" s="1319"/>
      <c r="S198" s="1319"/>
      <c r="T198" s="1416"/>
      <c r="U198" s="504"/>
      <c r="V198" s="1336"/>
      <c r="W198" s="1411"/>
      <c r="X198" s="1406"/>
      <c r="Y198" s="1407"/>
      <c r="Z198" s="1418"/>
      <c r="AA198" s="1418"/>
      <c r="AB198" s="1418"/>
      <c r="AC198" s="1418"/>
      <c r="AD198" s="1418"/>
      <c r="AE198" s="1319"/>
      <c r="AF198" s="1319"/>
      <c r="AG198" s="1319"/>
      <c r="AH198" s="1319"/>
      <c r="AI198" s="1319"/>
      <c r="AJ198" s="1319"/>
      <c r="AK198" s="1319"/>
      <c r="AL198" s="1319"/>
      <c r="AM198" s="1264" t="s">
        <v>400</v>
      </c>
      <c r="AN198" s="1265"/>
      <c r="AO198" s="1265"/>
      <c r="AP198" s="1265"/>
      <c r="AQ198" s="1265"/>
      <c r="AR198" s="1266"/>
      <c r="AS198" s="1320" t="s">
        <v>401</v>
      </c>
      <c r="AT198" s="1321"/>
      <c r="AU198" s="1321"/>
      <c r="AV198" s="1321"/>
      <c r="AW198" s="1321"/>
      <c r="AX198" s="1321"/>
      <c r="AY198" s="1321"/>
      <c r="AZ198" s="1322"/>
      <c r="BA198" s="1264" t="s">
        <v>402</v>
      </c>
      <c r="BB198" s="1265"/>
      <c r="BC198" s="1265"/>
      <c r="BD198" s="1265"/>
      <c r="BE198" s="1265"/>
      <c r="BF198" s="1265"/>
      <c r="BG198" s="1266"/>
      <c r="BH198" s="1264" t="s">
        <v>403</v>
      </c>
      <c r="BI198" s="1265"/>
      <c r="BJ198" s="1265"/>
      <c r="BK198" s="1265"/>
      <c r="BL198" s="1265"/>
      <c r="BM198" s="1265"/>
      <c r="BN198" s="1266"/>
      <c r="BO198" s="1264" t="s">
        <v>24</v>
      </c>
      <c r="BP198" s="1265"/>
      <c r="BQ198" s="1265"/>
      <c r="BR198" s="1265"/>
      <c r="BS198" s="1265"/>
      <c r="BT198" s="1265"/>
      <c r="BU198" s="1266"/>
      <c r="BV198" s="1423"/>
      <c r="BW198" s="1424"/>
      <c r="BX198" s="1424"/>
      <c r="BY198" s="1424"/>
      <c r="BZ198" s="1424"/>
      <c r="CA198" s="1424"/>
      <c r="CB198" s="1424"/>
      <c r="CC198" s="1300" t="s">
        <v>404</v>
      </c>
      <c r="CD198" s="1301"/>
      <c r="CE198" s="1301"/>
      <c r="CF198" s="1301"/>
      <c r="CG198" s="1301"/>
      <c r="CH198" s="1301"/>
      <c r="CI198" s="1302"/>
      <c r="CJ198" s="41"/>
    </row>
    <row r="199" spans="1:88" ht="8.1" customHeight="1" x14ac:dyDescent="0.15">
      <c r="A199" s="1425" t="str">
        <f ca="1">IFERROR(VLOOKUP(H199,INDIRECT("機械一覧"),2,FALSE),"")</f>
        <v/>
      </c>
      <c r="B199" s="1426"/>
      <c r="C199" s="1426"/>
      <c r="D199" s="1426"/>
      <c r="E199" s="1426"/>
      <c r="F199" s="1426"/>
      <c r="G199" s="1427"/>
      <c r="H199" s="1434"/>
      <c r="I199" s="1435"/>
      <c r="J199" s="1436"/>
      <c r="K199" s="1125" t="s">
        <v>335</v>
      </c>
      <c r="L199" s="1506" t="str">
        <f ca="1">IFERROR(VLOOKUP(H199,INDIRECT("機械一覧"),5,FALSE),"")</f>
        <v/>
      </c>
      <c r="M199" s="1506"/>
      <c r="N199" s="1506"/>
      <c r="O199" s="1506"/>
      <c r="P199" s="1506"/>
      <c r="Q199" s="1506"/>
      <c r="R199" s="1506"/>
      <c r="S199" s="1507"/>
      <c r="T199" s="1267" t="s">
        <v>405</v>
      </c>
      <c r="U199" s="1268"/>
      <c r="V199" s="1269"/>
      <c r="W199" s="1444" t="str">
        <f ca="1">IFERROR(VLOOKUP(H199,INDIRECT("機械一覧"),14,FALSE),"")</f>
        <v/>
      </c>
      <c r="X199" s="1445"/>
      <c r="Y199" s="1446"/>
      <c r="Z199" s="1444" t="str">
        <f ca="1">IFERROR(VLOOKUP(H199,INDIRECT("機械一覧"),16,FALSE),"")</f>
        <v/>
      </c>
      <c r="AA199" s="1445"/>
      <c r="AB199" s="1445"/>
      <c r="AC199" s="1445"/>
      <c r="AD199" s="1446"/>
      <c r="AE199" s="1510"/>
      <c r="AF199" s="1451"/>
      <c r="AG199" s="1453" t="s">
        <v>27</v>
      </c>
      <c r="AH199" s="1451"/>
      <c r="AI199" s="1451"/>
      <c r="AJ199" s="1455" t="s">
        <v>307</v>
      </c>
      <c r="AK199" s="1455"/>
      <c r="AL199" s="1456"/>
      <c r="AM199" s="1270" t="s">
        <v>27</v>
      </c>
      <c r="AN199" s="1270"/>
      <c r="AO199" s="1270"/>
      <c r="AP199" s="1271" t="s">
        <v>407</v>
      </c>
      <c r="AQ199" s="1270"/>
      <c r="AR199" s="1270"/>
      <c r="AS199" s="1272" t="s">
        <v>151</v>
      </c>
      <c r="AT199" s="1273"/>
      <c r="AU199" s="1273"/>
      <c r="AV199" s="1273"/>
      <c r="AW199" s="1274"/>
      <c r="AX199" s="1275" t="s">
        <v>294</v>
      </c>
      <c r="AY199" s="1275"/>
      <c r="AZ199" s="1275"/>
      <c r="BA199" s="1276" t="s">
        <v>294</v>
      </c>
      <c r="BB199" s="1276"/>
      <c r="BC199" s="1276"/>
      <c r="BD199" s="1276"/>
      <c r="BE199" s="1276"/>
      <c r="BF199" s="1276"/>
      <c r="BG199" s="1276"/>
      <c r="BH199" s="1277" t="s">
        <v>341</v>
      </c>
      <c r="BI199" s="1277"/>
      <c r="BJ199" s="1277"/>
      <c r="BK199" s="1277"/>
      <c r="BL199" s="1277"/>
      <c r="BM199" s="1277"/>
      <c r="BN199" s="1277"/>
      <c r="BO199" s="1277" t="s">
        <v>341</v>
      </c>
      <c r="BP199" s="1277"/>
      <c r="BQ199" s="1277"/>
      <c r="BR199" s="1277"/>
      <c r="BS199" s="1277"/>
      <c r="BT199" s="1277"/>
      <c r="BU199" s="1277"/>
      <c r="BV199" s="1277" t="s">
        <v>341</v>
      </c>
      <c r="BW199" s="1277"/>
      <c r="BX199" s="1277"/>
      <c r="BY199" s="1277"/>
      <c r="BZ199" s="1277"/>
      <c r="CA199" s="1277"/>
      <c r="CB199" s="1303"/>
      <c r="CC199" s="1304" t="s">
        <v>341</v>
      </c>
      <c r="CD199" s="1277"/>
      <c r="CE199" s="1277"/>
      <c r="CF199" s="1277"/>
      <c r="CG199" s="1277"/>
      <c r="CH199" s="1277"/>
      <c r="CI199" s="1303"/>
      <c r="CJ199" s="41"/>
    </row>
    <row r="200" spans="1:88" ht="12" customHeight="1" x14ac:dyDescent="0.15">
      <c r="A200" s="1428"/>
      <c r="B200" s="1429"/>
      <c r="C200" s="1429"/>
      <c r="D200" s="1429"/>
      <c r="E200" s="1429"/>
      <c r="F200" s="1429"/>
      <c r="G200" s="1430"/>
      <c r="H200" s="1437"/>
      <c r="I200" s="1438"/>
      <c r="J200" s="1439"/>
      <c r="K200" s="988"/>
      <c r="L200" s="1508"/>
      <c r="M200" s="1508"/>
      <c r="N200" s="1508"/>
      <c r="O200" s="1508"/>
      <c r="P200" s="1508"/>
      <c r="Q200" s="1508"/>
      <c r="R200" s="1508"/>
      <c r="S200" s="1509"/>
      <c r="T200" s="1459"/>
      <c r="U200" s="1460"/>
      <c r="V200" s="1461"/>
      <c r="W200" s="1447"/>
      <c r="X200" s="1448"/>
      <c r="Y200" s="1449"/>
      <c r="Z200" s="1447"/>
      <c r="AA200" s="1450"/>
      <c r="AB200" s="1450"/>
      <c r="AC200" s="1450"/>
      <c r="AD200" s="1449"/>
      <c r="AE200" s="1511"/>
      <c r="AF200" s="1452"/>
      <c r="AG200" s="1454"/>
      <c r="AH200" s="1452"/>
      <c r="AI200" s="1452"/>
      <c r="AJ200" s="1457"/>
      <c r="AK200" s="1457"/>
      <c r="AL200" s="1458"/>
      <c r="AM200" s="1284"/>
      <c r="AN200" s="1285"/>
      <c r="AO200" s="1286"/>
      <c r="AP200" s="1284"/>
      <c r="AQ200" s="1285"/>
      <c r="AR200" s="1286"/>
      <c r="AS200" s="1287"/>
      <c r="AT200" s="1288"/>
      <c r="AU200" s="204" t="s">
        <v>386</v>
      </c>
      <c r="AV200" s="1289"/>
      <c r="AW200" s="1290"/>
      <c r="AX200" s="1284"/>
      <c r="AY200" s="1285"/>
      <c r="AZ200" s="1286"/>
      <c r="BA200" s="1465" t="str">
        <f>IF(AND(ISBLANK(AP200),ISBLANK(AX200),ISBLANK(AP201),ISBLANK(AX201),ISBLANK(AP202),ISBLANK(AX202))," ",IF(AND(ISBLANK(AP201),ISBLANK(AX201),ISBLANK(AP202),ISBLANK(AX202)),AP200*AX200,IF(AND(ISBLANK(AP202),ISBLANK(AX202)),(AP200*AX200)+(AP201*AX201),(AP200*AX200)+(AP201*AX201)+(AP202*AX202))))</f>
        <v xml:space="preserve"> </v>
      </c>
      <c r="BB200" s="1465"/>
      <c r="BC200" s="1465"/>
      <c r="BD200" s="1465"/>
      <c r="BE200" s="1465"/>
      <c r="BF200" s="1465"/>
      <c r="BG200" s="1465"/>
      <c r="BH200" s="1487"/>
      <c r="BI200" s="1487"/>
      <c r="BJ200" s="1487"/>
      <c r="BK200" s="1487"/>
      <c r="BL200" s="1487"/>
      <c r="BM200" s="1487"/>
      <c r="BN200" s="1487"/>
      <c r="BO200" s="1467" t="str">
        <f>IF(OR(BA200=" ",ISBLANK(BH200))," ",ROUNDDOWN(BA200*BH200,0))</f>
        <v xml:space="preserve"> </v>
      </c>
      <c r="BP200" s="1467"/>
      <c r="BQ200" s="1467"/>
      <c r="BR200" s="1467"/>
      <c r="BS200" s="1467"/>
      <c r="BT200" s="1467"/>
      <c r="BU200" s="1467"/>
      <c r="BV200" s="1469">
        <f>IFERROR(INDEX('報告書(２葉)'!$BK$10:$BK$95,MATCH(H199,'報告書(２葉)'!$BI$10:$BI$95,0)),"")</f>
        <v>0</v>
      </c>
      <c r="BW200" s="1469"/>
      <c r="BX200" s="1469"/>
      <c r="BY200" s="1469"/>
      <c r="BZ200" s="1469"/>
      <c r="CA200" s="1469"/>
      <c r="CB200" s="1470"/>
      <c r="CC200" s="1328"/>
      <c r="CD200" s="1328"/>
      <c r="CE200" s="1328"/>
      <c r="CF200" s="1328"/>
      <c r="CG200" s="1328"/>
      <c r="CH200" s="1328"/>
      <c r="CI200" s="1328"/>
      <c r="CJ200" s="41"/>
    </row>
    <row r="201" spans="1:88" ht="20.100000000000001" customHeight="1" x14ac:dyDescent="0.15">
      <c r="A201" s="1428"/>
      <c r="B201" s="1429"/>
      <c r="C201" s="1429"/>
      <c r="D201" s="1429"/>
      <c r="E201" s="1429"/>
      <c r="F201" s="1429"/>
      <c r="G201" s="1430"/>
      <c r="H201" s="1437"/>
      <c r="I201" s="1438"/>
      <c r="J201" s="1439"/>
      <c r="K201" s="1332" t="str">
        <f ca="1">IFERROR(VLOOKUP(H199,INDIRECT("機械一覧"),3,FALSE),"")</f>
        <v/>
      </c>
      <c r="L201" s="1333"/>
      <c r="M201" s="1333"/>
      <c r="N201" s="1333"/>
      <c r="O201" s="1333"/>
      <c r="P201" s="1333"/>
      <c r="Q201" s="1333"/>
      <c r="R201" s="1333"/>
      <c r="S201" s="1334"/>
      <c r="T201" s="1462"/>
      <c r="U201" s="1463"/>
      <c r="V201" s="1464"/>
      <c r="W201" s="1447"/>
      <c r="X201" s="1448"/>
      <c r="Y201" s="1449"/>
      <c r="Z201" s="1447"/>
      <c r="AA201" s="1450"/>
      <c r="AB201" s="1450"/>
      <c r="AC201" s="1450"/>
      <c r="AD201" s="1449"/>
      <c r="AE201" s="833"/>
      <c r="AF201" s="833"/>
      <c r="AG201" s="833"/>
      <c r="AH201" s="833"/>
      <c r="AI201" s="833"/>
      <c r="AJ201" s="833"/>
      <c r="AK201" s="833"/>
      <c r="AL201" s="908"/>
      <c r="AM201" s="1243"/>
      <c r="AN201" s="1244"/>
      <c r="AO201" s="1245"/>
      <c r="AP201" s="1243"/>
      <c r="AQ201" s="1244"/>
      <c r="AR201" s="1245"/>
      <c r="AS201" s="1246"/>
      <c r="AT201" s="1247"/>
      <c r="AU201" s="205" t="s">
        <v>386</v>
      </c>
      <c r="AV201" s="1248"/>
      <c r="AW201" s="1249"/>
      <c r="AX201" s="1243"/>
      <c r="AY201" s="1244"/>
      <c r="AZ201" s="1245"/>
      <c r="BA201" s="1466"/>
      <c r="BB201" s="1466"/>
      <c r="BC201" s="1466"/>
      <c r="BD201" s="1466"/>
      <c r="BE201" s="1466"/>
      <c r="BF201" s="1466"/>
      <c r="BG201" s="1466"/>
      <c r="BH201" s="1488"/>
      <c r="BI201" s="1488"/>
      <c r="BJ201" s="1488"/>
      <c r="BK201" s="1488"/>
      <c r="BL201" s="1488"/>
      <c r="BM201" s="1488"/>
      <c r="BN201" s="1488"/>
      <c r="BO201" s="1468"/>
      <c r="BP201" s="1468"/>
      <c r="BQ201" s="1468"/>
      <c r="BR201" s="1468"/>
      <c r="BS201" s="1468"/>
      <c r="BT201" s="1468"/>
      <c r="BU201" s="1468"/>
      <c r="BV201" s="1469"/>
      <c r="BW201" s="1469"/>
      <c r="BX201" s="1469"/>
      <c r="BY201" s="1469"/>
      <c r="BZ201" s="1469"/>
      <c r="CA201" s="1469"/>
      <c r="CB201" s="1470"/>
      <c r="CC201" s="1329"/>
      <c r="CD201" s="1329"/>
      <c r="CE201" s="1329"/>
      <c r="CF201" s="1329"/>
      <c r="CG201" s="1329"/>
      <c r="CH201" s="1329"/>
      <c r="CI201" s="1329"/>
      <c r="CJ201" s="41"/>
    </row>
    <row r="202" spans="1:88" ht="20.100000000000001" customHeight="1" x14ac:dyDescent="0.15">
      <c r="A202" s="1431"/>
      <c r="B202" s="1432"/>
      <c r="C202" s="1432"/>
      <c r="D202" s="1432"/>
      <c r="E202" s="1432"/>
      <c r="F202" s="1432"/>
      <c r="G202" s="1433"/>
      <c r="H202" s="1437"/>
      <c r="I202" s="1438"/>
      <c r="J202" s="1439"/>
      <c r="K202" s="1330" t="str">
        <f ca="1">IFERROR(VLOOKUP(H199,INDIRECT("機械一覧"),4,FALSE),"")</f>
        <v/>
      </c>
      <c r="L202" s="1331"/>
      <c r="M202" s="1331"/>
      <c r="N202" s="1331"/>
      <c r="O202" s="1331"/>
      <c r="P202" s="1331"/>
      <c r="Q202" s="1331"/>
      <c r="R202" s="1331"/>
      <c r="S202" s="198" t="s">
        <v>351</v>
      </c>
      <c r="T202" s="1462"/>
      <c r="U202" s="1463"/>
      <c r="V202" s="1464"/>
      <c r="W202" s="1447"/>
      <c r="X202" s="1450"/>
      <c r="Y202" s="1449"/>
      <c r="Z202" s="1447"/>
      <c r="AA202" s="1450"/>
      <c r="AB202" s="1450"/>
      <c r="AC202" s="1450"/>
      <c r="AD202" s="1449"/>
      <c r="AE202" s="1307"/>
      <c r="AF202" s="1294"/>
      <c r="AG202" s="201" t="s">
        <v>27</v>
      </c>
      <c r="AH202" s="1294"/>
      <c r="AI202" s="1294"/>
      <c r="AJ202" s="1295" t="s">
        <v>135</v>
      </c>
      <c r="AK202" s="1295"/>
      <c r="AL202" s="1296"/>
      <c r="AM202" s="1243"/>
      <c r="AN202" s="1244"/>
      <c r="AO202" s="1245"/>
      <c r="AP202" s="1243"/>
      <c r="AQ202" s="1244"/>
      <c r="AR202" s="1245"/>
      <c r="AS202" s="1246"/>
      <c r="AT202" s="1247"/>
      <c r="AU202" s="205" t="s">
        <v>386</v>
      </c>
      <c r="AV202" s="1248"/>
      <c r="AW202" s="1249"/>
      <c r="AX202" s="1284"/>
      <c r="AY202" s="1285"/>
      <c r="AZ202" s="1286"/>
      <c r="BA202" s="1466"/>
      <c r="BB202" s="1466"/>
      <c r="BC202" s="1466"/>
      <c r="BD202" s="1466"/>
      <c r="BE202" s="1466"/>
      <c r="BF202" s="1466"/>
      <c r="BG202" s="1466"/>
      <c r="BH202" s="1488"/>
      <c r="BI202" s="1488"/>
      <c r="BJ202" s="1488"/>
      <c r="BK202" s="1488"/>
      <c r="BL202" s="1488"/>
      <c r="BM202" s="1488"/>
      <c r="BN202" s="1488"/>
      <c r="BO202" s="1468"/>
      <c r="BP202" s="1468"/>
      <c r="BQ202" s="1468"/>
      <c r="BR202" s="1468"/>
      <c r="BS202" s="1468"/>
      <c r="BT202" s="1468"/>
      <c r="BU202" s="1468"/>
      <c r="BV202" s="1305" t="str">
        <f>IFERROR(INDEX('報告書(２葉)'!$BJ$11:$BJ$95,MATCH(H199,'報告書(２葉)'!$BI$11:$BI$95,0)),"")</f>
        <v/>
      </c>
      <c r="BW202" s="1305"/>
      <c r="BX202" s="1305"/>
      <c r="BY202" s="1305"/>
      <c r="BZ202" s="1305"/>
      <c r="CA202" s="1305"/>
      <c r="CB202" s="1306"/>
      <c r="CC202" s="1329"/>
      <c r="CD202" s="1329"/>
      <c r="CE202" s="1329"/>
      <c r="CF202" s="1329"/>
      <c r="CG202" s="1329"/>
      <c r="CH202" s="1329"/>
      <c r="CI202" s="1329"/>
      <c r="CJ202" s="41"/>
    </row>
    <row r="203" spans="1:88" ht="20.100000000000001" customHeight="1" x14ac:dyDescent="0.15">
      <c r="A203" s="1471" t="str">
        <f ca="1">IFERROR(VLOOKUP(H203,INDIRECT("機械一覧"),2,FALSE),"")</f>
        <v/>
      </c>
      <c r="B203" s="1472"/>
      <c r="C203" s="1472"/>
      <c r="D203" s="1472"/>
      <c r="E203" s="1472"/>
      <c r="F203" s="1472"/>
      <c r="G203" s="1473"/>
      <c r="H203" s="1437"/>
      <c r="I203" s="1438"/>
      <c r="J203" s="1439"/>
      <c r="K203" s="182" t="s">
        <v>335</v>
      </c>
      <c r="L203" s="1237" t="str">
        <f ca="1">IFERROR(VLOOKUP(H203,INDIRECT("機械一覧"),5,FALSE),"")</f>
        <v/>
      </c>
      <c r="M203" s="1237"/>
      <c r="N203" s="1237"/>
      <c r="O203" s="1237"/>
      <c r="P203" s="1237"/>
      <c r="Q203" s="1237"/>
      <c r="R203" s="1237"/>
      <c r="S203" s="1238"/>
      <c r="T203" s="1479"/>
      <c r="U203" s="1479"/>
      <c r="V203" s="1479"/>
      <c r="W203" s="1480" t="str">
        <f ca="1">IFERROR(VLOOKUP(H203,INDIRECT("機械一覧"),14,FALSE),"")</f>
        <v/>
      </c>
      <c r="X203" s="1481"/>
      <c r="Y203" s="1482"/>
      <c r="Z203" s="1480" t="str">
        <f ca="1">IFERROR(VLOOKUP(H203,INDIRECT("機械一覧"),16,FALSE),"")</f>
        <v/>
      </c>
      <c r="AA203" s="1481"/>
      <c r="AB203" s="1481"/>
      <c r="AC203" s="1481"/>
      <c r="AD203" s="1482"/>
      <c r="AE203" s="1239"/>
      <c r="AF203" s="1240"/>
      <c r="AG203" s="202" t="s">
        <v>27</v>
      </c>
      <c r="AH203" s="1240"/>
      <c r="AI203" s="1240"/>
      <c r="AJ203" s="1241" t="s">
        <v>307</v>
      </c>
      <c r="AK203" s="1241"/>
      <c r="AL203" s="1242"/>
      <c r="AM203" s="1243"/>
      <c r="AN203" s="1244"/>
      <c r="AO203" s="1245"/>
      <c r="AP203" s="1243"/>
      <c r="AQ203" s="1244"/>
      <c r="AR203" s="1245"/>
      <c r="AS203" s="1246"/>
      <c r="AT203" s="1247"/>
      <c r="AU203" s="205" t="s">
        <v>386</v>
      </c>
      <c r="AV203" s="1248"/>
      <c r="AW203" s="1249"/>
      <c r="AX203" s="1243"/>
      <c r="AY203" s="1244"/>
      <c r="AZ203" s="1245"/>
      <c r="BA203" s="1465" t="str">
        <f>IF(AND(ISBLANK(AP203),ISBLANK(AX203),ISBLANK(AP204),ISBLANK(AX204),ISBLANK(AP205),ISBLANK(AX205))," ",IF(AND(ISBLANK(AP204),ISBLANK(AX204),ISBLANK(AP205),ISBLANK(AX205)),AP203*AX203,IF(AND(ISBLANK(AP205),ISBLANK(AX205)),(AP203*AX203)+(AP204*AX204),(AP203*AX203)+(AP204*AX204)+(AP205*AX205))))</f>
        <v xml:space="preserve"> </v>
      </c>
      <c r="BB203" s="1465"/>
      <c r="BC203" s="1465"/>
      <c r="BD203" s="1465"/>
      <c r="BE203" s="1465"/>
      <c r="BF203" s="1465"/>
      <c r="BG203" s="1465"/>
      <c r="BH203" s="1488"/>
      <c r="BI203" s="1488"/>
      <c r="BJ203" s="1488"/>
      <c r="BK203" s="1488"/>
      <c r="BL203" s="1488"/>
      <c r="BM203" s="1488"/>
      <c r="BN203" s="1488"/>
      <c r="BO203" s="1468" t="str">
        <f>IF(OR(BA203=" ",ISBLANK(BH203))," ",ROUNDDOWN(BA203*BH203,0))</f>
        <v xml:space="preserve"> </v>
      </c>
      <c r="BP203" s="1468"/>
      <c r="BQ203" s="1468"/>
      <c r="BR203" s="1468"/>
      <c r="BS203" s="1468"/>
      <c r="BT203" s="1468"/>
      <c r="BU203" s="1468"/>
      <c r="BV203" s="1469">
        <f>IFERROR(INDEX('報告書(２葉)'!$BK$11:$BK$95,MATCH(H203,'報告書(２葉)'!$BI$11:$BI$95,0)),"")</f>
        <v>0</v>
      </c>
      <c r="BW203" s="1469"/>
      <c r="BX203" s="1469"/>
      <c r="BY203" s="1469"/>
      <c r="BZ203" s="1469"/>
      <c r="CA203" s="1469"/>
      <c r="CB203" s="1470"/>
      <c r="CC203" s="1329"/>
      <c r="CD203" s="1329"/>
      <c r="CE203" s="1329"/>
      <c r="CF203" s="1329"/>
      <c r="CG203" s="1329"/>
      <c r="CH203" s="1329"/>
      <c r="CI203" s="1329"/>
      <c r="CJ203" s="41"/>
    </row>
    <row r="204" spans="1:88" ht="20.100000000000001" customHeight="1" x14ac:dyDescent="0.15">
      <c r="A204" s="1474"/>
      <c r="B204" s="941"/>
      <c r="C204" s="941"/>
      <c r="D204" s="941"/>
      <c r="E204" s="941"/>
      <c r="F204" s="941"/>
      <c r="G204" s="1475"/>
      <c r="H204" s="1437"/>
      <c r="I204" s="1438"/>
      <c r="J204" s="1439"/>
      <c r="K204" s="1332" t="str">
        <f ca="1">IFERROR(VLOOKUP(H203,INDIRECT("機械一覧"),3,FALSE),"")</f>
        <v/>
      </c>
      <c r="L204" s="1333"/>
      <c r="M204" s="1333"/>
      <c r="N204" s="1333"/>
      <c r="O204" s="1333"/>
      <c r="P204" s="1333"/>
      <c r="Q204" s="1333"/>
      <c r="R204" s="1333"/>
      <c r="S204" s="1334"/>
      <c r="T204" s="1479"/>
      <c r="U204" s="1479"/>
      <c r="V204" s="1479"/>
      <c r="W204" s="1447"/>
      <c r="X204" s="1450"/>
      <c r="Y204" s="1449"/>
      <c r="Z204" s="1447"/>
      <c r="AA204" s="1450"/>
      <c r="AB204" s="1450"/>
      <c r="AC204" s="1450"/>
      <c r="AD204" s="1449"/>
      <c r="AE204" s="833"/>
      <c r="AF204" s="833"/>
      <c r="AG204" s="833"/>
      <c r="AH204" s="833"/>
      <c r="AI204" s="833"/>
      <c r="AJ204" s="833"/>
      <c r="AK204" s="833"/>
      <c r="AL204" s="908"/>
      <c r="AM204" s="1243"/>
      <c r="AN204" s="1244"/>
      <c r="AO204" s="1245"/>
      <c r="AP204" s="1243"/>
      <c r="AQ204" s="1244"/>
      <c r="AR204" s="1245"/>
      <c r="AS204" s="1246"/>
      <c r="AT204" s="1247"/>
      <c r="AU204" s="205" t="s">
        <v>386</v>
      </c>
      <c r="AV204" s="1248"/>
      <c r="AW204" s="1249"/>
      <c r="AX204" s="1284"/>
      <c r="AY204" s="1285"/>
      <c r="AZ204" s="1286"/>
      <c r="BA204" s="1466"/>
      <c r="BB204" s="1466"/>
      <c r="BC204" s="1466"/>
      <c r="BD204" s="1466"/>
      <c r="BE204" s="1466"/>
      <c r="BF204" s="1466"/>
      <c r="BG204" s="1466"/>
      <c r="BH204" s="1488"/>
      <c r="BI204" s="1488"/>
      <c r="BJ204" s="1488"/>
      <c r="BK204" s="1488"/>
      <c r="BL204" s="1488"/>
      <c r="BM204" s="1488"/>
      <c r="BN204" s="1488"/>
      <c r="BO204" s="1468"/>
      <c r="BP204" s="1468"/>
      <c r="BQ204" s="1468"/>
      <c r="BR204" s="1468"/>
      <c r="BS204" s="1468"/>
      <c r="BT204" s="1468"/>
      <c r="BU204" s="1468"/>
      <c r="BV204" s="1469"/>
      <c r="BW204" s="1469"/>
      <c r="BX204" s="1469"/>
      <c r="BY204" s="1469"/>
      <c r="BZ204" s="1469"/>
      <c r="CA204" s="1469"/>
      <c r="CB204" s="1470"/>
      <c r="CC204" s="1329"/>
      <c r="CD204" s="1329"/>
      <c r="CE204" s="1329"/>
      <c r="CF204" s="1329"/>
      <c r="CG204" s="1329"/>
      <c r="CH204" s="1329"/>
      <c r="CI204" s="1329"/>
      <c r="CJ204" s="41"/>
    </row>
    <row r="205" spans="1:88" ht="20.100000000000001" customHeight="1" x14ac:dyDescent="0.15">
      <c r="A205" s="1476"/>
      <c r="B205" s="1477"/>
      <c r="C205" s="1477"/>
      <c r="D205" s="1477"/>
      <c r="E205" s="1477"/>
      <c r="F205" s="1477"/>
      <c r="G205" s="1478"/>
      <c r="H205" s="1437"/>
      <c r="I205" s="1438"/>
      <c r="J205" s="1439"/>
      <c r="K205" s="1380" t="str">
        <f ca="1">IFERROR(VLOOKUP(H203,INDIRECT("機械一覧"),4,FALSE),"")</f>
        <v/>
      </c>
      <c r="L205" s="1381"/>
      <c r="M205" s="1381"/>
      <c r="N205" s="1381"/>
      <c r="O205" s="1381"/>
      <c r="P205" s="1381"/>
      <c r="Q205" s="1381"/>
      <c r="R205" s="1381"/>
      <c r="S205" s="198" t="s">
        <v>351</v>
      </c>
      <c r="T205" s="1479"/>
      <c r="U205" s="1479"/>
      <c r="V205" s="1479"/>
      <c r="W205" s="1483"/>
      <c r="X205" s="1484"/>
      <c r="Y205" s="1485"/>
      <c r="Z205" s="1483"/>
      <c r="AA205" s="1484"/>
      <c r="AB205" s="1484"/>
      <c r="AC205" s="1484"/>
      <c r="AD205" s="1485"/>
      <c r="AE205" s="1307"/>
      <c r="AF205" s="1294"/>
      <c r="AG205" s="201" t="s">
        <v>27</v>
      </c>
      <c r="AH205" s="1294"/>
      <c r="AI205" s="1294"/>
      <c r="AJ205" s="1295" t="s">
        <v>135</v>
      </c>
      <c r="AK205" s="1295"/>
      <c r="AL205" s="1296"/>
      <c r="AM205" s="1243"/>
      <c r="AN205" s="1244"/>
      <c r="AO205" s="1245"/>
      <c r="AP205" s="1243"/>
      <c r="AQ205" s="1244"/>
      <c r="AR205" s="1245"/>
      <c r="AS205" s="1246"/>
      <c r="AT205" s="1247"/>
      <c r="AU205" s="205" t="s">
        <v>386</v>
      </c>
      <c r="AV205" s="1248"/>
      <c r="AW205" s="1249"/>
      <c r="AX205" s="1243"/>
      <c r="AY205" s="1244"/>
      <c r="AZ205" s="1245"/>
      <c r="BA205" s="1466"/>
      <c r="BB205" s="1466"/>
      <c r="BC205" s="1466"/>
      <c r="BD205" s="1466"/>
      <c r="BE205" s="1466"/>
      <c r="BF205" s="1466"/>
      <c r="BG205" s="1466"/>
      <c r="BH205" s="1488"/>
      <c r="BI205" s="1488"/>
      <c r="BJ205" s="1488"/>
      <c r="BK205" s="1488"/>
      <c r="BL205" s="1488"/>
      <c r="BM205" s="1488"/>
      <c r="BN205" s="1488"/>
      <c r="BO205" s="1468"/>
      <c r="BP205" s="1468"/>
      <c r="BQ205" s="1468"/>
      <c r="BR205" s="1468"/>
      <c r="BS205" s="1468"/>
      <c r="BT205" s="1468"/>
      <c r="BU205" s="1468"/>
      <c r="BV205" s="1305" t="str">
        <f>IFERROR(INDEX('報告書(２葉)'!$BJ$11:$BJ$95,MATCH(H203,'報告書(２葉)'!$BI$11:$BI$95,0)),"")</f>
        <v/>
      </c>
      <c r="BW205" s="1305"/>
      <c r="BX205" s="1305"/>
      <c r="BY205" s="1305"/>
      <c r="BZ205" s="1305"/>
      <c r="CA205" s="1305"/>
      <c r="CB205" s="1306"/>
      <c r="CC205" s="1329"/>
      <c r="CD205" s="1329"/>
      <c r="CE205" s="1329"/>
      <c r="CF205" s="1329"/>
      <c r="CG205" s="1329"/>
      <c r="CH205" s="1329"/>
      <c r="CI205" s="1329"/>
      <c r="CJ205" s="41"/>
    </row>
    <row r="206" spans="1:88" ht="20.100000000000001" customHeight="1" x14ac:dyDescent="0.15">
      <c r="A206" s="1471" t="str">
        <f ca="1">IFERROR(VLOOKUP(H206,INDIRECT("機械一覧"),2,FALSE),"")</f>
        <v/>
      </c>
      <c r="B206" s="1472"/>
      <c r="C206" s="1472"/>
      <c r="D206" s="1472"/>
      <c r="E206" s="1472"/>
      <c r="F206" s="1472"/>
      <c r="G206" s="1473"/>
      <c r="H206" s="1489"/>
      <c r="I206" s="1489"/>
      <c r="J206" s="1489"/>
      <c r="K206" s="182" t="s">
        <v>335</v>
      </c>
      <c r="L206" s="1237" t="str">
        <f ca="1">IFERROR(VLOOKUP(H206,INDIRECT("機械一覧"),5,FALSE),"")</f>
        <v/>
      </c>
      <c r="M206" s="1237"/>
      <c r="N206" s="1237"/>
      <c r="O206" s="1237"/>
      <c r="P206" s="1237"/>
      <c r="Q206" s="1237"/>
      <c r="R206" s="1237"/>
      <c r="S206" s="1238"/>
      <c r="T206" s="1479"/>
      <c r="U206" s="1479"/>
      <c r="V206" s="1479"/>
      <c r="W206" s="1480" t="str">
        <f ca="1">IFERROR(VLOOKUP(H206,INDIRECT("機械一覧"),14,FALSE),"")</f>
        <v/>
      </c>
      <c r="X206" s="1481"/>
      <c r="Y206" s="1482"/>
      <c r="Z206" s="1480" t="str">
        <f ca="1">IFERROR(VLOOKUP(H206,INDIRECT("機械一覧"),16,FALSE),"")</f>
        <v/>
      </c>
      <c r="AA206" s="1481"/>
      <c r="AB206" s="1481"/>
      <c r="AC206" s="1481"/>
      <c r="AD206" s="1482"/>
      <c r="AE206" s="1239"/>
      <c r="AF206" s="1240"/>
      <c r="AG206" s="202" t="s">
        <v>27</v>
      </c>
      <c r="AH206" s="1240"/>
      <c r="AI206" s="1240"/>
      <c r="AJ206" s="1241" t="s">
        <v>307</v>
      </c>
      <c r="AK206" s="1241"/>
      <c r="AL206" s="1242"/>
      <c r="AM206" s="1243"/>
      <c r="AN206" s="1244"/>
      <c r="AO206" s="1245"/>
      <c r="AP206" s="1243"/>
      <c r="AQ206" s="1244"/>
      <c r="AR206" s="1245"/>
      <c r="AS206" s="1246"/>
      <c r="AT206" s="1247"/>
      <c r="AU206" s="205" t="s">
        <v>386</v>
      </c>
      <c r="AV206" s="1248"/>
      <c r="AW206" s="1249"/>
      <c r="AX206" s="1284"/>
      <c r="AY206" s="1285"/>
      <c r="AZ206" s="1286"/>
      <c r="BA206" s="1465" t="str">
        <f>IF(AND(ISBLANK(AP206),ISBLANK(AX206),ISBLANK(AP207),ISBLANK(AX207),ISBLANK(AP208),ISBLANK(AX208))," ",IF(AND(ISBLANK(AP207),ISBLANK(AX207),ISBLANK(AP208),ISBLANK(AX208)),AP206*AX206,IF(AND(ISBLANK(AP208),ISBLANK(AX208)),(AP206*AX206)+(AP207*AX207),(AP206*AX206)+(AP207*AX207)+(AP208*AX208))))</f>
        <v xml:space="preserve"> </v>
      </c>
      <c r="BB206" s="1465"/>
      <c r="BC206" s="1465"/>
      <c r="BD206" s="1465"/>
      <c r="BE206" s="1465"/>
      <c r="BF206" s="1465"/>
      <c r="BG206" s="1465"/>
      <c r="BH206" s="1488"/>
      <c r="BI206" s="1488"/>
      <c r="BJ206" s="1488"/>
      <c r="BK206" s="1488"/>
      <c r="BL206" s="1488"/>
      <c r="BM206" s="1488"/>
      <c r="BN206" s="1488"/>
      <c r="BO206" s="1468" t="str">
        <f>IF(OR(BA206=" ",ISBLANK(BH206))," ",ROUNDDOWN(BA206*BH206,0))</f>
        <v xml:space="preserve"> </v>
      </c>
      <c r="BP206" s="1468"/>
      <c r="BQ206" s="1468"/>
      <c r="BR206" s="1468"/>
      <c r="BS206" s="1468"/>
      <c r="BT206" s="1468"/>
      <c r="BU206" s="1468"/>
      <c r="BV206" s="1469">
        <f>IFERROR(INDEX('報告書(２葉)'!$BK$11:$BK$95,MATCH(H206,'報告書(２葉)'!$BI$11:$BI$95,0)),"")</f>
        <v>0</v>
      </c>
      <c r="BW206" s="1469"/>
      <c r="BX206" s="1469"/>
      <c r="BY206" s="1469"/>
      <c r="BZ206" s="1469"/>
      <c r="CA206" s="1469"/>
      <c r="CB206" s="1470"/>
      <c r="CC206" s="1329"/>
      <c r="CD206" s="1329"/>
      <c r="CE206" s="1329"/>
      <c r="CF206" s="1329"/>
      <c r="CG206" s="1329"/>
      <c r="CH206" s="1329"/>
      <c r="CI206" s="1329"/>
      <c r="CJ206" s="41"/>
    </row>
    <row r="207" spans="1:88" ht="20.100000000000001" customHeight="1" x14ac:dyDescent="0.15">
      <c r="A207" s="1474"/>
      <c r="B207" s="941"/>
      <c r="C207" s="941"/>
      <c r="D207" s="941"/>
      <c r="E207" s="941"/>
      <c r="F207" s="941"/>
      <c r="G207" s="1475"/>
      <c r="H207" s="1489"/>
      <c r="I207" s="1489"/>
      <c r="J207" s="1489"/>
      <c r="K207" s="1332" t="str">
        <f ca="1">IFERROR(VLOOKUP(H206,INDIRECT("機械一覧"),3,FALSE),"")</f>
        <v/>
      </c>
      <c r="L207" s="1333"/>
      <c r="M207" s="1333"/>
      <c r="N207" s="1333"/>
      <c r="O207" s="1333"/>
      <c r="P207" s="1333"/>
      <c r="Q207" s="1333"/>
      <c r="R207" s="1333"/>
      <c r="S207" s="1334"/>
      <c r="T207" s="1479"/>
      <c r="U207" s="1479"/>
      <c r="V207" s="1479"/>
      <c r="W207" s="1447"/>
      <c r="X207" s="1450"/>
      <c r="Y207" s="1449"/>
      <c r="Z207" s="1447"/>
      <c r="AA207" s="1450"/>
      <c r="AB207" s="1450"/>
      <c r="AC207" s="1450"/>
      <c r="AD207" s="1449"/>
      <c r="AE207" s="833"/>
      <c r="AF207" s="833"/>
      <c r="AG207" s="833"/>
      <c r="AH207" s="833"/>
      <c r="AI207" s="833"/>
      <c r="AJ207" s="833"/>
      <c r="AK207" s="833"/>
      <c r="AL207" s="908"/>
      <c r="AM207" s="1243"/>
      <c r="AN207" s="1244"/>
      <c r="AO207" s="1245"/>
      <c r="AP207" s="1243"/>
      <c r="AQ207" s="1244"/>
      <c r="AR207" s="1245"/>
      <c r="AS207" s="1246"/>
      <c r="AT207" s="1247"/>
      <c r="AU207" s="205" t="s">
        <v>386</v>
      </c>
      <c r="AV207" s="1248"/>
      <c r="AW207" s="1249"/>
      <c r="AX207" s="1243"/>
      <c r="AY207" s="1244"/>
      <c r="AZ207" s="1245"/>
      <c r="BA207" s="1466"/>
      <c r="BB207" s="1466"/>
      <c r="BC207" s="1466"/>
      <c r="BD207" s="1466"/>
      <c r="BE207" s="1466"/>
      <c r="BF207" s="1466"/>
      <c r="BG207" s="1466"/>
      <c r="BH207" s="1488"/>
      <c r="BI207" s="1488"/>
      <c r="BJ207" s="1488"/>
      <c r="BK207" s="1488"/>
      <c r="BL207" s="1488"/>
      <c r="BM207" s="1488"/>
      <c r="BN207" s="1488"/>
      <c r="BO207" s="1468"/>
      <c r="BP207" s="1468"/>
      <c r="BQ207" s="1468"/>
      <c r="BR207" s="1468"/>
      <c r="BS207" s="1468"/>
      <c r="BT207" s="1468"/>
      <c r="BU207" s="1468"/>
      <c r="BV207" s="1469"/>
      <c r="BW207" s="1469"/>
      <c r="BX207" s="1469"/>
      <c r="BY207" s="1469"/>
      <c r="BZ207" s="1469"/>
      <c r="CA207" s="1469"/>
      <c r="CB207" s="1470"/>
      <c r="CC207" s="1329"/>
      <c r="CD207" s="1329"/>
      <c r="CE207" s="1329"/>
      <c r="CF207" s="1329"/>
      <c r="CG207" s="1329"/>
      <c r="CH207" s="1329"/>
      <c r="CI207" s="1329"/>
      <c r="CJ207" s="41"/>
    </row>
    <row r="208" spans="1:88" ht="20.100000000000001" customHeight="1" x14ac:dyDescent="0.15">
      <c r="A208" s="1476"/>
      <c r="B208" s="1477"/>
      <c r="C208" s="1477"/>
      <c r="D208" s="1477"/>
      <c r="E208" s="1477"/>
      <c r="F208" s="1477"/>
      <c r="G208" s="1478"/>
      <c r="H208" s="1489"/>
      <c r="I208" s="1489"/>
      <c r="J208" s="1489"/>
      <c r="K208" s="1380" t="str">
        <f ca="1">IFERROR(VLOOKUP(H206,INDIRECT("機械一覧"),4,FALSE),"")</f>
        <v/>
      </c>
      <c r="L208" s="1381"/>
      <c r="M208" s="1381"/>
      <c r="N208" s="1381"/>
      <c r="O208" s="1381"/>
      <c r="P208" s="1381"/>
      <c r="Q208" s="1381"/>
      <c r="R208" s="1381"/>
      <c r="S208" s="198" t="s">
        <v>351</v>
      </c>
      <c r="T208" s="1479"/>
      <c r="U208" s="1479"/>
      <c r="V208" s="1479"/>
      <c r="W208" s="1483"/>
      <c r="X208" s="1484"/>
      <c r="Y208" s="1485"/>
      <c r="Z208" s="1483"/>
      <c r="AA208" s="1484"/>
      <c r="AB208" s="1484"/>
      <c r="AC208" s="1484"/>
      <c r="AD208" s="1485"/>
      <c r="AE208" s="1307"/>
      <c r="AF208" s="1294"/>
      <c r="AG208" s="201" t="s">
        <v>27</v>
      </c>
      <c r="AH208" s="1294"/>
      <c r="AI208" s="1294"/>
      <c r="AJ208" s="1295" t="s">
        <v>135</v>
      </c>
      <c r="AK208" s="1295"/>
      <c r="AL208" s="1296"/>
      <c r="AM208" s="1243"/>
      <c r="AN208" s="1244"/>
      <c r="AO208" s="1245"/>
      <c r="AP208" s="1243"/>
      <c r="AQ208" s="1244"/>
      <c r="AR208" s="1245"/>
      <c r="AS208" s="1246"/>
      <c r="AT208" s="1247"/>
      <c r="AU208" s="205" t="s">
        <v>386</v>
      </c>
      <c r="AV208" s="1248"/>
      <c r="AW208" s="1249"/>
      <c r="AX208" s="1284"/>
      <c r="AY208" s="1285"/>
      <c r="AZ208" s="1286"/>
      <c r="BA208" s="1466"/>
      <c r="BB208" s="1466"/>
      <c r="BC208" s="1466"/>
      <c r="BD208" s="1466"/>
      <c r="BE208" s="1466"/>
      <c r="BF208" s="1466"/>
      <c r="BG208" s="1466"/>
      <c r="BH208" s="1488"/>
      <c r="BI208" s="1488"/>
      <c r="BJ208" s="1488"/>
      <c r="BK208" s="1488"/>
      <c r="BL208" s="1488"/>
      <c r="BM208" s="1488"/>
      <c r="BN208" s="1488"/>
      <c r="BO208" s="1468"/>
      <c r="BP208" s="1468"/>
      <c r="BQ208" s="1468"/>
      <c r="BR208" s="1468"/>
      <c r="BS208" s="1468"/>
      <c r="BT208" s="1468"/>
      <c r="BU208" s="1468"/>
      <c r="BV208" s="1305" t="str">
        <f>IFERROR(INDEX('報告書(２葉)'!$BJ$11:$BJ$95,MATCH(H206,'報告書(２葉)'!$BI$11:$BI$95,0)),"")</f>
        <v/>
      </c>
      <c r="BW208" s="1305"/>
      <c r="BX208" s="1305"/>
      <c r="BY208" s="1305"/>
      <c r="BZ208" s="1305"/>
      <c r="CA208" s="1305"/>
      <c r="CB208" s="1306"/>
      <c r="CC208" s="1329"/>
      <c r="CD208" s="1329"/>
      <c r="CE208" s="1329"/>
      <c r="CF208" s="1329"/>
      <c r="CG208" s="1329"/>
      <c r="CH208" s="1329"/>
      <c r="CI208" s="1329"/>
      <c r="CJ208" s="41"/>
    </row>
    <row r="209" spans="1:88" ht="20.100000000000001" customHeight="1" x14ac:dyDescent="0.15">
      <c r="A209" s="1471" t="str">
        <f ca="1">IFERROR(VLOOKUP(H209,INDIRECT("機械一覧"),2,FALSE),"")</f>
        <v/>
      </c>
      <c r="B209" s="1472"/>
      <c r="C209" s="1472"/>
      <c r="D209" s="1472"/>
      <c r="E209" s="1472"/>
      <c r="F209" s="1472"/>
      <c r="G209" s="1473"/>
      <c r="H209" s="1489"/>
      <c r="I209" s="1489"/>
      <c r="J209" s="1489"/>
      <c r="K209" s="182" t="s">
        <v>335</v>
      </c>
      <c r="L209" s="1237" t="str">
        <f ca="1">IFERROR(VLOOKUP(H209,INDIRECT("機械一覧"),5,FALSE),"")</f>
        <v/>
      </c>
      <c r="M209" s="1237"/>
      <c r="N209" s="1237"/>
      <c r="O209" s="1237"/>
      <c r="P209" s="1237"/>
      <c r="Q209" s="1237"/>
      <c r="R209" s="1237"/>
      <c r="S209" s="1238"/>
      <c r="T209" s="1479"/>
      <c r="U209" s="1479"/>
      <c r="V209" s="1479"/>
      <c r="W209" s="1480" t="str">
        <f ca="1">IFERROR(VLOOKUP(H209,INDIRECT("機械一覧"),14,FALSE),"")</f>
        <v/>
      </c>
      <c r="X209" s="1481"/>
      <c r="Y209" s="1482"/>
      <c r="Z209" s="1480" t="str">
        <f ca="1">IFERROR(VLOOKUP(H209,INDIRECT("機械一覧"),16,FALSE),"")</f>
        <v/>
      </c>
      <c r="AA209" s="1481"/>
      <c r="AB209" s="1481"/>
      <c r="AC209" s="1481"/>
      <c r="AD209" s="1482"/>
      <c r="AE209" s="1239"/>
      <c r="AF209" s="1240"/>
      <c r="AG209" s="202" t="s">
        <v>27</v>
      </c>
      <c r="AH209" s="1240"/>
      <c r="AI209" s="1240"/>
      <c r="AJ209" s="1241" t="s">
        <v>307</v>
      </c>
      <c r="AK209" s="1241"/>
      <c r="AL209" s="1242"/>
      <c r="AM209" s="1243"/>
      <c r="AN209" s="1244"/>
      <c r="AO209" s="1245"/>
      <c r="AP209" s="1243"/>
      <c r="AQ209" s="1244"/>
      <c r="AR209" s="1245"/>
      <c r="AS209" s="1246"/>
      <c r="AT209" s="1247"/>
      <c r="AU209" s="205" t="s">
        <v>386</v>
      </c>
      <c r="AV209" s="1248"/>
      <c r="AW209" s="1249"/>
      <c r="AX209" s="1243"/>
      <c r="AY209" s="1244"/>
      <c r="AZ209" s="1245"/>
      <c r="BA209" s="1465" t="str">
        <f>IF(AND(ISBLANK(AP209),ISBLANK(AX209),ISBLANK(AP210),ISBLANK(AX210),ISBLANK(AP211),ISBLANK(AX211))," ",IF(AND(ISBLANK(AP210),ISBLANK(AX210),ISBLANK(AP211),ISBLANK(AX211)),AP209*AX209,IF(AND(ISBLANK(AP211),ISBLANK(AX211)),(AP209*AX209)+(AP210*AX210),(AP209*AX209)+(AP210*AX210)+(AP211*AX211))))</f>
        <v xml:space="preserve"> </v>
      </c>
      <c r="BB209" s="1465"/>
      <c r="BC209" s="1465"/>
      <c r="BD209" s="1465"/>
      <c r="BE209" s="1465"/>
      <c r="BF209" s="1465"/>
      <c r="BG209" s="1465"/>
      <c r="BH209" s="1488"/>
      <c r="BI209" s="1488"/>
      <c r="BJ209" s="1488"/>
      <c r="BK209" s="1488"/>
      <c r="BL209" s="1488"/>
      <c r="BM209" s="1488"/>
      <c r="BN209" s="1488"/>
      <c r="BO209" s="1468" t="str">
        <f>IF(OR(BA209=" ",ISBLANK(BH209))," ",ROUNDDOWN(BA209*BH209,0))</f>
        <v xml:space="preserve"> </v>
      </c>
      <c r="BP209" s="1468"/>
      <c r="BQ209" s="1468"/>
      <c r="BR209" s="1468"/>
      <c r="BS209" s="1468"/>
      <c r="BT209" s="1468"/>
      <c r="BU209" s="1468"/>
      <c r="BV209" s="1469">
        <f>IFERROR(INDEX('報告書(２葉)'!$BK$11:$BK$95,MATCH(H209,'報告書(２葉)'!$BI$11:$BI$95,0)),"")</f>
        <v>0</v>
      </c>
      <c r="BW209" s="1469"/>
      <c r="BX209" s="1469"/>
      <c r="BY209" s="1469"/>
      <c r="BZ209" s="1469"/>
      <c r="CA209" s="1469"/>
      <c r="CB209" s="1470"/>
      <c r="CC209" s="1329"/>
      <c r="CD209" s="1329"/>
      <c r="CE209" s="1329"/>
      <c r="CF209" s="1329"/>
      <c r="CG209" s="1329"/>
      <c r="CH209" s="1329"/>
      <c r="CI209" s="1329"/>
      <c r="CJ209" s="41"/>
    </row>
    <row r="210" spans="1:88" ht="20.100000000000001" customHeight="1" x14ac:dyDescent="0.15">
      <c r="A210" s="1474"/>
      <c r="B210" s="941"/>
      <c r="C210" s="941"/>
      <c r="D210" s="941"/>
      <c r="E210" s="941"/>
      <c r="F210" s="941"/>
      <c r="G210" s="1475"/>
      <c r="H210" s="1489"/>
      <c r="I210" s="1489"/>
      <c r="J210" s="1489"/>
      <c r="K210" s="1332" t="str">
        <f ca="1">IFERROR(VLOOKUP(H209,INDIRECT("機械一覧"),3,FALSE),"")</f>
        <v/>
      </c>
      <c r="L210" s="1333"/>
      <c r="M210" s="1333"/>
      <c r="N210" s="1333"/>
      <c r="O210" s="1333"/>
      <c r="P210" s="1333"/>
      <c r="Q210" s="1333"/>
      <c r="R210" s="1333"/>
      <c r="S210" s="1334"/>
      <c r="T210" s="1479"/>
      <c r="U210" s="1479"/>
      <c r="V210" s="1479"/>
      <c r="W210" s="1447"/>
      <c r="X210" s="1450"/>
      <c r="Y210" s="1449"/>
      <c r="Z210" s="1447"/>
      <c r="AA210" s="1450"/>
      <c r="AB210" s="1450"/>
      <c r="AC210" s="1450"/>
      <c r="AD210" s="1449"/>
      <c r="AE210" s="833"/>
      <c r="AF210" s="833"/>
      <c r="AG210" s="833"/>
      <c r="AH210" s="833"/>
      <c r="AI210" s="833"/>
      <c r="AJ210" s="833"/>
      <c r="AK210" s="833"/>
      <c r="AL210" s="908"/>
      <c r="AM210" s="1243"/>
      <c r="AN210" s="1244"/>
      <c r="AO210" s="1245"/>
      <c r="AP210" s="1243"/>
      <c r="AQ210" s="1244"/>
      <c r="AR210" s="1245"/>
      <c r="AS210" s="1246"/>
      <c r="AT210" s="1247"/>
      <c r="AU210" s="205" t="s">
        <v>386</v>
      </c>
      <c r="AV210" s="1248"/>
      <c r="AW210" s="1249"/>
      <c r="AX210" s="1284"/>
      <c r="AY210" s="1285"/>
      <c r="AZ210" s="1286"/>
      <c r="BA210" s="1466"/>
      <c r="BB210" s="1466"/>
      <c r="BC210" s="1466"/>
      <c r="BD210" s="1466"/>
      <c r="BE210" s="1466"/>
      <c r="BF210" s="1466"/>
      <c r="BG210" s="1466"/>
      <c r="BH210" s="1488"/>
      <c r="BI210" s="1488"/>
      <c r="BJ210" s="1488"/>
      <c r="BK210" s="1488"/>
      <c r="BL210" s="1488"/>
      <c r="BM210" s="1488"/>
      <c r="BN210" s="1488"/>
      <c r="BO210" s="1468"/>
      <c r="BP210" s="1468"/>
      <c r="BQ210" s="1468"/>
      <c r="BR210" s="1468"/>
      <c r="BS210" s="1468"/>
      <c r="BT210" s="1468"/>
      <c r="BU210" s="1468"/>
      <c r="BV210" s="1469"/>
      <c r="BW210" s="1469"/>
      <c r="BX210" s="1469"/>
      <c r="BY210" s="1469"/>
      <c r="BZ210" s="1469"/>
      <c r="CA210" s="1469"/>
      <c r="CB210" s="1470"/>
      <c r="CC210" s="1329"/>
      <c r="CD210" s="1329"/>
      <c r="CE210" s="1329"/>
      <c r="CF210" s="1329"/>
      <c r="CG210" s="1329"/>
      <c r="CH210" s="1329"/>
      <c r="CI210" s="1329"/>
      <c r="CJ210" s="41"/>
    </row>
    <row r="211" spans="1:88" ht="20.100000000000001" customHeight="1" x14ac:dyDescent="0.15">
      <c r="A211" s="1476"/>
      <c r="B211" s="1477"/>
      <c r="C211" s="1477"/>
      <c r="D211" s="1477"/>
      <c r="E211" s="1477"/>
      <c r="F211" s="1477"/>
      <c r="G211" s="1478"/>
      <c r="H211" s="1489"/>
      <c r="I211" s="1489"/>
      <c r="J211" s="1489"/>
      <c r="K211" s="1380" t="str">
        <f ca="1">IFERROR(VLOOKUP(H209,INDIRECT("機械一覧"),4,FALSE),"")</f>
        <v/>
      </c>
      <c r="L211" s="1381"/>
      <c r="M211" s="1381"/>
      <c r="N211" s="1381"/>
      <c r="O211" s="1381"/>
      <c r="P211" s="1381"/>
      <c r="Q211" s="1381"/>
      <c r="R211" s="1381"/>
      <c r="S211" s="198" t="s">
        <v>351</v>
      </c>
      <c r="T211" s="1479"/>
      <c r="U211" s="1479"/>
      <c r="V211" s="1479"/>
      <c r="W211" s="1483"/>
      <c r="X211" s="1484"/>
      <c r="Y211" s="1485"/>
      <c r="Z211" s="1483"/>
      <c r="AA211" s="1484"/>
      <c r="AB211" s="1484"/>
      <c r="AC211" s="1484"/>
      <c r="AD211" s="1485"/>
      <c r="AE211" s="1308"/>
      <c r="AF211" s="1309"/>
      <c r="AG211" s="201" t="s">
        <v>27</v>
      </c>
      <c r="AH211" s="1309"/>
      <c r="AI211" s="1309"/>
      <c r="AJ211" s="1310" t="s">
        <v>135</v>
      </c>
      <c r="AK211" s="1310"/>
      <c r="AL211" s="1311"/>
      <c r="AM211" s="1243"/>
      <c r="AN211" s="1244"/>
      <c r="AO211" s="1245"/>
      <c r="AP211" s="1243"/>
      <c r="AQ211" s="1244"/>
      <c r="AR211" s="1245"/>
      <c r="AS211" s="1246"/>
      <c r="AT211" s="1247"/>
      <c r="AU211" s="205" t="s">
        <v>386</v>
      </c>
      <c r="AV211" s="1248"/>
      <c r="AW211" s="1249"/>
      <c r="AX211" s="1243"/>
      <c r="AY211" s="1244"/>
      <c r="AZ211" s="1245"/>
      <c r="BA211" s="1466"/>
      <c r="BB211" s="1466"/>
      <c r="BC211" s="1466"/>
      <c r="BD211" s="1466"/>
      <c r="BE211" s="1466"/>
      <c r="BF211" s="1466"/>
      <c r="BG211" s="1466"/>
      <c r="BH211" s="1490"/>
      <c r="BI211" s="1490"/>
      <c r="BJ211" s="1490"/>
      <c r="BK211" s="1490"/>
      <c r="BL211" s="1490"/>
      <c r="BM211" s="1490"/>
      <c r="BN211" s="1490"/>
      <c r="BO211" s="1468"/>
      <c r="BP211" s="1468"/>
      <c r="BQ211" s="1468"/>
      <c r="BR211" s="1468"/>
      <c r="BS211" s="1468"/>
      <c r="BT211" s="1468"/>
      <c r="BU211" s="1468"/>
      <c r="BV211" s="1305" t="str">
        <f>IFERROR(INDEX('報告書(２葉)'!$BJ$11:$BJ$95,MATCH(H209,'報告書(２葉)'!$BI$11:$BI$95,0)),"")</f>
        <v/>
      </c>
      <c r="BW211" s="1305"/>
      <c r="BX211" s="1305"/>
      <c r="BY211" s="1305"/>
      <c r="BZ211" s="1305"/>
      <c r="CA211" s="1305"/>
      <c r="CB211" s="1306"/>
      <c r="CC211" s="1329"/>
      <c r="CD211" s="1329"/>
      <c r="CE211" s="1329"/>
      <c r="CF211" s="1329"/>
      <c r="CG211" s="1329"/>
      <c r="CH211" s="1329"/>
      <c r="CI211" s="1329"/>
      <c r="CJ211" s="41"/>
    </row>
    <row r="212" spans="1:88" ht="20.100000000000001" customHeight="1" x14ac:dyDescent="0.15">
      <c r="A212" s="1471" t="str">
        <f ca="1">IFERROR(VLOOKUP(H212,INDIRECT("機械一覧"),2,FALSE),"")</f>
        <v/>
      </c>
      <c r="B212" s="1472"/>
      <c r="C212" s="1472"/>
      <c r="D212" s="1472"/>
      <c r="E212" s="1472"/>
      <c r="F212" s="1472"/>
      <c r="G212" s="1473"/>
      <c r="H212" s="1489"/>
      <c r="I212" s="1489"/>
      <c r="J212" s="1489"/>
      <c r="K212" s="182" t="s">
        <v>335</v>
      </c>
      <c r="L212" s="1237" t="str">
        <f ca="1">IFERROR(VLOOKUP(H212,INDIRECT("機械一覧"),5,FALSE),"")</f>
        <v/>
      </c>
      <c r="M212" s="1237"/>
      <c r="N212" s="1237"/>
      <c r="O212" s="1237"/>
      <c r="P212" s="1237"/>
      <c r="Q212" s="1237"/>
      <c r="R212" s="1237"/>
      <c r="S212" s="1238"/>
      <c r="T212" s="1479"/>
      <c r="U212" s="1479"/>
      <c r="V212" s="1479"/>
      <c r="W212" s="1480" t="str">
        <f ca="1">IFERROR(VLOOKUP(H212,INDIRECT("機械一覧"),14,FALSE),"")</f>
        <v/>
      </c>
      <c r="X212" s="1481"/>
      <c r="Y212" s="1482"/>
      <c r="Z212" s="1480" t="str">
        <f ca="1">IFERROR(VLOOKUP(H212,INDIRECT("機械一覧"),16,FALSE),"")</f>
        <v/>
      </c>
      <c r="AA212" s="1481"/>
      <c r="AB212" s="1481"/>
      <c r="AC212" s="1481"/>
      <c r="AD212" s="1482"/>
      <c r="AE212" s="1239"/>
      <c r="AF212" s="1240"/>
      <c r="AG212" s="202" t="s">
        <v>27</v>
      </c>
      <c r="AH212" s="1240"/>
      <c r="AI212" s="1240"/>
      <c r="AJ212" s="1241" t="s">
        <v>307</v>
      </c>
      <c r="AK212" s="1241"/>
      <c r="AL212" s="1242"/>
      <c r="AM212" s="1243"/>
      <c r="AN212" s="1244"/>
      <c r="AO212" s="1245"/>
      <c r="AP212" s="1243"/>
      <c r="AQ212" s="1244"/>
      <c r="AR212" s="1245"/>
      <c r="AS212" s="1246"/>
      <c r="AT212" s="1247"/>
      <c r="AU212" s="205" t="s">
        <v>386</v>
      </c>
      <c r="AV212" s="1248"/>
      <c r="AW212" s="1249"/>
      <c r="AX212" s="1284"/>
      <c r="AY212" s="1285"/>
      <c r="AZ212" s="1286"/>
      <c r="BA212" s="1465" t="str">
        <f>IF(AND(ISBLANK(AP212),ISBLANK(AX212),ISBLANK(AP213),ISBLANK(AX213),ISBLANK(AP214),ISBLANK(AX214))," ",IF(AND(ISBLANK(AP213),ISBLANK(AX213),ISBLANK(AP214),ISBLANK(AX214)),AP212*AX212,IF(AND(ISBLANK(AP214),ISBLANK(AX214)),(AP212*AX212)+(AP213*AX213),(AP212*AX212)+(AP213*AX213)+(AP214*AX214))))</f>
        <v xml:space="preserve"> </v>
      </c>
      <c r="BB212" s="1465"/>
      <c r="BC212" s="1465"/>
      <c r="BD212" s="1465"/>
      <c r="BE212" s="1465"/>
      <c r="BF212" s="1465"/>
      <c r="BG212" s="1465"/>
      <c r="BH212" s="1488"/>
      <c r="BI212" s="1488"/>
      <c r="BJ212" s="1488"/>
      <c r="BK212" s="1488"/>
      <c r="BL212" s="1488"/>
      <c r="BM212" s="1488"/>
      <c r="BN212" s="1488"/>
      <c r="BO212" s="1468" t="str">
        <f>IF(OR(BA212=" ",ISBLANK(BH212))," ",ROUNDDOWN(BA212*BH212,0))</f>
        <v xml:space="preserve"> </v>
      </c>
      <c r="BP212" s="1468"/>
      <c r="BQ212" s="1468"/>
      <c r="BR212" s="1468"/>
      <c r="BS212" s="1468"/>
      <c r="BT212" s="1468"/>
      <c r="BU212" s="1468"/>
      <c r="BV212" s="1469">
        <f>IFERROR(INDEX('報告書(２葉)'!$BK$11:$BK$95,MATCH(H212,'報告書(２葉)'!$BI$11:$BI$95,0)),"")</f>
        <v>0</v>
      </c>
      <c r="BW212" s="1469"/>
      <c r="BX212" s="1469"/>
      <c r="BY212" s="1469"/>
      <c r="BZ212" s="1469"/>
      <c r="CA212" s="1469"/>
      <c r="CB212" s="1470"/>
      <c r="CC212" s="1329"/>
      <c r="CD212" s="1329"/>
      <c r="CE212" s="1329"/>
      <c r="CF212" s="1329"/>
      <c r="CG212" s="1329"/>
      <c r="CH212" s="1329"/>
      <c r="CI212" s="1329"/>
      <c r="CJ212" s="41"/>
    </row>
    <row r="213" spans="1:88" ht="20.100000000000001" customHeight="1" x14ac:dyDescent="0.15">
      <c r="A213" s="1474"/>
      <c r="B213" s="941"/>
      <c r="C213" s="941"/>
      <c r="D213" s="941"/>
      <c r="E213" s="941"/>
      <c r="F213" s="941"/>
      <c r="G213" s="1475"/>
      <c r="H213" s="1489"/>
      <c r="I213" s="1489"/>
      <c r="J213" s="1489"/>
      <c r="K213" s="1332" t="str">
        <f ca="1">IFERROR(VLOOKUP(H212,INDIRECT("機械一覧"),3,FALSE),"")</f>
        <v/>
      </c>
      <c r="L213" s="1333"/>
      <c r="M213" s="1333"/>
      <c r="N213" s="1333"/>
      <c r="O213" s="1333"/>
      <c r="P213" s="1333"/>
      <c r="Q213" s="1333"/>
      <c r="R213" s="1333"/>
      <c r="S213" s="1334"/>
      <c r="T213" s="1479"/>
      <c r="U213" s="1479"/>
      <c r="V213" s="1479"/>
      <c r="W213" s="1447"/>
      <c r="X213" s="1450"/>
      <c r="Y213" s="1449"/>
      <c r="Z213" s="1447"/>
      <c r="AA213" s="1450"/>
      <c r="AB213" s="1450"/>
      <c r="AC213" s="1450"/>
      <c r="AD213" s="1449"/>
      <c r="AE213" s="1318"/>
      <c r="AF213" s="833"/>
      <c r="AG213" s="833"/>
      <c r="AH213" s="833"/>
      <c r="AI213" s="833"/>
      <c r="AJ213" s="833"/>
      <c r="AK213" s="833"/>
      <c r="AL213" s="908"/>
      <c r="AM213" s="1243"/>
      <c r="AN213" s="1244"/>
      <c r="AO213" s="1245"/>
      <c r="AP213" s="1243"/>
      <c r="AQ213" s="1244"/>
      <c r="AR213" s="1245"/>
      <c r="AS213" s="1246"/>
      <c r="AT213" s="1247"/>
      <c r="AU213" s="205" t="s">
        <v>386</v>
      </c>
      <c r="AV213" s="1248"/>
      <c r="AW213" s="1249"/>
      <c r="AX213" s="1243"/>
      <c r="AY213" s="1244"/>
      <c r="AZ213" s="1245"/>
      <c r="BA213" s="1466"/>
      <c r="BB213" s="1466"/>
      <c r="BC213" s="1466"/>
      <c r="BD213" s="1466"/>
      <c r="BE213" s="1466"/>
      <c r="BF213" s="1466"/>
      <c r="BG213" s="1466"/>
      <c r="BH213" s="1488"/>
      <c r="BI213" s="1488"/>
      <c r="BJ213" s="1488"/>
      <c r="BK213" s="1488"/>
      <c r="BL213" s="1488"/>
      <c r="BM213" s="1488"/>
      <c r="BN213" s="1488"/>
      <c r="BO213" s="1468"/>
      <c r="BP213" s="1468"/>
      <c r="BQ213" s="1468"/>
      <c r="BR213" s="1468"/>
      <c r="BS213" s="1468"/>
      <c r="BT213" s="1468"/>
      <c r="BU213" s="1468"/>
      <c r="BV213" s="1469"/>
      <c r="BW213" s="1469"/>
      <c r="BX213" s="1469"/>
      <c r="BY213" s="1469"/>
      <c r="BZ213" s="1469"/>
      <c r="CA213" s="1469"/>
      <c r="CB213" s="1470"/>
      <c r="CC213" s="1329"/>
      <c r="CD213" s="1329"/>
      <c r="CE213" s="1329"/>
      <c r="CF213" s="1329"/>
      <c r="CG213" s="1329"/>
      <c r="CH213" s="1329"/>
      <c r="CI213" s="1329"/>
      <c r="CJ213" s="41"/>
    </row>
    <row r="214" spans="1:88" ht="20.100000000000001" customHeight="1" x14ac:dyDescent="0.15">
      <c r="A214" s="1491"/>
      <c r="B214" s="1492"/>
      <c r="C214" s="1492"/>
      <c r="D214" s="1492"/>
      <c r="E214" s="1492"/>
      <c r="F214" s="1492"/>
      <c r="G214" s="1493"/>
      <c r="H214" s="1494"/>
      <c r="I214" s="1494"/>
      <c r="J214" s="1494"/>
      <c r="K214" s="1514" t="str">
        <f ca="1">IFERROR(VLOOKUP(H212,INDIRECT("機械一覧"),4,FALSE),"")</f>
        <v/>
      </c>
      <c r="L214" s="1515"/>
      <c r="M214" s="1515"/>
      <c r="N214" s="1515"/>
      <c r="O214" s="1515"/>
      <c r="P214" s="1515"/>
      <c r="Q214" s="1515"/>
      <c r="R214" s="1515"/>
      <c r="S214" s="199" t="s">
        <v>351</v>
      </c>
      <c r="T214" s="1495"/>
      <c r="U214" s="1495"/>
      <c r="V214" s="1495"/>
      <c r="W214" s="1496"/>
      <c r="X214" s="1497"/>
      <c r="Y214" s="1498"/>
      <c r="Z214" s="1496"/>
      <c r="AA214" s="1497"/>
      <c r="AB214" s="1497"/>
      <c r="AC214" s="1497"/>
      <c r="AD214" s="1498"/>
      <c r="AE214" s="1501"/>
      <c r="AF214" s="1502"/>
      <c r="AG214" s="203" t="s">
        <v>27</v>
      </c>
      <c r="AH214" s="1502"/>
      <c r="AI214" s="1502"/>
      <c r="AJ214" s="1386" t="s">
        <v>135</v>
      </c>
      <c r="AK214" s="1386"/>
      <c r="AL214" s="1387"/>
      <c r="AM214" s="1368"/>
      <c r="AN214" s="1369"/>
      <c r="AO214" s="1370"/>
      <c r="AP214" s="1368"/>
      <c r="AQ214" s="1369"/>
      <c r="AR214" s="1370"/>
      <c r="AS214" s="1371"/>
      <c r="AT214" s="1372"/>
      <c r="AU214" s="206" t="s">
        <v>386</v>
      </c>
      <c r="AV214" s="1373"/>
      <c r="AW214" s="1374"/>
      <c r="AX214" s="1368"/>
      <c r="AY214" s="1369"/>
      <c r="AZ214" s="1370"/>
      <c r="BA214" s="1466"/>
      <c r="BB214" s="1466"/>
      <c r="BC214" s="1466"/>
      <c r="BD214" s="1466"/>
      <c r="BE214" s="1466"/>
      <c r="BF214" s="1466"/>
      <c r="BG214" s="1466"/>
      <c r="BH214" s="1490"/>
      <c r="BI214" s="1490"/>
      <c r="BJ214" s="1490"/>
      <c r="BK214" s="1490"/>
      <c r="BL214" s="1490"/>
      <c r="BM214" s="1490"/>
      <c r="BN214" s="1490"/>
      <c r="BO214" s="1468"/>
      <c r="BP214" s="1468"/>
      <c r="BQ214" s="1468"/>
      <c r="BR214" s="1468"/>
      <c r="BS214" s="1468"/>
      <c r="BT214" s="1468"/>
      <c r="BU214" s="1468"/>
      <c r="BV214" s="1305" t="str">
        <f>IFERROR(INDEX('報告書(２葉)'!$BJ$11:$BJ$95,MATCH(H212,'報告書(２葉)'!$BI$11:$BI$95,0)),"")</f>
        <v/>
      </c>
      <c r="BW214" s="1305"/>
      <c r="BX214" s="1305"/>
      <c r="BY214" s="1305"/>
      <c r="BZ214" s="1305"/>
      <c r="CA214" s="1305"/>
      <c r="CB214" s="1306"/>
      <c r="CC214" s="1329"/>
      <c r="CD214" s="1329"/>
      <c r="CE214" s="1329"/>
      <c r="CF214" s="1329"/>
      <c r="CG214" s="1329"/>
      <c r="CH214" s="1329"/>
      <c r="CI214" s="1329"/>
      <c r="CJ214" s="41"/>
    </row>
    <row r="215" spans="1:88" ht="9.9499999999999993" customHeight="1" x14ac:dyDescent="0.15">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1163" t="s">
        <v>353</v>
      </c>
      <c r="BB215" s="831"/>
      <c r="BC215" s="831"/>
      <c r="BD215" s="831"/>
      <c r="BE215" s="831"/>
      <c r="BF215" s="831"/>
      <c r="BG215" s="831"/>
      <c r="BH215" s="831"/>
      <c r="BI215" s="831"/>
      <c r="BJ215" s="831"/>
      <c r="BK215" s="831"/>
      <c r="BL215" s="831"/>
      <c r="BM215" s="831"/>
      <c r="BN215" s="1164"/>
      <c r="BO215" s="208" t="s">
        <v>409</v>
      </c>
      <c r="BP215" s="1312" t="str">
        <f>IF(SUM(BO200:BU214)=0," ",SUM(BO200:BU214))</f>
        <v xml:space="preserve"> </v>
      </c>
      <c r="BQ215" s="1312"/>
      <c r="BR215" s="1312"/>
      <c r="BS215" s="1312"/>
      <c r="BT215" s="1312"/>
      <c r="BU215" s="209" t="s">
        <v>149</v>
      </c>
      <c r="BV215" s="208" t="s">
        <v>409</v>
      </c>
      <c r="BW215" s="1313" t="str">
        <f>IF(SUM(BV200,BV203,BV206,BV209,BV212)=0," ",SUM(BV200,BV203,BV206,BV209,BV212))</f>
        <v xml:space="preserve"> </v>
      </c>
      <c r="BX215" s="1313"/>
      <c r="BY215" s="1313"/>
      <c r="BZ215" s="1313"/>
      <c r="CA215" s="1313"/>
      <c r="CB215" s="212" t="s">
        <v>149</v>
      </c>
      <c r="CC215" s="213" t="s">
        <v>409</v>
      </c>
      <c r="CD215" s="1312" t="str">
        <f>IF(SUM(CC200:CI214)=0," ",SUM(CC200:CI214))</f>
        <v xml:space="preserve"> </v>
      </c>
      <c r="CE215" s="1312"/>
      <c r="CF215" s="1312"/>
      <c r="CG215" s="1312"/>
      <c r="CH215" s="1312"/>
      <c r="CI215" s="215" t="s">
        <v>149</v>
      </c>
      <c r="CJ215" s="42"/>
    </row>
    <row r="216" spans="1:88" ht="12" customHeight="1" x14ac:dyDescent="0.15">
      <c r="A216" s="192" t="s">
        <v>410</v>
      </c>
      <c r="B216" s="42"/>
      <c r="C216" s="51" t="s">
        <v>411</v>
      </c>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874"/>
      <c r="BB216" s="833"/>
      <c r="BC216" s="833"/>
      <c r="BD216" s="833"/>
      <c r="BE216" s="833"/>
      <c r="BF216" s="833"/>
      <c r="BG216" s="833"/>
      <c r="BH216" s="833"/>
      <c r="BI216" s="833"/>
      <c r="BJ216" s="833"/>
      <c r="BK216" s="833"/>
      <c r="BL216" s="833"/>
      <c r="BM216" s="833"/>
      <c r="BN216" s="908"/>
      <c r="BO216" s="1337"/>
      <c r="BP216" s="1338"/>
      <c r="BQ216" s="1338"/>
      <c r="BR216" s="1338"/>
      <c r="BS216" s="1338"/>
      <c r="BT216" s="1338"/>
      <c r="BU216" s="1339"/>
      <c r="BV216" s="1337"/>
      <c r="BW216" s="1338"/>
      <c r="BX216" s="1338"/>
      <c r="BY216" s="1338"/>
      <c r="BZ216" s="1338"/>
      <c r="CA216" s="1338"/>
      <c r="CB216" s="1339"/>
      <c r="CC216" s="1343"/>
      <c r="CD216" s="1344"/>
      <c r="CE216" s="1344"/>
      <c r="CF216" s="1344"/>
      <c r="CG216" s="1344"/>
      <c r="CH216" s="1344"/>
      <c r="CI216" s="1345"/>
      <c r="CJ216" s="42"/>
    </row>
    <row r="217" spans="1:88" ht="12" customHeight="1" x14ac:dyDescent="0.15">
      <c r="A217" s="42"/>
      <c r="B217" s="42"/>
      <c r="C217" s="51" t="s">
        <v>413</v>
      </c>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1335"/>
      <c r="BB217" s="504"/>
      <c r="BC217" s="504"/>
      <c r="BD217" s="504"/>
      <c r="BE217" s="504"/>
      <c r="BF217" s="504"/>
      <c r="BG217" s="504"/>
      <c r="BH217" s="504"/>
      <c r="BI217" s="504"/>
      <c r="BJ217" s="504"/>
      <c r="BK217" s="504"/>
      <c r="BL217" s="504"/>
      <c r="BM217" s="504"/>
      <c r="BN217" s="1336"/>
      <c r="BO217" s="1340"/>
      <c r="BP217" s="1341"/>
      <c r="BQ217" s="1341"/>
      <c r="BR217" s="1341"/>
      <c r="BS217" s="1341"/>
      <c r="BT217" s="1341"/>
      <c r="BU217" s="1342"/>
      <c r="BV217" s="1340"/>
      <c r="BW217" s="1341"/>
      <c r="BX217" s="1341"/>
      <c r="BY217" s="1341"/>
      <c r="BZ217" s="1341"/>
      <c r="CA217" s="1341"/>
      <c r="CB217" s="1342"/>
      <c r="CC217" s="1346"/>
      <c r="CD217" s="1341"/>
      <c r="CE217" s="1341"/>
      <c r="CF217" s="1341"/>
      <c r="CG217" s="1341"/>
      <c r="CH217" s="1341"/>
      <c r="CI217" s="1347"/>
      <c r="CJ217" s="42"/>
    </row>
    <row r="218" spans="1:88" ht="12" customHeight="1" x14ac:dyDescent="0.15">
      <c r="A218" s="42"/>
      <c r="B218" s="42"/>
      <c r="C218" s="51" t="s">
        <v>322</v>
      </c>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207" t="s">
        <v>284</v>
      </c>
      <c r="BB218" s="49"/>
      <c r="BC218" s="53"/>
      <c r="BD218" s="1348" t="s">
        <v>222</v>
      </c>
      <c r="BE218" s="1349"/>
      <c r="BF218" s="1349"/>
      <c r="BG218" s="1349"/>
      <c r="BH218" s="1349"/>
      <c r="BI218" s="1349"/>
      <c r="BJ218" s="1349"/>
      <c r="BK218" s="1349"/>
      <c r="BL218" s="1349"/>
      <c r="BM218" s="1349"/>
      <c r="BN218" s="1350"/>
      <c r="BO218" s="1267" t="s">
        <v>415</v>
      </c>
      <c r="BP218" s="1314"/>
      <c r="BQ218" s="1314"/>
      <c r="BR218" s="1314"/>
      <c r="BS218" s="1314"/>
      <c r="BT218" s="1314"/>
      <c r="BU218" s="1315"/>
      <c r="BV218" s="1348" t="s">
        <v>31</v>
      </c>
      <c r="BW218" s="1349"/>
      <c r="BX218" s="1349"/>
      <c r="BY218" s="1349"/>
      <c r="BZ218" s="1349"/>
      <c r="CA218" s="1349"/>
      <c r="CB218" s="1350"/>
      <c r="CC218" s="1316" t="s">
        <v>415</v>
      </c>
      <c r="CD218" s="397"/>
      <c r="CE218" s="397"/>
      <c r="CF218" s="397"/>
      <c r="CG218" s="397"/>
      <c r="CH218" s="397"/>
      <c r="CI218" s="1317"/>
      <c r="CJ218" s="42"/>
    </row>
    <row r="219" spans="1:88" ht="12" customHeight="1" x14ac:dyDescent="0.15">
      <c r="A219" s="42"/>
      <c r="B219" s="42"/>
      <c r="C219" s="51" t="s">
        <v>416</v>
      </c>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1357" t="s">
        <v>417</v>
      </c>
      <c r="BB219" s="1358"/>
      <c r="BC219" s="1358"/>
      <c r="BD219" s="1351"/>
      <c r="BE219" s="1352"/>
      <c r="BF219" s="1352"/>
      <c r="BG219" s="1352"/>
      <c r="BH219" s="1352"/>
      <c r="BI219" s="1352"/>
      <c r="BJ219" s="1352"/>
      <c r="BK219" s="1352"/>
      <c r="BL219" s="1352"/>
      <c r="BM219" s="1352"/>
      <c r="BN219" s="1353"/>
      <c r="BO219" s="1337"/>
      <c r="BP219" s="1361"/>
      <c r="BQ219" s="1361"/>
      <c r="BR219" s="1361"/>
      <c r="BS219" s="1361"/>
      <c r="BT219" s="1361"/>
      <c r="BU219" s="1362"/>
      <c r="BV219" s="1351"/>
      <c r="BW219" s="1352"/>
      <c r="BX219" s="1352"/>
      <c r="BY219" s="1352"/>
      <c r="BZ219" s="1352"/>
      <c r="CA219" s="1352"/>
      <c r="CB219" s="1353"/>
      <c r="CC219" s="1337"/>
      <c r="CD219" s="1361"/>
      <c r="CE219" s="1361"/>
      <c r="CF219" s="1361"/>
      <c r="CG219" s="1361"/>
      <c r="CH219" s="1361"/>
      <c r="CI219" s="1366"/>
      <c r="CJ219" s="42"/>
    </row>
    <row r="220" spans="1:88" ht="12" customHeight="1" x14ac:dyDescent="0.15">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1357"/>
      <c r="BB220" s="1358"/>
      <c r="BC220" s="1358"/>
      <c r="BD220" s="1351"/>
      <c r="BE220" s="1352"/>
      <c r="BF220" s="1352"/>
      <c r="BG220" s="1352"/>
      <c r="BH220" s="1352"/>
      <c r="BI220" s="1352"/>
      <c r="BJ220" s="1352"/>
      <c r="BK220" s="1352"/>
      <c r="BL220" s="1352"/>
      <c r="BM220" s="1352"/>
      <c r="BN220" s="1353"/>
      <c r="BO220" s="1337"/>
      <c r="BP220" s="1361"/>
      <c r="BQ220" s="1361"/>
      <c r="BR220" s="1361"/>
      <c r="BS220" s="1361"/>
      <c r="BT220" s="1361"/>
      <c r="BU220" s="1362"/>
      <c r="BV220" s="1351"/>
      <c r="BW220" s="1352"/>
      <c r="BX220" s="1352"/>
      <c r="BY220" s="1352"/>
      <c r="BZ220" s="1352"/>
      <c r="CA220" s="1352"/>
      <c r="CB220" s="1353"/>
      <c r="CC220" s="1337"/>
      <c r="CD220" s="1361"/>
      <c r="CE220" s="1361"/>
      <c r="CF220" s="1361"/>
      <c r="CG220" s="1361"/>
      <c r="CH220" s="1361"/>
      <c r="CI220" s="1366"/>
      <c r="CJ220" s="42"/>
    </row>
    <row r="221" spans="1:88" ht="12" customHeight="1" x14ac:dyDescent="0.1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1359"/>
      <c r="BB221" s="1360"/>
      <c r="BC221" s="1360"/>
      <c r="BD221" s="1354"/>
      <c r="BE221" s="1355"/>
      <c r="BF221" s="1355"/>
      <c r="BG221" s="1355"/>
      <c r="BH221" s="1355"/>
      <c r="BI221" s="1355"/>
      <c r="BJ221" s="1355"/>
      <c r="BK221" s="1355"/>
      <c r="BL221" s="1355"/>
      <c r="BM221" s="1355"/>
      <c r="BN221" s="1356"/>
      <c r="BO221" s="1363"/>
      <c r="BP221" s="1364"/>
      <c r="BQ221" s="1364"/>
      <c r="BR221" s="1364"/>
      <c r="BS221" s="1364"/>
      <c r="BT221" s="1364"/>
      <c r="BU221" s="1365"/>
      <c r="BV221" s="1354"/>
      <c r="BW221" s="1355"/>
      <c r="BX221" s="1355"/>
      <c r="BY221" s="1355"/>
      <c r="BZ221" s="1355"/>
      <c r="CA221" s="1355"/>
      <c r="CB221" s="1356"/>
      <c r="CC221" s="1363"/>
      <c r="CD221" s="1364"/>
      <c r="CE221" s="1364"/>
      <c r="CF221" s="1364"/>
      <c r="CG221" s="1364"/>
      <c r="CH221" s="1364"/>
      <c r="CI221" s="1367"/>
      <c r="CJ221" s="42"/>
    </row>
    <row r="222" spans="1:88" ht="5.0999999999999996" customHeight="1" x14ac:dyDescent="0.1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c r="BZ222" s="42"/>
      <c r="CA222" s="42"/>
      <c r="CB222" s="42"/>
      <c r="CC222" s="42"/>
      <c r="CD222" s="42"/>
      <c r="CE222" s="42"/>
      <c r="CF222" s="42"/>
      <c r="CG222" s="42"/>
      <c r="CH222" s="42"/>
      <c r="CI222" s="42"/>
      <c r="CJ222" s="42"/>
    </row>
    <row r="223" spans="1:88" ht="12" customHeight="1" x14ac:dyDescent="0.15">
      <c r="A223" s="40" t="s">
        <v>377</v>
      </c>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c r="CA223" s="42"/>
      <c r="CB223" s="42"/>
      <c r="CC223" s="42"/>
      <c r="CD223" s="42"/>
      <c r="CE223" s="42"/>
      <c r="CF223" s="42"/>
      <c r="CG223" s="42"/>
      <c r="CH223" s="42"/>
      <c r="CI223" s="42"/>
      <c r="CJ223" s="42"/>
    </row>
    <row r="224" spans="1:88" ht="12" customHeight="1" x14ac:dyDescent="0.1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42"/>
      <c r="CD224" s="42"/>
      <c r="CE224" s="42"/>
      <c r="CF224" s="42"/>
      <c r="CG224" s="42"/>
      <c r="CH224" s="42"/>
      <c r="CI224" s="42"/>
      <c r="CJ224" s="42"/>
    </row>
    <row r="225" spans="1:88" ht="12" customHeight="1" x14ac:dyDescent="0.1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c r="BZ225" s="42"/>
      <c r="CA225" s="42"/>
      <c r="CB225" s="42"/>
      <c r="CC225" s="42"/>
      <c r="CD225" s="42"/>
      <c r="CE225" s="42"/>
      <c r="CF225" s="42"/>
      <c r="CG225" s="42"/>
      <c r="CH225" s="42"/>
      <c r="CI225" s="42"/>
      <c r="CJ225" s="42"/>
    </row>
    <row r="226" spans="1:88" ht="12" customHeight="1" x14ac:dyDescent="0.1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1375" t="s">
        <v>378</v>
      </c>
      <c r="Z226" s="1375"/>
      <c r="AA226" s="1375"/>
      <c r="AB226" s="1375"/>
      <c r="AC226" s="1375"/>
      <c r="AD226" s="1375"/>
      <c r="AE226" s="1375"/>
      <c r="AF226" s="1375"/>
      <c r="AG226" s="1375"/>
      <c r="AH226" s="1375"/>
      <c r="AI226" s="1375"/>
      <c r="AJ226" s="1375"/>
      <c r="AK226" s="1375"/>
      <c r="AL226" s="1375"/>
      <c r="AM226" s="1375"/>
      <c r="AN226" s="1375"/>
      <c r="AO226" s="1375"/>
      <c r="AP226" s="1375"/>
      <c r="AQ226" s="1375"/>
      <c r="AR226" s="1375"/>
      <c r="AS226" s="1375"/>
      <c r="AT226" s="1375"/>
      <c r="AU226" s="1375"/>
      <c r="AV226" s="1375"/>
      <c r="AW226" s="1375"/>
      <c r="AX226" s="1375"/>
      <c r="AY226" s="1375"/>
      <c r="AZ226" s="1375"/>
      <c r="BA226" s="1375"/>
      <c r="BB226" s="1375"/>
      <c r="BC226" s="1375"/>
      <c r="BD226" s="1375"/>
      <c r="BE226" s="1375"/>
      <c r="BF226" s="1376" t="s">
        <v>379</v>
      </c>
      <c r="BG226" s="1376"/>
      <c r="BH226" s="1376"/>
      <c r="BI226" s="1376"/>
      <c r="BJ226" s="1376"/>
      <c r="BK226" s="1376"/>
      <c r="BL226" s="1376"/>
      <c r="BM226" s="1376"/>
      <c r="BN226" s="1376"/>
      <c r="BO226" s="1376"/>
      <c r="BP226" s="1376"/>
      <c r="BQ226" s="1376"/>
      <c r="BR226" s="1376"/>
      <c r="BS226" s="1376"/>
      <c r="BT226" s="1376"/>
      <c r="BU226" s="1376"/>
      <c r="BV226" s="42"/>
      <c r="BW226" s="42"/>
      <c r="BX226" s="42"/>
      <c r="BY226" s="42"/>
      <c r="BZ226" s="42"/>
      <c r="CA226" s="42"/>
      <c r="CB226" s="42"/>
      <c r="CC226" s="42"/>
      <c r="CD226" s="42"/>
      <c r="CE226" s="42"/>
      <c r="CF226" s="42"/>
      <c r="CG226" s="42"/>
      <c r="CH226" s="42"/>
      <c r="CI226" s="42"/>
      <c r="CJ226" s="42"/>
    </row>
    <row r="227" spans="1:88" ht="12" customHeight="1" x14ac:dyDescent="0.1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1375"/>
      <c r="Z227" s="1375"/>
      <c r="AA227" s="1375"/>
      <c r="AB227" s="1375"/>
      <c r="AC227" s="1375"/>
      <c r="AD227" s="1375"/>
      <c r="AE227" s="1375"/>
      <c r="AF227" s="1375"/>
      <c r="AG227" s="1375"/>
      <c r="AH227" s="1375"/>
      <c r="AI227" s="1375"/>
      <c r="AJ227" s="1375"/>
      <c r="AK227" s="1375"/>
      <c r="AL227" s="1375"/>
      <c r="AM227" s="1375"/>
      <c r="AN227" s="1375"/>
      <c r="AO227" s="1375"/>
      <c r="AP227" s="1375"/>
      <c r="AQ227" s="1375"/>
      <c r="AR227" s="1375"/>
      <c r="AS227" s="1375"/>
      <c r="AT227" s="1375"/>
      <c r="AU227" s="1375"/>
      <c r="AV227" s="1375"/>
      <c r="AW227" s="1375"/>
      <c r="AX227" s="1375"/>
      <c r="AY227" s="1375"/>
      <c r="AZ227" s="1375"/>
      <c r="BA227" s="1375"/>
      <c r="BB227" s="1375"/>
      <c r="BC227" s="1375"/>
      <c r="BD227" s="1375"/>
      <c r="BE227" s="1375"/>
      <c r="BF227" s="1376"/>
      <c r="BG227" s="1376"/>
      <c r="BH227" s="1376"/>
      <c r="BI227" s="1376"/>
      <c r="BJ227" s="1376"/>
      <c r="BK227" s="1376"/>
      <c r="BL227" s="1376"/>
      <c r="BM227" s="1376"/>
      <c r="BN227" s="1376"/>
      <c r="BO227" s="1376"/>
      <c r="BP227" s="1376"/>
      <c r="BQ227" s="1376"/>
      <c r="BR227" s="1376"/>
      <c r="BS227" s="1376"/>
      <c r="BT227" s="1376"/>
      <c r="BU227" s="1376"/>
      <c r="BV227" s="42"/>
      <c r="BW227" s="42"/>
      <c r="BX227" s="42"/>
      <c r="BY227" s="42"/>
      <c r="BZ227" s="42"/>
      <c r="CA227" s="42"/>
      <c r="CB227" s="42"/>
      <c r="CC227" s="42"/>
      <c r="CD227" s="42"/>
      <c r="CE227" s="42"/>
      <c r="CF227" s="42"/>
      <c r="CG227" s="42"/>
      <c r="CH227" s="42"/>
      <c r="CI227" s="42"/>
      <c r="CJ227" s="42"/>
    </row>
    <row r="228" spans="1:88" ht="12" customHeight="1" x14ac:dyDescent="0.1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c r="BZ228" s="42"/>
      <c r="CA228" s="42"/>
      <c r="CB228" s="42"/>
      <c r="CC228" s="42"/>
      <c r="CD228" s="42"/>
      <c r="CE228" s="42"/>
      <c r="CF228" s="42"/>
      <c r="CG228" s="42"/>
      <c r="CH228" s="42"/>
      <c r="CI228" s="42"/>
      <c r="CJ228" s="42"/>
    </row>
    <row r="229" spans="1:88" ht="12" customHeight="1" x14ac:dyDescent="0.1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c r="BZ229" s="42"/>
      <c r="CA229" s="42"/>
      <c r="CB229" s="42"/>
      <c r="CC229" s="42"/>
      <c r="CD229" s="42"/>
      <c r="CE229" s="42"/>
      <c r="CF229" s="42"/>
      <c r="CG229" s="42"/>
      <c r="CH229" s="42"/>
      <c r="CI229" s="42"/>
      <c r="CJ229" s="42"/>
    </row>
    <row r="230" spans="1:88" ht="12" customHeight="1" x14ac:dyDescent="0.1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42"/>
      <c r="CC230" s="42"/>
      <c r="CD230" s="42"/>
      <c r="CE230" s="42"/>
      <c r="CF230" s="214" t="s">
        <v>423</v>
      </c>
      <c r="CG230" s="42"/>
      <c r="CH230" s="42"/>
      <c r="CI230" s="42"/>
      <c r="CJ230" s="42"/>
    </row>
    <row r="231" spans="1:88" ht="18" customHeight="1" x14ac:dyDescent="0.1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1233" t="s">
        <v>380</v>
      </c>
      <c r="AT231" s="1234"/>
      <c r="AU231" s="1234"/>
      <c r="AV231" s="1234"/>
      <c r="AW231" s="1234"/>
      <c r="AX231" s="1323">
        <f>IF(ISBLANK(免税証交付申請書!AH14)," ",免税証交付申請書!AH14)</f>
        <v>0</v>
      </c>
      <c r="AY231" s="1324"/>
      <c r="AZ231" s="1324"/>
      <c r="BA231" s="1324"/>
      <c r="BB231" s="1324"/>
      <c r="BC231" s="1324"/>
      <c r="BD231" s="1324"/>
      <c r="BE231" s="1324"/>
      <c r="BF231" s="1324"/>
      <c r="BG231" s="1324"/>
      <c r="BH231" s="1324"/>
      <c r="BI231" s="1324"/>
      <c r="BJ231" s="1324"/>
      <c r="BK231" s="1324"/>
      <c r="BL231" s="1324"/>
      <c r="BM231" s="1324"/>
      <c r="BN231" s="1324"/>
      <c r="BO231" s="1324"/>
      <c r="BP231" s="1324"/>
      <c r="BQ231" s="1234" t="s">
        <v>381</v>
      </c>
      <c r="BR231" s="1234"/>
      <c r="BS231" s="1234"/>
      <c r="BT231" s="1234"/>
      <c r="BU231" s="1234"/>
      <c r="BV231" s="1323">
        <f>IF(ISBLANK(免税証交付申請書!AH22)," ",免税証交付申請書!AH22)</f>
        <v>0</v>
      </c>
      <c r="BW231" s="1324"/>
      <c r="BX231" s="1324"/>
      <c r="BY231" s="1324"/>
      <c r="BZ231" s="1324"/>
      <c r="CA231" s="1324"/>
      <c r="CB231" s="1324"/>
      <c r="CC231" s="1324"/>
      <c r="CD231" s="1324"/>
      <c r="CE231" s="1324"/>
      <c r="CF231" s="1324"/>
      <c r="CG231" s="1324"/>
      <c r="CH231" s="1324"/>
      <c r="CI231" s="1325"/>
      <c r="CJ231" s="42"/>
    </row>
    <row r="232" spans="1:88" ht="18" customHeight="1" x14ac:dyDescent="0.15">
      <c r="A232" s="191" t="s">
        <v>382</v>
      </c>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1235" t="s">
        <v>315</v>
      </c>
      <c r="AT232" s="1236"/>
      <c r="AU232" s="1236"/>
      <c r="AV232" s="1236"/>
      <c r="AW232" s="1236"/>
      <c r="AX232" s="1326"/>
      <c r="AY232" s="1326"/>
      <c r="AZ232" s="1326"/>
      <c r="BA232" s="1326"/>
      <c r="BB232" s="1326"/>
      <c r="BC232" s="1326"/>
      <c r="BD232" s="1326"/>
      <c r="BE232" s="1326"/>
      <c r="BF232" s="1326"/>
      <c r="BG232" s="1326"/>
      <c r="BH232" s="1326"/>
      <c r="BI232" s="1326"/>
      <c r="BJ232" s="1326"/>
      <c r="BK232" s="1326"/>
      <c r="BL232" s="1326"/>
      <c r="BM232" s="1326"/>
      <c r="BN232" s="1326"/>
      <c r="BO232" s="1326"/>
      <c r="BP232" s="1326"/>
      <c r="BQ232" s="1236" t="s">
        <v>383</v>
      </c>
      <c r="BR232" s="1236"/>
      <c r="BS232" s="1236"/>
      <c r="BT232" s="1236"/>
      <c r="BU232" s="1236"/>
      <c r="BV232" s="1326"/>
      <c r="BW232" s="1326"/>
      <c r="BX232" s="1326"/>
      <c r="BY232" s="1326"/>
      <c r="BZ232" s="1326"/>
      <c r="CA232" s="1326"/>
      <c r="CB232" s="1326"/>
      <c r="CC232" s="1326"/>
      <c r="CD232" s="1326"/>
      <c r="CE232" s="1326"/>
      <c r="CF232" s="1326"/>
      <c r="CG232" s="1326"/>
      <c r="CH232" s="1326"/>
      <c r="CI232" s="1327"/>
      <c r="CJ232" s="42"/>
    </row>
    <row r="233" spans="1:88" ht="15" customHeight="1" x14ac:dyDescent="0.15">
      <c r="A233" s="1399" t="s">
        <v>384</v>
      </c>
      <c r="B233" s="1400"/>
      <c r="C233" s="1400"/>
      <c r="D233" s="1400"/>
      <c r="E233" s="1400"/>
      <c r="F233" s="1400"/>
      <c r="G233" s="1401"/>
      <c r="H233" s="1408" t="s">
        <v>385</v>
      </c>
      <c r="I233" s="1400"/>
      <c r="J233" s="1401"/>
      <c r="K233" s="1251" t="s">
        <v>19</v>
      </c>
      <c r="L233" s="1251"/>
      <c r="M233" s="1251"/>
      <c r="N233" s="1251"/>
      <c r="O233" s="1251"/>
      <c r="P233" s="1251"/>
      <c r="Q233" s="1251"/>
      <c r="R233" s="1251"/>
      <c r="S233" s="1251"/>
      <c r="T233" s="1412" t="s">
        <v>4</v>
      </c>
      <c r="U233" s="1413"/>
      <c r="V233" s="1414"/>
      <c r="W233" s="1408" t="s">
        <v>55</v>
      </c>
      <c r="X233" s="1400"/>
      <c r="Y233" s="1401"/>
      <c r="Z233" s="381" t="s">
        <v>200</v>
      </c>
      <c r="AA233" s="381"/>
      <c r="AB233" s="381"/>
      <c r="AC233" s="381"/>
      <c r="AD233" s="381"/>
      <c r="AE233" s="1251" t="s">
        <v>387</v>
      </c>
      <c r="AF233" s="1251"/>
      <c r="AG233" s="1251"/>
      <c r="AH233" s="1251"/>
      <c r="AI233" s="1251"/>
      <c r="AJ233" s="1251"/>
      <c r="AK233" s="1251"/>
      <c r="AL233" s="1251"/>
      <c r="AM233" s="1252" t="s">
        <v>388</v>
      </c>
      <c r="AN233" s="1253"/>
      <c r="AO233" s="1253"/>
      <c r="AP233" s="1253"/>
      <c r="AQ233" s="1253"/>
      <c r="AR233" s="1254"/>
      <c r="AS233" s="1255" t="s">
        <v>36</v>
      </c>
      <c r="AT233" s="1256"/>
      <c r="AU233" s="1256"/>
      <c r="AV233" s="1256"/>
      <c r="AW233" s="1256"/>
      <c r="AX233" s="1256"/>
      <c r="AY233" s="1256"/>
      <c r="AZ233" s="1257"/>
      <c r="BA233" s="1252" t="s">
        <v>390</v>
      </c>
      <c r="BB233" s="1253"/>
      <c r="BC233" s="1253"/>
      <c r="BD233" s="1253"/>
      <c r="BE233" s="1253"/>
      <c r="BF233" s="1253"/>
      <c r="BG233" s="1254"/>
      <c r="BH233" s="1252" t="s">
        <v>52</v>
      </c>
      <c r="BI233" s="1253"/>
      <c r="BJ233" s="1253"/>
      <c r="BK233" s="1253"/>
      <c r="BL233" s="1253"/>
      <c r="BM233" s="1253"/>
      <c r="BN233" s="1254"/>
      <c r="BO233" s="1252" t="s">
        <v>391</v>
      </c>
      <c r="BP233" s="1253"/>
      <c r="BQ233" s="1253"/>
      <c r="BR233" s="1253"/>
      <c r="BS233" s="1253"/>
      <c r="BT233" s="1253"/>
      <c r="BU233" s="1254"/>
      <c r="BV233" s="1419" t="s">
        <v>39</v>
      </c>
      <c r="BW233" s="1420"/>
      <c r="BX233" s="1420"/>
      <c r="BY233" s="1420"/>
      <c r="BZ233" s="1420"/>
      <c r="CA233" s="1420"/>
      <c r="CB233" s="1420"/>
      <c r="CC233" s="1278" t="s">
        <v>284</v>
      </c>
      <c r="CD233" s="1279"/>
      <c r="CE233" s="1279"/>
      <c r="CF233" s="1279"/>
      <c r="CG233" s="1279"/>
      <c r="CH233" s="1279"/>
      <c r="CI233" s="1280"/>
      <c r="CJ233" s="41"/>
    </row>
    <row r="234" spans="1:88" ht="15" customHeight="1" x14ac:dyDescent="0.15">
      <c r="A234" s="1402"/>
      <c r="B234" s="1403"/>
      <c r="C234" s="1403"/>
      <c r="D234" s="1403"/>
      <c r="E234" s="1403"/>
      <c r="F234" s="1403"/>
      <c r="G234" s="1404"/>
      <c r="H234" s="1409"/>
      <c r="I234" s="1410"/>
      <c r="J234" s="1404"/>
      <c r="K234" s="1281" t="s">
        <v>392</v>
      </c>
      <c r="L234" s="1281"/>
      <c r="M234" s="1281"/>
      <c r="N234" s="1281"/>
      <c r="O234" s="1281"/>
      <c r="P234" s="1281"/>
      <c r="Q234" s="1281"/>
      <c r="R234" s="1281"/>
      <c r="S234" s="1281"/>
      <c r="T234" s="1318"/>
      <c r="U234" s="1415"/>
      <c r="V234" s="908"/>
      <c r="W234" s="1409"/>
      <c r="X234" s="1410"/>
      <c r="Y234" s="1404"/>
      <c r="Z234" s="1417"/>
      <c r="AA234" s="1417"/>
      <c r="AB234" s="1417"/>
      <c r="AC234" s="1417"/>
      <c r="AD234" s="1417"/>
      <c r="AE234" s="1281"/>
      <c r="AF234" s="1281"/>
      <c r="AG234" s="1281"/>
      <c r="AH234" s="1281"/>
      <c r="AI234" s="1281"/>
      <c r="AJ234" s="1281"/>
      <c r="AK234" s="1281"/>
      <c r="AL234" s="1281"/>
      <c r="AM234" s="1261" t="s">
        <v>394</v>
      </c>
      <c r="AN234" s="1262"/>
      <c r="AO234" s="1262"/>
      <c r="AP234" s="1262"/>
      <c r="AQ234" s="1262"/>
      <c r="AR234" s="1263"/>
      <c r="AS234" s="1258" t="s">
        <v>395</v>
      </c>
      <c r="AT234" s="1259"/>
      <c r="AU234" s="1259"/>
      <c r="AV234" s="1259"/>
      <c r="AW234" s="1259"/>
      <c r="AX234" s="1259"/>
      <c r="AY234" s="1259"/>
      <c r="AZ234" s="1260"/>
      <c r="BA234" s="1261" t="s">
        <v>161</v>
      </c>
      <c r="BB234" s="1262"/>
      <c r="BC234" s="1262"/>
      <c r="BD234" s="1262"/>
      <c r="BE234" s="1262"/>
      <c r="BF234" s="1262"/>
      <c r="BG234" s="1263"/>
      <c r="BH234" s="1261" t="s">
        <v>396</v>
      </c>
      <c r="BI234" s="1262"/>
      <c r="BJ234" s="1262"/>
      <c r="BK234" s="1262"/>
      <c r="BL234" s="1262"/>
      <c r="BM234" s="1262"/>
      <c r="BN234" s="1263"/>
      <c r="BO234" s="1261" t="s">
        <v>397</v>
      </c>
      <c r="BP234" s="1262"/>
      <c r="BQ234" s="1262"/>
      <c r="BR234" s="1262"/>
      <c r="BS234" s="1262"/>
      <c r="BT234" s="1262"/>
      <c r="BU234" s="1263"/>
      <c r="BV234" s="1421"/>
      <c r="BW234" s="1422"/>
      <c r="BX234" s="1422"/>
      <c r="BY234" s="1422"/>
      <c r="BZ234" s="1422"/>
      <c r="CA234" s="1422"/>
      <c r="CB234" s="1422"/>
      <c r="CC234" s="1297" t="s">
        <v>44</v>
      </c>
      <c r="CD234" s="1298"/>
      <c r="CE234" s="1298"/>
      <c r="CF234" s="1298"/>
      <c r="CG234" s="1298"/>
      <c r="CH234" s="1298"/>
      <c r="CI234" s="1299"/>
      <c r="CJ234" s="41"/>
    </row>
    <row r="235" spans="1:88" ht="15" customHeight="1" x14ac:dyDescent="0.15">
      <c r="A235" s="1405"/>
      <c r="B235" s="1406"/>
      <c r="C235" s="1406"/>
      <c r="D235" s="1406"/>
      <c r="E235" s="1406"/>
      <c r="F235" s="1406"/>
      <c r="G235" s="1407"/>
      <c r="H235" s="1411"/>
      <c r="I235" s="1406"/>
      <c r="J235" s="1407"/>
      <c r="K235" s="1319" t="s">
        <v>398</v>
      </c>
      <c r="L235" s="1319"/>
      <c r="M235" s="1319"/>
      <c r="N235" s="1319"/>
      <c r="O235" s="1319"/>
      <c r="P235" s="1319"/>
      <c r="Q235" s="1319"/>
      <c r="R235" s="1319"/>
      <c r="S235" s="1319"/>
      <c r="T235" s="1416"/>
      <c r="U235" s="504"/>
      <c r="V235" s="1336"/>
      <c r="W235" s="1411"/>
      <c r="X235" s="1406"/>
      <c r="Y235" s="1407"/>
      <c r="Z235" s="1418"/>
      <c r="AA235" s="1418"/>
      <c r="AB235" s="1418"/>
      <c r="AC235" s="1418"/>
      <c r="AD235" s="1418"/>
      <c r="AE235" s="1319"/>
      <c r="AF235" s="1319"/>
      <c r="AG235" s="1319"/>
      <c r="AH235" s="1319"/>
      <c r="AI235" s="1319"/>
      <c r="AJ235" s="1319"/>
      <c r="AK235" s="1319"/>
      <c r="AL235" s="1319"/>
      <c r="AM235" s="1264" t="s">
        <v>400</v>
      </c>
      <c r="AN235" s="1265"/>
      <c r="AO235" s="1265"/>
      <c r="AP235" s="1265"/>
      <c r="AQ235" s="1265"/>
      <c r="AR235" s="1266"/>
      <c r="AS235" s="1320" t="s">
        <v>401</v>
      </c>
      <c r="AT235" s="1321"/>
      <c r="AU235" s="1321"/>
      <c r="AV235" s="1321"/>
      <c r="AW235" s="1321"/>
      <c r="AX235" s="1321"/>
      <c r="AY235" s="1321"/>
      <c r="AZ235" s="1322"/>
      <c r="BA235" s="1264" t="s">
        <v>402</v>
      </c>
      <c r="BB235" s="1265"/>
      <c r="BC235" s="1265"/>
      <c r="BD235" s="1265"/>
      <c r="BE235" s="1265"/>
      <c r="BF235" s="1265"/>
      <c r="BG235" s="1266"/>
      <c r="BH235" s="1264" t="s">
        <v>403</v>
      </c>
      <c r="BI235" s="1265"/>
      <c r="BJ235" s="1265"/>
      <c r="BK235" s="1265"/>
      <c r="BL235" s="1265"/>
      <c r="BM235" s="1265"/>
      <c r="BN235" s="1266"/>
      <c r="BO235" s="1264" t="s">
        <v>24</v>
      </c>
      <c r="BP235" s="1265"/>
      <c r="BQ235" s="1265"/>
      <c r="BR235" s="1265"/>
      <c r="BS235" s="1265"/>
      <c r="BT235" s="1265"/>
      <c r="BU235" s="1266"/>
      <c r="BV235" s="1423"/>
      <c r="BW235" s="1424"/>
      <c r="BX235" s="1424"/>
      <c r="BY235" s="1424"/>
      <c r="BZ235" s="1424"/>
      <c r="CA235" s="1424"/>
      <c r="CB235" s="1424"/>
      <c r="CC235" s="1300" t="s">
        <v>404</v>
      </c>
      <c r="CD235" s="1301"/>
      <c r="CE235" s="1301"/>
      <c r="CF235" s="1301"/>
      <c r="CG235" s="1301"/>
      <c r="CH235" s="1301"/>
      <c r="CI235" s="1302"/>
      <c r="CJ235" s="41"/>
    </row>
    <row r="236" spans="1:88" ht="8.1" customHeight="1" x14ac:dyDescent="0.15">
      <c r="A236" s="1425" t="str">
        <f ca="1">IFERROR(VLOOKUP(H236,INDIRECT("機械一覧"),2,FALSE),"")</f>
        <v/>
      </c>
      <c r="B236" s="1426"/>
      <c r="C236" s="1426"/>
      <c r="D236" s="1426"/>
      <c r="E236" s="1426"/>
      <c r="F236" s="1426"/>
      <c r="G236" s="1427"/>
      <c r="H236" s="1434"/>
      <c r="I236" s="1435"/>
      <c r="J236" s="1436"/>
      <c r="K236" s="1125" t="s">
        <v>335</v>
      </c>
      <c r="L236" s="1506" t="str">
        <f ca="1">IFERROR(VLOOKUP(H236,INDIRECT("機械一覧"),5,FALSE),"")</f>
        <v/>
      </c>
      <c r="M236" s="1506"/>
      <c r="N236" s="1506"/>
      <c r="O236" s="1506"/>
      <c r="P236" s="1506"/>
      <c r="Q236" s="1506"/>
      <c r="R236" s="1506"/>
      <c r="S236" s="1507"/>
      <c r="T236" s="1267" t="s">
        <v>405</v>
      </c>
      <c r="U236" s="1268"/>
      <c r="V236" s="1269"/>
      <c r="W236" s="1444" t="str">
        <f ca="1">IFERROR(VLOOKUP(H236,INDIRECT("機械一覧"),14,FALSE),"")</f>
        <v/>
      </c>
      <c r="X236" s="1445"/>
      <c r="Y236" s="1446"/>
      <c r="Z236" s="1444" t="str">
        <f ca="1">IFERROR(VLOOKUP(H236,INDIRECT("機械一覧"),16,FALSE),"")</f>
        <v/>
      </c>
      <c r="AA236" s="1445"/>
      <c r="AB236" s="1445"/>
      <c r="AC236" s="1445"/>
      <c r="AD236" s="1446"/>
      <c r="AE236" s="1510"/>
      <c r="AF236" s="1451"/>
      <c r="AG236" s="1453" t="s">
        <v>27</v>
      </c>
      <c r="AH236" s="1451"/>
      <c r="AI236" s="1451"/>
      <c r="AJ236" s="1455" t="s">
        <v>307</v>
      </c>
      <c r="AK236" s="1455"/>
      <c r="AL236" s="1456"/>
      <c r="AM236" s="1270" t="s">
        <v>27</v>
      </c>
      <c r="AN236" s="1270"/>
      <c r="AO236" s="1270"/>
      <c r="AP236" s="1271" t="s">
        <v>407</v>
      </c>
      <c r="AQ236" s="1270"/>
      <c r="AR236" s="1270"/>
      <c r="AS236" s="1272" t="s">
        <v>151</v>
      </c>
      <c r="AT236" s="1273"/>
      <c r="AU236" s="1273"/>
      <c r="AV236" s="1273"/>
      <c r="AW236" s="1274"/>
      <c r="AX236" s="1275" t="s">
        <v>294</v>
      </c>
      <c r="AY236" s="1275"/>
      <c r="AZ236" s="1275"/>
      <c r="BA236" s="1276" t="s">
        <v>294</v>
      </c>
      <c r="BB236" s="1276"/>
      <c r="BC236" s="1276"/>
      <c r="BD236" s="1276"/>
      <c r="BE236" s="1276"/>
      <c r="BF236" s="1276"/>
      <c r="BG236" s="1276"/>
      <c r="BH236" s="1277" t="s">
        <v>341</v>
      </c>
      <c r="BI236" s="1277"/>
      <c r="BJ236" s="1277"/>
      <c r="BK236" s="1277"/>
      <c r="BL236" s="1277"/>
      <c r="BM236" s="1277"/>
      <c r="BN236" s="1277"/>
      <c r="BO236" s="1277" t="s">
        <v>341</v>
      </c>
      <c r="BP236" s="1277"/>
      <c r="BQ236" s="1277"/>
      <c r="BR236" s="1277"/>
      <c r="BS236" s="1277"/>
      <c r="BT236" s="1277"/>
      <c r="BU236" s="1277"/>
      <c r="BV236" s="1277" t="s">
        <v>341</v>
      </c>
      <c r="BW236" s="1277"/>
      <c r="BX236" s="1277"/>
      <c r="BY236" s="1277"/>
      <c r="BZ236" s="1277"/>
      <c r="CA236" s="1277"/>
      <c r="CB236" s="1303"/>
      <c r="CC236" s="1304" t="s">
        <v>341</v>
      </c>
      <c r="CD236" s="1277"/>
      <c r="CE236" s="1277"/>
      <c r="CF236" s="1277"/>
      <c r="CG236" s="1277"/>
      <c r="CH236" s="1277"/>
      <c r="CI236" s="1303"/>
      <c r="CJ236" s="41"/>
    </row>
    <row r="237" spans="1:88" ht="12" customHeight="1" x14ac:dyDescent="0.15">
      <c r="A237" s="1428"/>
      <c r="B237" s="1429"/>
      <c r="C237" s="1429"/>
      <c r="D237" s="1429"/>
      <c r="E237" s="1429"/>
      <c r="F237" s="1429"/>
      <c r="G237" s="1430"/>
      <c r="H237" s="1437"/>
      <c r="I237" s="1438"/>
      <c r="J237" s="1439"/>
      <c r="K237" s="988"/>
      <c r="L237" s="1508"/>
      <c r="M237" s="1508"/>
      <c r="N237" s="1508"/>
      <c r="O237" s="1508"/>
      <c r="P237" s="1508"/>
      <c r="Q237" s="1508"/>
      <c r="R237" s="1508"/>
      <c r="S237" s="1509"/>
      <c r="T237" s="1459"/>
      <c r="U237" s="1460"/>
      <c r="V237" s="1461"/>
      <c r="W237" s="1447"/>
      <c r="X237" s="1448"/>
      <c r="Y237" s="1449"/>
      <c r="Z237" s="1447"/>
      <c r="AA237" s="1450"/>
      <c r="AB237" s="1450"/>
      <c r="AC237" s="1450"/>
      <c r="AD237" s="1449"/>
      <c r="AE237" s="1511"/>
      <c r="AF237" s="1452"/>
      <c r="AG237" s="1454"/>
      <c r="AH237" s="1452"/>
      <c r="AI237" s="1452"/>
      <c r="AJ237" s="1457"/>
      <c r="AK237" s="1457"/>
      <c r="AL237" s="1458"/>
      <c r="AM237" s="1284"/>
      <c r="AN237" s="1285"/>
      <c r="AO237" s="1286"/>
      <c r="AP237" s="1284"/>
      <c r="AQ237" s="1285"/>
      <c r="AR237" s="1286"/>
      <c r="AS237" s="1287"/>
      <c r="AT237" s="1288"/>
      <c r="AU237" s="204" t="s">
        <v>386</v>
      </c>
      <c r="AV237" s="1289"/>
      <c r="AW237" s="1290"/>
      <c r="AX237" s="1284"/>
      <c r="AY237" s="1285"/>
      <c r="AZ237" s="1286"/>
      <c r="BA237" s="1465" t="str">
        <f>IF(AND(ISBLANK(AP237),ISBLANK(AX237),ISBLANK(AP238),ISBLANK(AX238),ISBLANK(AP239),ISBLANK(AX239))," ",IF(AND(ISBLANK(AP238),ISBLANK(AX238),ISBLANK(AP239),ISBLANK(AX239)),AP237*AX237,IF(AND(ISBLANK(AP239),ISBLANK(AX239)),(AP237*AX237)+(AP238*AX238),(AP237*AX237)+(AP238*AX238)+(AP239*AX239))))</f>
        <v xml:space="preserve"> </v>
      </c>
      <c r="BB237" s="1465"/>
      <c r="BC237" s="1465"/>
      <c r="BD237" s="1465"/>
      <c r="BE237" s="1465"/>
      <c r="BF237" s="1465"/>
      <c r="BG237" s="1465"/>
      <c r="BH237" s="1487"/>
      <c r="BI237" s="1487"/>
      <c r="BJ237" s="1487"/>
      <c r="BK237" s="1487"/>
      <c r="BL237" s="1487"/>
      <c r="BM237" s="1487"/>
      <c r="BN237" s="1487"/>
      <c r="BO237" s="1467" t="str">
        <f>IF(OR(BA237=" ",ISBLANK(BH237))," ",ROUNDDOWN(BA237*BH237,0))</f>
        <v xml:space="preserve"> </v>
      </c>
      <c r="BP237" s="1467"/>
      <c r="BQ237" s="1467"/>
      <c r="BR237" s="1467"/>
      <c r="BS237" s="1467"/>
      <c r="BT237" s="1467"/>
      <c r="BU237" s="1467"/>
      <c r="BV237" s="1469">
        <f>IFERROR(INDEX('報告書(２葉)'!$BK$10:$BK$95,MATCH(H236,'報告書(２葉)'!$BI$10:$BI$95,0)),"")</f>
        <v>0</v>
      </c>
      <c r="BW237" s="1469"/>
      <c r="BX237" s="1469"/>
      <c r="BY237" s="1469"/>
      <c r="BZ237" s="1469"/>
      <c r="CA237" s="1469"/>
      <c r="CB237" s="1470"/>
      <c r="CC237" s="1328"/>
      <c r="CD237" s="1328"/>
      <c r="CE237" s="1328"/>
      <c r="CF237" s="1328"/>
      <c r="CG237" s="1328"/>
      <c r="CH237" s="1328"/>
      <c r="CI237" s="1328"/>
      <c r="CJ237" s="41"/>
    </row>
    <row r="238" spans="1:88" ht="20.100000000000001" customHeight="1" x14ac:dyDescent="0.15">
      <c r="A238" s="1428"/>
      <c r="B238" s="1429"/>
      <c r="C238" s="1429"/>
      <c r="D238" s="1429"/>
      <c r="E238" s="1429"/>
      <c r="F238" s="1429"/>
      <c r="G238" s="1430"/>
      <c r="H238" s="1437"/>
      <c r="I238" s="1438"/>
      <c r="J238" s="1439"/>
      <c r="K238" s="1332" t="str">
        <f ca="1">IFERROR(VLOOKUP(H236,INDIRECT("機械一覧"),3,FALSE),"")</f>
        <v/>
      </c>
      <c r="L238" s="1333"/>
      <c r="M238" s="1333"/>
      <c r="N238" s="1333"/>
      <c r="O238" s="1333"/>
      <c r="P238" s="1333"/>
      <c r="Q238" s="1333"/>
      <c r="R238" s="1333"/>
      <c r="S238" s="1334"/>
      <c r="T238" s="1462"/>
      <c r="U238" s="1463"/>
      <c r="V238" s="1464"/>
      <c r="W238" s="1447"/>
      <c r="X238" s="1448"/>
      <c r="Y238" s="1449"/>
      <c r="Z238" s="1447"/>
      <c r="AA238" s="1450"/>
      <c r="AB238" s="1450"/>
      <c r="AC238" s="1450"/>
      <c r="AD238" s="1449"/>
      <c r="AE238" s="833"/>
      <c r="AF238" s="833"/>
      <c r="AG238" s="833"/>
      <c r="AH238" s="833"/>
      <c r="AI238" s="833"/>
      <c r="AJ238" s="833"/>
      <c r="AK238" s="833"/>
      <c r="AL238" s="908"/>
      <c r="AM238" s="1243"/>
      <c r="AN238" s="1244"/>
      <c r="AO238" s="1245"/>
      <c r="AP238" s="1243"/>
      <c r="AQ238" s="1244"/>
      <c r="AR238" s="1245"/>
      <c r="AS238" s="1246"/>
      <c r="AT238" s="1247"/>
      <c r="AU238" s="205" t="s">
        <v>386</v>
      </c>
      <c r="AV238" s="1248"/>
      <c r="AW238" s="1249"/>
      <c r="AX238" s="1243"/>
      <c r="AY238" s="1244"/>
      <c r="AZ238" s="1245"/>
      <c r="BA238" s="1466"/>
      <c r="BB238" s="1466"/>
      <c r="BC238" s="1466"/>
      <c r="BD238" s="1466"/>
      <c r="BE238" s="1466"/>
      <c r="BF238" s="1466"/>
      <c r="BG238" s="1466"/>
      <c r="BH238" s="1488"/>
      <c r="BI238" s="1488"/>
      <c r="BJ238" s="1488"/>
      <c r="BK238" s="1488"/>
      <c r="BL238" s="1488"/>
      <c r="BM238" s="1488"/>
      <c r="BN238" s="1488"/>
      <c r="BO238" s="1468"/>
      <c r="BP238" s="1468"/>
      <c r="BQ238" s="1468"/>
      <c r="BR238" s="1468"/>
      <c r="BS238" s="1468"/>
      <c r="BT238" s="1468"/>
      <c r="BU238" s="1468"/>
      <c r="BV238" s="1469"/>
      <c r="BW238" s="1469"/>
      <c r="BX238" s="1469"/>
      <c r="BY238" s="1469"/>
      <c r="BZ238" s="1469"/>
      <c r="CA238" s="1469"/>
      <c r="CB238" s="1470"/>
      <c r="CC238" s="1329"/>
      <c r="CD238" s="1329"/>
      <c r="CE238" s="1329"/>
      <c r="CF238" s="1329"/>
      <c r="CG238" s="1329"/>
      <c r="CH238" s="1329"/>
      <c r="CI238" s="1329"/>
      <c r="CJ238" s="41"/>
    </row>
    <row r="239" spans="1:88" ht="20.100000000000001" customHeight="1" x14ac:dyDescent="0.15">
      <c r="A239" s="1431"/>
      <c r="B239" s="1432"/>
      <c r="C239" s="1432"/>
      <c r="D239" s="1432"/>
      <c r="E239" s="1432"/>
      <c r="F239" s="1432"/>
      <c r="G239" s="1433"/>
      <c r="H239" s="1437"/>
      <c r="I239" s="1438"/>
      <c r="J239" s="1439"/>
      <c r="K239" s="1380" t="str">
        <f ca="1">IFERROR(VLOOKUP(H236,INDIRECT("機械一覧"),4,FALSE),"")</f>
        <v/>
      </c>
      <c r="L239" s="1381"/>
      <c r="M239" s="1381"/>
      <c r="N239" s="1381"/>
      <c r="O239" s="1381"/>
      <c r="P239" s="1381"/>
      <c r="Q239" s="1381"/>
      <c r="R239" s="1381"/>
      <c r="S239" s="198" t="s">
        <v>351</v>
      </c>
      <c r="T239" s="1462"/>
      <c r="U239" s="1463"/>
      <c r="V239" s="1464"/>
      <c r="W239" s="1447"/>
      <c r="X239" s="1450"/>
      <c r="Y239" s="1449"/>
      <c r="Z239" s="1447"/>
      <c r="AA239" s="1450"/>
      <c r="AB239" s="1450"/>
      <c r="AC239" s="1450"/>
      <c r="AD239" s="1449"/>
      <c r="AE239" s="1307"/>
      <c r="AF239" s="1294"/>
      <c r="AG239" s="201" t="s">
        <v>27</v>
      </c>
      <c r="AH239" s="1294"/>
      <c r="AI239" s="1294"/>
      <c r="AJ239" s="1295" t="s">
        <v>135</v>
      </c>
      <c r="AK239" s="1295"/>
      <c r="AL239" s="1296"/>
      <c r="AM239" s="1243"/>
      <c r="AN239" s="1244"/>
      <c r="AO239" s="1245"/>
      <c r="AP239" s="1284"/>
      <c r="AQ239" s="1285"/>
      <c r="AR239" s="1286"/>
      <c r="AS239" s="1246"/>
      <c r="AT239" s="1247"/>
      <c r="AU239" s="205" t="s">
        <v>386</v>
      </c>
      <c r="AV239" s="1248"/>
      <c r="AW239" s="1249"/>
      <c r="AX239" s="1284"/>
      <c r="AY239" s="1285"/>
      <c r="AZ239" s="1286"/>
      <c r="BA239" s="1466"/>
      <c r="BB239" s="1466"/>
      <c r="BC239" s="1466"/>
      <c r="BD239" s="1466"/>
      <c r="BE239" s="1466"/>
      <c r="BF239" s="1466"/>
      <c r="BG239" s="1466"/>
      <c r="BH239" s="1488"/>
      <c r="BI239" s="1488"/>
      <c r="BJ239" s="1488"/>
      <c r="BK239" s="1488"/>
      <c r="BL239" s="1488"/>
      <c r="BM239" s="1488"/>
      <c r="BN239" s="1488"/>
      <c r="BO239" s="1468"/>
      <c r="BP239" s="1468"/>
      <c r="BQ239" s="1468"/>
      <c r="BR239" s="1468"/>
      <c r="BS239" s="1468"/>
      <c r="BT239" s="1468"/>
      <c r="BU239" s="1468"/>
      <c r="BV239" s="1305" t="str">
        <f>IFERROR(INDEX('報告書(２葉)'!$BJ$11:$BJ$95,MATCH(H236,'報告書(２葉)'!$BI$11:$BI$95,0)),"")</f>
        <v/>
      </c>
      <c r="BW239" s="1305"/>
      <c r="BX239" s="1305"/>
      <c r="BY239" s="1305"/>
      <c r="BZ239" s="1305"/>
      <c r="CA239" s="1305"/>
      <c r="CB239" s="1306"/>
      <c r="CC239" s="1329"/>
      <c r="CD239" s="1329"/>
      <c r="CE239" s="1329"/>
      <c r="CF239" s="1329"/>
      <c r="CG239" s="1329"/>
      <c r="CH239" s="1329"/>
      <c r="CI239" s="1329"/>
      <c r="CJ239" s="41"/>
    </row>
    <row r="240" spans="1:88" ht="20.100000000000001" customHeight="1" x14ac:dyDescent="0.15">
      <c r="A240" s="1471" t="str">
        <f ca="1">IFERROR(VLOOKUP(H240,INDIRECT("機械一覧"),2,FALSE),"")</f>
        <v/>
      </c>
      <c r="B240" s="1472"/>
      <c r="C240" s="1472"/>
      <c r="D240" s="1472"/>
      <c r="E240" s="1472"/>
      <c r="F240" s="1472"/>
      <c r="G240" s="1473"/>
      <c r="H240" s="1437"/>
      <c r="I240" s="1438"/>
      <c r="J240" s="1439"/>
      <c r="K240" s="182" t="s">
        <v>335</v>
      </c>
      <c r="L240" s="1237" t="str">
        <f ca="1">IFERROR(VLOOKUP(H240,INDIRECT("機械一覧"),5,FALSE),"")</f>
        <v/>
      </c>
      <c r="M240" s="1237"/>
      <c r="N240" s="1237"/>
      <c r="O240" s="1237"/>
      <c r="P240" s="1237"/>
      <c r="Q240" s="1237"/>
      <c r="R240" s="1237"/>
      <c r="S240" s="1238"/>
      <c r="T240" s="1479"/>
      <c r="U240" s="1479"/>
      <c r="V240" s="1479"/>
      <c r="W240" s="1480" t="str">
        <f ca="1">IFERROR(VLOOKUP(H240,INDIRECT("機械一覧"),14,FALSE),"")</f>
        <v/>
      </c>
      <c r="X240" s="1481"/>
      <c r="Y240" s="1482"/>
      <c r="Z240" s="1480" t="str">
        <f ca="1">IFERROR(VLOOKUP(H240,INDIRECT("機械一覧"),16,FALSE),"")</f>
        <v/>
      </c>
      <c r="AA240" s="1481"/>
      <c r="AB240" s="1481"/>
      <c r="AC240" s="1481"/>
      <c r="AD240" s="1482"/>
      <c r="AE240" s="1239"/>
      <c r="AF240" s="1240"/>
      <c r="AG240" s="202" t="s">
        <v>27</v>
      </c>
      <c r="AH240" s="1240"/>
      <c r="AI240" s="1240"/>
      <c r="AJ240" s="1241" t="s">
        <v>307</v>
      </c>
      <c r="AK240" s="1241"/>
      <c r="AL240" s="1242"/>
      <c r="AM240" s="1243"/>
      <c r="AN240" s="1244"/>
      <c r="AO240" s="1245"/>
      <c r="AP240" s="1243"/>
      <c r="AQ240" s="1244"/>
      <c r="AR240" s="1245"/>
      <c r="AS240" s="1246"/>
      <c r="AT240" s="1247"/>
      <c r="AU240" s="205" t="s">
        <v>386</v>
      </c>
      <c r="AV240" s="1248"/>
      <c r="AW240" s="1249"/>
      <c r="AX240" s="1243"/>
      <c r="AY240" s="1244"/>
      <c r="AZ240" s="1245"/>
      <c r="BA240" s="1465" t="str">
        <f>IF(AND(ISBLANK(AP240),ISBLANK(AX240),ISBLANK(AP241),ISBLANK(AX241),ISBLANK(AP242),ISBLANK(AX242))," ",IF(AND(ISBLANK(AP241),ISBLANK(AX241),ISBLANK(AP242),ISBLANK(AX242)),AP240*AX240,IF(AND(ISBLANK(AP242),ISBLANK(AX242)),(AP240*AX240)+(AP241*AX241),(AP240*AX240)+(AP241*AX241)+(AP242*AX242))))</f>
        <v xml:space="preserve"> </v>
      </c>
      <c r="BB240" s="1465"/>
      <c r="BC240" s="1465"/>
      <c r="BD240" s="1465"/>
      <c r="BE240" s="1465"/>
      <c r="BF240" s="1465"/>
      <c r="BG240" s="1465"/>
      <c r="BH240" s="1488"/>
      <c r="BI240" s="1488"/>
      <c r="BJ240" s="1488"/>
      <c r="BK240" s="1488"/>
      <c r="BL240" s="1488"/>
      <c r="BM240" s="1488"/>
      <c r="BN240" s="1488"/>
      <c r="BO240" s="1468" t="str">
        <f>IF(OR(BA240=" ",ISBLANK(BH240))," ",ROUNDDOWN(BA240*BH240,0))</f>
        <v xml:space="preserve"> </v>
      </c>
      <c r="BP240" s="1468"/>
      <c r="BQ240" s="1468"/>
      <c r="BR240" s="1468"/>
      <c r="BS240" s="1468"/>
      <c r="BT240" s="1468"/>
      <c r="BU240" s="1468"/>
      <c r="BV240" s="1469">
        <f>IFERROR(INDEX('報告書(２葉)'!$BK$11:$BK$95,MATCH(H240,'報告書(２葉)'!$BI$11:$BI$95,0)),"")</f>
        <v>0</v>
      </c>
      <c r="BW240" s="1469"/>
      <c r="BX240" s="1469"/>
      <c r="BY240" s="1469"/>
      <c r="BZ240" s="1469"/>
      <c r="CA240" s="1469"/>
      <c r="CB240" s="1470"/>
      <c r="CC240" s="1329"/>
      <c r="CD240" s="1329"/>
      <c r="CE240" s="1329"/>
      <c r="CF240" s="1329"/>
      <c r="CG240" s="1329"/>
      <c r="CH240" s="1329"/>
      <c r="CI240" s="1329"/>
      <c r="CJ240" s="41"/>
    </row>
    <row r="241" spans="1:88" ht="20.100000000000001" customHeight="1" x14ac:dyDescent="0.15">
      <c r="A241" s="1474"/>
      <c r="B241" s="941"/>
      <c r="C241" s="941"/>
      <c r="D241" s="941"/>
      <c r="E241" s="941"/>
      <c r="F241" s="941"/>
      <c r="G241" s="1475"/>
      <c r="H241" s="1437"/>
      <c r="I241" s="1438"/>
      <c r="J241" s="1439"/>
      <c r="K241" s="1332" t="str">
        <f ca="1">IFERROR(VLOOKUP(H240,INDIRECT("機械一覧"),3,FALSE),"")</f>
        <v/>
      </c>
      <c r="L241" s="1333"/>
      <c r="M241" s="1333"/>
      <c r="N241" s="1333"/>
      <c r="O241" s="1333"/>
      <c r="P241" s="1333"/>
      <c r="Q241" s="1333"/>
      <c r="R241" s="1333"/>
      <c r="S241" s="1334"/>
      <c r="T241" s="1479"/>
      <c r="U241" s="1479"/>
      <c r="V241" s="1479"/>
      <c r="W241" s="1447"/>
      <c r="X241" s="1450"/>
      <c r="Y241" s="1449"/>
      <c r="Z241" s="1447"/>
      <c r="AA241" s="1450"/>
      <c r="AB241" s="1450"/>
      <c r="AC241" s="1450"/>
      <c r="AD241" s="1449"/>
      <c r="AE241" s="833"/>
      <c r="AF241" s="833"/>
      <c r="AG241" s="833"/>
      <c r="AH241" s="833"/>
      <c r="AI241" s="833"/>
      <c r="AJ241" s="833"/>
      <c r="AK241" s="833"/>
      <c r="AL241" s="908"/>
      <c r="AM241" s="1243"/>
      <c r="AN241" s="1244"/>
      <c r="AO241" s="1245"/>
      <c r="AP241" s="1284"/>
      <c r="AQ241" s="1285"/>
      <c r="AR241" s="1286"/>
      <c r="AS241" s="1246"/>
      <c r="AT241" s="1247"/>
      <c r="AU241" s="205" t="s">
        <v>386</v>
      </c>
      <c r="AV241" s="1248"/>
      <c r="AW241" s="1249"/>
      <c r="AX241" s="1284"/>
      <c r="AY241" s="1285"/>
      <c r="AZ241" s="1286"/>
      <c r="BA241" s="1466"/>
      <c r="BB241" s="1466"/>
      <c r="BC241" s="1466"/>
      <c r="BD241" s="1466"/>
      <c r="BE241" s="1466"/>
      <c r="BF241" s="1466"/>
      <c r="BG241" s="1466"/>
      <c r="BH241" s="1488"/>
      <c r="BI241" s="1488"/>
      <c r="BJ241" s="1488"/>
      <c r="BK241" s="1488"/>
      <c r="BL241" s="1488"/>
      <c r="BM241" s="1488"/>
      <c r="BN241" s="1488"/>
      <c r="BO241" s="1468"/>
      <c r="BP241" s="1468"/>
      <c r="BQ241" s="1468"/>
      <c r="BR241" s="1468"/>
      <c r="BS241" s="1468"/>
      <c r="BT241" s="1468"/>
      <c r="BU241" s="1468"/>
      <c r="BV241" s="1469"/>
      <c r="BW241" s="1469"/>
      <c r="BX241" s="1469"/>
      <c r="BY241" s="1469"/>
      <c r="BZ241" s="1469"/>
      <c r="CA241" s="1469"/>
      <c r="CB241" s="1470"/>
      <c r="CC241" s="1329"/>
      <c r="CD241" s="1329"/>
      <c r="CE241" s="1329"/>
      <c r="CF241" s="1329"/>
      <c r="CG241" s="1329"/>
      <c r="CH241" s="1329"/>
      <c r="CI241" s="1329"/>
      <c r="CJ241" s="41"/>
    </row>
    <row r="242" spans="1:88" ht="20.100000000000001" customHeight="1" x14ac:dyDescent="0.15">
      <c r="A242" s="1476"/>
      <c r="B242" s="1477"/>
      <c r="C242" s="1477"/>
      <c r="D242" s="1477"/>
      <c r="E242" s="1477"/>
      <c r="F242" s="1477"/>
      <c r="G242" s="1478"/>
      <c r="H242" s="1437"/>
      <c r="I242" s="1438"/>
      <c r="J242" s="1439"/>
      <c r="K242" s="1380" t="str">
        <f ca="1">IFERROR(VLOOKUP(H240,INDIRECT("機械一覧"),4,FALSE),"")</f>
        <v/>
      </c>
      <c r="L242" s="1381"/>
      <c r="M242" s="1381"/>
      <c r="N242" s="1381"/>
      <c r="O242" s="1381"/>
      <c r="P242" s="1381"/>
      <c r="Q242" s="1381"/>
      <c r="R242" s="1381"/>
      <c r="S242" s="198" t="s">
        <v>351</v>
      </c>
      <c r="T242" s="1479"/>
      <c r="U242" s="1479"/>
      <c r="V242" s="1479"/>
      <c r="W242" s="1483"/>
      <c r="X242" s="1484"/>
      <c r="Y242" s="1485"/>
      <c r="Z242" s="1483"/>
      <c r="AA242" s="1484"/>
      <c r="AB242" s="1484"/>
      <c r="AC242" s="1484"/>
      <c r="AD242" s="1485"/>
      <c r="AE242" s="1307"/>
      <c r="AF242" s="1294"/>
      <c r="AG242" s="201" t="s">
        <v>27</v>
      </c>
      <c r="AH242" s="1294"/>
      <c r="AI242" s="1294"/>
      <c r="AJ242" s="1295" t="s">
        <v>135</v>
      </c>
      <c r="AK242" s="1295"/>
      <c r="AL242" s="1296"/>
      <c r="AM242" s="1243"/>
      <c r="AN242" s="1244"/>
      <c r="AO242" s="1245"/>
      <c r="AP242" s="1243"/>
      <c r="AQ242" s="1244"/>
      <c r="AR242" s="1245"/>
      <c r="AS242" s="1246"/>
      <c r="AT242" s="1247"/>
      <c r="AU242" s="205" t="s">
        <v>386</v>
      </c>
      <c r="AV242" s="1248"/>
      <c r="AW242" s="1249"/>
      <c r="AX242" s="1243"/>
      <c r="AY242" s="1244"/>
      <c r="AZ242" s="1245"/>
      <c r="BA242" s="1466"/>
      <c r="BB242" s="1466"/>
      <c r="BC242" s="1466"/>
      <c r="BD242" s="1466"/>
      <c r="BE242" s="1466"/>
      <c r="BF242" s="1466"/>
      <c r="BG242" s="1466"/>
      <c r="BH242" s="1488"/>
      <c r="BI242" s="1488"/>
      <c r="BJ242" s="1488"/>
      <c r="BK242" s="1488"/>
      <c r="BL242" s="1488"/>
      <c r="BM242" s="1488"/>
      <c r="BN242" s="1488"/>
      <c r="BO242" s="1468"/>
      <c r="BP242" s="1468"/>
      <c r="BQ242" s="1468"/>
      <c r="BR242" s="1468"/>
      <c r="BS242" s="1468"/>
      <c r="BT242" s="1468"/>
      <c r="BU242" s="1468"/>
      <c r="BV242" s="1305" t="str">
        <f>IFERROR(INDEX('報告書(２葉)'!$BJ$11:$BJ$95,MATCH(H240,'報告書(２葉)'!$BI$11:$BI$95,0)),"")</f>
        <v/>
      </c>
      <c r="BW242" s="1305"/>
      <c r="BX242" s="1305"/>
      <c r="BY242" s="1305"/>
      <c r="BZ242" s="1305"/>
      <c r="CA242" s="1305"/>
      <c r="CB242" s="1306"/>
      <c r="CC242" s="1329"/>
      <c r="CD242" s="1329"/>
      <c r="CE242" s="1329"/>
      <c r="CF242" s="1329"/>
      <c r="CG242" s="1329"/>
      <c r="CH242" s="1329"/>
      <c r="CI242" s="1329"/>
      <c r="CJ242" s="41"/>
    </row>
    <row r="243" spans="1:88" ht="20.100000000000001" customHeight="1" x14ac:dyDescent="0.15">
      <c r="A243" s="1471" t="str">
        <f ca="1">IFERROR(VLOOKUP(H243,INDIRECT("機械一覧"),2,FALSE),"")</f>
        <v/>
      </c>
      <c r="B243" s="1472"/>
      <c r="C243" s="1472"/>
      <c r="D243" s="1472"/>
      <c r="E243" s="1472"/>
      <c r="F243" s="1472"/>
      <c r="G243" s="1473"/>
      <c r="H243" s="1489"/>
      <c r="I243" s="1489"/>
      <c r="J243" s="1489"/>
      <c r="K243" s="182" t="s">
        <v>335</v>
      </c>
      <c r="L243" s="1237" t="str">
        <f ca="1">IFERROR(VLOOKUP(H243,INDIRECT("機械一覧"),5,FALSE),"")</f>
        <v/>
      </c>
      <c r="M243" s="1237"/>
      <c r="N243" s="1237"/>
      <c r="O243" s="1237"/>
      <c r="P243" s="1237"/>
      <c r="Q243" s="1237"/>
      <c r="R243" s="1237"/>
      <c r="S243" s="1238"/>
      <c r="T243" s="1479"/>
      <c r="U243" s="1479"/>
      <c r="V243" s="1479"/>
      <c r="W243" s="1480" t="str">
        <f ca="1">IFERROR(VLOOKUP(H243,INDIRECT("機械一覧"),14,FALSE),"")</f>
        <v/>
      </c>
      <c r="X243" s="1481"/>
      <c r="Y243" s="1482"/>
      <c r="Z243" s="1480" t="str">
        <f ca="1">IFERROR(VLOOKUP(H243,INDIRECT("機械一覧"),16,FALSE),"")</f>
        <v/>
      </c>
      <c r="AA243" s="1481"/>
      <c r="AB243" s="1481"/>
      <c r="AC243" s="1481"/>
      <c r="AD243" s="1482"/>
      <c r="AE243" s="1239"/>
      <c r="AF243" s="1240"/>
      <c r="AG243" s="202" t="s">
        <v>27</v>
      </c>
      <c r="AH243" s="1240"/>
      <c r="AI243" s="1240"/>
      <c r="AJ243" s="1241" t="s">
        <v>307</v>
      </c>
      <c r="AK243" s="1241"/>
      <c r="AL243" s="1242"/>
      <c r="AM243" s="1243"/>
      <c r="AN243" s="1244"/>
      <c r="AO243" s="1245"/>
      <c r="AP243" s="1284"/>
      <c r="AQ243" s="1285"/>
      <c r="AR243" s="1286"/>
      <c r="AS243" s="1246"/>
      <c r="AT243" s="1247"/>
      <c r="AU243" s="205" t="s">
        <v>386</v>
      </c>
      <c r="AV243" s="1248"/>
      <c r="AW243" s="1249"/>
      <c r="AX243" s="1284"/>
      <c r="AY243" s="1285"/>
      <c r="AZ243" s="1286"/>
      <c r="BA243" s="1465" t="str">
        <f>IF(AND(ISBLANK(AP243),ISBLANK(AX243),ISBLANK(AP244),ISBLANK(AX244),ISBLANK(AP245),ISBLANK(AX245))," ",IF(AND(ISBLANK(AP244),ISBLANK(AX244),ISBLANK(AP245),ISBLANK(AX245)),AP243*AX243,IF(AND(ISBLANK(AP245),ISBLANK(AX245)),(AP243*AX243)+(AP244*AX244),(AP243*AX243)+(AP244*AX244)+(AP245*AX245))))</f>
        <v xml:space="preserve"> </v>
      </c>
      <c r="BB243" s="1465"/>
      <c r="BC243" s="1465"/>
      <c r="BD243" s="1465"/>
      <c r="BE243" s="1465"/>
      <c r="BF243" s="1465"/>
      <c r="BG243" s="1465"/>
      <c r="BH243" s="1488"/>
      <c r="BI243" s="1488"/>
      <c r="BJ243" s="1488"/>
      <c r="BK243" s="1488"/>
      <c r="BL243" s="1488"/>
      <c r="BM243" s="1488"/>
      <c r="BN243" s="1488"/>
      <c r="BO243" s="1468" t="str">
        <f>IF(OR(BA243=" ",ISBLANK(BH243))," ",ROUNDDOWN(BA243*BH243,0))</f>
        <v xml:space="preserve"> </v>
      </c>
      <c r="BP243" s="1468"/>
      <c r="BQ243" s="1468"/>
      <c r="BR243" s="1468"/>
      <c r="BS243" s="1468"/>
      <c r="BT243" s="1468"/>
      <c r="BU243" s="1468"/>
      <c r="BV243" s="1469">
        <f>IFERROR(INDEX('報告書(２葉)'!$BK$11:$BK$95,MATCH(H243,'報告書(２葉)'!$BI$11:$BI$95,0)),"")</f>
        <v>0</v>
      </c>
      <c r="BW243" s="1469"/>
      <c r="BX243" s="1469"/>
      <c r="BY243" s="1469"/>
      <c r="BZ243" s="1469"/>
      <c r="CA243" s="1469"/>
      <c r="CB243" s="1470"/>
      <c r="CC243" s="1329"/>
      <c r="CD243" s="1329"/>
      <c r="CE243" s="1329"/>
      <c r="CF243" s="1329"/>
      <c r="CG243" s="1329"/>
      <c r="CH243" s="1329"/>
      <c r="CI243" s="1329"/>
      <c r="CJ243" s="41"/>
    </row>
    <row r="244" spans="1:88" ht="20.100000000000001" customHeight="1" x14ac:dyDescent="0.15">
      <c r="A244" s="1474"/>
      <c r="B244" s="941"/>
      <c r="C244" s="941"/>
      <c r="D244" s="941"/>
      <c r="E244" s="941"/>
      <c r="F244" s="941"/>
      <c r="G244" s="1475"/>
      <c r="H244" s="1489"/>
      <c r="I244" s="1489"/>
      <c r="J244" s="1489"/>
      <c r="K244" s="1332" t="str">
        <f ca="1">IFERROR(VLOOKUP(H243,INDIRECT("機械一覧"),3,FALSE),"")</f>
        <v/>
      </c>
      <c r="L244" s="1333"/>
      <c r="M244" s="1333"/>
      <c r="N244" s="1333"/>
      <c r="O244" s="1333"/>
      <c r="P244" s="1333"/>
      <c r="Q244" s="1333"/>
      <c r="R244" s="1333"/>
      <c r="S244" s="1334"/>
      <c r="T244" s="1479"/>
      <c r="U244" s="1479"/>
      <c r="V244" s="1479"/>
      <c r="W244" s="1447"/>
      <c r="X244" s="1450"/>
      <c r="Y244" s="1449"/>
      <c r="Z244" s="1447"/>
      <c r="AA244" s="1450"/>
      <c r="AB244" s="1450"/>
      <c r="AC244" s="1450"/>
      <c r="AD244" s="1449"/>
      <c r="AE244" s="833"/>
      <c r="AF244" s="833"/>
      <c r="AG244" s="833"/>
      <c r="AH244" s="833"/>
      <c r="AI244" s="833"/>
      <c r="AJ244" s="833"/>
      <c r="AK244" s="833"/>
      <c r="AL244" s="908"/>
      <c r="AM244" s="1243"/>
      <c r="AN244" s="1244"/>
      <c r="AO244" s="1245"/>
      <c r="AP244" s="1243"/>
      <c r="AQ244" s="1244"/>
      <c r="AR244" s="1245"/>
      <c r="AS244" s="1246"/>
      <c r="AT244" s="1247"/>
      <c r="AU244" s="205" t="s">
        <v>386</v>
      </c>
      <c r="AV244" s="1248"/>
      <c r="AW244" s="1249"/>
      <c r="AX244" s="1243"/>
      <c r="AY244" s="1244"/>
      <c r="AZ244" s="1245"/>
      <c r="BA244" s="1466"/>
      <c r="BB244" s="1466"/>
      <c r="BC244" s="1466"/>
      <c r="BD244" s="1466"/>
      <c r="BE244" s="1466"/>
      <c r="BF244" s="1466"/>
      <c r="BG244" s="1466"/>
      <c r="BH244" s="1488"/>
      <c r="BI244" s="1488"/>
      <c r="BJ244" s="1488"/>
      <c r="BK244" s="1488"/>
      <c r="BL244" s="1488"/>
      <c r="BM244" s="1488"/>
      <c r="BN244" s="1488"/>
      <c r="BO244" s="1468"/>
      <c r="BP244" s="1468"/>
      <c r="BQ244" s="1468"/>
      <c r="BR244" s="1468"/>
      <c r="BS244" s="1468"/>
      <c r="BT244" s="1468"/>
      <c r="BU244" s="1468"/>
      <c r="BV244" s="1469"/>
      <c r="BW244" s="1469"/>
      <c r="BX244" s="1469"/>
      <c r="BY244" s="1469"/>
      <c r="BZ244" s="1469"/>
      <c r="CA244" s="1469"/>
      <c r="CB244" s="1470"/>
      <c r="CC244" s="1329"/>
      <c r="CD244" s="1329"/>
      <c r="CE244" s="1329"/>
      <c r="CF244" s="1329"/>
      <c r="CG244" s="1329"/>
      <c r="CH244" s="1329"/>
      <c r="CI244" s="1329"/>
      <c r="CJ244" s="41"/>
    </row>
    <row r="245" spans="1:88" ht="20.100000000000001" customHeight="1" x14ac:dyDescent="0.15">
      <c r="A245" s="1476"/>
      <c r="B245" s="1477"/>
      <c r="C245" s="1477"/>
      <c r="D245" s="1477"/>
      <c r="E245" s="1477"/>
      <c r="F245" s="1477"/>
      <c r="G245" s="1478"/>
      <c r="H245" s="1489"/>
      <c r="I245" s="1489"/>
      <c r="J245" s="1489"/>
      <c r="K245" s="1382" t="str">
        <f ca="1">IFERROR(VLOOKUP(H243,INDIRECT("機械一覧"),4,FALSE),"")</f>
        <v/>
      </c>
      <c r="L245" s="1383"/>
      <c r="M245" s="1383"/>
      <c r="N245" s="1383"/>
      <c r="O245" s="1383"/>
      <c r="P245" s="1383"/>
      <c r="Q245" s="1383"/>
      <c r="R245" s="1383"/>
      <c r="S245" s="198" t="s">
        <v>351</v>
      </c>
      <c r="T245" s="1479"/>
      <c r="U245" s="1479"/>
      <c r="V245" s="1479"/>
      <c r="W245" s="1483"/>
      <c r="X245" s="1484"/>
      <c r="Y245" s="1485"/>
      <c r="Z245" s="1483"/>
      <c r="AA245" s="1484"/>
      <c r="AB245" s="1484"/>
      <c r="AC245" s="1484"/>
      <c r="AD245" s="1485"/>
      <c r="AE245" s="1307"/>
      <c r="AF245" s="1294"/>
      <c r="AG245" s="201" t="s">
        <v>27</v>
      </c>
      <c r="AH245" s="1294"/>
      <c r="AI245" s="1294"/>
      <c r="AJ245" s="1295" t="s">
        <v>135</v>
      </c>
      <c r="AK245" s="1295"/>
      <c r="AL245" s="1296"/>
      <c r="AM245" s="1243"/>
      <c r="AN245" s="1244"/>
      <c r="AO245" s="1245"/>
      <c r="AP245" s="1284"/>
      <c r="AQ245" s="1285"/>
      <c r="AR245" s="1286"/>
      <c r="AS245" s="1246"/>
      <c r="AT245" s="1247"/>
      <c r="AU245" s="205" t="s">
        <v>386</v>
      </c>
      <c r="AV245" s="1248"/>
      <c r="AW245" s="1249"/>
      <c r="AX245" s="1284"/>
      <c r="AY245" s="1285"/>
      <c r="AZ245" s="1286"/>
      <c r="BA245" s="1466"/>
      <c r="BB245" s="1466"/>
      <c r="BC245" s="1466"/>
      <c r="BD245" s="1466"/>
      <c r="BE245" s="1466"/>
      <c r="BF245" s="1466"/>
      <c r="BG245" s="1466"/>
      <c r="BH245" s="1488"/>
      <c r="BI245" s="1488"/>
      <c r="BJ245" s="1488"/>
      <c r="BK245" s="1488"/>
      <c r="BL245" s="1488"/>
      <c r="BM245" s="1488"/>
      <c r="BN245" s="1488"/>
      <c r="BO245" s="1468"/>
      <c r="BP245" s="1468"/>
      <c r="BQ245" s="1468"/>
      <c r="BR245" s="1468"/>
      <c r="BS245" s="1468"/>
      <c r="BT245" s="1468"/>
      <c r="BU245" s="1468"/>
      <c r="BV245" s="1305" t="str">
        <f>IFERROR(INDEX('報告書(２葉)'!$BJ$11:$BJ$95,MATCH(H243,'報告書(２葉)'!$BI$11:$BI$95,0)),"")</f>
        <v/>
      </c>
      <c r="BW245" s="1305"/>
      <c r="BX245" s="1305"/>
      <c r="BY245" s="1305"/>
      <c r="BZ245" s="1305"/>
      <c r="CA245" s="1305"/>
      <c r="CB245" s="1306"/>
      <c r="CC245" s="1329"/>
      <c r="CD245" s="1329"/>
      <c r="CE245" s="1329"/>
      <c r="CF245" s="1329"/>
      <c r="CG245" s="1329"/>
      <c r="CH245" s="1329"/>
      <c r="CI245" s="1329"/>
      <c r="CJ245" s="41"/>
    </row>
    <row r="246" spans="1:88" ht="20.100000000000001" customHeight="1" x14ac:dyDescent="0.15">
      <c r="A246" s="1471" t="str">
        <f ca="1">IFERROR(VLOOKUP(H246,INDIRECT("機械一覧"),2,FALSE),"")</f>
        <v/>
      </c>
      <c r="B246" s="1472"/>
      <c r="C246" s="1472"/>
      <c r="D246" s="1472"/>
      <c r="E246" s="1472"/>
      <c r="F246" s="1472"/>
      <c r="G246" s="1473"/>
      <c r="H246" s="1489"/>
      <c r="I246" s="1489"/>
      <c r="J246" s="1489"/>
      <c r="K246" s="182" t="s">
        <v>335</v>
      </c>
      <c r="L246" s="1237" t="str">
        <f ca="1">IFERROR(VLOOKUP(H246,INDIRECT("機械一覧"),5,FALSE),"")</f>
        <v/>
      </c>
      <c r="M246" s="1237"/>
      <c r="N246" s="1237"/>
      <c r="O246" s="1237"/>
      <c r="P246" s="1237"/>
      <c r="Q246" s="1237"/>
      <c r="R246" s="1237"/>
      <c r="S246" s="1238"/>
      <c r="T246" s="1479"/>
      <c r="U246" s="1479"/>
      <c r="V246" s="1479"/>
      <c r="W246" s="1480" t="str">
        <f ca="1">IFERROR(VLOOKUP(H246,INDIRECT("機械一覧"),14,FALSE),"")</f>
        <v/>
      </c>
      <c r="X246" s="1481"/>
      <c r="Y246" s="1482"/>
      <c r="Z246" s="1480" t="str">
        <f ca="1">IFERROR(VLOOKUP(H246,INDIRECT("機械一覧"),16,FALSE),"")</f>
        <v/>
      </c>
      <c r="AA246" s="1481"/>
      <c r="AB246" s="1481"/>
      <c r="AC246" s="1481"/>
      <c r="AD246" s="1482"/>
      <c r="AE246" s="1239"/>
      <c r="AF246" s="1240"/>
      <c r="AG246" s="202" t="s">
        <v>27</v>
      </c>
      <c r="AH246" s="1240"/>
      <c r="AI246" s="1240"/>
      <c r="AJ246" s="1241" t="s">
        <v>307</v>
      </c>
      <c r="AK246" s="1241"/>
      <c r="AL246" s="1242"/>
      <c r="AM246" s="1243"/>
      <c r="AN246" s="1244"/>
      <c r="AO246" s="1245"/>
      <c r="AP246" s="1243"/>
      <c r="AQ246" s="1244"/>
      <c r="AR246" s="1245"/>
      <c r="AS246" s="1246"/>
      <c r="AT246" s="1247"/>
      <c r="AU246" s="205" t="s">
        <v>386</v>
      </c>
      <c r="AV246" s="1248"/>
      <c r="AW246" s="1249"/>
      <c r="AX246" s="1243"/>
      <c r="AY246" s="1244"/>
      <c r="AZ246" s="1245"/>
      <c r="BA246" s="1465" t="str">
        <f>IF(AND(ISBLANK(AP246),ISBLANK(AX246),ISBLANK(AP247),ISBLANK(AX247),ISBLANK(AP248),ISBLANK(AX248))," ",IF(AND(ISBLANK(AP247),ISBLANK(AX247),ISBLANK(AP248),ISBLANK(AX248)),AP246*AX246,IF(AND(ISBLANK(AP248),ISBLANK(AX248)),(AP246*AX246)+(AP247*AX247),(AP246*AX246)+(AP247*AX247)+(AP248*AX248))))</f>
        <v xml:space="preserve"> </v>
      </c>
      <c r="BB246" s="1465"/>
      <c r="BC246" s="1465"/>
      <c r="BD246" s="1465"/>
      <c r="BE246" s="1465"/>
      <c r="BF246" s="1465"/>
      <c r="BG246" s="1465"/>
      <c r="BH246" s="1488"/>
      <c r="BI246" s="1488"/>
      <c r="BJ246" s="1488"/>
      <c r="BK246" s="1488"/>
      <c r="BL246" s="1488"/>
      <c r="BM246" s="1488"/>
      <c r="BN246" s="1488"/>
      <c r="BO246" s="1468" t="str">
        <f>IF(OR(BA246=" ",ISBLANK(BH246))," ",ROUNDDOWN(BA246*BH246,0))</f>
        <v xml:space="preserve"> </v>
      </c>
      <c r="BP246" s="1468"/>
      <c r="BQ246" s="1468"/>
      <c r="BR246" s="1468"/>
      <c r="BS246" s="1468"/>
      <c r="BT246" s="1468"/>
      <c r="BU246" s="1468"/>
      <c r="BV246" s="1469">
        <f>IFERROR(INDEX('報告書(２葉)'!$BK$11:$BK$95,MATCH(H246,'報告書(２葉)'!$BI$11:$BI$95,0)),"")</f>
        <v>0</v>
      </c>
      <c r="BW246" s="1469"/>
      <c r="BX246" s="1469"/>
      <c r="BY246" s="1469"/>
      <c r="BZ246" s="1469"/>
      <c r="CA246" s="1469"/>
      <c r="CB246" s="1470"/>
      <c r="CC246" s="1329"/>
      <c r="CD246" s="1329"/>
      <c r="CE246" s="1329"/>
      <c r="CF246" s="1329"/>
      <c r="CG246" s="1329"/>
      <c r="CH246" s="1329"/>
      <c r="CI246" s="1329"/>
      <c r="CJ246" s="41"/>
    </row>
    <row r="247" spans="1:88" ht="20.100000000000001" customHeight="1" x14ac:dyDescent="0.15">
      <c r="A247" s="1474"/>
      <c r="B247" s="941"/>
      <c r="C247" s="941"/>
      <c r="D247" s="941"/>
      <c r="E247" s="941"/>
      <c r="F247" s="941"/>
      <c r="G247" s="1475"/>
      <c r="H247" s="1489"/>
      <c r="I247" s="1489"/>
      <c r="J247" s="1489"/>
      <c r="K247" s="1332" t="str">
        <f ca="1">IFERROR(VLOOKUP(H246,INDIRECT("機械一覧"),3,FALSE),"")</f>
        <v/>
      </c>
      <c r="L247" s="1333"/>
      <c r="M247" s="1333"/>
      <c r="N247" s="1333"/>
      <c r="O247" s="1333"/>
      <c r="P247" s="1333"/>
      <c r="Q247" s="1333"/>
      <c r="R247" s="1333"/>
      <c r="S247" s="1334"/>
      <c r="T247" s="1479"/>
      <c r="U247" s="1479"/>
      <c r="V247" s="1479"/>
      <c r="W247" s="1447"/>
      <c r="X247" s="1450"/>
      <c r="Y247" s="1449"/>
      <c r="Z247" s="1447"/>
      <c r="AA247" s="1450"/>
      <c r="AB247" s="1450"/>
      <c r="AC247" s="1450"/>
      <c r="AD247" s="1449"/>
      <c r="AE247" s="833"/>
      <c r="AF247" s="833"/>
      <c r="AG247" s="833"/>
      <c r="AH247" s="833"/>
      <c r="AI247" s="833"/>
      <c r="AJ247" s="833"/>
      <c r="AK247" s="833"/>
      <c r="AL247" s="908"/>
      <c r="AM247" s="1243"/>
      <c r="AN247" s="1244"/>
      <c r="AO247" s="1245"/>
      <c r="AP247" s="1284"/>
      <c r="AQ247" s="1285"/>
      <c r="AR247" s="1286"/>
      <c r="AS247" s="1246"/>
      <c r="AT247" s="1247"/>
      <c r="AU247" s="205" t="s">
        <v>386</v>
      </c>
      <c r="AV247" s="1248"/>
      <c r="AW247" s="1249"/>
      <c r="AX247" s="1284"/>
      <c r="AY247" s="1285"/>
      <c r="AZ247" s="1286"/>
      <c r="BA247" s="1466"/>
      <c r="BB247" s="1466"/>
      <c r="BC247" s="1466"/>
      <c r="BD247" s="1466"/>
      <c r="BE247" s="1466"/>
      <c r="BF247" s="1466"/>
      <c r="BG247" s="1466"/>
      <c r="BH247" s="1488"/>
      <c r="BI247" s="1488"/>
      <c r="BJ247" s="1488"/>
      <c r="BK247" s="1488"/>
      <c r="BL247" s="1488"/>
      <c r="BM247" s="1488"/>
      <c r="BN247" s="1488"/>
      <c r="BO247" s="1468"/>
      <c r="BP247" s="1468"/>
      <c r="BQ247" s="1468"/>
      <c r="BR247" s="1468"/>
      <c r="BS247" s="1468"/>
      <c r="BT247" s="1468"/>
      <c r="BU247" s="1468"/>
      <c r="BV247" s="1469"/>
      <c r="BW247" s="1469"/>
      <c r="BX247" s="1469"/>
      <c r="BY247" s="1469"/>
      <c r="BZ247" s="1469"/>
      <c r="CA247" s="1469"/>
      <c r="CB247" s="1470"/>
      <c r="CC247" s="1329"/>
      <c r="CD247" s="1329"/>
      <c r="CE247" s="1329"/>
      <c r="CF247" s="1329"/>
      <c r="CG247" s="1329"/>
      <c r="CH247" s="1329"/>
      <c r="CI247" s="1329"/>
      <c r="CJ247" s="41"/>
    </row>
    <row r="248" spans="1:88" ht="20.100000000000001" customHeight="1" x14ac:dyDescent="0.15">
      <c r="A248" s="1476"/>
      <c r="B248" s="1477"/>
      <c r="C248" s="1477"/>
      <c r="D248" s="1477"/>
      <c r="E248" s="1477"/>
      <c r="F248" s="1477"/>
      <c r="G248" s="1478"/>
      <c r="H248" s="1489"/>
      <c r="I248" s="1489"/>
      <c r="J248" s="1489"/>
      <c r="K248" s="1380" t="str">
        <f ca="1">IFERROR(VLOOKUP(H246,INDIRECT("機械一覧"),4,FALSE),"")</f>
        <v/>
      </c>
      <c r="L248" s="1381"/>
      <c r="M248" s="1381"/>
      <c r="N248" s="1381"/>
      <c r="O248" s="1381"/>
      <c r="P248" s="1381"/>
      <c r="Q248" s="1381"/>
      <c r="R248" s="1381"/>
      <c r="S248" s="198" t="s">
        <v>351</v>
      </c>
      <c r="T248" s="1479"/>
      <c r="U248" s="1479"/>
      <c r="V248" s="1479"/>
      <c r="W248" s="1483"/>
      <c r="X248" s="1484"/>
      <c r="Y248" s="1485"/>
      <c r="Z248" s="1483"/>
      <c r="AA248" s="1484"/>
      <c r="AB248" s="1484"/>
      <c r="AC248" s="1484"/>
      <c r="AD248" s="1485"/>
      <c r="AE248" s="1308"/>
      <c r="AF248" s="1309"/>
      <c r="AG248" s="201" t="s">
        <v>27</v>
      </c>
      <c r="AH248" s="1309"/>
      <c r="AI248" s="1309"/>
      <c r="AJ248" s="1310" t="s">
        <v>135</v>
      </c>
      <c r="AK248" s="1310"/>
      <c r="AL248" s="1311"/>
      <c r="AM248" s="1243"/>
      <c r="AN248" s="1244"/>
      <c r="AO248" s="1245"/>
      <c r="AP248" s="1243"/>
      <c r="AQ248" s="1244"/>
      <c r="AR248" s="1245"/>
      <c r="AS248" s="1246"/>
      <c r="AT248" s="1247"/>
      <c r="AU248" s="205" t="s">
        <v>386</v>
      </c>
      <c r="AV248" s="1248"/>
      <c r="AW248" s="1249"/>
      <c r="AX248" s="1243"/>
      <c r="AY248" s="1244"/>
      <c r="AZ248" s="1245"/>
      <c r="BA248" s="1466"/>
      <c r="BB248" s="1466"/>
      <c r="BC248" s="1466"/>
      <c r="BD248" s="1466"/>
      <c r="BE248" s="1466"/>
      <c r="BF248" s="1466"/>
      <c r="BG248" s="1466"/>
      <c r="BH248" s="1490"/>
      <c r="BI248" s="1490"/>
      <c r="BJ248" s="1490"/>
      <c r="BK248" s="1490"/>
      <c r="BL248" s="1490"/>
      <c r="BM248" s="1490"/>
      <c r="BN248" s="1490"/>
      <c r="BO248" s="1468"/>
      <c r="BP248" s="1468"/>
      <c r="BQ248" s="1468"/>
      <c r="BR248" s="1468"/>
      <c r="BS248" s="1468"/>
      <c r="BT248" s="1468"/>
      <c r="BU248" s="1468"/>
      <c r="BV248" s="1305" t="str">
        <f>IFERROR(INDEX('報告書(２葉)'!$BJ$11:$BJ$95,MATCH(H246,'報告書(２葉)'!$BI$11:$BI$95,0)),"")</f>
        <v/>
      </c>
      <c r="BW248" s="1305"/>
      <c r="BX248" s="1305"/>
      <c r="BY248" s="1305"/>
      <c r="BZ248" s="1305"/>
      <c r="CA248" s="1305"/>
      <c r="CB248" s="1306"/>
      <c r="CC248" s="1329"/>
      <c r="CD248" s="1329"/>
      <c r="CE248" s="1329"/>
      <c r="CF248" s="1329"/>
      <c r="CG248" s="1329"/>
      <c r="CH248" s="1329"/>
      <c r="CI248" s="1329"/>
      <c r="CJ248" s="41"/>
    </row>
    <row r="249" spans="1:88" ht="20.100000000000001" customHeight="1" x14ac:dyDescent="0.15">
      <c r="A249" s="1471" t="str">
        <f ca="1">IFERROR(VLOOKUP(H249,INDIRECT("機械一覧"),2,FALSE),"")</f>
        <v/>
      </c>
      <c r="B249" s="1472"/>
      <c r="C249" s="1472"/>
      <c r="D249" s="1472"/>
      <c r="E249" s="1472"/>
      <c r="F249" s="1472"/>
      <c r="G249" s="1473"/>
      <c r="H249" s="1489"/>
      <c r="I249" s="1489"/>
      <c r="J249" s="1489"/>
      <c r="K249" s="182" t="s">
        <v>335</v>
      </c>
      <c r="L249" s="1237" t="str">
        <f ca="1">IFERROR(VLOOKUP(H249,INDIRECT("機械一覧"),5,FALSE),"")</f>
        <v/>
      </c>
      <c r="M249" s="1237"/>
      <c r="N249" s="1237"/>
      <c r="O249" s="1237"/>
      <c r="P249" s="1237"/>
      <c r="Q249" s="1237"/>
      <c r="R249" s="1237"/>
      <c r="S249" s="1238"/>
      <c r="T249" s="1479"/>
      <c r="U249" s="1479"/>
      <c r="V249" s="1479"/>
      <c r="W249" s="1480" t="str">
        <f ca="1">IFERROR(VLOOKUP(H249,INDIRECT("機械一覧"),14,FALSE),"")</f>
        <v/>
      </c>
      <c r="X249" s="1481"/>
      <c r="Y249" s="1482"/>
      <c r="Z249" s="1480" t="str">
        <f ca="1">IFERROR(VLOOKUP(H249,INDIRECT("機械一覧"),16,FALSE),"")</f>
        <v/>
      </c>
      <c r="AA249" s="1481"/>
      <c r="AB249" s="1481"/>
      <c r="AC249" s="1481"/>
      <c r="AD249" s="1482"/>
      <c r="AE249" s="1239"/>
      <c r="AF249" s="1240"/>
      <c r="AG249" s="202" t="s">
        <v>27</v>
      </c>
      <c r="AH249" s="1240"/>
      <c r="AI249" s="1240"/>
      <c r="AJ249" s="1241" t="s">
        <v>307</v>
      </c>
      <c r="AK249" s="1241"/>
      <c r="AL249" s="1242"/>
      <c r="AM249" s="1243"/>
      <c r="AN249" s="1244"/>
      <c r="AO249" s="1245"/>
      <c r="AP249" s="1284"/>
      <c r="AQ249" s="1285"/>
      <c r="AR249" s="1286"/>
      <c r="AS249" s="1246"/>
      <c r="AT249" s="1247"/>
      <c r="AU249" s="205" t="s">
        <v>386</v>
      </c>
      <c r="AV249" s="1248"/>
      <c r="AW249" s="1249"/>
      <c r="AX249" s="1284"/>
      <c r="AY249" s="1285"/>
      <c r="AZ249" s="1286"/>
      <c r="BA249" s="1465" t="str">
        <f>IF(AND(ISBLANK(AP249),ISBLANK(AX249),ISBLANK(AP250),ISBLANK(AX250),ISBLANK(AP251),ISBLANK(AX251))," ",IF(AND(ISBLANK(AP250),ISBLANK(AX250),ISBLANK(AP251),ISBLANK(AX251)),AP249*AX249,IF(AND(ISBLANK(AP251),ISBLANK(AX251)),(AP249*AX249)+(AP250*AX250),(AP249*AX249)+(AP250*AX250)+(AP251*AX251))))</f>
        <v xml:space="preserve"> </v>
      </c>
      <c r="BB249" s="1465"/>
      <c r="BC249" s="1465"/>
      <c r="BD249" s="1465"/>
      <c r="BE249" s="1465"/>
      <c r="BF249" s="1465"/>
      <c r="BG249" s="1465"/>
      <c r="BH249" s="1488"/>
      <c r="BI249" s="1488"/>
      <c r="BJ249" s="1488"/>
      <c r="BK249" s="1488"/>
      <c r="BL249" s="1488"/>
      <c r="BM249" s="1488"/>
      <c r="BN249" s="1488"/>
      <c r="BO249" s="1468" t="str">
        <f>IF(OR(BA249=" ",ISBLANK(BH249))," ",ROUNDDOWN(BA249*BH249,0))</f>
        <v xml:space="preserve"> </v>
      </c>
      <c r="BP249" s="1468"/>
      <c r="BQ249" s="1468"/>
      <c r="BR249" s="1468"/>
      <c r="BS249" s="1468"/>
      <c r="BT249" s="1468"/>
      <c r="BU249" s="1468"/>
      <c r="BV249" s="1469">
        <f>IFERROR(INDEX('報告書(２葉)'!$BK$11:$BK$95,MATCH(H249,'報告書(２葉)'!$BI$11:$BI$95,0)),"")</f>
        <v>0</v>
      </c>
      <c r="BW249" s="1469"/>
      <c r="BX249" s="1469"/>
      <c r="BY249" s="1469"/>
      <c r="BZ249" s="1469"/>
      <c r="CA249" s="1469"/>
      <c r="CB249" s="1470"/>
      <c r="CC249" s="1329"/>
      <c r="CD249" s="1329"/>
      <c r="CE249" s="1329"/>
      <c r="CF249" s="1329"/>
      <c r="CG249" s="1329"/>
      <c r="CH249" s="1329"/>
      <c r="CI249" s="1329"/>
      <c r="CJ249" s="41"/>
    </row>
    <row r="250" spans="1:88" ht="20.100000000000001" customHeight="1" x14ac:dyDescent="0.15">
      <c r="A250" s="1474"/>
      <c r="B250" s="941"/>
      <c r="C250" s="941"/>
      <c r="D250" s="941"/>
      <c r="E250" s="941"/>
      <c r="F250" s="941"/>
      <c r="G250" s="1475"/>
      <c r="H250" s="1489"/>
      <c r="I250" s="1489"/>
      <c r="J250" s="1489"/>
      <c r="K250" s="1332" t="str">
        <f ca="1">IFERROR(VLOOKUP(H249,INDIRECT("機械一覧"),3,FALSE),"")</f>
        <v/>
      </c>
      <c r="L250" s="1333"/>
      <c r="M250" s="1333"/>
      <c r="N250" s="1333"/>
      <c r="O250" s="1333"/>
      <c r="P250" s="1333"/>
      <c r="Q250" s="1333"/>
      <c r="R250" s="1333"/>
      <c r="S250" s="1334"/>
      <c r="T250" s="1479"/>
      <c r="U250" s="1479"/>
      <c r="V250" s="1479"/>
      <c r="W250" s="1447"/>
      <c r="X250" s="1450"/>
      <c r="Y250" s="1449"/>
      <c r="Z250" s="1447"/>
      <c r="AA250" s="1450"/>
      <c r="AB250" s="1450"/>
      <c r="AC250" s="1450"/>
      <c r="AD250" s="1449"/>
      <c r="AE250" s="1318"/>
      <c r="AF250" s="833"/>
      <c r="AG250" s="833"/>
      <c r="AH250" s="833"/>
      <c r="AI250" s="833"/>
      <c r="AJ250" s="833"/>
      <c r="AK250" s="833"/>
      <c r="AL250" s="908"/>
      <c r="AM250" s="1243"/>
      <c r="AN250" s="1244"/>
      <c r="AO250" s="1245"/>
      <c r="AP250" s="1243"/>
      <c r="AQ250" s="1244"/>
      <c r="AR250" s="1245"/>
      <c r="AS250" s="1246"/>
      <c r="AT250" s="1247"/>
      <c r="AU250" s="205" t="s">
        <v>386</v>
      </c>
      <c r="AV250" s="1248"/>
      <c r="AW250" s="1249"/>
      <c r="AX250" s="1243"/>
      <c r="AY250" s="1244"/>
      <c r="AZ250" s="1245"/>
      <c r="BA250" s="1466"/>
      <c r="BB250" s="1466"/>
      <c r="BC250" s="1466"/>
      <c r="BD250" s="1466"/>
      <c r="BE250" s="1466"/>
      <c r="BF250" s="1466"/>
      <c r="BG250" s="1466"/>
      <c r="BH250" s="1488"/>
      <c r="BI250" s="1488"/>
      <c r="BJ250" s="1488"/>
      <c r="BK250" s="1488"/>
      <c r="BL250" s="1488"/>
      <c r="BM250" s="1488"/>
      <c r="BN250" s="1488"/>
      <c r="BO250" s="1468"/>
      <c r="BP250" s="1468"/>
      <c r="BQ250" s="1468"/>
      <c r="BR250" s="1468"/>
      <c r="BS250" s="1468"/>
      <c r="BT250" s="1468"/>
      <c r="BU250" s="1468"/>
      <c r="BV250" s="1469"/>
      <c r="BW250" s="1469"/>
      <c r="BX250" s="1469"/>
      <c r="BY250" s="1469"/>
      <c r="BZ250" s="1469"/>
      <c r="CA250" s="1469"/>
      <c r="CB250" s="1470"/>
      <c r="CC250" s="1329"/>
      <c r="CD250" s="1329"/>
      <c r="CE250" s="1329"/>
      <c r="CF250" s="1329"/>
      <c r="CG250" s="1329"/>
      <c r="CH250" s="1329"/>
      <c r="CI250" s="1329"/>
      <c r="CJ250" s="41"/>
    </row>
    <row r="251" spans="1:88" ht="20.100000000000001" customHeight="1" x14ac:dyDescent="0.15">
      <c r="A251" s="1491"/>
      <c r="B251" s="1492"/>
      <c r="C251" s="1492"/>
      <c r="D251" s="1492"/>
      <c r="E251" s="1492"/>
      <c r="F251" s="1492"/>
      <c r="G251" s="1493"/>
      <c r="H251" s="1494"/>
      <c r="I251" s="1494"/>
      <c r="J251" s="1494"/>
      <c r="K251" s="1514" t="str">
        <f ca="1">IFERROR(VLOOKUP(H249,INDIRECT("機械一覧"),4,FALSE),"")</f>
        <v/>
      </c>
      <c r="L251" s="1515"/>
      <c r="M251" s="1515"/>
      <c r="N251" s="1515"/>
      <c r="O251" s="1515"/>
      <c r="P251" s="1515"/>
      <c r="Q251" s="1515"/>
      <c r="R251" s="1515"/>
      <c r="S251" s="199" t="s">
        <v>351</v>
      </c>
      <c r="T251" s="1495"/>
      <c r="U251" s="1495"/>
      <c r="V251" s="1495"/>
      <c r="W251" s="1496"/>
      <c r="X251" s="1497"/>
      <c r="Y251" s="1498"/>
      <c r="Z251" s="1496"/>
      <c r="AA251" s="1497"/>
      <c r="AB251" s="1497"/>
      <c r="AC251" s="1497"/>
      <c r="AD251" s="1498"/>
      <c r="AE251" s="1501"/>
      <c r="AF251" s="1502"/>
      <c r="AG251" s="203" t="s">
        <v>27</v>
      </c>
      <c r="AH251" s="1502"/>
      <c r="AI251" s="1502"/>
      <c r="AJ251" s="1386" t="s">
        <v>135</v>
      </c>
      <c r="AK251" s="1386"/>
      <c r="AL251" s="1387"/>
      <c r="AM251" s="1368"/>
      <c r="AN251" s="1369"/>
      <c r="AO251" s="1370"/>
      <c r="AP251" s="1368"/>
      <c r="AQ251" s="1369"/>
      <c r="AR251" s="1370"/>
      <c r="AS251" s="1371"/>
      <c r="AT251" s="1372"/>
      <c r="AU251" s="206" t="s">
        <v>386</v>
      </c>
      <c r="AV251" s="1373"/>
      <c r="AW251" s="1374"/>
      <c r="AX251" s="1368"/>
      <c r="AY251" s="1369"/>
      <c r="AZ251" s="1370"/>
      <c r="BA251" s="1466"/>
      <c r="BB251" s="1466"/>
      <c r="BC251" s="1466"/>
      <c r="BD251" s="1466"/>
      <c r="BE251" s="1466"/>
      <c r="BF251" s="1466"/>
      <c r="BG251" s="1466"/>
      <c r="BH251" s="1490"/>
      <c r="BI251" s="1490"/>
      <c r="BJ251" s="1490"/>
      <c r="BK251" s="1490"/>
      <c r="BL251" s="1490"/>
      <c r="BM251" s="1490"/>
      <c r="BN251" s="1490"/>
      <c r="BO251" s="1468"/>
      <c r="BP251" s="1468"/>
      <c r="BQ251" s="1468"/>
      <c r="BR251" s="1468"/>
      <c r="BS251" s="1468"/>
      <c r="BT251" s="1468"/>
      <c r="BU251" s="1468"/>
      <c r="BV251" s="1305" t="str">
        <f>IFERROR(INDEX('報告書(２葉)'!$BJ$11:$BJ$95,MATCH(H249,'報告書(２葉)'!$BI$11:$BI$95,0)),"")</f>
        <v/>
      </c>
      <c r="BW251" s="1305"/>
      <c r="BX251" s="1305"/>
      <c r="BY251" s="1305"/>
      <c r="BZ251" s="1305"/>
      <c r="CA251" s="1305"/>
      <c r="CB251" s="1306"/>
      <c r="CC251" s="1329"/>
      <c r="CD251" s="1329"/>
      <c r="CE251" s="1329"/>
      <c r="CF251" s="1329"/>
      <c r="CG251" s="1329"/>
      <c r="CH251" s="1329"/>
      <c r="CI251" s="1329"/>
      <c r="CJ251" s="41"/>
    </row>
    <row r="252" spans="1:88" ht="9.9499999999999993" customHeight="1" x14ac:dyDescent="0.1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1163" t="s">
        <v>353</v>
      </c>
      <c r="BB252" s="831"/>
      <c r="BC252" s="831"/>
      <c r="BD252" s="831"/>
      <c r="BE252" s="831"/>
      <c r="BF252" s="831"/>
      <c r="BG252" s="831"/>
      <c r="BH252" s="831"/>
      <c r="BI252" s="831"/>
      <c r="BJ252" s="831"/>
      <c r="BK252" s="831"/>
      <c r="BL252" s="831"/>
      <c r="BM252" s="831"/>
      <c r="BN252" s="1164"/>
      <c r="BO252" s="208" t="s">
        <v>409</v>
      </c>
      <c r="BP252" s="1312" t="str">
        <f>IF(SUM(BO237:BU251)=0," ",SUM(BO237:BU251))</f>
        <v xml:space="preserve"> </v>
      </c>
      <c r="BQ252" s="1312"/>
      <c r="BR252" s="1312"/>
      <c r="BS252" s="1312"/>
      <c r="BT252" s="1312"/>
      <c r="BU252" s="209" t="s">
        <v>149</v>
      </c>
      <c r="BV252" s="208" t="s">
        <v>409</v>
      </c>
      <c r="BW252" s="1313" t="str">
        <f>IF(SUM(BV237,BV240,BV243,BV246,BV249)=0," ",SUM(BV237,BV240,BV243,BV246,BV249))</f>
        <v xml:space="preserve"> </v>
      </c>
      <c r="BX252" s="1313"/>
      <c r="BY252" s="1313"/>
      <c r="BZ252" s="1313"/>
      <c r="CA252" s="1313"/>
      <c r="CB252" s="212" t="s">
        <v>149</v>
      </c>
      <c r="CC252" s="213" t="s">
        <v>409</v>
      </c>
      <c r="CD252" s="1312" t="str">
        <f>IF(SUM(CC237:CI251)=0," ",SUM(CC237:CI251))</f>
        <v xml:space="preserve"> </v>
      </c>
      <c r="CE252" s="1312"/>
      <c r="CF252" s="1312"/>
      <c r="CG252" s="1312"/>
      <c r="CH252" s="1312"/>
      <c r="CI252" s="215" t="s">
        <v>149</v>
      </c>
      <c r="CJ252" s="42"/>
    </row>
    <row r="253" spans="1:88" ht="12" customHeight="1" x14ac:dyDescent="0.15">
      <c r="A253" s="192" t="s">
        <v>410</v>
      </c>
      <c r="B253" s="42"/>
      <c r="C253" s="51" t="s">
        <v>411</v>
      </c>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874"/>
      <c r="BB253" s="833"/>
      <c r="BC253" s="833"/>
      <c r="BD253" s="833"/>
      <c r="BE253" s="833"/>
      <c r="BF253" s="833"/>
      <c r="BG253" s="833"/>
      <c r="BH253" s="833"/>
      <c r="BI253" s="833"/>
      <c r="BJ253" s="833"/>
      <c r="BK253" s="833"/>
      <c r="BL253" s="833"/>
      <c r="BM253" s="833"/>
      <c r="BN253" s="908"/>
      <c r="BO253" s="1337"/>
      <c r="BP253" s="1338"/>
      <c r="BQ253" s="1338"/>
      <c r="BR253" s="1338"/>
      <c r="BS253" s="1338"/>
      <c r="BT253" s="1338"/>
      <c r="BU253" s="1339"/>
      <c r="BV253" s="1337"/>
      <c r="BW253" s="1338"/>
      <c r="BX253" s="1338"/>
      <c r="BY253" s="1338"/>
      <c r="BZ253" s="1338"/>
      <c r="CA253" s="1338"/>
      <c r="CB253" s="1339"/>
      <c r="CC253" s="1343"/>
      <c r="CD253" s="1344"/>
      <c r="CE253" s="1344"/>
      <c r="CF253" s="1344"/>
      <c r="CG253" s="1344"/>
      <c r="CH253" s="1344"/>
      <c r="CI253" s="1345"/>
      <c r="CJ253" s="42"/>
    </row>
    <row r="254" spans="1:88" ht="12" customHeight="1" x14ac:dyDescent="0.15">
      <c r="A254" s="42"/>
      <c r="B254" s="42"/>
      <c r="C254" s="51" t="s">
        <v>413</v>
      </c>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1335"/>
      <c r="BB254" s="504"/>
      <c r="BC254" s="504"/>
      <c r="BD254" s="504"/>
      <c r="BE254" s="504"/>
      <c r="BF254" s="504"/>
      <c r="BG254" s="504"/>
      <c r="BH254" s="504"/>
      <c r="BI254" s="504"/>
      <c r="BJ254" s="504"/>
      <c r="BK254" s="504"/>
      <c r="BL254" s="504"/>
      <c r="BM254" s="504"/>
      <c r="BN254" s="1336"/>
      <c r="BO254" s="1340"/>
      <c r="BP254" s="1341"/>
      <c r="BQ254" s="1341"/>
      <c r="BR254" s="1341"/>
      <c r="BS254" s="1341"/>
      <c r="BT254" s="1341"/>
      <c r="BU254" s="1342"/>
      <c r="BV254" s="1340"/>
      <c r="BW254" s="1341"/>
      <c r="BX254" s="1341"/>
      <c r="BY254" s="1341"/>
      <c r="BZ254" s="1341"/>
      <c r="CA254" s="1341"/>
      <c r="CB254" s="1342"/>
      <c r="CC254" s="1346"/>
      <c r="CD254" s="1341"/>
      <c r="CE254" s="1341"/>
      <c r="CF254" s="1341"/>
      <c r="CG254" s="1341"/>
      <c r="CH254" s="1341"/>
      <c r="CI254" s="1347"/>
      <c r="CJ254" s="42"/>
    </row>
    <row r="255" spans="1:88" ht="12" customHeight="1" x14ac:dyDescent="0.15">
      <c r="A255" s="42"/>
      <c r="B255" s="42"/>
      <c r="C255" s="51" t="s">
        <v>322</v>
      </c>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207" t="s">
        <v>284</v>
      </c>
      <c r="BB255" s="49"/>
      <c r="BC255" s="53"/>
      <c r="BD255" s="1348" t="s">
        <v>222</v>
      </c>
      <c r="BE255" s="1349"/>
      <c r="BF255" s="1349"/>
      <c r="BG255" s="1349"/>
      <c r="BH255" s="1349"/>
      <c r="BI255" s="1349"/>
      <c r="BJ255" s="1349"/>
      <c r="BK255" s="1349"/>
      <c r="BL255" s="1349"/>
      <c r="BM255" s="1349"/>
      <c r="BN255" s="1350"/>
      <c r="BO255" s="1267" t="s">
        <v>415</v>
      </c>
      <c r="BP255" s="1314"/>
      <c r="BQ255" s="1314"/>
      <c r="BR255" s="1314"/>
      <c r="BS255" s="1314"/>
      <c r="BT255" s="1314"/>
      <c r="BU255" s="1315"/>
      <c r="BV255" s="1348" t="s">
        <v>31</v>
      </c>
      <c r="BW255" s="1349"/>
      <c r="BX255" s="1349"/>
      <c r="BY255" s="1349"/>
      <c r="BZ255" s="1349"/>
      <c r="CA255" s="1349"/>
      <c r="CB255" s="1350"/>
      <c r="CC255" s="1316" t="s">
        <v>415</v>
      </c>
      <c r="CD255" s="397"/>
      <c r="CE255" s="397"/>
      <c r="CF255" s="397"/>
      <c r="CG255" s="397"/>
      <c r="CH255" s="397"/>
      <c r="CI255" s="1317"/>
      <c r="CJ255" s="42"/>
    </row>
    <row r="256" spans="1:88" ht="12" customHeight="1" x14ac:dyDescent="0.15">
      <c r="A256" s="42"/>
      <c r="B256" s="42"/>
      <c r="C256" s="51" t="s">
        <v>416</v>
      </c>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1357" t="s">
        <v>417</v>
      </c>
      <c r="BB256" s="1358"/>
      <c r="BC256" s="1358"/>
      <c r="BD256" s="1351"/>
      <c r="BE256" s="1352"/>
      <c r="BF256" s="1352"/>
      <c r="BG256" s="1352"/>
      <c r="BH256" s="1352"/>
      <c r="BI256" s="1352"/>
      <c r="BJ256" s="1352"/>
      <c r="BK256" s="1352"/>
      <c r="BL256" s="1352"/>
      <c r="BM256" s="1352"/>
      <c r="BN256" s="1353"/>
      <c r="BO256" s="1337"/>
      <c r="BP256" s="1361"/>
      <c r="BQ256" s="1361"/>
      <c r="BR256" s="1361"/>
      <c r="BS256" s="1361"/>
      <c r="BT256" s="1361"/>
      <c r="BU256" s="1362"/>
      <c r="BV256" s="1351"/>
      <c r="BW256" s="1352"/>
      <c r="BX256" s="1352"/>
      <c r="BY256" s="1352"/>
      <c r="BZ256" s="1352"/>
      <c r="CA256" s="1352"/>
      <c r="CB256" s="1353"/>
      <c r="CC256" s="1337"/>
      <c r="CD256" s="1361"/>
      <c r="CE256" s="1361"/>
      <c r="CF256" s="1361"/>
      <c r="CG256" s="1361"/>
      <c r="CH256" s="1361"/>
      <c r="CI256" s="1366"/>
      <c r="CJ256" s="42"/>
    </row>
    <row r="257" spans="1:88" ht="12" customHeight="1" x14ac:dyDescent="0.1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1357"/>
      <c r="BB257" s="1358"/>
      <c r="BC257" s="1358"/>
      <c r="BD257" s="1351"/>
      <c r="BE257" s="1352"/>
      <c r="BF257" s="1352"/>
      <c r="BG257" s="1352"/>
      <c r="BH257" s="1352"/>
      <c r="BI257" s="1352"/>
      <c r="BJ257" s="1352"/>
      <c r="BK257" s="1352"/>
      <c r="BL257" s="1352"/>
      <c r="BM257" s="1352"/>
      <c r="BN257" s="1353"/>
      <c r="BO257" s="1337"/>
      <c r="BP257" s="1361"/>
      <c r="BQ257" s="1361"/>
      <c r="BR257" s="1361"/>
      <c r="BS257" s="1361"/>
      <c r="BT257" s="1361"/>
      <c r="BU257" s="1362"/>
      <c r="BV257" s="1351"/>
      <c r="BW257" s="1352"/>
      <c r="BX257" s="1352"/>
      <c r="BY257" s="1352"/>
      <c r="BZ257" s="1352"/>
      <c r="CA257" s="1352"/>
      <c r="CB257" s="1353"/>
      <c r="CC257" s="1337"/>
      <c r="CD257" s="1361"/>
      <c r="CE257" s="1361"/>
      <c r="CF257" s="1361"/>
      <c r="CG257" s="1361"/>
      <c r="CH257" s="1361"/>
      <c r="CI257" s="1366"/>
      <c r="CJ257" s="42"/>
    </row>
    <row r="258" spans="1:88" ht="12" customHeight="1" x14ac:dyDescent="0.1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1359"/>
      <c r="BB258" s="1360"/>
      <c r="BC258" s="1360"/>
      <c r="BD258" s="1354"/>
      <c r="BE258" s="1355"/>
      <c r="BF258" s="1355"/>
      <c r="BG258" s="1355"/>
      <c r="BH258" s="1355"/>
      <c r="BI258" s="1355"/>
      <c r="BJ258" s="1355"/>
      <c r="BK258" s="1355"/>
      <c r="BL258" s="1355"/>
      <c r="BM258" s="1355"/>
      <c r="BN258" s="1356"/>
      <c r="BO258" s="1363"/>
      <c r="BP258" s="1364"/>
      <c r="BQ258" s="1364"/>
      <c r="BR258" s="1364"/>
      <c r="BS258" s="1364"/>
      <c r="BT258" s="1364"/>
      <c r="BU258" s="1365"/>
      <c r="BV258" s="1354"/>
      <c r="BW258" s="1355"/>
      <c r="BX258" s="1355"/>
      <c r="BY258" s="1355"/>
      <c r="BZ258" s="1355"/>
      <c r="CA258" s="1355"/>
      <c r="CB258" s="1356"/>
      <c r="CC258" s="1363"/>
      <c r="CD258" s="1364"/>
      <c r="CE258" s="1364"/>
      <c r="CF258" s="1364"/>
      <c r="CG258" s="1364"/>
      <c r="CH258" s="1364"/>
      <c r="CI258" s="1367"/>
      <c r="CJ258" s="42"/>
    </row>
    <row r="259" spans="1:88" ht="5.0999999999999996" customHeight="1" x14ac:dyDescent="0.1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c r="BZ259" s="42"/>
      <c r="CA259" s="42"/>
      <c r="CB259" s="42"/>
      <c r="CC259" s="42"/>
      <c r="CD259" s="42"/>
      <c r="CE259" s="42"/>
      <c r="CF259" s="42"/>
      <c r="CG259" s="42"/>
      <c r="CH259" s="42"/>
      <c r="CI259" s="42"/>
      <c r="CJ259" s="42"/>
    </row>
    <row r="260" spans="1:88" ht="12" customHeight="1" x14ac:dyDescent="0.15">
      <c r="A260" s="40" t="s">
        <v>377</v>
      </c>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c r="BZ260" s="42"/>
      <c r="CA260" s="42"/>
      <c r="CB260" s="42"/>
      <c r="CC260" s="42"/>
      <c r="CD260" s="42"/>
      <c r="CE260" s="42"/>
      <c r="CF260" s="42"/>
      <c r="CG260" s="42"/>
      <c r="CH260" s="42"/>
      <c r="CI260" s="42"/>
      <c r="CJ260" s="42"/>
    </row>
    <row r="261" spans="1:88" ht="12" customHeight="1" x14ac:dyDescent="0.1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c r="BZ261" s="42"/>
      <c r="CA261" s="42"/>
      <c r="CB261" s="42"/>
      <c r="CC261" s="42"/>
      <c r="CD261" s="42"/>
      <c r="CE261" s="42"/>
      <c r="CF261" s="42"/>
      <c r="CG261" s="42"/>
      <c r="CH261" s="42"/>
      <c r="CI261" s="42"/>
      <c r="CJ261" s="42"/>
    </row>
    <row r="262" spans="1:88" ht="12" customHeight="1" x14ac:dyDescent="0.1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c r="BZ262" s="42"/>
      <c r="CA262" s="42"/>
      <c r="CB262" s="42"/>
      <c r="CC262" s="42"/>
      <c r="CD262" s="42"/>
      <c r="CE262" s="42"/>
      <c r="CF262" s="42"/>
      <c r="CG262" s="42"/>
      <c r="CH262" s="42"/>
      <c r="CI262" s="42"/>
      <c r="CJ262" s="42"/>
    </row>
    <row r="263" spans="1:88" ht="12" customHeight="1" x14ac:dyDescent="0.1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1375" t="s">
        <v>378</v>
      </c>
      <c r="Z263" s="1375"/>
      <c r="AA263" s="1375"/>
      <c r="AB263" s="1375"/>
      <c r="AC263" s="1375"/>
      <c r="AD263" s="1375"/>
      <c r="AE263" s="1375"/>
      <c r="AF263" s="1375"/>
      <c r="AG263" s="1375"/>
      <c r="AH263" s="1375"/>
      <c r="AI263" s="1375"/>
      <c r="AJ263" s="1375"/>
      <c r="AK263" s="1375"/>
      <c r="AL263" s="1375"/>
      <c r="AM263" s="1375"/>
      <c r="AN263" s="1375"/>
      <c r="AO263" s="1375"/>
      <c r="AP263" s="1375"/>
      <c r="AQ263" s="1375"/>
      <c r="AR263" s="1375"/>
      <c r="AS263" s="1375"/>
      <c r="AT263" s="1375"/>
      <c r="AU263" s="1375"/>
      <c r="AV263" s="1375"/>
      <c r="AW263" s="1375"/>
      <c r="AX263" s="1375"/>
      <c r="AY263" s="1375"/>
      <c r="AZ263" s="1375"/>
      <c r="BA263" s="1375"/>
      <c r="BB263" s="1375"/>
      <c r="BC263" s="1375"/>
      <c r="BD263" s="1375"/>
      <c r="BE263" s="1375"/>
      <c r="BF263" s="1376" t="s">
        <v>379</v>
      </c>
      <c r="BG263" s="1376"/>
      <c r="BH263" s="1376"/>
      <c r="BI263" s="1376"/>
      <c r="BJ263" s="1376"/>
      <c r="BK263" s="1376"/>
      <c r="BL263" s="1376"/>
      <c r="BM263" s="1376"/>
      <c r="BN263" s="1376"/>
      <c r="BO263" s="1376"/>
      <c r="BP263" s="1376"/>
      <c r="BQ263" s="1376"/>
      <c r="BR263" s="1376"/>
      <c r="BS263" s="1376"/>
      <c r="BT263" s="1376"/>
      <c r="BU263" s="1376"/>
      <c r="BV263" s="42"/>
      <c r="BW263" s="42"/>
      <c r="BX263" s="42"/>
      <c r="BY263" s="42"/>
      <c r="BZ263" s="42"/>
      <c r="CA263" s="42"/>
      <c r="CB263" s="42"/>
      <c r="CC263" s="42"/>
      <c r="CD263" s="42"/>
      <c r="CE263" s="42"/>
      <c r="CF263" s="42"/>
      <c r="CG263" s="42"/>
      <c r="CH263" s="42"/>
      <c r="CI263" s="42"/>
      <c r="CJ263" s="42"/>
    </row>
    <row r="264" spans="1:88" ht="12" customHeight="1" x14ac:dyDescent="0.1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1375"/>
      <c r="Z264" s="1375"/>
      <c r="AA264" s="1375"/>
      <c r="AB264" s="1375"/>
      <c r="AC264" s="1375"/>
      <c r="AD264" s="1375"/>
      <c r="AE264" s="1375"/>
      <c r="AF264" s="1375"/>
      <c r="AG264" s="1375"/>
      <c r="AH264" s="1375"/>
      <c r="AI264" s="1375"/>
      <c r="AJ264" s="1375"/>
      <c r="AK264" s="1375"/>
      <c r="AL264" s="1375"/>
      <c r="AM264" s="1375"/>
      <c r="AN264" s="1375"/>
      <c r="AO264" s="1375"/>
      <c r="AP264" s="1375"/>
      <c r="AQ264" s="1375"/>
      <c r="AR264" s="1375"/>
      <c r="AS264" s="1375"/>
      <c r="AT264" s="1375"/>
      <c r="AU264" s="1375"/>
      <c r="AV264" s="1375"/>
      <c r="AW264" s="1375"/>
      <c r="AX264" s="1375"/>
      <c r="AY264" s="1375"/>
      <c r="AZ264" s="1375"/>
      <c r="BA264" s="1375"/>
      <c r="BB264" s="1375"/>
      <c r="BC264" s="1375"/>
      <c r="BD264" s="1375"/>
      <c r="BE264" s="1375"/>
      <c r="BF264" s="1376"/>
      <c r="BG264" s="1376"/>
      <c r="BH264" s="1376"/>
      <c r="BI264" s="1376"/>
      <c r="BJ264" s="1376"/>
      <c r="BK264" s="1376"/>
      <c r="BL264" s="1376"/>
      <c r="BM264" s="1376"/>
      <c r="BN264" s="1376"/>
      <c r="BO264" s="1376"/>
      <c r="BP264" s="1376"/>
      <c r="BQ264" s="1376"/>
      <c r="BR264" s="1376"/>
      <c r="BS264" s="1376"/>
      <c r="BT264" s="1376"/>
      <c r="BU264" s="1376"/>
      <c r="BV264" s="42"/>
      <c r="BW264" s="42"/>
      <c r="BX264" s="42"/>
      <c r="BY264" s="42"/>
      <c r="BZ264" s="42"/>
      <c r="CA264" s="42"/>
      <c r="CB264" s="42"/>
      <c r="CC264" s="42"/>
      <c r="CD264" s="42"/>
      <c r="CE264" s="42"/>
      <c r="CF264" s="42"/>
      <c r="CG264" s="42"/>
      <c r="CH264" s="42"/>
      <c r="CI264" s="42"/>
      <c r="CJ264" s="42"/>
    </row>
    <row r="265" spans="1:88" ht="12" customHeight="1" x14ac:dyDescent="0.1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row>
    <row r="266" spans="1:88" ht="12" customHeight="1" x14ac:dyDescent="0.1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c r="BZ266" s="42"/>
      <c r="CA266" s="42"/>
      <c r="CB266" s="42"/>
      <c r="CC266" s="42"/>
      <c r="CD266" s="42"/>
      <c r="CE266" s="42"/>
      <c r="CF266" s="42"/>
      <c r="CG266" s="42"/>
      <c r="CH266" s="42"/>
      <c r="CI266" s="42"/>
      <c r="CJ266" s="42"/>
    </row>
    <row r="267" spans="1:88" ht="12" customHeight="1" x14ac:dyDescent="0.1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c r="BZ267" s="42"/>
      <c r="CA267" s="42"/>
      <c r="CB267" s="42"/>
      <c r="CC267" s="42"/>
      <c r="CD267" s="42"/>
      <c r="CE267" s="42"/>
      <c r="CF267" s="214" t="s">
        <v>361</v>
      </c>
      <c r="CG267" s="42"/>
      <c r="CH267" s="42"/>
      <c r="CI267" s="42"/>
      <c r="CJ267" s="42"/>
    </row>
    <row r="268" spans="1:88" ht="18" customHeight="1" x14ac:dyDescent="0.1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1233" t="s">
        <v>380</v>
      </c>
      <c r="AT268" s="1234"/>
      <c r="AU268" s="1234"/>
      <c r="AV268" s="1234"/>
      <c r="AW268" s="1234"/>
      <c r="AX268" s="1323">
        <f>IF(ISBLANK(免税証交付申請書!AH14)," ",免税証交付申請書!AH14)</f>
        <v>0</v>
      </c>
      <c r="AY268" s="1324"/>
      <c r="AZ268" s="1324"/>
      <c r="BA268" s="1324"/>
      <c r="BB268" s="1324"/>
      <c r="BC268" s="1324"/>
      <c r="BD268" s="1324"/>
      <c r="BE268" s="1324"/>
      <c r="BF268" s="1324"/>
      <c r="BG268" s="1324"/>
      <c r="BH268" s="1324"/>
      <c r="BI268" s="1324"/>
      <c r="BJ268" s="1324"/>
      <c r="BK268" s="1324"/>
      <c r="BL268" s="1324"/>
      <c r="BM268" s="1324"/>
      <c r="BN268" s="1324"/>
      <c r="BO268" s="1324"/>
      <c r="BP268" s="1324"/>
      <c r="BQ268" s="1234" t="s">
        <v>381</v>
      </c>
      <c r="BR268" s="1234"/>
      <c r="BS268" s="1234"/>
      <c r="BT268" s="1234"/>
      <c r="BU268" s="1234"/>
      <c r="BV268" s="1323">
        <f>IF(ISBLANK(免税証交付申請書!AH22)," ",免税証交付申請書!AH22)</f>
        <v>0</v>
      </c>
      <c r="BW268" s="1324"/>
      <c r="BX268" s="1324"/>
      <c r="BY268" s="1324"/>
      <c r="BZ268" s="1324"/>
      <c r="CA268" s="1324"/>
      <c r="CB268" s="1324"/>
      <c r="CC268" s="1324"/>
      <c r="CD268" s="1324"/>
      <c r="CE268" s="1324"/>
      <c r="CF268" s="1324"/>
      <c r="CG268" s="1324"/>
      <c r="CH268" s="1324"/>
      <c r="CI268" s="1325"/>
      <c r="CJ268" s="42"/>
    </row>
    <row r="269" spans="1:88" ht="18" customHeight="1" x14ac:dyDescent="0.15">
      <c r="A269" s="191" t="s">
        <v>382</v>
      </c>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1235" t="s">
        <v>315</v>
      </c>
      <c r="AT269" s="1236"/>
      <c r="AU269" s="1236"/>
      <c r="AV269" s="1236"/>
      <c r="AW269" s="1236"/>
      <c r="AX269" s="1326"/>
      <c r="AY269" s="1326"/>
      <c r="AZ269" s="1326"/>
      <c r="BA269" s="1326"/>
      <c r="BB269" s="1326"/>
      <c r="BC269" s="1326"/>
      <c r="BD269" s="1326"/>
      <c r="BE269" s="1326"/>
      <c r="BF269" s="1326"/>
      <c r="BG269" s="1326"/>
      <c r="BH269" s="1326"/>
      <c r="BI269" s="1326"/>
      <c r="BJ269" s="1326"/>
      <c r="BK269" s="1326"/>
      <c r="BL269" s="1326"/>
      <c r="BM269" s="1326"/>
      <c r="BN269" s="1326"/>
      <c r="BO269" s="1326"/>
      <c r="BP269" s="1326"/>
      <c r="BQ269" s="1236" t="s">
        <v>383</v>
      </c>
      <c r="BR269" s="1236"/>
      <c r="BS269" s="1236"/>
      <c r="BT269" s="1236"/>
      <c r="BU269" s="1236"/>
      <c r="BV269" s="1326"/>
      <c r="BW269" s="1326"/>
      <c r="BX269" s="1326"/>
      <c r="BY269" s="1326"/>
      <c r="BZ269" s="1326"/>
      <c r="CA269" s="1326"/>
      <c r="CB269" s="1326"/>
      <c r="CC269" s="1326"/>
      <c r="CD269" s="1326"/>
      <c r="CE269" s="1326"/>
      <c r="CF269" s="1326"/>
      <c r="CG269" s="1326"/>
      <c r="CH269" s="1326"/>
      <c r="CI269" s="1327"/>
      <c r="CJ269" s="42"/>
    </row>
    <row r="270" spans="1:88" ht="15" customHeight="1" x14ac:dyDescent="0.15">
      <c r="A270" s="1399" t="s">
        <v>384</v>
      </c>
      <c r="B270" s="1400"/>
      <c r="C270" s="1400"/>
      <c r="D270" s="1400"/>
      <c r="E270" s="1400"/>
      <c r="F270" s="1400"/>
      <c r="G270" s="1401"/>
      <c r="H270" s="1408" t="s">
        <v>385</v>
      </c>
      <c r="I270" s="1400"/>
      <c r="J270" s="1401"/>
      <c r="K270" s="1251" t="s">
        <v>19</v>
      </c>
      <c r="L270" s="1251"/>
      <c r="M270" s="1251"/>
      <c r="N270" s="1251"/>
      <c r="O270" s="1251"/>
      <c r="P270" s="1251"/>
      <c r="Q270" s="1251"/>
      <c r="R270" s="1251"/>
      <c r="S270" s="1251"/>
      <c r="T270" s="1412" t="s">
        <v>4</v>
      </c>
      <c r="U270" s="1413"/>
      <c r="V270" s="1414"/>
      <c r="W270" s="1408" t="s">
        <v>55</v>
      </c>
      <c r="X270" s="1400"/>
      <c r="Y270" s="1401"/>
      <c r="Z270" s="381" t="s">
        <v>200</v>
      </c>
      <c r="AA270" s="381"/>
      <c r="AB270" s="381"/>
      <c r="AC270" s="381"/>
      <c r="AD270" s="381"/>
      <c r="AE270" s="1251" t="s">
        <v>387</v>
      </c>
      <c r="AF270" s="1251"/>
      <c r="AG270" s="1251"/>
      <c r="AH270" s="1251"/>
      <c r="AI270" s="1251"/>
      <c r="AJ270" s="1251"/>
      <c r="AK270" s="1251"/>
      <c r="AL270" s="1251"/>
      <c r="AM270" s="1252" t="s">
        <v>388</v>
      </c>
      <c r="AN270" s="1253"/>
      <c r="AO270" s="1253"/>
      <c r="AP270" s="1253"/>
      <c r="AQ270" s="1253"/>
      <c r="AR270" s="1254"/>
      <c r="AS270" s="1255" t="s">
        <v>36</v>
      </c>
      <c r="AT270" s="1256"/>
      <c r="AU270" s="1256"/>
      <c r="AV270" s="1256"/>
      <c r="AW270" s="1256"/>
      <c r="AX270" s="1256"/>
      <c r="AY270" s="1256"/>
      <c r="AZ270" s="1257"/>
      <c r="BA270" s="1252" t="s">
        <v>390</v>
      </c>
      <c r="BB270" s="1253"/>
      <c r="BC270" s="1253"/>
      <c r="BD270" s="1253"/>
      <c r="BE270" s="1253"/>
      <c r="BF270" s="1253"/>
      <c r="BG270" s="1254"/>
      <c r="BH270" s="1252" t="s">
        <v>52</v>
      </c>
      <c r="BI270" s="1253"/>
      <c r="BJ270" s="1253"/>
      <c r="BK270" s="1253"/>
      <c r="BL270" s="1253"/>
      <c r="BM270" s="1253"/>
      <c r="BN270" s="1254"/>
      <c r="BO270" s="1252" t="s">
        <v>391</v>
      </c>
      <c r="BP270" s="1253"/>
      <c r="BQ270" s="1253"/>
      <c r="BR270" s="1253"/>
      <c r="BS270" s="1253"/>
      <c r="BT270" s="1253"/>
      <c r="BU270" s="1254"/>
      <c r="BV270" s="1419" t="s">
        <v>39</v>
      </c>
      <c r="BW270" s="1420"/>
      <c r="BX270" s="1420"/>
      <c r="BY270" s="1420"/>
      <c r="BZ270" s="1420"/>
      <c r="CA270" s="1420"/>
      <c r="CB270" s="1420"/>
      <c r="CC270" s="1278" t="s">
        <v>284</v>
      </c>
      <c r="CD270" s="1279"/>
      <c r="CE270" s="1279"/>
      <c r="CF270" s="1279"/>
      <c r="CG270" s="1279"/>
      <c r="CH270" s="1279"/>
      <c r="CI270" s="1280"/>
      <c r="CJ270" s="41"/>
    </row>
    <row r="271" spans="1:88" ht="15" customHeight="1" x14ac:dyDescent="0.15">
      <c r="A271" s="1402"/>
      <c r="B271" s="1403"/>
      <c r="C271" s="1403"/>
      <c r="D271" s="1403"/>
      <c r="E271" s="1403"/>
      <c r="F271" s="1403"/>
      <c r="G271" s="1404"/>
      <c r="H271" s="1409"/>
      <c r="I271" s="1410"/>
      <c r="J271" s="1404"/>
      <c r="K271" s="1281" t="s">
        <v>392</v>
      </c>
      <c r="L271" s="1281"/>
      <c r="M271" s="1281"/>
      <c r="N271" s="1281"/>
      <c r="O271" s="1281"/>
      <c r="P271" s="1281"/>
      <c r="Q271" s="1281"/>
      <c r="R271" s="1281"/>
      <c r="S271" s="1281"/>
      <c r="T271" s="1318"/>
      <c r="U271" s="1415"/>
      <c r="V271" s="908"/>
      <c r="W271" s="1409"/>
      <c r="X271" s="1410"/>
      <c r="Y271" s="1404"/>
      <c r="Z271" s="1417"/>
      <c r="AA271" s="1417"/>
      <c r="AB271" s="1417"/>
      <c r="AC271" s="1417"/>
      <c r="AD271" s="1417"/>
      <c r="AE271" s="1281"/>
      <c r="AF271" s="1281"/>
      <c r="AG271" s="1281"/>
      <c r="AH271" s="1281"/>
      <c r="AI271" s="1281"/>
      <c r="AJ271" s="1281"/>
      <c r="AK271" s="1281"/>
      <c r="AL271" s="1281"/>
      <c r="AM271" s="1261" t="s">
        <v>394</v>
      </c>
      <c r="AN271" s="1262"/>
      <c r="AO271" s="1262"/>
      <c r="AP271" s="1262"/>
      <c r="AQ271" s="1262"/>
      <c r="AR271" s="1263"/>
      <c r="AS271" s="1258" t="s">
        <v>395</v>
      </c>
      <c r="AT271" s="1259"/>
      <c r="AU271" s="1259"/>
      <c r="AV271" s="1259"/>
      <c r="AW271" s="1259"/>
      <c r="AX271" s="1259"/>
      <c r="AY271" s="1259"/>
      <c r="AZ271" s="1260"/>
      <c r="BA271" s="1261" t="s">
        <v>161</v>
      </c>
      <c r="BB271" s="1262"/>
      <c r="BC271" s="1262"/>
      <c r="BD271" s="1262"/>
      <c r="BE271" s="1262"/>
      <c r="BF271" s="1262"/>
      <c r="BG271" s="1263"/>
      <c r="BH271" s="1261" t="s">
        <v>396</v>
      </c>
      <c r="BI271" s="1262"/>
      <c r="BJ271" s="1262"/>
      <c r="BK271" s="1262"/>
      <c r="BL271" s="1262"/>
      <c r="BM271" s="1262"/>
      <c r="BN271" s="1263"/>
      <c r="BO271" s="1261" t="s">
        <v>397</v>
      </c>
      <c r="BP271" s="1262"/>
      <c r="BQ271" s="1262"/>
      <c r="BR271" s="1262"/>
      <c r="BS271" s="1262"/>
      <c r="BT271" s="1262"/>
      <c r="BU271" s="1263"/>
      <c r="BV271" s="1421"/>
      <c r="BW271" s="1422"/>
      <c r="BX271" s="1422"/>
      <c r="BY271" s="1422"/>
      <c r="BZ271" s="1422"/>
      <c r="CA271" s="1422"/>
      <c r="CB271" s="1422"/>
      <c r="CC271" s="1297" t="s">
        <v>44</v>
      </c>
      <c r="CD271" s="1298"/>
      <c r="CE271" s="1298"/>
      <c r="CF271" s="1298"/>
      <c r="CG271" s="1298"/>
      <c r="CH271" s="1298"/>
      <c r="CI271" s="1299"/>
      <c r="CJ271" s="41"/>
    </row>
    <row r="272" spans="1:88" ht="15" customHeight="1" x14ac:dyDescent="0.15">
      <c r="A272" s="1405"/>
      <c r="B272" s="1406"/>
      <c r="C272" s="1406"/>
      <c r="D272" s="1406"/>
      <c r="E272" s="1406"/>
      <c r="F272" s="1406"/>
      <c r="G272" s="1407"/>
      <c r="H272" s="1411"/>
      <c r="I272" s="1406"/>
      <c r="J272" s="1407"/>
      <c r="K272" s="1319" t="s">
        <v>398</v>
      </c>
      <c r="L272" s="1319"/>
      <c r="M272" s="1319"/>
      <c r="N272" s="1319"/>
      <c r="O272" s="1319"/>
      <c r="P272" s="1319"/>
      <c r="Q272" s="1319"/>
      <c r="R272" s="1319"/>
      <c r="S272" s="1319"/>
      <c r="T272" s="1416"/>
      <c r="U272" s="504"/>
      <c r="V272" s="1336"/>
      <c r="W272" s="1411"/>
      <c r="X272" s="1406"/>
      <c r="Y272" s="1407"/>
      <c r="Z272" s="1418"/>
      <c r="AA272" s="1418"/>
      <c r="AB272" s="1418"/>
      <c r="AC272" s="1418"/>
      <c r="AD272" s="1418"/>
      <c r="AE272" s="1319"/>
      <c r="AF272" s="1319"/>
      <c r="AG272" s="1319"/>
      <c r="AH272" s="1319"/>
      <c r="AI272" s="1319"/>
      <c r="AJ272" s="1319"/>
      <c r="AK272" s="1319"/>
      <c r="AL272" s="1319"/>
      <c r="AM272" s="1264" t="s">
        <v>400</v>
      </c>
      <c r="AN272" s="1265"/>
      <c r="AO272" s="1265"/>
      <c r="AP272" s="1265"/>
      <c r="AQ272" s="1265"/>
      <c r="AR272" s="1266"/>
      <c r="AS272" s="1320" t="s">
        <v>401</v>
      </c>
      <c r="AT272" s="1321"/>
      <c r="AU272" s="1321"/>
      <c r="AV272" s="1321"/>
      <c r="AW272" s="1321"/>
      <c r="AX272" s="1321"/>
      <c r="AY272" s="1321"/>
      <c r="AZ272" s="1322"/>
      <c r="BA272" s="1264" t="s">
        <v>402</v>
      </c>
      <c r="BB272" s="1265"/>
      <c r="BC272" s="1265"/>
      <c r="BD272" s="1265"/>
      <c r="BE272" s="1265"/>
      <c r="BF272" s="1265"/>
      <c r="BG272" s="1266"/>
      <c r="BH272" s="1264" t="s">
        <v>403</v>
      </c>
      <c r="BI272" s="1265"/>
      <c r="BJ272" s="1265"/>
      <c r="BK272" s="1265"/>
      <c r="BL272" s="1265"/>
      <c r="BM272" s="1265"/>
      <c r="BN272" s="1266"/>
      <c r="BO272" s="1264" t="s">
        <v>24</v>
      </c>
      <c r="BP272" s="1265"/>
      <c r="BQ272" s="1265"/>
      <c r="BR272" s="1265"/>
      <c r="BS272" s="1265"/>
      <c r="BT272" s="1265"/>
      <c r="BU272" s="1266"/>
      <c r="BV272" s="1423"/>
      <c r="BW272" s="1424"/>
      <c r="BX272" s="1424"/>
      <c r="BY272" s="1424"/>
      <c r="BZ272" s="1424"/>
      <c r="CA272" s="1424"/>
      <c r="CB272" s="1424"/>
      <c r="CC272" s="1300" t="s">
        <v>404</v>
      </c>
      <c r="CD272" s="1301"/>
      <c r="CE272" s="1301"/>
      <c r="CF272" s="1301"/>
      <c r="CG272" s="1301"/>
      <c r="CH272" s="1301"/>
      <c r="CI272" s="1302"/>
      <c r="CJ272" s="41"/>
    </row>
    <row r="273" spans="1:88" ht="8.1" customHeight="1" x14ac:dyDescent="0.15">
      <c r="A273" s="1425" t="str">
        <f ca="1">IFERROR(VLOOKUP(H273,INDIRECT("機械一覧"),2,FALSE),"")</f>
        <v/>
      </c>
      <c r="B273" s="1426"/>
      <c r="C273" s="1426"/>
      <c r="D273" s="1426"/>
      <c r="E273" s="1426"/>
      <c r="F273" s="1426"/>
      <c r="G273" s="1427"/>
      <c r="H273" s="1434"/>
      <c r="I273" s="1435"/>
      <c r="J273" s="1436"/>
      <c r="K273" s="1125" t="s">
        <v>335</v>
      </c>
      <c r="L273" s="1506" t="str">
        <f ca="1">IFERROR(VLOOKUP(H273,INDIRECT("機械一覧"),5,FALSE),"")</f>
        <v/>
      </c>
      <c r="M273" s="1506"/>
      <c r="N273" s="1506"/>
      <c r="O273" s="1506"/>
      <c r="P273" s="1506"/>
      <c r="Q273" s="1506"/>
      <c r="R273" s="1506"/>
      <c r="S273" s="1507"/>
      <c r="T273" s="1267" t="s">
        <v>405</v>
      </c>
      <c r="U273" s="1268"/>
      <c r="V273" s="1269"/>
      <c r="W273" s="1444" t="str">
        <f ca="1">IFERROR(VLOOKUP(H273,INDIRECT("機械一覧"),14,FALSE),"")</f>
        <v/>
      </c>
      <c r="X273" s="1445"/>
      <c r="Y273" s="1446"/>
      <c r="Z273" s="1444" t="str">
        <f ca="1">IFERROR(VLOOKUP(H273,INDIRECT("機械一覧"),16,FALSE),"")</f>
        <v/>
      </c>
      <c r="AA273" s="1445"/>
      <c r="AB273" s="1445"/>
      <c r="AC273" s="1445"/>
      <c r="AD273" s="1446"/>
      <c r="AE273" s="1510"/>
      <c r="AF273" s="1451"/>
      <c r="AG273" s="1453" t="s">
        <v>27</v>
      </c>
      <c r="AH273" s="1451"/>
      <c r="AI273" s="1451"/>
      <c r="AJ273" s="1455" t="s">
        <v>307</v>
      </c>
      <c r="AK273" s="1455"/>
      <c r="AL273" s="1456"/>
      <c r="AM273" s="1270" t="s">
        <v>27</v>
      </c>
      <c r="AN273" s="1270"/>
      <c r="AO273" s="1270"/>
      <c r="AP273" s="1271" t="s">
        <v>407</v>
      </c>
      <c r="AQ273" s="1270"/>
      <c r="AR273" s="1270"/>
      <c r="AS273" s="1272" t="s">
        <v>151</v>
      </c>
      <c r="AT273" s="1273"/>
      <c r="AU273" s="1273"/>
      <c r="AV273" s="1273"/>
      <c r="AW273" s="1274"/>
      <c r="AX273" s="1275" t="s">
        <v>294</v>
      </c>
      <c r="AY273" s="1275"/>
      <c r="AZ273" s="1275"/>
      <c r="BA273" s="1276" t="s">
        <v>294</v>
      </c>
      <c r="BB273" s="1276"/>
      <c r="BC273" s="1276"/>
      <c r="BD273" s="1276"/>
      <c r="BE273" s="1276"/>
      <c r="BF273" s="1276"/>
      <c r="BG273" s="1276"/>
      <c r="BH273" s="1277" t="s">
        <v>341</v>
      </c>
      <c r="BI273" s="1277"/>
      <c r="BJ273" s="1277"/>
      <c r="BK273" s="1277"/>
      <c r="BL273" s="1277"/>
      <c r="BM273" s="1277"/>
      <c r="BN273" s="1277"/>
      <c r="BO273" s="1277" t="s">
        <v>341</v>
      </c>
      <c r="BP273" s="1277"/>
      <c r="BQ273" s="1277"/>
      <c r="BR273" s="1277"/>
      <c r="BS273" s="1277"/>
      <c r="BT273" s="1277"/>
      <c r="BU273" s="1277"/>
      <c r="BV273" s="1277" t="s">
        <v>341</v>
      </c>
      <c r="BW273" s="1277"/>
      <c r="BX273" s="1277"/>
      <c r="BY273" s="1277"/>
      <c r="BZ273" s="1277"/>
      <c r="CA273" s="1277"/>
      <c r="CB273" s="1303"/>
      <c r="CC273" s="1304" t="s">
        <v>341</v>
      </c>
      <c r="CD273" s="1277"/>
      <c r="CE273" s="1277"/>
      <c r="CF273" s="1277"/>
      <c r="CG273" s="1277"/>
      <c r="CH273" s="1277"/>
      <c r="CI273" s="1303"/>
      <c r="CJ273" s="41"/>
    </row>
    <row r="274" spans="1:88" ht="12" customHeight="1" x14ac:dyDescent="0.15">
      <c r="A274" s="1428"/>
      <c r="B274" s="1429"/>
      <c r="C274" s="1429"/>
      <c r="D274" s="1429"/>
      <c r="E274" s="1429"/>
      <c r="F274" s="1429"/>
      <c r="G274" s="1430"/>
      <c r="H274" s="1437"/>
      <c r="I274" s="1438"/>
      <c r="J274" s="1439"/>
      <c r="K274" s="988"/>
      <c r="L274" s="1508"/>
      <c r="M274" s="1508"/>
      <c r="N274" s="1508"/>
      <c r="O274" s="1508"/>
      <c r="P274" s="1508"/>
      <c r="Q274" s="1508"/>
      <c r="R274" s="1508"/>
      <c r="S274" s="1509"/>
      <c r="T274" s="1459"/>
      <c r="U274" s="1460"/>
      <c r="V274" s="1461"/>
      <c r="W274" s="1447"/>
      <c r="X274" s="1448"/>
      <c r="Y274" s="1449"/>
      <c r="Z274" s="1447"/>
      <c r="AA274" s="1450"/>
      <c r="AB274" s="1450"/>
      <c r="AC274" s="1450"/>
      <c r="AD274" s="1449"/>
      <c r="AE274" s="1511"/>
      <c r="AF274" s="1452"/>
      <c r="AG274" s="1454"/>
      <c r="AH274" s="1452"/>
      <c r="AI274" s="1452"/>
      <c r="AJ274" s="1457"/>
      <c r="AK274" s="1457"/>
      <c r="AL274" s="1458"/>
      <c r="AM274" s="1284"/>
      <c r="AN274" s="1285"/>
      <c r="AO274" s="1286"/>
      <c r="AP274" s="1284"/>
      <c r="AQ274" s="1285"/>
      <c r="AR274" s="1286"/>
      <c r="AS274" s="1287"/>
      <c r="AT274" s="1288"/>
      <c r="AU274" s="204" t="s">
        <v>386</v>
      </c>
      <c r="AV274" s="1289"/>
      <c r="AW274" s="1290"/>
      <c r="AX274" s="1284"/>
      <c r="AY274" s="1285"/>
      <c r="AZ274" s="1286"/>
      <c r="BA274" s="1465" t="str">
        <f>IF(AND(ISBLANK(AP274),ISBLANK(AX274),ISBLANK(AP275),ISBLANK(AX275),ISBLANK(AP276),ISBLANK(AX276))," ",IF(AND(ISBLANK(AP275),ISBLANK(AX275),ISBLANK(AP276),ISBLANK(AX276)),AP274*AX274,IF(AND(ISBLANK(AP276),ISBLANK(AX276)),(AP274*AX274)+(AP275*AX275),(AP274*AX274)+(AP275*AX275)+(AP276*AX276))))</f>
        <v xml:space="preserve"> </v>
      </c>
      <c r="BB274" s="1465"/>
      <c r="BC274" s="1465"/>
      <c r="BD274" s="1465"/>
      <c r="BE274" s="1465"/>
      <c r="BF274" s="1465"/>
      <c r="BG274" s="1465"/>
      <c r="BH274" s="1487"/>
      <c r="BI274" s="1487"/>
      <c r="BJ274" s="1487"/>
      <c r="BK274" s="1487"/>
      <c r="BL274" s="1487"/>
      <c r="BM274" s="1487"/>
      <c r="BN274" s="1487"/>
      <c r="BO274" s="1467" t="str">
        <f>IF(OR(BA274=" ",ISBLANK(BH274))," ",ROUNDDOWN(BA274*BH274,0))</f>
        <v xml:space="preserve"> </v>
      </c>
      <c r="BP274" s="1467"/>
      <c r="BQ274" s="1467"/>
      <c r="BR274" s="1467"/>
      <c r="BS274" s="1467"/>
      <c r="BT274" s="1467"/>
      <c r="BU274" s="1467"/>
      <c r="BV274" s="1469">
        <f>IFERROR(INDEX('報告書(２葉)'!$BK$10:$BK$95,MATCH(H273,'報告書(２葉)'!$BI$10:$BI$95,0)),"")</f>
        <v>0</v>
      </c>
      <c r="BW274" s="1469"/>
      <c r="BX274" s="1469"/>
      <c r="BY274" s="1469"/>
      <c r="BZ274" s="1469"/>
      <c r="CA274" s="1469"/>
      <c r="CB274" s="1470"/>
      <c r="CC274" s="1328"/>
      <c r="CD274" s="1328"/>
      <c r="CE274" s="1328"/>
      <c r="CF274" s="1328"/>
      <c r="CG274" s="1328"/>
      <c r="CH274" s="1328"/>
      <c r="CI274" s="1328"/>
      <c r="CJ274" s="41"/>
    </row>
    <row r="275" spans="1:88" ht="20.100000000000001" customHeight="1" x14ac:dyDescent="0.15">
      <c r="A275" s="1428"/>
      <c r="B275" s="1429"/>
      <c r="C275" s="1429"/>
      <c r="D275" s="1429"/>
      <c r="E275" s="1429"/>
      <c r="F275" s="1429"/>
      <c r="G275" s="1430"/>
      <c r="H275" s="1437"/>
      <c r="I275" s="1438"/>
      <c r="J275" s="1439"/>
      <c r="K275" s="1332" t="str">
        <f ca="1">IFERROR(VLOOKUP(H273,INDIRECT("機械一覧"),3,FALSE),"")</f>
        <v/>
      </c>
      <c r="L275" s="1333"/>
      <c r="M275" s="1333"/>
      <c r="N275" s="1333"/>
      <c r="O275" s="1333"/>
      <c r="P275" s="1333"/>
      <c r="Q275" s="1333"/>
      <c r="R275" s="1333"/>
      <c r="S275" s="1334"/>
      <c r="T275" s="1462"/>
      <c r="U275" s="1463"/>
      <c r="V275" s="1464"/>
      <c r="W275" s="1447"/>
      <c r="X275" s="1448"/>
      <c r="Y275" s="1449"/>
      <c r="Z275" s="1447"/>
      <c r="AA275" s="1450"/>
      <c r="AB275" s="1450"/>
      <c r="AC275" s="1450"/>
      <c r="AD275" s="1449"/>
      <c r="AE275" s="833"/>
      <c r="AF275" s="833"/>
      <c r="AG275" s="833"/>
      <c r="AH275" s="833"/>
      <c r="AI275" s="833"/>
      <c r="AJ275" s="833"/>
      <c r="AK275" s="833"/>
      <c r="AL275" s="908"/>
      <c r="AM275" s="1243"/>
      <c r="AN275" s="1244"/>
      <c r="AO275" s="1245"/>
      <c r="AP275" s="1243"/>
      <c r="AQ275" s="1244"/>
      <c r="AR275" s="1245"/>
      <c r="AS275" s="1246"/>
      <c r="AT275" s="1247"/>
      <c r="AU275" s="205" t="s">
        <v>386</v>
      </c>
      <c r="AV275" s="1248"/>
      <c r="AW275" s="1249"/>
      <c r="AX275" s="1243"/>
      <c r="AY275" s="1244"/>
      <c r="AZ275" s="1245"/>
      <c r="BA275" s="1466"/>
      <c r="BB275" s="1466"/>
      <c r="BC275" s="1466"/>
      <c r="BD275" s="1466"/>
      <c r="BE275" s="1466"/>
      <c r="BF275" s="1466"/>
      <c r="BG275" s="1466"/>
      <c r="BH275" s="1488"/>
      <c r="BI275" s="1488"/>
      <c r="BJ275" s="1488"/>
      <c r="BK275" s="1488"/>
      <c r="BL275" s="1488"/>
      <c r="BM275" s="1488"/>
      <c r="BN275" s="1488"/>
      <c r="BO275" s="1468"/>
      <c r="BP275" s="1468"/>
      <c r="BQ275" s="1468"/>
      <c r="BR275" s="1468"/>
      <c r="BS275" s="1468"/>
      <c r="BT275" s="1468"/>
      <c r="BU275" s="1468"/>
      <c r="BV275" s="1469"/>
      <c r="BW275" s="1469"/>
      <c r="BX275" s="1469"/>
      <c r="BY275" s="1469"/>
      <c r="BZ275" s="1469"/>
      <c r="CA275" s="1469"/>
      <c r="CB275" s="1470"/>
      <c r="CC275" s="1329"/>
      <c r="CD275" s="1329"/>
      <c r="CE275" s="1329"/>
      <c r="CF275" s="1329"/>
      <c r="CG275" s="1329"/>
      <c r="CH275" s="1329"/>
      <c r="CI275" s="1329"/>
      <c r="CJ275" s="41"/>
    </row>
    <row r="276" spans="1:88" ht="20.100000000000001" customHeight="1" x14ac:dyDescent="0.15">
      <c r="A276" s="1431"/>
      <c r="B276" s="1432"/>
      <c r="C276" s="1432"/>
      <c r="D276" s="1432"/>
      <c r="E276" s="1432"/>
      <c r="F276" s="1432"/>
      <c r="G276" s="1433"/>
      <c r="H276" s="1437"/>
      <c r="I276" s="1438"/>
      <c r="J276" s="1439"/>
      <c r="K276" s="1380" t="str">
        <f ca="1">IFERROR(VLOOKUP(H273,INDIRECT("機械一覧"),4,FALSE),"")</f>
        <v/>
      </c>
      <c r="L276" s="1381"/>
      <c r="M276" s="1381"/>
      <c r="N276" s="1381"/>
      <c r="O276" s="1381"/>
      <c r="P276" s="1381"/>
      <c r="Q276" s="1381"/>
      <c r="R276" s="1381"/>
      <c r="S276" s="198" t="s">
        <v>351</v>
      </c>
      <c r="T276" s="1462"/>
      <c r="U276" s="1463"/>
      <c r="V276" s="1464"/>
      <c r="W276" s="1447"/>
      <c r="X276" s="1450"/>
      <c r="Y276" s="1449"/>
      <c r="Z276" s="1447"/>
      <c r="AA276" s="1450"/>
      <c r="AB276" s="1450"/>
      <c r="AC276" s="1450"/>
      <c r="AD276" s="1449"/>
      <c r="AE276" s="1307"/>
      <c r="AF276" s="1294"/>
      <c r="AG276" s="201" t="s">
        <v>27</v>
      </c>
      <c r="AH276" s="1294"/>
      <c r="AI276" s="1294"/>
      <c r="AJ276" s="1295" t="s">
        <v>135</v>
      </c>
      <c r="AK276" s="1295"/>
      <c r="AL276" s="1296"/>
      <c r="AM276" s="1243"/>
      <c r="AN276" s="1244"/>
      <c r="AO276" s="1245"/>
      <c r="AP276" s="1284"/>
      <c r="AQ276" s="1285"/>
      <c r="AR276" s="1286"/>
      <c r="AS276" s="1246"/>
      <c r="AT276" s="1247"/>
      <c r="AU276" s="205" t="s">
        <v>386</v>
      </c>
      <c r="AV276" s="1248"/>
      <c r="AW276" s="1249"/>
      <c r="AX276" s="1284"/>
      <c r="AY276" s="1285"/>
      <c r="AZ276" s="1286"/>
      <c r="BA276" s="1466"/>
      <c r="BB276" s="1466"/>
      <c r="BC276" s="1466"/>
      <c r="BD276" s="1466"/>
      <c r="BE276" s="1466"/>
      <c r="BF276" s="1466"/>
      <c r="BG276" s="1466"/>
      <c r="BH276" s="1488"/>
      <c r="BI276" s="1488"/>
      <c r="BJ276" s="1488"/>
      <c r="BK276" s="1488"/>
      <c r="BL276" s="1488"/>
      <c r="BM276" s="1488"/>
      <c r="BN276" s="1488"/>
      <c r="BO276" s="1468"/>
      <c r="BP276" s="1468"/>
      <c r="BQ276" s="1468"/>
      <c r="BR276" s="1468"/>
      <c r="BS276" s="1468"/>
      <c r="BT276" s="1468"/>
      <c r="BU276" s="1468"/>
      <c r="BV276" s="1305" t="str">
        <f>IFERROR(INDEX('報告書(２葉)'!$BJ$11:$BJ$95,MATCH(H273,'報告書(２葉)'!$BI$11:$BI$95,0)),"")</f>
        <v/>
      </c>
      <c r="BW276" s="1305"/>
      <c r="BX276" s="1305"/>
      <c r="BY276" s="1305"/>
      <c r="BZ276" s="1305"/>
      <c r="CA276" s="1305"/>
      <c r="CB276" s="1306"/>
      <c r="CC276" s="1329"/>
      <c r="CD276" s="1329"/>
      <c r="CE276" s="1329"/>
      <c r="CF276" s="1329"/>
      <c r="CG276" s="1329"/>
      <c r="CH276" s="1329"/>
      <c r="CI276" s="1329"/>
      <c r="CJ276" s="41"/>
    </row>
    <row r="277" spans="1:88" ht="20.100000000000001" customHeight="1" x14ac:dyDescent="0.15">
      <c r="A277" s="1471" t="str">
        <f ca="1">IFERROR(VLOOKUP(H277,INDIRECT("機械一覧"),2,FALSE),"")</f>
        <v/>
      </c>
      <c r="B277" s="1472"/>
      <c r="C277" s="1472"/>
      <c r="D277" s="1472"/>
      <c r="E277" s="1472"/>
      <c r="F277" s="1472"/>
      <c r="G277" s="1473"/>
      <c r="H277" s="1437"/>
      <c r="I277" s="1438"/>
      <c r="J277" s="1439"/>
      <c r="K277" s="182" t="s">
        <v>335</v>
      </c>
      <c r="L277" s="1237" t="str">
        <f ca="1">IFERROR(VLOOKUP(H277,INDIRECT("機械一覧"),5,FALSE),"")</f>
        <v/>
      </c>
      <c r="M277" s="1237"/>
      <c r="N277" s="1237"/>
      <c r="O277" s="1237"/>
      <c r="P277" s="1237"/>
      <c r="Q277" s="1237"/>
      <c r="R277" s="1237"/>
      <c r="S277" s="1238"/>
      <c r="T277" s="1479"/>
      <c r="U277" s="1479"/>
      <c r="V277" s="1479"/>
      <c r="W277" s="1480" t="str">
        <f ca="1">IFERROR(VLOOKUP(H277,INDIRECT("機械一覧"),14,FALSE),"")</f>
        <v/>
      </c>
      <c r="X277" s="1481"/>
      <c r="Y277" s="1482"/>
      <c r="Z277" s="1480" t="str">
        <f ca="1">IFERROR(VLOOKUP(H277,INDIRECT("機械一覧"),16,FALSE),"")</f>
        <v/>
      </c>
      <c r="AA277" s="1481"/>
      <c r="AB277" s="1481"/>
      <c r="AC277" s="1481"/>
      <c r="AD277" s="1482"/>
      <c r="AE277" s="1239"/>
      <c r="AF277" s="1240"/>
      <c r="AG277" s="202" t="s">
        <v>27</v>
      </c>
      <c r="AH277" s="1240"/>
      <c r="AI277" s="1240"/>
      <c r="AJ277" s="1241" t="s">
        <v>307</v>
      </c>
      <c r="AK277" s="1241"/>
      <c r="AL277" s="1242"/>
      <c r="AM277" s="1243"/>
      <c r="AN277" s="1244"/>
      <c r="AO277" s="1245"/>
      <c r="AP277" s="1243"/>
      <c r="AQ277" s="1244"/>
      <c r="AR277" s="1245"/>
      <c r="AS277" s="1246"/>
      <c r="AT277" s="1247"/>
      <c r="AU277" s="205" t="s">
        <v>386</v>
      </c>
      <c r="AV277" s="1248"/>
      <c r="AW277" s="1249"/>
      <c r="AX277" s="1243"/>
      <c r="AY277" s="1244"/>
      <c r="AZ277" s="1245"/>
      <c r="BA277" s="1465" t="str">
        <f>IF(AND(ISBLANK(AP277),ISBLANK(AX277),ISBLANK(AP278),ISBLANK(AX278),ISBLANK(AP279),ISBLANK(AX279))," ",IF(AND(ISBLANK(AP278),ISBLANK(AX278),ISBLANK(AP279),ISBLANK(AX279)),AP277*AX277,IF(AND(ISBLANK(AP279),ISBLANK(AX279)),(AP277*AX277)+(AP278*AX278),(AP277*AX277)+(AP278*AX278)+(AP279*AX279))))</f>
        <v xml:space="preserve"> </v>
      </c>
      <c r="BB277" s="1465"/>
      <c r="BC277" s="1465"/>
      <c r="BD277" s="1465"/>
      <c r="BE277" s="1465"/>
      <c r="BF277" s="1465"/>
      <c r="BG277" s="1465"/>
      <c r="BH277" s="1488"/>
      <c r="BI277" s="1488"/>
      <c r="BJ277" s="1488"/>
      <c r="BK277" s="1488"/>
      <c r="BL277" s="1488"/>
      <c r="BM277" s="1488"/>
      <c r="BN277" s="1488"/>
      <c r="BO277" s="1468" t="str">
        <f>IF(OR(BA277=" ",ISBLANK(BH277))," ",ROUNDDOWN(BA277*BH277,0))</f>
        <v xml:space="preserve"> </v>
      </c>
      <c r="BP277" s="1468"/>
      <c r="BQ277" s="1468"/>
      <c r="BR277" s="1468"/>
      <c r="BS277" s="1468"/>
      <c r="BT277" s="1468"/>
      <c r="BU277" s="1468"/>
      <c r="BV277" s="1469">
        <f>IFERROR(INDEX('報告書(２葉)'!$BK$11:$BK$95,MATCH(H277,'報告書(２葉)'!$BI$11:$BI$95,0)),"")</f>
        <v>0</v>
      </c>
      <c r="BW277" s="1469"/>
      <c r="BX277" s="1469"/>
      <c r="BY277" s="1469"/>
      <c r="BZ277" s="1469"/>
      <c r="CA277" s="1469"/>
      <c r="CB277" s="1470"/>
      <c r="CC277" s="1329"/>
      <c r="CD277" s="1329"/>
      <c r="CE277" s="1329"/>
      <c r="CF277" s="1329"/>
      <c r="CG277" s="1329"/>
      <c r="CH277" s="1329"/>
      <c r="CI277" s="1329"/>
      <c r="CJ277" s="41"/>
    </row>
    <row r="278" spans="1:88" ht="20.100000000000001" customHeight="1" x14ac:dyDescent="0.15">
      <c r="A278" s="1474"/>
      <c r="B278" s="941"/>
      <c r="C278" s="941"/>
      <c r="D278" s="941"/>
      <c r="E278" s="941"/>
      <c r="F278" s="941"/>
      <c r="G278" s="1475"/>
      <c r="H278" s="1437"/>
      <c r="I278" s="1438"/>
      <c r="J278" s="1439"/>
      <c r="K278" s="1332" t="str">
        <f ca="1">IFERROR(VLOOKUP(H277,INDIRECT("機械一覧"),3,FALSE),"")</f>
        <v/>
      </c>
      <c r="L278" s="1333"/>
      <c r="M278" s="1333"/>
      <c r="N278" s="1333"/>
      <c r="O278" s="1333"/>
      <c r="P278" s="1333"/>
      <c r="Q278" s="1333"/>
      <c r="R278" s="1333"/>
      <c r="S278" s="1334"/>
      <c r="T278" s="1479"/>
      <c r="U278" s="1479"/>
      <c r="V278" s="1479"/>
      <c r="W278" s="1447"/>
      <c r="X278" s="1450"/>
      <c r="Y278" s="1449"/>
      <c r="Z278" s="1447"/>
      <c r="AA278" s="1450"/>
      <c r="AB278" s="1450"/>
      <c r="AC278" s="1450"/>
      <c r="AD278" s="1449"/>
      <c r="AE278" s="833"/>
      <c r="AF278" s="833"/>
      <c r="AG278" s="833"/>
      <c r="AH278" s="833"/>
      <c r="AI278" s="833"/>
      <c r="AJ278" s="833"/>
      <c r="AK278" s="833"/>
      <c r="AL278" s="908"/>
      <c r="AM278" s="1243"/>
      <c r="AN278" s="1244"/>
      <c r="AO278" s="1245"/>
      <c r="AP278" s="1284"/>
      <c r="AQ278" s="1285"/>
      <c r="AR278" s="1286"/>
      <c r="AS278" s="1246"/>
      <c r="AT278" s="1247"/>
      <c r="AU278" s="205" t="s">
        <v>386</v>
      </c>
      <c r="AV278" s="1248"/>
      <c r="AW278" s="1249"/>
      <c r="AX278" s="1284"/>
      <c r="AY278" s="1285"/>
      <c r="AZ278" s="1286"/>
      <c r="BA278" s="1466"/>
      <c r="BB278" s="1466"/>
      <c r="BC278" s="1466"/>
      <c r="BD278" s="1466"/>
      <c r="BE278" s="1466"/>
      <c r="BF278" s="1466"/>
      <c r="BG278" s="1466"/>
      <c r="BH278" s="1488"/>
      <c r="BI278" s="1488"/>
      <c r="BJ278" s="1488"/>
      <c r="BK278" s="1488"/>
      <c r="BL278" s="1488"/>
      <c r="BM278" s="1488"/>
      <c r="BN278" s="1488"/>
      <c r="BO278" s="1468"/>
      <c r="BP278" s="1468"/>
      <c r="BQ278" s="1468"/>
      <c r="BR278" s="1468"/>
      <c r="BS278" s="1468"/>
      <c r="BT278" s="1468"/>
      <c r="BU278" s="1468"/>
      <c r="BV278" s="1469"/>
      <c r="BW278" s="1469"/>
      <c r="BX278" s="1469"/>
      <c r="BY278" s="1469"/>
      <c r="BZ278" s="1469"/>
      <c r="CA278" s="1469"/>
      <c r="CB278" s="1470"/>
      <c r="CC278" s="1329"/>
      <c r="CD278" s="1329"/>
      <c r="CE278" s="1329"/>
      <c r="CF278" s="1329"/>
      <c r="CG278" s="1329"/>
      <c r="CH278" s="1329"/>
      <c r="CI278" s="1329"/>
      <c r="CJ278" s="41"/>
    </row>
    <row r="279" spans="1:88" ht="20.100000000000001" customHeight="1" x14ac:dyDescent="0.15">
      <c r="A279" s="1476"/>
      <c r="B279" s="1477"/>
      <c r="C279" s="1477"/>
      <c r="D279" s="1477"/>
      <c r="E279" s="1477"/>
      <c r="F279" s="1477"/>
      <c r="G279" s="1478"/>
      <c r="H279" s="1437"/>
      <c r="I279" s="1438"/>
      <c r="J279" s="1439"/>
      <c r="K279" s="1380" t="str">
        <f ca="1">IFERROR(VLOOKUP(H277,INDIRECT("機械一覧"),4,FALSE),"")</f>
        <v/>
      </c>
      <c r="L279" s="1381"/>
      <c r="M279" s="1381"/>
      <c r="N279" s="1381"/>
      <c r="O279" s="1381"/>
      <c r="P279" s="1381"/>
      <c r="Q279" s="1381"/>
      <c r="R279" s="1381"/>
      <c r="S279" s="198" t="s">
        <v>351</v>
      </c>
      <c r="T279" s="1479"/>
      <c r="U279" s="1479"/>
      <c r="V279" s="1479"/>
      <c r="W279" s="1483"/>
      <c r="X279" s="1484"/>
      <c r="Y279" s="1485"/>
      <c r="Z279" s="1483"/>
      <c r="AA279" s="1484"/>
      <c r="AB279" s="1484"/>
      <c r="AC279" s="1484"/>
      <c r="AD279" s="1485"/>
      <c r="AE279" s="1307"/>
      <c r="AF279" s="1294"/>
      <c r="AG279" s="201" t="s">
        <v>27</v>
      </c>
      <c r="AH279" s="1294"/>
      <c r="AI279" s="1294"/>
      <c r="AJ279" s="1295" t="s">
        <v>135</v>
      </c>
      <c r="AK279" s="1295"/>
      <c r="AL279" s="1296"/>
      <c r="AM279" s="1243"/>
      <c r="AN279" s="1244"/>
      <c r="AO279" s="1245"/>
      <c r="AP279" s="1243"/>
      <c r="AQ279" s="1244"/>
      <c r="AR279" s="1245"/>
      <c r="AS279" s="1246"/>
      <c r="AT279" s="1247"/>
      <c r="AU279" s="205" t="s">
        <v>386</v>
      </c>
      <c r="AV279" s="1248"/>
      <c r="AW279" s="1249"/>
      <c r="AX279" s="1243"/>
      <c r="AY279" s="1244"/>
      <c r="AZ279" s="1245"/>
      <c r="BA279" s="1466"/>
      <c r="BB279" s="1466"/>
      <c r="BC279" s="1466"/>
      <c r="BD279" s="1466"/>
      <c r="BE279" s="1466"/>
      <c r="BF279" s="1466"/>
      <c r="BG279" s="1466"/>
      <c r="BH279" s="1488"/>
      <c r="BI279" s="1488"/>
      <c r="BJ279" s="1488"/>
      <c r="BK279" s="1488"/>
      <c r="BL279" s="1488"/>
      <c r="BM279" s="1488"/>
      <c r="BN279" s="1488"/>
      <c r="BO279" s="1468"/>
      <c r="BP279" s="1468"/>
      <c r="BQ279" s="1468"/>
      <c r="BR279" s="1468"/>
      <c r="BS279" s="1468"/>
      <c r="BT279" s="1468"/>
      <c r="BU279" s="1468"/>
      <c r="BV279" s="1305" t="str">
        <f>IFERROR(INDEX('報告書(２葉)'!$BJ$11:$BJ$95,MATCH(H277,'報告書(２葉)'!$BI$11:$BI$95,0)),"")</f>
        <v/>
      </c>
      <c r="BW279" s="1305"/>
      <c r="BX279" s="1305"/>
      <c r="BY279" s="1305"/>
      <c r="BZ279" s="1305"/>
      <c r="CA279" s="1305"/>
      <c r="CB279" s="1306"/>
      <c r="CC279" s="1329"/>
      <c r="CD279" s="1329"/>
      <c r="CE279" s="1329"/>
      <c r="CF279" s="1329"/>
      <c r="CG279" s="1329"/>
      <c r="CH279" s="1329"/>
      <c r="CI279" s="1329"/>
      <c r="CJ279" s="41"/>
    </row>
    <row r="280" spans="1:88" ht="20.100000000000001" customHeight="1" x14ac:dyDescent="0.15">
      <c r="A280" s="1471" t="str">
        <f ca="1">IFERROR(VLOOKUP(H280,INDIRECT("機械一覧"),2,FALSE),"")</f>
        <v/>
      </c>
      <c r="B280" s="1472"/>
      <c r="C280" s="1472"/>
      <c r="D280" s="1472"/>
      <c r="E280" s="1472"/>
      <c r="F280" s="1472"/>
      <c r="G280" s="1473"/>
      <c r="H280" s="1489"/>
      <c r="I280" s="1489"/>
      <c r="J280" s="1489"/>
      <c r="K280" s="182" t="s">
        <v>335</v>
      </c>
      <c r="L280" s="1237" t="str">
        <f ca="1">IFERROR(VLOOKUP(H280,INDIRECT("機械一覧"),5,FALSE),"")</f>
        <v/>
      </c>
      <c r="M280" s="1237"/>
      <c r="N280" s="1237"/>
      <c r="O280" s="1237"/>
      <c r="P280" s="1237"/>
      <c r="Q280" s="1237"/>
      <c r="R280" s="1237"/>
      <c r="S280" s="1238"/>
      <c r="T280" s="1479"/>
      <c r="U280" s="1479"/>
      <c r="V280" s="1479"/>
      <c r="W280" s="1480" t="str">
        <f ca="1">IFERROR(VLOOKUP(H280,INDIRECT("機械一覧"),14,FALSE),"")</f>
        <v/>
      </c>
      <c r="X280" s="1481"/>
      <c r="Y280" s="1482"/>
      <c r="Z280" s="1480" t="str">
        <f ca="1">IFERROR(VLOOKUP(H280,INDIRECT("機械一覧"),16,FALSE),"")</f>
        <v/>
      </c>
      <c r="AA280" s="1481"/>
      <c r="AB280" s="1481"/>
      <c r="AC280" s="1481"/>
      <c r="AD280" s="1482"/>
      <c r="AE280" s="1239"/>
      <c r="AF280" s="1240"/>
      <c r="AG280" s="202" t="s">
        <v>27</v>
      </c>
      <c r="AH280" s="1240"/>
      <c r="AI280" s="1240"/>
      <c r="AJ280" s="1241" t="s">
        <v>307</v>
      </c>
      <c r="AK280" s="1241"/>
      <c r="AL280" s="1242"/>
      <c r="AM280" s="1243"/>
      <c r="AN280" s="1244"/>
      <c r="AO280" s="1245"/>
      <c r="AP280" s="1284"/>
      <c r="AQ280" s="1285"/>
      <c r="AR280" s="1286"/>
      <c r="AS280" s="1246"/>
      <c r="AT280" s="1247"/>
      <c r="AU280" s="205" t="s">
        <v>386</v>
      </c>
      <c r="AV280" s="1248"/>
      <c r="AW280" s="1249"/>
      <c r="AX280" s="1284"/>
      <c r="AY280" s="1285"/>
      <c r="AZ280" s="1286"/>
      <c r="BA280" s="1465" t="str">
        <f>IF(AND(ISBLANK(AP280),ISBLANK(AX280),ISBLANK(AP281),ISBLANK(AX281),ISBLANK(AP282),ISBLANK(AX282))," ",IF(AND(ISBLANK(AP281),ISBLANK(AX281),ISBLANK(AP282),ISBLANK(AX282)),AP280*AX280,IF(AND(ISBLANK(AP282),ISBLANK(AX282)),(AP280*AX280)+(AP281*AX281),(AP280*AX280)+(AP281*AX281)+(AP282*AX282))))</f>
        <v xml:space="preserve"> </v>
      </c>
      <c r="BB280" s="1465"/>
      <c r="BC280" s="1465"/>
      <c r="BD280" s="1465"/>
      <c r="BE280" s="1465"/>
      <c r="BF280" s="1465"/>
      <c r="BG280" s="1465"/>
      <c r="BH280" s="1488"/>
      <c r="BI280" s="1488"/>
      <c r="BJ280" s="1488"/>
      <c r="BK280" s="1488"/>
      <c r="BL280" s="1488"/>
      <c r="BM280" s="1488"/>
      <c r="BN280" s="1488"/>
      <c r="BO280" s="1468" t="str">
        <f>IF(OR(BA280=" ",ISBLANK(BH280))," ",ROUNDDOWN(BA280*BH280,0))</f>
        <v xml:space="preserve"> </v>
      </c>
      <c r="BP280" s="1468"/>
      <c r="BQ280" s="1468"/>
      <c r="BR280" s="1468"/>
      <c r="BS280" s="1468"/>
      <c r="BT280" s="1468"/>
      <c r="BU280" s="1468"/>
      <c r="BV280" s="1469">
        <f>IFERROR(INDEX('報告書(２葉)'!$BK$11:$BK$95,MATCH(H280,'報告書(２葉)'!$BI$11:$BI$95,0)),"")</f>
        <v>0</v>
      </c>
      <c r="BW280" s="1469"/>
      <c r="BX280" s="1469"/>
      <c r="BY280" s="1469"/>
      <c r="BZ280" s="1469"/>
      <c r="CA280" s="1469"/>
      <c r="CB280" s="1470"/>
      <c r="CC280" s="1329"/>
      <c r="CD280" s="1329"/>
      <c r="CE280" s="1329"/>
      <c r="CF280" s="1329"/>
      <c r="CG280" s="1329"/>
      <c r="CH280" s="1329"/>
      <c r="CI280" s="1329"/>
      <c r="CJ280" s="41"/>
    </row>
    <row r="281" spans="1:88" ht="20.100000000000001" customHeight="1" x14ac:dyDescent="0.15">
      <c r="A281" s="1474"/>
      <c r="B281" s="941"/>
      <c r="C281" s="941"/>
      <c r="D281" s="941"/>
      <c r="E281" s="941"/>
      <c r="F281" s="941"/>
      <c r="G281" s="1475"/>
      <c r="H281" s="1489"/>
      <c r="I281" s="1489"/>
      <c r="J281" s="1489"/>
      <c r="K281" s="1332" t="str">
        <f ca="1">IFERROR(VLOOKUP(H280,INDIRECT("機械一覧"),3,FALSE),"")</f>
        <v/>
      </c>
      <c r="L281" s="1333"/>
      <c r="M281" s="1333"/>
      <c r="N281" s="1333"/>
      <c r="O281" s="1333"/>
      <c r="P281" s="1333"/>
      <c r="Q281" s="1333"/>
      <c r="R281" s="1333"/>
      <c r="S281" s="1334"/>
      <c r="T281" s="1479"/>
      <c r="U281" s="1479"/>
      <c r="V281" s="1479"/>
      <c r="W281" s="1447"/>
      <c r="X281" s="1450"/>
      <c r="Y281" s="1449"/>
      <c r="Z281" s="1447"/>
      <c r="AA281" s="1450"/>
      <c r="AB281" s="1450"/>
      <c r="AC281" s="1450"/>
      <c r="AD281" s="1449"/>
      <c r="AE281" s="833"/>
      <c r="AF281" s="833"/>
      <c r="AG281" s="833"/>
      <c r="AH281" s="833"/>
      <c r="AI281" s="833"/>
      <c r="AJ281" s="833"/>
      <c r="AK281" s="833"/>
      <c r="AL281" s="908"/>
      <c r="AM281" s="1243"/>
      <c r="AN281" s="1244"/>
      <c r="AO281" s="1245"/>
      <c r="AP281" s="1243"/>
      <c r="AQ281" s="1244"/>
      <c r="AR281" s="1245"/>
      <c r="AS281" s="1246"/>
      <c r="AT281" s="1247"/>
      <c r="AU281" s="205" t="s">
        <v>386</v>
      </c>
      <c r="AV281" s="1248"/>
      <c r="AW281" s="1249"/>
      <c r="AX281" s="1243"/>
      <c r="AY281" s="1244"/>
      <c r="AZ281" s="1245"/>
      <c r="BA281" s="1466"/>
      <c r="BB281" s="1466"/>
      <c r="BC281" s="1466"/>
      <c r="BD281" s="1466"/>
      <c r="BE281" s="1466"/>
      <c r="BF281" s="1466"/>
      <c r="BG281" s="1466"/>
      <c r="BH281" s="1488"/>
      <c r="BI281" s="1488"/>
      <c r="BJ281" s="1488"/>
      <c r="BK281" s="1488"/>
      <c r="BL281" s="1488"/>
      <c r="BM281" s="1488"/>
      <c r="BN281" s="1488"/>
      <c r="BO281" s="1468"/>
      <c r="BP281" s="1468"/>
      <c r="BQ281" s="1468"/>
      <c r="BR281" s="1468"/>
      <c r="BS281" s="1468"/>
      <c r="BT281" s="1468"/>
      <c r="BU281" s="1468"/>
      <c r="BV281" s="1469"/>
      <c r="BW281" s="1469"/>
      <c r="BX281" s="1469"/>
      <c r="BY281" s="1469"/>
      <c r="BZ281" s="1469"/>
      <c r="CA281" s="1469"/>
      <c r="CB281" s="1470"/>
      <c r="CC281" s="1329"/>
      <c r="CD281" s="1329"/>
      <c r="CE281" s="1329"/>
      <c r="CF281" s="1329"/>
      <c r="CG281" s="1329"/>
      <c r="CH281" s="1329"/>
      <c r="CI281" s="1329"/>
      <c r="CJ281" s="41"/>
    </row>
    <row r="282" spans="1:88" ht="20.100000000000001" customHeight="1" x14ac:dyDescent="0.15">
      <c r="A282" s="1476"/>
      <c r="B282" s="1477"/>
      <c r="C282" s="1477"/>
      <c r="D282" s="1477"/>
      <c r="E282" s="1477"/>
      <c r="F282" s="1477"/>
      <c r="G282" s="1478"/>
      <c r="H282" s="1489"/>
      <c r="I282" s="1489"/>
      <c r="J282" s="1489"/>
      <c r="K282" s="1380" t="str">
        <f ca="1">IFERROR(VLOOKUP(H280,INDIRECT("機械一覧"),4,FALSE),"")</f>
        <v/>
      </c>
      <c r="L282" s="1381"/>
      <c r="M282" s="1381"/>
      <c r="N282" s="1381"/>
      <c r="O282" s="1381"/>
      <c r="P282" s="1381"/>
      <c r="Q282" s="1381"/>
      <c r="R282" s="1381"/>
      <c r="S282" s="198" t="s">
        <v>351</v>
      </c>
      <c r="T282" s="1479"/>
      <c r="U282" s="1479"/>
      <c r="V282" s="1479"/>
      <c r="W282" s="1483"/>
      <c r="X282" s="1484"/>
      <c r="Y282" s="1485"/>
      <c r="Z282" s="1483"/>
      <c r="AA282" s="1484"/>
      <c r="AB282" s="1484"/>
      <c r="AC282" s="1484"/>
      <c r="AD282" s="1485"/>
      <c r="AE282" s="1307"/>
      <c r="AF282" s="1294"/>
      <c r="AG282" s="201" t="s">
        <v>27</v>
      </c>
      <c r="AH282" s="1294"/>
      <c r="AI282" s="1294"/>
      <c r="AJ282" s="1295" t="s">
        <v>135</v>
      </c>
      <c r="AK282" s="1295"/>
      <c r="AL282" s="1296"/>
      <c r="AM282" s="1243"/>
      <c r="AN282" s="1244"/>
      <c r="AO282" s="1245"/>
      <c r="AP282" s="1284"/>
      <c r="AQ282" s="1285"/>
      <c r="AR282" s="1286"/>
      <c r="AS282" s="1246"/>
      <c r="AT282" s="1247"/>
      <c r="AU282" s="205" t="s">
        <v>386</v>
      </c>
      <c r="AV282" s="1248"/>
      <c r="AW282" s="1249"/>
      <c r="AX282" s="1284"/>
      <c r="AY282" s="1285"/>
      <c r="AZ282" s="1286"/>
      <c r="BA282" s="1466"/>
      <c r="BB282" s="1466"/>
      <c r="BC282" s="1466"/>
      <c r="BD282" s="1466"/>
      <c r="BE282" s="1466"/>
      <c r="BF282" s="1466"/>
      <c r="BG282" s="1466"/>
      <c r="BH282" s="1488"/>
      <c r="BI282" s="1488"/>
      <c r="BJ282" s="1488"/>
      <c r="BK282" s="1488"/>
      <c r="BL282" s="1488"/>
      <c r="BM282" s="1488"/>
      <c r="BN282" s="1488"/>
      <c r="BO282" s="1468"/>
      <c r="BP282" s="1468"/>
      <c r="BQ282" s="1468"/>
      <c r="BR282" s="1468"/>
      <c r="BS282" s="1468"/>
      <c r="BT282" s="1468"/>
      <c r="BU282" s="1468"/>
      <c r="BV282" s="1305" t="str">
        <f>IFERROR(INDEX('報告書(２葉)'!$BJ$11:$BJ$95,MATCH(H280,'報告書(２葉)'!$BI$11:$BI$95,0)),"")</f>
        <v/>
      </c>
      <c r="BW282" s="1305"/>
      <c r="BX282" s="1305"/>
      <c r="BY282" s="1305"/>
      <c r="BZ282" s="1305"/>
      <c r="CA282" s="1305"/>
      <c r="CB282" s="1306"/>
      <c r="CC282" s="1329"/>
      <c r="CD282" s="1329"/>
      <c r="CE282" s="1329"/>
      <c r="CF282" s="1329"/>
      <c r="CG282" s="1329"/>
      <c r="CH282" s="1329"/>
      <c r="CI282" s="1329"/>
      <c r="CJ282" s="41"/>
    </row>
    <row r="283" spans="1:88" ht="20.100000000000001" customHeight="1" x14ac:dyDescent="0.15">
      <c r="A283" s="1471" t="str">
        <f ca="1">IFERROR(VLOOKUP(H283,INDIRECT("機械一覧"),2,FALSE),"")</f>
        <v/>
      </c>
      <c r="B283" s="1472"/>
      <c r="C283" s="1472"/>
      <c r="D283" s="1472"/>
      <c r="E283" s="1472"/>
      <c r="F283" s="1472"/>
      <c r="G283" s="1473"/>
      <c r="H283" s="1489"/>
      <c r="I283" s="1489"/>
      <c r="J283" s="1489"/>
      <c r="K283" s="182" t="s">
        <v>335</v>
      </c>
      <c r="L283" s="1237" t="str">
        <f ca="1">IFERROR(VLOOKUP(H283,INDIRECT("機械一覧"),5,FALSE),"")</f>
        <v/>
      </c>
      <c r="M283" s="1237"/>
      <c r="N283" s="1237"/>
      <c r="O283" s="1237"/>
      <c r="P283" s="1237"/>
      <c r="Q283" s="1237"/>
      <c r="R283" s="1237"/>
      <c r="S283" s="1238"/>
      <c r="T283" s="1479"/>
      <c r="U283" s="1479"/>
      <c r="V283" s="1479"/>
      <c r="W283" s="1480" t="str">
        <f ca="1">IFERROR(VLOOKUP(H283,INDIRECT("機械一覧"),14,FALSE),"")</f>
        <v/>
      </c>
      <c r="X283" s="1481"/>
      <c r="Y283" s="1482"/>
      <c r="Z283" s="1480" t="str">
        <f ca="1">IFERROR(VLOOKUP(H283,INDIRECT("機械一覧"),16,FALSE),"")</f>
        <v/>
      </c>
      <c r="AA283" s="1481"/>
      <c r="AB283" s="1481"/>
      <c r="AC283" s="1481"/>
      <c r="AD283" s="1482"/>
      <c r="AE283" s="1239"/>
      <c r="AF283" s="1240"/>
      <c r="AG283" s="202" t="s">
        <v>27</v>
      </c>
      <c r="AH283" s="1240"/>
      <c r="AI283" s="1240"/>
      <c r="AJ283" s="1241" t="s">
        <v>307</v>
      </c>
      <c r="AK283" s="1241"/>
      <c r="AL283" s="1242"/>
      <c r="AM283" s="1243"/>
      <c r="AN283" s="1244"/>
      <c r="AO283" s="1245"/>
      <c r="AP283" s="1243"/>
      <c r="AQ283" s="1244"/>
      <c r="AR283" s="1245"/>
      <c r="AS283" s="1246"/>
      <c r="AT283" s="1247"/>
      <c r="AU283" s="205" t="s">
        <v>386</v>
      </c>
      <c r="AV283" s="1248"/>
      <c r="AW283" s="1249"/>
      <c r="AX283" s="1243"/>
      <c r="AY283" s="1244"/>
      <c r="AZ283" s="1245"/>
      <c r="BA283" s="1465" t="str">
        <f>IF(AND(ISBLANK(AP283),ISBLANK(AX283),ISBLANK(AP284),ISBLANK(AX284),ISBLANK(AP285),ISBLANK(AX285))," ",IF(AND(ISBLANK(AP284),ISBLANK(AX284),ISBLANK(AP285),ISBLANK(AX285)),AP283*AX283,IF(AND(ISBLANK(AP285),ISBLANK(AX285)),(AP283*AX283)+(AP284*AX284),(AP283*AX283)+(AP284*AX284)+(AP285*AX285))))</f>
        <v xml:space="preserve"> </v>
      </c>
      <c r="BB283" s="1465"/>
      <c r="BC283" s="1465"/>
      <c r="BD283" s="1465"/>
      <c r="BE283" s="1465"/>
      <c r="BF283" s="1465"/>
      <c r="BG283" s="1465"/>
      <c r="BH283" s="1488"/>
      <c r="BI283" s="1488"/>
      <c r="BJ283" s="1488"/>
      <c r="BK283" s="1488"/>
      <c r="BL283" s="1488"/>
      <c r="BM283" s="1488"/>
      <c r="BN283" s="1488"/>
      <c r="BO283" s="1468" t="str">
        <f>IF(OR(BA283=" ",ISBLANK(BH283))," ",ROUNDDOWN(BA283*BH283,0))</f>
        <v xml:space="preserve"> </v>
      </c>
      <c r="BP283" s="1468"/>
      <c r="BQ283" s="1468"/>
      <c r="BR283" s="1468"/>
      <c r="BS283" s="1468"/>
      <c r="BT283" s="1468"/>
      <c r="BU283" s="1468"/>
      <c r="BV283" s="1469">
        <f>IFERROR(INDEX('報告書(２葉)'!$BK$11:$BK$95,MATCH(H283,'報告書(２葉)'!$BI$11:$BI$95,0)),"")</f>
        <v>0</v>
      </c>
      <c r="BW283" s="1469"/>
      <c r="BX283" s="1469"/>
      <c r="BY283" s="1469"/>
      <c r="BZ283" s="1469"/>
      <c r="CA283" s="1469"/>
      <c r="CB283" s="1470"/>
      <c r="CC283" s="1329"/>
      <c r="CD283" s="1329"/>
      <c r="CE283" s="1329"/>
      <c r="CF283" s="1329"/>
      <c r="CG283" s="1329"/>
      <c r="CH283" s="1329"/>
      <c r="CI283" s="1329"/>
      <c r="CJ283" s="41"/>
    </row>
    <row r="284" spans="1:88" ht="20.100000000000001" customHeight="1" x14ac:dyDescent="0.15">
      <c r="A284" s="1474"/>
      <c r="B284" s="941"/>
      <c r="C284" s="941"/>
      <c r="D284" s="941"/>
      <c r="E284" s="941"/>
      <c r="F284" s="941"/>
      <c r="G284" s="1475"/>
      <c r="H284" s="1489"/>
      <c r="I284" s="1489"/>
      <c r="J284" s="1489"/>
      <c r="K284" s="1332" t="str">
        <f ca="1">IFERROR(VLOOKUP(H283,INDIRECT("機械一覧"),3,FALSE),"")</f>
        <v/>
      </c>
      <c r="L284" s="1333"/>
      <c r="M284" s="1333"/>
      <c r="N284" s="1333"/>
      <c r="O284" s="1333"/>
      <c r="P284" s="1333"/>
      <c r="Q284" s="1333"/>
      <c r="R284" s="1333"/>
      <c r="S284" s="1334"/>
      <c r="T284" s="1479"/>
      <c r="U284" s="1479"/>
      <c r="V284" s="1479"/>
      <c r="W284" s="1447"/>
      <c r="X284" s="1450"/>
      <c r="Y284" s="1449"/>
      <c r="Z284" s="1447"/>
      <c r="AA284" s="1450"/>
      <c r="AB284" s="1450"/>
      <c r="AC284" s="1450"/>
      <c r="AD284" s="1449"/>
      <c r="AE284" s="833"/>
      <c r="AF284" s="833"/>
      <c r="AG284" s="833"/>
      <c r="AH284" s="833"/>
      <c r="AI284" s="833"/>
      <c r="AJ284" s="833"/>
      <c r="AK284" s="833"/>
      <c r="AL284" s="908"/>
      <c r="AM284" s="1243"/>
      <c r="AN284" s="1244"/>
      <c r="AO284" s="1245"/>
      <c r="AP284" s="1284"/>
      <c r="AQ284" s="1285"/>
      <c r="AR284" s="1286"/>
      <c r="AS284" s="1246"/>
      <c r="AT284" s="1247"/>
      <c r="AU284" s="205" t="s">
        <v>386</v>
      </c>
      <c r="AV284" s="1248"/>
      <c r="AW284" s="1249"/>
      <c r="AX284" s="1284"/>
      <c r="AY284" s="1285"/>
      <c r="AZ284" s="1286"/>
      <c r="BA284" s="1466"/>
      <c r="BB284" s="1466"/>
      <c r="BC284" s="1466"/>
      <c r="BD284" s="1466"/>
      <c r="BE284" s="1466"/>
      <c r="BF284" s="1466"/>
      <c r="BG284" s="1466"/>
      <c r="BH284" s="1488"/>
      <c r="BI284" s="1488"/>
      <c r="BJ284" s="1488"/>
      <c r="BK284" s="1488"/>
      <c r="BL284" s="1488"/>
      <c r="BM284" s="1488"/>
      <c r="BN284" s="1488"/>
      <c r="BO284" s="1468"/>
      <c r="BP284" s="1468"/>
      <c r="BQ284" s="1468"/>
      <c r="BR284" s="1468"/>
      <c r="BS284" s="1468"/>
      <c r="BT284" s="1468"/>
      <c r="BU284" s="1468"/>
      <c r="BV284" s="1469"/>
      <c r="BW284" s="1469"/>
      <c r="BX284" s="1469"/>
      <c r="BY284" s="1469"/>
      <c r="BZ284" s="1469"/>
      <c r="CA284" s="1469"/>
      <c r="CB284" s="1470"/>
      <c r="CC284" s="1329"/>
      <c r="CD284" s="1329"/>
      <c r="CE284" s="1329"/>
      <c r="CF284" s="1329"/>
      <c r="CG284" s="1329"/>
      <c r="CH284" s="1329"/>
      <c r="CI284" s="1329"/>
      <c r="CJ284" s="41"/>
    </row>
    <row r="285" spans="1:88" ht="20.100000000000001" customHeight="1" x14ac:dyDescent="0.15">
      <c r="A285" s="1476"/>
      <c r="B285" s="1477"/>
      <c r="C285" s="1477"/>
      <c r="D285" s="1477"/>
      <c r="E285" s="1477"/>
      <c r="F285" s="1477"/>
      <c r="G285" s="1478"/>
      <c r="H285" s="1489"/>
      <c r="I285" s="1489"/>
      <c r="J285" s="1489"/>
      <c r="K285" s="1384" t="str">
        <f ca="1">IFERROR(VLOOKUP(H283,INDIRECT("機械一覧"),4,FALSE),"")</f>
        <v/>
      </c>
      <c r="L285" s="1385"/>
      <c r="M285" s="1385"/>
      <c r="N285" s="1385"/>
      <c r="O285" s="1385"/>
      <c r="P285" s="1385"/>
      <c r="Q285" s="1385"/>
      <c r="R285" s="1385"/>
      <c r="S285" s="198" t="s">
        <v>351</v>
      </c>
      <c r="T285" s="1479"/>
      <c r="U285" s="1479"/>
      <c r="V285" s="1479"/>
      <c r="W285" s="1483"/>
      <c r="X285" s="1484"/>
      <c r="Y285" s="1485"/>
      <c r="Z285" s="1483"/>
      <c r="AA285" s="1484"/>
      <c r="AB285" s="1484"/>
      <c r="AC285" s="1484"/>
      <c r="AD285" s="1485"/>
      <c r="AE285" s="1308"/>
      <c r="AF285" s="1309"/>
      <c r="AG285" s="201" t="s">
        <v>27</v>
      </c>
      <c r="AH285" s="1309"/>
      <c r="AI285" s="1309"/>
      <c r="AJ285" s="1310" t="s">
        <v>135</v>
      </c>
      <c r="AK285" s="1310"/>
      <c r="AL285" s="1311"/>
      <c r="AM285" s="1243"/>
      <c r="AN285" s="1244"/>
      <c r="AO285" s="1245"/>
      <c r="AP285" s="1243"/>
      <c r="AQ285" s="1244"/>
      <c r="AR285" s="1245"/>
      <c r="AS285" s="1246"/>
      <c r="AT285" s="1247"/>
      <c r="AU285" s="205" t="s">
        <v>386</v>
      </c>
      <c r="AV285" s="1248"/>
      <c r="AW285" s="1249"/>
      <c r="AX285" s="1243"/>
      <c r="AY285" s="1244"/>
      <c r="AZ285" s="1245"/>
      <c r="BA285" s="1466"/>
      <c r="BB285" s="1466"/>
      <c r="BC285" s="1466"/>
      <c r="BD285" s="1466"/>
      <c r="BE285" s="1466"/>
      <c r="BF285" s="1466"/>
      <c r="BG285" s="1466"/>
      <c r="BH285" s="1490"/>
      <c r="BI285" s="1490"/>
      <c r="BJ285" s="1490"/>
      <c r="BK285" s="1490"/>
      <c r="BL285" s="1490"/>
      <c r="BM285" s="1490"/>
      <c r="BN285" s="1490"/>
      <c r="BO285" s="1468"/>
      <c r="BP285" s="1468"/>
      <c r="BQ285" s="1468"/>
      <c r="BR285" s="1468"/>
      <c r="BS285" s="1468"/>
      <c r="BT285" s="1468"/>
      <c r="BU285" s="1468"/>
      <c r="BV285" s="1305" t="str">
        <f>IFERROR(INDEX('報告書(２葉)'!$BJ$11:$BJ$95,MATCH(H283,'報告書(２葉)'!$BI$11:$BI$95,0)),"")</f>
        <v/>
      </c>
      <c r="BW285" s="1305"/>
      <c r="BX285" s="1305"/>
      <c r="BY285" s="1305"/>
      <c r="BZ285" s="1305"/>
      <c r="CA285" s="1305"/>
      <c r="CB285" s="1306"/>
      <c r="CC285" s="1329"/>
      <c r="CD285" s="1329"/>
      <c r="CE285" s="1329"/>
      <c r="CF285" s="1329"/>
      <c r="CG285" s="1329"/>
      <c r="CH285" s="1329"/>
      <c r="CI285" s="1329"/>
      <c r="CJ285" s="41"/>
    </row>
    <row r="286" spans="1:88" ht="20.100000000000001" customHeight="1" x14ac:dyDescent="0.15">
      <c r="A286" s="1471" t="str">
        <f ca="1">IFERROR(VLOOKUP(H286,INDIRECT("機械一覧"),2,FALSE),"")</f>
        <v/>
      </c>
      <c r="B286" s="1472"/>
      <c r="C286" s="1472"/>
      <c r="D286" s="1472"/>
      <c r="E286" s="1472"/>
      <c r="F286" s="1472"/>
      <c r="G286" s="1473"/>
      <c r="H286" s="1489"/>
      <c r="I286" s="1489"/>
      <c r="J286" s="1489"/>
      <c r="K286" s="182" t="s">
        <v>335</v>
      </c>
      <c r="L286" s="1237" t="str">
        <f ca="1">IFERROR(VLOOKUP(H286,INDIRECT("機械一覧"),5,FALSE),"")</f>
        <v/>
      </c>
      <c r="M286" s="1237"/>
      <c r="N286" s="1237"/>
      <c r="O286" s="1237"/>
      <c r="P286" s="1237"/>
      <c r="Q286" s="1237"/>
      <c r="R286" s="1237"/>
      <c r="S286" s="1238"/>
      <c r="T286" s="1479"/>
      <c r="U286" s="1479"/>
      <c r="V286" s="1479"/>
      <c r="W286" s="1480" t="str">
        <f ca="1">IFERROR(VLOOKUP(H286,INDIRECT("機械一覧"),14,FALSE),"")</f>
        <v/>
      </c>
      <c r="X286" s="1481"/>
      <c r="Y286" s="1482"/>
      <c r="Z286" s="1480" t="str">
        <f ca="1">IFERROR(VLOOKUP(H286,INDIRECT("機械一覧"),16,FALSE),"")</f>
        <v/>
      </c>
      <c r="AA286" s="1481"/>
      <c r="AB286" s="1481"/>
      <c r="AC286" s="1481"/>
      <c r="AD286" s="1482"/>
      <c r="AE286" s="1239"/>
      <c r="AF286" s="1240"/>
      <c r="AG286" s="202" t="s">
        <v>27</v>
      </c>
      <c r="AH286" s="1240"/>
      <c r="AI286" s="1240"/>
      <c r="AJ286" s="1241" t="s">
        <v>307</v>
      </c>
      <c r="AK286" s="1241"/>
      <c r="AL286" s="1242"/>
      <c r="AM286" s="1243"/>
      <c r="AN286" s="1244"/>
      <c r="AO286" s="1245"/>
      <c r="AP286" s="1284"/>
      <c r="AQ286" s="1285"/>
      <c r="AR286" s="1286"/>
      <c r="AS286" s="1246"/>
      <c r="AT286" s="1247"/>
      <c r="AU286" s="205" t="s">
        <v>386</v>
      </c>
      <c r="AV286" s="1248"/>
      <c r="AW286" s="1249"/>
      <c r="AX286" s="1284"/>
      <c r="AY286" s="1285"/>
      <c r="AZ286" s="1286"/>
      <c r="BA286" s="1465" t="str">
        <f>IF(AND(ISBLANK(AP286),ISBLANK(AX286),ISBLANK(AP287),ISBLANK(AX287),ISBLANK(AP288),ISBLANK(AX288))," ",IF(AND(ISBLANK(AP287),ISBLANK(AX287),ISBLANK(AP288),ISBLANK(AX288)),AP286*AX286,IF(AND(ISBLANK(AP288),ISBLANK(AX288)),(AP286*AX286)+(AP287*AX287),(AP286*AX286)+(AP287*AX287)+(AP288*AX288))))</f>
        <v xml:space="preserve"> </v>
      </c>
      <c r="BB286" s="1465"/>
      <c r="BC286" s="1465"/>
      <c r="BD286" s="1465"/>
      <c r="BE286" s="1465"/>
      <c r="BF286" s="1465"/>
      <c r="BG286" s="1465"/>
      <c r="BH286" s="1488"/>
      <c r="BI286" s="1488"/>
      <c r="BJ286" s="1488"/>
      <c r="BK286" s="1488"/>
      <c r="BL286" s="1488"/>
      <c r="BM286" s="1488"/>
      <c r="BN286" s="1488"/>
      <c r="BO286" s="1468" t="str">
        <f>IF(OR(BA286=" ",ISBLANK(BH286))," ",ROUNDDOWN(BA286*BH286,0))</f>
        <v xml:space="preserve"> </v>
      </c>
      <c r="BP286" s="1468"/>
      <c r="BQ286" s="1468"/>
      <c r="BR286" s="1468"/>
      <c r="BS286" s="1468"/>
      <c r="BT286" s="1468"/>
      <c r="BU286" s="1468"/>
      <c r="BV286" s="1469">
        <f>IFERROR(INDEX('報告書(２葉)'!$BK$11:$BK$95,MATCH(H286,'報告書(２葉)'!$BI$11:$BI$95,0)),"")</f>
        <v>0</v>
      </c>
      <c r="BW286" s="1469"/>
      <c r="BX286" s="1469"/>
      <c r="BY286" s="1469"/>
      <c r="BZ286" s="1469"/>
      <c r="CA286" s="1469"/>
      <c r="CB286" s="1470"/>
      <c r="CC286" s="1329"/>
      <c r="CD286" s="1329"/>
      <c r="CE286" s="1329"/>
      <c r="CF286" s="1329"/>
      <c r="CG286" s="1329"/>
      <c r="CH286" s="1329"/>
      <c r="CI286" s="1329"/>
      <c r="CJ286" s="41"/>
    </row>
    <row r="287" spans="1:88" ht="20.100000000000001" customHeight="1" x14ac:dyDescent="0.15">
      <c r="A287" s="1474"/>
      <c r="B287" s="941"/>
      <c r="C287" s="941"/>
      <c r="D287" s="941"/>
      <c r="E287" s="941"/>
      <c r="F287" s="941"/>
      <c r="G287" s="1475"/>
      <c r="H287" s="1489"/>
      <c r="I287" s="1489"/>
      <c r="J287" s="1489"/>
      <c r="K287" s="1332" t="str">
        <f ca="1">IFERROR(VLOOKUP(H286,INDIRECT("機械一覧"),3,FALSE),"")</f>
        <v/>
      </c>
      <c r="L287" s="1333"/>
      <c r="M287" s="1333"/>
      <c r="N287" s="1333"/>
      <c r="O287" s="1333"/>
      <c r="P287" s="1333"/>
      <c r="Q287" s="1333"/>
      <c r="R287" s="1333"/>
      <c r="S287" s="1334"/>
      <c r="T287" s="1479"/>
      <c r="U287" s="1479"/>
      <c r="V287" s="1479"/>
      <c r="W287" s="1447"/>
      <c r="X287" s="1450"/>
      <c r="Y287" s="1449"/>
      <c r="Z287" s="1447"/>
      <c r="AA287" s="1450"/>
      <c r="AB287" s="1450"/>
      <c r="AC287" s="1450"/>
      <c r="AD287" s="1449"/>
      <c r="AE287" s="1318"/>
      <c r="AF287" s="833"/>
      <c r="AG287" s="833"/>
      <c r="AH287" s="833"/>
      <c r="AI287" s="833"/>
      <c r="AJ287" s="833"/>
      <c r="AK287" s="833"/>
      <c r="AL287" s="908"/>
      <c r="AM287" s="1243"/>
      <c r="AN287" s="1244"/>
      <c r="AO287" s="1245"/>
      <c r="AP287" s="1243"/>
      <c r="AQ287" s="1244"/>
      <c r="AR287" s="1245"/>
      <c r="AS287" s="1246"/>
      <c r="AT287" s="1247"/>
      <c r="AU287" s="205" t="s">
        <v>386</v>
      </c>
      <c r="AV287" s="1248"/>
      <c r="AW287" s="1249"/>
      <c r="AX287" s="1243"/>
      <c r="AY287" s="1244"/>
      <c r="AZ287" s="1245"/>
      <c r="BA287" s="1466"/>
      <c r="BB287" s="1466"/>
      <c r="BC287" s="1466"/>
      <c r="BD287" s="1466"/>
      <c r="BE287" s="1466"/>
      <c r="BF287" s="1466"/>
      <c r="BG287" s="1466"/>
      <c r="BH287" s="1488"/>
      <c r="BI287" s="1488"/>
      <c r="BJ287" s="1488"/>
      <c r="BK287" s="1488"/>
      <c r="BL287" s="1488"/>
      <c r="BM287" s="1488"/>
      <c r="BN287" s="1488"/>
      <c r="BO287" s="1468"/>
      <c r="BP287" s="1468"/>
      <c r="BQ287" s="1468"/>
      <c r="BR287" s="1468"/>
      <c r="BS287" s="1468"/>
      <c r="BT287" s="1468"/>
      <c r="BU287" s="1468"/>
      <c r="BV287" s="1469"/>
      <c r="BW287" s="1469"/>
      <c r="BX287" s="1469"/>
      <c r="BY287" s="1469"/>
      <c r="BZ287" s="1469"/>
      <c r="CA287" s="1469"/>
      <c r="CB287" s="1470"/>
      <c r="CC287" s="1329"/>
      <c r="CD287" s="1329"/>
      <c r="CE287" s="1329"/>
      <c r="CF287" s="1329"/>
      <c r="CG287" s="1329"/>
      <c r="CH287" s="1329"/>
      <c r="CI287" s="1329"/>
      <c r="CJ287" s="41"/>
    </row>
    <row r="288" spans="1:88" ht="20.100000000000001" customHeight="1" x14ac:dyDescent="0.15">
      <c r="A288" s="1491"/>
      <c r="B288" s="1492"/>
      <c r="C288" s="1492"/>
      <c r="D288" s="1492"/>
      <c r="E288" s="1492"/>
      <c r="F288" s="1492"/>
      <c r="G288" s="1493"/>
      <c r="H288" s="1494"/>
      <c r="I288" s="1494"/>
      <c r="J288" s="1494"/>
      <c r="K288" s="1514" t="str">
        <f ca="1">IFERROR(VLOOKUP(H286,INDIRECT("機械一覧"),4,FALSE),"")</f>
        <v/>
      </c>
      <c r="L288" s="1515"/>
      <c r="M288" s="1515"/>
      <c r="N288" s="1515"/>
      <c r="O288" s="1515"/>
      <c r="P288" s="1515"/>
      <c r="Q288" s="1515"/>
      <c r="R288" s="1515"/>
      <c r="S288" s="199" t="s">
        <v>351</v>
      </c>
      <c r="T288" s="1495"/>
      <c r="U288" s="1495"/>
      <c r="V288" s="1495"/>
      <c r="W288" s="1496"/>
      <c r="X288" s="1497"/>
      <c r="Y288" s="1498"/>
      <c r="Z288" s="1496"/>
      <c r="AA288" s="1497"/>
      <c r="AB288" s="1497"/>
      <c r="AC288" s="1497"/>
      <c r="AD288" s="1498"/>
      <c r="AE288" s="1501"/>
      <c r="AF288" s="1502"/>
      <c r="AG288" s="203" t="s">
        <v>27</v>
      </c>
      <c r="AH288" s="1502"/>
      <c r="AI288" s="1502"/>
      <c r="AJ288" s="1386" t="s">
        <v>135</v>
      </c>
      <c r="AK288" s="1386"/>
      <c r="AL288" s="1387"/>
      <c r="AM288" s="1368"/>
      <c r="AN288" s="1369"/>
      <c r="AO288" s="1370"/>
      <c r="AP288" s="1368"/>
      <c r="AQ288" s="1369"/>
      <c r="AR288" s="1370"/>
      <c r="AS288" s="1371"/>
      <c r="AT288" s="1372"/>
      <c r="AU288" s="206" t="s">
        <v>386</v>
      </c>
      <c r="AV288" s="1373"/>
      <c r="AW288" s="1374"/>
      <c r="AX288" s="1368"/>
      <c r="AY288" s="1369"/>
      <c r="AZ288" s="1370"/>
      <c r="BA288" s="1466"/>
      <c r="BB288" s="1466"/>
      <c r="BC288" s="1466"/>
      <c r="BD288" s="1466"/>
      <c r="BE288" s="1466"/>
      <c r="BF288" s="1466"/>
      <c r="BG288" s="1466"/>
      <c r="BH288" s="1490"/>
      <c r="BI288" s="1490"/>
      <c r="BJ288" s="1490"/>
      <c r="BK288" s="1490"/>
      <c r="BL288" s="1490"/>
      <c r="BM288" s="1490"/>
      <c r="BN288" s="1490"/>
      <c r="BO288" s="1468"/>
      <c r="BP288" s="1468"/>
      <c r="BQ288" s="1468"/>
      <c r="BR288" s="1468"/>
      <c r="BS288" s="1468"/>
      <c r="BT288" s="1468"/>
      <c r="BU288" s="1468"/>
      <c r="BV288" s="1305" t="str">
        <f>IFERROR(INDEX('報告書(２葉)'!$BJ$11:$BJ$95,MATCH(H286,'報告書(２葉)'!$BI$11:$BI$95,0)),"")</f>
        <v/>
      </c>
      <c r="BW288" s="1305"/>
      <c r="BX288" s="1305"/>
      <c r="BY288" s="1305"/>
      <c r="BZ288" s="1305"/>
      <c r="CA288" s="1305"/>
      <c r="CB288" s="1306"/>
      <c r="CC288" s="1329"/>
      <c r="CD288" s="1329"/>
      <c r="CE288" s="1329"/>
      <c r="CF288" s="1329"/>
      <c r="CG288" s="1329"/>
      <c r="CH288" s="1329"/>
      <c r="CI288" s="1329"/>
      <c r="CJ288" s="41"/>
    </row>
    <row r="289" spans="1:88" ht="9.9499999999999993" customHeight="1" x14ac:dyDescent="0.1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1163" t="s">
        <v>353</v>
      </c>
      <c r="BB289" s="831"/>
      <c r="BC289" s="831"/>
      <c r="BD289" s="831"/>
      <c r="BE289" s="831"/>
      <c r="BF289" s="831"/>
      <c r="BG289" s="831"/>
      <c r="BH289" s="831"/>
      <c r="BI289" s="831"/>
      <c r="BJ289" s="831"/>
      <c r="BK289" s="831"/>
      <c r="BL289" s="831"/>
      <c r="BM289" s="831"/>
      <c r="BN289" s="1164"/>
      <c r="BO289" s="208" t="s">
        <v>409</v>
      </c>
      <c r="BP289" s="1312" t="str">
        <f>IF(SUM(BO274:BU288)=0," ",SUM(BO274:BU288))</f>
        <v xml:space="preserve"> </v>
      </c>
      <c r="BQ289" s="1312"/>
      <c r="BR289" s="1312"/>
      <c r="BS289" s="1312"/>
      <c r="BT289" s="1312"/>
      <c r="BU289" s="209" t="s">
        <v>149</v>
      </c>
      <c r="BV289" s="208" t="s">
        <v>409</v>
      </c>
      <c r="BW289" s="1313" t="str">
        <f>IF(SUM(BV274,BV277,BV280,BV283,BV286)=0," ",SUM(BV274,BV277,BV280,BV283,BV286))</f>
        <v xml:space="preserve"> </v>
      </c>
      <c r="BX289" s="1313"/>
      <c r="BY289" s="1313"/>
      <c r="BZ289" s="1313"/>
      <c r="CA289" s="1313"/>
      <c r="CB289" s="212" t="s">
        <v>149</v>
      </c>
      <c r="CC289" s="213" t="s">
        <v>409</v>
      </c>
      <c r="CD289" s="1312" t="str">
        <f>IF(SUM(CC274:CI288)=0," ",SUM(CC274:CI288))</f>
        <v xml:space="preserve"> </v>
      </c>
      <c r="CE289" s="1312"/>
      <c r="CF289" s="1312"/>
      <c r="CG289" s="1312"/>
      <c r="CH289" s="1312"/>
      <c r="CI289" s="215" t="s">
        <v>149</v>
      </c>
      <c r="CJ289" s="42"/>
    </row>
    <row r="290" spans="1:88" ht="12" customHeight="1" x14ac:dyDescent="0.15">
      <c r="A290" s="192" t="s">
        <v>410</v>
      </c>
      <c r="B290" s="42"/>
      <c r="C290" s="51" t="s">
        <v>411</v>
      </c>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874"/>
      <c r="BB290" s="833"/>
      <c r="BC290" s="833"/>
      <c r="BD290" s="833"/>
      <c r="BE290" s="833"/>
      <c r="BF290" s="833"/>
      <c r="BG290" s="833"/>
      <c r="BH290" s="833"/>
      <c r="BI290" s="833"/>
      <c r="BJ290" s="833"/>
      <c r="BK290" s="833"/>
      <c r="BL290" s="833"/>
      <c r="BM290" s="833"/>
      <c r="BN290" s="908"/>
      <c r="BO290" s="1337"/>
      <c r="BP290" s="1338"/>
      <c r="BQ290" s="1338"/>
      <c r="BR290" s="1338"/>
      <c r="BS290" s="1338"/>
      <c r="BT290" s="1338"/>
      <c r="BU290" s="1339"/>
      <c r="BV290" s="1337"/>
      <c r="BW290" s="1338"/>
      <c r="BX290" s="1338"/>
      <c r="BY290" s="1338"/>
      <c r="BZ290" s="1338"/>
      <c r="CA290" s="1338"/>
      <c r="CB290" s="1339"/>
      <c r="CC290" s="1343"/>
      <c r="CD290" s="1344"/>
      <c r="CE290" s="1344"/>
      <c r="CF290" s="1344"/>
      <c r="CG290" s="1344"/>
      <c r="CH290" s="1344"/>
      <c r="CI290" s="1345"/>
      <c r="CJ290" s="42"/>
    </row>
    <row r="291" spans="1:88" ht="12" customHeight="1" x14ac:dyDescent="0.15">
      <c r="A291" s="42"/>
      <c r="B291" s="42"/>
      <c r="C291" s="51" t="s">
        <v>413</v>
      </c>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1335"/>
      <c r="BB291" s="504"/>
      <c r="BC291" s="504"/>
      <c r="BD291" s="504"/>
      <c r="BE291" s="504"/>
      <c r="BF291" s="504"/>
      <c r="BG291" s="504"/>
      <c r="BH291" s="504"/>
      <c r="BI291" s="504"/>
      <c r="BJ291" s="504"/>
      <c r="BK291" s="504"/>
      <c r="BL291" s="504"/>
      <c r="BM291" s="504"/>
      <c r="BN291" s="1336"/>
      <c r="BO291" s="1340"/>
      <c r="BP291" s="1341"/>
      <c r="BQ291" s="1341"/>
      <c r="BR291" s="1341"/>
      <c r="BS291" s="1341"/>
      <c r="BT291" s="1341"/>
      <c r="BU291" s="1342"/>
      <c r="BV291" s="1340"/>
      <c r="BW291" s="1341"/>
      <c r="BX291" s="1341"/>
      <c r="BY291" s="1341"/>
      <c r="BZ291" s="1341"/>
      <c r="CA291" s="1341"/>
      <c r="CB291" s="1342"/>
      <c r="CC291" s="1346"/>
      <c r="CD291" s="1341"/>
      <c r="CE291" s="1341"/>
      <c r="CF291" s="1341"/>
      <c r="CG291" s="1341"/>
      <c r="CH291" s="1341"/>
      <c r="CI291" s="1347"/>
      <c r="CJ291" s="42"/>
    </row>
    <row r="292" spans="1:88" ht="12" customHeight="1" x14ac:dyDescent="0.15">
      <c r="A292" s="42"/>
      <c r="B292" s="42"/>
      <c r="C292" s="51" t="s">
        <v>322</v>
      </c>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207" t="s">
        <v>284</v>
      </c>
      <c r="BB292" s="49"/>
      <c r="BC292" s="53"/>
      <c r="BD292" s="1348" t="s">
        <v>222</v>
      </c>
      <c r="BE292" s="1349"/>
      <c r="BF292" s="1349"/>
      <c r="BG292" s="1349"/>
      <c r="BH292" s="1349"/>
      <c r="BI292" s="1349"/>
      <c r="BJ292" s="1349"/>
      <c r="BK292" s="1349"/>
      <c r="BL292" s="1349"/>
      <c r="BM292" s="1349"/>
      <c r="BN292" s="1350"/>
      <c r="BO292" s="1267" t="s">
        <v>415</v>
      </c>
      <c r="BP292" s="1314"/>
      <c r="BQ292" s="1314"/>
      <c r="BR292" s="1314"/>
      <c r="BS292" s="1314"/>
      <c r="BT292" s="1314"/>
      <c r="BU292" s="1315"/>
      <c r="BV292" s="1348" t="s">
        <v>31</v>
      </c>
      <c r="BW292" s="1349"/>
      <c r="BX292" s="1349"/>
      <c r="BY292" s="1349"/>
      <c r="BZ292" s="1349"/>
      <c r="CA292" s="1349"/>
      <c r="CB292" s="1350"/>
      <c r="CC292" s="1316" t="s">
        <v>415</v>
      </c>
      <c r="CD292" s="397"/>
      <c r="CE292" s="397"/>
      <c r="CF292" s="397"/>
      <c r="CG292" s="397"/>
      <c r="CH292" s="397"/>
      <c r="CI292" s="1317"/>
      <c r="CJ292" s="42"/>
    </row>
    <row r="293" spans="1:88" ht="12" customHeight="1" x14ac:dyDescent="0.15">
      <c r="A293" s="42"/>
      <c r="B293" s="42"/>
      <c r="C293" s="51" t="s">
        <v>416</v>
      </c>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1357" t="s">
        <v>417</v>
      </c>
      <c r="BB293" s="1358"/>
      <c r="BC293" s="1358"/>
      <c r="BD293" s="1351"/>
      <c r="BE293" s="1352"/>
      <c r="BF293" s="1352"/>
      <c r="BG293" s="1352"/>
      <c r="BH293" s="1352"/>
      <c r="BI293" s="1352"/>
      <c r="BJ293" s="1352"/>
      <c r="BK293" s="1352"/>
      <c r="BL293" s="1352"/>
      <c r="BM293" s="1352"/>
      <c r="BN293" s="1353"/>
      <c r="BO293" s="1337"/>
      <c r="BP293" s="1361"/>
      <c r="BQ293" s="1361"/>
      <c r="BR293" s="1361"/>
      <c r="BS293" s="1361"/>
      <c r="BT293" s="1361"/>
      <c r="BU293" s="1362"/>
      <c r="BV293" s="1351"/>
      <c r="BW293" s="1352"/>
      <c r="BX293" s="1352"/>
      <c r="BY293" s="1352"/>
      <c r="BZ293" s="1352"/>
      <c r="CA293" s="1352"/>
      <c r="CB293" s="1353"/>
      <c r="CC293" s="1337"/>
      <c r="CD293" s="1361"/>
      <c r="CE293" s="1361"/>
      <c r="CF293" s="1361"/>
      <c r="CG293" s="1361"/>
      <c r="CH293" s="1361"/>
      <c r="CI293" s="1366"/>
      <c r="CJ293" s="42"/>
    </row>
    <row r="294" spans="1:88" ht="12" customHeight="1" x14ac:dyDescent="0.1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1357"/>
      <c r="BB294" s="1358"/>
      <c r="BC294" s="1358"/>
      <c r="BD294" s="1351"/>
      <c r="BE294" s="1352"/>
      <c r="BF294" s="1352"/>
      <c r="BG294" s="1352"/>
      <c r="BH294" s="1352"/>
      <c r="BI294" s="1352"/>
      <c r="BJ294" s="1352"/>
      <c r="BK294" s="1352"/>
      <c r="BL294" s="1352"/>
      <c r="BM294" s="1352"/>
      <c r="BN294" s="1353"/>
      <c r="BO294" s="1337"/>
      <c r="BP294" s="1361"/>
      <c r="BQ294" s="1361"/>
      <c r="BR294" s="1361"/>
      <c r="BS294" s="1361"/>
      <c r="BT294" s="1361"/>
      <c r="BU294" s="1362"/>
      <c r="BV294" s="1351"/>
      <c r="BW294" s="1352"/>
      <c r="BX294" s="1352"/>
      <c r="BY294" s="1352"/>
      <c r="BZ294" s="1352"/>
      <c r="CA294" s="1352"/>
      <c r="CB294" s="1353"/>
      <c r="CC294" s="1337"/>
      <c r="CD294" s="1361"/>
      <c r="CE294" s="1361"/>
      <c r="CF294" s="1361"/>
      <c r="CG294" s="1361"/>
      <c r="CH294" s="1361"/>
      <c r="CI294" s="1366"/>
      <c r="CJ294" s="42"/>
    </row>
    <row r="295" spans="1:88" ht="12" customHeight="1" x14ac:dyDescent="0.1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1359"/>
      <c r="BB295" s="1360"/>
      <c r="BC295" s="1360"/>
      <c r="BD295" s="1354"/>
      <c r="BE295" s="1355"/>
      <c r="BF295" s="1355"/>
      <c r="BG295" s="1355"/>
      <c r="BH295" s="1355"/>
      <c r="BI295" s="1355"/>
      <c r="BJ295" s="1355"/>
      <c r="BK295" s="1355"/>
      <c r="BL295" s="1355"/>
      <c r="BM295" s="1355"/>
      <c r="BN295" s="1356"/>
      <c r="BO295" s="1363"/>
      <c r="BP295" s="1364"/>
      <c r="BQ295" s="1364"/>
      <c r="BR295" s="1364"/>
      <c r="BS295" s="1364"/>
      <c r="BT295" s="1364"/>
      <c r="BU295" s="1365"/>
      <c r="BV295" s="1354"/>
      <c r="BW295" s="1355"/>
      <c r="BX295" s="1355"/>
      <c r="BY295" s="1355"/>
      <c r="BZ295" s="1355"/>
      <c r="CA295" s="1355"/>
      <c r="CB295" s="1356"/>
      <c r="CC295" s="1363"/>
      <c r="CD295" s="1364"/>
      <c r="CE295" s="1364"/>
      <c r="CF295" s="1364"/>
      <c r="CG295" s="1364"/>
      <c r="CH295" s="1364"/>
      <c r="CI295" s="1367"/>
      <c r="CJ295" s="42"/>
    </row>
    <row r="296" spans="1:88" ht="5.0999999999999996" customHeight="1" x14ac:dyDescent="0.1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c r="BZ296" s="42"/>
      <c r="CA296" s="42"/>
      <c r="CB296" s="42"/>
      <c r="CC296" s="42"/>
      <c r="CD296" s="42"/>
      <c r="CE296" s="42"/>
      <c r="CF296" s="42"/>
      <c r="CG296" s="42"/>
      <c r="CH296" s="42"/>
      <c r="CI296" s="42"/>
      <c r="CJ296" s="42"/>
    </row>
    <row r="297" spans="1:88" ht="12" customHeight="1" x14ac:dyDescent="0.15">
      <c r="A297" s="40" t="s">
        <v>377</v>
      </c>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c r="BZ297" s="42"/>
      <c r="CA297" s="42"/>
      <c r="CB297" s="42"/>
      <c r="CC297" s="42"/>
      <c r="CD297" s="42"/>
      <c r="CE297" s="42"/>
      <c r="CF297" s="42"/>
      <c r="CG297" s="42"/>
      <c r="CH297" s="42"/>
      <c r="CI297" s="42"/>
      <c r="CJ297" s="42"/>
    </row>
    <row r="298" spans="1:88" ht="12" customHeight="1" x14ac:dyDescent="0.1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c r="BZ298" s="42"/>
      <c r="CA298" s="42"/>
      <c r="CB298" s="42"/>
      <c r="CC298" s="42"/>
      <c r="CD298" s="42"/>
      <c r="CE298" s="42"/>
      <c r="CF298" s="42"/>
      <c r="CG298" s="42"/>
      <c r="CH298" s="42"/>
      <c r="CI298" s="42"/>
      <c r="CJ298" s="42"/>
    </row>
    <row r="299" spans="1:88" ht="12" customHeight="1" x14ac:dyDescent="0.1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42"/>
    </row>
    <row r="300" spans="1:88" ht="12" customHeight="1" x14ac:dyDescent="0.1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1375" t="s">
        <v>378</v>
      </c>
      <c r="Z300" s="1375"/>
      <c r="AA300" s="1375"/>
      <c r="AB300" s="1375"/>
      <c r="AC300" s="1375"/>
      <c r="AD300" s="1375"/>
      <c r="AE300" s="1375"/>
      <c r="AF300" s="1375"/>
      <c r="AG300" s="1375"/>
      <c r="AH300" s="1375"/>
      <c r="AI300" s="1375"/>
      <c r="AJ300" s="1375"/>
      <c r="AK300" s="1375"/>
      <c r="AL300" s="1375"/>
      <c r="AM300" s="1375"/>
      <c r="AN300" s="1375"/>
      <c r="AO300" s="1375"/>
      <c r="AP300" s="1375"/>
      <c r="AQ300" s="1375"/>
      <c r="AR300" s="1375"/>
      <c r="AS300" s="1375"/>
      <c r="AT300" s="1375"/>
      <c r="AU300" s="1375"/>
      <c r="AV300" s="1375"/>
      <c r="AW300" s="1375"/>
      <c r="AX300" s="1375"/>
      <c r="AY300" s="1375"/>
      <c r="AZ300" s="1375"/>
      <c r="BA300" s="1375"/>
      <c r="BB300" s="1375"/>
      <c r="BC300" s="1375"/>
      <c r="BD300" s="1375"/>
      <c r="BE300" s="1375"/>
      <c r="BF300" s="1376" t="s">
        <v>379</v>
      </c>
      <c r="BG300" s="1376"/>
      <c r="BH300" s="1376"/>
      <c r="BI300" s="1376"/>
      <c r="BJ300" s="1376"/>
      <c r="BK300" s="1376"/>
      <c r="BL300" s="1376"/>
      <c r="BM300" s="1376"/>
      <c r="BN300" s="1376"/>
      <c r="BO300" s="1376"/>
      <c r="BP300" s="1376"/>
      <c r="BQ300" s="1376"/>
      <c r="BR300" s="1376"/>
      <c r="BS300" s="1376"/>
      <c r="BT300" s="1376"/>
      <c r="BU300" s="1376"/>
      <c r="BV300" s="42"/>
      <c r="BW300" s="42"/>
      <c r="BX300" s="42"/>
      <c r="BY300" s="42"/>
      <c r="BZ300" s="42"/>
      <c r="CA300" s="42"/>
      <c r="CB300" s="42"/>
      <c r="CC300" s="42"/>
      <c r="CD300" s="42"/>
      <c r="CE300" s="42"/>
      <c r="CF300" s="42"/>
      <c r="CG300" s="42"/>
      <c r="CH300" s="42"/>
      <c r="CI300" s="42"/>
      <c r="CJ300" s="42"/>
    </row>
    <row r="301" spans="1:88" ht="12" customHeight="1" x14ac:dyDescent="0.1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1375"/>
      <c r="Z301" s="1375"/>
      <c r="AA301" s="1375"/>
      <c r="AB301" s="1375"/>
      <c r="AC301" s="1375"/>
      <c r="AD301" s="1375"/>
      <c r="AE301" s="1375"/>
      <c r="AF301" s="1375"/>
      <c r="AG301" s="1375"/>
      <c r="AH301" s="1375"/>
      <c r="AI301" s="1375"/>
      <c r="AJ301" s="1375"/>
      <c r="AK301" s="1375"/>
      <c r="AL301" s="1375"/>
      <c r="AM301" s="1375"/>
      <c r="AN301" s="1375"/>
      <c r="AO301" s="1375"/>
      <c r="AP301" s="1375"/>
      <c r="AQ301" s="1375"/>
      <c r="AR301" s="1375"/>
      <c r="AS301" s="1375"/>
      <c r="AT301" s="1375"/>
      <c r="AU301" s="1375"/>
      <c r="AV301" s="1375"/>
      <c r="AW301" s="1375"/>
      <c r="AX301" s="1375"/>
      <c r="AY301" s="1375"/>
      <c r="AZ301" s="1375"/>
      <c r="BA301" s="1375"/>
      <c r="BB301" s="1375"/>
      <c r="BC301" s="1375"/>
      <c r="BD301" s="1375"/>
      <c r="BE301" s="1375"/>
      <c r="BF301" s="1376"/>
      <c r="BG301" s="1376"/>
      <c r="BH301" s="1376"/>
      <c r="BI301" s="1376"/>
      <c r="BJ301" s="1376"/>
      <c r="BK301" s="1376"/>
      <c r="BL301" s="1376"/>
      <c r="BM301" s="1376"/>
      <c r="BN301" s="1376"/>
      <c r="BO301" s="1376"/>
      <c r="BP301" s="1376"/>
      <c r="BQ301" s="1376"/>
      <c r="BR301" s="1376"/>
      <c r="BS301" s="1376"/>
      <c r="BT301" s="1376"/>
      <c r="BU301" s="1376"/>
      <c r="BV301" s="42"/>
      <c r="BW301" s="42"/>
      <c r="BX301" s="42"/>
      <c r="BY301" s="42"/>
      <c r="BZ301" s="42"/>
      <c r="CA301" s="42"/>
      <c r="CB301" s="42"/>
      <c r="CC301" s="42"/>
      <c r="CD301" s="42"/>
      <c r="CE301" s="42"/>
      <c r="CF301" s="42"/>
      <c r="CG301" s="42"/>
      <c r="CH301" s="42"/>
      <c r="CI301" s="42"/>
      <c r="CJ301" s="42"/>
    </row>
    <row r="302" spans="1:88" ht="12" customHeight="1" x14ac:dyDescent="0.1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c r="BZ302" s="42"/>
      <c r="CA302" s="42"/>
      <c r="CB302" s="42"/>
      <c r="CC302" s="42"/>
      <c r="CD302" s="42"/>
      <c r="CE302" s="42"/>
      <c r="CF302" s="42"/>
      <c r="CG302" s="42"/>
      <c r="CH302" s="42"/>
      <c r="CI302" s="42"/>
      <c r="CJ302" s="42"/>
    </row>
    <row r="303" spans="1:88" ht="12" customHeight="1" x14ac:dyDescent="0.1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c r="BZ303" s="42"/>
      <c r="CA303" s="42"/>
      <c r="CB303" s="42"/>
      <c r="CC303" s="42"/>
      <c r="CD303" s="42"/>
      <c r="CE303" s="42"/>
      <c r="CF303" s="42"/>
      <c r="CG303" s="42"/>
      <c r="CH303" s="42"/>
      <c r="CI303" s="42"/>
      <c r="CJ303" s="42"/>
    </row>
    <row r="304" spans="1:88" ht="12" customHeight="1" x14ac:dyDescent="0.1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c r="BZ304" s="42"/>
      <c r="CA304" s="42"/>
      <c r="CB304" s="42"/>
      <c r="CC304" s="42"/>
      <c r="CD304" s="42"/>
      <c r="CE304" s="42"/>
      <c r="CF304" s="214" t="s">
        <v>424</v>
      </c>
      <c r="CG304" s="42"/>
      <c r="CH304" s="42"/>
      <c r="CI304" s="42"/>
      <c r="CJ304" s="42"/>
    </row>
    <row r="305" spans="1:88" ht="18" customHeight="1" x14ac:dyDescent="0.1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1233" t="s">
        <v>380</v>
      </c>
      <c r="AT305" s="1234"/>
      <c r="AU305" s="1234"/>
      <c r="AV305" s="1234"/>
      <c r="AW305" s="1234"/>
      <c r="AX305" s="1323">
        <f>IF(ISBLANK(免税証交付申請書!AH14)," ",免税証交付申請書!AH14)</f>
        <v>0</v>
      </c>
      <c r="AY305" s="1324"/>
      <c r="AZ305" s="1324"/>
      <c r="BA305" s="1324"/>
      <c r="BB305" s="1324"/>
      <c r="BC305" s="1324"/>
      <c r="BD305" s="1324"/>
      <c r="BE305" s="1324"/>
      <c r="BF305" s="1324"/>
      <c r="BG305" s="1324"/>
      <c r="BH305" s="1324"/>
      <c r="BI305" s="1324"/>
      <c r="BJ305" s="1324"/>
      <c r="BK305" s="1324"/>
      <c r="BL305" s="1324"/>
      <c r="BM305" s="1324"/>
      <c r="BN305" s="1324"/>
      <c r="BO305" s="1324"/>
      <c r="BP305" s="1324"/>
      <c r="BQ305" s="1234" t="s">
        <v>381</v>
      </c>
      <c r="BR305" s="1234"/>
      <c r="BS305" s="1234"/>
      <c r="BT305" s="1234"/>
      <c r="BU305" s="1234"/>
      <c r="BV305" s="1323">
        <f>IF(ISBLANK(免税証交付申請書!AH22)," ",免税証交付申請書!AH22)</f>
        <v>0</v>
      </c>
      <c r="BW305" s="1324"/>
      <c r="BX305" s="1324"/>
      <c r="BY305" s="1324"/>
      <c r="BZ305" s="1324"/>
      <c r="CA305" s="1324"/>
      <c r="CB305" s="1324"/>
      <c r="CC305" s="1324"/>
      <c r="CD305" s="1324"/>
      <c r="CE305" s="1324"/>
      <c r="CF305" s="1324"/>
      <c r="CG305" s="1324"/>
      <c r="CH305" s="1324"/>
      <c r="CI305" s="1325"/>
      <c r="CJ305" s="42"/>
    </row>
    <row r="306" spans="1:88" ht="18" customHeight="1" x14ac:dyDescent="0.15">
      <c r="A306" s="191" t="s">
        <v>382</v>
      </c>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1235" t="s">
        <v>315</v>
      </c>
      <c r="AT306" s="1236"/>
      <c r="AU306" s="1236"/>
      <c r="AV306" s="1236"/>
      <c r="AW306" s="1236"/>
      <c r="AX306" s="1326"/>
      <c r="AY306" s="1326"/>
      <c r="AZ306" s="1326"/>
      <c r="BA306" s="1326"/>
      <c r="BB306" s="1326"/>
      <c r="BC306" s="1326"/>
      <c r="BD306" s="1326"/>
      <c r="BE306" s="1326"/>
      <c r="BF306" s="1326"/>
      <c r="BG306" s="1326"/>
      <c r="BH306" s="1326"/>
      <c r="BI306" s="1326"/>
      <c r="BJ306" s="1326"/>
      <c r="BK306" s="1326"/>
      <c r="BL306" s="1326"/>
      <c r="BM306" s="1326"/>
      <c r="BN306" s="1326"/>
      <c r="BO306" s="1326"/>
      <c r="BP306" s="1326"/>
      <c r="BQ306" s="1236" t="s">
        <v>383</v>
      </c>
      <c r="BR306" s="1236"/>
      <c r="BS306" s="1236"/>
      <c r="BT306" s="1236"/>
      <c r="BU306" s="1236"/>
      <c r="BV306" s="1326"/>
      <c r="BW306" s="1326"/>
      <c r="BX306" s="1326"/>
      <c r="BY306" s="1326"/>
      <c r="BZ306" s="1326"/>
      <c r="CA306" s="1326"/>
      <c r="CB306" s="1326"/>
      <c r="CC306" s="1326"/>
      <c r="CD306" s="1326"/>
      <c r="CE306" s="1326"/>
      <c r="CF306" s="1326"/>
      <c r="CG306" s="1326"/>
      <c r="CH306" s="1326"/>
      <c r="CI306" s="1327"/>
      <c r="CJ306" s="42"/>
    </row>
    <row r="307" spans="1:88" ht="15" customHeight="1" x14ac:dyDescent="0.15">
      <c r="A307" s="1399" t="s">
        <v>384</v>
      </c>
      <c r="B307" s="1400"/>
      <c r="C307" s="1400"/>
      <c r="D307" s="1400"/>
      <c r="E307" s="1400"/>
      <c r="F307" s="1400"/>
      <c r="G307" s="1401"/>
      <c r="H307" s="1408" t="s">
        <v>385</v>
      </c>
      <c r="I307" s="1400"/>
      <c r="J307" s="1401"/>
      <c r="K307" s="1251" t="s">
        <v>19</v>
      </c>
      <c r="L307" s="1251"/>
      <c r="M307" s="1251"/>
      <c r="N307" s="1251"/>
      <c r="O307" s="1251"/>
      <c r="P307" s="1251"/>
      <c r="Q307" s="1251"/>
      <c r="R307" s="1251"/>
      <c r="S307" s="1251"/>
      <c r="T307" s="1412" t="s">
        <v>4</v>
      </c>
      <c r="U307" s="1413"/>
      <c r="V307" s="1414"/>
      <c r="W307" s="1408" t="s">
        <v>55</v>
      </c>
      <c r="X307" s="1400"/>
      <c r="Y307" s="1401"/>
      <c r="Z307" s="381" t="s">
        <v>200</v>
      </c>
      <c r="AA307" s="381"/>
      <c r="AB307" s="381"/>
      <c r="AC307" s="381"/>
      <c r="AD307" s="381"/>
      <c r="AE307" s="1251" t="s">
        <v>387</v>
      </c>
      <c r="AF307" s="1251"/>
      <c r="AG307" s="1251"/>
      <c r="AH307" s="1251"/>
      <c r="AI307" s="1251"/>
      <c r="AJ307" s="1251"/>
      <c r="AK307" s="1251"/>
      <c r="AL307" s="1251"/>
      <c r="AM307" s="1252" t="s">
        <v>388</v>
      </c>
      <c r="AN307" s="1253"/>
      <c r="AO307" s="1253"/>
      <c r="AP307" s="1253"/>
      <c r="AQ307" s="1253"/>
      <c r="AR307" s="1254"/>
      <c r="AS307" s="1255" t="s">
        <v>36</v>
      </c>
      <c r="AT307" s="1256"/>
      <c r="AU307" s="1256"/>
      <c r="AV307" s="1256"/>
      <c r="AW307" s="1256"/>
      <c r="AX307" s="1256"/>
      <c r="AY307" s="1256"/>
      <c r="AZ307" s="1257"/>
      <c r="BA307" s="1252" t="s">
        <v>390</v>
      </c>
      <c r="BB307" s="1253"/>
      <c r="BC307" s="1253"/>
      <c r="BD307" s="1253"/>
      <c r="BE307" s="1253"/>
      <c r="BF307" s="1253"/>
      <c r="BG307" s="1254"/>
      <c r="BH307" s="1252" t="s">
        <v>52</v>
      </c>
      <c r="BI307" s="1253"/>
      <c r="BJ307" s="1253"/>
      <c r="BK307" s="1253"/>
      <c r="BL307" s="1253"/>
      <c r="BM307" s="1253"/>
      <c r="BN307" s="1254"/>
      <c r="BO307" s="1252" t="s">
        <v>391</v>
      </c>
      <c r="BP307" s="1253"/>
      <c r="BQ307" s="1253"/>
      <c r="BR307" s="1253"/>
      <c r="BS307" s="1253"/>
      <c r="BT307" s="1253"/>
      <c r="BU307" s="1254"/>
      <c r="BV307" s="1419" t="s">
        <v>39</v>
      </c>
      <c r="BW307" s="1420"/>
      <c r="BX307" s="1420"/>
      <c r="BY307" s="1420"/>
      <c r="BZ307" s="1420"/>
      <c r="CA307" s="1420"/>
      <c r="CB307" s="1420"/>
      <c r="CC307" s="1278" t="s">
        <v>284</v>
      </c>
      <c r="CD307" s="1279"/>
      <c r="CE307" s="1279"/>
      <c r="CF307" s="1279"/>
      <c r="CG307" s="1279"/>
      <c r="CH307" s="1279"/>
      <c r="CI307" s="1280"/>
      <c r="CJ307" s="41"/>
    </row>
    <row r="308" spans="1:88" ht="15" customHeight="1" x14ac:dyDescent="0.15">
      <c r="A308" s="1402"/>
      <c r="B308" s="1403"/>
      <c r="C308" s="1403"/>
      <c r="D308" s="1403"/>
      <c r="E308" s="1403"/>
      <c r="F308" s="1403"/>
      <c r="G308" s="1404"/>
      <c r="H308" s="1409"/>
      <c r="I308" s="1410"/>
      <c r="J308" s="1404"/>
      <c r="K308" s="1281" t="s">
        <v>392</v>
      </c>
      <c r="L308" s="1281"/>
      <c r="M308" s="1281"/>
      <c r="N308" s="1281"/>
      <c r="O308" s="1281"/>
      <c r="P308" s="1281"/>
      <c r="Q308" s="1281"/>
      <c r="R308" s="1281"/>
      <c r="S308" s="1281"/>
      <c r="T308" s="1318"/>
      <c r="U308" s="1415"/>
      <c r="V308" s="908"/>
      <c r="W308" s="1409"/>
      <c r="X308" s="1410"/>
      <c r="Y308" s="1404"/>
      <c r="Z308" s="1417"/>
      <c r="AA308" s="1417"/>
      <c r="AB308" s="1417"/>
      <c r="AC308" s="1417"/>
      <c r="AD308" s="1417"/>
      <c r="AE308" s="1281"/>
      <c r="AF308" s="1281"/>
      <c r="AG308" s="1281"/>
      <c r="AH308" s="1281"/>
      <c r="AI308" s="1281"/>
      <c r="AJ308" s="1281"/>
      <c r="AK308" s="1281"/>
      <c r="AL308" s="1281"/>
      <c r="AM308" s="1261" t="s">
        <v>394</v>
      </c>
      <c r="AN308" s="1262"/>
      <c r="AO308" s="1262"/>
      <c r="AP308" s="1262"/>
      <c r="AQ308" s="1262"/>
      <c r="AR308" s="1263"/>
      <c r="AS308" s="1258" t="s">
        <v>395</v>
      </c>
      <c r="AT308" s="1259"/>
      <c r="AU308" s="1259"/>
      <c r="AV308" s="1259"/>
      <c r="AW308" s="1259"/>
      <c r="AX308" s="1259"/>
      <c r="AY308" s="1259"/>
      <c r="AZ308" s="1260"/>
      <c r="BA308" s="1261" t="s">
        <v>161</v>
      </c>
      <c r="BB308" s="1262"/>
      <c r="BC308" s="1262"/>
      <c r="BD308" s="1262"/>
      <c r="BE308" s="1262"/>
      <c r="BF308" s="1262"/>
      <c r="BG308" s="1263"/>
      <c r="BH308" s="1261" t="s">
        <v>396</v>
      </c>
      <c r="BI308" s="1262"/>
      <c r="BJ308" s="1262"/>
      <c r="BK308" s="1262"/>
      <c r="BL308" s="1262"/>
      <c r="BM308" s="1262"/>
      <c r="BN308" s="1263"/>
      <c r="BO308" s="1261" t="s">
        <v>397</v>
      </c>
      <c r="BP308" s="1262"/>
      <c r="BQ308" s="1262"/>
      <c r="BR308" s="1262"/>
      <c r="BS308" s="1262"/>
      <c r="BT308" s="1262"/>
      <c r="BU308" s="1263"/>
      <c r="BV308" s="1421"/>
      <c r="BW308" s="1422"/>
      <c r="BX308" s="1422"/>
      <c r="BY308" s="1422"/>
      <c r="BZ308" s="1422"/>
      <c r="CA308" s="1422"/>
      <c r="CB308" s="1422"/>
      <c r="CC308" s="1297" t="s">
        <v>44</v>
      </c>
      <c r="CD308" s="1298"/>
      <c r="CE308" s="1298"/>
      <c r="CF308" s="1298"/>
      <c r="CG308" s="1298"/>
      <c r="CH308" s="1298"/>
      <c r="CI308" s="1299"/>
      <c r="CJ308" s="41"/>
    </row>
    <row r="309" spans="1:88" ht="15" customHeight="1" x14ac:dyDescent="0.15">
      <c r="A309" s="1405"/>
      <c r="B309" s="1406"/>
      <c r="C309" s="1406"/>
      <c r="D309" s="1406"/>
      <c r="E309" s="1406"/>
      <c r="F309" s="1406"/>
      <c r="G309" s="1407"/>
      <c r="H309" s="1411"/>
      <c r="I309" s="1406"/>
      <c r="J309" s="1407"/>
      <c r="K309" s="1319" t="s">
        <v>398</v>
      </c>
      <c r="L309" s="1319"/>
      <c r="M309" s="1319"/>
      <c r="N309" s="1319"/>
      <c r="O309" s="1319"/>
      <c r="P309" s="1319"/>
      <c r="Q309" s="1319"/>
      <c r="R309" s="1319"/>
      <c r="S309" s="1319"/>
      <c r="T309" s="1416"/>
      <c r="U309" s="504"/>
      <c r="V309" s="1336"/>
      <c r="W309" s="1411"/>
      <c r="X309" s="1406"/>
      <c r="Y309" s="1407"/>
      <c r="Z309" s="1418"/>
      <c r="AA309" s="1418"/>
      <c r="AB309" s="1418"/>
      <c r="AC309" s="1418"/>
      <c r="AD309" s="1418"/>
      <c r="AE309" s="1319"/>
      <c r="AF309" s="1319"/>
      <c r="AG309" s="1319"/>
      <c r="AH309" s="1319"/>
      <c r="AI309" s="1319"/>
      <c r="AJ309" s="1319"/>
      <c r="AK309" s="1319"/>
      <c r="AL309" s="1319"/>
      <c r="AM309" s="1264" t="s">
        <v>400</v>
      </c>
      <c r="AN309" s="1265"/>
      <c r="AO309" s="1265"/>
      <c r="AP309" s="1265"/>
      <c r="AQ309" s="1265"/>
      <c r="AR309" s="1266"/>
      <c r="AS309" s="1320" t="s">
        <v>401</v>
      </c>
      <c r="AT309" s="1321"/>
      <c r="AU309" s="1321"/>
      <c r="AV309" s="1321"/>
      <c r="AW309" s="1321"/>
      <c r="AX309" s="1321"/>
      <c r="AY309" s="1321"/>
      <c r="AZ309" s="1322"/>
      <c r="BA309" s="1264" t="s">
        <v>402</v>
      </c>
      <c r="BB309" s="1265"/>
      <c r="BC309" s="1265"/>
      <c r="BD309" s="1265"/>
      <c r="BE309" s="1265"/>
      <c r="BF309" s="1265"/>
      <c r="BG309" s="1266"/>
      <c r="BH309" s="1264" t="s">
        <v>403</v>
      </c>
      <c r="BI309" s="1265"/>
      <c r="BJ309" s="1265"/>
      <c r="BK309" s="1265"/>
      <c r="BL309" s="1265"/>
      <c r="BM309" s="1265"/>
      <c r="BN309" s="1266"/>
      <c r="BO309" s="1264" t="s">
        <v>24</v>
      </c>
      <c r="BP309" s="1265"/>
      <c r="BQ309" s="1265"/>
      <c r="BR309" s="1265"/>
      <c r="BS309" s="1265"/>
      <c r="BT309" s="1265"/>
      <c r="BU309" s="1266"/>
      <c r="BV309" s="1423"/>
      <c r="BW309" s="1424"/>
      <c r="BX309" s="1424"/>
      <c r="BY309" s="1424"/>
      <c r="BZ309" s="1424"/>
      <c r="CA309" s="1424"/>
      <c r="CB309" s="1424"/>
      <c r="CC309" s="1300" t="s">
        <v>404</v>
      </c>
      <c r="CD309" s="1301"/>
      <c r="CE309" s="1301"/>
      <c r="CF309" s="1301"/>
      <c r="CG309" s="1301"/>
      <c r="CH309" s="1301"/>
      <c r="CI309" s="1302"/>
      <c r="CJ309" s="41"/>
    </row>
    <row r="310" spans="1:88" ht="8.1" customHeight="1" x14ac:dyDescent="0.15">
      <c r="A310" s="1425" t="str">
        <f ca="1">IFERROR(VLOOKUP(H310,INDIRECT("機械一覧"),2,FALSE),"")</f>
        <v/>
      </c>
      <c r="B310" s="1426"/>
      <c r="C310" s="1426"/>
      <c r="D310" s="1426"/>
      <c r="E310" s="1426"/>
      <c r="F310" s="1426"/>
      <c r="G310" s="1427"/>
      <c r="H310" s="1434"/>
      <c r="I310" s="1435"/>
      <c r="J310" s="1436"/>
      <c r="K310" s="1125" t="s">
        <v>335</v>
      </c>
      <c r="L310" s="1506" t="str">
        <f ca="1">IFERROR(VLOOKUP(H310,INDIRECT("機械一覧"),5,FALSE),"")</f>
        <v/>
      </c>
      <c r="M310" s="1506"/>
      <c r="N310" s="1506"/>
      <c r="O310" s="1506"/>
      <c r="P310" s="1506"/>
      <c r="Q310" s="1506"/>
      <c r="R310" s="1506"/>
      <c r="S310" s="1507"/>
      <c r="T310" s="1267" t="s">
        <v>405</v>
      </c>
      <c r="U310" s="1268"/>
      <c r="V310" s="1269"/>
      <c r="W310" s="1444" t="str">
        <f ca="1">IFERROR(VLOOKUP(H310,INDIRECT("機械一覧"),14,FALSE),"")</f>
        <v/>
      </c>
      <c r="X310" s="1445"/>
      <c r="Y310" s="1446"/>
      <c r="Z310" s="1444" t="str">
        <f ca="1">IFERROR(VLOOKUP(H310,INDIRECT("機械一覧"),16,FALSE),"")</f>
        <v/>
      </c>
      <c r="AA310" s="1445"/>
      <c r="AB310" s="1445"/>
      <c r="AC310" s="1445"/>
      <c r="AD310" s="1446"/>
      <c r="AE310" s="1510"/>
      <c r="AF310" s="1451"/>
      <c r="AG310" s="1453" t="s">
        <v>27</v>
      </c>
      <c r="AH310" s="1451"/>
      <c r="AI310" s="1451"/>
      <c r="AJ310" s="1455" t="s">
        <v>307</v>
      </c>
      <c r="AK310" s="1455"/>
      <c r="AL310" s="1456"/>
      <c r="AM310" s="1270" t="s">
        <v>27</v>
      </c>
      <c r="AN310" s="1270"/>
      <c r="AO310" s="1270"/>
      <c r="AP310" s="1271" t="s">
        <v>407</v>
      </c>
      <c r="AQ310" s="1270"/>
      <c r="AR310" s="1270"/>
      <c r="AS310" s="1272" t="s">
        <v>151</v>
      </c>
      <c r="AT310" s="1273"/>
      <c r="AU310" s="1273"/>
      <c r="AV310" s="1273"/>
      <c r="AW310" s="1274"/>
      <c r="AX310" s="1275" t="s">
        <v>294</v>
      </c>
      <c r="AY310" s="1275"/>
      <c r="AZ310" s="1275"/>
      <c r="BA310" s="1276" t="s">
        <v>294</v>
      </c>
      <c r="BB310" s="1276"/>
      <c r="BC310" s="1276"/>
      <c r="BD310" s="1276"/>
      <c r="BE310" s="1276"/>
      <c r="BF310" s="1276"/>
      <c r="BG310" s="1276"/>
      <c r="BH310" s="1277" t="s">
        <v>341</v>
      </c>
      <c r="BI310" s="1277"/>
      <c r="BJ310" s="1277"/>
      <c r="BK310" s="1277"/>
      <c r="BL310" s="1277"/>
      <c r="BM310" s="1277"/>
      <c r="BN310" s="1277"/>
      <c r="BO310" s="1277" t="s">
        <v>341</v>
      </c>
      <c r="BP310" s="1277"/>
      <c r="BQ310" s="1277"/>
      <c r="BR310" s="1277"/>
      <c r="BS310" s="1277"/>
      <c r="BT310" s="1277"/>
      <c r="BU310" s="1277"/>
      <c r="BV310" s="1277" t="s">
        <v>341</v>
      </c>
      <c r="BW310" s="1277"/>
      <c r="BX310" s="1277"/>
      <c r="BY310" s="1277"/>
      <c r="BZ310" s="1277"/>
      <c r="CA310" s="1277"/>
      <c r="CB310" s="1303"/>
      <c r="CC310" s="1304" t="s">
        <v>341</v>
      </c>
      <c r="CD310" s="1277"/>
      <c r="CE310" s="1277"/>
      <c r="CF310" s="1277"/>
      <c r="CG310" s="1277"/>
      <c r="CH310" s="1277"/>
      <c r="CI310" s="1303"/>
      <c r="CJ310" s="41"/>
    </row>
    <row r="311" spans="1:88" ht="12" customHeight="1" x14ac:dyDescent="0.15">
      <c r="A311" s="1428"/>
      <c r="B311" s="1429"/>
      <c r="C311" s="1429"/>
      <c r="D311" s="1429"/>
      <c r="E311" s="1429"/>
      <c r="F311" s="1429"/>
      <c r="G311" s="1430"/>
      <c r="H311" s="1437"/>
      <c r="I311" s="1438"/>
      <c r="J311" s="1439"/>
      <c r="K311" s="988"/>
      <c r="L311" s="1508"/>
      <c r="M311" s="1508"/>
      <c r="N311" s="1508"/>
      <c r="O311" s="1508"/>
      <c r="P311" s="1508"/>
      <c r="Q311" s="1508"/>
      <c r="R311" s="1508"/>
      <c r="S311" s="1509"/>
      <c r="T311" s="1459"/>
      <c r="U311" s="1460"/>
      <c r="V311" s="1461"/>
      <c r="W311" s="1447"/>
      <c r="X311" s="1448"/>
      <c r="Y311" s="1449"/>
      <c r="Z311" s="1447"/>
      <c r="AA311" s="1450"/>
      <c r="AB311" s="1450"/>
      <c r="AC311" s="1450"/>
      <c r="AD311" s="1449"/>
      <c r="AE311" s="1511"/>
      <c r="AF311" s="1452"/>
      <c r="AG311" s="1454"/>
      <c r="AH311" s="1452"/>
      <c r="AI311" s="1452"/>
      <c r="AJ311" s="1457"/>
      <c r="AK311" s="1457"/>
      <c r="AL311" s="1458"/>
      <c r="AM311" s="1284"/>
      <c r="AN311" s="1285"/>
      <c r="AO311" s="1286"/>
      <c r="AP311" s="1284"/>
      <c r="AQ311" s="1285"/>
      <c r="AR311" s="1286"/>
      <c r="AS311" s="1287"/>
      <c r="AT311" s="1288"/>
      <c r="AU311" s="204" t="s">
        <v>386</v>
      </c>
      <c r="AV311" s="1289"/>
      <c r="AW311" s="1290"/>
      <c r="AX311" s="1284"/>
      <c r="AY311" s="1285"/>
      <c r="AZ311" s="1286"/>
      <c r="BA311" s="1465" t="str">
        <f>IF(AND(ISBLANK(AP311),ISBLANK(AX311),ISBLANK(AP312),ISBLANK(AX312),ISBLANK(AP313),ISBLANK(AX313))," ",IF(AND(ISBLANK(AP312),ISBLANK(AX312),ISBLANK(AP313),ISBLANK(AX313)),AP311*AX311,IF(AND(ISBLANK(AP313),ISBLANK(AX313)),(AP311*AX311)+(AP312*AX312),(AP311*AX311)+(AP312*AX312)+(AP313*AX313))))</f>
        <v xml:space="preserve"> </v>
      </c>
      <c r="BB311" s="1465"/>
      <c r="BC311" s="1465"/>
      <c r="BD311" s="1465"/>
      <c r="BE311" s="1465"/>
      <c r="BF311" s="1465"/>
      <c r="BG311" s="1465"/>
      <c r="BH311" s="1487"/>
      <c r="BI311" s="1487"/>
      <c r="BJ311" s="1487"/>
      <c r="BK311" s="1487"/>
      <c r="BL311" s="1487"/>
      <c r="BM311" s="1487"/>
      <c r="BN311" s="1487"/>
      <c r="BO311" s="1467" t="str">
        <f>IF(OR(BA311=" ",ISBLANK(BH311))," ",ROUNDDOWN(BA311*BH311,0))</f>
        <v xml:space="preserve"> </v>
      </c>
      <c r="BP311" s="1467"/>
      <c r="BQ311" s="1467"/>
      <c r="BR311" s="1467"/>
      <c r="BS311" s="1467"/>
      <c r="BT311" s="1467"/>
      <c r="BU311" s="1467"/>
      <c r="BV311" s="1469">
        <f>IFERROR(INDEX('報告書(２葉)'!$BK$10:$BK$95,MATCH(H310,'報告書(２葉)'!$BI$10:$BI$95,0)),"")</f>
        <v>0</v>
      </c>
      <c r="BW311" s="1469"/>
      <c r="BX311" s="1469"/>
      <c r="BY311" s="1469"/>
      <c r="BZ311" s="1469"/>
      <c r="CA311" s="1469"/>
      <c r="CB311" s="1470"/>
      <c r="CC311" s="1328"/>
      <c r="CD311" s="1328"/>
      <c r="CE311" s="1328"/>
      <c r="CF311" s="1328"/>
      <c r="CG311" s="1328"/>
      <c r="CH311" s="1328"/>
      <c r="CI311" s="1328"/>
      <c r="CJ311" s="41"/>
    </row>
    <row r="312" spans="1:88" ht="20.100000000000001" customHeight="1" x14ac:dyDescent="0.15">
      <c r="A312" s="1428"/>
      <c r="B312" s="1429"/>
      <c r="C312" s="1429"/>
      <c r="D312" s="1429"/>
      <c r="E312" s="1429"/>
      <c r="F312" s="1429"/>
      <c r="G312" s="1430"/>
      <c r="H312" s="1437"/>
      <c r="I312" s="1438"/>
      <c r="J312" s="1439"/>
      <c r="K312" s="1332" t="str">
        <f ca="1">IFERROR(VLOOKUP(H310,INDIRECT("機械一覧"),3,FALSE),"")</f>
        <v/>
      </c>
      <c r="L312" s="1333"/>
      <c r="M312" s="1333"/>
      <c r="N312" s="1333"/>
      <c r="O312" s="1333"/>
      <c r="P312" s="1333"/>
      <c r="Q312" s="1333"/>
      <c r="R312" s="1333"/>
      <c r="S312" s="1334"/>
      <c r="T312" s="1462"/>
      <c r="U312" s="1463"/>
      <c r="V312" s="1464"/>
      <c r="W312" s="1447"/>
      <c r="X312" s="1448"/>
      <c r="Y312" s="1449"/>
      <c r="Z312" s="1447"/>
      <c r="AA312" s="1450"/>
      <c r="AB312" s="1450"/>
      <c r="AC312" s="1450"/>
      <c r="AD312" s="1449"/>
      <c r="AE312" s="833"/>
      <c r="AF312" s="833"/>
      <c r="AG312" s="833"/>
      <c r="AH312" s="833"/>
      <c r="AI312" s="833"/>
      <c r="AJ312" s="833"/>
      <c r="AK312" s="833"/>
      <c r="AL312" s="908"/>
      <c r="AM312" s="1243"/>
      <c r="AN312" s="1244"/>
      <c r="AO312" s="1245"/>
      <c r="AP312" s="1243"/>
      <c r="AQ312" s="1244"/>
      <c r="AR312" s="1245"/>
      <c r="AS312" s="1246"/>
      <c r="AT312" s="1247"/>
      <c r="AU312" s="205" t="s">
        <v>386</v>
      </c>
      <c r="AV312" s="1248"/>
      <c r="AW312" s="1249"/>
      <c r="AX312" s="1243"/>
      <c r="AY312" s="1244"/>
      <c r="AZ312" s="1245"/>
      <c r="BA312" s="1466"/>
      <c r="BB312" s="1466"/>
      <c r="BC312" s="1466"/>
      <c r="BD312" s="1466"/>
      <c r="BE312" s="1466"/>
      <c r="BF312" s="1466"/>
      <c r="BG312" s="1466"/>
      <c r="BH312" s="1488"/>
      <c r="BI312" s="1488"/>
      <c r="BJ312" s="1488"/>
      <c r="BK312" s="1488"/>
      <c r="BL312" s="1488"/>
      <c r="BM312" s="1488"/>
      <c r="BN312" s="1488"/>
      <c r="BO312" s="1468"/>
      <c r="BP312" s="1468"/>
      <c r="BQ312" s="1468"/>
      <c r="BR312" s="1468"/>
      <c r="BS312" s="1468"/>
      <c r="BT312" s="1468"/>
      <c r="BU312" s="1468"/>
      <c r="BV312" s="1469"/>
      <c r="BW312" s="1469"/>
      <c r="BX312" s="1469"/>
      <c r="BY312" s="1469"/>
      <c r="BZ312" s="1469"/>
      <c r="CA312" s="1469"/>
      <c r="CB312" s="1470"/>
      <c r="CC312" s="1329"/>
      <c r="CD312" s="1329"/>
      <c r="CE312" s="1329"/>
      <c r="CF312" s="1329"/>
      <c r="CG312" s="1329"/>
      <c r="CH312" s="1329"/>
      <c r="CI312" s="1329"/>
      <c r="CJ312" s="41"/>
    </row>
    <row r="313" spans="1:88" ht="20.100000000000001" customHeight="1" x14ac:dyDescent="0.15">
      <c r="A313" s="1431"/>
      <c r="B313" s="1432"/>
      <c r="C313" s="1432"/>
      <c r="D313" s="1432"/>
      <c r="E313" s="1432"/>
      <c r="F313" s="1432"/>
      <c r="G313" s="1433"/>
      <c r="H313" s="1437"/>
      <c r="I313" s="1438"/>
      <c r="J313" s="1439"/>
      <c r="K313" s="1380" t="str">
        <f ca="1">IFERROR(VLOOKUP(H310,INDIRECT("機械一覧"),4,FALSE),"")</f>
        <v/>
      </c>
      <c r="L313" s="1381"/>
      <c r="M313" s="1381"/>
      <c r="N313" s="1381"/>
      <c r="O313" s="1381"/>
      <c r="P313" s="1381"/>
      <c r="Q313" s="1381"/>
      <c r="R313" s="1381"/>
      <c r="S313" s="198" t="s">
        <v>351</v>
      </c>
      <c r="T313" s="1462"/>
      <c r="U313" s="1463"/>
      <c r="V313" s="1464"/>
      <c r="W313" s="1447"/>
      <c r="X313" s="1450"/>
      <c r="Y313" s="1449"/>
      <c r="Z313" s="1447"/>
      <c r="AA313" s="1450"/>
      <c r="AB313" s="1450"/>
      <c r="AC313" s="1450"/>
      <c r="AD313" s="1449"/>
      <c r="AE313" s="1307"/>
      <c r="AF313" s="1294"/>
      <c r="AG313" s="201" t="s">
        <v>27</v>
      </c>
      <c r="AH313" s="1294"/>
      <c r="AI313" s="1294"/>
      <c r="AJ313" s="1295" t="s">
        <v>135</v>
      </c>
      <c r="AK313" s="1295"/>
      <c r="AL313" s="1296"/>
      <c r="AM313" s="1243"/>
      <c r="AN313" s="1244"/>
      <c r="AO313" s="1245"/>
      <c r="AP313" s="1284"/>
      <c r="AQ313" s="1285"/>
      <c r="AR313" s="1286"/>
      <c r="AS313" s="1246"/>
      <c r="AT313" s="1247"/>
      <c r="AU313" s="205" t="s">
        <v>386</v>
      </c>
      <c r="AV313" s="1248"/>
      <c r="AW313" s="1249"/>
      <c r="AX313" s="1284"/>
      <c r="AY313" s="1285"/>
      <c r="AZ313" s="1286"/>
      <c r="BA313" s="1466"/>
      <c r="BB313" s="1466"/>
      <c r="BC313" s="1466"/>
      <c r="BD313" s="1466"/>
      <c r="BE313" s="1466"/>
      <c r="BF313" s="1466"/>
      <c r="BG313" s="1466"/>
      <c r="BH313" s="1488"/>
      <c r="BI313" s="1488"/>
      <c r="BJ313" s="1488"/>
      <c r="BK313" s="1488"/>
      <c r="BL313" s="1488"/>
      <c r="BM313" s="1488"/>
      <c r="BN313" s="1488"/>
      <c r="BO313" s="1468"/>
      <c r="BP313" s="1468"/>
      <c r="BQ313" s="1468"/>
      <c r="BR313" s="1468"/>
      <c r="BS313" s="1468"/>
      <c r="BT313" s="1468"/>
      <c r="BU313" s="1468"/>
      <c r="BV313" s="1305" t="str">
        <f>IFERROR(INDEX('報告書(２葉)'!$BJ$11:$BJ$95,MATCH(H310,'報告書(２葉)'!$BI$11:$BI$95,0)),"")</f>
        <v/>
      </c>
      <c r="BW313" s="1305"/>
      <c r="BX313" s="1305"/>
      <c r="BY313" s="1305"/>
      <c r="BZ313" s="1305"/>
      <c r="CA313" s="1305"/>
      <c r="CB313" s="1306"/>
      <c r="CC313" s="1329"/>
      <c r="CD313" s="1329"/>
      <c r="CE313" s="1329"/>
      <c r="CF313" s="1329"/>
      <c r="CG313" s="1329"/>
      <c r="CH313" s="1329"/>
      <c r="CI313" s="1329"/>
      <c r="CJ313" s="41"/>
    </row>
    <row r="314" spans="1:88" ht="20.100000000000001" customHeight="1" x14ac:dyDescent="0.15">
      <c r="A314" s="1471" t="str">
        <f ca="1">IFERROR(VLOOKUP(H314,INDIRECT("機械一覧"),2,FALSE),"")</f>
        <v/>
      </c>
      <c r="B314" s="1472"/>
      <c r="C314" s="1472"/>
      <c r="D314" s="1472"/>
      <c r="E314" s="1472"/>
      <c r="F314" s="1472"/>
      <c r="G314" s="1473"/>
      <c r="H314" s="1437"/>
      <c r="I314" s="1438"/>
      <c r="J314" s="1439"/>
      <c r="K314" s="182" t="s">
        <v>335</v>
      </c>
      <c r="L314" s="1237" t="str">
        <f ca="1">IFERROR(VLOOKUP(H314,INDIRECT("機械一覧"),5,FALSE),"")</f>
        <v/>
      </c>
      <c r="M314" s="1237"/>
      <c r="N314" s="1237"/>
      <c r="O314" s="1237"/>
      <c r="P314" s="1237"/>
      <c r="Q314" s="1237"/>
      <c r="R314" s="1237"/>
      <c r="S314" s="1238"/>
      <c r="T314" s="1479"/>
      <c r="U314" s="1479"/>
      <c r="V314" s="1479"/>
      <c r="W314" s="1480" t="str">
        <f ca="1">IFERROR(VLOOKUP(H314,INDIRECT("機械一覧"),14,FALSE),"")</f>
        <v/>
      </c>
      <c r="X314" s="1481"/>
      <c r="Y314" s="1482"/>
      <c r="Z314" s="1480" t="str">
        <f ca="1">IFERROR(VLOOKUP(H314,INDIRECT("機械一覧"),16,FALSE),"")</f>
        <v/>
      </c>
      <c r="AA314" s="1481"/>
      <c r="AB314" s="1481"/>
      <c r="AC314" s="1481"/>
      <c r="AD314" s="1482"/>
      <c r="AE314" s="1239"/>
      <c r="AF314" s="1240"/>
      <c r="AG314" s="202" t="s">
        <v>27</v>
      </c>
      <c r="AH314" s="1240"/>
      <c r="AI314" s="1240"/>
      <c r="AJ314" s="1241" t="s">
        <v>307</v>
      </c>
      <c r="AK314" s="1241"/>
      <c r="AL314" s="1242"/>
      <c r="AM314" s="1243"/>
      <c r="AN314" s="1244"/>
      <c r="AO314" s="1245"/>
      <c r="AP314" s="1243"/>
      <c r="AQ314" s="1244"/>
      <c r="AR314" s="1245"/>
      <c r="AS314" s="1246"/>
      <c r="AT314" s="1247"/>
      <c r="AU314" s="205" t="s">
        <v>386</v>
      </c>
      <c r="AV314" s="1248"/>
      <c r="AW314" s="1249"/>
      <c r="AX314" s="1243"/>
      <c r="AY314" s="1244"/>
      <c r="AZ314" s="1245"/>
      <c r="BA314" s="1465" t="str">
        <f>IF(AND(ISBLANK(AP314),ISBLANK(AX314),ISBLANK(AP315),ISBLANK(AX315),ISBLANK(AP316),ISBLANK(AX316))," ",IF(AND(ISBLANK(AP315),ISBLANK(AX315),ISBLANK(AP316),ISBLANK(AX316)),AP314*AX314,IF(AND(ISBLANK(AP316),ISBLANK(AX316)),(AP314*AX314)+(AP315*AX315),(AP314*AX314)+(AP315*AX315)+(AP316*AX316))))</f>
        <v xml:space="preserve"> </v>
      </c>
      <c r="BB314" s="1465"/>
      <c r="BC314" s="1465"/>
      <c r="BD314" s="1465"/>
      <c r="BE314" s="1465"/>
      <c r="BF314" s="1465"/>
      <c r="BG314" s="1465"/>
      <c r="BH314" s="1488"/>
      <c r="BI314" s="1488"/>
      <c r="BJ314" s="1488"/>
      <c r="BK314" s="1488"/>
      <c r="BL314" s="1488"/>
      <c r="BM314" s="1488"/>
      <c r="BN314" s="1488"/>
      <c r="BO314" s="1468" t="str">
        <f>IF(OR(BA314=" ",ISBLANK(BH314))," ",ROUNDDOWN(BA314*BH314,0))</f>
        <v xml:space="preserve"> </v>
      </c>
      <c r="BP314" s="1468"/>
      <c r="BQ314" s="1468"/>
      <c r="BR314" s="1468"/>
      <c r="BS314" s="1468"/>
      <c r="BT314" s="1468"/>
      <c r="BU314" s="1468"/>
      <c r="BV314" s="1469">
        <f>IFERROR(INDEX('報告書(２葉)'!$BK$11:$BK$95,MATCH(H314,'報告書(２葉)'!$BI$11:$BI$95,0)),"")</f>
        <v>0</v>
      </c>
      <c r="BW314" s="1469"/>
      <c r="BX314" s="1469"/>
      <c r="BY314" s="1469"/>
      <c r="BZ314" s="1469"/>
      <c r="CA314" s="1469"/>
      <c r="CB314" s="1470"/>
      <c r="CC314" s="1329"/>
      <c r="CD314" s="1329"/>
      <c r="CE314" s="1329"/>
      <c r="CF314" s="1329"/>
      <c r="CG314" s="1329"/>
      <c r="CH314" s="1329"/>
      <c r="CI314" s="1329"/>
      <c r="CJ314" s="41"/>
    </row>
    <row r="315" spans="1:88" ht="20.100000000000001" customHeight="1" x14ac:dyDescent="0.15">
      <c r="A315" s="1474"/>
      <c r="B315" s="941"/>
      <c r="C315" s="941"/>
      <c r="D315" s="941"/>
      <c r="E315" s="941"/>
      <c r="F315" s="941"/>
      <c r="G315" s="1475"/>
      <c r="H315" s="1437"/>
      <c r="I315" s="1438"/>
      <c r="J315" s="1439"/>
      <c r="K315" s="1332" t="str">
        <f ca="1">IFERROR(VLOOKUP(H314,INDIRECT("機械一覧"),3,FALSE),"")</f>
        <v/>
      </c>
      <c r="L315" s="1333"/>
      <c r="M315" s="1333"/>
      <c r="N315" s="1333"/>
      <c r="O315" s="1333"/>
      <c r="P315" s="1333"/>
      <c r="Q315" s="1333"/>
      <c r="R315" s="1333"/>
      <c r="S315" s="1334"/>
      <c r="T315" s="1479"/>
      <c r="U315" s="1479"/>
      <c r="V315" s="1479"/>
      <c r="W315" s="1447"/>
      <c r="X315" s="1450"/>
      <c r="Y315" s="1449"/>
      <c r="Z315" s="1447"/>
      <c r="AA315" s="1450"/>
      <c r="AB315" s="1450"/>
      <c r="AC315" s="1450"/>
      <c r="AD315" s="1449"/>
      <c r="AE315" s="833"/>
      <c r="AF315" s="833"/>
      <c r="AG315" s="833"/>
      <c r="AH315" s="833"/>
      <c r="AI315" s="833"/>
      <c r="AJ315" s="833"/>
      <c r="AK315" s="833"/>
      <c r="AL315" s="908"/>
      <c r="AM315" s="1243"/>
      <c r="AN315" s="1244"/>
      <c r="AO315" s="1245"/>
      <c r="AP315" s="1284"/>
      <c r="AQ315" s="1285"/>
      <c r="AR315" s="1286"/>
      <c r="AS315" s="1246"/>
      <c r="AT315" s="1247"/>
      <c r="AU315" s="205" t="s">
        <v>386</v>
      </c>
      <c r="AV315" s="1248"/>
      <c r="AW315" s="1249"/>
      <c r="AX315" s="1284"/>
      <c r="AY315" s="1285"/>
      <c r="AZ315" s="1286"/>
      <c r="BA315" s="1466"/>
      <c r="BB315" s="1466"/>
      <c r="BC315" s="1466"/>
      <c r="BD315" s="1466"/>
      <c r="BE315" s="1466"/>
      <c r="BF315" s="1466"/>
      <c r="BG315" s="1466"/>
      <c r="BH315" s="1488"/>
      <c r="BI315" s="1488"/>
      <c r="BJ315" s="1488"/>
      <c r="BK315" s="1488"/>
      <c r="BL315" s="1488"/>
      <c r="BM315" s="1488"/>
      <c r="BN315" s="1488"/>
      <c r="BO315" s="1468"/>
      <c r="BP315" s="1468"/>
      <c r="BQ315" s="1468"/>
      <c r="BR315" s="1468"/>
      <c r="BS315" s="1468"/>
      <c r="BT315" s="1468"/>
      <c r="BU315" s="1468"/>
      <c r="BV315" s="1469"/>
      <c r="BW315" s="1469"/>
      <c r="BX315" s="1469"/>
      <c r="BY315" s="1469"/>
      <c r="BZ315" s="1469"/>
      <c r="CA315" s="1469"/>
      <c r="CB315" s="1470"/>
      <c r="CC315" s="1329"/>
      <c r="CD315" s="1329"/>
      <c r="CE315" s="1329"/>
      <c r="CF315" s="1329"/>
      <c r="CG315" s="1329"/>
      <c r="CH315" s="1329"/>
      <c r="CI315" s="1329"/>
      <c r="CJ315" s="41"/>
    </row>
    <row r="316" spans="1:88" ht="20.100000000000001" customHeight="1" x14ac:dyDescent="0.15">
      <c r="A316" s="1476"/>
      <c r="B316" s="1477"/>
      <c r="C316" s="1477"/>
      <c r="D316" s="1477"/>
      <c r="E316" s="1477"/>
      <c r="F316" s="1477"/>
      <c r="G316" s="1478"/>
      <c r="H316" s="1437"/>
      <c r="I316" s="1438"/>
      <c r="J316" s="1439"/>
      <c r="K316" s="1380" t="str">
        <f ca="1">IFERROR(VLOOKUP(H314,INDIRECT("機械一覧"),4,FALSE),"")</f>
        <v/>
      </c>
      <c r="L316" s="1381"/>
      <c r="M316" s="1381"/>
      <c r="N316" s="1381"/>
      <c r="O316" s="1381"/>
      <c r="P316" s="1381"/>
      <c r="Q316" s="1381"/>
      <c r="R316" s="1381"/>
      <c r="S316" s="198" t="s">
        <v>351</v>
      </c>
      <c r="T316" s="1479"/>
      <c r="U316" s="1479"/>
      <c r="V316" s="1479"/>
      <c r="W316" s="1483"/>
      <c r="X316" s="1484"/>
      <c r="Y316" s="1485"/>
      <c r="Z316" s="1483"/>
      <c r="AA316" s="1484"/>
      <c r="AB316" s="1484"/>
      <c r="AC316" s="1484"/>
      <c r="AD316" s="1485"/>
      <c r="AE316" s="1307"/>
      <c r="AF316" s="1294"/>
      <c r="AG316" s="201" t="s">
        <v>27</v>
      </c>
      <c r="AH316" s="1294"/>
      <c r="AI316" s="1294"/>
      <c r="AJ316" s="1295" t="s">
        <v>135</v>
      </c>
      <c r="AK316" s="1295"/>
      <c r="AL316" s="1296"/>
      <c r="AM316" s="1243"/>
      <c r="AN316" s="1244"/>
      <c r="AO316" s="1245"/>
      <c r="AP316" s="1243"/>
      <c r="AQ316" s="1244"/>
      <c r="AR316" s="1245"/>
      <c r="AS316" s="1246"/>
      <c r="AT316" s="1247"/>
      <c r="AU316" s="205" t="s">
        <v>386</v>
      </c>
      <c r="AV316" s="1248"/>
      <c r="AW316" s="1249"/>
      <c r="AX316" s="1243"/>
      <c r="AY316" s="1244"/>
      <c r="AZ316" s="1245"/>
      <c r="BA316" s="1466"/>
      <c r="BB316" s="1466"/>
      <c r="BC316" s="1466"/>
      <c r="BD316" s="1466"/>
      <c r="BE316" s="1466"/>
      <c r="BF316" s="1466"/>
      <c r="BG316" s="1466"/>
      <c r="BH316" s="1488"/>
      <c r="BI316" s="1488"/>
      <c r="BJ316" s="1488"/>
      <c r="BK316" s="1488"/>
      <c r="BL316" s="1488"/>
      <c r="BM316" s="1488"/>
      <c r="BN316" s="1488"/>
      <c r="BO316" s="1468"/>
      <c r="BP316" s="1468"/>
      <c r="BQ316" s="1468"/>
      <c r="BR316" s="1468"/>
      <c r="BS316" s="1468"/>
      <c r="BT316" s="1468"/>
      <c r="BU316" s="1468"/>
      <c r="BV316" s="1305" t="str">
        <f>IFERROR(INDEX('報告書(２葉)'!$BJ$11:$BJ$95,MATCH(H314,'報告書(２葉)'!$BI$11:$BI$95,0)),"")</f>
        <v/>
      </c>
      <c r="BW316" s="1305"/>
      <c r="BX316" s="1305"/>
      <c r="BY316" s="1305"/>
      <c r="BZ316" s="1305"/>
      <c r="CA316" s="1305"/>
      <c r="CB316" s="1306"/>
      <c r="CC316" s="1329"/>
      <c r="CD316" s="1329"/>
      <c r="CE316" s="1329"/>
      <c r="CF316" s="1329"/>
      <c r="CG316" s="1329"/>
      <c r="CH316" s="1329"/>
      <c r="CI316" s="1329"/>
      <c r="CJ316" s="41"/>
    </row>
    <row r="317" spans="1:88" ht="20.100000000000001" customHeight="1" x14ac:dyDescent="0.15">
      <c r="A317" s="1471" t="str">
        <f ca="1">IFERROR(VLOOKUP(H317,INDIRECT("機械一覧"),2,FALSE),"")</f>
        <v/>
      </c>
      <c r="B317" s="1472"/>
      <c r="C317" s="1472"/>
      <c r="D317" s="1472"/>
      <c r="E317" s="1472"/>
      <c r="F317" s="1472"/>
      <c r="G317" s="1473"/>
      <c r="H317" s="1489"/>
      <c r="I317" s="1489"/>
      <c r="J317" s="1489"/>
      <c r="K317" s="182" t="s">
        <v>335</v>
      </c>
      <c r="L317" s="1237" t="str">
        <f ca="1">IFERROR(VLOOKUP(H317,INDIRECT("機械一覧"),5,FALSE),"")</f>
        <v/>
      </c>
      <c r="M317" s="1237"/>
      <c r="N317" s="1237"/>
      <c r="O317" s="1237"/>
      <c r="P317" s="1237"/>
      <c r="Q317" s="1237"/>
      <c r="R317" s="1237"/>
      <c r="S317" s="1238"/>
      <c r="T317" s="1479"/>
      <c r="U317" s="1479"/>
      <c r="V317" s="1479"/>
      <c r="W317" s="1480" t="str">
        <f ca="1">IFERROR(VLOOKUP(H317,INDIRECT("機械一覧"),14,FALSE),"")</f>
        <v/>
      </c>
      <c r="X317" s="1481"/>
      <c r="Y317" s="1482"/>
      <c r="Z317" s="1480" t="str">
        <f ca="1">IFERROR(VLOOKUP(H317,INDIRECT("機械一覧"),16,FALSE),"")</f>
        <v/>
      </c>
      <c r="AA317" s="1481"/>
      <c r="AB317" s="1481"/>
      <c r="AC317" s="1481"/>
      <c r="AD317" s="1482"/>
      <c r="AE317" s="1239"/>
      <c r="AF317" s="1240"/>
      <c r="AG317" s="202" t="s">
        <v>27</v>
      </c>
      <c r="AH317" s="1240"/>
      <c r="AI317" s="1240"/>
      <c r="AJ317" s="1241" t="s">
        <v>307</v>
      </c>
      <c r="AK317" s="1241"/>
      <c r="AL317" s="1242"/>
      <c r="AM317" s="1243"/>
      <c r="AN317" s="1244"/>
      <c r="AO317" s="1245"/>
      <c r="AP317" s="1284"/>
      <c r="AQ317" s="1285"/>
      <c r="AR317" s="1286"/>
      <c r="AS317" s="1246"/>
      <c r="AT317" s="1247"/>
      <c r="AU317" s="205" t="s">
        <v>386</v>
      </c>
      <c r="AV317" s="1248"/>
      <c r="AW317" s="1249"/>
      <c r="AX317" s="1284"/>
      <c r="AY317" s="1285"/>
      <c r="AZ317" s="1286"/>
      <c r="BA317" s="1465" t="str">
        <f>IF(AND(ISBLANK(AP317),ISBLANK(AX317),ISBLANK(AP318),ISBLANK(AX318),ISBLANK(AP319),ISBLANK(AX319))," ",IF(AND(ISBLANK(AP318),ISBLANK(AX318),ISBLANK(AP319),ISBLANK(AX319)),AP317*AX317,IF(AND(ISBLANK(AP319),ISBLANK(AX319)),(AP317*AX317)+(AP318*AX318),(AP317*AX317)+(AP318*AX318)+(AP319*AX319))))</f>
        <v xml:space="preserve"> </v>
      </c>
      <c r="BB317" s="1465"/>
      <c r="BC317" s="1465"/>
      <c r="BD317" s="1465"/>
      <c r="BE317" s="1465"/>
      <c r="BF317" s="1465"/>
      <c r="BG317" s="1465"/>
      <c r="BH317" s="1488"/>
      <c r="BI317" s="1488"/>
      <c r="BJ317" s="1488"/>
      <c r="BK317" s="1488"/>
      <c r="BL317" s="1488"/>
      <c r="BM317" s="1488"/>
      <c r="BN317" s="1488"/>
      <c r="BO317" s="1468" t="str">
        <f>IF(OR(BA317=" ",ISBLANK(BH317))," ",ROUNDDOWN(BA317*BH317,0))</f>
        <v xml:space="preserve"> </v>
      </c>
      <c r="BP317" s="1468"/>
      <c r="BQ317" s="1468"/>
      <c r="BR317" s="1468"/>
      <c r="BS317" s="1468"/>
      <c r="BT317" s="1468"/>
      <c r="BU317" s="1468"/>
      <c r="BV317" s="1469">
        <f>IFERROR(INDEX('報告書(２葉)'!$BK$11:$BK$95,MATCH(H317,'報告書(２葉)'!$BI$11:$BI$95,0)),"")</f>
        <v>0</v>
      </c>
      <c r="BW317" s="1469"/>
      <c r="BX317" s="1469"/>
      <c r="BY317" s="1469"/>
      <c r="BZ317" s="1469"/>
      <c r="CA317" s="1469"/>
      <c r="CB317" s="1470"/>
      <c r="CC317" s="1329"/>
      <c r="CD317" s="1329"/>
      <c r="CE317" s="1329"/>
      <c r="CF317" s="1329"/>
      <c r="CG317" s="1329"/>
      <c r="CH317" s="1329"/>
      <c r="CI317" s="1329"/>
      <c r="CJ317" s="41"/>
    </row>
    <row r="318" spans="1:88" ht="20.100000000000001" customHeight="1" x14ac:dyDescent="0.15">
      <c r="A318" s="1474"/>
      <c r="B318" s="941"/>
      <c r="C318" s="941"/>
      <c r="D318" s="941"/>
      <c r="E318" s="941"/>
      <c r="F318" s="941"/>
      <c r="G318" s="1475"/>
      <c r="H318" s="1489"/>
      <c r="I318" s="1489"/>
      <c r="J318" s="1489"/>
      <c r="K318" s="1332" t="str">
        <f ca="1">IFERROR(VLOOKUP(H317,INDIRECT("機械一覧"),3,FALSE),"")</f>
        <v/>
      </c>
      <c r="L318" s="1333"/>
      <c r="M318" s="1333"/>
      <c r="N318" s="1333"/>
      <c r="O318" s="1333"/>
      <c r="P318" s="1333"/>
      <c r="Q318" s="1333"/>
      <c r="R318" s="1333"/>
      <c r="S318" s="1334"/>
      <c r="T318" s="1479"/>
      <c r="U318" s="1479"/>
      <c r="V318" s="1479"/>
      <c r="W318" s="1447"/>
      <c r="X318" s="1450"/>
      <c r="Y318" s="1449"/>
      <c r="Z318" s="1447"/>
      <c r="AA318" s="1450"/>
      <c r="AB318" s="1450"/>
      <c r="AC318" s="1450"/>
      <c r="AD318" s="1449"/>
      <c r="AE318" s="833"/>
      <c r="AF318" s="833"/>
      <c r="AG318" s="833"/>
      <c r="AH318" s="833"/>
      <c r="AI318" s="833"/>
      <c r="AJ318" s="833"/>
      <c r="AK318" s="833"/>
      <c r="AL318" s="908"/>
      <c r="AM318" s="1243"/>
      <c r="AN318" s="1244"/>
      <c r="AO318" s="1245"/>
      <c r="AP318" s="1243"/>
      <c r="AQ318" s="1244"/>
      <c r="AR318" s="1245"/>
      <c r="AS318" s="1246"/>
      <c r="AT318" s="1247"/>
      <c r="AU318" s="205" t="s">
        <v>386</v>
      </c>
      <c r="AV318" s="1248"/>
      <c r="AW318" s="1249"/>
      <c r="AX318" s="1243"/>
      <c r="AY318" s="1244"/>
      <c r="AZ318" s="1245"/>
      <c r="BA318" s="1466"/>
      <c r="BB318" s="1466"/>
      <c r="BC318" s="1466"/>
      <c r="BD318" s="1466"/>
      <c r="BE318" s="1466"/>
      <c r="BF318" s="1466"/>
      <c r="BG318" s="1466"/>
      <c r="BH318" s="1488"/>
      <c r="BI318" s="1488"/>
      <c r="BJ318" s="1488"/>
      <c r="BK318" s="1488"/>
      <c r="BL318" s="1488"/>
      <c r="BM318" s="1488"/>
      <c r="BN318" s="1488"/>
      <c r="BO318" s="1468"/>
      <c r="BP318" s="1468"/>
      <c r="BQ318" s="1468"/>
      <c r="BR318" s="1468"/>
      <c r="BS318" s="1468"/>
      <c r="BT318" s="1468"/>
      <c r="BU318" s="1468"/>
      <c r="BV318" s="1469"/>
      <c r="BW318" s="1469"/>
      <c r="BX318" s="1469"/>
      <c r="BY318" s="1469"/>
      <c r="BZ318" s="1469"/>
      <c r="CA318" s="1469"/>
      <c r="CB318" s="1470"/>
      <c r="CC318" s="1329"/>
      <c r="CD318" s="1329"/>
      <c r="CE318" s="1329"/>
      <c r="CF318" s="1329"/>
      <c r="CG318" s="1329"/>
      <c r="CH318" s="1329"/>
      <c r="CI318" s="1329"/>
      <c r="CJ318" s="41"/>
    </row>
    <row r="319" spans="1:88" ht="20.100000000000001" customHeight="1" x14ac:dyDescent="0.15">
      <c r="A319" s="1476"/>
      <c r="B319" s="1477"/>
      <c r="C319" s="1477"/>
      <c r="D319" s="1477"/>
      <c r="E319" s="1477"/>
      <c r="F319" s="1477"/>
      <c r="G319" s="1478"/>
      <c r="H319" s="1489"/>
      <c r="I319" s="1489"/>
      <c r="J319" s="1489"/>
      <c r="K319" s="1380" t="str">
        <f ca="1">IFERROR(VLOOKUP(H317,INDIRECT("機械一覧"),4,FALSE),"")</f>
        <v/>
      </c>
      <c r="L319" s="1381"/>
      <c r="M319" s="1381"/>
      <c r="N319" s="1381"/>
      <c r="O319" s="1381"/>
      <c r="P319" s="1381"/>
      <c r="Q319" s="1381"/>
      <c r="R319" s="1381"/>
      <c r="S319" s="198" t="s">
        <v>351</v>
      </c>
      <c r="T319" s="1479"/>
      <c r="U319" s="1479"/>
      <c r="V319" s="1479"/>
      <c r="W319" s="1483"/>
      <c r="X319" s="1484"/>
      <c r="Y319" s="1485"/>
      <c r="Z319" s="1483"/>
      <c r="AA319" s="1484"/>
      <c r="AB319" s="1484"/>
      <c r="AC319" s="1484"/>
      <c r="AD319" s="1485"/>
      <c r="AE319" s="1307"/>
      <c r="AF319" s="1294"/>
      <c r="AG319" s="201" t="s">
        <v>27</v>
      </c>
      <c r="AH319" s="1294"/>
      <c r="AI319" s="1294"/>
      <c r="AJ319" s="1295" t="s">
        <v>135</v>
      </c>
      <c r="AK319" s="1295"/>
      <c r="AL319" s="1296"/>
      <c r="AM319" s="1243"/>
      <c r="AN319" s="1244"/>
      <c r="AO319" s="1245"/>
      <c r="AP319" s="1284"/>
      <c r="AQ319" s="1285"/>
      <c r="AR319" s="1286"/>
      <c r="AS319" s="1246"/>
      <c r="AT319" s="1247"/>
      <c r="AU319" s="205" t="s">
        <v>386</v>
      </c>
      <c r="AV319" s="1248"/>
      <c r="AW319" s="1249"/>
      <c r="AX319" s="1284"/>
      <c r="AY319" s="1285"/>
      <c r="AZ319" s="1286"/>
      <c r="BA319" s="1466"/>
      <c r="BB319" s="1466"/>
      <c r="BC319" s="1466"/>
      <c r="BD319" s="1466"/>
      <c r="BE319" s="1466"/>
      <c r="BF319" s="1466"/>
      <c r="BG319" s="1466"/>
      <c r="BH319" s="1488"/>
      <c r="BI319" s="1488"/>
      <c r="BJ319" s="1488"/>
      <c r="BK319" s="1488"/>
      <c r="BL319" s="1488"/>
      <c r="BM319" s="1488"/>
      <c r="BN319" s="1488"/>
      <c r="BO319" s="1468"/>
      <c r="BP319" s="1468"/>
      <c r="BQ319" s="1468"/>
      <c r="BR319" s="1468"/>
      <c r="BS319" s="1468"/>
      <c r="BT319" s="1468"/>
      <c r="BU319" s="1468"/>
      <c r="BV319" s="1305" t="str">
        <f>IFERROR(INDEX('報告書(２葉)'!$BJ$11:$BJ$95,MATCH(H317,'報告書(２葉)'!$BI$11:$BI$95,0)),"")</f>
        <v/>
      </c>
      <c r="BW319" s="1305"/>
      <c r="BX319" s="1305"/>
      <c r="BY319" s="1305"/>
      <c r="BZ319" s="1305"/>
      <c r="CA319" s="1305"/>
      <c r="CB319" s="1306"/>
      <c r="CC319" s="1329"/>
      <c r="CD319" s="1329"/>
      <c r="CE319" s="1329"/>
      <c r="CF319" s="1329"/>
      <c r="CG319" s="1329"/>
      <c r="CH319" s="1329"/>
      <c r="CI319" s="1329"/>
      <c r="CJ319" s="41"/>
    </row>
    <row r="320" spans="1:88" ht="20.100000000000001" customHeight="1" x14ac:dyDescent="0.15">
      <c r="A320" s="1471" t="str">
        <f ca="1">IFERROR(VLOOKUP(H320,INDIRECT("機械一覧"),2,FALSE),"")</f>
        <v/>
      </c>
      <c r="B320" s="1472"/>
      <c r="C320" s="1472"/>
      <c r="D320" s="1472"/>
      <c r="E320" s="1472"/>
      <c r="F320" s="1472"/>
      <c r="G320" s="1473"/>
      <c r="H320" s="1489"/>
      <c r="I320" s="1489"/>
      <c r="J320" s="1489"/>
      <c r="K320" s="182" t="s">
        <v>335</v>
      </c>
      <c r="L320" s="1237" t="str">
        <f ca="1">IFERROR(VLOOKUP(H320,INDIRECT("機械一覧"),5,FALSE),"")</f>
        <v/>
      </c>
      <c r="M320" s="1237"/>
      <c r="N320" s="1237"/>
      <c r="O320" s="1237"/>
      <c r="P320" s="1237"/>
      <c r="Q320" s="1237"/>
      <c r="R320" s="1237"/>
      <c r="S320" s="1238"/>
      <c r="T320" s="1479"/>
      <c r="U320" s="1479"/>
      <c r="V320" s="1479"/>
      <c r="W320" s="1480" t="str">
        <f ca="1">IFERROR(VLOOKUP(H320,INDIRECT("機械一覧"),14,FALSE),"")</f>
        <v/>
      </c>
      <c r="X320" s="1481"/>
      <c r="Y320" s="1482"/>
      <c r="Z320" s="1480" t="str">
        <f ca="1">IFERROR(VLOOKUP(H320,INDIRECT("機械一覧"),16,FALSE),"")</f>
        <v/>
      </c>
      <c r="AA320" s="1481"/>
      <c r="AB320" s="1481"/>
      <c r="AC320" s="1481"/>
      <c r="AD320" s="1482"/>
      <c r="AE320" s="1239"/>
      <c r="AF320" s="1240"/>
      <c r="AG320" s="202" t="s">
        <v>27</v>
      </c>
      <c r="AH320" s="1240"/>
      <c r="AI320" s="1240"/>
      <c r="AJ320" s="1241" t="s">
        <v>307</v>
      </c>
      <c r="AK320" s="1241"/>
      <c r="AL320" s="1242"/>
      <c r="AM320" s="1243"/>
      <c r="AN320" s="1244"/>
      <c r="AO320" s="1245"/>
      <c r="AP320" s="1243"/>
      <c r="AQ320" s="1244"/>
      <c r="AR320" s="1245"/>
      <c r="AS320" s="1246"/>
      <c r="AT320" s="1247"/>
      <c r="AU320" s="205" t="s">
        <v>386</v>
      </c>
      <c r="AV320" s="1248"/>
      <c r="AW320" s="1249"/>
      <c r="AX320" s="1243"/>
      <c r="AY320" s="1244"/>
      <c r="AZ320" s="1245"/>
      <c r="BA320" s="1465" t="str">
        <f>IF(AND(ISBLANK(AP320),ISBLANK(AX320),ISBLANK(AP321),ISBLANK(AX321),ISBLANK(AP322),ISBLANK(AX322))," ",IF(AND(ISBLANK(AP321),ISBLANK(AX321),ISBLANK(AP322),ISBLANK(AX322)),AP320*AX320,IF(AND(ISBLANK(AP322),ISBLANK(AX322)),(AP320*AX320)+(AP321*AX321),(AP320*AX320)+(AP321*AX321)+(AP322*AX322))))</f>
        <v xml:space="preserve"> </v>
      </c>
      <c r="BB320" s="1465"/>
      <c r="BC320" s="1465"/>
      <c r="BD320" s="1465"/>
      <c r="BE320" s="1465"/>
      <c r="BF320" s="1465"/>
      <c r="BG320" s="1465"/>
      <c r="BH320" s="1488"/>
      <c r="BI320" s="1488"/>
      <c r="BJ320" s="1488"/>
      <c r="BK320" s="1488"/>
      <c r="BL320" s="1488"/>
      <c r="BM320" s="1488"/>
      <c r="BN320" s="1488"/>
      <c r="BO320" s="1468" t="str">
        <f>IF(OR(BA320=" ",ISBLANK(BH320))," ",ROUNDDOWN(BA320*BH320,0))</f>
        <v xml:space="preserve"> </v>
      </c>
      <c r="BP320" s="1468"/>
      <c r="BQ320" s="1468"/>
      <c r="BR320" s="1468"/>
      <c r="BS320" s="1468"/>
      <c r="BT320" s="1468"/>
      <c r="BU320" s="1468"/>
      <c r="BV320" s="1469">
        <f>IFERROR(INDEX('報告書(２葉)'!$BK$11:$BK$95,MATCH(H320,'報告書(２葉)'!$BI$11:$BI$95,0)),"")</f>
        <v>0</v>
      </c>
      <c r="BW320" s="1469"/>
      <c r="BX320" s="1469"/>
      <c r="BY320" s="1469"/>
      <c r="BZ320" s="1469"/>
      <c r="CA320" s="1469"/>
      <c r="CB320" s="1470"/>
      <c r="CC320" s="1329"/>
      <c r="CD320" s="1329"/>
      <c r="CE320" s="1329"/>
      <c r="CF320" s="1329"/>
      <c r="CG320" s="1329"/>
      <c r="CH320" s="1329"/>
      <c r="CI320" s="1329"/>
      <c r="CJ320" s="41"/>
    </row>
    <row r="321" spans="1:88" ht="20.100000000000001" customHeight="1" x14ac:dyDescent="0.15">
      <c r="A321" s="1474"/>
      <c r="B321" s="941"/>
      <c r="C321" s="941"/>
      <c r="D321" s="941"/>
      <c r="E321" s="941"/>
      <c r="F321" s="941"/>
      <c r="G321" s="1475"/>
      <c r="H321" s="1489"/>
      <c r="I321" s="1489"/>
      <c r="J321" s="1489"/>
      <c r="K321" s="1332" t="str">
        <f ca="1">IFERROR(VLOOKUP(H320,INDIRECT("機械一覧"),3,FALSE),"")</f>
        <v/>
      </c>
      <c r="L321" s="1333"/>
      <c r="M321" s="1333"/>
      <c r="N321" s="1333"/>
      <c r="O321" s="1333"/>
      <c r="P321" s="1333"/>
      <c r="Q321" s="1333"/>
      <c r="R321" s="1333"/>
      <c r="S321" s="1334"/>
      <c r="T321" s="1479"/>
      <c r="U321" s="1479"/>
      <c r="V321" s="1479"/>
      <c r="W321" s="1447"/>
      <c r="X321" s="1450"/>
      <c r="Y321" s="1449"/>
      <c r="Z321" s="1447"/>
      <c r="AA321" s="1450"/>
      <c r="AB321" s="1450"/>
      <c r="AC321" s="1450"/>
      <c r="AD321" s="1449"/>
      <c r="AE321" s="833"/>
      <c r="AF321" s="833"/>
      <c r="AG321" s="833"/>
      <c r="AH321" s="833"/>
      <c r="AI321" s="833"/>
      <c r="AJ321" s="833"/>
      <c r="AK321" s="833"/>
      <c r="AL321" s="908"/>
      <c r="AM321" s="1243"/>
      <c r="AN321" s="1244"/>
      <c r="AO321" s="1245"/>
      <c r="AP321" s="1284"/>
      <c r="AQ321" s="1285"/>
      <c r="AR321" s="1286"/>
      <c r="AS321" s="1246"/>
      <c r="AT321" s="1247"/>
      <c r="AU321" s="205" t="s">
        <v>386</v>
      </c>
      <c r="AV321" s="1248"/>
      <c r="AW321" s="1249"/>
      <c r="AX321" s="1284"/>
      <c r="AY321" s="1285"/>
      <c r="AZ321" s="1286"/>
      <c r="BA321" s="1466"/>
      <c r="BB321" s="1466"/>
      <c r="BC321" s="1466"/>
      <c r="BD321" s="1466"/>
      <c r="BE321" s="1466"/>
      <c r="BF321" s="1466"/>
      <c r="BG321" s="1466"/>
      <c r="BH321" s="1488"/>
      <c r="BI321" s="1488"/>
      <c r="BJ321" s="1488"/>
      <c r="BK321" s="1488"/>
      <c r="BL321" s="1488"/>
      <c r="BM321" s="1488"/>
      <c r="BN321" s="1488"/>
      <c r="BO321" s="1468"/>
      <c r="BP321" s="1468"/>
      <c r="BQ321" s="1468"/>
      <c r="BR321" s="1468"/>
      <c r="BS321" s="1468"/>
      <c r="BT321" s="1468"/>
      <c r="BU321" s="1468"/>
      <c r="BV321" s="1469"/>
      <c r="BW321" s="1469"/>
      <c r="BX321" s="1469"/>
      <c r="BY321" s="1469"/>
      <c r="BZ321" s="1469"/>
      <c r="CA321" s="1469"/>
      <c r="CB321" s="1470"/>
      <c r="CC321" s="1329"/>
      <c r="CD321" s="1329"/>
      <c r="CE321" s="1329"/>
      <c r="CF321" s="1329"/>
      <c r="CG321" s="1329"/>
      <c r="CH321" s="1329"/>
      <c r="CI321" s="1329"/>
      <c r="CJ321" s="41"/>
    </row>
    <row r="322" spans="1:88" ht="20.100000000000001" customHeight="1" x14ac:dyDescent="0.15">
      <c r="A322" s="1476"/>
      <c r="B322" s="1477"/>
      <c r="C322" s="1477"/>
      <c r="D322" s="1477"/>
      <c r="E322" s="1477"/>
      <c r="F322" s="1477"/>
      <c r="G322" s="1478"/>
      <c r="H322" s="1489"/>
      <c r="I322" s="1489"/>
      <c r="J322" s="1489"/>
      <c r="K322" s="1380" t="str">
        <f ca="1">IFERROR(VLOOKUP(H320,INDIRECT("機械一覧"),4,FALSE),"")</f>
        <v/>
      </c>
      <c r="L322" s="1381"/>
      <c r="M322" s="1381"/>
      <c r="N322" s="1381"/>
      <c r="O322" s="1381"/>
      <c r="P322" s="1381"/>
      <c r="Q322" s="1381"/>
      <c r="R322" s="1381"/>
      <c r="S322" s="198" t="s">
        <v>351</v>
      </c>
      <c r="T322" s="1479"/>
      <c r="U322" s="1479"/>
      <c r="V322" s="1479"/>
      <c r="W322" s="1483"/>
      <c r="X322" s="1484"/>
      <c r="Y322" s="1485"/>
      <c r="Z322" s="1483"/>
      <c r="AA322" s="1484"/>
      <c r="AB322" s="1484"/>
      <c r="AC322" s="1484"/>
      <c r="AD322" s="1485"/>
      <c r="AE322" s="1308"/>
      <c r="AF322" s="1309"/>
      <c r="AG322" s="201" t="s">
        <v>27</v>
      </c>
      <c r="AH322" s="1309"/>
      <c r="AI322" s="1309"/>
      <c r="AJ322" s="1310" t="s">
        <v>135</v>
      </c>
      <c r="AK322" s="1310"/>
      <c r="AL322" s="1311"/>
      <c r="AM322" s="1243"/>
      <c r="AN322" s="1244"/>
      <c r="AO322" s="1245"/>
      <c r="AP322" s="1243"/>
      <c r="AQ322" s="1244"/>
      <c r="AR322" s="1245"/>
      <c r="AS322" s="1246"/>
      <c r="AT322" s="1247"/>
      <c r="AU322" s="205" t="s">
        <v>386</v>
      </c>
      <c r="AV322" s="1248"/>
      <c r="AW322" s="1249"/>
      <c r="AX322" s="1243"/>
      <c r="AY322" s="1244"/>
      <c r="AZ322" s="1245"/>
      <c r="BA322" s="1466"/>
      <c r="BB322" s="1466"/>
      <c r="BC322" s="1466"/>
      <c r="BD322" s="1466"/>
      <c r="BE322" s="1466"/>
      <c r="BF322" s="1466"/>
      <c r="BG322" s="1466"/>
      <c r="BH322" s="1490"/>
      <c r="BI322" s="1490"/>
      <c r="BJ322" s="1490"/>
      <c r="BK322" s="1490"/>
      <c r="BL322" s="1490"/>
      <c r="BM322" s="1490"/>
      <c r="BN322" s="1490"/>
      <c r="BO322" s="1468"/>
      <c r="BP322" s="1468"/>
      <c r="BQ322" s="1468"/>
      <c r="BR322" s="1468"/>
      <c r="BS322" s="1468"/>
      <c r="BT322" s="1468"/>
      <c r="BU322" s="1468"/>
      <c r="BV322" s="1305" t="str">
        <f>IFERROR(INDEX('報告書(２葉)'!$BJ$11:$BJ$95,MATCH(H320,'報告書(２葉)'!$BI$11:$BI$95,0)),"")</f>
        <v/>
      </c>
      <c r="BW322" s="1305"/>
      <c r="BX322" s="1305"/>
      <c r="BY322" s="1305"/>
      <c r="BZ322" s="1305"/>
      <c r="CA322" s="1305"/>
      <c r="CB322" s="1306"/>
      <c r="CC322" s="1329"/>
      <c r="CD322" s="1329"/>
      <c r="CE322" s="1329"/>
      <c r="CF322" s="1329"/>
      <c r="CG322" s="1329"/>
      <c r="CH322" s="1329"/>
      <c r="CI322" s="1329"/>
      <c r="CJ322" s="41"/>
    </row>
    <row r="323" spans="1:88" ht="20.100000000000001" customHeight="1" x14ac:dyDescent="0.15">
      <c r="A323" s="1471" t="str">
        <f ca="1">IFERROR(VLOOKUP(H323,INDIRECT("機械一覧"),2,FALSE),"")</f>
        <v/>
      </c>
      <c r="B323" s="1472"/>
      <c r="C323" s="1472"/>
      <c r="D323" s="1472"/>
      <c r="E323" s="1472"/>
      <c r="F323" s="1472"/>
      <c r="G323" s="1473"/>
      <c r="H323" s="1489"/>
      <c r="I323" s="1489"/>
      <c r="J323" s="1489"/>
      <c r="K323" s="182" t="s">
        <v>335</v>
      </c>
      <c r="L323" s="1237" t="str">
        <f ca="1">IFERROR(VLOOKUP(H323,INDIRECT("機械一覧"),5,FALSE),"")</f>
        <v/>
      </c>
      <c r="M323" s="1237"/>
      <c r="N323" s="1237"/>
      <c r="O323" s="1237"/>
      <c r="P323" s="1237"/>
      <c r="Q323" s="1237"/>
      <c r="R323" s="1237"/>
      <c r="S323" s="1238"/>
      <c r="T323" s="1479"/>
      <c r="U323" s="1479"/>
      <c r="V323" s="1479"/>
      <c r="W323" s="1480" t="str">
        <f ca="1">IFERROR(VLOOKUP(H323,INDIRECT("機械一覧"),14,FALSE),"")</f>
        <v/>
      </c>
      <c r="X323" s="1481"/>
      <c r="Y323" s="1482"/>
      <c r="Z323" s="1480" t="str">
        <f ca="1">IFERROR(VLOOKUP(H323,INDIRECT("機械一覧"),16,FALSE),"")</f>
        <v/>
      </c>
      <c r="AA323" s="1481"/>
      <c r="AB323" s="1481"/>
      <c r="AC323" s="1481"/>
      <c r="AD323" s="1482"/>
      <c r="AE323" s="1239"/>
      <c r="AF323" s="1240"/>
      <c r="AG323" s="202" t="s">
        <v>27</v>
      </c>
      <c r="AH323" s="1240"/>
      <c r="AI323" s="1240"/>
      <c r="AJ323" s="1241" t="s">
        <v>307</v>
      </c>
      <c r="AK323" s="1241"/>
      <c r="AL323" s="1242"/>
      <c r="AM323" s="1243"/>
      <c r="AN323" s="1244"/>
      <c r="AO323" s="1245"/>
      <c r="AP323" s="1284"/>
      <c r="AQ323" s="1285"/>
      <c r="AR323" s="1286"/>
      <c r="AS323" s="1246"/>
      <c r="AT323" s="1247"/>
      <c r="AU323" s="205" t="s">
        <v>386</v>
      </c>
      <c r="AV323" s="1248"/>
      <c r="AW323" s="1249"/>
      <c r="AX323" s="1284"/>
      <c r="AY323" s="1285"/>
      <c r="AZ323" s="1286"/>
      <c r="BA323" s="1465" t="str">
        <f>IF(AND(ISBLANK(AP323),ISBLANK(AX323),ISBLANK(AP324),ISBLANK(AX324),ISBLANK(AP325),ISBLANK(AX325))," ",IF(AND(ISBLANK(AP324),ISBLANK(AX324),ISBLANK(AP325),ISBLANK(AX325)),AP323*AX323,IF(AND(ISBLANK(AP325),ISBLANK(AX325)),(AP323*AX323)+(AP324*AX324),(AP323*AX323)+(AP324*AX324)+(AP325*AX325))))</f>
        <v xml:space="preserve"> </v>
      </c>
      <c r="BB323" s="1465"/>
      <c r="BC323" s="1465"/>
      <c r="BD323" s="1465"/>
      <c r="BE323" s="1465"/>
      <c r="BF323" s="1465"/>
      <c r="BG323" s="1465"/>
      <c r="BH323" s="1488"/>
      <c r="BI323" s="1488"/>
      <c r="BJ323" s="1488"/>
      <c r="BK323" s="1488"/>
      <c r="BL323" s="1488"/>
      <c r="BM323" s="1488"/>
      <c r="BN323" s="1488"/>
      <c r="BO323" s="1468" t="str">
        <f>IF(OR(BA323=" ",ISBLANK(BH323))," ",ROUNDDOWN(BA323*BH323,0))</f>
        <v xml:space="preserve"> </v>
      </c>
      <c r="BP323" s="1468"/>
      <c r="BQ323" s="1468"/>
      <c r="BR323" s="1468"/>
      <c r="BS323" s="1468"/>
      <c r="BT323" s="1468"/>
      <c r="BU323" s="1468"/>
      <c r="BV323" s="1469">
        <f>IFERROR(INDEX('報告書(２葉)'!$BK$11:$BK$95,MATCH(H323,'報告書(２葉)'!$BI$11:$BI$95,0)),"")</f>
        <v>0</v>
      </c>
      <c r="BW323" s="1469"/>
      <c r="BX323" s="1469"/>
      <c r="BY323" s="1469"/>
      <c r="BZ323" s="1469"/>
      <c r="CA323" s="1469"/>
      <c r="CB323" s="1470"/>
      <c r="CC323" s="1329"/>
      <c r="CD323" s="1329"/>
      <c r="CE323" s="1329"/>
      <c r="CF323" s="1329"/>
      <c r="CG323" s="1329"/>
      <c r="CH323" s="1329"/>
      <c r="CI323" s="1329"/>
      <c r="CJ323" s="41"/>
    </row>
    <row r="324" spans="1:88" ht="20.100000000000001" customHeight="1" x14ac:dyDescent="0.15">
      <c r="A324" s="1474"/>
      <c r="B324" s="941"/>
      <c r="C324" s="941"/>
      <c r="D324" s="941"/>
      <c r="E324" s="941"/>
      <c r="F324" s="941"/>
      <c r="G324" s="1475"/>
      <c r="H324" s="1489"/>
      <c r="I324" s="1489"/>
      <c r="J324" s="1489"/>
      <c r="K324" s="1332" t="str">
        <f ca="1">IFERROR(VLOOKUP(H323,INDIRECT("機械一覧"),3,FALSE),"")</f>
        <v/>
      </c>
      <c r="L324" s="1333"/>
      <c r="M324" s="1333"/>
      <c r="N324" s="1333"/>
      <c r="O324" s="1333"/>
      <c r="P324" s="1333"/>
      <c r="Q324" s="1333"/>
      <c r="R324" s="1333"/>
      <c r="S324" s="1334"/>
      <c r="T324" s="1479"/>
      <c r="U324" s="1479"/>
      <c r="V324" s="1479"/>
      <c r="W324" s="1447"/>
      <c r="X324" s="1450"/>
      <c r="Y324" s="1449"/>
      <c r="Z324" s="1447"/>
      <c r="AA324" s="1450"/>
      <c r="AB324" s="1450"/>
      <c r="AC324" s="1450"/>
      <c r="AD324" s="1449"/>
      <c r="AE324" s="1318"/>
      <c r="AF324" s="833"/>
      <c r="AG324" s="833"/>
      <c r="AH324" s="833"/>
      <c r="AI324" s="833"/>
      <c r="AJ324" s="833"/>
      <c r="AK324" s="833"/>
      <c r="AL324" s="908"/>
      <c r="AM324" s="1243"/>
      <c r="AN324" s="1244"/>
      <c r="AO324" s="1245"/>
      <c r="AP324" s="1243"/>
      <c r="AQ324" s="1244"/>
      <c r="AR324" s="1245"/>
      <c r="AS324" s="1246"/>
      <c r="AT324" s="1247"/>
      <c r="AU324" s="205" t="s">
        <v>386</v>
      </c>
      <c r="AV324" s="1248"/>
      <c r="AW324" s="1249"/>
      <c r="AX324" s="1243"/>
      <c r="AY324" s="1244"/>
      <c r="AZ324" s="1245"/>
      <c r="BA324" s="1466"/>
      <c r="BB324" s="1466"/>
      <c r="BC324" s="1466"/>
      <c r="BD324" s="1466"/>
      <c r="BE324" s="1466"/>
      <c r="BF324" s="1466"/>
      <c r="BG324" s="1466"/>
      <c r="BH324" s="1488"/>
      <c r="BI324" s="1488"/>
      <c r="BJ324" s="1488"/>
      <c r="BK324" s="1488"/>
      <c r="BL324" s="1488"/>
      <c r="BM324" s="1488"/>
      <c r="BN324" s="1488"/>
      <c r="BO324" s="1468"/>
      <c r="BP324" s="1468"/>
      <c r="BQ324" s="1468"/>
      <c r="BR324" s="1468"/>
      <c r="BS324" s="1468"/>
      <c r="BT324" s="1468"/>
      <c r="BU324" s="1468"/>
      <c r="BV324" s="1469"/>
      <c r="BW324" s="1469"/>
      <c r="BX324" s="1469"/>
      <c r="BY324" s="1469"/>
      <c r="BZ324" s="1469"/>
      <c r="CA324" s="1469"/>
      <c r="CB324" s="1470"/>
      <c r="CC324" s="1329"/>
      <c r="CD324" s="1329"/>
      <c r="CE324" s="1329"/>
      <c r="CF324" s="1329"/>
      <c r="CG324" s="1329"/>
      <c r="CH324" s="1329"/>
      <c r="CI324" s="1329"/>
      <c r="CJ324" s="41"/>
    </row>
    <row r="325" spans="1:88" ht="20.100000000000001" customHeight="1" x14ac:dyDescent="0.15">
      <c r="A325" s="1491"/>
      <c r="B325" s="1492"/>
      <c r="C325" s="1492"/>
      <c r="D325" s="1492"/>
      <c r="E325" s="1492"/>
      <c r="F325" s="1492"/>
      <c r="G325" s="1493"/>
      <c r="H325" s="1494"/>
      <c r="I325" s="1494"/>
      <c r="J325" s="1494"/>
      <c r="K325" s="1514" t="str">
        <f ca="1">IFERROR(VLOOKUP(H323,INDIRECT("機械一覧"),4,FALSE),"")</f>
        <v/>
      </c>
      <c r="L325" s="1515"/>
      <c r="M325" s="1515"/>
      <c r="N325" s="1515"/>
      <c r="O325" s="1515"/>
      <c r="P325" s="1515"/>
      <c r="Q325" s="1515"/>
      <c r="R325" s="1515"/>
      <c r="S325" s="199" t="s">
        <v>351</v>
      </c>
      <c r="T325" s="1495"/>
      <c r="U325" s="1495"/>
      <c r="V325" s="1495"/>
      <c r="W325" s="1496"/>
      <c r="X325" s="1497"/>
      <c r="Y325" s="1498"/>
      <c r="Z325" s="1496"/>
      <c r="AA325" s="1497"/>
      <c r="AB325" s="1497"/>
      <c r="AC325" s="1497"/>
      <c r="AD325" s="1498"/>
      <c r="AE325" s="1501"/>
      <c r="AF325" s="1502"/>
      <c r="AG325" s="203" t="s">
        <v>27</v>
      </c>
      <c r="AH325" s="1502"/>
      <c r="AI325" s="1502"/>
      <c r="AJ325" s="1386" t="s">
        <v>135</v>
      </c>
      <c r="AK325" s="1386"/>
      <c r="AL325" s="1387"/>
      <c r="AM325" s="1368"/>
      <c r="AN325" s="1369"/>
      <c r="AO325" s="1370"/>
      <c r="AP325" s="1368"/>
      <c r="AQ325" s="1369"/>
      <c r="AR325" s="1370"/>
      <c r="AS325" s="1371"/>
      <c r="AT325" s="1372"/>
      <c r="AU325" s="206" t="s">
        <v>386</v>
      </c>
      <c r="AV325" s="1373"/>
      <c r="AW325" s="1374"/>
      <c r="AX325" s="1368"/>
      <c r="AY325" s="1369"/>
      <c r="AZ325" s="1370"/>
      <c r="BA325" s="1466"/>
      <c r="BB325" s="1466"/>
      <c r="BC325" s="1466"/>
      <c r="BD325" s="1466"/>
      <c r="BE325" s="1466"/>
      <c r="BF325" s="1466"/>
      <c r="BG325" s="1466"/>
      <c r="BH325" s="1490"/>
      <c r="BI325" s="1490"/>
      <c r="BJ325" s="1490"/>
      <c r="BK325" s="1490"/>
      <c r="BL325" s="1490"/>
      <c r="BM325" s="1490"/>
      <c r="BN325" s="1490"/>
      <c r="BO325" s="1468"/>
      <c r="BP325" s="1468"/>
      <c r="BQ325" s="1468"/>
      <c r="BR325" s="1468"/>
      <c r="BS325" s="1468"/>
      <c r="BT325" s="1468"/>
      <c r="BU325" s="1468"/>
      <c r="BV325" s="1305" t="str">
        <f>IFERROR(INDEX('報告書(２葉)'!$BJ$11:$BJ$95,MATCH(H323,'報告書(２葉)'!$BI$11:$BI$95,0)),"")</f>
        <v/>
      </c>
      <c r="BW325" s="1305"/>
      <c r="BX325" s="1305"/>
      <c r="BY325" s="1305"/>
      <c r="BZ325" s="1305"/>
      <c r="CA325" s="1305"/>
      <c r="CB325" s="1306"/>
      <c r="CC325" s="1329"/>
      <c r="CD325" s="1329"/>
      <c r="CE325" s="1329"/>
      <c r="CF325" s="1329"/>
      <c r="CG325" s="1329"/>
      <c r="CH325" s="1329"/>
      <c r="CI325" s="1329"/>
      <c r="CJ325" s="41"/>
    </row>
    <row r="326" spans="1:88" ht="9.9499999999999993" customHeight="1" x14ac:dyDescent="0.1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1163" t="s">
        <v>353</v>
      </c>
      <c r="BB326" s="831"/>
      <c r="BC326" s="831"/>
      <c r="BD326" s="831"/>
      <c r="BE326" s="831"/>
      <c r="BF326" s="831"/>
      <c r="BG326" s="831"/>
      <c r="BH326" s="831"/>
      <c r="BI326" s="831"/>
      <c r="BJ326" s="831"/>
      <c r="BK326" s="831"/>
      <c r="BL326" s="831"/>
      <c r="BM326" s="831"/>
      <c r="BN326" s="1164"/>
      <c r="BO326" s="208" t="s">
        <v>409</v>
      </c>
      <c r="BP326" s="1312" t="str">
        <f>IF(SUM(BO311:BU325)=0," ",SUM(BO311:BU325))</f>
        <v xml:space="preserve"> </v>
      </c>
      <c r="BQ326" s="1312"/>
      <c r="BR326" s="1312"/>
      <c r="BS326" s="1312"/>
      <c r="BT326" s="1312"/>
      <c r="BU326" s="209" t="s">
        <v>149</v>
      </c>
      <c r="BV326" s="208" t="s">
        <v>409</v>
      </c>
      <c r="BW326" s="1313" t="str">
        <f>IF(SUM(BV311,BV314,BV317,BV320,BV323)=0," ",SUM(BV311,BV314,BV317,BV320,BV323))</f>
        <v xml:space="preserve"> </v>
      </c>
      <c r="BX326" s="1313"/>
      <c r="BY326" s="1313"/>
      <c r="BZ326" s="1313"/>
      <c r="CA326" s="1313"/>
      <c r="CB326" s="212" t="s">
        <v>149</v>
      </c>
      <c r="CC326" s="213" t="s">
        <v>409</v>
      </c>
      <c r="CD326" s="1312" t="str">
        <f>IF(SUM(CC311:CI325)=0," ",SUM(CC311:CI325))</f>
        <v xml:space="preserve"> </v>
      </c>
      <c r="CE326" s="1312"/>
      <c r="CF326" s="1312"/>
      <c r="CG326" s="1312"/>
      <c r="CH326" s="1312"/>
      <c r="CI326" s="215" t="s">
        <v>149</v>
      </c>
      <c r="CJ326" s="42"/>
    </row>
    <row r="327" spans="1:88" ht="12" customHeight="1" x14ac:dyDescent="0.15">
      <c r="A327" s="192" t="s">
        <v>410</v>
      </c>
      <c r="B327" s="42"/>
      <c r="C327" s="51" t="s">
        <v>411</v>
      </c>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c r="AP327" s="42"/>
      <c r="AQ327" s="42"/>
      <c r="AR327" s="42"/>
      <c r="AS327" s="42"/>
      <c r="AT327" s="42"/>
      <c r="AU327" s="42"/>
      <c r="AV327" s="42"/>
      <c r="AW327" s="42"/>
      <c r="AX327" s="42"/>
      <c r="AY327" s="42"/>
      <c r="AZ327" s="42"/>
      <c r="BA327" s="874"/>
      <c r="BB327" s="833"/>
      <c r="BC327" s="833"/>
      <c r="BD327" s="833"/>
      <c r="BE327" s="833"/>
      <c r="BF327" s="833"/>
      <c r="BG327" s="833"/>
      <c r="BH327" s="833"/>
      <c r="BI327" s="833"/>
      <c r="BJ327" s="833"/>
      <c r="BK327" s="833"/>
      <c r="BL327" s="833"/>
      <c r="BM327" s="833"/>
      <c r="BN327" s="908"/>
      <c r="BO327" s="1337"/>
      <c r="BP327" s="1338"/>
      <c r="BQ327" s="1338"/>
      <c r="BR327" s="1338"/>
      <c r="BS327" s="1338"/>
      <c r="BT327" s="1338"/>
      <c r="BU327" s="1339"/>
      <c r="BV327" s="1337"/>
      <c r="BW327" s="1338"/>
      <c r="BX327" s="1338"/>
      <c r="BY327" s="1338"/>
      <c r="BZ327" s="1338"/>
      <c r="CA327" s="1338"/>
      <c r="CB327" s="1339"/>
      <c r="CC327" s="1343"/>
      <c r="CD327" s="1344"/>
      <c r="CE327" s="1344"/>
      <c r="CF327" s="1344"/>
      <c r="CG327" s="1344"/>
      <c r="CH327" s="1344"/>
      <c r="CI327" s="1345"/>
      <c r="CJ327" s="42"/>
    </row>
    <row r="328" spans="1:88" ht="12" customHeight="1" x14ac:dyDescent="0.15">
      <c r="A328" s="42"/>
      <c r="B328" s="42"/>
      <c r="C328" s="51" t="s">
        <v>413</v>
      </c>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c r="AP328" s="42"/>
      <c r="AQ328" s="42"/>
      <c r="AR328" s="42"/>
      <c r="AS328" s="42"/>
      <c r="AT328" s="42"/>
      <c r="AU328" s="42"/>
      <c r="AV328" s="42"/>
      <c r="AW328" s="42"/>
      <c r="AX328" s="42"/>
      <c r="AY328" s="42"/>
      <c r="AZ328" s="42"/>
      <c r="BA328" s="1335"/>
      <c r="BB328" s="504"/>
      <c r="BC328" s="504"/>
      <c r="BD328" s="504"/>
      <c r="BE328" s="504"/>
      <c r="BF328" s="504"/>
      <c r="BG328" s="504"/>
      <c r="BH328" s="504"/>
      <c r="BI328" s="504"/>
      <c r="BJ328" s="504"/>
      <c r="BK328" s="504"/>
      <c r="BL328" s="504"/>
      <c r="BM328" s="504"/>
      <c r="BN328" s="1336"/>
      <c r="BO328" s="1340"/>
      <c r="BP328" s="1341"/>
      <c r="BQ328" s="1341"/>
      <c r="BR328" s="1341"/>
      <c r="BS328" s="1341"/>
      <c r="BT328" s="1341"/>
      <c r="BU328" s="1342"/>
      <c r="BV328" s="1340"/>
      <c r="BW328" s="1341"/>
      <c r="BX328" s="1341"/>
      <c r="BY328" s="1341"/>
      <c r="BZ328" s="1341"/>
      <c r="CA328" s="1341"/>
      <c r="CB328" s="1342"/>
      <c r="CC328" s="1346"/>
      <c r="CD328" s="1341"/>
      <c r="CE328" s="1341"/>
      <c r="CF328" s="1341"/>
      <c r="CG328" s="1341"/>
      <c r="CH328" s="1341"/>
      <c r="CI328" s="1347"/>
      <c r="CJ328" s="42"/>
    </row>
    <row r="329" spans="1:88" ht="12" customHeight="1" x14ac:dyDescent="0.15">
      <c r="A329" s="42"/>
      <c r="B329" s="42"/>
      <c r="C329" s="51" t="s">
        <v>322</v>
      </c>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c r="AT329" s="42"/>
      <c r="AU329" s="42"/>
      <c r="AV329" s="42"/>
      <c r="AW329" s="42"/>
      <c r="AX329" s="42"/>
      <c r="AY329" s="42"/>
      <c r="AZ329" s="42"/>
      <c r="BA329" s="207" t="s">
        <v>284</v>
      </c>
      <c r="BB329" s="49"/>
      <c r="BC329" s="53"/>
      <c r="BD329" s="1348" t="s">
        <v>222</v>
      </c>
      <c r="BE329" s="1349"/>
      <c r="BF329" s="1349"/>
      <c r="BG329" s="1349"/>
      <c r="BH329" s="1349"/>
      <c r="BI329" s="1349"/>
      <c r="BJ329" s="1349"/>
      <c r="BK329" s="1349"/>
      <c r="BL329" s="1349"/>
      <c r="BM329" s="1349"/>
      <c r="BN329" s="1350"/>
      <c r="BO329" s="1267" t="s">
        <v>415</v>
      </c>
      <c r="BP329" s="1314"/>
      <c r="BQ329" s="1314"/>
      <c r="BR329" s="1314"/>
      <c r="BS329" s="1314"/>
      <c r="BT329" s="1314"/>
      <c r="BU329" s="1315"/>
      <c r="BV329" s="1348" t="s">
        <v>31</v>
      </c>
      <c r="BW329" s="1349"/>
      <c r="BX329" s="1349"/>
      <c r="BY329" s="1349"/>
      <c r="BZ329" s="1349"/>
      <c r="CA329" s="1349"/>
      <c r="CB329" s="1350"/>
      <c r="CC329" s="1316" t="s">
        <v>415</v>
      </c>
      <c r="CD329" s="397"/>
      <c r="CE329" s="397"/>
      <c r="CF329" s="397"/>
      <c r="CG329" s="397"/>
      <c r="CH329" s="397"/>
      <c r="CI329" s="1317"/>
      <c r="CJ329" s="42"/>
    </row>
    <row r="330" spans="1:88" ht="12" customHeight="1" x14ac:dyDescent="0.15">
      <c r="A330" s="42"/>
      <c r="B330" s="42"/>
      <c r="C330" s="51" t="s">
        <v>416</v>
      </c>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2"/>
      <c r="AW330" s="42"/>
      <c r="AX330" s="42"/>
      <c r="AY330" s="42"/>
      <c r="AZ330" s="42"/>
      <c r="BA330" s="1357" t="s">
        <v>417</v>
      </c>
      <c r="BB330" s="1358"/>
      <c r="BC330" s="1358"/>
      <c r="BD330" s="1351"/>
      <c r="BE330" s="1352"/>
      <c r="BF330" s="1352"/>
      <c r="BG330" s="1352"/>
      <c r="BH330" s="1352"/>
      <c r="BI330" s="1352"/>
      <c r="BJ330" s="1352"/>
      <c r="BK330" s="1352"/>
      <c r="BL330" s="1352"/>
      <c r="BM330" s="1352"/>
      <c r="BN330" s="1353"/>
      <c r="BO330" s="1337"/>
      <c r="BP330" s="1361"/>
      <c r="BQ330" s="1361"/>
      <c r="BR330" s="1361"/>
      <c r="BS330" s="1361"/>
      <c r="BT330" s="1361"/>
      <c r="BU330" s="1362"/>
      <c r="BV330" s="1351"/>
      <c r="BW330" s="1352"/>
      <c r="BX330" s="1352"/>
      <c r="BY330" s="1352"/>
      <c r="BZ330" s="1352"/>
      <c r="CA330" s="1352"/>
      <c r="CB330" s="1353"/>
      <c r="CC330" s="1337"/>
      <c r="CD330" s="1361"/>
      <c r="CE330" s="1361"/>
      <c r="CF330" s="1361"/>
      <c r="CG330" s="1361"/>
      <c r="CH330" s="1361"/>
      <c r="CI330" s="1366"/>
      <c r="CJ330" s="42"/>
    </row>
    <row r="331" spans="1:88" ht="12" customHeight="1" x14ac:dyDescent="0.1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c r="AP331" s="42"/>
      <c r="AQ331" s="42"/>
      <c r="AR331" s="42"/>
      <c r="AS331" s="42"/>
      <c r="AT331" s="42"/>
      <c r="AU331" s="42"/>
      <c r="AV331" s="42"/>
      <c r="AW331" s="42"/>
      <c r="AX331" s="42"/>
      <c r="AY331" s="42"/>
      <c r="AZ331" s="42"/>
      <c r="BA331" s="1357"/>
      <c r="BB331" s="1358"/>
      <c r="BC331" s="1358"/>
      <c r="BD331" s="1351"/>
      <c r="BE331" s="1352"/>
      <c r="BF331" s="1352"/>
      <c r="BG331" s="1352"/>
      <c r="BH331" s="1352"/>
      <c r="BI331" s="1352"/>
      <c r="BJ331" s="1352"/>
      <c r="BK331" s="1352"/>
      <c r="BL331" s="1352"/>
      <c r="BM331" s="1352"/>
      <c r="BN331" s="1353"/>
      <c r="BO331" s="1337"/>
      <c r="BP331" s="1361"/>
      <c r="BQ331" s="1361"/>
      <c r="BR331" s="1361"/>
      <c r="BS331" s="1361"/>
      <c r="BT331" s="1361"/>
      <c r="BU331" s="1362"/>
      <c r="BV331" s="1351"/>
      <c r="BW331" s="1352"/>
      <c r="BX331" s="1352"/>
      <c r="BY331" s="1352"/>
      <c r="BZ331" s="1352"/>
      <c r="CA331" s="1352"/>
      <c r="CB331" s="1353"/>
      <c r="CC331" s="1337"/>
      <c r="CD331" s="1361"/>
      <c r="CE331" s="1361"/>
      <c r="CF331" s="1361"/>
      <c r="CG331" s="1361"/>
      <c r="CH331" s="1361"/>
      <c r="CI331" s="1366"/>
      <c r="CJ331" s="42"/>
    </row>
    <row r="332" spans="1:88" ht="12" customHeight="1" x14ac:dyDescent="0.1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c r="AP332" s="42"/>
      <c r="AQ332" s="42"/>
      <c r="AR332" s="42"/>
      <c r="AS332" s="42"/>
      <c r="AT332" s="42"/>
      <c r="AU332" s="42"/>
      <c r="AV332" s="42"/>
      <c r="AW332" s="42"/>
      <c r="AX332" s="42"/>
      <c r="AY332" s="42"/>
      <c r="AZ332" s="42"/>
      <c r="BA332" s="1359"/>
      <c r="BB332" s="1360"/>
      <c r="BC332" s="1360"/>
      <c r="BD332" s="1354"/>
      <c r="BE332" s="1355"/>
      <c r="BF332" s="1355"/>
      <c r="BG332" s="1355"/>
      <c r="BH332" s="1355"/>
      <c r="BI332" s="1355"/>
      <c r="BJ332" s="1355"/>
      <c r="BK332" s="1355"/>
      <c r="BL332" s="1355"/>
      <c r="BM332" s="1355"/>
      <c r="BN332" s="1356"/>
      <c r="BO332" s="1363"/>
      <c r="BP332" s="1364"/>
      <c r="BQ332" s="1364"/>
      <c r="BR332" s="1364"/>
      <c r="BS332" s="1364"/>
      <c r="BT332" s="1364"/>
      <c r="BU332" s="1365"/>
      <c r="BV332" s="1354"/>
      <c r="BW332" s="1355"/>
      <c r="BX332" s="1355"/>
      <c r="BY332" s="1355"/>
      <c r="BZ332" s="1355"/>
      <c r="CA332" s="1355"/>
      <c r="CB332" s="1356"/>
      <c r="CC332" s="1363"/>
      <c r="CD332" s="1364"/>
      <c r="CE332" s="1364"/>
      <c r="CF332" s="1364"/>
      <c r="CG332" s="1364"/>
      <c r="CH332" s="1364"/>
      <c r="CI332" s="1367"/>
      <c r="CJ332" s="42"/>
    </row>
    <row r="333" spans="1:88" ht="5.0999999999999996" customHeight="1" x14ac:dyDescent="0.1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row>
    <row r="334" spans="1:88" ht="12" customHeight="1" x14ac:dyDescent="0.15">
      <c r="A334" s="40" t="s">
        <v>377</v>
      </c>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c r="BV334" s="42"/>
      <c r="BW334" s="42"/>
      <c r="BX334" s="42"/>
      <c r="BY334" s="42"/>
      <c r="BZ334" s="42"/>
      <c r="CA334" s="42"/>
      <c r="CB334" s="42"/>
      <c r="CC334" s="42"/>
      <c r="CD334" s="42"/>
      <c r="CE334" s="42"/>
      <c r="CF334" s="42"/>
      <c r="CG334" s="42"/>
      <c r="CH334" s="42"/>
      <c r="CI334" s="42"/>
      <c r="CJ334" s="42"/>
    </row>
    <row r="335" spans="1:88" ht="12" customHeight="1" x14ac:dyDescent="0.1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row>
    <row r="336" spans="1:88" ht="12" customHeight="1" x14ac:dyDescent="0.1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42"/>
      <c r="CD336" s="42"/>
      <c r="CE336" s="42"/>
      <c r="CF336" s="42"/>
      <c r="CG336" s="42"/>
      <c r="CH336" s="42"/>
      <c r="CI336" s="42"/>
      <c r="CJ336" s="42"/>
    </row>
    <row r="337" spans="1:88" ht="12" customHeight="1" x14ac:dyDescent="0.1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1375" t="s">
        <v>378</v>
      </c>
      <c r="Z337" s="1375"/>
      <c r="AA337" s="1375"/>
      <c r="AB337" s="1375"/>
      <c r="AC337" s="1375"/>
      <c r="AD337" s="1375"/>
      <c r="AE337" s="1375"/>
      <c r="AF337" s="1375"/>
      <c r="AG337" s="1375"/>
      <c r="AH337" s="1375"/>
      <c r="AI337" s="1375"/>
      <c r="AJ337" s="1375"/>
      <c r="AK337" s="1375"/>
      <c r="AL337" s="1375"/>
      <c r="AM337" s="1375"/>
      <c r="AN337" s="1375"/>
      <c r="AO337" s="1375"/>
      <c r="AP337" s="1375"/>
      <c r="AQ337" s="1375"/>
      <c r="AR337" s="1375"/>
      <c r="AS337" s="1375"/>
      <c r="AT337" s="1375"/>
      <c r="AU337" s="1375"/>
      <c r="AV337" s="1375"/>
      <c r="AW337" s="1375"/>
      <c r="AX337" s="1375"/>
      <c r="AY337" s="1375"/>
      <c r="AZ337" s="1375"/>
      <c r="BA337" s="1375"/>
      <c r="BB337" s="1375"/>
      <c r="BC337" s="1375"/>
      <c r="BD337" s="1375"/>
      <c r="BE337" s="1375"/>
      <c r="BF337" s="1376" t="s">
        <v>379</v>
      </c>
      <c r="BG337" s="1376"/>
      <c r="BH337" s="1376"/>
      <c r="BI337" s="1376"/>
      <c r="BJ337" s="1376"/>
      <c r="BK337" s="1376"/>
      <c r="BL337" s="1376"/>
      <c r="BM337" s="1376"/>
      <c r="BN337" s="1376"/>
      <c r="BO337" s="1376"/>
      <c r="BP337" s="1376"/>
      <c r="BQ337" s="1376"/>
      <c r="BR337" s="1376"/>
      <c r="BS337" s="1376"/>
      <c r="BT337" s="1376"/>
      <c r="BU337" s="1376"/>
      <c r="BV337" s="42"/>
      <c r="BW337" s="42"/>
      <c r="BX337" s="42"/>
      <c r="BY337" s="42"/>
      <c r="BZ337" s="42"/>
      <c r="CA337" s="42"/>
      <c r="CB337" s="42"/>
      <c r="CC337" s="42"/>
      <c r="CD337" s="42"/>
      <c r="CE337" s="42"/>
      <c r="CF337" s="42"/>
      <c r="CG337" s="42"/>
      <c r="CH337" s="42"/>
      <c r="CI337" s="42"/>
      <c r="CJ337" s="42"/>
    </row>
    <row r="338" spans="1:88" ht="12" customHeight="1" x14ac:dyDescent="0.1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1375"/>
      <c r="Z338" s="1375"/>
      <c r="AA338" s="1375"/>
      <c r="AB338" s="1375"/>
      <c r="AC338" s="1375"/>
      <c r="AD338" s="1375"/>
      <c r="AE338" s="1375"/>
      <c r="AF338" s="1375"/>
      <c r="AG338" s="1375"/>
      <c r="AH338" s="1375"/>
      <c r="AI338" s="1375"/>
      <c r="AJ338" s="1375"/>
      <c r="AK338" s="1375"/>
      <c r="AL338" s="1375"/>
      <c r="AM338" s="1375"/>
      <c r="AN338" s="1375"/>
      <c r="AO338" s="1375"/>
      <c r="AP338" s="1375"/>
      <c r="AQ338" s="1375"/>
      <c r="AR338" s="1375"/>
      <c r="AS338" s="1375"/>
      <c r="AT338" s="1375"/>
      <c r="AU338" s="1375"/>
      <c r="AV338" s="1375"/>
      <c r="AW338" s="1375"/>
      <c r="AX338" s="1375"/>
      <c r="AY338" s="1375"/>
      <c r="AZ338" s="1375"/>
      <c r="BA338" s="1375"/>
      <c r="BB338" s="1375"/>
      <c r="BC338" s="1375"/>
      <c r="BD338" s="1375"/>
      <c r="BE338" s="1375"/>
      <c r="BF338" s="1376"/>
      <c r="BG338" s="1376"/>
      <c r="BH338" s="1376"/>
      <c r="BI338" s="1376"/>
      <c r="BJ338" s="1376"/>
      <c r="BK338" s="1376"/>
      <c r="BL338" s="1376"/>
      <c r="BM338" s="1376"/>
      <c r="BN338" s="1376"/>
      <c r="BO338" s="1376"/>
      <c r="BP338" s="1376"/>
      <c r="BQ338" s="1376"/>
      <c r="BR338" s="1376"/>
      <c r="BS338" s="1376"/>
      <c r="BT338" s="1376"/>
      <c r="BU338" s="1376"/>
      <c r="BV338" s="42"/>
      <c r="BW338" s="42"/>
      <c r="BX338" s="42"/>
      <c r="BY338" s="42"/>
      <c r="BZ338" s="42"/>
      <c r="CA338" s="42"/>
      <c r="CB338" s="42"/>
      <c r="CC338" s="42"/>
      <c r="CD338" s="42"/>
      <c r="CE338" s="42"/>
      <c r="CF338" s="42"/>
      <c r="CG338" s="42"/>
      <c r="CH338" s="42"/>
      <c r="CI338" s="42"/>
      <c r="CJ338" s="42"/>
    </row>
    <row r="339" spans="1:88" ht="12" customHeight="1" x14ac:dyDescent="0.1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2"/>
      <c r="AU339" s="42"/>
      <c r="AV339" s="42"/>
      <c r="AW339" s="42"/>
      <c r="AX339" s="42"/>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c r="BV339" s="42"/>
      <c r="BW339" s="42"/>
      <c r="BX339" s="42"/>
      <c r="BY339" s="42"/>
      <c r="BZ339" s="42"/>
      <c r="CA339" s="42"/>
      <c r="CB339" s="42"/>
      <c r="CC339" s="42"/>
      <c r="CD339" s="42"/>
      <c r="CE339" s="42"/>
      <c r="CF339" s="42"/>
      <c r="CG339" s="42"/>
      <c r="CH339" s="42"/>
      <c r="CI339" s="42"/>
      <c r="CJ339" s="42"/>
    </row>
    <row r="340" spans="1:88" ht="12" customHeight="1" x14ac:dyDescent="0.1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2"/>
      <c r="AU340" s="42"/>
      <c r="AV340" s="42"/>
      <c r="AW340" s="42"/>
      <c r="AX340" s="42"/>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c r="BV340" s="42"/>
      <c r="BW340" s="42"/>
      <c r="BX340" s="42"/>
      <c r="BY340" s="42"/>
      <c r="BZ340" s="42"/>
      <c r="CA340" s="42"/>
      <c r="CB340" s="42"/>
      <c r="CC340" s="42"/>
      <c r="CD340" s="42"/>
      <c r="CE340" s="42"/>
      <c r="CF340" s="42"/>
      <c r="CG340" s="42"/>
      <c r="CH340" s="42"/>
      <c r="CI340" s="42"/>
      <c r="CJ340" s="42"/>
    </row>
    <row r="341" spans="1:88" ht="12" customHeight="1" x14ac:dyDescent="0.1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2"/>
      <c r="AU341" s="42"/>
      <c r="AV341" s="42"/>
      <c r="AW341" s="42"/>
      <c r="AX341" s="42"/>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c r="BV341" s="42"/>
      <c r="BW341" s="42"/>
      <c r="BX341" s="42"/>
      <c r="BY341" s="42"/>
      <c r="BZ341" s="42"/>
      <c r="CA341" s="42"/>
      <c r="CB341" s="42"/>
      <c r="CC341" s="42"/>
      <c r="CD341" s="42"/>
      <c r="CE341" s="214" t="s">
        <v>427</v>
      </c>
      <c r="CF341" s="42"/>
      <c r="CG341" s="42"/>
      <c r="CH341" s="42"/>
      <c r="CI341" s="42"/>
      <c r="CJ341" s="42"/>
    </row>
    <row r="342" spans="1:88" ht="18" customHeight="1" x14ac:dyDescent="0.1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1233" t="s">
        <v>380</v>
      </c>
      <c r="AT342" s="1234"/>
      <c r="AU342" s="1234"/>
      <c r="AV342" s="1234"/>
      <c r="AW342" s="1234"/>
      <c r="AX342" s="1323">
        <f>IF(ISBLANK(免税証交付申請書!AH14)," ",免税証交付申請書!AH14)</f>
        <v>0</v>
      </c>
      <c r="AY342" s="1324"/>
      <c r="AZ342" s="1324"/>
      <c r="BA342" s="1324"/>
      <c r="BB342" s="1324"/>
      <c r="BC342" s="1324"/>
      <c r="BD342" s="1324"/>
      <c r="BE342" s="1324"/>
      <c r="BF342" s="1324"/>
      <c r="BG342" s="1324"/>
      <c r="BH342" s="1324"/>
      <c r="BI342" s="1324"/>
      <c r="BJ342" s="1324"/>
      <c r="BK342" s="1324"/>
      <c r="BL342" s="1324"/>
      <c r="BM342" s="1324"/>
      <c r="BN342" s="1324"/>
      <c r="BO342" s="1324"/>
      <c r="BP342" s="1324"/>
      <c r="BQ342" s="1234" t="s">
        <v>381</v>
      </c>
      <c r="BR342" s="1234"/>
      <c r="BS342" s="1234"/>
      <c r="BT342" s="1234"/>
      <c r="BU342" s="1234"/>
      <c r="BV342" s="1323">
        <f>IF(ISBLANK(免税証交付申請書!AH22)," ",免税証交付申請書!AH22)</f>
        <v>0</v>
      </c>
      <c r="BW342" s="1324"/>
      <c r="BX342" s="1324"/>
      <c r="BY342" s="1324"/>
      <c r="BZ342" s="1324"/>
      <c r="CA342" s="1324"/>
      <c r="CB342" s="1324"/>
      <c r="CC342" s="1324"/>
      <c r="CD342" s="1324"/>
      <c r="CE342" s="1324"/>
      <c r="CF342" s="1324"/>
      <c r="CG342" s="1324"/>
      <c r="CH342" s="1324"/>
      <c r="CI342" s="1325"/>
      <c r="CJ342" s="42"/>
    </row>
    <row r="343" spans="1:88" ht="18" customHeight="1" x14ac:dyDescent="0.15">
      <c r="A343" s="191" t="s">
        <v>382</v>
      </c>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1235" t="s">
        <v>315</v>
      </c>
      <c r="AT343" s="1236"/>
      <c r="AU343" s="1236"/>
      <c r="AV343" s="1236"/>
      <c r="AW343" s="1236"/>
      <c r="AX343" s="1326"/>
      <c r="AY343" s="1326"/>
      <c r="AZ343" s="1326"/>
      <c r="BA343" s="1326"/>
      <c r="BB343" s="1326"/>
      <c r="BC343" s="1326"/>
      <c r="BD343" s="1326"/>
      <c r="BE343" s="1326"/>
      <c r="BF343" s="1326"/>
      <c r="BG343" s="1326"/>
      <c r="BH343" s="1326"/>
      <c r="BI343" s="1326"/>
      <c r="BJ343" s="1326"/>
      <c r="BK343" s="1326"/>
      <c r="BL343" s="1326"/>
      <c r="BM343" s="1326"/>
      <c r="BN343" s="1326"/>
      <c r="BO343" s="1326"/>
      <c r="BP343" s="1326"/>
      <c r="BQ343" s="1236" t="s">
        <v>383</v>
      </c>
      <c r="BR343" s="1236"/>
      <c r="BS343" s="1236"/>
      <c r="BT343" s="1236"/>
      <c r="BU343" s="1236"/>
      <c r="BV343" s="1326"/>
      <c r="BW343" s="1326"/>
      <c r="BX343" s="1326"/>
      <c r="BY343" s="1326"/>
      <c r="BZ343" s="1326"/>
      <c r="CA343" s="1326"/>
      <c r="CB343" s="1326"/>
      <c r="CC343" s="1326"/>
      <c r="CD343" s="1326"/>
      <c r="CE343" s="1326"/>
      <c r="CF343" s="1326"/>
      <c r="CG343" s="1326"/>
      <c r="CH343" s="1326"/>
      <c r="CI343" s="1327"/>
      <c r="CJ343" s="42"/>
    </row>
    <row r="344" spans="1:88" ht="15" customHeight="1" x14ac:dyDescent="0.15">
      <c r="A344" s="1399" t="s">
        <v>384</v>
      </c>
      <c r="B344" s="1400"/>
      <c r="C344" s="1400"/>
      <c r="D344" s="1400"/>
      <c r="E344" s="1400"/>
      <c r="F344" s="1400"/>
      <c r="G344" s="1401"/>
      <c r="H344" s="1408" t="s">
        <v>385</v>
      </c>
      <c r="I344" s="1400"/>
      <c r="J344" s="1401"/>
      <c r="K344" s="1251" t="s">
        <v>19</v>
      </c>
      <c r="L344" s="1251"/>
      <c r="M344" s="1251"/>
      <c r="N344" s="1251"/>
      <c r="O344" s="1251"/>
      <c r="P344" s="1251"/>
      <c r="Q344" s="1251"/>
      <c r="R344" s="1251"/>
      <c r="S344" s="1251"/>
      <c r="T344" s="1412" t="s">
        <v>4</v>
      </c>
      <c r="U344" s="1413"/>
      <c r="V344" s="1414"/>
      <c r="W344" s="1408" t="s">
        <v>55</v>
      </c>
      <c r="X344" s="1400"/>
      <c r="Y344" s="1401"/>
      <c r="Z344" s="381" t="s">
        <v>200</v>
      </c>
      <c r="AA344" s="381"/>
      <c r="AB344" s="381"/>
      <c r="AC344" s="381"/>
      <c r="AD344" s="381"/>
      <c r="AE344" s="1251" t="s">
        <v>387</v>
      </c>
      <c r="AF344" s="1251"/>
      <c r="AG344" s="1251"/>
      <c r="AH344" s="1251"/>
      <c r="AI344" s="1251"/>
      <c r="AJ344" s="1251"/>
      <c r="AK344" s="1251"/>
      <c r="AL344" s="1251"/>
      <c r="AM344" s="1252" t="s">
        <v>388</v>
      </c>
      <c r="AN344" s="1253"/>
      <c r="AO344" s="1253"/>
      <c r="AP344" s="1253"/>
      <c r="AQ344" s="1253"/>
      <c r="AR344" s="1254"/>
      <c r="AS344" s="1255" t="s">
        <v>36</v>
      </c>
      <c r="AT344" s="1256"/>
      <c r="AU344" s="1256"/>
      <c r="AV344" s="1256"/>
      <c r="AW344" s="1256"/>
      <c r="AX344" s="1256"/>
      <c r="AY344" s="1256"/>
      <c r="AZ344" s="1257"/>
      <c r="BA344" s="1252" t="s">
        <v>390</v>
      </c>
      <c r="BB344" s="1253"/>
      <c r="BC344" s="1253"/>
      <c r="BD344" s="1253"/>
      <c r="BE344" s="1253"/>
      <c r="BF344" s="1253"/>
      <c r="BG344" s="1254"/>
      <c r="BH344" s="1252" t="s">
        <v>52</v>
      </c>
      <c r="BI344" s="1253"/>
      <c r="BJ344" s="1253"/>
      <c r="BK344" s="1253"/>
      <c r="BL344" s="1253"/>
      <c r="BM344" s="1253"/>
      <c r="BN344" s="1254"/>
      <c r="BO344" s="1252" t="s">
        <v>391</v>
      </c>
      <c r="BP344" s="1253"/>
      <c r="BQ344" s="1253"/>
      <c r="BR344" s="1253"/>
      <c r="BS344" s="1253"/>
      <c r="BT344" s="1253"/>
      <c r="BU344" s="1254"/>
      <c r="BV344" s="1419" t="s">
        <v>39</v>
      </c>
      <c r="BW344" s="1420"/>
      <c r="BX344" s="1420"/>
      <c r="BY344" s="1420"/>
      <c r="BZ344" s="1420"/>
      <c r="CA344" s="1420"/>
      <c r="CB344" s="1420"/>
      <c r="CC344" s="1278" t="s">
        <v>284</v>
      </c>
      <c r="CD344" s="1279"/>
      <c r="CE344" s="1279"/>
      <c r="CF344" s="1279"/>
      <c r="CG344" s="1279"/>
      <c r="CH344" s="1279"/>
      <c r="CI344" s="1280"/>
      <c r="CJ344" s="41"/>
    </row>
    <row r="345" spans="1:88" ht="15" customHeight="1" x14ac:dyDescent="0.15">
      <c r="A345" s="1402"/>
      <c r="B345" s="1403"/>
      <c r="C345" s="1403"/>
      <c r="D345" s="1403"/>
      <c r="E345" s="1403"/>
      <c r="F345" s="1403"/>
      <c r="G345" s="1404"/>
      <c r="H345" s="1409"/>
      <c r="I345" s="1410"/>
      <c r="J345" s="1404"/>
      <c r="K345" s="1281" t="s">
        <v>392</v>
      </c>
      <c r="L345" s="1281"/>
      <c r="M345" s="1281"/>
      <c r="N345" s="1281"/>
      <c r="O345" s="1281"/>
      <c r="P345" s="1281"/>
      <c r="Q345" s="1281"/>
      <c r="R345" s="1281"/>
      <c r="S345" s="1281"/>
      <c r="T345" s="1318"/>
      <c r="U345" s="1415"/>
      <c r="V345" s="908"/>
      <c r="W345" s="1409"/>
      <c r="X345" s="1410"/>
      <c r="Y345" s="1404"/>
      <c r="Z345" s="1417"/>
      <c r="AA345" s="1417"/>
      <c r="AB345" s="1417"/>
      <c r="AC345" s="1417"/>
      <c r="AD345" s="1417"/>
      <c r="AE345" s="1281"/>
      <c r="AF345" s="1281"/>
      <c r="AG345" s="1281"/>
      <c r="AH345" s="1281"/>
      <c r="AI345" s="1281"/>
      <c r="AJ345" s="1281"/>
      <c r="AK345" s="1281"/>
      <c r="AL345" s="1281"/>
      <c r="AM345" s="1261" t="s">
        <v>394</v>
      </c>
      <c r="AN345" s="1262"/>
      <c r="AO345" s="1262"/>
      <c r="AP345" s="1262"/>
      <c r="AQ345" s="1262"/>
      <c r="AR345" s="1263"/>
      <c r="AS345" s="1258" t="s">
        <v>395</v>
      </c>
      <c r="AT345" s="1259"/>
      <c r="AU345" s="1259"/>
      <c r="AV345" s="1259"/>
      <c r="AW345" s="1259"/>
      <c r="AX345" s="1259"/>
      <c r="AY345" s="1259"/>
      <c r="AZ345" s="1260"/>
      <c r="BA345" s="1261" t="s">
        <v>161</v>
      </c>
      <c r="BB345" s="1262"/>
      <c r="BC345" s="1262"/>
      <c r="BD345" s="1262"/>
      <c r="BE345" s="1262"/>
      <c r="BF345" s="1262"/>
      <c r="BG345" s="1263"/>
      <c r="BH345" s="1261" t="s">
        <v>396</v>
      </c>
      <c r="BI345" s="1262"/>
      <c r="BJ345" s="1262"/>
      <c r="BK345" s="1262"/>
      <c r="BL345" s="1262"/>
      <c r="BM345" s="1262"/>
      <c r="BN345" s="1263"/>
      <c r="BO345" s="1261" t="s">
        <v>397</v>
      </c>
      <c r="BP345" s="1262"/>
      <c r="BQ345" s="1262"/>
      <c r="BR345" s="1262"/>
      <c r="BS345" s="1262"/>
      <c r="BT345" s="1262"/>
      <c r="BU345" s="1263"/>
      <c r="BV345" s="1421"/>
      <c r="BW345" s="1422"/>
      <c r="BX345" s="1422"/>
      <c r="BY345" s="1422"/>
      <c r="BZ345" s="1422"/>
      <c r="CA345" s="1422"/>
      <c r="CB345" s="1422"/>
      <c r="CC345" s="1297" t="s">
        <v>44</v>
      </c>
      <c r="CD345" s="1298"/>
      <c r="CE345" s="1298"/>
      <c r="CF345" s="1298"/>
      <c r="CG345" s="1298"/>
      <c r="CH345" s="1298"/>
      <c r="CI345" s="1299"/>
      <c r="CJ345" s="41"/>
    </row>
    <row r="346" spans="1:88" ht="15" customHeight="1" x14ac:dyDescent="0.15">
      <c r="A346" s="1405"/>
      <c r="B346" s="1406"/>
      <c r="C346" s="1406"/>
      <c r="D346" s="1406"/>
      <c r="E346" s="1406"/>
      <c r="F346" s="1406"/>
      <c r="G346" s="1407"/>
      <c r="H346" s="1411"/>
      <c r="I346" s="1406"/>
      <c r="J346" s="1407"/>
      <c r="K346" s="1319" t="s">
        <v>398</v>
      </c>
      <c r="L346" s="1319"/>
      <c r="M346" s="1319"/>
      <c r="N346" s="1319"/>
      <c r="O346" s="1319"/>
      <c r="P346" s="1319"/>
      <c r="Q346" s="1319"/>
      <c r="R346" s="1319"/>
      <c r="S346" s="1319"/>
      <c r="T346" s="1416"/>
      <c r="U346" s="504"/>
      <c r="V346" s="1336"/>
      <c r="W346" s="1411"/>
      <c r="X346" s="1406"/>
      <c r="Y346" s="1407"/>
      <c r="Z346" s="1418"/>
      <c r="AA346" s="1418"/>
      <c r="AB346" s="1418"/>
      <c r="AC346" s="1418"/>
      <c r="AD346" s="1418"/>
      <c r="AE346" s="1319"/>
      <c r="AF346" s="1319"/>
      <c r="AG346" s="1319"/>
      <c r="AH346" s="1319"/>
      <c r="AI346" s="1319"/>
      <c r="AJ346" s="1319"/>
      <c r="AK346" s="1319"/>
      <c r="AL346" s="1319"/>
      <c r="AM346" s="1264" t="s">
        <v>400</v>
      </c>
      <c r="AN346" s="1265"/>
      <c r="AO346" s="1265"/>
      <c r="AP346" s="1265"/>
      <c r="AQ346" s="1265"/>
      <c r="AR346" s="1266"/>
      <c r="AS346" s="1320" t="s">
        <v>401</v>
      </c>
      <c r="AT346" s="1321"/>
      <c r="AU346" s="1321"/>
      <c r="AV346" s="1321"/>
      <c r="AW346" s="1321"/>
      <c r="AX346" s="1321"/>
      <c r="AY346" s="1321"/>
      <c r="AZ346" s="1322"/>
      <c r="BA346" s="1264" t="s">
        <v>402</v>
      </c>
      <c r="BB346" s="1265"/>
      <c r="BC346" s="1265"/>
      <c r="BD346" s="1265"/>
      <c r="BE346" s="1265"/>
      <c r="BF346" s="1265"/>
      <c r="BG346" s="1266"/>
      <c r="BH346" s="1264" t="s">
        <v>403</v>
      </c>
      <c r="BI346" s="1265"/>
      <c r="BJ346" s="1265"/>
      <c r="BK346" s="1265"/>
      <c r="BL346" s="1265"/>
      <c r="BM346" s="1265"/>
      <c r="BN346" s="1266"/>
      <c r="BO346" s="1264" t="s">
        <v>24</v>
      </c>
      <c r="BP346" s="1265"/>
      <c r="BQ346" s="1265"/>
      <c r="BR346" s="1265"/>
      <c r="BS346" s="1265"/>
      <c r="BT346" s="1265"/>
      <c r="BU346" s="1266"/>
      <c r="BV346" s="1423"/>
      <c r="BW346" s="1424"/>
      <c r="BX346" s="1424"/>
      <c r="BY346" s="1424"/>
      <c r="BZ346" s="1424"/>
      <c r="CA346" s="1424"/>
      <c r="CB346" s="1424"/>
      <c r="CC346" s="1300" t="s">
        <v>404</v>
      </c>
      <c r="CD346" s="1301"/>
      <c r="CE346" s="1301"/>
      <c r="CF346" s="1301"/>
      <c r="CG346" s="1301"/>
      <c r="CH346" s="1301"/>
      <c r="CI346" s="1302"/>
      <c r="CJ346" s="41"/>
    </row>
    <row r="347" spans="1:88" ht="8.1" customHeight="1" x14ac:dyDescent="0.15">
      <c r="A347" s="1425" t="str">
        <f ca="1">IFERROR(VLOOKUP(H347,INDIRECT("機械一覧"),2,FALSE),"")</f>
        <v/>
      </c>
      <c r="B347" s="1426"/>
      <c r="C347" s="1426"/>
      <c r="D347" s="1426"/>
      <c r="E347" s="1426"/>
      <c r="F347" s="1426"/>
      <c r="G347" s="1427"/>
      <c r="H347" s="1434"/>
      <c r="I347" s="1435"/>
      <c r="J347" s="1436"/>
      <c r="K347" s="1125" t="s">
        <v>335</v>
      </c>
      <c r="L347" s="1506" t="str">
        <f ca="1">IFERROR(VLOOKUP(H347,INDIRECT("機械一覧"),5,FALSE),"")</f>
        <v/>
      </c>
      <c r="M347" s="1506"/>
      <c r="N347" s="1506"/>
      <c r="O347" s="1506"/>
      <c r="P347" s="1506"/>
      <c r="Q347" s="1506"/>
      <c r="R347" s="1506"/>
      <c r="S347" s="1507"/>
      <c r="T347" s="1267" t="s">
        <v>405</v>
      </c>
      <c r="U347" s="1268"/>
      <c r="V347" s="1269"/>
      <c r="W347" s="1444" t="str">
        <f ca="1">IFERROR(VLOOKUP(H347,INDIRECT("機械一覧"),14,FALSE),"")</f>
        <v/>
      </c>
      <c r="X347" s="1445"/>
      <c r="Y347" s="1446"/>
      <c r="Z347" s="1444" t="str">
        <f ca="1">IFERROR(VLOOKUP(H347,INDIRECT("機械一覧"),16,FALSE),"")</f>
        <v/>
      </c>
      <c r="AA347" s="1445"/>
      <c r="AB347" s="1445"/>
      <c r="AC347" s="1445"/>
      <c r="AD347" s="1446"/>
      <c r="AE347" s="1510"/>
      <c r="AF347" s="1451"/>
      <c r="AG347" s="1453" t="s">
        <v>27</v>
      </c>
      <c r="AH347" s="1451"/>
      <c r="AI347" s="1451"/>
      <c r="AJ347" s="1455" t="s">
        <v>307</v>
      </c>
      <c r="AK347" s="1455"/>
      <c r="AL347" s="1456"/>
      <c r="AM347" s="1270" t="s">
        <v>27</v>
      </c>
      <c r="AN347" s="1270"/>
      <c r="AO347" s="1270"/>
      <c r="AP347" s="1271" t="s">
        <v>407</v>
      </c>
      <c r="AQ347" s="1270"/>
      <c r="AR347" s="1270"/>
      <c r="AS347" s="1272" t="s">
        <v>151</v>
      </c>
      <c r="AT347" s="1273"/>
      <c r="AU347" s="1273"/>
      <c r="AV347" s="1273"/>
      <c r="AW347" s="1274"/>
      <c r="AX347" s="1275" t="s">
        <v>294</v>
      </c>
      <c r="AY347" s="1275"/>
      <c r="AZ347" s="1275"/>
      <c r="BA347" s="1276" t="s">
        <v>294</v>
      </c>
      <c r="BB347" s="1276"/>
      <c r="BC347" s="1276"/>
      <c r="BD347" s="1276"/>
      <c r="BE347" s="1276"/>
      <c r="BF347" s="1276"/>
      <c r="BG347" s="1276"/>
      <c r="BH347" s="1277" t="s">
        <v>341</v>
      </c>
      <c r="BI347" s="1277"/>
      <c r="BJ347" s="1277"/>
      <c r="BK347" s="1277"/>
      <c r="BL347" s="1277"/>
      <c r="BM347" s="1277"/>
      <c r="BN347" s="1277"/>
      <c r="BO347" s="1277" t="s">
        <v>341</v>
      </c>
      <c r="BP347" s="1277"/>
      <c r="BQ347" s="1277"/>
      <c r="BR347" s="1277"/>
      <c r="BS347" s="1277"/>
      <c r="BT347" s="1277"/>
      <c r="BU347" s="1277"/>
      <c r="BV347" s="1277" t="s">
        <v>341</v>
      </c>
      <c r="BW347" s="1277"/>
      <c r="BX347" s="1277"/>
      <c r="BY347" s="1277"/>
      <c r="BZ347" s="1277"/>
      <c r="CA347" s="1277"/>
      <c r="CB347" s="1303"/>
      <c r="CC347" s="1304" t="s">
        <v>341</v>
      </c>
      <c r="CD347" s="1277"/>
      <c r="CE347" s="1277"/>
      <c r="CF347" s="1277"/>
      <c r="CG347" s="1277"/>
      <c r="CH347" s="1277"/>
      <c r="CI347" s="1303"/>
      <c r="CJ347" s="41"/>
    </row>
    <row r="348" spans="1:88" ht="12" customHeight="1" x14ac:dyDescent="0.15">
      <c r="A348" s="1428"/>
      <c r="B348" s="1429"/>
      <c r="C348" s="1429"/>
      <c r="D348" s="1429"/>
      <c r="E348" s="1429"/>
      <c r="F348" s="1429"/>
      <c r="G348" s="1430"/>
      <c r="H348" s="1437"/>
      <c r="I348" s="1438"/>
      <c r="J348" s="1439"/>
      <c r="K348" s="988"/>
      <c r="L348" s="1508"/>
      <c r="M348" s="1508"/>
      <c r="N348" s="1508"/>
      <c r="O348" s="1508"/>
      <c r="P348" s="1508"/>
      <c r="Q348" s="1508"/>
      <c r="R348" s="1508"/>
      <c r="S348" s="1509"/>
      <c r="T348" s="1459"/>
      <c r="U348" s="1460"/>
      <c r="V348" s="1461"/>
      <c r="W348" s="1447"/>
      <c r="X348" s="1448"/>
      <c r="Y348" s="1449"/>
      <c r="Z348" s="1447"/>
      <c r="AA348" s="1450"/>
      <c r="AB348" s="1450"/>
      <c r="AC348" s="1450"/>
      <c r="AD348" s="1449"/>
      <c r="AE348" s="1511"/>
      <c r="AF348" s="1452"/>
      <c r="AG348" s="1454"/>
      <c r="AH348" s="1452"/>
      <c r="AI348" s="1452"/>
      <c r="AJ348" s="1457"/>
      <c r="AK348" s="1457"/>
      <c r="AL348" s="1458"/>
      <c r="AM348" s="1284"/>
      <c r="AN348" s="1285"/>
      <c r="AO348" s="1286"/>
      <c r="AP348" s="1284"/>
      <c r="AQ348" s="1285"/>
      <c r="AR348" s="1286"/>
      <c r="AS348" s="1287"/>
      <c r="AT348" s="1288"/>
      <c r="AU348" s="204" t="s">
        <v>386</v>
      </c>
      <c r="AV348" s="1289"/>
      <c r="AW348" s="1290"/>
      <c r="AX348" s="1284"/>
      <c r="AY348" s="1285"/>
      <c r="AZ348" s="1286"/>
      <c r="BA348" s="1465" t="str">
        <f>IF(AND(ISBLANK(AP348),ISBLANK(AX348),ISBLANK(AP349),ISBLANK(AX349),ISBLANK(AP350),ISBLANK(AX350))," ",IF(AND(ISBLANK(AP349),ISBLANK(AX349),ISBLANK(AP350),ISBLANK(AX350)),AP348*AX348,IF(AND(ISBLANK(AP350),ISBLANK(AX350)),(AP348*AX348)+(AP349*AX349),(AP348*AX348)+(AP349*AX349)+(AP350*AX350))))</f>
        <v xml:space="preserve"> </v>
      </c>
      <c r="BB348" s="1465"/>
      <c r="BC348" s="1465"/>
      <c r="BD348" s="1465"/>
      <c r="BE348" s="1465"/>
      <c r="BF348" s="1465"/>
      <c r="BG348" s="1465"/>
      <c r="BH348" s="1487"/>
      <c r="BI348" s="1487"/>
      <c r="BJ348" s="1487"/>
      <c r="BK348" s="1487"/>
      <c r="BL348" s="1487"/>
      <c r="BM348" s="1487"/>
      <c r="BN348" s="1487"/>
      <c r="BO348" s="1467" t="str">
        <f>IF(OR(BA348=" ",ISBLANK(BH348))," ",ROUNDDOWN(BA348*BH348,0))</f>
        <v xml:space="preserve"> </v>
      </c>
      <c r="BP348" s="1467"/>
      <c r="BQ348" s="1467"/>
      <c r="BR348" s="1467"/>
      <c r="BS348" s="1467"/>
      <c r="BT348" s="1467"/>
      <c r="BU348" s="1467"/>
      <c r="BV348" s="1469">
        <f>IFERROR(INDEX('報告書(２葉)'!$BK$10:$BK$95,MATCH(H347,'報告書(２葉)'!$BI$10:$BI$95,0)),"")</f>
        <v>0</v>
      </c>
      <c r="BW348" s="1469"/>
      <c r="BX348" s="1469"/>
      <c r="BY348" s="1469"/>
      <c r="BZ348" s="1469"/>
      <c r="CA348" s="1469"/>
      <c r="CB348" s="1470"/>
      <c r="CC348" s="1328"/>
      <c r="CD348" s="1328"/>
      <c r="CE348" s="1328"/>
      <c r="CF348" s="1328"/>
      <c r="CG348" s="1328"/>
      <c r="CH348" s="1328"/>
      <c r="CI348" s="1328"/>
      <c r="CJ348" s="41"/>
    </row>
    <row r="349" spans="1:88" ht="20.100000000000001" customHeight="1" x14ac:dyDescent="0.15">
      <c r="A349" s="1428"/>
      <c r="B349" s="1429"/>
      <c r="C349" s="1429"/>
      <c r="D349" s="1429"/>
      <c r="E349" s="1429"/>
      <c r="F349" s="1429"/>
      <c r="G349" s="1430"/>
      <c r="H349" s="1437"/>
      <c r="I349" s="1438"/>
      <c r="J349" s="1439"/>
      <c r="K349" s="1332" t="str">
        <f ca="1">IFERROR(VLOOKUP(H347,INDIRECT("機械一覧"),3,FALSE),"")</f>
        <v/>
      </c>
      <c r="L349" s="1333"/>
      <c r="M349" s="1333"/>
      <c r="N349" s="1333"/>
      <c r="O349" s="1333"/>
      <c r="P349" s="1333"/>
      <c r="Q349" s="1333"/>
      <c r="R349" s="1333"/>
      <c r="S349" s="1334"/>
      <c r="T349" s="1462"/>
      <c r="U349" s="1463"/>
      <c r="V349" s="1464"/>
      <c r="W349" s="1447"/>
      <c r="X349" s="1448"/>
      <c r="Y349" s="1449"/>
      <c r="Z349" s="1447"/>
      <c r="AA349" s="1450"/>
      <c r="AB349" s="1450"/>
      <c r="AC349" s="1450"/>
      <c r="AD349" s="1449"/>
      <c r="AE349" s="833"/>
      <c r="AF349" s="833"/>
      <c r="AG349" s="833"/>
      <c r="AH349" s="833"/>
      <c r="AI349" s="833"/>
      <c r="AJ349" s="833"/>
      <c r="AK349" s="833"/>
      <c r="AL349" s="908"/>
      <c r="AM349" s="1243"/>
      <c r="AN349" s="1244"/>
      <c r="AO349" s="1245"/>
      <c r="AP349" s="1243"/>
      <c r="AQ349" s="1244"/>
      <c r="AR349" s="1245"/>
      <c r="AS349" s="1246"/>
      <c r="AT349" s="1247"/>
      <c r="AU349" s="205" t="s">
        <v>386</v>
      </c>
      <c r="AV349" s="1248"/>
      <c r="AW349" s="1249"/>
      <c r="AX349" s="1243"/>
      <c r="AY349" s="1244"/>
      <c r="AZ349" s="1245"/>
      <c r="BA349" s="1466"/>
      <c r="BB349" s="1466"/>
      <c r="BC349" s="1466"/>
      <c r="BD349" s="1466"/>
      <c r="BE349" s="1466"/>
      <c r="BF349" s="1466"/>
      <c r="BG349" s="1466"/>
      <c r="BH349" s="1488"/>
      <c r="BI349" s="1488"/>
      <c r="BJ349" s="1488"/>
      <c r="BK349" s="1488"/>
      <c r="BL349" s="1488"/>
      <c r="BM349" s="1488"/>
      <c r="BN349" s="1488"/>
      <c r="BO349" s="1468"/>
      <c r="BP349" s="1468"/>
      <c r="BQ349" s="1468"/>
      <c r="BR349" s="1468"/>
      <c r="BS349" s="1468"/>
      <c r="BT349" s="1468"/>
      <c r="BU349" s="1468"/>
      <c r="BV349" s="1469"/>
      <c r="BW349" s="1469"/>
      <c r="BX349" s="1469"/>
      <c r="BY349" s="1469"/>
      <c r="BZ349" s="1469"/>
      <c r="CA349" s="1469"/>
      <c r="CB349" s="1470"/>
      <c r="CC349" s="1329"/>
      <c r="CD349" s="1329"/>
      <c r="CE349" s="1329"/>
      <c r="CF349" s="1329"/>
      <c r="CG349" s="1329"/>
      <c r="CH349" s="1329"/>
      <c r="CI349" s="1329"/>
      <c r="CJ349" s="41"/>
    </row>
    <row r="350" spans="1:88" ht="20.100000000000001" customHeight="1" x14ac:dyDescent="0.15">
      <c r="A350" s="1431"/>
      <c r="B350" s="1432"/>
      <c r="C350" s="1432"/>
      <c r="D350" s="1432"/>
      <c r="E350" s="1432"/>
      <c r="F350" s="1432"/>
      <c r="G350" s="1433"/>
      <c r="H350" s="1437"/>
      <c r="I350" s="1438"/>
      <c r="J350" s="1439"/>
      <c r="K350" s="1380" t="str">
        <f ca="1">IFERROR(VLOOKUP(H347,INDIRECT("機械一覧"),4,FALSE),"")</f>
        <v/>
      </c>
      <c r="L350" s="1381"/>
      <c r="M350" s="1381"/>
      <c r="N350" s="1381"/>
      <c r="O350" s="1381"/>
      <c r="P350" s="1381"/>
      <c r="Q350" s="1381"/>
      <c r="R350" s="1381"/>
      <c r="S350" s="198" t="s">
        <v>351</v>
      </c>
      <c r="T350" s="1462"/>
      <c r="U350" s="1463"/>
      <c r="V350" s="1464"/>
      <c r="W350" s="1447"/>
      <c r="X350" s="1450"/>
      <c r="Y350" s="1449"/>
      <c r="Z350" s="1447"/>
      <c r="AA350" s="1450"/>
      <c r="AB350" s="1450"/>
      <c r="AC350" s="1450"/>
      <c r="AD350" s="1449"/>
      <c r="AE350" s="1307"/>
      <c r="AF350" s="1294"/>
      <c r="AG350" s="201" t="s">
        <v>27</v>
      </c>
      <c r="AH350" s="1294"/>
      <c r="AI350" s="1294"/>
      <c r="AJ350" s="1295" t="s">
        <v>135</v>
      </c>
      <c r="AK350" s="1295"/>
      <c r="AL350" s="1296"/>
      <c r="AM350" s="1243"/>
      <c r="AN350" s="1244"/>
      <c r="AO350" s="1245"/>
      <c r="AP350" s="1284"/>
      <c r="AQ350" s="1285"/>
      <c r="AR350" s="1286"/>
      <c r="AS350" s="1246"/>
      <c r="AT350" s="1247"/>
      <c r="AU350" s="205" t="s">
        <v>386</v>
      </c>
      <c r="AV350" s="1248"/>
      <c r="AW350" s="1249"/>
      <c r="AX350" s="1284"/>
      <c r="AY350" s="1285"/>
      <c r="AZ350" s="1286"/>
      <c r="BA350" s="1466"/>
      <c r="BB350" s="1466"/>
      <c r="BC350" s="1466"/>
      <c r="BD350" s="1466"/>
      <c r="BE350" s="1466"/>
      <c r="BF350" s="1466"/>
      <c r="BG350" s="1466"/>
      <c r="BH350" s="1488"/>
      <c r="BI350" s="1488"/>
      <c r="BJ350" s="1488"/>
      <c r="BK350" s="1488"/>
      <c r="BL350" s="1488"/>
      <c r="BM350" s="1488"/>
      <c r="BN350" s="1488"/>
      <c r="BO350" s="1468"/>
      <c r="BP350" s="1468"/>
      <c r="BQ350" s="1468"/>
      <c r="BR350" s="1468"/>
      <c r="BS350" s="1468"/>
      <c r="BT350" s="1468"/>
      <c r="BU350" s="1468"/>
      <c r="BV350" s="1305" t="str">
        <f>IFERROR(INDEX('報告書(２葉)'!$BJ$11:$BJ$95,MATCH(H347,'報告書(２葉)'!$BI$11:$BI$95,0)),"")</f>
        <v/>
      </c>
      <c r="BW350" s="1305"/>
      <c r="BX350" s="1305"/>
      <c r="BY350" s="1305"/>
      <c r="BZ350" s="1305"/>
      <c r="CA350" s="1305"/>
      <c r="CB350" s="1306"/>
      <c r="CC350" s="1329"/>
      <c r="CD350" s="1329"/>
      <c r="CE350" s="1329"/>
      <c r="CF350" s="1329"/>
      <c r="CG350" s="1329"/>
      <c r="CH350" s="1329"/>
      <c r="CI350" s="1329"/>
      <c r="CJ350" s="41"/>
    </row>
    <row r="351" spans="1:88" ht="20.100000000000001" customHeight="1" x14ac:dyDescent="0.15">
      <c r="A351" s="1471" t="str">
        <f ca="1">IFERROR(VLOOKUP(H351,INDIRECT("機械一覧"),2,FALSE),"")</f>
        <v/>
      </c>
      <c r="B351" s="1472"/>
      <c r="C351" s="1472"/>
      <c r="D351" s="1472"/>
      <c r="E351" s="1472"/>
      <c r="F351" s="1472"/>
      <c r="G351" s="1473"/>
      <c r="H351" s="1437"/>
      <c r="I351" s="1438"/>
      <c r="J351" s="1439"/>
      <c r="K351" s="182" t="s">
        <v>335</v>
      </c>
      <c r="L351" s="1237" t="str">
        <f ca="1">IFERROR(VLOOKUP(H351,INDIRECT("機械一覧"),5,FALSE),"")</f>
        <v/>
      </c>
      <c r="M351" s="1237"/>
      <c r="N351" s="1237"/>
      <c r="O351" s="1237"/>
      <c r="P351" s="1237"/>
      <c r="Q351" s="1237"/>
      <c r="R351" s="1237"/>
      <c r="S351" s="1238"/>
      <c r="T351" s="1479"/>
      <c r="U351" s="1479"/>
      <c r="V351" s="1479"/>
      <c r="W351" s="1480" t="str">
        <f ca="1">IFERROR(VLOOKUP(H351,INDIRECT("機械一覧"),14,FALSE),"")</f>
        <v/>
      </c>
      <c r="X351" s="1481"/>
      <c r="Y351" s="1482"/>
      <c r="Z351" s="1480" t="str">
        <f ca="1">IFERROR(VLOOKUP(H351,INDIRECT("機械一覧"),16,FALSE),"")</f>
        <v/>
      </c>
      <c r="AA351" s="1481"/>
      <c r="AB351" s="1481"/>
      <c r="AC351" s="1481"/>
      <c r="AD351" s="1482"/>
      <c r="AE351" s="1239"/>
      <c r="AF351" s="1240"/>
      <c r="AG351" s="202" t="s">
        <v>27</v>
      </c>
      <c r="AH351" s="1240"/>
      <c r="AI351" s="1240"/>
      <c r="AJ351" s="1241" t="s">
        <v>307</v>
      </c>
      <c r="AK351" s="1241"/>
      <c r="AL351" s="1242"/>
      <c r="AM351" s="1243"/>
      <c r="AN351" s="1244"/>
      <c r="AO351" s="1245"/>
      <c r="AP351" s="1243"/>
      <c r="AQ351" s="1244"/>
      <c r="AR351" s="1245"/>
      <c r="AS351" s="1246"/>
      <c r="AT351" s="1247"/>
      <c r="AU351" s="205" t="s">
        <v>386</v>
      </c>
      <c r="AV351" s="1248"/>
      <c r="AW351" s="1249"/>
      <c r="AX351" s="1243"/>
      <c r="AY351" s="1244"/>
      <c r="AZ351" s="1245"/>
      <c r="BA351" s="1465" t="str">
        <f>IF(AND(ISBLANK(AP351),ISBLANK(AX351),ISBLANK(AP352),ISBLANK(AX352),ISBLANK(AP353),ISBLANK(AX353))," ",IF(AND(ISBLANK(AP352),ISBLANK(AX352),ISBLANK(AP353),ISBLANK(AX353)),AP351*AX351,IF(AND(ISBLANK(AP353),ISBLANK(AX353)),(AP351*AX351)+(AP352*AX352),(AP351*AX351)+(AP352*AX352)+(AP353*AX353))))</f>
        <v xml:space="preserve"> </v>
      </c>
      <c r="BB351" s="1465"/>
      <c r="BC351" s="1465"/>
      <c r="BD351" s="1465"/>
      <c r="BE351" s="1465"/>
      <c r="BF351" s="1465"/>
      <c r="BG351" s="1465"/>
      <c r="BH351" s="1488"/>
      <c r="BI351" s="1488"/>
      <c r="BJ351" s="1488"/>
      <c r="BK351" s="1488"/>
      <c r="BL351" s="1488"/>
      <c r="BM351" s="1488"/>
      <c r="BN351" s="1488"/>
      <c r="BO351" s="1468" t="str">
        <f>IF(OR(BA351=" ",ISBLANK(BH351))," ",ROUNDDOWN(BA351*BH351,0))</f>
        <v xml:space="preserve"> </v>
      </c>
      <c r="BP351" s="1468"/>
      <c r="BQ351" s="1468"/>
      <c r="BR351" s="1468"/>
      <c r="BS351" s="1468"/>
      <c r="BT351" s="1468"/>
      <c r="BU351" s="1468"/>
      <c r="BV351" s="1469">
        <f>IFERROR(INDEX('報告書(２葉)'!$BK$11:$BK$95,MATCH(H351,'報告書(２葉)'!$BI$11:$BI$95,0)),"")</f>
        <v>0</v>
      </c>
      <c r="BW351" s="1469"/>
      <c r="BX351" s="1469"/>
      <c r="BY351" s="1469"/>
      <c r="BZ351" s="1469"/>
      <c r="CA351" s="1469"/>
      <c r="CB351" s="1470"/>
      <c r="CC351" s="1329"/>
      <c r="CD351" s="1329"/>
      <c r="CE351" s="1329"/>
      <c r="CF351" s="1329"/>
      <c r="CG351" s="1329"/>
      <c r="CH351" s="1329"/>
      <c r="CI351" s="1329"/>
      <c r="CJ351" s="41"/>
    </row>
    <row r="352" spans="1:88" ht="20.100000000000001" customHeight="1" x14ac:dyDescent="0.15">
      <c r="A352" s="1474"/>
      <c r="B352" s="941"/>
      <c r="C352" s="941"/>
      <c r="D352" s="941"/>
      <c r="E352" s="941"/>
      <c r="F352" s="941"/>
      <c r="G352" s="1475"/>
      <c r="H352" s="1437"/>
      <c r="I352" s="1438"/>
      <c r="J352" s="1439"/>
      <c r="K352" s="1332" t="str">
        <f ca="1">IFERROR(VLOOKUP(H351,INDIRECT("機械一覧"),3,FALSE),"")</f>
        <v/>
      </c>
      <c r="L352" s="1333"/>
      <c r="M352" s="1333"/>
      <c r="N352" s="1333"/>
      <c r="O352" s="1333"/>
      <c r="P352" s="1333"/>
      <c r="Q352" s="1333"/>
      <c r="R352" s="1333"/>
      <c r="S352" s="1334"/>
      <c r="T352" s="1479"/>
      <c r="U352" s="1479"/>
      <c r="V352" s="1479"/>
      <c r="W352" s="1447"/>
      <c r="X352" s="1450"/>
      <c r="Y352" s="1449"/>
      <c r="Z352" s="1447"/>
      <c r="AA352" s="1450"/>
      <c r="AB352" s="1450"/>
      <c r="AC352" s="1450"/>
      <c r="AD352" s="1449"/>
      <c r="AE352" s="833"/>
      <c r="AF352" s="833"/>
      <c r="AG352" s="833"/>
      <c r="AH352" s="833"/>
      <c r="AI352" s="833"/>
      <c r="AJ352" s="833"/>
      <c r="AK352" s="833"/>
      <c r="AL352" s="908"/>
      <c r="AM352" s="1243"/>
      <c r="AN352" s="1244"/>
      <c r="AO352" s="1245"/>
      <c r="AP352" s="1284"/>
      <c r="AQ352" s="1285"/>
      <c r="AR352" s="1286"/>
      <c r="AS352" s="1246"/>
      <c r="AT352" s="1247"/>
      <c r="AU352" s="205" t="s">
        <v>386</v>
      </c>
      <c r="AV352" s="1248"/>
      <c r="AW352" s="1249"/>
      <c r="AX352" s="1284"/>
      <c r="AY352" s="1285"/>
      <c r="AZ352" s="1286"/>
      <c r="BA352" s="1466"/>
      <c r="BB352" s="1466"/>
      <c r="BC352" s="1466"/>
      <c r="BD352" s="1466"/>
      <c r="BE352" s="1466"/>
      <c r="BF352" s="1466"/>
      <c r="BG352" s="1466"/>
      <c r="BH352" s="1488"/>
      <c r="BI352" s="1488"/>
      <c r="BJ352" s="1488"/>
      <c r="BK352" s="1488"/>
      <c r="BL352" s="1488"/>
      <c r="BM352" s="1488"/>
      <c r="BN352" s="1488"/>
      <c r="BO352" s="1468"/>
      <c r="BP352" s="1468"/>
      <c r="BQ352" s="1468"/>
      <c r="BR352" s="1468"/>
      <c r="BS352" s="1468"/>
      <c r="BT352" s="1468"/>
      <c r="BU352" s="1468"/>
      <c r="BV352" s="1469"/>
      <c r="BW352" s="1469"/>
      <c r="BX352" s="1469"/>
      <c r="BY352" s="1469"/>
      <c r="BZ352" s="1469"/>
      <c r="CA352" s="1469"/>
      <c r="CB352" s="1470"/>
      <c r="CC352" s="1329"/>
      <c r="CD352" s="1329"/>
      <c r="CE352" s="1329"/>
      <c r="CF352" s="1329"/>
      <c r="CG352" s="1329"/>
      <c r="CH352" s="1329"/>
      <c r="CI352" s="1329"/>
      <c r="CJ352" s="41"/>
    </row>
    <row r="353" spans="1:88" ht="20.100000000000001" customHeight="1" x14ac:dyDescent="0.15">
      <c r="A353" s="1476"/>
      <c r="B353" s="1477"/>
      <c r="C353" s="1477"/>
      <c r="D353" s="1477"/>
      <c r="E353" s="1477"/>
      <c r="F353" s="1477"/>
      <c r="G353" s="1478"/>
      <c r="H353" s="1437"/>
      <c r="I353" s="1438"/>
      <c r="J353" s="1439"/>
      <c r="K353" s="1380" t="str">
        <f ca="1">IFERROR(VLOOKUP(H351,INDIRECT("機械一覧"),4,FALSE),"")</f>
        <v/>
      </c>
      <c r="L353" s="1381"/>
      <c r="M353" s="1381"/>
      <c r="N353" s="1381"/>
      <c r="O353" s="1381"/>
      <c r="P353" s="1381"/>
      <c r="Q353" s="1381"/>
      <c r="R353" s="1381"/>
      <c r="S353" s="198" t="s">
        <v>351</v>
      </c>
      <c r="T353" s="1479"/>
      <c r="U353" s="1479"/>
      <c r="V353" s="1479"/>
      <c r="W353" s="1483"/>
      <c r="X353" s="1484"/>
      <c r="Y353" s="1485"/>
      <c r="Z353" s="1483"/>
      <c r="AA353" s="1484"/>
      <c r="AB353" s="1484"/>
      <c r="AC353" s="1484"/>
      <c r="AD353" s="1485"/>
      <c r="AE353" s="1307"/>
      <c r="AF353" s="1294"/>
      <c r="AG353" s="201" t="s">
        <v>27</v>
      </c>
      <c r="AH353" s="1294"/>
      <c r="AI353" s="1294"/>
      <c r="AJ353" s="1295" t="s">
        <v>135</v>
      </c>
      <c r="AK353" s="1295"/>
      <c r="AL353" s="1296"/>
      <c r="AM353" s="1243"/>
      <c r="AN353" s="1244"/>
      <c r="AO353" s="1245"/>
      <c r="AP353" s="1243"/>
      <c r="AQ353" s="1244"/>
      <c r="AR353" s="1245"/>
      <c r="AS353" s="1246"/>
      <c r="AT353" s="1247"/>
      <c r="AU353" s="205" t="s">
        <v>386</v>
      </c>
      <c r="AV353" s="1248"/>
      <c r="AW353" s="1249"/>
      <c r="AX353" s="1243"/>
      <c r="AY353" s="1244"/>
      <c r="AZ353" s="1245"/>
      <c r="BA353" s="1466"/>
      <c r="BB353" s="1466"/>
      <c r="BC353" s="1466"/>
      <c r="BD353" s="1466"/>
      <c r="BE353" s="1466"/>
      <c r="BF353" s="1466"/>
      <c r="BG353" s="1466"/>
      <c r="BH353" s="1488"/>
      <c r="BI353" s="1488"/>
      <c r="BJ353" s="1488"/>
      <c r="BK353" s="1488"/>
      <c r="BL353" s="1488"/>
      <c r="BM353" s="1488"/>
      <c r="BN353" s="1488"/>
      <c r="BO353" s="1468"/>
      <c r="BP353" s="1468"/>
      <c r="BQ353" s="1468"/>
      <c r="BR353" s="1468"/>
      <c r="BS353" s="1468"/>
      <c r="BT353" s="1468"/>
      <c r="BU353" s="1468"/>
      <c r="BV353" s="1305" t="str">
        <f>IFERROR(INDEX('報告書(２葉)'!$BJ$11:$BJ$95,MATCH(H351,'報告書(２葉)'!$BI$11:$BI$95,0)),"")</f>
        <v/>
      </c>
      <c r="BW353" s="1305"/>
      <c r="BX353" s="1305"/>
      <c r="BY353" s="1305"/>
      <c r="BZ353" s="1305"/>
      <c r="CA353" s="1305"/>
      <c r="CB353" s="1306"/>
      <c r="CC353" s="1329"/>
      <c r="CD353" s="1329"/>
      <c r="CE353" s="1329"/>
      <c r="CF353" s="1329"/>
      <c r="CG353" s="1329"/>
      <c r="CH353" s="1329"/>
      <c r="CI353" s="1329"/>
      <c r="CJ353" s="41"/>
    </row>
    <row r="354" spans="1:88" ht="20.100000000000001" customHeight="1" x14ac:dyDescent="0.15">
      <c r="A354" s="1471" t="str">
        <f ca="1">IFERROR(VLOOKUP(H354,INDIRECT("機械一覧"),2,FALSE),"")</f>
        <v/>
      </c>
      <c r="B354" s="1472"/>
      <c r="C354" s="1472"/>
      <c r="D354" s="1472"/>
      <c r="E354" s="1472"/>
      <c r="F354" s="1472"/>
      <c r="G354" s="1473"/>
      <c r="H354" s="1489"/>
      <c r="I354" s="1489"/>
      <c r="J354" s="1489"/>
      <c r="K354" s="182" t="s">
        <v>335</v>
      </c>
      <c r="L354" s="1237" t="str">
        <f ca="1">IFERROR(VLOOKUP(H354,INDIRECT("機械一覧"),5,FALSE),"")</f>
        <v/>
      </c>
      <c r="M354" s="1237"/>
      <c r="N354" s="1237"/>
      <c r="O354" s="1237"/>
      <c r="P354" s="1237"/>
      <c r="Q354" s="1237"/>
      <c r="R354" s="1237"/>
      <c r="S354" s="1238"/>
      <c r="T354" s="1479"/>
      <c r="U354" s="1479"/>
      <c r="V354" s="1479"/>
      <c r="W354" s="1480" t="str">
        <f ca="1">IFERROR(VLOOKUP(H354,INDIRECT("機械一覧"),14,FALSE),"")</f>
        <v/>
      </c>
      <c r="X354" s="1481"/>
      <c r="Y354" s="1482"/>
      <c r="Z354" s="1480" t="str">
        <f ca="1">IFERROR(VLOOKUP(H354,INDIRECT("機械一覧"),16,FALSE),"")</f>
        <v/>
      </c>
      <c r="AA354" s="1481"/>
      <c r="AB354" s="1481"/>
      <c r="AC354" s="1481"/>
      <c r="AD354" s="1482"/>
      <c r="AE354" s="1239"/>
      <c r="AF354" s="1240"/>
      <c r="AG354" s="202" t="s">
        <v>27</v>
      </c>
      <c r="AH354" s="1240"/>
      <c r="AI354" s="1240"/>
      <c r="AJ354" s="1241" t="s">
        <v>307</v>
      </c>
      <c r="AK354" s="1241"/>
      <c r="AL354" s="1242"/>
      <c r="AM354" s="1243"/>
      <c r="AN354" s="1244"/>
      <c r="AO354" s="1245"/>
      <c r="AP354" s="1284"/>
      <c r="AQ354" s="1285"/>
      <c r="AR354" s="1286"/>
      <c r="AS354" s="1246"/>
      <c r="AT354" s="1247"/>
      <c r="AU354" s="205" t="s">
        <v>386</v>
      </c>
      <c r="AV354" s="1248"/>
      <c r="AW354" s="1249"/>
      <c r="AX354" s="1284"/>
      <c r="AY354" s="1285"/>
      <c r="AZ354" s="1286"/>
      <c r="BA354" s="1465" t="str">
        <f>IF(AND(ISBLANK(AP354),ISBLANK(AX354),ISBLANK(AP355),ISBLANK(AX355),ISBLANK(AP356),ISBLANK(AX356))," ",IF(AND(ISBLANK(AP355),ISBLANK(AX355),ISBLANK(AP356),ISBLANK(AX356)),AP354*AX354,IF(AND(ISBLANK(AP356),ISBLANK(AX356)),(AP354*AX354)+(AP355*AX355),(AP354*AX354)+(AP355*AX355)+(AP356*AX356))))</f>
        <v xml:space="preserve"> </v>
      </c>
      <c r="BB354" s="1465"/>
      <c r="BC354" s="1465"/>
      <c r="BD354" s="1465"/>
      <c r="BE354" s="1465"/>
      <c r="BF354" s="1465"/>
      <c r="BG354" s="1465"/>
      <c r="BH354" s="1488"/>
      <c r="BI354" s="1488"/>
      <c r="BJ354" s="1488"/>
      <c r="BK354" s="1488"/>
      <c r="BL354" s="1488"/>
      <c r="BM354" s="1488"/>
      <c r="BN354" s="1488"/>
      <c r="BO354" s="1468" t="str">
        <f>IF(OR(BA354=" ",ISBLANK(BH354))," ",ROUNDDOWN(BA354*BH354,0))</f>
        <v xml:space="preserve"> </v>
      </c>
      <c r="BP354" s="1468"/>
      <c r="BQ354" s="1468"/>
      <c r="BR354" s="1468"/>
      <c r="BS354" s="1468"/>
      <c r="BT354" s="1468"/>
      <c r="BU354" s="1468"/>
      <c r="BV354" s="1469">
        <f>IFERROR(INDEX('報告書(２葉)'!$BK$11:$BK$95,MATCH(H354,'報告書(２葉)'!$BI$11:$BI$95,0)),"")</f>
        <v>0</v>
      </c>
      <c r="BW354" s="1469"/>
      <c r="BX354" s="1469"/>
      <c r="BY354" s="1469"/>
      <c r="BZ354" s="1469"/>
      <c r="CA354" s="1469"/>
      <c r="CB354" s="1470"/>
      <c r="CC354" s="1329"/>
      <c r="CD354" s="1329"/>
      <c r="CE354" s="1329"/>
      <c r="CF354" s="1329"/>
      <c r="CG354" s="1329"/>
      <c r="CH354" s="1329"/>
      <c r="CI354" s="1329"/>
      <c r="CJ354" s="41"/>
    </row>
    <row r="355" spans="1:88" ht="20.100000000000001" customHeight="1" x14ac:dyDescent="0.15">
      <c r="A355" s="1474"/>
      <c r="B355" s="941"/>
      <c r="C355" s="941"/>
      <c r="D355" s="941"/>
      <c r="E355" s="941"/>
      <c r="F355" s="941"/>
      <c r="G355" s="1475"/>
      <c r="H355" s="1489"/>
      <c r="I355" s="1489"/>
      <c r="J355" s="1489"/>
      <c r="K355" s="1332" t="str">
        <f ca="1">IFERROR(VLOOKUP(H354,INDIRECT("機械一覧"),3,FALSE),"")</f>
        <v/>
      </c>
      <c r="L355" s="1333"/>
      <c r="M355" s="1333"/>
      <c r="N355" s="1333"/>
      <c r="O355" s="1333"/>
      <c r="P355" s="1333"/>
      <c r="Q355" s="1333"/>
      <c r="R355" s="1333"/>
      <c r="S355" s="1334"/>
      <c r="T355" s="1479"/>
      <c r="U355" s="1479"/>
      <c r="V355" s="1479"/>
      <c r="W355" s="1447"/>
      <c r="X355" s="1450"/>
      <c r="Y355" s="1449"/>
      <c r="Z355" s="1447"/>
      <c r="AA355" s="1450"/>
      <c r="AB355" s="1450"/>
      <c r="AC355" s="1450"/>
      <c r="AD355" s="1449"/>
      <c r="AE355" s="833"/>
      <c r="AF355" s="833"/>
      <c r="AG355" s="833"/>
      <c r="AH355" s="833"/>
      <c r="AI355" s="833"/>
      <c r="AJ355" s="833"/>
      <c r="AK355" s="833"/>
      <c r="AL355" s="908"/>
      <c r="AM355" s="1243"/>
      <c r="AN355" s="1244"/>
      <c r="AO355" s="1245"/>
      <c r="AP355" s="1243"/>
      <c r="AQ355" s="1244"/>
      <c r="AR355" s="1245"/>
      <c r="AS355" s="1246"/>
      <c r="AT355" s="1247"/>
      <c r="AU355" s="205" t="s">
        <v>386</v>
      </c>
      <c r="AV355" s="1248"/>
      <c r="AW355" s="1249"/>
      <c r="AX355" s="1243"/>
      <c r="AY355" s="1244"/>
      <c r="AZ355" s="1245"/>
      <c r="BA355" s="1466"/>
      <c r="BB355" s="1466"/>
      <c r="BC355" s="1466"/>
      <c r="BD355" s="1466"/>
      <c r="BE355" s="1466"/>
      <c r="BF355" s="1466"/>
      <c r="BG355" s="1466"/>
      <c r="BH355" s="1488"/>
      <c r="BI355" s="1488"/>
      <c r="BJ355" s="1488"/>
      <c r="BK355" s="1488"/>
      <c r="BL355" s="1488"/>
      <c r="BM355" s="1488"/>
      <c r="BN355" s="1488"/>
      <c r="BO355" s="1468"/>
      <c r="BP355" s="1468"/>
      <c r="BQ355" s="1468"/>
      <c r="BR355" s="1468"/>
      <c r="BS355" s="1468"/>
      <c r="BT355" s="1468"/>
      <c r="BU355" s="1468"/>
      <c r="BV355" s="1469"/>
      <c r="BW355" s="1469"/>
      <c r="BX355" s="1469"/>
      <c r="BY355" s="1469"/>
      <c r="BZ355" s="1469"/>
      <c r="CA355" s="1469"/>
      <c r="CB355" s="1470"/>
      <c r="CC355" s="1329"/>
      <c r="CD355" s="1329"/>
      <c r="CE355" s="1329"/>
      <c r="CF355" s="1329"/>
      <c r="CG355" s="1329"/>
      <c r="CH355" s="1329"/>
      <c r="CI355" s="1329"/>
      <c r="CJ355" s="41"/>
    </row>
    <row r="356" spans="1:88" ht="20.100000000000001" customHeight="1" x14ac:dyDescent="0.15">
      <c r="A356" s="1476"/>
      <c r="B356" s="1477"/>
      <c r="C356" s="1477"/>
      <c r="D356" s="1477"/>
      <c r="E356" s="1477"/>
      <c r="F356" s="1477"/>
      <c r="G356" s="1478"/>
      <c r="H356" s="1489"/>
      <c r="I356" s="1489"/>
      <c r="J356" s="1489"/>
      <c r="K356" s="1380" t="str">
        <f ca="1">IFERROR(VLOOKUP(H354,INDIRECT("機械一覧"),4,FALSE),"")</f>
        <v/>
      </c>
      <c r="L356" s="1381"/>
      <c r="M356" s="1381"/>
      <c r="N356" s="1381"/>
      <c r="O356" s="1381"/>
      <c r="P356" s="1381"/>
      <c r="Q356" s="1381"/>
      <c r="R356" s="1381"/>
      <c r="S356" s="198" t="s">
        <v>351</v>
      </c>
      <c r="T356" s="1479"/>
      <c r="U356" s="1479"/>
      <c r="V356" s="1479"/>
      <c r="W356" s="1483"/>
      <c r="X356" s="1484"/>
      <c r="Y356" s="1485"/>
      <c r="Z356" s="1483"/>
      <c r="AA356" s="1484"/>
      <c r="AB356" s="1484"/>
      <c r="AC356" s="1484"/>
      <c r="AD356" s="1485"/>
      <c r="AE356" s="1307"/>
      <c r="AF356" s="1294"/>
      <c r="AG356" s="201" t="s">
        <v>27</v>
      </c>
      <c r="AH356" s="1294"/>
      <c r="AI356" s="1294"/>
      <c r="AJ356" s="1295" t="s">
        <v>135</v>
      </c>
      <c r="AK356" s="1295"/>
      <c r="AL356" s="1296"/>
      <c r="AM356" s="1243"/>
      <c r="AN356" s="1244"/>
      <c r="AO356" s="1245"/>
      <c r="AP356" s="1284"/>
      <c r="AQ356" s="1285"/>
      <c r="AR356" s="1286"/>
      <c r="AS356" s="1246"/>
      <c r="AT356" s="1247"/>
      <c r="AU356" s="205" t="s">
        <v>386</v>
      </c>
      <c r="AV356" s="1248"/>
      <c r="AW356" s="1249"/>
      <c r="AX356" s="1284"/>
      <c r="AY356" s="1285"/>
      <c r="AZ356" s="1286"/>
      <c r="BA356" s="1466"/>
      <c r="BB356" s="1466"/>
      <c r="BC356" s="1466"/>
      <c r="BD356" s="1466"/>
      <c r="BE356" s="1466"/>
      <c r="BF356" s="1466"/>
      <c r="BG356" s="1466"/>
      <c r="BH356" s="1488"/>
      <c r="BI356" s="1488"/>
      <c r="BJ356" s="1488"/>
      <c r="BK356" s="1488"/>
      <c r="BL356" s="1488"/>
      <c r="BM356" s="1488"/>
      <c r="BN356" s="1488"/>
      <c r="BO356" s="1468"/>
      <c r="BP356" s="1468"/>
      <c r="BQ356" s="1468"/>
      <c r="BR356" s="1468"/>
      <c r="BS356" s="1468"/>
      <c r="BT356" s="1468"/>
      <c r="BU356" s="1468"/>
      <c r="BV356" s="1305" t="str">
        <f>IFERROR(INDEX('報告書(２葉)'!$BJ$11:$BJ$95,MATCH(H354,'報告書(２葉)'!$BI$11:$BI$95,0)),"")</f>
        <v/>
      </c>
      <c r="BW356" s="1305"/>
      <c r="BX356" s="1305"/>
      <c r="BY356" s="1305"/>
      <c r="BZ356" s="1305"/>
      <c r="CA356" s="1305"/>
      <c r="CB356" s="1306"/>
      <c r="CC356" s="1329"/>
      <c r="CD356" s="1329"/>
      <c r="CE356" s="1329"/>
      <c r="CF356" s="1329"/>
      <c r="CG356" s="1329"/>
      <c r="CH356" s="1329"/>
      <c r="CI356" s="1329"/>
      <c r="CJ356" s="41"/>
    </row>
    <row r="357" spans="1:88" ht="20.100000000000001" customHeight="1" x14ac:dyDescent="0.15">
      <c r="A357" s="1471" t="str">
        <f ca="1">IFERROR(VLOOKUP(H357,INDIRECT("機械一覧"),2,FALSE),"")</f>
        <v/>
      </c>
      <c r="B357" s="1472"/>
      <c r="C357" s="1472"/>
      <c r="D357" s="1472"/>
      <c r="E357" s="1472"/>
      <c r="F357" s="1472"/>
      <c r="G357" s="1473"/>
      <c r="H357" s="1489"/>
      <c r="I357" s="1489"/>
      <c r="J357" s="1489"/>
      <c r="K357" s="182" t="s">
        <v>335</v>
      </c>
      <c r="L357" s="1237" t="str">
        <f ca="1">IFERROR(VLOOKUP(H357,INDIRECT("機械一覧"),5,FALSE),"")</f>
        <v/>
      </c>
      <c r="M357" s="1237"/>
      <c r="N357" s="1237"/>
      <c r="O357" s="1237"/>
      <c r="P357" s="1237"/>
      <c r="Q357" s="1237"/>
      <c r="R357" s="1237"/>
      <c r="S357" s="1238"/>
      <c r="T357" s="1479"/>
      <c r="U357" s="1479"/>
      <c r="V357" s="1479"/>
      <c r="W357" s="1480" t="str">
        <f ca="1">IFERROR(VLOOKUP(H357,INDIRECT("機械一覧"),14,FALSE),"")</f>
        <v/>
      </c>
      <c r="X357" s="1481"/>
      <c r="Y357" s="1482"/>
      <c r="Z357" s="1480" t="str">
        <f ca="1">IFERROR(VLOOKUP(H357,INDIRECT("機械一覧"),16,FALSE),"")</f>
        <v/>
      </c>
      <c r="AA357" s="1481"/>
      <c r="AB357" s="1481"/>
      <c r="AC357" s="1481"/>
      <c r="AD357" s="1482"/>
      <c r="AE357" s="1239"/>
      <c r="AF357" s="1240"/>
      <c r="AG357" s="202" t="s">
        <v>27</v>
      </c>
      <c r="AH357" s="1240"/>
      <c r="AI357" s="1240"/>
      <c r="AJ357" s="1241" t="s">
        <v>307</v>
      </c>
      <c r="AK357" s="1241"/>
      <c r="AL357" s="1242"/>
      <c r="AM357" s="1243"/>
      <c r="AN357" s="1244"/>
      <c r="AO357" s="1245"/>
      <c r="AP357" s="1243"/>
      <c r="AQ357" s="1244"/>
      <c r="AR357" s="1245"/>
      <c r="AS357" s="1246"/>
      <c r="AT357" s="1247"/>
      <c r="AU357" s="205" t="s">
        <v>386</v>
      </c>
      <c r="AV357" s="1248"/>
      <c r="AW357" s="1249"/>
      <c r="AX357" s="1243"/>
      <c r="AY357" s="1244"/>
      <c r="AZ357" s="1245"/>
      <c r="BA357" s="1465" t="str">
        <f>IF(AND(ISBLANK(AP357),ISBLANK(AX357),ISBLANK(AP358),ISBLANK(AX358),ISBLANK(AP359),ISBLANK(AX359))," ",IF(AND(ISBLANK(AP358),ISBLANK(AX358),ISBLANK(AP359),ISBLANK(AX359)),AP357*AX357,IF(AND(ISBLANK(AP359),ISBLANK(AX359)),(AP357*AX357)+(AP358*AX358),(AP357*AX357)+(AP358*AX358)+(AP359*AX359))))</f>
        <v xml:space="preserve"> </v>
      </c>
      <c r="BB357" s="1465"/>
      <c r="BC357" s="1465"/>
      <c r="BD357" s="1465"/>
      <c r="BE357" s="1465"/>
      <c r="BF357" s="1465"/>
      <c r="BG357" s="1465"/>
      <c r="BH357" s="1488"/>
      <c r="BI357" s="1488"/>
      <c r="BJ357" s="1488"/>
      <c r="BK357" s="1488"/>
      <c r="BL357" s="1488"/>
      <c r="BM357" s="1488"/>
      <c r="BN357" s="1488"/>
      <c r="BO357" s="1468" t="str">
        <f>IF(OR(BA357=" ",ISBLANK(BH357))," ",ROUNDDOWN(BA357*BH357,0))</f>
        <v xml:space="preserve"> </v>
      </c>
      <c r="BP357" s="1468"/>
      <c r="BQ357" s="1468"/>
      <c r="BR357" s="1468"/>
      <c r="BS357" s="1468"/>
      <c r="BT357" s="1468"/>
      <c r="BU357" s="1468"/>
      <c r="BV357" s="1469">
        <f>IFERROR(INDEX('報告書(２葉)'!$BK$11:$BK$95,MATCH(H357,'報告書(２葉)'!$BI$11:$BI$95,0)),"")</f>
        <v>0</v>
      </c>
      <c r="BW357" s="1469"/>
      <c r="BX357" s="1469"/>
      <c r="BY357" s="1469"/>
      <c r="BZ357" s="1469"/>
      <c r="CA357" s="1469"/>
      <c r="CB357" s="1470"/>
      <c r="CC357" s="1329"/>
      <c r="CD357" s="1329"/>
      <c r="CE357" s="1329"/>
      <c r="CF357" s="1329"/>
      <c r="CG357" s="1329"/>
      <c r="CH357" s="1329"/>
      <c r="CI357" s="1329"/>
      <c r="CJ357" s="41"/>
    </row>
    <row r="358" spans="1:88" ht="20.100000000000001" customHeight="1" x14ac:dyDescent="0.15">
      <c r="A358" s="1474"/>
      <c r="B358" s="941"/>
      <c r="C358" s="941"/>
      <c r="D358" s="941"/>
      <c r="E358" s="941"/>
      <c r="F358" s="941"/>
      <c r="G358" s="1475"/>
      <c r="H358" s="1489"/>
      <c r="I358" s="1489"/>
      <c r="J358" s="1489"/>
      <c r="K358" s="1332" t="str">
        <f ca="1">IFERROR(VLOOKUP(H357,INDIRECT("機械一覧"),3,FALSE),"")</f>
        <v/>
      </c>
      <c r="L358" s="1333"/>
      <c r="M358" s="1333"/>
      <c r="N358" s="1333"/>
      <c r="O358" s="1333"/>
      <c r="P358" s="1333"/>
      <c r="Q358" s="1333"/>
      <c r="R358" s="1333"/>
      <c r="S358" s="1334"/>
      <c r="T358" s="1479"/>
      <c r="U358" s="1479"/>
      <c r="V358" s="1479"/>
      <c r="W358" s="1447"/>
      <c r="X358" s="1450"/>
      <c r="Y358" s="1449"/>
      <c r="Z358" s="1447"/>
      <c r="AA358" s="1450"/>
      <c r="AB358" s="1450"/>
      <c r="AC358" s="1450"/>
      <c r="AD358" s="1449"/>
      <c r="AE358" s="833"/>
      <c r="AF358" s="833"/>
      <c r="AG358" s="833"/>
      <c r="AH358" s="833"/>
      <c r="AI358" s="833"/>
      <c r="AJ358" s="833"/>
      <c r="AK358" s="833"/>
      <c r="AL358" s="908"/>
      <c r="AM358" s="1243"/>
      <c r="AN358" s="1244"/>
      <c r="AO358" s="1245"/>
      <c r="AP358" s="1284"/>
      <c r="AQ358" s="1285"/>
      <c r="AR358" s="1286"/>
      <c r="AS358" s="1246"/>
      <c r="AT358" s="1247"/>
      <c r="AU358" s="205" t="s">
        <v>386</v>
      </c>
      <c r="AV358" s="1248"/>
      <c r="AW358" s="1249"/>
      <c r="AX358" s="1284"/>
      <c r="AY358" s="1285"/>
      <c r="AZ358" s="1286"/>
      <c r="BA358" s="1466"/>
      <c r="BB358" s="1466"/>
      <c r="BC358" s="1466"/>
      <c r="BD358" s="1466"/>
      <c r="BE358" s="1466"/>
      <c r="BF358" s="1466"/>
      <c r="BG358" s="1466"/>
      <c r="BH358" s="1488"/>
      <c r="BI358" s="1488"/>
      <c r="BJ358" s="1488"/>
      <c r="BK358" s="1488"/>
      <c r="BL358" s="1488"/>
      <c r="BM358" s="1488"/>
      <c r="BN358" s="1488"/>
      <c r="BO358" s="1468"/>
      <c r="BP358" s="1468"/>
      <c r="BQ358" s="1468"/>
      <c r="BR358" s="1468"/>
      <c r="BS358" s="1468"/>
      <c r="BT358" s="1468"/>
      <c r="BU358" s="1468"/>
      <c r="BV358" s="1469"/>
      <c r="BW358" s="1469"/>
      <c r="BX358" s="1469"/>
      <c r="BY358" s="1469"/>
      <c r="BZ358" s="1469"/>
      <c r="CA358" s="1469"/>
      <c r="CB358" s="1470"/>
      <c r="CC358" s="1329"/>
      <c r="CD358" s="1329"/>
      <c r="CE358" s="1329"/>
      <c r="CF358" s="1329"/>
      <c r="CG358" s="1329"/>
      <c r="CH358" s="1329"/>
      <c r="CI358" s="1329"/>
      <c r="CJ358" s="41"/>
    </row>
    <row r="359" spans="1:88" ht="20.100000000000001" customHeight="1" x14ac:dyDescent="0.15">
      <c r="A359" s="1476"/>
      <c r="B359" s="1477"/>
      <c r="C359" s="1477"/>
      <c r="D359" s="1477"/>
      <c r="E359" s="1477"/>
      <c r="F359" s="1477"/>
      <c r="G359" s="1478"/>
      <c r="H359" s="1489"/>
      <c r="I359" s="1489"/>
      <c r="J359" s="1489"/>
      <c r="K359" s="1380" t="str">
        <f ca="1">IFERROR(VLOOKUP(H357,INDIRECT("機械一覧"),4,FALSE),"")</f>
        <v/>
      </c>
      <c r="L359" s="1381"/>
      <c r="M359" s="1381"/>
      <c r="N359" s="1381"/>
      <c r="O359" s="1381"/>
      <c r="P359" s="1381"/>
      <c r="Q359" s="1381"/>
      <c r="R359" s="1381"/>
      <c r="S359" s="198" t="s">
        <v>351</v>
      </c>
      <c r="T359" s="1479"/>
      <c r="U359" s="1479"/>
      <c r="V359" s="1479"/>
      <c r="W359" s="1483"/>
      <c r="X359" s="1484"/>
      <c r="Y359" s="1485"/>
      <c r="Z359" s="1483"/>
      <c r="AA359" s="1484"/>
      <c r="AB359" s="1484"/>
      <c r="AC359" s="1484"/>
      <c r="AD359" s="1485"/>
      <c r="AE359" s="1308"/>
      <c r="AF359" s="1309"/>
      <c r="AG359" s="201" t="s">
        <v>27</v>
      </c>
      <c r="AH359" s="1309"/>
      <c r="AI359" s="1309"/>
      <c r="AJ359" s="1310" t="s">
        <v>135</v>
      </c>
      <c r="AK359" s="1310"/>
      <c r="AL359" s="1311"/>
      <c r="AM359" s="1243"/>
      <c r="AN359" s="1244"/>
      <c r="AO359" s="1245"/>
      <c r="AP359" s="1243"/>
      <c r="AQ359" s="1244"/>
      <c r="AR359" s="1245"/>
      <c r="AS359" s="1246"/>
      <c r="AT359" s="1247"/>
      <c r="AU359" s="205" t="s">
        <v>386</v>
      </c>
      <c r="AV359" s="1248"/>
      <c r="AW359" s="1249"/>
      <c r="AX359" s="1243"/>
      <c r="AY359" s="1244"/>
      <c r="AZ359" s="1245"/>
      <c r="BA359" s="1466"/>
      <c r="BB359" s="1466"/>
      <c r="BC359" s="1466"/>
      <c r="BD359" s="1466"/>
      <c r="BE359" s="1466"/>
      <c r="BF359" s="1466"/>
      <c r="BG359" s="1466"/>
      <c r="BH359" s="1490"/>
      <c r="BI359" s="1490"/>
      <c r="BJ359" s="1490"/>
      <c r="BK359" s="1490"/>
      <c r="BL359" s="1490"/>
      <c r="BM359" s="1490"/>
      <c r="BN359" s="1490"/>
      <c r="BO359" s="1468"/>
      <c r="BP359" s="1468"/>
      <c r="BQ359" s="1468"/>
      <c r="BR359" s="1468"/>
      <c r="BS359" s="1468"/>
      <c r="BT359" s="1468"/>
      <c r="BU359" s="1468"/>
      <c r="BV359" s="1305" t="str">
        <f>IFERROR(INDEX('報告書(２葉)'!$BJ$11:$BJ$95,MATCH(H357,'報告書(２葉)'!$BI$11:$BI$95,0)),"")</f>
        <v/>
      </c>
      <c r="BW359" s="1305"/>
      <c r="BX359" s="1305"/>
      <c r="BY359" s="1305"/>
      <c r="BZ359" s="1305"/>
      <c r="CA359" s="1305"/>
      <c r="CB359" s="1306"/>
      <c r="CC359" s="1329"/>
      <c r="CD359" s="1329"/>
      <c r="CE359" s="1329"/>
      <c r="CF359" s="1329"/>
      <c r="CG359" s="1329"/>
      <c r="CH359" s="1329"/>
      <c r="CI359" s="1329"/>
      <c r="CJ359" s="41"/>
    </row>
    <row r="360" spans="1:88" ht="20.100000000000001" customHeight="1" x14ac:dyDescent="0.15">
      <c r="A360" s="1471" t="str">
        <f ca="1">IFERROR(VLOOKUP(H360,INDIRECT("機械一覧"),2,FALSE),"")</f>
        <v/>
      </c>
      <c r="B360" s="1472"/>
      <c r="C360" s="1472"/>
      <c r="D360" s="1472"/>
      <c r="E360" s="1472"/>
      <c r="F360" s="1472"/>
      <c r="G360" s="1473"/>
      <c r="H360" s="1489"/>
      <c r="I360" s="1489"/>
      <c r="J360" s="1489"/>
      <c r="K360" s="182" t="s">
        <v>335</v>
      </c>
      <c r="L360" s="1237" t="str">
        <f ca="1">IFERROR(VLOOKUP(H360,INDIRECT("機械一覧"),5,FALSE),"")</f>
        <v/>
      </c>
      <c r="M360" s="1237"/>
      <c r="N360" s="1237"/>
      <c r="O360" s="1237"/>
      <c r="P360" s="1237"/>
      <c r="Q360" s="1237"/>
      <c r="R360" s="1237"/>
      <c r="S360" s="1238"/>
      <c r="T360" s="1479"/>
      <c r="U360" s="1479"/>
      <c r="V360" s="1479"/>
      <c r="W360" s="1480" t="str">
        <f ca="1">IFERROR(VLOOKUP(H360,INDIRECT("機械一覧"),14,FALSE),"")</f>
        <v/>
      </c>
      <c r="X360" s="1481"/>
      <c r="Y360" s="1482"/>
      <c r="Z360" s="1480" t="str">
        <f ca="1">IFERROR(VLOOKUP(H360,INDIRECT("機械一覧"),16,FALSE),"")</f>
        <v/>
      </c>
      <c r="AA360" s="1481"/>
      <c r="AB360" s="1481"/>
      <c r="AC360" s="1481"/>
      <c r="AD360" s="1482"/>
      <c r="AE360" s="1239"/>
      <c r="AF360" s="1240"/>
      <c r="AG360" s="202" t="s">
        <v>27</v>
      </c>
      <c r="AH360" s="1240"/>
      <c r="AI360" s="1240"/>
      <c r="AJ360" s="1241" t="s">
        <v>307</v>
      </c>
      <c r="AK360" s="1241"/>
      <c r="AL360" s="1242"/>
      <c r="AM360" s="1243"/>
      <c r="AN360" s="1244"/>
      <c r="AO360" s="1245"/>
      <c r="AP360" s="1284"/>
      <c r="AQ360" s="1285"/>
      <c r="AR360" s="1286"/>
      <c r="AS360" s="1246"/>
      <c r="AT360" s="1247"/>
      <c r="AU360" s="205" t="s">
        <v>386</v>
      </c>
      <c r="AV360" s="1248"/>
      <c r="AW360" s="1249"/>
      <c r="AX360" s="1284"/>
      <c r="AY360" s="1285"/>
      <c r="AZ360" s="1286"/>
      <c r="BA360" s="1465" t="str">
        <f>IF(AND(ISBLANK(AP360),ISBLANK(AX360),ISBLANK(AP361),ISBLANK(AX361),ISBLANK(AP362),ISBLANK(AX362))," ",IF(AND(ISBLANK(AP361),ISBLANK(AX361),ISBLANK(AP362),ISBLANK(AX362)),AP360*AX360,IF(AND(ISBLANK(AP362),ISBLANK(AX362)),(AP360*AX360)+(AP361*AX361),(AP360*AX360)+(AP361*AX361)+(AP362*AX362))))</f>
        <v xml:space="preserve"> </v>
      </c>
      <c r="BB360" s="1465"/>
      <c r="BC360" s="1465"/>
      <c r="BD360" s="1465"/>
      <c r="BE360" s="1465"/>
      <c r="BF360" s="1465"/>
      <c r="BG360" s="1465"/>
      <c r="BH360" s="1488"/>
      <c r="BI360" s="1488"/>
      <c r="BJ360" s="1488"/>
      <c r="BK360" s="1488"/>
      <c r="BL360" s="1488"/>
      <c r="BM360" s="1488"/>
      <c r="BN360" s="1488"/>
      <c r="BO360" s="1468" t="str">
        <f>IF(OR(BA360=" ",ISBLANK(BH360))," ",ROUNDDOWN(BA360*BH360,0))</f>
        <v xml:space="preserve"> </v>
      </c>
      <c r="BP360" s="1468"/>
      <c r="BQ360" s="1468"/>
      <c r="BR360" s="1468"/>
      <c r="BS360" s="1468"/>
      <c r="BT360" s="1468"/>
      <c r="BU360" s="1468"/>
      <c r="BV360" s="1469">
        <f>IFERROR(INDEX('報告書(２葉)'!$BK$11:$BK$95,MATCH(H360,'報告書(２葉)'!$BI$11:$BI$95,0)),"")</f>
        <v>0</v>
      </c>
      <c r="BW360" s="1469"/>
      <c r="BX360" s="1469"/>
      <c r="BY360" s="1469"/>
      <c r="BZ360" s="1469"/>
      <c r="CA360" s="1469"/>
      <c r="CB360" s="1470"/>
      <c r="CC360" s="1329"/>
      <c r="CD360" s="1329"/>
      <c r="CE360" s="1329"/>
      <c r="CF360" s="1329"/>
      <c r="CG360" s="1329"/>
      <c r="CH360" s="1329"/>
      <c r="CI360" s="1329"/>
      <c r="CJ360" s="41"/>
    </row>
    <row r="361" spans="1:88" ht="20.100000000000001" customHeight="1" x14ac:dyDescent="0.15">
      <c r="A361" s="1474"/>
      <c r="B361" s="941"/>
      <c r="C361" s="941"/>
      <c r="D361" s="941"/>
      <c r="E361" s="941"/>
      <c r="F361" s="941"/>
      <c r="G361" s="1475"/>
      <c r="H361" s="1489"/>
      <c r="I361" s="1489"/>
      <c r="J361" s="1489"/>
      <c r="K361" s="1332" t="str">
        <f ca="1">IFERROR(VLOOKUP(H360,INDIRECT("機械一覧"),3,FALSE),"")</f>
        <v/>
      </c>
      <c r="L361" s="1333"/>
      <c r="M361" s="1333"/>
      <c r="N361" s="1333"/>
      <c r="O361" s="1333"/>
      <c r="P361" s="1333"/>
      <c r="Q361" s="1333"/>
      <c r="R361" s="1333"/>
      <c r="S361" s="1334"/>
      <c r="T361" s="1479"/>
      <c r="U361" s="1479"/>
      <c r="V361" s="1479"/>
      <c r="W361" s="1447"/>
      <c r="X361" s="1450"/>
      <c r="Y361" s="1449"/>
      <c r="Z361" s="1447"/>
      <c r="AA361" s="1450"/>
      <c r="AB361" s="1450"/>
      <c r="AC361" s="1450"/>
      <c r="AD361" s="1449"/>
      <c r="AE361" s="1318"/>
      <c r="AF361" s="833"/>
      <c r="AG361" s="833"/>
      <c r="AH361" s="833"/>
      <c r="AI361" s="833"/>
      <c r="AJ361" s="833"/>
      <c r="AK361" s="833"/>
      <c r="AL361" s="908"/>
      <c r="AM361" s="1243"/>
      <c r="AN361" s="1244"/>
      <c r="AO361" s="1245"/>
      <c r="AP361" s="1243"/>
      <c r="AQ361" s="1244"/>
      <c r="AR361" s="1245"/>
      <c r="AS361" s="1246"/>
      <c r="AT361" s="1247"/>
      <c r="AU361" s="205" t="s">
        <v>386</v>
      </c>
      <c r="AV361" s="1248"/>
      <c r="AW361" s="1249"/>
      <c r="AX361" s="1243"/>
      <c r="AY361" s="1244"/>
      <c r="AZ361" s="1245"/>
      <c r="BA361" s="1466"/>
      <c r="BB361" s="1466"/>
      <c r="BC361" s="1466"/>
      <c r="BD361" s="1466"/>
      <c r="BE361" s="1466"/>
      <c r="BF361" s="1466"/>
      <c r="BG361" s="1466"/>
      <c r="BH361" s="1488"/>
      <c r="BI361" s="1488"/>
      <c r="BJ361" s="1488"/>
      <c r="BK361" s="1488"/>
      <c r="BL361" s="1488"/>
      <c r="BM361" s="1488"/>
      <c r="BN361" s="1488"/>
      <c r="BO361" s="1468"/>
      <c r="BP361" s="1468"/>
      <c r="BQ361" s="1468"/>
      <c r="BR361" s="1468"/>
      <c r="BS361" s="1468"/>
      <c r="BT361" s="1468"/>
      <c r="BU361" s="1468"/>
      <c r="BV361" s="1469"/>
      <c r="BW361" s="1469"/>
      <c r="BX361" s="1469"/>
      <c r="BY361" s="1469"/>
      <c r="BZ361" s="1469"/>
      <c r="CA361" s="1469"/>
      <c r="CB361" s="1470"/>
      <c r="CC361" s="1329"/>
      <c r="CD361" s="1329"/>
      <c r="CE361" s="1329"/>
      <c r="CF361" s="1329"/>
      <c r="CG361" s="1329"/>
      <c r="CH361" s="1329"/>
      <c r="CI361" s="1329"/>
      <c r="CJ361" s="41"/>
    </row>
    <row r="362" spans="1:88" ht="20.100000000000001" customHeight="1" x14ac:dyDescent="0.15">
      <c r="A362" s="1491"/>
      <c r="B362" s="1492"/>
      <c r="C362" s="1492"/>
      <c r="D362" s="1492"/>
      <c r="E362" s="1492"/>
      <c r="F362" s="1492"/>
      <c r="G362" s="1493"/>
      <c r="H362" s="1494"/>
      <c r="I362" s="1494"/>
      <c r="J362" s="1494"/>
      <c r="K362" s="1514" t="str">
        <f ca="1">IFERROR(VLOOKUP(H360,INDIRECT("機械一覧"),4,FALSE),"")</f>
        <v/>
      </c>
      <c r="L362" s="1515"/>
      <c r="M362" s="1515"/>
      <c r="N362" s="1515"/>
      <c r="O362" s="1515"/>
      <c r="P362" s="1515"/>
      <c r="Q362" s="1515"/>
      <c r="R362" s="1515"/>
      <c r="S362" s="199" t="s">
        <v>351</v>
      </c>
      <c r="T362" s="1495"/>
      <c r="U362" s="1495"/>
      <c r="V362" s="1495"/>
      <c r="W362" s="1496"/>
      <c r="X362" s="1497"/>
      <c r="Y362" s="1498"/>
      <c r="Z362" s="1496"/>
      <c r="AA362" s="1497"/>
      <c r="AB362" s="1497"/>
      <c r="AC362" s="1497"/>
      <c r="AD362" s="1498"/>
      <c r="AE362" s="1501"/>
      <c r="AF362" s="1502"/>
      <c r="AG362" s="203" t="s">
        <v>27</v>
      </c>
      <c r="AH362" s="1502"/>
      <c r="AI362" s="1502"/>
      <c r="AJ362" s="1386" t="s">
        <v>135</v>
      </c>
      <c r="AK362" s="1386"/>
      <c r="AL362" s="1387"/>
      <c r="AM362" s="1368"/>
      <c r="AN362" s="1369"/>
      <c r="AO362" s="1370"/>
      <c r="AP362" s="1368"/>
      <c r="AQ362" s="1369"/>
      <c r="AR362" s="1370"/>
      <c r="AS362" s="1371"/>
      <c r="AT362" s="1372"/>
      <c r="AU362" s="206" t="s">
        <v>386</v>
      </c>
      <c r="AV362" s="1373"/>
      <c r="AW362" s="1374"/>
      <c r="AX362" s="1368"/>
      <c r="AY362" s="1369"/>
      <c r="AZ362" s="1370"/>
      <c r="BA362" s="1466"/>
      <c r="BB362" s="1466"/>
      <c r="BC362" s="1466"/>
      <c r="BD362" s="1466"/>
      <c r="BE362" s="1466"/>
      <c r="BF362" s="1466"/>
      <c r="BG362" s="1466"/>
      <c r="BH362" s="1490"/>
      <c r="BI362" s="1490"/>
      <c r="BJ362" s="1490"/>
      <c r="BK362" s="1490"/>
      <c r="BL362" s="1490"/>
      <c r="BM362" s="1490"/>
      <c r="BN362" s="1490"/>
      <c r="BO362" s="1468"/>
      <c r="BP362" s="1468"/>
      <c r="BQ362" s="1468"/>
      <c r="BR362" s="1468"/>
      <c r="BS362" s="1468"/>
      <c r="BT362" s="1468"/>
      <c r="BU362" s="1468"/>
      <c r="BV362" s="1305" t="str">
        <f>IFERROR(INDEX('報告書(２葉)'!$BJ$11:$BJ$95,MATCH(H360,'報告書(２葉)'!$BI$11:$BI$95,0)),"")</f>
        <v/>
      </c>
      <c r="BW362" s="1305"/>
      <c r="BX362" s="1305"/>
      <c r="BY362" s="1305"/>
      <c r="BZ362" s="1305"/>
      <c r="CA362" s="1305"/>
      <c r="CB362" s="1306"/>
      <c r="CC362" s="1329"/>
      <c r="CD362" s="1329"/>
      <c r="CE362" s="1329"/>
      <c r="CF362" s="1329"/>
      <c r="CG362" s="1329"/>
      <c r="CH362" s="1329"/>
      <c r="CI362" s="1329"/>
      <c r="CJ362" s="41"/>
    </row>
    <row r="363" spans="1:88" ht="9.9499999999999993" customHeight="1" x14ac:dyDescent="0.1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2"/>
      <c r="AU363" s="42"/>
      <c r="AV363" s="42"/>
      <c r="AW363" s="42"/>
      <c r="AX363" s="42"/>
      <c r="AY363" s="42"/>
      <c r="AZ363" s="42"/>
      <c r="BA363" s="1163" t="s">
        <v>353</v>
      </c>
      <c r="BB363" s="831"/>
      <c r="BC363" s="831"/>
      <c r="BD363" s="831"/>
      <c r="BE363" s="831"/>
      <c r="BF363" s="831"/>
      <c r="BG363" s="831"/>
      <c r="BH363" s="831"/>
      <c r="BI363" s="831"/>
      <c r="BJ363" s="831"/>
      <c r="BK363" s="831"/>
      <c r="BL363" s="831"/>
      <c r="BM363" s="831"/>
      <c r="BN363" s="1164"/>
      <c r="BO363" s="208" t="s">
        <v>409</v>
      </c>
      <c r="BP363" s="1312" t="str">
        <f>IF(SUM(BO348:BU362)=0," ",SUM(BO348:BU362))</f>
        <v xml:space="preserve"> </v>
      </c>
      <c r="BQ363" s="1312"/>
      <c r="BR363" s="1312"/>
      <c r="BS363" s="1312"/>
      <c r="BT363" s="1312"/>
      <c r="BU363" s="209" t="s">
        <v>149</v>
      </c>
      <c r="BV363" s="208" t="s">
        <v>409</v>
      </c>
      <c r="BW363" s="1313" t="str">
        <f>IF(SUM(BV348,BV351,BV354,BV357,BV360)=0," ",SUM(BV348,BV351,BV354,BV357,BV360))</f>
        <v xml:space="preserve"> </v>
      </c>
      <c r="BX363" s="1313"/>
      <c r="BY363" s="1313"/>
      <c r="BZ363" s="1313"/>
      <c r="CA363" s="1313"/>
      <c r="CB363" s="212" t="s">
        <v>149</v>
      </c>
      <c r="CC363" s="213" t="s">
        <v>409</v>
      </c>
      <c r="CD363" s="1312" t="str">
        <f>IF(SUM(CC348:CI362)=0," ",SUM(CC348:CI362))</f>
        <v xml:space="preserve"> </v>
      </c>
      <c r="CE363" s="1312"/>
      <c r="CF363" s="1312"/>
      <c r="CG363" s="1312"/>
      <c r="CH363" s="1312"/>
      <c r="CI363" s="215" t="s">
        <v>149</v>
      </c>
      <c r="CJ363" s="42"/>
    </row>
    <row r="364" spans="1:88" ht="12" customHeight="1" x14ac:dyDescent="0.15">
      <c r="A364" s="192" t="s">
        <v>410</v>
      </c>
      <c r="B364" s="42"/>
      <c r="C364" s="51" t="s">
        <v>411</v>
      </c>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c r="AT364" s="42"/>
      <c r="AU364" s="42"/>
      <c r="AV364" s="42"/>
      <c r="AW364" s="42"/>
      <c r="AX364" s="42"/>
      <c r="AY364" s="42"/>
      <c r="AZ364" s="42"/>
      <c r="BA364" s="874"/>
      <c r="BB364" s="833"/>
      <c r="BC364" s="833"/>
      <c r="BD364" s="833"/>
      <c r="BE364" s="833"/>
      <c r="BF364" s="833"/>
      <c r="BG364" s="833"/>
      <c r="BH364" s="833"/>
      <c r="BI364" s="833"/>
      <c r="BJ364" s="833"/>
      <c r="BK364" s="833"/>
      <c r="BL364" s="833"/>
      <c r="BM364" s="833"/>
      <c r="BN364" s="908"/>
      <c r="BO364" s="1337"/>
      <c r="BP364" s="1338"/>
      <c r="BQ364" s="1338"/>
      <c r="BR364" s="1338"/>
      <c r="BS364" s="1338"/>
      <c r="BT364" s="1338"/>
      <c r="BU364" s="1339"/>
      <c r="BV364" s="1337"/>
      <c r="BW364" s="1338"/>
      <c r="BX364" s="1338"/>
      <c r="BY364" s="1338"/>
      <c r="BZ364" s="1338"/>
      <c r="CA364" s="1338"/>
      <c r="CB364" s="1339"/>
      <c r="CC364" s="1343"/>
      <c r="CD364" s="1344"/>
      <c r="CE364" s="1344"/>
      <c r="CF364" s="1344"/>
      <c r="CG364" s="1344"/>
      <c r="CH364" s="1344"/>
      <c r="CI364" s="1345"/>
      <c r="CJ364" s="42"/>
    </row>
    <row r="365" spans="1:88" ht="12" customHeight="1" x14ac:dyDescent="0.15">
      <c r="A365" s="42"/>
      <c r="B365" s="42"/>
      <c r="C365" s="51" t="s">
        <v>413</v>
      </c>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c r="AT365" s="42"/>
      <c r="AU365" s="42"/>
      <c r="AV365" s="42"/>
      <c r="AW365" s="42"/>
      <c r="AX365" s="42"/>
      <c r="AY365" s="42"/>
      <c r="AZ365" s="42"/>
      <c r="BA365" s="1335"/>
      <c r="BB365" s="504"/>
      <c r="BC365" s="504"/>
      <c r="BD365" s="504"/>
      <c r="BE365" s="504"/>
      <c r="BF365" s="504"/>
      <c r="BG365" s="504"/>
      <c r="BH365" s="504"/>
      <c r="BI365" s="504"/>
      <c r="BJ365" s="504"/>
      <c r="BK365" s="504"/>
      <c r="BL365" s="504"/>
      <c r="BM365" s="504"/>
      <c r="BN365" s="1336"/>
      <c r="BO365" s="1340"/>
      <c r="BP365" s="1341"/>
      <c r="BQ365" s="1341"/>
      <c r="BR365" s="1341"/>
      <c r="BS365" s="1341"/>
      <c r="BT365" s="1341"/>
      <c r="BU365" s="1342"/>
      <c r="BV365" s="1340"/>
      <c r="BW365" s="1341"/>
      <c r="BX365" s="1341"/>
      <c r="BY365" s="1341"/>
      <c r="BZ365" s="1341"/>
      <c r="CA365" s="1341"/>
      <c r="CB365" s="1342"/>
      <c r="CC365" s="1346"/>
      <c r="CD365" s="1341"/>
      <c r="CE365" s="1341"/>
      <c r="CF365" s="1341"/>
      <c r="CG365" s="1341"/>
      <c r="CH365" s="1341"/>
      <c r="CI365" s="1347"/>
      <c r="CJ365" s="42"/>
    </row>
    <row r="366" spans="1:88" ht="12" customHeight="1" x14ac:dyDescent="0.15">
      <c r="A366" s="42"/>
      <c r="B366" s="42"/>
      <c r="C366" s="51" t="s">
        <v>322</v>
      </c>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207" t="s">
        <v>284</v>
      </c>
      <c r="BB366" s="49"/>
      <c r="BC366" s="53"/>
      <c r="BD366" s="1348" t="s">
        <v>222</v>
      </c>
      <c r="BE366" s="1349"/>
      <c r="BF366" s="1349"/>
      <c r="BG366" s="1349"/>
      <c r="BH366" s="1349"/>
      <c r="BI366" s="1349"/>
      <c r="BJ366" s="1349"/>
      <c r="BK366" s="1349"/>
      <c r="BL366" s="1349"/>
      <c r="BM366" s="1349"/>
      <c r="BN366" s="1350"/>
      <c r="BO366" s="1267" t="s">
        <v>415</v>
      </c>
      <c r="BP366" s="1314"/>
      <c r="BQ366" s="1314"/>
      <c r="BR366" s="1314"/>
      <c r="BS366" s="1314"/>
      <c r="BT366" s="1314"/>
      <c r="BU366" s="1315"/>
      <c r="BV366" s="1348" t="s">
        <v>31</v>
      </c>
      <c r="BW366" s="1349"/>
      <c r="BX366" s="1349"/>
      <c r="BY366" s="1349"/>
      <c r="BZ366" s="1349"/>
      <c r="CA366" s="1349"/>
      <c r="CB366" s="1350"/>
      <c r="CC366" s="1316" t="s">
        <v>415</v>
      </c>
      <c r="CD366" s="397"/>
      <c r="CE366" s="397"/>
      <c r="CF366" s="397"/>
      <c r="CG366" s="397"/>
      <c r="CH366" s="397"/>
      <c r="CI366" s="1317"/>
      <c r="CJ366" s="42"/>
    </row>
    <row r="367" spans="1:88" ht="12" customHeight="1" x14ac:dyDescent="0.15">
      <c r="A367" s="42"/>
      <c r="B367" s="42"/>
      <c r="C367" s="51" t="s">
        <v>416</v>
      </c>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c r="AT367" s="42"/>
      <c r="AU367" s="42"/>
      <c r="AV367" s="42"/>
      <c r="AW367" s="42"/>
      <c r="AX367" s="42"/>
      <c r="AY367" s="42"/>
      <c r="AZ367" s="42"/>
      <c r="BA367" s="1357" t="s">
        <v>417</v>
      </c>
      <c r="BB367" s="1358"/>
      <c r="BC367" s="1358"/>
      <c r="BD367" s="1351"/>
      <c r="BE367" s="1352"/>
      <c r="BF367" s="1352"/>
      <c r="BG367" s="1352"/>
      <c r="BH367" s="1352"/>
      <c r="BI367" s="1352"/>
      <c r="BJ367" s="1352"/>
      <c r="BK367" s="1352"/>
      <c r="BL367" s="1352"/>
      <c r="BM367" s="1352"/>
      <c r="BN367" s="1353"/>
      <c r="BO367" s="1337"/>
      <c r="BP367" s="1361"/>
      <c r="BQ367" s="1361"/>
      <c r="BR367" s="1361"/>
      <c r="BS367" s="1361"/>
      <c r="BT367" s="1361"/>
      <c r="BU367" s="1362"/>
      <c r="BV367" s="1351"/>
      <c r="BW367" s="1352"/>
      <c r="BX367" s="1352"/>
      <c r="BY367" s="1352"/>
      <c r="BZ367" s="1352"/>
      <c r="CA367" s="1352"/>
      <c r="CB367" s="1353"/>
      <c r="CC367" s="1337"/>
      <c r="CD367" s="1361"/>
      <c r="CE367" s="1361"/>
      <c r="CF367" s="1361"/>
      <c r="CG367" s="1361"/>
      <c r="CH367" s="1361"/>
      <c r="CI367" s="1366"/>
      <c r="CJ367" s="42"/>
    </row>
    <row r="368" spans="1:88" ht="12" customHeight="1" x14ac:dyDescent="0.1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c r="AT368" s="42"/>
      <c r="AU368" s="42"/>
      <c r="AV368" s="42"/>
      <c r="AW368" s="42"/>
      <c r="AX368" s="42"/>
      <c r="AY368" s="42"/>
      <c r="AZ368" s="42"/>
      <c r="BA368" s="1357"/>
      <c r="BB368" s="1358"/>
      <c r="BC368" s="1358"/>
      <c r="BD368" s="1351"/>
      <c r="BE368" s="1352"/>
      <c r="BF368" s="1352"/>
      <c r="BG368" s="1352"/>
      <c r="BH368" s="1352"/>
      <c r="BI368" s="1352"/>
      <c r="BJ368" s="1352"/>
      <c r="BK368" s="1352"/>
      <c r="BL368" s="1352"/>
      <c r="BM368" s="1352"/>
      <c r="BN368" s="1353"/>
      <c r="BO368" s="1337"/>
      <c r="BP368" s="1361"/>
      <c r="BQ368" s="1361"/>
      <c r="BR368" s="1361"/>
      <c r="BS368" s="1361"/>
      <c r="BT368" s="1361"/>
      <c r="BU368" s="1362"/>
      <c r="BV368" s="1351"/>
      <c r="BW368" s="1352"/>
      <c r="BX368" s="1352"/>
      <c r="BY368" s="1352"/>
      <c r="BZ368" s="1352"/>
      <c r="CA368" s="1352"/>
      <c r="CB368" s="1353"/>
      <c r="CC368" s="1337"/>
      <c r="CD368" s="1361"/>
      <c r="CE368" s="1361"/>
      <c r="CF368" s="1361"/>
      <c r="CG368" s="1361"/>
      <c r="CH368" s="1361"/>
      <c r="CI368" s="1366"/>
      <c r="CJ368" s="42"/>
    </row>
    <row r="369" spans="1:88" ht="12" customHeight="1" x14ac:dyDescent="0.1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2"/>
      <c r="AU369" s="42"/>
      <c r="AV369" s="42"/>
      <c r="AW369" s="42"/>
      <c r="AX369" s="42"/>
      <c r="AY369" s="42"/>
      <c r="AZ369" s="42"/>
      <c r="BA369" s="1359"/>
      <c r="BB369" s="1360"/>
      <c r="BC369" s="1360"/>
      <c r="BD369" s="1354"/>
      <c r="BE369" s="1355"/>
      <c r="BF369" s="1355"/>
      <c r="BG369" s="1355"/>
      <c r="BH369" s="1355"/>
      <c r="BI369" s="1355"/>
      <c r="BJ369" s="1355"/>
      <c r="BK369" s="1355"/>
      <c r="BL369" s="1355"/>
      <c r="BM369" s="1355"/>
      <c r="BN369" s="1356"/>
      <c r="BO369" s="1363"/>
      <c r="BP369" s="1364"/>
      <c r="BQ369" s="1364"/>
      <c r="BR369" s="1364"/>
      <c r="BS369" s="1364"/>
      <c r="BT369" s="1364"/>
      <c r="BU369" s="1365"/>
      <c r="BV369" s="1354"/>
      <c r="BW369" s="1355"/>
      <c r="BX369" s="1355"/>
      <c r="BY369" s="1355"/>
      <c r="BZ369" s="1355"/>
      <c r="CA369" s="1355"/>
      <c r="CB369" s="1356"/>
      <c r="CC369" s="1363"/>
      <c r="CD369" s="1364"/>
      <c r="CE369" s="1364"/>
      <c r="CF369" s="1364"/>
      <c r="CG369" s="1364"/>
      <c r="CH369" s="1364"/>
      <c r="CI369" s="1367"/>
      <c r="CJ369" s="42"/>
    </row>
    <row r="370" spans="1:88" ht="5.0999999999999996" customHeight="1" x14ac:dyDescent="0.1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c r="AT370" s="42"/>
      <c r="AU370" s="42"/>
      <c r="AV370" s="42"/>
      <c r="AW370" s="42"/>
      <c r="AX370" s="42"/>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c r="BV370" s="42"/>
      <c r="BW370" s="42"/>
      <c r="BX370" s="42"/>
      <c r="BY370" s="42"/>
      <c r="BZ370" s="42"/>
      <c r="CA370" s="42"/>
      <c r="CB370" s="42"/>
      <c r="CC370" s="42"/>
      <c r="CD370" s="42"/>
      <c r="CE370" s="42"/>
      <c r="CF370" s="42"/>
      <c r="CG370" s="42"/>
      <c r="CH370" s="42"/>
      <c r="CI370" s="42"/>
      <c r="CJ370" s="42"/>
    </row>
    <row r="371" spans="1:88" ht="12" customHeight="1" x14ac:dyDescent="0.15">
      <c r="A371" s="40" t="s">
        <v>377</v>
      </c>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2"/>
      <c r="AU371" s="42"/>
      <c r="AV371" s="42"/>
      <c r="AW371" s="42"/>
      <c r="AX371" s="42"/>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c r="BV371" s="42"/>
      <c r="BW371" s="42"/>
      <c r="BX371" s="42"/>
      <c r="BY371" s="42"/>
      <c r="BZ371" s="42"/>
      <c r="CA371" s="42"/>
      <c r="CB371" s="42"/>
      <c r="CC371" s="42"/>
      <c r="CD371" s="42"/>
      <c r="CE371" s="42"/>
      <c r="CF371" s="42"/>
      <c r="CG371" s="42"/>
      <c r="CH371" s="42"/>
      <c r="CI371" s="42"/>
      <c r="CJ371" s="42"/>
    </row>
    <row r="372" spans="1:88" ht="12" customHeight="1" x14ac:dyDescent="0.1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2"/>
      <c r="AU372" s="42"/>
      <c r="AV372" s="42"/>
      <c r="AW372" s="42"/>
      <c r="AX372" s="42"/>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c r="BV372" s="42"/>
      <c r="BW372" s="42"/>
      <c r="BX372" s="42"/>
      <c r="BY372" s="42"/>
      <c r="BZ372" s="42"/>
      <c r="CA372" s="42"/>
      <c r="CB372" s="42"/>
      <c r="CC372" s="42"/>
      <c r="CD372" s="42"/>
      <c r="CE372" s="42"/>
      <c r="CF372" s="42"/>
      <c r="CG372" s="42"/>
      <c r="CH372" s="42"/>
      <c r="CI372" s="42"/>
      <c r="CJ372" s="42"/>
    </row>
    <row r="373" spans="1:88" ht="12" customHeight="1" x14ac:dyDescent="0.1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row>
    <row r="374" spans="1:88" ht="12" customHeight="1" x14ac:dyDescent="0.1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1375" t="s">
        <v>378</v>
      </c>
      <c r="Z374" s="1375"/>
      <c r="AA374" s="1375"/>
      <c r="AB374" s="1375"/>
      <c r="AC374" s="1375"/>
      <c r="AD374" s="1375"/>
      <c r="AE374" s="1375"/>
      <c r="AF374" s="1375"/>
      <c r="AG374" s="1375"/>
      <c r="AH374" s="1375"/>
      <c r="AI374" s="1375"/>
      <c r="AJ374" s="1375"/>
      <c r="AK374" s="1375"/>
      <c r="AL374" s="1375"/>
      <c r="AM374" s="1375"/>
      <c r="AN374" s="1375"/>
      <c r="AO374" s="1375"/>
      <c r="AP374" s="1375"/>
      <c r="AQ374" s="1375"/>
      <c r="AR374" s="1375"/>
      <c r="AS374" s="1375"/>
      <c r="AT374" s="1375"/>
      <c r="AU374" s="1375"/>
      <c r="AV374" s="1375"/>
      <c r="AW374" s="1375"/>
      <c r="AX374" s="1375"/>
      <c r="AY374" s="1375"/>
      <c r="AZ374" s="1375"/>
      <c r="BA374" s="1375"/>
      <c r="BB374" s="1375"/>
      <c r="BC374" s="1375"/>
      <c r="BD374" s="1375"/>
      <c r="BE374" s="1375"/>
      <c r="BF374" s="1376" t="s">
        <v>379</v>
      </c>
      <c r="BG374" s="1376"/>
      <c r="BH374" s="1376"/>
      <c r="BI374" s="1376"/>
      <c r="BJ374" s="1376"/>
      <c r="BK374" s="1376"/>
      <c r="BL374" s="1376"/>
      <c r="BM374" s="1376"/>
      <c r="BN374" s="1376"/>
      <c r="BO374" s="1376"/>
      <c r="BP374" s="1376"/>
      <c r="BQ374" s="1376"/>
      <c r="BR374" s="1376"/>
      <c r="BS374" s="1376"/>
      <c r="BT374" s="1376"/>
      <c r="BU374" s="1376"/>
      <c r="BV374" s="42"/>
      <c r="BW374" s="42"/>
      <c r="BX374" s="42"/>
      <c r="BY374" s="42"/>
      <c r="BZ374" s="42"/>
      <c r="CA374" s="42"/>
      <c r="CB374" s="42"/>
      <c r="CC374" s="42"/>
      <c r="CD374" s="42"/>
      <c r="CE374" s="42"/>
      <c r="CF374" s="42"/>
      <c r="CG374" s="42"/>
      <c r="CH374" s="42"/>
      <c r="CI374" s="42"/>
      <c r="CJ374" s="42"/>
    </row>
    <row r="375" spans="1:88" ht="12" customHeight="1" x14ac:dyDescent="0.1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1375"/>
      <c r="Z375" s="1375"/>
      <c r="AA375" s="1375"/>
      <c r="AB375" s="1375"/>
      <c r="AC375" s="1375"/>
      <c r="AD375" s="1375"/>
      <c r="AE375" s="1375"/>
      <c r="AF375" s="1375"/>
      <c r="AG375" s="1375"/>
      <c r="AH375" s="1375"/>
      <c r="AI375" s="1375"/>
      <c r="AJ375" s="1375"/>
      <c r="AK375" s="1375"/>
      <c r="AL375" s="1375"/>
      <c r="AM375" s="1375"/>
      <c r="AN375" s="1375"/>
      <c r="AO375" s="1375"/>
      <c r="AP375" s="1375"/>
      <c r="AQ375" s="1375"/>
      <c r="AR375" s="1375"/>
      <c r="AS375" s="1375"/>
      <c r="AT375" s="1375"/>
      <c r="AU375" s="1375"/>
      <c r="AV375" s="1375"/>
      <c r="AW375" s="1375"/>
      <c r="AX375" s="1375"/>
      <c r="AY375" s="1375"/>
      <c r="AZ375" s="1375"/>
      <c r="BA375" s="1375"/>
      <c r="BB375" s="1375"/>
      <c r="BC375" s="1375"/>
      <c r="BD375" s="1375"/>
      <c r="BE375" s="1375"/>
      <c r="BF375" s="1376"/>
      <c r="BG375" s="1376"/>
      <c r="BH375" s="1376"/>
      <c r="BI375" s="1376"/>
      <c r="BJ375" s="1376"/>
      <c r="BK375" s="1376"/>
      <c r="BL375" s="1376"/>
      <c r="BM375" s="1376"/>
      <c r="BN375" s="1376"/>
      <c r="BO375" s="1376"/>
      <c r="BP375" s="1376"/>
      <c r="BQ375" s="1376"/>
      <c r="BR375" s="1376"/>
      <c r="BS375" s="1376"/>
      <c r="BT375" s="1376"/>
      <c r="BU375" s="1376"/>
      <c r="BV375" s="42"/>
      <c r="BW375" s="42"/>
      <c r="BX375" s="42"/>
      <c r="BY375" s="42"/>
      <c r="BZ375" s="42"/>
      <c r="CA375" s="42"/>
      <c r="CB375" s="42"/>
      <c r="CC375" s="42"/>
      <c r="CD375" s="42"/>
      <c r="CE375" s="42"/>
      <c r="CF375" s="42"/>
      <c r="CG375" s="42"/>
      <c r="CH375" s="42"/>
      <c r="CI375" s="42"/>
      <c r="CJ375" s="42"/>
    </row>
    <row r="376" spans="1:88" ht="12" customHeight="1" x14ac:dyDescent="0.1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2"/>
      <c r="AU376" s="42"/>
      <c r="AV376" s="42"/>
      <c r="AW376" s="42"/>
      <c r="AX376" s="42"/>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c r="BV376" s="42"/>
      <c r="BW376" s="42"/>
      <c r="BX376" s="42"/>
      <c r="BY376" s="42"/>
      <c r="BZ376" s="42"/>
      <c r="CA376" s="42"/>
      <c r="CB376" s="42"/>
      <c r="CC376" s="42"/>
      <c r="CD376" s="42"/>
      <c r="CE376" s="42"/>
      <c r="CF376" s="42"/>
      <c r="CG376" s="42"/>
      <c r="CH376" s="42"/>
      <c r="CI376" s="42"/>
      <c r="CJ376" s="42"/>
    </row>
    <row r="377" spans="1:88" ht="12" customHeight="1" x14ac:dyDescent="0.1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2"/>
      <c r="AU377" s="42"/>
      <c r="AV377" s="42"/>
      <c r="AW377" s="42"/>
      <c r="AX377" s="42"/>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c r="BV377" s="42"/>
      <c r="BW377" s="42"/>
      <c r="BX377" s="42"/>
      <c r="BY377" s="42"/>
      <c r="BZ377" s="42"/>
      <c r="CA377" s="42"/>
      <c r="CB377" s="42"/>
      <c r="CC377" s="42"/>
      <c r="CD377" s="42"/>
      <c r="CE377" s="42"/>
      <c r="CF377" s="42"/>
      <c r="CG377" s="42"/>
      <c r="CH377" s="42"/>
      <c r="CI377" s="42"/>
      <c r="CJ377" s="42"/>
    </row>
    <row r="378" spans="1:88" ht="12" customHeight="1" x14ac:dyDescent="0.1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2"/>
      <c r="AU378" s="42"/>
      <c r="AV378" s="42"/>
      <c r="AW378" s="42"/>
      <c r="AX378" s="42"/>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c r="BV378" s="42"/>
      <c r="BW378" s="42"/>
      <c r="BX378" s="42"/>
      <c r="BY378" s="42"/>
      <c r="BZ378" s="42"/>
      <c r="CA378" s="42"/>
      <c r="CB378" s="42"/>
      <c r="CC378" s="42"/>
      <c r="CD378" s="42"/>
      <c r="CE378" s="214" t="s">
        <v>174</v>
      </c>
      <c r="CF378" s="42"/>
      <c r="CG378" s="42"/>
      <c r="CH378" s="42"/>
      <c r="CI378" s="42"/>
      <c r="CJ378" s="42"/>
    </row>
    <row r="379" spans="1:88" ht="18" customHeight="1" x14ac:dyDescent="0.1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1233" t="s">
        <v>380</v>
      </c>
      <c r="AT379" s="1234"/>
      <c r="AU379" s="1234"/>
      <c r="AV379" s="1234"/>
      <c r="AW379" s="1234"/>
      <c r="AX379" s="1323">
        <f>IF(ISBLANK(免税証交付申請書!AH14)," ",免税証交付申請書!AH14)</f>
        <v>0</v>
      </c>
      <c r="AY379" s="1324"/>
      <c r="AZ379" s="1324"/>
      <c r="BA379" s="1324"/>
      <c r="BB379" s="1324"/>
      <c r="BC379" s="1324"/>
      <c r="BD379" s="1324"/>
      <c r="BE379" s="1324"/>
      <c r="BF379" s="1324"/>
      <c r="BG379" s="1324"/>
      <c r="BH379" s="1324"/>
      <c r="BI379" s="1324"/>
      <c r="BJ379" s="1324"/>
      <c r="BK379" s="1324"/>
      <c r="BL379" s="1324"/>
      <c r="BM379" s="1324"/>
      <c r="BN379" s="1324"/>
      <c r="BO379" s="1324"/>
      <c r="BP379" s="1324"/>
      <c r="BQ379" s="1234" t="s">
        <v>381</v>
      </c>
      <c r="BR379" s="1234"/>
      <c r="BS379" s="1234"/>
      <c r="BT379" s="1234"/>
      <c r="BU379" s="1234"/>
      <c r="BV379" s="1323">
        <f>IF(ISBLANK(免税証交付申請書!AH22)," ",免税証交付申請書!AH22)</f>
        <v>0</v>
      </c>
      <c r="BW379" s="1324"/>
      <c r="BX379" s="1324"/>
      <c r="BY379" s="1324"/>
      <c r="BZ379" s="1324"/>
      <c r="CA379" s="1324"/>
      <c r="CB379" s="1324"/>
      <c r="CC379" s="1324"/>
      <c r="CD379" s="1324"/>
      <c r="CE379" s="1324"/>
      <c r="CF379" s="1324"/>
      <c r="CG379" s="1324"/>
      <c r="CH379" s="1324"/>
      <c r="CI379" s="1325"/>
      <c r="CJ379" s="42"/>
    </row>
    <row r="380" spans="1:88" ht="18" customHeight="1" x14ac:dyDescent="0.15">
      <c r="A380" s="191" t="s">
        <v>382</v>
      </c>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1235" t="s">
        <v>315</v>
      </c>
      <c r="AT380" s="1236"/>
      <c r="AU380" s="1236"/>
      <c r="AV380" s="1236"/>
      <c r="AW380" s="1236"/>
      <c r="AX380" s="1326"/>
      <c r="AY380" s="1326"/>
      <c r="AZ380" s="1326"/>
      <c r="BA380" s="1326"/>
      <c r="BB380" s="1326"/>
      <c r="BC380" s="1326"/>
      <c r="BD380" s="1326"/>
      <c r="BE380" s="1326"/>
      <c r="BF380" s="1326"/>
      <c r="BG380" s="1326"/>
      <c r="BH380" s="1326"/>
      <c r="BI380" s="1326"/>
      <c r="BJ380" s="1326"/>
      <c r="BK380" s="1326"/>
      <c r="BL380" s="1326"/>
      <c r="BM380" s="1326"/>
      <c r="BN380" s="1326"/>
      <c r="BO380" s="1326"/>
      <c r="BP380" s="1326"/>
      <c r="BQ380" s="1236" t="s">
        <v>383</v>
      </c>
      <c r="BR380" s="1236"/>
      <c r="BS380" s="1236"/>
      <c r="BT380" s="1236"/>
      <c r="BU380" s="1236"/>
      <c r="BV380" s="1326"/>
      <c r="BW380" s="1326"/>
      <c r="BX380" s="1326"/>
      <c r="BY380" s="1326"/>
      <c r="BZ380" s="1326"/>
      <c r="CA380" s="1326"/>
      <c r="CB380" s="1326"/>
      <c r="CC380" s="1326"/>
      <c r="CD380" s="1326"/>
      <c r="CE380" s="1326"/>
      <c r="CF380" s="1326"/>
      <c r="CG380" s="1326"/>
      <c r="CH380" s="1326"/>
      <c r="CI380" s="1327"/>
      <c r="CJ380" s="42"/>
    </row>
    <row r="381" spans="1:88" ht="15" customHeight="1" x14ac:dyDescent="0.15">
      <c r="A381" s="1399" t="s">
        <v>384</v>
      </c>
      <c r="B381" s="1400"/>
      <c r="C381" s="1400"/>
      <c r="D381" s="1400"/>
      <c r="E381" s="1400"/>
      <c r="F381" s="1400"/>
      <c r="G381" s="1401"/>
      <c r="H381" s="1408" t="s">
        <v>385</v>
      </c>
      <c r="I381" s="1400"/>
      <c r="J381" s="1401"/>
      <c r="K381" s="1251" t="s">
        <v>19</v>
      </c>
      <c r="L381" s="1251"/>
      <c r="M381" s="1251"/>
      <c r="N381" s="1251"/>
      <c r="O381" s="1251"/>
      <c r="P381" s="1251"/>
      <c r="Q381" s="1251"/>
      <c r="R381" s="1251"/>
      <c r="S381" s="1251"/>
      <c r="T381" s="1412" t="s">
        <v>4</v>
      </c>
      <c r="U381" s="1413"/>
      <c r="V381" s="1414"/>
      <c r="W381" s="1408" t="s">
        <v>55</v>
      </c>
      <c r="X381" s="1400"/>
      <c r="Y381" s="1401"/>
      <c r="Z381" s="381" t="s">
        <v>200</v>
      </c>
      <c r="AA381" s="381"/>
      <c r="AB381" s="381"/>
      <c r="AC381" s="381"/>
      <c r="AD381" s="381"/>
      <c r="AE381" s="1251" t="s">
        <v>387</v>
      </c>
      <c r="AF381" s="1251"/>
      <c r="AG381" s="1251"/>
      <c r="AH381" s="1251"/>
      <c r="AI381" s="1251"/>
      <c r="AJ381" s="1251"/>
      <c r="AK381" s="1251"/>
      <c r="AL381" s="1251"/>
      <c r="AM381" s="1252" t="s">
        <v>388</v>
      </c>
      <c r="AN381" s="1253"/>
      <c r="AO381" s="1253"/>
      <c r="AP381" s="1253"/>
      <c r="AQ381" s="1253"/>
      <c r="AR381" s="1254"/>
      <c r="AS381" s="1255" t="s">
        <v>36</v>
      </c>
      <c r="AT381" s="1256"/>
      <c r="AU381" s="1256"/>
      <c r="AV381" s="1256"/>
      <c r="AW381" s="1256"/>
      <c r="AX381" s="1256"/>
      <c r="AY381" s="1256"/>
      <c r="AZ381" s="1257"/>
      <c r="BA381" s="1252" t="s">
        <v>390</v>
      </c>
      <c r="BB381" s="1253"/>
      <c r="BC381" s="1253"/>
      <c r="BD381" s="1253"/>
      <c r="BE381" s="1253"/>
      <c r="BF381" s="1253"/>
      <c r="BG381" s="1254"/>
      <c r="BH381" s="1252" t="s">
        <v>52</v>
      </c>
      <c r="BI381" s="1253"/>
      <c r="BJ381" s="1253"/>
      <c r="BK381" s="1253"/>
      <c r="BL381" s="1253"/>
      <c r="BM381" s="1253"/>
      <c r="BN381" s="1254"/>
      <c r="BO381" s="1252" t="s">
        <v>391</v>
      </c>
      <c r="BP381" s="1253"/>
      <c r="BQ381" s="1253"/>
      <c r="BR381" s="1253"/>
      <c r="BS381" s="1253"/>
      <c r="BT381" s="1253"/>
      <c r="BU381" s="1254"/>
      <c r="BV381" s="1419" t="s">
        <v>39</v>
      </c>
      <c r="BW381" s="1420"/>
      <c r="BX381" s="1420"/>
      <c r="BY381" s="1420"/>
      <c r="BZ381" s="1420"/>
      <c r="CA381" s="1420"/>
      <c r="CB381" s="1420"/>
      <c r="CC381" s="1278" t="s">
        <v>284</v>
      </c>
      <c r="CD381" s="1279"/>
      <c r="CE381" s="1279"/>
      <c r="CF381" s="1279"/>
      <c r="CG381" s="1279"/>
      <c r="CH381" s="1279"/>
      <c r="CI381" s="1280"/>
      <c r="CJ381" s="41"/>
    </row>
    <row r="382" spans="1:88" ht="15" customHeight="1" x14ac:dyDescent="0.15">
      <c r="A382" s="1402"/>
      <c r="B382" s="1403"/>
      <c r="C382" s="1403"/>
      <c r="D382" s="1403"/>
      <c r="E382" s="1403"/>
      <c r="F382" s="1403"/>
      <c r="G382" s="1404"/>
      <c r="H382" s="1409"/>
      <c r="I382" s="1410"/>
      <c r="J382" s="1404"/>
      <c r="K382" s="1281" t="s">
        <v>392</v>
      </c>
      <c r="L382" s="1281"/>
      <c r="M382" s="1281"/>
      <c r="N382" s="1281"/>
      <c r="O382" s="1281"/>
      <c r="P382" s="1281"/>
      <c r="Q382" s="1281"/>
      <c r="R382" s="1281"/>
      <c r="S382" s="1281"/>
      <c r="T382" s="1318"/>
      <c r="U382" s="1415"/>
      <c r="V382" s="908"/>
      <c r="W382" s="1409"/>
      <c r="X382" s="1410"/>
      <c r="Y382" s="1404"/>
      <c r="Z382" s="1417"/>
      <c r="AA382" s="1417"/>
      <c r="AB382" s="1417"/>
      <c r="AC382" s="1417"/>
      <c r="AD382" s="1417"/>
      <c r="AE382" s="1281"/>
      <c r="AF382" s="1281"/>
      <c r="AG382" s="1281"/>
      <c r="AH382" s="1281"/>
      <c r="AI382" s="1281"/>
      <c r="AJ382" s="1281"/>
      <c r="AK382" s="1281"/>
      <c r="AL382" s="1281"/>
      <c r="AM382" s="1261" t="s">
        <v>394</v>
      </c>
      <c r="AN382" s="1262"/>
      <c r="AO382" s="1262"/>
      <c r="AP382" s="1262"/>
      <c r="AQ382" s="1262"/>
      <c r="AR382" s="1263"/>
      <c r="AS382" s="1258" t="s">
        <v>395</v>
      </c>
      <c r="AT382" s="1259"/>
      <c r="AU382" s="1259"/>
      <c r="AV382" s="1259"/>
      <c r="AW382" s="1259"/>
      <c r="AX382" s="1259"/>
      <c r="AY382" s="1259"/>
      <c r="AZ382" s="1260"/>
      <c r="BA382" s="1261" t="s">
        <v>161</v>
      </c>
      <c r="BB382" s="1262"/>
      <c r="BC382" s="1262"/>
      <c r="BD382" s="1262"/>
      <c r="BE382" s="1262"/>
      <c r="BF382" s="1262"/>
      <c r="BG382" s="1263"/>
      <c r="BH382" s="1261" t="s">
        <v>396</v>
      </c>
      <c r="BI382" s="1262"/>
      <c r="BJ382" s="1262"/>
      <c r="BK382" s="1262"/>
      <c r="BL382" s="1262"/>
      <c r="BM382" s="1262"/>
      <c r="BN382" s="1263"/>
      <c r="BO382" s="1261" t="s">
        <v>397</v>
      </c>
      <c r="BP382" s="1262"/>
      <c r="BQ382" s="1262"/>
      <c r="BR382" s="1262"/>
      <c r="BS382" s="1262"/>
      <c r="BT382" s="1262"/>
      <c r="BU382" s="1263"/>
      <c r="BV382" s="1421"/>
      <c r="BW382" s="1422"/>
      <c r="BX382" s="1422"/>
      <c r="BY382" s="1422"/>
      <c r="BZ382" s="1422"/>
      <c r="CA382" s="1422"/>
      <c r="CB382" s="1422"/>
      <c r="CC382" s="1297" t="s">
        <v>44</v>
      </c>
      <c r="CD382" s="1298"/>
      <c r="CE382" s="1298"/>
      <c r="CF382" s="1298"/>
      <c r="CG382" s="1298"/>
      <c r="CH382" s="1298"/>
      <c r="CI382" s="1299"/>
      <c r="CJ382" s="41"/>
    </row>
    <row r="383" spans="1:88" ht="15" customHeight="1" x14ac:dyDescent="0.15">
      <c r="A383" s="1405"/>
      <c r="B383" s="1406"/>
      <c r="C383" s="1406"/>
      <c r="D383" s="1406"/>
      <c r="E383" s="1406"/>
      <c r="F383" s="1406"/>
      <c r="G383" s="1407"/>
      <c r="H383" s="1411"/>
      <c r="I383" s="1406"/>
      <c r="J383" s="1407"/>
      <c r="K383" s="1319" t="s">
        <v>398</v>
      </c>
      <c r="L383" s="1319"/>
      <c r="M383" s="1319"/>
      <c r="N383" s="1319"/>
      <c r="O383" s="1319"/>
      <c r="P383" s="1319"/>
      <c r="Q383" s="1319"/>
      <c r="R383" s="1319"/>
      <c r="S383" s="1319"/>
      <c r="T383" s="1416"/>
      <c r="U383" s="504"/>
      <c r="V383" s="1336"/>
      <c r="W383" s="1411"/>
      <c r="X383" s="1406"/>
      <c r="Y383" s="1407"/>
      <c r="Z383" s="1418"/>
      <c r="AA383" s="1418"/>
      <c r="AB383" s="1418"/>
      <c r="AC383" s="1418"/>
      <c r="AD383" s="1418"/>
      <c r="AE383" s="1319"/>
      <c r="AF383" s="1319"/>
      <c r="AG383" s="1319"/>
      <c r="AH383" s="1319"/>
      <c r="AI383" s="1319"/>
      <c r="AJ383" s="1319"/>
      <c r="AK383" s="1319"/>
      <c r="AL383" s="1319"/>
      <c r="AM383" s="1264" t="s">
        <v>400</v>
      </c>
      <c r="AN383" s="1265"/>
      <c r="AO383" s="1265"/>
      <c r="AP383" s="1265"/>
      <c r="AQ383" s="1265"/>
      <c r="AR383" s="1266"/>
      <c r="AS383" s="1320" t="s">
        <v>401</v>
      </c>
      <c r="AT383" s="1321"/>
      <c r="AU383" s="1321"/>
      <c r="AV383" s="1321"/>
      <c r="AW383" s="1321"/>
      <c r="AX383" s="1321"/>
      <c r="AY383" s="1321"/>
      <c r="AZ383" s="1322"/>
      <c r="BA383" s="1264" t="s">
        <v>402</v>
      </c>
      <c r="BB383" s="1265"/>
      <c r="BC383" s="1265"/>
      <c r="BD383" s="1265"/>
      <c r="BE383" s="1265"/>
      <c r="BF383" s="1265"/>
      <c r="BG383" s="1266"/>
      <c r="BH383" s="1264" t="s">
        <v>403</v>
      </c>
      <c r="BI383" s="1265"/>
      <c r="BJ383" s="1265"/>
      <c r="BK383" s="1265"/>
      <c r="BL383" s="1265"/>
      <c r="BM383" s="1265"/>
      <c r="BN383" s="1266"/>
      <c r="BO383" s="1264" t="s">
        <v>24</v>
      </c>
      <c r="BP383" s="1265"/>
      <c r="BQ383" s="1265"/>
      <c r="BR383" s="1265"/>
      <c r="BS383" s="1265"/>
      <c r="BT383" s="1265"/>
      <c r="BU383" s="1266"/>
      <c r="BV383" s="1423"/>
      <c r="BW383" s="1424"/>
      <c r="BX383" s="1424"/>
      <c r="BY383" s="1424"/>
      <c r="BZ383" s="1424"/>
      <c r="CA383" s="1424"/>
      <c r="CB383" s="1424"/>
      <c r="CC383" s="1300" t="s">
        <v>404</v>
      </c>
      <c r="CD383" s="1301"/>
      <c r="CE383" s="1301"/>
      <c r="CF383" s="1301"/>
      <c r="CG383" s="1301"/>
      <c r="CH383" s="1301"/>
      <c r="CI383" s="1302"/>
      <c r="CJ383" s="41"/>
    </row>
    <row r="384" spans="1:88" ht="8.1" customHeight="1" x14ac:dyDescent="0.15">
      <c r="A384" s="1425" t="str">
        <f ca="1">IFERROR(VLOOKUP(H384,INDIRECT("機械一覧"),2,FALSE),"")</f>
        <v/>
      </c>
      <c r="B384" s="1426"/>
      <c r="C384" s="1426"/>
      <c r="D384" s="1426"/>
      <c r="E384" s="1426"/>
      <c r="F384" s="1426"/>
      <c r="G384" s="1427"/>
      <c r="H384" s="1434"/>
      <c r="I384" s="1435"/>
      <c r="J384" s="1436"/>
      <c r="K384" s="1125" t="s">
        <v>335</v>
      </c>
      <c r="L384" s="1506" t="str">
        <f ca="1">IFERROR(VLOOKUP(H384,INDIRECT("機械一覧"),5,FALSE),"")</f>
        <v/>
      </c>
      <c r="M384" s="1506"/>
      <c r="N384" s="1506"/>
      <c r="O384" s="1506"/>
      <c r="P384" s="1506"/>
      <c r="Q384" s="1506"/>
      <c r="R384" s="1506"/>
      <c r="S384" s="1507"/>
      <c r="T384" s="1267" t="s">
        <v>405</v>
      </c>
      <c r="U384" s="1268"/>
      <c r="V384" s="1269"/>
      <c r="W384" s="1444" t="str">
        <f ca="1">IFERROR(VLOOKUP(H384,INDIRECT("機械一覧"),14,FALSE),"")</f>
        <v/>
      </c>
      <c r="X384" s="1445"/>
      <c r="Y384" s="1446"/>
      <c r="Z384" s="1444" t="str">
        <f ca="1">IFERROR(VLOOKUP(H384,INDIRECT("機械一覧"),16,FALSE),"")</f>
        <v/>
      </c>
      <c r="AA384" s="1445"/>
      <c r="AB384" s="1445"/>
      <c r="AC384" s="1445"/>
      <c r="AD384" s="1446"/>
      <c r="AE384" s="1510"/>
      <c r="AF384" s="1451"/>
      <c r="AG384" s="1453" t="s">
        <v>27</v>
      </c>
      <c r="AH384" s="1451"/>
      <c r="AI384" s="1451"/>
      <c r="AJ384" s="1455" t="s">
        <v>307</v>
      </c>
      <c r="AK384" s="1455"/>
      <c r="AL384" s="1456"/>
      <c r="AM384" s="1270" t="s">
        <v>27</v>
      </c>
      <c r="AN384" s="1270"/>
      <c r="AO384" s="1270"/>
      <c r="AP384" s="1271" t="s">
        <v>407</v>
      </c>
      <c r="AQ384" s="1270"/>
      <c r="AR384" s="1270"/>
      <c r="AS384" s="1272" t="s">
        <v>151</v>
      </c>
      <c r="AT384" s="1273"/>
      <c r="AU384" s="1273"/>
      <c r="AV384" s="1273"/>
      <c r="AW384" s="1274"/>
      <c r="AX384" s="1275" t="s">
        <v>294</v>
      </c>
      <c r="AY384" s="1275"/>
      <c r="AZ384" s="1275"/>
      <c r="BA384" s="1276" t="s">
        <v>294</v>
      </c>
      <c r="BB384" s="1276"/>
      <c r="BC384" s="1276"/>
      <c r="BD384" s="1276"/>
      <c r="BE384" s="1276"/>
      <c r="BF384" s="1276"/>
      <c r="BG384" s="1276"/>
      <c r="BH384" s="1277" t="s">
        <v>341</v>
      </c>
      <c r="BI384" s="1277"/>
      <c r="BJ384" s="1277"/>
      <c r="BK384" s="1277"/>
      <c r="BL384" s="1277"/>
      <c r="BM384" s="1277"/>
      <c r="BN384" s="1277"/>
      <c r="BO384" s="1277" t="s">
        <v>341</v>
      </c>
      <c r="BP384" s="1277"/>
      <c r="BQ384" s="1277"/>
      <c r="BR384" s="1277"/>
      <c r="BS384" s="1277"/>
      <c r="BT384" s="1277"/>
      <c r="BU384" s="1277"/>
      <c r="BV384" s="1277" t="s">
        <v>341</v>
      </c>
      <c r="BW384" s="1277"/>
      <c r="BX384" s="1277"/>
      <c r="BY384" s="1277"/>
      <c r="BZ384" s="1277"/>
      <c r="CA384" s="1277"/>
      <c r="CB384" s="1303"/>
      <c r="CC384" s="1304" t="s">
        <v>341</v>
      </c>
      <c r="CD384" s="1277"/>
      <c r="CE384" s="1277"/>
      <c r="CF384" s="1277"/>
      <c r="CG384" s="1277"/>
      <c r="CH384" s="1277"/>
      <c r="CI384" s="1303"/>
      <c r="CJ384" s="41"/>
    </row>
    <row r="385" spans="1:88" ht="12" customHeight="1" x14ac:dyDescent="0.15">
      <c r="A385" s="1428"/>
      <c r="B385" s="1429"/>
      <c r="C385" s="1429"/>
      <c r="D385" s="1429"/>
      <c r="E385" s="1429"/>
      <c r="F385" s="1429"/>
      <c r="G385" s="1430"/>
      <c r="H385" s="1437"/>
      <c r="I385" s="1438"/>
      <c r="J385" s="1439"/>
      <c r="K385" s="988"/>
      <c r="L385" s="1508"/>
      <c r="M385" s="1508"/>
      <c r="N385" s="1508"/>
      <c r="O385" s="1508"/>
      <c r="P385" s="1508"/>
      <c r="Q385" s="1508"/>
      <c r="R385" s="1508"/>
      <c r="S385" s="1509"/>
      <c r="T385" s="1459"/>
      <c r="U385" s="1460"/>
      <c r="V385" s="1461"/>
      <c r="W385" s="1447"/>
      <c r="X385" s="1448"/>
      <c r="Y385" s="1449"/>
      <c r="Z385" s="1447"/>
      <c r="AA385" s="1450"/>
      <c r="AB385" s="1450"/>
      <c r="AC385" s="1450"/>
      <c r="AD385" s="1449"/>
      <c r="AE385" s="1511"/>
      <c r="AF385" s="1452"/>
      <c r="AG385" s="1454"/>
      <c r="AH385" s="1452"/>
      <c r="AI385" s="1452"/>
      <c r="AJ385" s="1457"/>
      <c r="AK385" s="1457"/>
      <c r="AL385" s="1458"/>
      <c r="AM385" s="1284"/>
      <c r="AN385" s="1285"/>
      <c r="AO385" s="1286"/>
      <c r="AP385" s="1284"/>
      <c r="AQ385" s="1285"/>
      <c r="AR385" s="1286"/>
      <c r="AS385" s="1287"/>
      <c r="AT385" s="1288"/>
      <c r="AU385" s="204" t="s">
        <v>386</v>
      </c>
      <c r="AV385" s="1289"/>
      <c r="AW385" s="1290"/>
      <c r="AX385" s="1284"/>
      <c r="AY385" s="1285"/>
      <c r="AZ385" s="1286"/>
      <c r="BA385" s="1465" t="str">
        <f>IF(AND(ISBLANK(AP385),ISBLANK(AX385),ISBLANK(AP386),ISBLANK(AX386),ISBLANK(AP387),ISBLANK(AX387))," ",IF(AND(ISBLANK(AP386),ISBLANK(AX386),ISBLANK(AP387),ISBLANK(AX387)),AP385*AX385,IF(AND(ISBLANK(AP387),ISBLANK(AX387)),(AP385*AX385)+(AP386*AX386),(AP385*AX385)+(AP386*AX386)+(AP387*AX387))))</f>
        <v xml:space="preserve"> </v>
      </c>
      <c r="BB385" s="1465"/>
      <c r="BC385" s="1465"/>
      <c r="BD385" s="1465"/>
      <c r="BE385" s="1465"/>
      <c r="BF385" s="1465"/>
      <c r="BG385" s="1465"/>
      <c r="BH385" s="1487"/>
      <c r="BI385" s="1487"/>
      <c r="BJ385" s="1487"/>
      <c r="BK385" s="1487"/>
      <c r="BL385" s="1487"/>
      <c r="BM385" s="1487"/>
      <c r="BN385" s="1487"/>
      <c r="BO385" s="1467" t="str">
        <f>IF(OR(BA385=" ",ISBLANK(BH385))," ",ROUNDDOWN(BA385*BH385,0))</f>
        <v xml:space="preserve"> </v>
      </c>
      <c r="BP385" s="1467"/>
      <c r="BQ385" s="1467"/>
      <c r="BR385" s="1467"/>
      <c r="BS385" s="1467"/>
      <c r="BT385" s="1467"/>
      <c r="BU385" s="1467"/>
      <c r="BV385" s="1469">
        <f>IFERROR(INDEX('報告書(２葉)'!$BK$10:$BK$95,MATCH(H384,'報告書(２葉)'!$BI$10:$BI$95,0)),"")</f>
        <v>0</v>
      </c>
      <c r="BW385" s="1469"/>
      <c r="BX385" s="1469"/>
      <c r="BY385" s="1469"/>
      <c r="BZ385" s="1469"/>
      <c r="CA385" s="1469"/>
      <c r="CB385" s="1470"/>
      <c r="CC385" s="1328"/>
      <c r="CD385" s="1328"/>
      <c r="CE385" s="1328"/>
      <c r="CF385" s="1328"/>
      <c r="CG385" s="1328"/>
      <c r="CH385" s="1328"/>
      <c r="CI385" s="1328"/>
      <c r="CJ385" s="41"/>
    </row>
    <row r="386" spans="1:88" ht="20.100000000000001" customHeight="1" x14ac:dyDescent="0.15">
      <c r="A386" s="1428"/>
      <c r="B386" s="1429"/>
      <c r="C386" s="1429"/>
      <c r="D386" s="1429"/>
      <c r="E386" s="1429"/>
      <c r="F386" s="1429"/>
      <c r="G386" s="1430"/>
      <c r="H386" s="1437"/>
      <c r="I386" s="1438"/>
      <c r="J386" s="1439"/>
      <c r="K386" s="1332" t="str">
        <f ca="1">IFERROR(VLOOKUP(H384,INDIRECT("機械一覧"),3,FALSE),"")</f>
        <v/>
      </c>
      <c r="L386" s="1333"/>
      <c r="M386" s="1333"/>
      <c r="N386" s="1333"/>
      <c r="O386" s="1333"/>
      <c r="P386" s="1333"/>
      <c r="Q386" s="1333"/>
      <c r="R386" s="1333"/>
      <c r="S386" s="1334"/>
      <c r="T386" s="1462"/>
      <c r="U386" s="1463"/>
      <c r="V386" s="1464"/>
      <c r="W386" s="1447"/>
      <c r="X386" s="1448"/>
      <c r="Y386" s="1449"/>
      <c r="Z386" s="1447"/>
      <c r="AA386" s="1450"/>
      <c r="AB386" s="1450"/>
      <c r="AC386" s="1450"/>
      <c r="AD386" s="1449"/>
      <c r="AE386" s="833"/>
      <c r="AF386" s="833"/>
      <c r="AG386" s="833"/>
      <c r="AH386" s="833"/>
      <c r="AI386" s="833"/>
      <c r="AJ386" s="833"/>
      <c r="AK386" s="833"/>
      <c r="AL386" s="908"/>
      <c r="AM386" s="1243"/>
      <c r="AN386" s="1244"/>
      <c r="AO386" s="1245"/>
      <c r="AP386" s="1243"/>
      <c r="AQ386" s="1244"/>
      <c r="AR386" s="1245"/>
      <c r="AS386" s="1246"/>
      <c r="AT386" s="1247"/>
      <c r="AU386" s="205" t="s">
        <v>386</v>
      </c>
      <c r="AV386" s="1248"/>
      <c r="AW386" s="1249"/>
      <c r="AX386" s="1243"/>
      <c r="AY386" s="1244"/>
      <c r="AZ386" s="1245"/>
      <c r="BA386" s="1466"/>
      <c r="BB386" s="1466"/>
      <c r="BC386" s="1466"/>
      <c r="BD386" s="1466"/>
      <c r="BE386" s="1466"/>
      <c r="BF386" s="1466"/>
      <c r="BG386" s="1466"/>
      <c r="BH386" s="1488"/>
      <c r="BI386" s="1488"/>
      <c r="BJ386" s="1488"/>
      <c r="BK386" s="1488"/>
      <c r="BL386" s="1488"/>
      <c r="BM386" s="1488"/>
      <c r="BN386" s="1488"/>
      <c r="BO386" s="1468"/>
      <c r="BP386" s="1468"/>
      <c r="BQ386" s="1468"/>
      <c r="BR386" s="1468"/>
      <c r="BS386" s="1468"/>
      <c r="BT386" s="1468"/>
      <c r="BU386" s="1468"/>
      <c r="BV386" s="1469"/>
      <c r="BW386" s="1469"/>
      <c r="BX386" s="1469"/>
      <c r="BY386" s="1469"/>
      <c r="BZ386" s="1469"/>
      <c r="CA386" s="1469"/>
      <c r="CB386" s="1470"/>
      <c r="CC386" s="1329"/>
      <c r="CD386" s="1329"/>
      <c r="CE386" s="1329"/>
      <c r="CF386" s="1329"/>
      <c r="CG386" s="1329"/>
      <c r="CH386" s="1329"/>
      <c r="CI386" s="1329"/>
      <c r="CJ386" s="41"/>
    </row>
    <row r="387" spans="1:88" ht="20.100000000000001" customHeight="1" x14ac:dyDescent="0.15">
      <c r="A387" s="1431"/>
      <c r="B387" s="1432"/>
      <c r="C387" s="1432"/>
      <c r="D387" s="1432"/>
      <c r="E387" s="1432"/>
      <c r="F387" s="1432"/>
      <c r="G387" s="1433"/>
      <c r="H387" s="1437"/>
      <c r="I387" s="1438"/>
      <c r="J387" s="1439"/>
      <c r="K387" s="1380" t="str">
        <f ca="1">IFERROR(VLOOKUP(H384,INDIRECT("機械一覧"),4,FALSE),"")</f>
        <v/>
      </c>
      <c r="L387" s="1381"/>
      <c r="M387" s="1381"/>
      <c r="N387" s="1381"/>
      <c r="O387" s="1381"/>
      <c r="P387" s="1381"/>
      <c r="Q387" s="1381"/>
      <c r="R387" s="1381"/>
      <c r="S387" s="198" t="s">
        <v>351</v>
      </c>
      <c r="T387" s="1462"/>
      <c r="U387" s="1463"/>
      <c r="V387" s="1464"/>
      <c r="W387" s="1447"/>
      <c r="X387" s="1450"/>
      <c r="Y387" s="1449"/>
      <c r="Z387" s="1447"/>
      <c r="AA387" s="1450"/>
      <c r="AB387" s="1450"/>
      <c r="AC387" s="1450"/>
      <c r="AD387" s="1449"/>
      <c r="AE387" s="1307"/>
      <c r="AF387" s="1294"/>
      <c r="AG387" s="201" t="s">
        <v>27</v>
      </c>
      <c r="AH387" s="1294"/>
      <c r="AI387" s="1294"/>
      <c r="AJ387" s="1295" t="s">
        <v>135</v>
      </c>
      <c r="AK387" s="1295"/>
      <c r="AL387" s="1296"/>
      <c r="AM387" s="1243"/>
      <c r="AN387" s="1244"/>
      <c r="AO387" s="1245"/>
      <c r="AP387" s="1284"/>
      <c r="AQ387" s="1285"/>
      <c r="AR387" s="1286"/>
      <c r="AS387" s="1246"/>
      <c r="AT387" s="1247"/>
      <c r="AU387" s="205" t="s">
        <v>386</v>
      </c>
      <c r="AV387" s="1248"/>
      <c r="AW387" s="1249"/>
      <c r="AX387" s="1284"/>
      <c r="AY387" s="1285"/>
      <c r="AZ387" s="1286"/>
      <c r="BA387" s="1466"/>
      <c r="BB387" s="1466"/>
      <c r="BC387" s="1466"/>
      <c r="BD387" s="1466"/>
      <c r="BE387" s="1466"/>
      <c r="BF387" s="1466"/>
      <c r="BG387" s="1466"/>
      <c r="BH387" s="1488"/>
      <c r="BI387" s="1488"/>
      <c r="BJ387" s="1488"/>
      <c r="BK387" s="1488"/>
      <c r="BL387" s="1488"/>
      <c r="BM387" s="1488"/>
      <c r="BN387" s="1488"/>
      <c r="BO387" s="1468"/>
      <c r="BP387" s="1468"/>
      <c r="BQ387" s="1468"/>
      <c r="BR387" s="1468"/>
      <c r="BS387" s="1468"/>
      <c r="BT387" s="1468"/>
      <c r="BU387" s="1468"/>
      <c r="BV387" s="1305" t="str">
        <f>IFERROR(INDEX('報告書(２葉)'!$BJ$11:$BJ$95,MATCH(H384,'報告書(２葉)'!$BI$11:$BI$95,0)),"")</f>
        <v/>
      </c>
      <c r="BW387" s="1305"/>
      <c r="BX387" s="1305"/>
      <c r="BY387" s="1305"/>
      <c r="BZ387" s="1305"/>
      <c r="CA387" s="1305"/>
      <c r="CB387" s="1306"/>
      <c r="CC387" s="1329"/>
      <c r="CD387" s="1329"/>
      <c r="CE387" s="1329"/>
      <c r="CF387" s="1329"/>
      <c r="CG387" s="1329"/>
      <c r="CH387" s="1329"/>
      <c r="CI387" s="1329"/>
      <c r="CJ387" s="41"/>
    </row>
    <row r="388" spans="1:88" ht="20.100000000000001" customHeight="1" x14ac:dyDescent="0.15">
      <c r="A388" s="1471" t="str">
        <f ca="1">IFERROR(VLOOKUP(H388,INDIRECT("機械一覧"),2,FALSE),"")</f>
        <v/>
      </c>
      <c r="B388" s="1472"/>
      <c r="C388" s="1472"/>
      <c r="D388" s="1472"/>
      <c r="E388" s="1472"/>
      <c r="F388" s="1472"/>
      <c r="G388" s="1473"/>
      <c r="H388" s="1437"/>
      <c r="I388" s="1438"/>
      <c r="J388" s="1439"/>
      <c r="K388" s="182" t="s">
        <v>335</v>
      </c>
      <c r="L388" s="1237" t="str">
        <f ca="1">IFERROR(VLOOKUP(H388,INDIRECT("機械一覧"),5,FALSE),"")</f>
        <v/>
      </c>
      <c r="M388" s="1237"/>
      <c r="N388" s="1237"/>
      <c r="O388" s="1237"/>
      <c r="P388" s="1237"/>
      <c r="Q388" s="1237"/>
      <c r="R388" s="1237"/>
      <c r="S388" s="1238"/>
      <c r="T388" s="1479"/>
      <c r="U388" s="1479"/>
      <c r="V388" s="1479"/>
      <c r="W388" s="1480" t="str">
        <f ca="1">IFERROR(VLOOKUP(H388,INDIRECT("機械一覧"),14,FALSE),"")</f>
        <v/>
      </c>
      <c r="X388" s="1481"/>
      <c r="Y388" s="1482"/>
      <c r="Z388" s="1480" t="str">
        <f ca="1">IFERROR(VLOOKUP(H388,INDIRECT("機械一覧"),16,FALSE),"")</f>
        <v/>
      </c>
      <c r="AA388" s="1481"/>
      <c r="AB388" s="1481"/>
      <c r="AC388" s="1481"/>
      <c r="AD388" s="1482"/>
      <c r="AE388" s="1239"/>
      <c r="AF388" s="1240"/>
      <c r="AG388" s="202" t="s">
        <v>27</v>
      </c>
      <c r="AH388" s="1240"/>
      <c r="AI388" s="1240"/>
      <c r="AJ388" s="1241" t="s">
        <v>307</v>
      </c>
      <c r="AK388" s="1241"/>
      <c r="AL388" s="1242"/>
      <c r="AM388" s="1243"/>
      <c r="AN388" s="1244"/>
      <c r="AO388" s="1245"/>
      <c r="AP388" s="1243"/>
      <c r="AQ388" s="1244"/>
      <c r="AR388" s="1245"/>
      <c r="AS388" s="1246"/>
      <c r="AT388" s="1247"/>
      <c r="AU388" s="205" t="s">
        <v>386</v>
      </c>
      <c r="AV388" s="1248"/>
      <c r="AW388" s="1249"/>
      <c r="AX388" s="1243"/>
      <c r="AY388" s="1244"/>
      <c r="AZ388" s="1245"/>
      <c r="BA388" s="1465" t="str">
        <f>IF(AND(ISBLANK(AP388),ISBLANK(AX388),ISBLANK(AP389),ISBLANK(AX389),ISBLANK(AP390),ISBLANK(AX390))," ",IF(AND(ISBLANK(AP389),ISBLANK(AX389),ISBLANK(AP390),ISBLANK(AX390)),AP388*AX388,IF(AND(ISBLANK(AP390),ISBLANK(AX390)),(AP388*AX388)+(AP389*AX389),(AP388*AX388)+(AP389*AX389)+(AP390*AX390))))</f>
        <v xml:space="preserve"> </v>
      </c>
      <c r="BB388" s="1465"/>
      <c r="BC388" s="1465"/>
      <c r="BD388" s="1465"/>
      <c r="BE388" s="1465"/>
      <c r="BF388" s="1465"/>
      <c r="BG388" s="1465"/>
      <c r="BH388" s="1488"/>
      <c r="BI388" s="1488"/>
      <c r="BJ388" s="1488"/>
      <c r="BK388" s="1488"/>
      <c r="BL388" s="1488"/>
      <c r="BM388" s="1488"/>
      <c r="BN388" s="1488"/>
      <c r="BO388" s="1468" t="str">
        <f>IF(OR(BA388=" ",ISBLANK(BH388))," ",ROUNDDOWN(BA388*BH388,0))</f>
        <v xml:space="preserve"> </v>
      </c>
      <c r="BP388" s="1468"/>
      <c r="BQ388" s="1468"/>
      <c r="BR388" s="1468"/>
      <c r="BS388" s="1468"/>
      <c r="BT388" s="1468"/>
      <c r="BU388" s="1468"/>
      <c r="BV388" s="1469">
        <f>IFERROR(INDEX('報告書(２葉)'!$BK$11:$BK$95,MATCH(H388,'報告書(２葉)'!$BI$11:$BI$95,0)),"")</f>
        <v>0</v>
      </c>
      <c r="BW388" s="1469"/>
      <c r="BX388" s="1469"/>
      <c r="BY388" s="1469"/>
      <c r="BZ388" s="1469"/>
      <c r="CA388" s="1469"/>
      <c r="CB388" s="1470"/>
      <c r="CC388" s="1329"/>
      <c r="CD388" s="1329"/>
      <c r="CE388" s="1329"/>
      <c r="CF388" s="1329"/>
      <c r="CG388" s="1329"/>
      <c r="CH388" s="1329"/>
      <c r="CI388" s="1329"/>
      <c r="CJ388" s="41"/>
    </row>
    <row r="389" spans="1:88" ht="20.100000000000001" customHeight="1" x14ac:dyDescent="0.15">
      <c r="A389" s="1474"/>
      <c r="B389" s="941"/>
      <c r="C389" s="941"/>
      <c r="D389" s="941"/>
      <c r="E389" s="941"/>
      <c r="F389" s="941"/>
      <c r="G389" s="1475"/>
      <c r="H389" s="1437"/>
      <c r="I389" s="1438"/>
      <c r="J389" s="1439"/>
      <c r="K389" s="1332" t="str">
        <f ca="1">IFERROR(VLOOKUP(H388,INDIRECT("機械一覧"),3,FALSE),"")</f>
        <v/>
      </c>
      <c r="L389" s="1333"/>
      <c r="M389" s="1333"/>
      <c r="N389" s="1333"/>
      <c r="O389" s="1333"/>
      <c r="P389" s="1333"/>
      <c r="Q389" s="1333"/>
      <c r="R389" s="1333"/>
      <c r="S389" s="1334"/>
      <c r="T389" s="1479"/>
      <c r="U389" s="1479"/>
      <c r="V389" s="1479"/>
      <c r="W389" s="1447"/>
      <c r="X389" s="1450"/>
      <c r="Y389" s="1449"/>
      <c r="Z389" s="1447"/>
      <c r="AA389" s="1450"/>
      <c r="AB389" s="1450"/>
      <c r="AC389" s="1450"/>
      <c r="AD389" s="1449"/>
      <c r="AE389" s="833"/>
      <c r="AF389" s="833"/>
      <c r="AG389" s="833"/>
      <c r="AH389" s="833"/>
      <c r="AI389" s="833"/>
      <c r="AJ389" s="833"/>
      <c r="AK389" s="833"/>
      <c r="AL389" s="908"/>
      <c r="AM389" s="1243"/>
      <c r="AN389" s="1244"/>
      <c r="AO389" s="1245"/>
      <c r="AP389" s="1284"/>
      <c r="AQ389" s="1285"/>
      <c r="AR389" s="1286"/>
      <c r="AS389" s="1246"/>
      <c r="AT389" s="1247"/>
      <c r="AU389" s="205" t="s">
        <v>386</v>
      </c>
      <c r="AV389" s="1248"/>
      <c r="AW389" s="1249"/>
      <c r="AX389" s="1284"/>
      <c r="AY389" s="1285"/>
      <c r="AZ389" s="1286"/>
      <c r="BA389" s="1466"/>
      <c r="BB389" s="1466"/>
      <c r="BC389" s="1466"/>
      <c r="BD389" s="1466"/>
      <c r="BE389" s="1466"/>
      <c r="BF389" s="1466"/>
      <c r="BG389" s="1466"/>
      <c r="BH389" s="1488"/>
      <c r="BI389" s="1488"/>
      <c r="BJ389" s="1488"/>
      <c r="BK389" s="1488"/>
      <c r="BL389" s="1488"/>
      <c r="BM389" s="1488"/>
      <c r="BN389" s="1488"/>
      <c r="BO389" s="1468"/>
      <c r="BP389" s="1468"/>
      <c r="BQ389" s="1468"/>
      <c r="BR389" s="1468"/>
      <c r="BS389" s="1468"/>
      <c r="BT389" s="1468"/>
      <c r="BU389" s="1468"/>
      <c r="BV389" s="1469"/>
      <c r="BW389" s="1469"/>
      <c r="BX389" s="1469"/>
      <c r="BY389" s="1469"/>
      <c r="BZ389" s="1469"/>
      <c r="CA389" s="1469"/>
      <c r="CB389" s="1470"/>
      <c r="CC389" s="1329"/>
      <c r="CD389" s="1329"/>
      <c r="CE389" s="1329"/>
      <c r="CF389" s="1329"/>
      <c r="CG389" s="1329"/>
      <c r="CH389" s="1329"/>
      <c r="CI389" s="1329"/>
      <c r="CJ389" s="41"/>
    </row>
    <row r="390" spans="1:88" ht="20.100000000000001" customHeight="1" x14ac:dyDescent="0.15">
      <c r="A390" s="1476"/>
      <c r="B390" s="1477"/>
      <c r="C390" s="1477"/>
      <c r="D390" s="1477"/>
      <c r="E390" s="1477"/>
      <c r="F390" s="1477"/>
      <c r="G390" s="1478"/>
      <c r="H390" s="1437"/>
      <c r="I390" s="1438"/>
      <c r="J390" s="1439"/>
      <c r="K390" s="1380" t="str">
        <f ca="1">IFERROR(VLOOKUP(H388,INDIRECT("機械一覧"),4,FALSE),"")</f>
        <v/>
      </c>
      <c r="L390" s="1381"/>
      <c r="M390" s="1381"/>
      <c r="N390" s="1381"/>
      <c r="O390" s="1381"/>
      <c r="P390" s="1381"/>
      <c r="Q390" s="1381"/>
      <c r="R390" s="1381"/>
      <c r="S390" s="198" t="s">
        <v>351</v>
      </c>
      <c r="T390" s="1479"/>
      <c r="U390" s="1479"/>
      <c r="V390" s="1479"/>
      <c r="W390" s="1483"/>
      <c r="X390" s="1484"/>
      <c r="Y390" s="1485"/>
      <c r="Z390" s="1483"/>
      <c r="AA390" s="1484"/>
      <c r="AB390" s="1484"/>
      <c r="AC390" s="1484"/>
      <c r="AD390" s="1485"/>
      <c r="AE390" s="1307"/>
      <c r="AF390" s="1294"/>
      <c r="AG390" s="201" t="s">
        <v>27</v>
      </c>
      <c r="AH390" s="1294"/>
      <c r="AI390" s="1294"/>
      <c r="AJ390" s="1295" t="s">
        <v>135</v>
      </c>
      <c r="AK390" s="1295"/>
      <c r="AL390" s="1296"/>
      <c r="AM390" s="1243"/>
      <c r="AN390" s="1244"/>
      <c r="AO390" s="1245"/>
      <c r="AP390" s="1243"/>
      <c r="AQ390" s="1244"/>
      <c r="AR390" s="1245"/>
      <c r="AS390" s="1246"/>
      <c r="AT390" s="1247"/>
      <c r="AU390" s="205" t="s">
        <v>386</v>
      </c>
      <c r="AV390" s="1248"/>
      <c r="AW390" s="1249"/>
      <c r="AX390" s="1243"/>
      <c r="AY390" s="1244"/>
      <c r="AZ390" s="1245"/>
      <c r="BA390" s="1466"/>
      <c r="BB390" s="1466"/>
      <c r="BC390" s="1466"/>
      <c r="BD390" s="1466"/>
      <c r="BE390" s="1466"/>
      <c r="BF390" s="1466"/>
      <c r="BG390" s="1466"/>
      <c r="BH390" s="1488"/>
      <c r="BI390" s="1488"/>
      <c r="BJ390" s="1488"/>
      <c r="BK390" s="1488"/>
      <c r="BL390" s="1488"/>
      <c r="BM390" s="1488"/>
      <c r="BN390" s="1488"/>
      <c r="BO390" s="1468"/>
      <c r="BP390" s="1468"/>
      <c r="BQ390" s="1468"/>
      <c r="BR390" s="1468"/>
      <c r="BS390" s="1468"/>
      <c r="BT390" s="1468"/>
      <c r="BU390" s="1468"/>
      <c r="BV390" s="1305" t="str">
        <f>IFERROR(INDEX('報告書(２葉)'!$BJ$11:$BJ$95,MATCH(H388,'報告書(２葉)'!$BI$11:$BI$95,0)),"")</f>
        <v/>
      </c>
      <c r="BW390" s="1305"/>
      <c r="BX390" s="1305"/>
      <c r="BY390" s="1305"/>
      <c r="BZ390" s="1305"/>
      <c r="CA390" s="1305"/>
      <c r="CB390" s="1306"/>
      <c r="CC390" s="1329"/>
      <c r="CD390" s="1329"/>
      <c r="CE390" s="1329"/>
      <c r="CF390" s="1329"/>
      <c r="CG390" s="1329"/>
      <c r="CH390" s="1329"/>
      <c r="CI390" s="1329"/>
      <c r="CJ390" s="41"/>
    </row>
    <row r="391" spans="1:88" ht="20.100000000000001" customHeight="1" x14ac:dyDescent="0.15">
      <c r="A391" s="1471" t="str">
        <f ca="1">IFERROR(VLOOKUP(H391,INDIRECT("機械一覧"),2,FALSE),"")</f>
        <v/>
      </c>
      <c r="B391" s="1472"/>
      <c r="C391" s="1472"/>
      <c r="D391" s="1472"/>
      <c r="E391" s="1472"/>
      <c r="F391" s="1472"/>
      <c r="G391" s="1473"/>
      <c r="H391" s="1489"/>
      <c r="I391" s="1489"/>
      <c r="J391" s="1489"/>
      <c r="K391" s="182" t="s">
        <v>335</v>
      </c>
      <c r="L391" s="1237" t="str">
        <f ca="1">IFERROR(VLOOKUP(H391,INDIRECT("機械一覧"),5,FALSE),"")</f>
        <v/>
      </c>
      <c r="M391" s="1237"/>
      <c r="N391" s="1237"/>
      <c r="O391" s="1237"/>
      <c r="P391" s="1237"/>
      <c r="Q391" s="1237"/>
      <c r="R391" s="1237"/>
      <c r="S391" s="1238"/>
      <c r="T391" s="1479"/>
      <c r="U391" s="1479"/>
      <c r="V391" s="1479"/>
      <c r="W391" s="1480" t="str">
        <f ca="1">IFERROR(VLOOKUP(H391,INDIRECT("機械一覧"),14,FALSE),"")</f>
        <v/>
      </c>
      <c r="X391" s="1481"/>
      <c r="Y391" s="1482"/>
      <c r="Z391" s="1480" t="str">
        <f ca="1">IFERROR(VLOOKUP(H391,INDIRECT("機械一覧"),16,FALSE),"")</f>
        <v/>
      </c>
      <c r="AA391" s="1481"/>
      <c r="AB391" s="1481"/>
      <c r="AC391" s="1481"/>
      <c r="AD391" s="1482"/>
      <c r="AE391" s="1239"/>
      <c r="AF391" s="1240"/>
      <c r="AG391" s="202" t="s">
        <v>27</v>
      </c>
      <c r="AH391" s="1240"/>
      <c r="AI391" s="1240"/>
      <c r="AJ391" s="1241" t="s">
        <v>307</v>
      </c>
      <c r="AK391" s="1241"/>
      <c r="AL391" s="1242"/>
      <c r="AM391" s="1243"/>
      <c r="AN391" s="1244"/>
      <c r="AO391" s="1245"/>
      <c r="AP391" s="1284"/>
      <c r="AQ391" s="1285"/>
      <c r="AR391" s="1286"/>
      <c r="AS391" s="1246"/>
      <c r="AT391" s="1247"/>
      <c r="AU391" s="205" t="s">
        <v>386</v>
      </c>
      <c r="AV391" s="1248"/>
      <c r="AW391" s="1249"/>
      <c r="AX391" s="1284"/>
      <c r="AY391" s="1285"/>
      <c r="AZ391" s="1286"/>
      <c r="BA391" s="1465" t="str">
        <f>IF(AND(ISBLANK(AP391),ISBLANK(AX391),ISBLANK(AP392),ISBLANK(AX392),ISBLANK(AP393),ISBLANK(AX393))," ",IF(AND(ISBLANK(AP392),ISBLANK(AX392),ISBLANK(AP393),ISBLANK(AX393)),AP391*AX391,IF(AND(ISBLANK(AP393),ISBLANK(AX393)),(AP391*AX391)+(AP392*AX392),(AP391*AX391)+(AP392*AX392)+(AP393*AX393))))</f>
        <v xml:space="preserve"> </v>
      </c>
      <c r="BB391" s="1465"/>
      <c r="BC391" s="1465"/>
      <c r="BD391" s="1465"/>
      <c r="BE391" s="1465"/>
      <c r="BF391" s="1465"/>
      <c r="BG391" s="1465"/>
      <c r="BH391" s="1488"/>
      <c r="BI391" s="1488"/>
      <c r="BJ391" s="1488"/>
      <c r="BK391" s="1488"/>
      <c r="BL391" s="1488"/>
      <c r="BM391" s="1488"/>
      <c r="BN391" s="1488"/>
      <c r="BO391" s="1468" t="str">
        <f>IF(OR(BA391=" ",ISBLANK(BH391))," ",ROUNDDOWN(BA391*BH391,0))</f>
        <v xml:space="preserve"> </v>
      </c>
      <c r="BP391" s="1468"/>
      <c r="BQ391" s="1468"/>
      <c r="BR391" s="1468"/>
      <c r="BS391" s="1468"/>
      <c r="BT391" s="1468"/>
      <c r="BU391" s="1468"/>
      <c r="BV391" s="1469">
        <f>IFERROR(INDEX('報告書(２葉)'!$BK$11:$BK$95,MATCH(H391,'報告書(２葉)'!$BI$11:$BI$95,0)),"")</f>
        <v>0</v>
      </c>
      <c r="BW391" s="1469"/>
      <c r="BX391" s="1469"/>
      <c r="BY391" s="1469"/>
      <c r="BZ391" s="1469"/>
      <c r="CA391" s="1469"/>
      <c r="CB391" s="1470"/>
      <c r="CC391" s="1329"/>
      <c r="CD391" s="1329"/>
      <c r="CE391" s="1329"/>
      <c r="CF391" s="1329"/>
      <c r="CG391" s="1329"/>
      <c r="CH391" s="1329"/>
      <c r="CI391" s="1329"/>
      <c r="CJ391" s="41"/>
    </row>
    <row r="392" spans="1:88" ht="20.100000000000001" customHeight="1" x14ac:dyDescent="0.15">
      <c r="A392" s="1474"/>
      <c r="B392" s="941"/>
      <c r="C392" s="941"/>
      <c r="D392" s="941"/>
      <c r="E392" s="941"/>
      <c r="F392" s="941"/>
      <c r="G392" s="1475"/>
      <c r="H392" s="1489"/>
      <c r="I392" s="1489"/>
      <c r="J392" s="1489"/>
      <c r="K392" s="1332" t="str">
        <f ca="1">IFERROR(VLOOKUP(H391,INDIRECT("機械一覧"),3,FALSE),"")</f>
        <v/>
      </c>
      <c r="L392" s="1333"/>
      <c r="M392" s="1333"/>
      <c r="N392" s="1333"/>
      <c r="O392" s="1333"/>
      <c r="P392" s="1333"/>
      <c r="Q392" s="1333"/>
      <c r="R392" s="1333"/>
      <c r="S392" s="1334"/>
      <c r="T392" s="1479"/>
      <c r="U392" s="1479"/>
      <c r="V392" s="1479"/>
      <c r="W392" s="1447"/>
      <c r="X392" s="1450"/>
      <c r="Y392" s="1449"/>
      <c r="Z392" s="1447"/>
      <c r="AA392" s="1450"/>
      <c r="AB392" s="1450"/>
      <c r="AC392" s="1450"/>
      <c r="AD392" s="1449"/>
      <c r="AE392" s="833"/>
      <c r="AF392" s="833"/>
      <c r="AG392" s="833"/>
      <c r="AH392" s="833"/>
      <c r="AI392" s="833"/>
      <c r="AJ392" s="833"/>
      <c r="AK392" s="833"/>
      <c r="AL392" s="908"/>
      <c r="AM392" s="1243"/>
      <c r="AN392" s="1244"/>
      <c r="AO392" s="1245"/>
      <c r="AP392" s="1243"/>
      <c r="AQ392" s="1244"/>
      <c r="AR392" s="1245"/>
      <c r="AS392" s="1246"/>
      <c r="AT392" s="1247"/>
      <c r="AU392" s="205" t="s">
        <v>386</v>
      </c>
      <c r="AV392" s="1248"/>
      <c r="AW392" s="1249"/>
      <c r="AX392" s="1243"/>
      <c r="AY392" s="1244"/>
      <c r="AZ392" s="1245"/>
      <c r="BA392" s="1466"/>
      <c r="BB392" s="1466"/>
      <c r="BC392" s="1466"/>
      <c r="BD392" s="1466"/>
      <c r="BE392" s="1466"/>
      <c r="BF392" s="1466"/>
      <c r="BG392" s="1466"/>
      <c r="BH392" s="1488"/>
      <c r="BI392" s="1488"/>
      <c r="BJ392" s="1488"/>
      <c r="BK392" s="1488"/>
      <c r="BL392" s="1488"/>
      <c r="BM392" s="1488"/>
      <c r="BN392" s="1488"/>
      <c r="BO392" s="1468"/>
      <c r="BP392" s="1468"/>
      <c r="BQ392" s="1468"/>
      <c r="BR392" s="1468"/>
      <c r="BS392" s="1468"/>
      <c r="BT392" s="1468"/>
      <c r="BU392" s="1468"/>
      <c r="BV392" s="1469"/>
      <c r="BW392" s="1469"/>
      <c r="BX392" s="1469"/>
      <c r="BY392" s="1469"/>
      <c r="BZ392" s="1469"/>
      <c r="CA392" s="1469"/>
      <c r="CB392" s="1470"/>
      <c r="CC392" s="1329"/>
      <c r="CD392" s="1329"/>
      <c r="CE392" s="1329"/>
      <c r="CF392" s="1329"/>
      <c r="CG392" s="1329"/>
      <c r="CH392" s="1329"/>
      <c r="CI392" s="1329"/>
      <c r="CJ392" s="41"/>
    </row>
    <row r="393" spans="1:88" ht="20.100000000000001" customHeight="1" x14ac:dyDescent="0.15">
      <c r="A393" s="1476"/>
      <c r="B393" s="1477"/>
      <c r="C393" s="1477"/>
      <c r="D393" s="1477"/>
      <c r="E393" s="1477"/>
      <c r="F393" s="1477"/>
      <c r="G393" s="1478"/>
      <c r="H393" s="1489"/>
      <c r="I393" s="1489"/>
      <c r="J393" s="1489"/>
      <c r="K393" s="1380" t="str">
        <f ca="1">IFERROR(VLOOKUP(H391,INDIRECT("機械一覧"),4,FALSE),"")</f>
        <v/>
      </c>
      <c r="L393" s="1381"/>
      <c r="M393" s="1381"/>
      <c r="N393" s="1381"/>
      <c r="O393" s="1381"/>
      <c r="P393" s="1381"/>
      <c r="Q393" s="1381"/>
      <c r="R393" s="1381"/>
      <c r="S393" s="198" t="s">
        <v>351</v>
      </c>
      <c r="T393" s="1479"/>
      <c r="U393" s="1479"/>
      <c r="V393" s="1479"/>
      <c r="W393" s="1483"/>
      <c r="X393" s="1484"/>
      <c r="Y393" s="1485"/>
      <c r="Z393" s="1483"/>
      <c r="AA393" s="1484"/>
      <c r="AB393" s="1484"/>
      <c r="AC393" s="1484"/>
      <c r="AD393" s="1485"/>
      <c r="AE393" s="1307"/>
      <c r="AF393" s="1294"/>
      <c r="AG393" s="201" t="s">
        <v>27</v>
      </c>
      <c r="AH393" s="1294"/>
      <c r="AI393" s="1294"/>
      <c r="AJ393" s="1295" t="s">
        <v>135</v>
      </c>
      <c r="AK393" s="1295"/>
      <c r="AL393" s="1296"/>
      <c r="AM393" s="1243"/>
      <c r="AN393" s="1244"/>
      <c r="AO393" s="1245"/>
      <c r="AP393" s="1284"/>
      <c r="AQ393" s="1285"/>
      <c r="AR393" s="1286"/>
      <c r="AS393" s="1246"/>
      <c r="AT393" s="1247"/>
      <c r="AU393" s="205" t="s">
        <v>386</v>
      </c>
      <c r="AV393" s="1248"/>
      <c r="AW393" s="1249"/>
      <c r="AX393" s="1284"/>
      <c r="AY393" s="1285"/>
      <c r="AZ393" s="1286"/>
      <c r="BA393" s="1466"/>
      <c r="BB393" s="1466"/>
      <c r="BC393" s="1466"/>
      <c r="BD393" s="1466"/>
      <c r="BE393" s="1466"/>
      <c r="BF393" s="1466"/>
      <c r="BG393" s="1466"/>
      <c r="BH393" s="1488"/>
      <c r="BI393" s="1488"/>
      <c r="BJ393" s="1488"/>
      <c r="BK393" s="1488"/>
      <c r="BL393" s="1488"/>
      <c r="BM393" s="1488"/>
      <c r="BN393" s="1488"/>
      <c r="BO393" s="1468"/>
      <c r="BP393" s="1468"/>
      <c r="BQ393" s="1468"/>
      <c r="BR393" s="1468"/>
      <c r="BS393" s="1468"/>
      <c r="BT393" s="1468"/>
      <c r="BU393" s="1468"/>
      <c r="BV393" s="1305" t="str">
        <f>IFERROR(INDEX('報告書(２葉)'!$BJ$11:$BJ$95,MATCH(H391,'報告書(２葉)'!$BI$11:$BI$95,0)),"")</f>
        <v/>
      </c>
      <c r="BW393" s="1305"/>
      <c r="BX393" s="1305"/>
      <c r="BY393" s="1305"/>
      <c r="BZ393" s="1305"/>
      <c r="CA393" s="1305"/>
      <c r="CB393" s="1306"/>
      <c r="CC393" s="1329"/>
      <c r="CD393" s="1329"/>
      <c r="CE393" s="1329"/>
      <c r="CF393" s="1329"/>
      <c r="CG393" s="1329"/>
      <c r="CH393" s="1329"/>
      <c r="CI393" s="1329"/>
      <c r="CJ393" s="41"/>
    </row>
    <row r="394" spans="1:88" ht="20.100000000000001" customHeight="1" x14ac:dyDescent="0.15">
      <c r="A394" s="1471" t="str">
        <f ca="1">IFERROR(VLOOKUP(H394,INDIRECT("機械一覧"),2,FALSE),"")</f>
        <v/>
      </c>
      <c r="B394" s="1472"/>
      <c r="C394" s="1472"/>
      <c r="D394" s="1472"/>
      <c r="E394" s="1472"/>
      <c r="F394" s="1472"/>
      <c r="G394" s="1473"/>
      <c r="H394" s="1489"/>
      <c r="I394" s="1489"/>
      <c r="J394" s="1489"/>
      <c r="K394" s="182" t="s">
        <v>335</v>
      </c>
      <c r="L394" s="1237" t="str">
        <f ca="1">IFERROR(VLOOKUP(H394,INDIRECT("機械一覧"),5,FALSE),"")</f>
        <v/>
      </c>
      <c r="M394" s="1237"/>
      <c r="N394" s="1237"/>
      <c r="O394" s="1237"/>
      <c r="P394" s="1237"/>
      <c r="Q394" s="1237"/>
      <c r="R394" s="1237"/>
      <c r="S394" s="1238"/>
      <c r="T394" s="1479"/>
      <c r="U394" s="1479"/>
      <c r="V394" s="1479"/>
      <c r="W394" s="1480" t="str">
        <f ca="1">IFERROR(VLOOKUP(H394,INDIRECT("機械一覧"),14,FALSE),"")</f>
        <v/>
      </c>
      <c r="X394" s="1481"/>
      <c r="Y394" s="1482"/>
      <c r="Z394" s="1480" t="str">
        <f ca="1">IFERROR(VLOOKUP(H394,INDIRECT("機械一覧"),16,FALSE),"")</f>
        <v/>
      </c>
      <c r="AA394" s="1481"/>
      <c r="AB394" s="1481"/>
      <c r="AC394" s="1481"/>
      <c r="AD394" s="1482"/>
      <c r="AE394" s="1239"/>
      <c r="AF394" s="1240"/>
      <c r="AG394" s="202" t="s">
        <v>27</v>
      </c>
      <c r="AH394" s="1240"/>
      <c r="AI394" s="1240"/>
      <c r="AJ394" s="1241" t="s">
        <v>307</v>
      </c>
      <c r="AK394" s="1241"/>
      <c r="AL394" s="1242"/>
      <c r="AM394" s="1243"/>
      <c r="AN394" s="1244"/>
      <c r="AO394" s="1245"/>
      <c r="AP394" s="1243"/>
      <c r="AQ394" s="1244"/>
      <c r="AR394" s="1245"/>
      <c r="AS394" s="1246"/>
      <c r="AT394" s="1247"/>
      <c r="AU394" s="205" t="s">
        <v>386</v>
      </c>
      <c r="AV394" s="1248"/>
      <c r="AW394" s="1249"/>
      <c r="AX394" s="1243"/>
      <c r="AY394" s="1244"/>
      <c r="AZ394" s="1245"/>
      <c r="BA394" s="1465" t="str">
        <f>IF(AND(ISBLANK(AP394),ISBLANK(AX394),ISBLANK(AP395),ISBLANK(AX395),ISBLANK(AP396),ISBLANK(AX396))," ",IF(AND(ISBLANK(AP395),ISBLANK(AX395),ISBLANK(AP396),ISBLANK(AX396)),AP394*AX394,IF(AND(ISBLANK(AP396),ISBLANK(AX396)),(AP394*AX394)+(AP395*AX395),(AP394*AX394)+(AP395*AX395)+(AP396*AX396))))</f>
        <v xml:space="preserve"> </v>
      </c>
      <c r="BB394" s="1465"/>
      <c r="BC394" s="1465"/>
      <c r="BD394" s="1465"/>
      <c r="BE394" s="1465"/>
      <c r="BF394" s="1465"/>
      <c r="BG394" s="1465"/>
      <c r="BH394" s="1488"/>
      <c r="BI394" s="1488"/>
      <c r="BJ394" s="1488"/>
      <c r="BK394" s="1488"/>
      <c r="BL394" s="1488"/>
      <c r="BM394" s="1488"/>
      <c r="BN394" s="1488"/>
      <c r="BO394" s="1468" t="str">
        <f>IF(OR(BA394=" ",ISBLANK(BH394))," ",ROUNDDOWN(BA394*BH394,0))</f>
        <v xml:space="preserve"> </v>
      </c>
      <c r="BP394" s="1468"/>
      <c r="BQ394" s="1468"/>
      <c r="BR394" s="1468"/>
      <c r="BS394" s="1468"/>
      <c r="BT394" s="1468"/>
      <c r="BU394" s="1468"/>
      <c r="BV394" s="1469">
        <f>IFERROR(INDEX('報告書(２葉)'!$BK$11:$BK$95,MATCH(H394,'報告書(２葉)'!$BI$11:$BI$95,0)),"")</f>
        <v>0</v>
      </c>
      <c r="BW394" s="1469"/>
      <c r="BX394" s="1469"/>
      <c r="BY394" s="1469"/>
      <c r="BZ394" s="1469"/>
      <c r="CA394" s="1469"/>
      <c r="CB394" s="1470"/>
      <c r="CC394" s="1329"/>
      <c r="CD394" s="1329"/>
      <c r="CE394" s="1329"/>
      <c r="CF394" s="1329"/>
      <c r="CG394" s="1329"/>
      <c r="CH394" s="1329"/>
      <c r="CI394" s="1329"/>
      <c r="CJ394" s="41"/>
    </row>
    <row r="395" spans="1:88" ht="20.100000000000001" customHeight="1" x14ac:dyDescent="0.15">
      <c r="A395" s="1474"/>
      <c r="B395" s="941"/>
      <c r="C395" s="941"/>
      <c r="D395" s="941"/>
      <c r="E395" s="941"/>
      <c r="F395" s="941"/>
      <c r="G395" s="1475"/>
      <c r="H395" s="1489"/>
      <c r="I395" s="1489"/>
      <c r="J395" s="1489"/>
      <c r="K395" s="1332" t="str">
        <f ca="1">IFERROR(VLOOKUP(H394,INDIRECT("機械一覧"),3,FALSE),"")</f>
        <v/>
      </c>
      <c r="L395" s="1333"/>
      <c r="M395" s="1333"/>
      <c r="N395" s="1333"/>
      <c r="O395" s="1333"/>
      <c r="P395" s="1333"/>
      <c r="Q395" s="1333"/>
      <c r="R395" s="1333"/>
      <c r="S395" s="1334"/>
      <c r="T395" s="1479"/>
      <c r="U395" s="1479"/>
      <c r="V395" s="1479"/>
      <c r="W395" s="1447"/>
      <c r="X395" s="1450"/>
      <c r="Y395" s="1449"/>
      <c r="Z395" s="1447"/>
      <c r="AA395" s="1450"/>
      <c r="AB395" s="1450"/>
      <c r="AC395" s="1450"/>
      <c r="AD395" s="1449"/>
      <c r="AE395" s="833"/>
      <c r="AF395" s="833"/>
      <c r="AG395" s="833"/>
      <c r="AH395" s="833"/>
      <c r="AI395" s="833"/>
      <c r="AJ395" s="833"/>
      <c r="AK395" s="833"/>
      <c r="AL395" s="908"/>
      <c r="AM395" s="1243"/>
      <c r="AN395" s="1244"/>
      <c r="AO395" s="1245"/>
      <c r="AP395" s="1284"/>
      <c r="AQ395" s="1285"/>
      <c r="AR395" s="1286"/>
      <c r="AS395" s="1246"/>
      <c r="AT395" s="1247"/>
      <c r="AU395" s="205" t="s">
        <v>386</v>
      </c>
      <c r="AV395" s="1248"/>
      <c r="AW395" s="1249"/>
      <c r="AX395" s="1284"/>
      <c r="AY395" s="1285"/>
      <c r="AZ395" s="1286"/>
      <c r="BA395" s="1466"/>
      <c r="BB395" s="1466"/>
      <c r="BC395" s="1466"/>
      <c r="BD395" s="1466"/>
      <c r="BE395" s="1466"/>
      <c r="BF395" s="1466"/>
      <c r="BG395" s="1466"/>
      <c r="BH395" s="1488"/>
      <c r="BI395" s="1488"/>
      <c r="BJ395" s="1488"/>
      <c r="BK395" s="1488"/>
      <c r="BL395" s="1488"/>
      <c r="BM395" s="1488"/>
      <c r="BN395" s="1488"/>
      <c r="BO395" s="1468"/>
      <c r="BP395" s="1468"/>
      <c r="BQ395" s="1468"/>
      <c r="BR395" s="1468"/>
      <c r="BS395" s="1468"/>
      <c r="BT395" s="1468"/>
      <c r="BU395" s="1468"/>
      <c r="BV395" s="1469"/>
      <c r="BW395" s="1469"/>
      <c r="BX395" s="1469"/>
      <c r="BY395" s="1469"/>
      <c r="BZ395" s="1469"/>
      <c r="CA395" s="1469"/>
      <c r="CB395" s="1470"/>
      <c r="CC395" s="1329"/>
      <c r="CD395" s="1329"/>
      <c r="CE395" s="1329"/>
      <c r="CF395" s="1329"/>
      <c r="CG395" s="1329"/>
      <c r="CH395" s="1329"/>
      <c r="CI395" s="1329"/>
      <c r="CJ395" s="41"/>
    </row>
    <row r="396" spans="1:88" ht="20.100000000000001" customHeight="1" x14ac:dyDescent="0.15">
      <c r="A396" s="1476"/>
      <c r="B396" s="1477"/>
      <c r="C396" s="1477"/>
      <c r="D396" s="1477"/>
      <c r="E396" s="1477"/>
      <c r="F396" s="1477"/>
      <c r="G396" s="1478"/>
      <c r="H396" s="1489"/>
      <c r="I396" s="1489"/>
      <c r="J396" s="1489"/>
      <c r="K396" s="1380" t="str">
        <f ca="1">IFERROR(VLOOKUP(H394,INDIRECT("機械一覧"),4,FALSE),"")</f>
        <v/>
      </c>
      <c r="L396" s="1381"/>
      <c r="M396" s="1381"/>
      <c r="N396" s="1381"/>
      <c r="O396" s="1381"/>
      <c r="P396" s="1381"/>
      <c r="Q396" s="1381"/>
      <c r="R396" s="1381"/>
      <c r="S396" s="198" t="s">
        <v>351</v>
      </c>
      <c r="T396" s="1479"/>
      <c r="U396" s="1479"/>
      <c r="V396" s="1479"/>
      <c r="W396" s="1483"/>
      <c r="X396" s="1484"/>
      <c r="Y396" s="1485"/>
      <c r="Z396" s="1483"/>
      <c r="AA396" s="1484"/>
      <c r="AB396" s="1484"/>
      <c r="AC396" s="1484"/>
      <c r="AD396" s="1485"/>
      <c r="AE396" s="1308"/>
      <c r="AF396" s="1309"/>
      <c r="AG396" s="201" t="s">
        <v>27</v>
      </c>
      <c r="AH396" s="1309"/>
      <c r="AI396" s="1309"/>
      <c r="AJ396" s="1310" t="s">
        <v>135</v>
      </c>
      <c r="AK396" s="1310"/>
      <c r="AL396" s="1311"/>
      <c r="AM396" s="1243"/>
      <c r="AN396" s="1244"/>
      <c r="AO396" s="1245"/>
      <c r="AP396" s="1243"/>
      <c r="AQ396" s="1244"/>
      <c r="AR396" s="1245"/>
      <c r="AS396" s="1246"/>
      <c r="AT396" s="1247"/>
      <c r="AU396" s="205" t="s">
        <v>386</v>
      </c>
      <c r="AV396" s="1248"/>
      <c r="AW396" s="1249"/>
      <c r="AX396" s="1243"/>
      <c r="AY396" s="1244"/>
      <c r="AZ396" s="1245"/>
      <c r="BA396" s="1466"/>
      <c r="BB396" s="1466"/>
      <c r="BC396" s="1466"/>
      <c r="BD396" s="1466"/>
      <c r="BE396" s="1466"/>
      <c r="BF396" s="1466"/>
      <c r="BG396" s="1466"/>
      <c r="BH396" s="1490"/>
      <c r="BI396" s="1490"/>
      <c r="BJ396" s="1490"/>
      <c r="BK396" s="1490"/>
      <c r="BL396" s="1490"/>
      <c r="BM396" s="1490"/>
      <c r="BN396" s="1490"/>
      <c r="BO396" s="1468"/>
      <c r="BP396" s="1468"/>
      <c r="BQ396" s="1468"/>
      <c r="BR396" s="1468"/>
      <c r="BS396" s="1468"/>
      <c r="BT396" s="1468"/>
      <c r="BU396" s="1468"/>
      <c r="BV396" s="1305" t="str">
        <f>IFERROR(INDEX('報告書(２葉)'!$BJ$11:$BJ$95,MATCH(H394,'報告書(２葉)'!$BI$11:$BI$95,0)),"")</f>
        <v/>
      </c>
      <c r="BW396" s="1305"/>
      <c r="BX396" s="1305"/>
      <c r="BY396" s="1305"/>
      <c r="BZ396" s="1305"/>
      <c r="CA396" s="1305"/>
      <c r="CB396" s="1306"/>
      <c r="CC396" s="1329"/>
      <c r="CD396" s="1329"/>
      <c r="CE396" s="1329"/>
      <c r="CF396" s="1329"/>
      <c r="CG396" s="1329"/>
      <c r="CH396" s="1329"/>
      <c r="CI396" s="1329"/>
      <c r="CJ396" s="41"/>
    </row>
    <row r="397" spans="1:88" ht="20.100000000000001" customHeight="1" x14ac:dyDescent="0.15">
      <c r="A397" s="1471" t="str">
        <f ca="1">IFERROR(VLOOKUP(H397,INDIRECT("機械一覧"),2,FALSE),"")</f>
        <v/>
      </c>
      <c r="B397" s="1472"/>
      <c r="C397" s="1472"/>
      <c r="D397" s="1472"/>
      <c r="E397" s="1472"/>
      <c r="F397" s="1472"/>
      <c r="G397" s="1473"/>
      <c r="H397" s="1489"/>
      <c r="I397" s="1489"/>
      <c r="J397" s="1489"/>
      <c r="K397" s="182" t="s">
        <v>335</v>
      </c>
      <c r="L397" s="1237" t="str">
        <f ca="1">IFERROR(VLOOKUP(H397,INDIRECT("機械一覧"),5,FALSE),"")</f>
        <v/>
      </c>
      <c r="M397" s="1237"/>
      <c r="N397" s="1237"/>
      <c r="O397" s="1237"/>
      <c r="P397" s="1237"/>
      <c r="Q397" s="1237"/>
      <c r="R397" s="1237"/>
      <c r="S397" s="1238"/>
      <c r="T397" s="1479"/>
      <c r="U397" s="1479"/>
      <c r="V397" s="1479"/>
      <c r="W397" s="1480" t="str">
        <f ca="1">IFERROR(VLOOKUP(H397,INDIRECT("機械一覧"),14,FALSE),"")</f>
        <v/>
      </c>
      <c r="X397" s="1481"/>
      <c r="Y397" s="1482"/>
      <c r="Z397" s="1480" t="str">
        <f ca="1">IFERROR(VLOOKUP(H397,INDIRECT("機械一覧"),16,FALSE),"")</f>
        <v/>
      </c>
      <c r="AA397" s="1481"/>
      <c r="AB397" s="1481"/>
      <c r="AC397" s="1481"/>
      <c r="AD397" s="1482"/>
      <c r="AE397" s="1239"/>
      <c r="AF397" s="1240"/>
      <c r="AG397" s="202" t="s">
        <v>27</v>
      </c>
      <c r="AH397" s="1240"/>
      <c r="AI397" s="1240"/>
      <c r="AJ397" s="1241" t="s">
        <v>307</v>
      </c>
      <c r="AK397" s="1241"/>
      <c r="AL397" s="1242"/>
      <c r="AM397" s="1243"/>
      <c r="AN397" s="1244"/>
      <c r="AO397" s="1245"/>
      <c r="AP397" s="1284"/>
      <c r="AQ397" s="1285"/>
      <c r="AR397" s="1286"/>
      <c r="AS397" s="1246"/>
      <c r="AT397" s="1247"/>
      <c r="AU397" s="205" t="s">
        <v>386</v>
      </c>
      <c r="AV397" s="1248"/>
      <c r="AW397" s="1249"/>
      <c r="AX397" s="1284"/>
      <c r="AY397" s="1285"/>
      <c r="AZ397" s="1286"/>
      <c r="BA397" s="1465" t="str">
        <f>IF(AND(ISBLANK(AP397),ISBLANK(AX397),ISBLANK(AP398),ISBLANK(AX398),ISBLANK(AP399),ISBLANK(AX399))," ",IF(AND(ISBLANK(AP398),ISBLANK(AX398),ISBLANK(AP399),ISBLANK(AX399)),AP397*AX397,IF(AND(ISBLANK(AP399),ISBLANK(AX399)),(AP397*AX397)+(AP398*AX398),(AP397*AX397)+(AP398*AX398)+(AP399*AX399))))</f>
        <v xml:space="preserve"> </v>
      </c>
      <c r="BB397" s="1465"/>
      <c r="BC397" s="1465"/>
      <c r="BD397" s="1465"/>
      <c r="BE397" s="1465"/>
      <c r="BF397" s="1465"/>
      <c r="BG397" s="1465"/>
      <c r="BH397" s="1488"/>
      <c r="BI397" s="1488"/>
      <c r="BJ397" s="1488"/>
      <c r="BK397" s="1488"/>
      <c r="BL397" s="1488"/>
      <c r="BM397" s="1488"/>
      <c r="BN397" s="1488"/>
      <c r="BO397" s="1468" t="str">
        <f>IF(OR(BA397=" ",ISBLANK(BH397))," ",ROUNDDOWN(BA397*BH397,0))</f>
        <v xml:space="preserve"> </v>
      </c>
      <c r="BP397" s="1468"/>
      <c r="BQ397" s="1468"/>
      <c r="BR397" s="1468"/>
      <c r="BS397" s="1468"/>
      <c r="BT397" s="1468"/>
      <c r="BU397" s="1468"/>
      <c r="BV397" s="1469">
        <f>IFERROR(INDEX('報告書(２葉)'!$BK$11:$BK$95,MATCH(H397,'報告書(２葉)'!$BI$11:$BI$95,0)),"")</f>
        <v>0</v>
      </c>
      <c r="BW397" s="1469"/>
      <c r="BX397" s="1469"/>
      <c r="BY397" s="1469"/>
      <c r="BZ397" s="1469"/>
      <c r="CA397" s="1469"/>
      <c r="CB397" s="1470"/>
      <c r="CC397" s="1329"/>
      <c r="CD397" s="1329"/>
      <c r="CE397" s="1329"/>
      <c r="CF397" s="1329"/>
      <c r="CG397" s="1329"/>
      <c r="CH397" s="1329"/>
      <c r="CI397" s="1329"/>
      <c r="CJ397" s="41"/>
    </row>
    <row r="398" spans="1:88" ht="20.100000000000001" customHeight="1" x14ac:dyDescent="0.15">
      <c r="A398" s="1474"/>
      <c r="B398" s="941"/>
      <c r="C398" s="941"/>
      <c r="D398" s="941"/>
      <c r="E398" s="941"/>
      <c r="F398" s="941"/>
      <c r="G398" s="1475"/>
      <c r="H398" s="1489"/>
      <c r="I398" s="1489"/>
      <c r="J398" s="1489"/>
      <c r="K398" s="1332" t="str">
        <f ca="1">IFERROR(VLOOKUP(H397,INDIRECT("機械一覧"),3,FALSE),"")</f>
        <v/>
      </c>
      <c r="L398" s="1333"/>
      <c r="M398" s="1333"/>
      <c r="N398" s="1333"/>
      <c r="O398" s="1333"/>
      <c r="P398" s="1333"/>
      <c r="Q398" s="1333"/>
      <c r="R398" s="1333"/>
      <c r="S398" s="1334"/>
      <c r="T398" s="1479"/>
      <c r="U398" s="1479"/>
      <c r="V398" s="1479"/>
      <c r="W398" s="1447"/>
      <c r="X398" s="1450"/>
      <c r="Y398" s="1449"/>
      <c r="Z398" s="1447"/>
      <c r="AA398" s="1450"/>
      <c r="AB398" s="1450"/>
      <c r="AC398" s="1450"/>
      <c r="AD398" s="1449"/>
      <c r="AE398" s="1318"/>
      <c r="AF398" s="833"/>
      <c r="AG398" s="833"/>
      <c r="AH398" s="833"/>
      <c r="AI398" s="833"/>
      <c r="AJ398" s="833"/>
      <c r="AK398" s="833"/>
      <c r="AL398" s="908"/>
      <c r="AM398" s="1243"/>
      <c r="AN398" s="1244"/>
      <c r="AO398" s="1245"/>
      <c r="AP398" s="1243"/>
      <c r="AQ398" s="1244"/>
      <c r="AR398" s="1245"/>
      <c r="AS398" s="1246"/>
      <c r="AT398" s="1247"/>
      <c r="AU398" s="205" t="s">
        <v>386</v>
      </c>
      <c r="AV398" s="1248"/>
      <c r="AW398" s="1249"/>
      <c r="AX398" s="1243"/>
      <c r="AY398" s="1244"/>
      <c r="AZ398" s="1245"/>
      <c r="BA398" s="1466"/>
      <c r="BB398" s="1466"/>
      <c r="BC398" s="1466"/>
      <c r="BD398" s="1466"/>
      <c r="BE398" s="1466"/>
      <c r="BF398" s="1466"/>
      <c r="BG398" s="1466"/>
      <c r="BH398" s="1488"/>
      <c r="BI398" s="1488"/>
      <c r="BJ398" s="1488"/>
      <c r="BK398" s="1488"/>
      <c r="BL398" s="1488"/>
      <c r="BM398" s="1488"/>
      <c r="BN398" s="1488"/>
      <c r="BO398" s="1468"/>
      <c r="BP398" s="1468"/>
      <c r="BQ398" s="1468"/>
      <c r="BR398" s="1468"/>
      <c r="BS398" s="1468"/>
      <c r="BT398" s="1468"/>
      <c r="BU398" s="1468"/>
      <c r="BV398" s="1469"/>
      <c r="BW398" s="1469"/>
      <c r="BX398" s="1469"/>
      <c r="BY398" s="1469"/>
      <c r="BZ398" s="1469"/>
      <c r="CA398" s="1469"/>
      <c r="CB398" s="1470"/>
      <c r="CC398" s="1329"/>
      <c r="CD398" s="1329"/>
      <c r="CE398" s="1329"/>
      <c r="CF398" s="1329"/>
      <c r="CG398" s="1329"/>
      <c r="CH398" s="1329"/>
      <c r="CI398" s="1329"/>
      <c r="CJ398" s="41"/>
    </row>
    <row r="399" spans="1:88" ht="20.100000000000001" customHeight="1" x14ac:dyDescent="0.15">
      <c r="A399" s="1491"/>
      <c r="B399" s="1492"/>
      <c r="C399" s="1492"/>
      <c r="D399" s="1492"/>
      <c r="E399" s="1492"/>
      <c r="F399" s="1492"/>
      <c r="G399" s="1493"/>
      <c r="H399" s="1494"/>
      <c r="I399" s="1494"/>
      <c r="J399" s="1494"/>
      <c r="K399" s="1514" t="str">
        <f ca="1">IFERROR(VLOOKUP(H397,INDIRECT("機械一覧"),4,FALSE),"")</f>
        <v/>
      </c>
      <c r="L399" s="1515"/>
      <c r="M399" s="1515"/>
      <c r="N399" s="1515"/>
      <c r="O399" s="1515"/>
      <c r="P399" s="1515"/>
      <c r="Q399" s="1515"/>
      <c r="R399" s="1515"/>
      <c r="S399" s="199" t="s">
        <v>351</v>
      </c>
      <c r="T399" s="1495"/>
      <c r="U399" s="1495"/>
      <c r="V399" s="1495"/>
      <c r="W399" s="1496"/>
      <c r="X399" s="1497"/>
      <c r="Y399" s="1498"/>
      <c r="Z399" s="1496"/>
      <c r="AA399" s="1497"/>
      <c r="AB399" s="1497"/>
      <c r="AC399" s="1497"/>
      <c r="AD399" s="1498"/>
      <c r="AE399" s="1501"/>
      <c r="AF399" s="1502"/>
      <c r="AG399" s="203" t="s">
        <v>27</v>
      </c>
      <c r="AH399" s="1502"/>
      <c r="AI399" s="1502"/>
      <c r="AJ399" s="1386" t="s">
        <v>135</v>
      </c>
      <c r="AK399" s="1386"/>
      <c r="AL399" s="1387"/>
      <c r="AM399" s="1368"/>
      <c r="AN399" s="1369"/>
      <c r="AO399" s="1370"/>
      <c r="AP399" s="1368"/>
      <c r="AQ399" s="1369"/>
      <c r="AR399" s="1370"/>
      <c r="AS399" s="1371"/>
      <c r="AT399" s="1372"/>
      <c r="AU399" s="206" t="s">
        <v>386</v>
      </c>
      <c r="AV399" s="1373"/>
      <c r="AW399" s="1374"/>
      <c r="AX399" s="1368"/>
      <c r="AY399" s="1369"/>
      <c r="AZ399" s="1370"/>
      <c r="BA399" s="1466"/>
      <c r="BB399" s="1466"/>
      <c r="BC399" s="1466"/>
      <c r="BD399" s="1466"/>
      <c r="BE399" s="1466"/>
      <c r="BF399" s="1466"/>
      <c r="BG399" s="1466"/>
      <c r="BH399" s="1490"/>
      <c r="BI399" s="1490"/>
      <c r="BJ399" s="1490"/>
      <c r="BK399" s="1490"/>
      <c r="BL399" s="1490"/>
      <c r="BM399" s="1490"/>
      <c r="BN399" s="1490"/>
      <c r="BO399" s="1468"/>
      <c r="BP399" s="1468"/>
      <c r="BQ399" s="1468"/>
      <c r="BR399" s="1468"/>
      <c r="BS399" s="1468"/>
      <c r="BT399" s="1468"/>
      <c r="BU399" s="1468"/>
      <c r="BV399" s="1305" t="str">
        <f>IFERROR(INDEX('報告書(２葉)'!$BJ$11:$BJ$95,MATCH(H397,'報告書(２葉)'!$BI$11:$BI$95,0)),"")</f>
        <v/>
      </c>
      <c r="BW399" s="1305"/>
      <c r="BX399" s="1305"/>
      <c r="BY399" s="1305"/>
      <c r="BZ399" s="1305"/>
      <c r="CA399" s="1305"/>
      <c r="CB399" s="1306"/>
      <c r="CC399" s="1329"/>
      <c r="CD399" s="1329"/>
      <c r="CE399" s="1329"/>
      <c r="CF399" s="1329"/>
      <c r="CG399" s="1329"/>
      <c r="CH399" s="1329"/>
      <c r="CI399" s="1329"/>
      <c r="CJ399" s="41"/>
    </row>
    <row r="400" spans="1:88" ht="9.9499999999999993" customHeight="1" x14ac:dyDescent="0.1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1163" t="s">
        <v>353</v>
      </c>
      <c r="BB400" s="831"/>
      <c r="BC400" s="831"/>
      <c r="BD400" s="831"/>
      <c r="BE400" s="831"/>
      <c r="BF400" s="831"/>
      <c r="BG400" s="831"/>
      <c r="BH400" s="831"/>
      <c r="BI400" s="831"/>
      <c r="BJ400" s="831"/>
      <c r="BK400" s="831"/>
      <c r="BL400" s="831"/>
      <c r="BM400" s="831"/>
      <c r="BN400" s="1164"/>
      <c r="BO400" s="208" t="s">
        <v>409</v>
      </c>
      <c r="BP400" s="1312" t="str">
        <f>IF(SUM(BO385:BU399)=0," ",SUM(BO385:BU399))</f>
        <v xml:space="preserve"> </v>
      </c>
      <c r="BQ400" s="1312"/>
      <c r="BR400" s="1312"/>
      <c r="BS400" s="1312"/>
      <c r="BT400" s="1312"/>
      <c r="BU400" s="209" t="s">
        <v>149</v>
      </c>
      <c r="BV400" s="208" t="s">
        <v>409</v>
      </c>
      <c r="BW400" s="1313" t="str">
        <f>IF(SUM(BV385,BV388,BV391,BV394,BV397)=0," ",SUM(BV385,BV388,BV391,BV394,BV397))</f>
        <v xml:space="preserve"> </v>
      </c>
      <c r="BX400" s="1313"/>
      <c r="BY400" s="1313"/>
      <c r="BZ400" s="1313"/>
      <c r="CA400" s="1313"/>
      <c r="CB400" s="212" t="s">
        <v>149</v>
      </c>
      <c r="CC400" s="213" t="s">
        <v>409</v>
      </c>
      <c r="CD400" s="1312" t="str">
        <f>IF(SUM(CC385:CI399)=0," ",SUM(CC385:CI399))</f>
        <v xml:space="preserve"> </v>
      </c>
      <c r="CE400" s="1312"/>
      <c r="CF400" s="1312"/>
      <c r="CG400" s="1312"/>
      <c r="CH400" s="1312"/>
      <c r="CI400" s="215" t="s">
        <v>149</v>
      </c>
      <c r="CJ400" s="42"/>
    </row>
    <row r="401" spans="1:88" ht="12" customHeight="1" x14ac:dyDescent="0.15">
      <c r="A401" s="192" t="s">
        <v>410</v>
      </c>
      <c r="B401" s="42"/>
      <c r="C401" s="51" t="s">
        <v>411</v>
      </c>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c r="AQ401" s="42"/>
      <c r="AR401" s="42"/>
      <c r="AS401" s="42"/>
      <c r="AT401" s="42"/>
      <c r="AU401" s="42"/>
      <c r="AV401" s="42"/>
      <c r="AW401" s="42"/>
      <c r="AX401" s="42"/>
      <c r="AY401" s="42"/>
      <c r="AZ401" s="42"/>
      <c r="BA401" s="874"/>
      <c r="BB401" s="833"/>
      <c r="BC401" s="833"/>
      <c r="BD401" s="833"/>
      <c r="BE401" s="833"/>
      <c r="BF401" s="833"/>
      <c r="BG401" s="833"/>
      <c r="BH401" s="833"/>
      <c r="BI401" s="833"/>
      <c r="BJ401" s="833"/>
      <c r="BK401" s="833"/>
      <c r="BL401" s="833"/>
      <c r="BM401" s="833"/>
      <c r="BN401" s="908"/>
      <c r="BO401" s="1337"/>
      <c r="BP401" s="1338"/>
      <c r="BQ401" s="1338"/>
      <c r="BR401" s="1338"/>
      <c r="BS401" s="1338"/>
      <c r="BT401" s="1338"/>
      <c r="BU401" s="1339"/>
      <c r="BV401" s="1337"/>
      <c r="BW401" s="1338"/>
      <c r="BX401" s="1338"/>
      <c r="BY401" s="1338"/>
      <c r="BZ401" s="1338"/>
      <c r="CA401" s="1338"/>
      <c r="CB401" s="1339"/>
      <c r="CC401" s="1343"/>
      <c r="CD401" s="1344"/>
      <c r="CE401" s="1344"/>
      <c r="CF401" s="1344"/>
      <c r="CG401" s="1344"/>
      <c r="CH401" s="1344"/>
      <c r="CI401" s="1345"/>
      <c r="CJ401" s="42"/>
    </row>
    <row r="402" spans="1:88" ht="12" customHeight="1" x14ac:dyDescent="0.15">
      <c r="A402" s="42"/>
      <c r="B402" s="42"/>
      <c r="C402" s="51" t="s">
        <v>413</v>
      </c>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1335"/>
      <c r="BB402" s="504"/>
      <c r="BC402" s="504"/>
      <c r="BD402" s="504"/>
      <c r="BE402" s="504"/>
      <c r="BF402" s="504"/>
      <c r="BG402" s="504"/>
      <c r="BH402" s="504"/>
      <c r="BI402" s="504"/>
      <c r="BJ402" s="504"/>
      <c r="BK402" s="504"/>
      <c r="BL402" s="504"/>
      <c r="BM402" s="504"/>
      <c r="BN402" s="1336"/>
      <c r="BO402" s="1340"/>
      <c r="BP402" s="1341"/>
      <c r="BQ402" s="1341"/>
      <c r="BR402" s="1341"/>
      <c r="BS402" s="1341"/>
      <c r="BT402" s="1341"/>
      <c r="BU402" s="1342"/>
      <c r="BV402" s="1340"/>
      <c r="BW402" s="1341"/>
      <c r="BX402" s="1341"/>
      <c r="BY402" s="1341"/>
      <c r="BZ402" s="1341"/>
      <c r="CA402" s="1341"/>
      <c r="CB402" s="1342"/>
      <c r="CC402" s="1346"/>
      <c r="CD402" s="1341"/>
      <c r="CE402" s="1341"/>
      <c r="CF402" s="1341"/>
      <c r="CG402" s="1341"/>
      <c r="CH402" s="1341"/>
      <c r="CI402" s="1347"/>
      <c r="CJ402" s="42"/>
    </row>
    <row r="403" spans="1:88" ht="12" customHeight="1" x14ac:dyDescent="0.15">
      <c r="A403" s="42"/>
      <c r="B403" s="42"/>
      <c r="C403" s="51" t="s">
        <v>322</v>
      </c>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207" t="s">
        <v>284</v>
      </c>
      <c r="BB403" s="49"/>
      <c r="BC403" s="53"/>
      <c r="BD403" s="1348" t="s">
        <v>222</v>
      </c>
      <c r="BE403" s="1349"/>
      <c r="BF403" s="1349"/>
      <c r="BG403" s="1349"/>
      <c r="BH403" s="1349"/>
      <c r="BI403" s="1349"/>
      <c r="BJ403" s="1349"/>
      <c r="BK403" s="1349"/>
      <c r="BL403" s="1349"/>
      <c r="BM403" s="1349"/>
      <c r="BN403" s="1350"/>
      <c r="BO403" s="1267" t="s">
        <v>415</v>
      </c>
      <c r="BP403" s="1314"/>
      <c r="BQ403" s="1314"/>
      <c r="BR403" s="1314"/>
      <c r="BS403" s="1314"/>
      <c r="BT403" s="1314"/>
      <c r="BU403" s="1315"/>
      <c r="BV403" s="1348" t="s">
        <v>31</v>
      </c>
      <c r="BW403" s="1349"/>
      <c r="BX403" s="1349"/>
      <c r="BY403" s="1349"/>
      <c r="BZ403" s="1349"/>
      <c r="CA403" s="1349"/>
      <c r="CB403" s="1350"/>
      <c r="CC403" s="1316" t="s">
        <v>415</v>
      </c>
      <c r="CD403" s="397"/>
      <c r="CE403" s="397"/>
      <c r="CF403" s="397"/>
      <c r="CG403" s="397"/>
      <c r="CH403" s="397"/>
      <c r="CI403" s="1317"/>
      <c r="CJ403" s="42"/>
    </row>
    <row r="404" spans="1:88" ht="12" customHeight="1" x14ac:dyDescent="0.15">
      <c r="A404" s="42"/>
      <c r="B404" s="42"/>
      <c r="C404" s="51" t="s">
        <v>416</v>
      </c>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1357" t="s">
        <v>417</v>
      </c>
      <c r="BB404" s="1358"/>
      <c r="BC404" s="1358"/>
      <c r="BD404" s="1351"/>
      <c r="BE404" s="1352"/>
      <c r="BF404" s="1352"/>
      <c r="BG404" s="1352"/>
      <c r="BH404" s="1352"/>
      <c r="BI404" s="1352"/>
      <c r="BJ404" s="1352"/>
      <c r="BK404" s="1352"/>
      <c r="BL404" s="1352"/>
      <c r="BM404" s="1352"/>
      <c r="BN404" s="1353"/>
      <c r="BO404" s="1337"/>
      <c r="BP404" s="1361"/>
      <c r="BQ404" s="1361"/>
      <c r="BR404" s="1361"/>
      <c r="BS404" s="1361"/>
      <c r="BT404" s="1361"/>
      <c r="BU404" s="1362"/>
      <c r="BV404" s="1351"/>
      <c r="BW404" s="1352"/>
      <c r="BX404" s="1352"/>
      <c r="BY404" s="1352"/>
      <c r="BZ404" s="1352"/>
      <c r="CA404" s="1352"/>
      <c r="CB404" s="1353"/>
      <c r="CC404" s="1337"/>
      <c r="CD404" s="1361"/>
      <c r="CE404" s="1361"/>
      <c r="CF404" s="1361"/>
      <c r="CG404" s="1361"/>
      <c r="CH404" s="1361"/>
      <c r="CI404" s="1366"/>
      <c r="CJ404" s="42"/>
    </row>
    <row r="405" spans="1:88" ht="12" customHeight="1" x14ac:dyDescent="0.1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1357"/>
      <c r="BB405" s="1358"/>
      <c r="BC405" s="1358"/>
      <c r="BD405" s="1351"/>
      <c r="BE405" s="1352"/>
      <c r="BF405" s="1352"/>
      <c r="BG405" s="1352"/>
      <c r="BH405" s="1352"/>
      <c r="BI405" s="1352"/>
      <c r="BJ405" s="1352"/>
      <c r="BK405" s="1352"/>
      <c r="BL405" s="1352"/>
      <c r="BM405" s="1352"/>
      <c r="BN405" s="1353"/>
      <c r="BO405" s="1337"/>
      <c r="BP405" s="1361"/>
      <c r="BQ405" s="1361"/>
      <c r="BR405" s="1361"/>
      <c r="BS405" s="1361"/>
      <c r="BT405" s="1361"/>
      <c r="BU405" s="1362"/>
      <c r="BV405" s="1351"/>
      <c r="BW405" s="1352"/>
      <c r="BX405" s="1352"/>
      <c r="BY405" s="1352"/>
      <c r="BZ405" s="1352"/>
      <c r="CA405" s="1352"/>
      <c r="CB405" s="1353"/>
      <c r="CC405" s="1337"/>
      <c r="CD405" s="1361"/>
      <c r="CE405" s="1361"/>
      <c r="CF405" s="1361"/>
      <c r="CG405" s="1361"/>
      <c r="CH405" s="1361"/>
      <c r="CI405" s="1366"/>
      <c r="CJ405" s="42"/>
    </row>
    <row r="406" spans="1:88" ht="12" customHeight="1" x14ac:dyDescent="0.1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1359"/>
      <c r="BB406" s="1360"/>
      <c r="BC406" s="1360"/>
      <c r="BD406" s="1354"/>
      <c r="BE406" s="1355"/>
      <c r="BF406" s="1355"/>
      <c r="BG406" s="1355"/>
      <c r="BH406" s="1355"/>
      <c r="BI406" s="1355"/>
      <c r="BJ406" s="1355"/>
      <c r="BK406" s="1355"/>
      <c r="BL406" s="1355"/>
      <c r="BM406" s="1355"/>
      <c r="BN406" s="1356"/>
      <c r="BO406" s="1363"/>
      <c r="BP406" s="1364"/>
      <c r="BQ406" s="1364"/>
      <c r="BR406" s="1364"/>
      <c r="BS406" s="1364"/>
      <c r="BT406" s="1364"/>
      <c r="BU406" s="1365"/>
      <c r="BV406" s="1354"/>
      <c r="BW406" s="1355"/>
      <c r="BX406" s="1355"/>
      <c r="BY406" s="1355"/>
      <c r="BZ406" s="1355"/>
      <c r="CA406" s="1355"/>
      <c r="CB406" s="1356"/>
      <c r="CC406" s="1363"/>
      <c r="CD406" s="1364"/>
      <c r="CE406" s="1364"/>
      <c r="CF406" s="1364"/>
      <c r="CG406" s="1364"/>
      <c r="CH406" s="1364"/>
      <c r="CI406" s="1367"/>
      <c r="CJ406" s="42"/>
    </row>
    <row r="407" spans="1:88" ht="5.0999999999999996" customHeight="1" x14ac:dyDescent="0.1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c r="AS407" s="42"/>
      <c r="AT407" s="42"/>
      <c r="AU407" s="42"/>
      <c r="AV407" s="42"/>
      <c r="AW407" s="42"/>
      <c r="AX407" s="42"/>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c r="BV407" s="42"/>
      <c r="BW407" s="42"/>
      <c r="BX407" s="42"/>
      <c r="BY407" s="42"/>
      <c r="BZ407" s="42"/>
      <c r="CA407" s="42"/>
      <c r="CB407" s="42"/>
      <c r="CC407" s="42"/>
      <c r="CD407" s="42"/>
      <c r="CE407" s="42"/>
      <c r="CF407" s="42"/>
      <c r="CG407" s="42"/>
      <c r="CH407" s="42"/>
      <c r="CI407" s="42"/>
      <c r="CJ407" s="42"/>
    </row>
    <row r="408" spans="1:88" ht="12" customHeight="1" x14ac:dyDescent="0.15">
      <c r="A408" s="40" t="s">
        <v>377</v>
      </c>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c r="AP408" s="42"/>
      <c r="AQ408" s="42"/>
      <c r="AR408" s="42"/>
      <c r="AS408" s="42"/>
      <c r="AT408" s="42"/>
      <c r="AU408" s="42"/>
      <c r="AV408" s="42"/>
      <c r="AW408" s="42"/>
      <c r="AX408" s="42"/>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c r="BV408" s="42"/>
      <c r="BW408" s="42"/>
      <c r="BX408" s="42"/>
      <c r="BY408" s="42"/>
      <c r="BZ408" s="42"/>
      <c r="CA408" s="42"/>
      <c r="CB408" s="42"/>
      <c r="CC408" s="42"/>
      <c r="CD408" s="42"/>
      <c r="CE408" s="42"/>
      <c r="CF408" s="42"/>
      <c r="CG408" s="42"/>
      <c r="CH408" s="42"/>
      <c r="CI408" s="42"/>
      <c r="CJ408" s="42"/>
    </row>
    <row r="409" spans="1:88" ht="12" customHeight="1" x14ac:dyDescent="0.1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c r="AP409" s="42"/>
      <c r="AQ409" s="42"/>
      <c r="AR409" s="42"/>
      <c r="AS409" s="42"/>
      <c r="AT409" s="42"/>
      <c r="AU409" s="42"/>
      <c r="AV409" s="42"/>
      <c r="AW409" s="42"/>
      <c r="AX409" s="42"/>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c r="BV409" s="42"/>
      <c r="BW409" s="42"/>
      <c r="BX409" s="42"/>
      <c r="BY409" s="42"/>
      <c r="BZ409" s="42"/>
      <c r="CA409" s="42"/>
      <c r="CB409" s="42"/>
      <c r="CC409" s="42"/>
      <c r="CD409" s="42"/>
      <c r="CE409" s="42"/>
      <c r="CF409" s="42"/>
      <c r="CG409" s="42"/>
      <c r="CH409" s="42"/>
      <c r="CI409" s="42"/>
      <c r="CJ409" s="42"/>
    </row>
    <row r="410" spans="1:88" ht="12" customHeight="1" x14ac:dyDescent="0.1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42"/>
      <c r="CC410" s="42"/>
      <c r="CD410" s="42"/>
      <c r="CE410" s="42"/>
      <c r="CF410" s="42"/>
      <c r="CG410" s="42"/>
      <c r="CH410" s="42"/>
      <c r="CI410" s="42"/>
      <c r="CJ410" s="42"/>
    </row>
    <row r="411" spans="1:88" ht="12" customHeight="1" x14ac:dyDescent="0.1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1375" t="s">
        <v>378</v>
      </c>
      <c r="Z411" s="1375"/>
      <c r="AA411" s="1375"/>
      <c r="AB411" s="1375"/>
      <c r="AC411" s="1375"/>
      <c r="AD411" s="1375"/>
      <c r="AE411" s="1375"/>
      <c r="AF411" s="1375"/>
      <c r="AG411" s="1375"/>
      <c r="AH411" s="1375"/>
      <c r="AI411" s="1375"/>
      <c r="AJ411" s="1375"/>
      <c r="AK411" s="1375"/>
      <c r="AL411" s="1375"/>
      <c r="AM411" s="1375"/>
      <c r="AN411" s="1375"/>
      <c r="AO411" s="1375"/>
      <c r="AP411" s="1375"/>
      <c r="AQ411" s="1375"/>
      <c r="AR411" s="1375"/>
      <c r="AS411" s="1375"/>
      <c r="AT411" s="1375"/>
      <c r="AU411" s="1375"/>
      <c r="AV411" s="1375"/>
      <c r="AW411" s="1375"/>
      <c r="AX411" s="1375"/>
      <c r="AY411" s="1375"/>
      <c r="AZ411" s="1375"/>
      <c r="BA411" s="1375"/>
      <c r="BB411" s="1375"/>
      <c r="BC411" s="1375"/>
      <c r="BD411" s="1375"/>
      <c r="BE411" s="1375"/>
      <c r="BF411" s="1376" t="s">
        <v>379</v>
      </c>
      <c r="BG411" s="1376"/>
      <c r="BH411" s="1376"/>
      <c r="BI411" s="1376"/>
      <c r="BJ411" s="1376"/>
      <c r="BK411" s="1376"/>
      <c r="BL411" s="1376"/>
      <c r="BM411" s="1376"/>
      <c r="BN411" s="1376"/>
      <c r="BO411" s="1376"/>
      <c r="BP411" s="1376"/>
      <c r="BQ411" s="1376"/>
      <c r="BR411" s="1376"/>
      <c r="BS411" s="1376"/>
      <c r="BT411" s="1376"/>
      <c r="BU411" s="1376"/>
      <c r="BV411" s="42"/>
      <c r="BW411" s="42"/>
      <c r="BX411" s="42"/>
      <c r="BY411" s="42"/>
      <c r="BZ411" s="42"/>
      <c r="CA411" s="42"/>
      <c r="CB411" s="42"/>
      <c r="CC411" s="42"/>
      <c r="CD411" s="42"/>
      <c r="CE411" s="42"/>
      <c r="CF411" s="42"/>
      <c r="CG411" s="42"/>
      <c r="CH411" s="42"/>
      <c r="CI411" s="42"/>
      <c r="CJ411" s="42"/>
    </row>
    <row r="412" spans="1:88" ht="12" customHeight="1" x14ac:dyDescent="0.1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1375"/>
      <c r="Z412" s="1375"/>
      <c r="AA412" s="1375"/>
      <c r="AB412" s="1375"/>
      <c r="AC412" s="1375"/>
      <c r="AD412" s="1375"/>
      <c r="AE412" s="1375"/>
      <c r="AF412" s="1375"/>
      <c r="AG412" s="1375"/>
      <c r="AH412" s="1375"/>
      <c r="AI412" s="1375"/>
      <c r="AJ412" s="1375"/>
      <c r="AK412" s="1375"/>
      <c r="AL412" s="1375"/>
      <c r="AM412" s="1375"/>
      <c r="AN412" s="1375"/>
      <c r="AO412" s="1375"/>
      <c r="AP412" s="1375"/>
      <c r="AQ412" s="1375"/>
      <c r="AR412" s="1375"/>
      <c r="AS412" s="1375"/>
      <c r="AT412" s="1375"/>
      <c r="AU412" s="1375"/>
      <c r="AV412" s="1375"/>
      <c r="AW412" s="1375"/>
      <c r="AX412" s="1375"/>
      <c r="AY412" s="1375"/>
      <c r="AZ412" s="1375"/>
      <c r="BA412" s="1375"/>
      <c r="BB412" s="1375"/>
      <c r="BC412" s="1375"/>
      <c r="BD412" s="1375"/>
      <c r="BE412" s="1375"/>
      <c r="BF412" s="1376"/>
      <c r="BG412" s="1376"/>
      <c r="BH412" s="1376"/>
      <c r="BI412" s="1376"/>
      <c r="BJ412" s="1376"/>
      <c r="BK412" s="1376"/>
      <c r="BL412" s="1376"/>
      <c r="BM412" s="1376"/>
      <c r="BN412" s="1376"/>
      <c r="BO412" s="1376"/>
      <c r="BP412" s="1376"/>
      <c r="BQ412" s="1376"/>
      <c r="BR412" s="1376"/>
      <c r="BS412" s="1376"/>
      <c r="BT412" s="1376"/>
      <c r="BU412" s="1376"/>
      <c r="BV412" s="42"/>
      <c r="BW412" s="42"/>
      <c r="BX412" s="42"/>
      <c r="BY412" s="42"/>
      <c r="BZ412" s="42"/>
      <c r="CA412" s="42"/>
      <c r="CB412" s="42"/>
      <c r="CC412" s="42"/>
      <c r="CD412" s="42"/>
      <c r="CE412" s="42"/>
      <c r="CF412" s="42"/>
      <c r="CG412" s="42"/>
      <c r="CH412" s="42"/>
      <c r="CI412" s="42"/>
      <c r="CJ412" s="42"/>
    </row>
    <row r="413" spans="1:88" ht="12" customHeight="1" x14ac:dyDescent="0.1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c r="AP413" s="42"/>
      <c r="AQ413" s="42"/>
      <c r="AR413" s="42"/>
      <c r="AS413" s="42"/>
      <c r="AT413" s="42"/>
      <c r="AU413" s="42"/>
      <c r="AV413" s="42"/>
      <c r="AW413" s="42"/>
      <c r="AX413" s="42"/>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c r="BV413" s="42"/>
      <c r="BW413" s="42"/>
      <c r="BX413" s="42"/>
      <c r="BY413" s="42"/>
      <c r="BZ413" s="42"/>
      <c r="CA413" s="42"/>
      <c r="CB413" s="42"/>
      <c r="CC413" s="42"/>
      <c r="CD413" s="42"/>
      <c r="CE413" s="42"/>
      <c r="CF413" s="42"/>
      <c r="CG413" s="42"/>
      <c r="CH413" s="42"/>
      <c r="CI413" s="42"/>
      <c r="CJ413" s="42"/>
    </row>
    <row r="414" spans="1:88" ht="12" customHeight="1" x14ac:dyDescent="0.1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c r="AS414" s="42"/>
      <c r="AT414" s="42"/>
      <c r="AU414" s="42"/>
      <c r="AV414" s="42"/>
      <c r="AW414" s="42"/>
      <c r="AX414" s="42"/>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c r="BV414" s="42"/>
      <c r="BW414" s="42"/>
      <c r="BX414" s="42"/>
      <c r="BY414" s="42"/>
      <c r="BZ414" s="42"/>
      <c r="CA414" s="42"/>
      <c r="CB414" s="42"/>
      <c r="CC414" s="42"/>
      <c r="CD414" s="42"/>
      <c r="CE414" s="42"/>
      <c r="CF414" s="42"/>
      <c r="CG414" s="42"/>
      <c r="CH414" s="42"/>
      <c r="CI414" s="42"/>
      <c r="CJ414" s="42"/>
    </row>
    <row r="415" spans="1:88" ht="12" customHeight="1" x14ac:dyDescent="0.1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c r="AP415" s="42"/>
      <c r="AQ415" s="42"/>
      <c r="AR415" s="42"/>
      <c r="AS415" s="42"/>
      <c r="AT415" s="42"/>
      <c r="AU415" s="42"/>
      <c r="AV415" s="42"/>
      <c r="AW415" s="42"/>
      <c r="AX415" s="42"/>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c r="BV415" s="42"/>
      <c r="BW415" s="42"/>
      <c r="BX415" s="42"/>
      <c r="BY415" s="42"/>
      <c r="BZ415" s="42"/>
      <c r="CA415" s="42"/>
      <c r="CB415" s="42"/>
      <c r="CC415" s="42"/>
      <c r="CD415" s="42"/>
      <c r="CE415" s="214" t="s">
        <v>428</v>
      </c>
      <c r="CF415" s="42"/>
      <c r="CG415" s="42"/>
      <c r="CH415" s="42"/>
      <c r="CI415" s="42"/>
      <c r="CJ415" s="42"/>
    </row>
    <row r="416" spans="1:88" ht="18" customHeight="1" x14ac:dyDescent="0.1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c r="AP416" s="42"/>
      <c r="AQ416" s="42"/>
      <c r="AR416" s="42"/>
      <c r="AS416" s="1233" t="s">
        <v>380</v>
      </c>
      <c r="AT416" s="1234"/>
      <c r="AU416" s="1234"/>
      <c r="AV416" s="1234"/>
      <c r="AW416" s="1234"/>
      <c r="AX416" s="1323">
        <f>IF(ISBLANK(免税証交付申請書!AH14)," ",免税証交付申請書!AH14)</f>
        <v>0</v>
      </c>
      <c r="AY416" s="1324"/>
      <c r="AZ416" s="1324"/>
      <c r="BA416" s="1324"/>
      <c r="BB416" s="1324"/>
      <c r="BC416" s="1324"/>
      <c r="BD416" s="1324"/>
      <c r="BE416" s="1324"/>
      <c r="BF416" s="1324"/>
      <c r="BG416" s="1324"/>
      <c r="BH416" s="1324"/>
      <c r="BI416" s="1324"/>
      <c r="BJ416" s="1324"/>
      <c r="BK416" s="1324"/>
      <c r="BL416" s="1324"/>
      <c r="BM416" s="1324"/>
      <c r="BN416" s="1324"/>
      <c r="BO416" s="1324"/>
      <c r="BP416" s="1324"/>
      <c r="BQ416" s="1234" t="s">
        <v>381</v>
      </c>
      <c r="BR416" s="1234"/>
      <c r="BS416" s="1234"/>
      <c r="BT416" s="1234"/>
      <c r="BU416" s="1234"/>
      <c r="BV416" s="1323">
        <f>IF(ISBLANK(免税証交付申請書!AH22)," ",免税証交付申請書!AH22)</f>
        <v>0</v>
      </c>
      <c r="BW416" s="1324"/>
      <c r="BX416" s="1324"/>
      <c r="BY416" s="1324"/>
      <c r="BZ416" s="1324"/>
      <c r="CA416" s="1324"/>
      <c r="CB416" s="1324"/>
      <c r="CC416" s="1324"/>
      <c r="CD416" s="1324"/>
      <c r="CE416" s="1324"/>
      <c r="CF416" s="1324"/>
      <c r="CG416" s="1324"/>
      <c r="CH416" s="1324"/>
      <c r="CI416" s="1325"/>
      <c r="CJ416" s="42"/>
    </row>
    <row r="417" spans="1:88" ht="18" customHeight="1" x14ac:dyDescent="0.15">
      <c r="A417" s="191" t="s">
        <v>382</v>
      </c>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c r="AP417" s="42"/>
      <c r="AQ417" s="42"/>
      <c r="AR417" s="42"/>
      <c r="AS417" s="1235" t="s">
        <v>315</v>
      </c>
      <c r="AT417" s="1236"/>
      <c r="AU417" s="1236"/>
      <c r="AV417" s="1236"/>
      <c r="AW417" s="1236"/>
      <c r="AX417" s="1326"/>
      <c r="AY417" s="1326"/>
      <c r="AZ417" s="1326"/>
      <c r="BA417" s="1326"/>
      <c r="BB417" s="1326"/>
      <c r="BC417" s="1326"/>
      <c r="BD417" s="1326"/>
      <c r="BE417" s="1326"/>
      <c r="BF417" s="1326"/>
      <c r="BG417" s="1326"/>
      <c r="BH417" s="1326"/>
      <c r="BI417" s="1326"/>
      <c r="BJ417" s="1326"/>
      <c r="BK417" s="1326"/>
      <c r="BL417" s="1326"/>
      <c r="BM417" s="1326"/>
      <c r="BN417" s="1326"/>
      <c r="BO417" s="1326"/>
      <c r="BP417" s="1326"/>
      <c r="BQ417" s="1236" t="s">
        <v>383</v>
      </c>
      <c r="BR417" s="1236"/>
      <c r="BS417" s="1236"/>
      <c r="BT417" s="1236"/>
      <c r="BU417" s="1236"/>
      <c r="BV417" s="1326"/>
      <c r="BW417" s="1326"/>
      <c r="BX417" s="1326"/>
      <c r="BY417" s="1326"/>
      <c r="BZ417" s="1326"/>
      <c r="CA417" s="1326"/>
      <c r="CB417" s="1326"/>
      <c r="CC417" s="1326"/>
      <c r="CD417" s="1326"/>
      <c r="CE417" s="1326"/>
      <c r="CF417" s="1326"/>
      <c r="CG417" s="1326"/>
      <c r="CH417" s="1326"/>
      <c r="CI417" s="1327"/>
      <c r="CJ417" s="42"/>
    </row>
    <row r="418" spans="1:88" ht="15" customHeight="1" x14ac:dyDescent="0.15">
      <c r="A418" s="1399" t="s">
        <v>384</v>
      </c>
      <c r="B418" s="1400"/>
      <c r="C418" s="1400"/>
      <c r="D418" s="1400"/>
      <c r="E418" s="1400"/>
      <c r="F418" s="1400"/>
      <c r="G418" s="1401"/>
      <c r="H418" s="1408" t="s">
        <v>385</v>
      </c>
      <c r="I418" s="1400"/>
      <c r="J418" s="1401"/>
      <c r="K418" s="1251" t="s">
        <v>19</v>
      </c>
      <c r="L418" s="1251"/>
      <c r="M418" s="1251"/>
      <c r="N418" s="1251"/>
      <c r="O418" s="1251"/>
      <c r="P418" s="1251"/>
      <c r="Q418" s="1251"/>
      <c r="R418" s="1251"/>
      <c r="S418" s="1251"/>
      <c r="T418" s="1412" t="s">
        <v>4</v>
      </c>
      <c r="U418" s="1413"/>
      <c r="V418" s="1414"/>
      <c r="W418" s="1408" t="s">
        <v>55</v>
      </c>
      <c r="X418" s="1400"/>
      <c r="Y418" s="1401"/>
      <c r="Z418" s="381" t="s">
        <v>200</v>
      </c>
      <c r="AA418" s="381"/>
      <c r="AB418" s="381"/>
      <c r="AC418" s="381"/>
      <c r="AD418" s="381"/>
      <c r="AE418" s="1251" t="s">
        <v>387</v>
      </c>
      <c r="AF418" s="1251"/>
      <c r="AG418" s="1251"/>
      <c r="AH418" s="1251"/>
      <c r="AI418" s="1251"/>
      <c r="AJ418" s="1251"/>
      <c r="AK418" s="1251"/>
      <c r="AL418" s="1251"/>
      <c r="AM418" s="1252" t="s">
        <v>388</v>
      </c>
      <c r="AN418" s="1253"/>
      <c r="AO418" s="1253"/>
      <c r="AP418" s="1253"/>
      <c r="AQ418" s="1253"/>
      <c r="AR418" s="1254"/>
      <c r="AS418" s="1255" t="s">
        <v>36</v>
      </c>
      <c r="AT418" s="1256"/>
      <c r="AU418" s="1256"/>
      <c r="AV418" s="1256"/>
      <c r="AW418" s="1256"/>
      <c r="AX418" s="1256"/>
      <c r="AY418" s="1256"/>
      <c r="AZ418" s="1257"/>
      <c r="BA418" s="1252" t="s">
        <v>390</v>
      </c>
      <c r="BB418" s="1253"/>
      <c r="BC418" s="1253"/>
      <c r="BD418" s="1253"/>
      <c r="BE418" s="1253"/>
      <c r="BF418" s="1253"/>
      <c r="BG418" s="1254"/>
      <c r="BH418" s="1252" t="s">
        <v>52</v>
      </c>
      <c r="BI418" s="1253"/>
      <c r="BJ418" s="1253"/>
      <c r="BK418" s="1253"/>
      <c r="BL418" s="1253"/>
      <c r="BM418" s="1253"/>
      <c r="BN418" s="1254"/>
      <c r="BO418" s="1252" t="s">
        <v>391</v>
      </c>
      <c r="BP418" s="1253"/>
      <c r="BQ418" s="1253"/>
      <c r="BR418" s="1253"/>
      <c r="BS418" s="1253"/>
      <c r="BT418" s="1253"/>
      <c r="BU418" s="1254"/>
      <c r="BV418" s="1419" t="s">
        <v>39</v>
      </c>
      <c r="BW418" s="1420"/>
      <c r="BX418" s="1420"/>
      <c r="BY418" s="1420"/>
      <c r="BZ418" s="1420"/>
      <c r="CA418" s="1420"/>
      <c r="CB418" s="1420"/>
      <c r="CC418" s="1278" t="s">
        <v>284</v>
      </c>
      <c r="CD418" s="1279"/>
      <c r="CE418" s="1279"/>
      <c r="CF418" s="1279"/>
      <c r="CG418" s="1279"/>
      <c r="CH418" s="1279"/>
      <c r="CI418" s="1280"/>
      <c r="CJ418" s="41"/>
    </row>
    <row r="419" spans="1:88" ht="15" customHeight="1" x14ac:dyDescent="0.15">
      <c r="A419" s="1402"/>
      <c r="B419" s="1403"/>
      <c r="C419" s="1403"/>
      <c r="D419" s="1403"/>
      <c r="E419" s="1403"/>
      <c r="F419" s="1403"/>
      <c r="G419" s="1404"/>
      <c r="H419" s="1409"/>
      <c r="I419" s="1410"/>
      <c r="J419" s="1404"/>
      <c r="K419" s="1281" t="s">
        <v>392</v>
      </c>
      <c r="L419" s="1281"/>
      <c r="M419" s="1281"/>
      <c r="N419" s="1281"/>
      <c r="O419" s="1281"/>
      <c r="P419" s="1281"/>
      <c r="Q419" s="1281"/>
      <c r="R419" s="1281"/>
      <c r="S419" s="1281"/>
      <c r="T419" s="1318"/>
      <c r="U419" s="1415"/>
      <c r="V419" s="908"/>
      <c r="W419" s="1409"/>
      <c r="X419" s="1410"/>
      <c r="Y419" s="1404"/>
      <c r="Z419" s="1417"/>
      <c r="AA419" s="1417"/>
      <c r="AB419" s="1417"/>
      <c r="AC419" s="1417"/>
      <c r="AD419" s="1417"/>
      <c r="AE419" s="1281"/>
      <c r="AF419" s="1281"/>
      <c r="AG419" s="1281"/>
      <c r="AH419" s="1281"/>
      <c r="AI419" s="1281"/>
      <c r="AJ419" s="1281"/>
      <c r="AK419" s="1281"/>
      <c r="AL419" s="1281"/>
      <c r="AM419" s="1261" t="s">
        <v>394</v>
      </c>
      <c r="AN419" s="1262"/>
      <c r="AO419" s="1262"/>
      <c r="AP419" s="1262"/>
      <c r="AQ419" s="1262"/>
      <c r="AR419" s="1263"/>
      <c r="AS419" s="1258" t="s">
        <v>395</v>
      </c>
      <c r="AT419" s="1259"/>
      <c r="AU419" s="1259"/>
      <c r="AV419" s="1259"/>
      <c r="AW419" s="1259"/>
      <c r="AX419" s="1259"/>
      <c r="AY419" s="1259"/>
      <c r="AZ419" s="1260"/>
      <c r="BA419" s="1261" t="s">
        <v>161</v>
      </c>
      <c r="BB419" s="1262"/>
      <c r="BC419" s="1262"/>
      <c r="BD419" s="1262"/>
      <c r="BE419" s="1262"/>
      <c r="BF419" s="1262"/>
      <c r="BG419" s="1263"/>
      <c r="BH419" s="1261" t="s">
        <v>396</v>
      </c>
      <c r="BI419" s="1262"/>
      <c r="BJ419" s="1262"/>
      <c r="BK419" s="1262"/>
      <c r="BL419" s="1262"/>
      <c r="BM419" s="1262"/>
      <c r="BN419" s="1263"/>
      <c r="BO419" s="1261" t="s">
        <v>397</v>
      </c>
      <c r="BP419" s="1262"/>
      <c r="BQ419" s="1262"/>
      <c r="BR419" s="1262"/>
      <c r="BS419" s="1262"/>
      <c r="BT419" s="1262"/>
      <c r="BU419" s="1263"/>
      <c r="BV419" s="1421"/>
      <c r="BW419" s="1422"/>
      <c r="BX419" s="1422"/>
      <c r="BY419" s="1422"/>
      <c r="BZ419" s="1422"/>
      <c r="CA419" s="1422"/>
      <c r="CB419" s="1422"/>
      <c r="CC419" s="1297" t="s">
        <v>44</v>
      </c>
      <c r="CD419" s="1298"/>
      <c r="CE419" s="1298"/>
      <c r="CF419" s="1298"/>
      <c r="CG419" s="1298"/>
      <c r="CH419" s="1298"/>
      <c r="CI419" s="1299"/>
      <c r="CJ419" s="41"/>
    </row>
    <row r="420" spans="1:88" ht="15" customHeight="1" x14ac:dyDescent="0.15">
      <c r="A420" s="1405"/>
      <c r="B420" s="1406"/>
      <c r="C420" s="1406"/>
      <c r="D420" s="1406"/>
      <c r="E420" s="1406"/>
      <c r="F420" s="1406"/>
      <c r="G420" s="1407"/>
      <c r="H420" s="1411"/>
      <c r="I420" s="1406"/>
      <c r="J420" s="1407"/>
      <c r="K420" s="1319" t="s">
        <v>398</v>
      </c>
      <c r="L420" s="1319"/>
      <c r="M420" s="1319"/>
      <c r="N420" s="1319"/>
      <c r="O420" s="1319"/>
      <c r="P420" s="1319"/>
      <c r="Q420" s="1319"/>
      <c r="R420" s="1319"/>
      <c r="S420" s="1319"/>
      <c r="T420" s="1416"/>
      <c r="U420" s="504"/>
      <c r="V420" s="1336"/>
      <c r="W420" s="1411"/>
      <c r="X420" s="1406"/>
      <c r="Y420" s="1407"/>
      <c r="Z420" s="1418"/>
      <c r="AA420" s="1418"/>
      <c r="AB420" s="1418"/>
      <c r="AC420" s="1418"/>
      <c r="AD420" s="1418"/>
      <c r="AE420" s="1319"/>
      <c r="AF420" s="1319"/>
      <c r="AG420" s="1319"/>
      <c r="AH420" s="1319"/>
      <c r="AI420" s="1319"/>
      <c r="AJ420" s="1319"/>
      <c r="AK420" s="1319"/>
      <c r="AL420" s="1319"/>
      <c r="AM420" s="1264" t="s">
        <v>400</v>
      </c>
      <c r="AN420" s="1265"/>
      <c r="AO420" s="1265"/>
      <c r="AP420" s="1265"/>
      <c r="AQ420" s="1265"/>
      <c r="AR420" s="1266"/>
      <c r="AS420" s="1320" t="s">
        <v>401</v>
      </c>
      <c r="AT420" s="1321"/>
      <c r="AU420" s="1321"/>
      <c r="AV420" s="1321"/>
      <c r="AW420" s="1321"/>
      <c r="AX420" s="1321"/>
      <c r="AY420" s="1321"/>
      <c r="AZ420" s="1322"/>
      <c r="BA420" s="1264" t="s">
        <v>402</v>
      </c>
      <c r="BB420" s="1265"/>
      <c r="BC420" s="1265"/>
      <c r="BD420" s="1265"/>
      <c r="BE420" s="1265"/>
      <c r="BF420" s="1265"/>
      <c r="BG420" s="1266"/>
      <c r="BH420" s="1264" t="s">
        <v>403</v>
      </c>
      <c r="BI420" s="1265"/>
      <c r="BJ420" s="1265"/>
      <c r="BK420" s="1265"/>
      <c r="BL420" s="1265"/>
      <c r="BM420" s="1265"/>
      <c r="BN420" s="1266"/>
      <c r="BO420" s="1264" t="s">
        <v>24</v>
      </c>
      <c r="BP420" s="1265"/>
      <c r="BQ420" s="1265"/>
      <c r="BR420" s="1265"/>
      <c r="BS420" s="1265"/>
      <c r="BT420" s="1265"/>
      <c r="BU420" s="1266"/>
      <c r="BV420" s="1423"/>
      <c r="BW420" s="1424"/>
      <c r="BX420" s="1424"/>
      <c r="BY420" s="1424"/>
      <c r="BZ420" s="1424"/>
      <c r="CA420" s="1424"/>
      <c r="CB420" s="1424"/>
      <c r="CC420" s="1300" t="s">
        <v>404</v>
      </c>
      <c r="CD420" s="1301"/>
      <c r="CE420" s="1301"/>
      <c r="CF420" s="1301"/>
      <c r="CG420" s="1301"/>
      <c r="CH420" s="1301"/>
      <c r="CI420" s="1302"/>
      <c r="CJ420" s="41"/>
    </row>
    <row r="421" spans="1:88" ht="8.1" customHeight="1" x14ac:dyDescent="0.15">
      <c r="A421" s="1425" t="str">
        <f ca="1">IFERROR(VLOOKUP(H421,INDIRECT("機械一覧"),2,FALSE),"")</f>
        <v/>
      </c>
      <c r="B421" s="1426"/>
      <c r="C421" s="1426"/>
      <c r="D421" s="1426"/>
      <c r="E421" s="1426"/>
      <c r="F421" s="1426"/>
      <c r="G421" s="1427"/>
      <c r="H421" s="1434"/>
      <c r="I421" s="1435"/>
      <c r="J421" s="1436"/>
      <c r="K421" s="1125" t="s">
        <v>335</v>
      </c>
      <c r="L421" s="1506" t="str">
        <f ca="1">IFERROR(VLOOKUP(H421,INDIRECT("機械一覧"),5,FALSE),"")</f>
        <v/>
      </c>
      <c r="M421" s="1506"/>
      <c r="N421" s="1506"/>
      <c r="O421" s="1506"/>
      <c r="P421" s="1506"/>
      <c r="Q421" s="1506"/>
      <c r="R421" s="1506"/>
      <c r="S421" s="1507"/>
      <c r="T421" s="1267" t="s">
        <v>405</v>
      </c>
      <c r="U421" s="1268"/>
      <c r="V421" s="1269"/>
      <c r="W421" s="1444" t="str">
        <f ca="1">IFERROR(VLOOKUP(H421,INDIRECT("機械一覧"),14,FALSE),"")</f>
        <v/>
      </c>
      <c r="X421" s="1445"/>
      <c r="Y421" s="1446"/>
      <c r="Z421" s="1444" t="str">
        <f ca="1">IFERROR(VLOOKUP(H421,INDIRECT("機械一覧"),16,FALSE),"")</f>
        <v/>
      </c>
      <c r="AA421" s="1445"/>
      <c r="AB421" s="1445"/>
      <c r="AC421" s="1445"/>
      <c r="AD421" s="1446"/>
      <c r="AE421" s="1510"/>
      <c r="AF421" s="1451"/>
      <c r="AG421" s="1453" t="s">
        <v>27</v>
      </c>
      <c r="AH421" s="1451"/>
      <c r="AI421" s="1451"/>
      <c r="AJ421" s="1455" t="s">
        <v>307</v>
      </c>
      <c r="AK421" s="1455"/>
      <c r="AL421" s="1456"/>
      <c r="AM421" s="1270" t="s">
        <v>27</v>
      </c>
      <c r="AN421" s="1270"/>
      <c r="AO421" s="1270"/>
      <c r="AP421" s="1271" t="s">
        <v>407</v>
      </c>
      <c r="AQ421" s="1270"/>
      <c r="AR421" s="1270"/>
      <c r="AS421" s="1272" t="s">
        <v>151</v>
      </c>
      <c r="AT421" s="1273"/>
      <c r="AU421" s="1273"/>
      <c r="AV421" s="1273"/>
      <c r="AW421" s="1274"/>
      <c r="AX421" s="1275" t="s">
        <v>294</v>
      </c>
      <c r="AY421" s="1275"/>
      <c r="AZ421" s="1275"/>
      <c r="BA421" s="1276" t="s">
        <v>294</v>
      </c>
      <c r="BB421" s="1276"/>
      <c r="BC421" s="1276"/>
      <c r="BD421" s="1276"/>
      <c r="BE421" s="1276"/>
      <c r="BF421" s="1276"/>
      <c r="BG421" s="1276"/>
      <c r="BH421" s="1277" t="s">
        <v>341</v>
      </c>
      <c r="BI421" s="1277"/>
      <c r="BJ421" s="1277"/>
      <c r="BK421" s="1277"/>
      <c r="BL421" s="1277"/>
      <c r="BM421" s="1277"/>
      <c r="BN421" s="1277"/>
      <c r="BO421" s="1277" t="s">
        <v>341</v>
      </c>
      <c r="BP421" s="1277"/>
      <c r="BQ421" s="1277"/>
      <c r="BR421" s="1277"/>
      <c r="BS421" s="1277"/>
      <c r="BT421" s="1277"/>
      <c r="BU421" s="1277"/>
      <c r="BV421" s="1277" t="s">
        <v>341</v>
      </c>
      <c r="BW421" s="1277"/>
      <c r="BX421" s="1277"/>
      <c r="BY421" s="1277"/>
      <c r="BZ421" s="1277"/>
      <c r="CA421" s="1277"/>
      <c r="CB421" s="1303"/>
      <c r="CC421" s="1304" t="s">
        <v>341</v>
      </c>
      <c r="CD421" s="1277"/>
      <c r="CE421" s="1277"/>
      <c r="CF421" s="1277"/>
      <c r="CG421" s="1277"/>
      <c r="CH421" s="1277"/>
      <c r="CI421" s="1303"/>
      <c r="CJ421" s="41"/>
    </row>
    <row r="422" spans="1:88" ht="12" customHeight="1" x14ac:dyDescent="0.15">
      <c r="A422" s="1428"/>
      <c r="B422" s="1429"/>
      <c r="C422" s="1429"/>
      <c r="D422" s="1429"/>
      <c r="E422" s="1429"/>
      <c r="F422" s="1429"/>
      <c r="G422" s="1430"/>
      <c r="H422" s="1437"/>
      <c r="I422" s="1438"/>
      <c r="J422" s="1439"/>
      <c r="K422" s="988"/>
      <c r="L422" s="1508"/>
      <c r="M422" s="1508"/>
      <c r="N422" s="1508"/>
      <c r="O422" s="1508"/>
      <c r="P422" s="1508"/>
      <c r="Q422" s="1508"/>
      <c r="R422" s="1508"/>
      <c r="S422" s="1509"/>
      <c r="T422" s="1459"/>
      <c r="U422" s="1460"/>
      <c r="V422" s="1461"/>
      <c r="W422" s="1447"/>
      <c r="X422" s="1448"/>
      <c r="Y422" s="1449"/>
      <c r="Z422" s="1447"/>
      <c r="AA422" s="1450"/>
      <c r="AB422" s="1450"/>
      <c r="AC422" s="1450"/>
      <c r="AD422" s="1449"/>
      <c r="AE422" s="1511"/>
      <c r="AF422" s="1452"/>
      <c r="AG422" s="1454"/>
      <c r="AH422" s="1452"/>
      <c r="AI422" s="1452"/>
      <c r="AJ422" s="1457"/>
      <c r="AK422" s="1457"/>
      <c r="AL422" s="1458"/>
      <c r="AM422" s="1284"/>
      <c r="AN422" s="1285"/>
      <c r="AO422" s="1286"/>
      <c r="AP422" s="1284"/>
      <c r="AQ422" s="1285"/>
      <c r="AR422" s="1286"/>
      <c r="AS422" s="1287"/>
      <c r="AT422" s="1288"/>
      <c r="AU422" s="204" t="s">
        <v>386</v>
      </c>
      <c r="AV422" s="1289"/>
      <c r="AW422" s="1290"/>
      <c r="AX422" s="1284"/>
      <c r="AY422" s="1285"/>
      <c r="AZ422" s="1286"/>
      <c r="BA422" s="1465" t="str">
        <f>IF(AND(ISBLANK(AP422),ISBLANK(AX422),ISBLANK(AP423),ISBLANK(AX423),ISBLANK(AP424),ISBLANK(AX424))," ",IF(AND(ISBLANK(AP423),ISBLANK(AX423),ISBLANK(AP424),ISBLANK(AX424)),AP422*AX422,IF(AND(ISBLANK(AP424),ISBLANK(AX424)),(AP422*AX422)+(AP423*AX423),(AP422*AX422)+(AP423*AX423)+(AP424*AX424))))</f>
        <v xml:space="preserve"> </v>
      </c>
      <c r="BB422" s="1465"/>
      <c r="BC422" s="1465"/>
      <c r="BD422" s="1465"/>
      <c r="BE422" s="1465"/>
      <c r="BF422" s="1465"/>
      <c r="BG422" s="1465"/>
      <c r="BH422" s="1487"/>
      <c r="BI422" s="1487"/>
      <c r="BJ422" s="1487"/>
      <c r="BK422" s="1487"/>
      <c r="BL422" s="1487"/>
      <c r="BM422" s="1487"/>
      <c r="BN422" s="1487"/>
      <c r="BO422" s="1467" t="str">
        <f>IF(OR(BA422=" ",ISBLANK(BH422))," ",ROUNDDOWN(BA422*BH422,0))</f>
        <v xml:space="preserve"> </v>
      </c>
      <c r="BP422" s="1467"/>
      <c r="BQ422" s="1467"/>
      <c r="BR422" s="1467"/>
      <c r="BS422" s="1467"/>
      <c r="BT422" s="1467"/>
      <c r="BU422" s="1467"/>
      <c r="BV422" s="1469">
        <f>IFERROR(INDEX('報告書(２葉)'!$BK$10:$BK$95,MATCH(H421,'報告書(２葉)'!$BI$10:$BI$95,0)),"")</f>
        <v>0</v>
      </c>
      <c r="BW422" s="1469"/>
      <c r="BX422" s="1469"/>
      <c r="BY422" s="1469"/>
      <c r="BZ422" s="1469"/>
      <c r="CA422" s="1469"/>
      <c r="CB422" s="1470"/>
      <c r="CC422" s="1328"/>
      <c r="CD422" s="1328"/>
      <c r="CE422" s="1328"/>
      <c r="CF422" s="1328"/>
      <c r="CG422" s="1328"/>
      <c r="CH422" s="1328"/>
      <c r="CI422" s="1328"/>
      <c r="CJ422" s="41"/>
    </row>
    <row r="423" spans="1:88" ht="20.100000000000001" customHeight="1" x14ac:dyDescent="0.15">
      <c r="A423" s="1428"/>
      <c r="B423" s="1429"/>
      <c r="C423" s="1429"/>
      <c r="D423" s="1429"/>
      <c r="E423" s="1429"/>
      <c r="F423" s="1429"/>
      <c r="G423" s="1430"/>
      <c r="H423" s="1437"/>
      <c r="I423" s="1438"/>
      <c r="J423" s="1439"/>
      <c r="K423" s="1332" t="str">
        <f ca="1">IFERROR(VLOOKUP(H421,INDIRECT("機械一覧"),3,FALSE),"")</f>
        <v/>
      </c>
      <c r="L423" s="1333"/>
      <c r="M423" s="1333"/>
      <c r="N423" s="1333"/>
      <c r="O423" s="1333"/>
      <c r="P423" s="1333"/>
      <c r="Q423" s="1333"/>
      <c r="R423" s="1333"/>
      <c r="S423" s="1334"/>
      <c r="T423" s="1462"/>
      <c r="U423" s="1463"/>
      <c r="V423" s="1464"/>
      <c r="W423" s="1447"/>
      <c r="X423" s="1448"/>
      <c r="Y423" s="1449"/>
      <c r="Z423" s="1447"/>
      <c r="AA423" s="1450"/>
      <c r="AB423" s="1450"/>
      <c r="AC423" s="1450"/>
      <c r="AD423" s="1449"/>
      <c r="AE423" s="833"/>
      <c r="AF423" s="833"/>
      <c r="AG423" s="833"/>
      <c r="AH423" s="833"/>
      <c r="AI423" s="833"/>
      <c r="AJ423" s="833"/>
      <c r="AK423" s="833"/>
      <c r="AL423" s="908"/>
      <c r="AM423" s="1243"/>
      <c r="AN423" s="1244"/>
      <c r="AO423" s="1245"/>
      <c r="AP423" s="1243"/>
      <c r="AQ423" s="1244"/>
      <c r="AR423" s="1245"/>
      <c r="AS423" s="1246"/>
      <c r="AT423" s="1247"/>
      <c r="AU423" s="205" t="s">
        <v>386</v>
      </c>
      <c r="AV423" s="1248"/>
      <c r="AW423" s="1249"/>
      <c r="AX423" s="1243"/>
      <c r="AY423" s="1244"/>
      <c r="AZ423" s="1245"/>
      <c r="BA423" s="1466"/>
      <c r="BB423" s="1466"/>
      <c r="BC423" s="1466"/>
      <c r="BD423" s="1466"/>
      <c r="BE423" s="1466"/>
      <c r="BF423" s="1466"/>
      <c r="BG423" s="1466"/>
      <c r="BH423" s="1488"/>
      <c r="BI423" s="1488"/>
      <c r="BJ423" s="1488"/>
      <c r="BK423" s="1488"/>
      <c r="BL423" s="1488"/>
      <c r="BM423" s="1488"/>
      <c r="BN423" s="1488"/>
      <c r="BO423" s="1468"/>
      <c r="BP423" s="1468"/>
      <c r="BQ423" s="1468"/>
      <c r="BR423" s="1468"/>
      <c r="BS423" s="1468"/>
      <c r="BT423" s="1468"/>
      <c r="BU423" s="1468"/>
      <c r="BV423" s="1469"/>
      <c r="BW423" s="1469"/>
      <c r="BX423" s="1469"/>
      <c r="BY423" s="1469"/>
      <c r="BZ423" s="1469"/>
      <c r="CA423" s="1469"/>
      <c r="CB423" s="1470"/>
      <c r="CC423" s="1329"/>
      <c r="CD423" s="1329"/>
      <c r="CE423" s="1329"/>
      <c r="CF423" s="1329"/>
      <c r="CG423" s="1329"/>
      <c r="CH423" s="1329"/>
      <c r="CI423" s="1329"/>
      <c r="CJ423" s="41"/>
    </row>
    <row r="424" spans="1:88" ht="20.100000000000001" customHeight="1" x14ac:dyDescent="0.15">
      <c r="A424" s="1431"/>
      <c r="B424" s="1432"/>
      <c r="C424" s="1432"/>
      <c r="D424" s="1432"/>
      <c r="E424" s="1432"/>
      <c r="F424" s="1432"/>
      <c r="G424" s="1433"/>
      <c r="H424" s="1437"/>
      <c r="I424" s="1438"/>
      <c r="J424" s="1439"/>
      <c r="K424" s="1380" t="str">
        <f ca="1">IFERROR(VLOOKUP(H421,INDIRECT("機械一覧"),4,FALSE),"")</f>
        <v/>
      </c>
      <c r="L424" s="1381"/>
      <c r="M424" s="1381"/>
      <c r="N424" s="1381"/>
      <c r="O424" s="1381"/>
      <c r="P424" s="1381"/>
      <c r="Q424" s="1381"/>
      <c r="R424" s="1381"/>
      <c r="S424" s="198" t="s">
        <v>351</v>
      </c>
      <c r="T424" s="1462"/>
      <c r="U424" s="1463"/>
      <c r="V424" s="1464"/>
      <c r="W424" s="1447"/>
      <c r="X424" s="1450"/>
      <c r="Y424" s="1449"/>
      <c r="Z424" s="1447"/>
      <c r="AA424" s="1450"/>
      <c r="AB424" s="1450"/>
      <c r="AC424" s="1450"/>
      <c r="AD424" s="1449"/>
      <c r="AE424" s="1307"/>
      <c r="AF424" s="1294"/>
      <c r="AG424" s="201" t="s">
        <v>27</v>
      </c>
      <c r="AH424" s="1294"/>
      <c r="AI424" s="1294"/>
      <c r="AJ424" s="1295" t="s">
        <v>135</v>
      </c>
      <c r="AK424" s="1295"/>
      <c r="AL424" s="1296"/>
      <c r="AM424" s="1243"/>
      <c r="AN424" s="1244"/>
      <c r="AO424" s="1245"/>
      <c r="AP424" s="1284"/>
      <c r="AQ424" s="1285"/>
      <c r="AR424" s="1286"/>
      <c r="AS424" s="1246"/>
      <c r="AT424" s="1247"/>
      <c r="AU424" s="205" t="s">
        <v>386</v>
      </c>
      <c r="AV424" s="1248"/>
      <c r="AW424" s="1249"/>
      <c r="AX424" s="1284"/>
      <c r="AY424" s="1285"/>
      <c r="AZ424" s="1286"/>
      <c r="BA424" s="1466"/>
      <c r="BB424" s="1466"/>
      <c r="BC424" s="1466"/>
      <c r="BD424" s="1466"/>
      <c r="BE424" s="1466"/>
      <c r="BF424" s="1466"/>
      <c r="BG424" s="1466"/>
      <c r="BH424" s="1488"/>
      <c r="BI424" s="1488"/>
      <c r="BJ424" s="1488"/>
      <c r="BK424" s="1488"/>
      <c r="BL424" s="1488"/>
      <c r="BM424" s="1488"/>
      <c r="BN424" s="1488"/>
      <c r="BO424" s="1468"/>
      <c r="BP424" s="1468"/>
      <c r="BQ424" s="1468"/>
      <c r="BR424" s="1468"/>
      <c r="BS424" s="1468"/>
      <c r="BT424" s="1468"/>
      <c r="BU424" s="1468"/>
      <c r="BV424" s="1305" t="str">
        <f>IFERROR(INDEX('報告書(２葉)'!$BJ$11:$BJ$95,MATCH(H421,'報告書(２葉)'!$BI$11:$BI$95,0)),"")</f>
        <v/>
      </c>
      <c r="BW424" s="1305"/>
      <c r="BX424" s="1305"/>
      <c r="BY424" s="1305"/>
      <c r="BZ424" s="1305"/>
      <c r="CA424" s="1305"/>
      <c r="CB424" s="1306"/>
      <c r="CC424" s="1329"/>
      <c r="CD424" s="1329"/>
      <c r="CE424" s="1329"/>
      <c r="CF424" s="1329"/>
      <c r="CG424" s="1329"/>
      <c r="CH424" s="1329"/>
      <c r="CI424" s="1329"/>
      <c r="CJ424" s="41"/>
    </row>
    <row r="425" spans="1:88" ht="20.100000000000001" customHeight="1" x14ac:dyDescent="0.15">
      <c r="A425" s="1471" t="str">
        <f ca="1">IFERROR(VLOOKUP(H425,INDIRECT("機械一覧"),2,FALSE),"")</f>
        <v/>
      </c>
      <c r="B425" s="1472"/>
      <c r="C425" s="1472"/>
      <c r="D425" s="1472"/>
      <c r="E425" s="1472"/>
      <c r="F425" s="1472"/>
      <c r="G425" s="1473"/>
      <c r="H425" s="1437"/>
      <c r="I425" s="1438"/>
      <c r="J425" s="1439"/>
      <c r="K425" s="182" t="s">
        <v>335</v>
      </c>
      <c r="L425" s="1237" t="str">
        <f ca="1">IFERROR(VLOOKUP(H425,INDIRECT("機械一覧"),5,FALSE),"")</f>
        <v/>
      </c>
      <c r="M425" s="1237"/>
      <c r="N425" s="1237"/>
      <c r="O425" s="1237"/>
      <c r="P425" s="1237"/>
      <c r="Q425" s="1237"/>
      <c r="R425" s="1237"/>
      <c r="S425" s="1238"/>
      <c r="T425" s="1479"/>
      <c r="U425" s="1479"/>
      <c r="V425" s="1479"/>
      <c r="W425" s="1480" t="str">
        <f ca="1">IFERROR(VLOOKUP(H425,INDIRECT("機械一覧"),14,FALSE),"")</f>
        <v/>
      </c>
      <c r="X425" s="1481"/>
      <c r="Y425" s="1482"/>
      <c r="Z425" s="1480" t="str">
        <f ca="1">IFERROR(VLOOKUP(H425,INDIRECT("機械一覧"),16,FALSE),"")</f>
        <v/>
      </c>
      <c r="AA425" s="1481"/>
      <c r="AB425" s="1481"/>
      <c r="AC425" s="1481"/>
      <c r="AD425" s="1482"/>
      <c r="AE425" s="1239"/>
      <c r="AF425" s="1240"/>
      <c r="AG425" s="202" t="s">
        <v>27</v>
      </c>
      <c r="AH425" s="1240"/>
      <c r="AI425" s="1240"/>
      <c r="AJ425" s="1241" t="s">
        <v>307</v>
      </c>
      <c r="AK425" s="1241"/>
      <c r="AL425" s="1242"/>
      <c r="AM425" s="1243"/>
      <c r="AN425" s="1244"/>
      <c r="AO425" s="1245"/>
      <c r="AP425" s="1243"/>
      <c r="AQ425" s="1244"/>
      <c r="AR425" s="1245"/>
      <c r="AS425" s="1246"/>
      <c r="AT425" s="1247"/>
      <c r="AU425" s="205" t="s">
        <v>386</v>
      </c>
      <c r="AV425" s="1248"/>
      <c r="AW425" s="1249"/>
      <c r="AX425" s="1243"/>
      <c r="AY425" s="1244"/>
      <c r="AZ425" s="1245"/>
      <c r="BA425" s="1465" t="str">
        <f>IF(AND(ISBLANK(AP425),ISBLANK(AX425),ISBLANK(AP426),ISBLANK(AX426),ISBLANK(AP427),ISBLANK(AX427))," ",IF(AND(ISBLANK(AP426),ISBLANK(AX426),ISBLANK(AP427),ISBLANK(AX427)),AP425*AX425,IF(AND(ISBLANK(AP427),ISBLANK(AX427)),(AP425*AX425)+(AP426*AX426),(AP425*AX425)+(AP426*AX426)+(AP427*AX427))))</f>
        <v xml:space="preserve"> </v>
      </c>
      <c r="BB425" s="1465"/>
      <c r="BC425" s="1465"/>
      <c r="BD425" s="1465"/>
      <c r="BE425" s="1465"/>
      <c r="BF425" s="1465"/>
      <c r="BG425" s="1465"/>
      <c r="BH425" s="1488"/>
      <c r="BI425" s="1488"/>
      <c r="BJ425" s="1488"/>
      <c r="BK425" s="1488"/>
      <c r="BL425" s="1488"/>
      <c r="BM425" s="1488"/>
      <c r="BN425" s="1488"/>
      <c r="BO425" s="1468" t="str">
        <f>IF(OR(BA425=" ",ISBLANK(BH425))," ",ROUNDDOWN(BA425*BH425,0))</f>
        <v xml:space="preserve"> </v>
      </c>
      <c r="BP425" s="1468"/>
      <c r="BQ425" s="1468"/>
      <c r="BR425" s="1468"/>
      <c r="BS425" s="1468"/>
      <c r="BT425" s="1468"/>
      <c r="BU425" s="1468"/>
      <c r="BV425" s="1469">
        <f>IFERROR(INDEX('報告書(２葉)'!$BK$11:$BK$95,MATCH(H425,'報告書(２葉)'!$BI$11:$BI$95,0)),"")</f>
        <v>0</v>
      </c>
      <c r="BW425" s="1469"/>
      <c r="BX425" s="1469"/>
      <c r="BY425" s="1469"/>
      <c r="BZ425" s="1469"/>
      <c r="CA425" s="1469"/>
      <c r="CB425" s="1470"/>
      <c r="CC425" s="1329"/>
      <c r="CD425" s="1329"/>
      <c r="CE425" s="1329"/>
      <c r="CF425" s="1329"/>
      <c r="CG425" s="1329"/>
      <c r="CH425" s="1329"/>
      <c r="CI425" s="1329"/>
      <c r="CJ425" s="41"/>
    </row>
    <row r="426" spans="1:88" ht="20.100000000000001" customHeight="1" x14ac:dyDescent="0.15">
      <c r="A426" s="1474"/>
      <c r="B426" s="941"/>
      <c r="C426" s="941"/>
      <c r="D426" s="941"/>
      <c r="E426" s="941"/>
      <c r="F426" s="941"/>
      <c r="G426" s="1475"/>
      <c r="H426" s="1437"/>
      <c r="I426" s="1438"/>
      <c r="J426" s="1439"/>
      <c r="K426" s="1332" t="str">
        <f ca="1">IFERROR(VLOOKUP(H425,INDIRECT("機械一覧"),3,FALSE),"")</f>
        <v/>
      </c>
      <c r="L426" s="1333"/>
      <c r="M426" s="1333"/>
      <c r="N426" s="1333"/>
      <c r="O426" s="1333"/>
      <c r="P426" s="1333"/>
      <c r="Q426" s="1333"/>
      <c r="R426" s="1333"/>
      <c r="S426" s="1334"/>
      <c r="T426" s="1479"/>
      <c r="U426" s="1479"/>
      <c r="V426" s="1479"/>
      <c r="W426" s="1447"/>
      <c r="X426" s="1450"/>
      <c r="Y426" s="1449"/>
      <c r="Z426" s="1447"/>
      <c r="AA426" s="1450"/>
      <c r="AB426" s="1450"/>
      <c r="AC426" s="1450"/>
      <c r="AD426" s="1449"/>
      <c r="AE426" s="833"/>
      <c r="AF426" s="833"/>
      <c r="AG426" s="833"/>
      <c r="AH426" s="833"/>
      <c r="AI426" s="833"/>
      <c r="AJ426" s="833"/>
      <c r="AK426" s="833"/>
      <c r="AL426" s="908"/>
      <c r="AM426" s="1243"/>
      <c r="AN426" s="1244"/>
      <c r="AO426" s="1245"/>
      <c r="AP426" s="1284"/>
      <c r="AQ426" s="1285"/>
      <c r="AR426" s="1286"/>
      <c r="AS426" s="1246"/>
      <c r="AT426" s="1247"/>
      <c r="AU426" s="205" t="s">
        <v>386</v>
      </c>
      <c r="AV426" s="1248"/>
      <c r="AW426" s="1249"/>
      <c r="AX426" s="1284"/>
      <c r="AY426" s="1285"/>
      <c r="AZ426" s="1286"/>
      <c r="BA426" s="1466"/>
      <c r="BB426" s="1466"/>
      <c r="BC426" s="1466"/>
      <c r="BD426" s="1466"/>
      <c r="BE426" s="1466"/>
      <c r="BF426" s="1466"/>
      <c r="BG426" s="1466"/>
      <c r="BH426" s="1488"/>
      <c r="BI426" s="1488"/>
      <c r="BJ426" s="1488"/>
      <c r="BK426" s="1488"/>
      <c r="BL426" s="1488"/>
      <c r="BM426" s="1488"/>
      <c r="BN426" s="1488"/>
      <c r="BO426" s="1468"/>
      <c r="BP426" s="1468"/>
      <c r="BQ426" s="1468"/>
      <c r="BR426" s="1468"/>
      <c r="BS426" s="1468"/>
      <c r="BT426" s="1468"/>
      <c r="BU426" s="1468"/>
      <c r="BV426" s="1469"/>
      <c r="BW426" s="1469"/>
      <c r="BX426" s="1469"/>
      <c r="BY426" s="1469"/>
      <c r="BZ426" s="1469"/>
      <c r="CA426" s="1469"/>
      <c r="CB426" s="1470"/>
      <c r="CC426" s="1329"/>
      <c r="CD426" s="1329"/>
      <c r="CE426" s="1329"/>
      <c r="CF426" s="1329"/>
      <c r="CG426" s="1329"/>
      <c r="CH426" s="1329"/>
      <c r="CI426" s="1329"/>
      <c r="CJ426" s="41"/>
    </row>
    <row r="427" spans="1:88" ht="20.100000000000001" customHeight="1" x14ac:dyDescent="0.15">
      <c r="A427" s="1476"/>
      <c r="B427" s="1477"/>
      <c r="C427" s="1477"/>
      <c r="D427" s="1477"/>
      <c r="E427" s="1477"/>
      <c r="F427" s="1477"/>
      <c r="G427" s="1478"/>
      <c r="H427" s="1437"/>
      <c r="I427" s="1438"/>
      <c r="J427" s="1439"/>
      <c r="K427" s="1380" t="str">
        <f ca="1">IFERROR(VLOOKUP(H425,INDIRECT("機械一覧"),4,FALSE),"")</f>
        <v/>
      </c>
      <c r="L427" s="1381"/>
      <c r="M427" s="1381"/>
      <c r="N427" s="1381"/>
      <c r="O427" s="1381"/>
      <c r="P427" s="1381"/>
      <c r="Q427" s="1381"/>
      <c r="R427" s="1381"/>
      <c r="S427" s="198" t="s">
        <v>351</v>
      </c>
      <c r="T427" s="1479"/>
      <c r="U427" s="1479"/>
      <c r="V427" s="1479"/>
      <c r="W427" s="1483"/>
      <c r="X427" s="1484"/>
      <c r="Y427" s="1485"/>
      <c r="Z427" s="1483"/>
      <c r="AA427" s="1484"/>
      <c r="AB427" s="1484"/>
      <c r="AC427" s="1484"/>
      <c r="AD427" s="1485"/>
      <c r="AE427" s="1307"/>
      <c r="AF427" s="1294"/>
      <c r="AG427" s="201" t="s">
        <v>27</v>
      </c>
      <c r="AH427" s="1294"/>
      <c r="AI427" s="1294"/>
      <c r="AJ427" s="1295" t="s">
        <v>135</v>
      </c>
      <c r="AK427" s="1295"/>
      <c r="AL427" s="1296"/>
      <c r="AM427" s="1243"/>
      <c r="AN427" s="1244"/>
      <c r="AO427" s="1245"/>
      <c r="AP427" s="1243"/>
      <c r="AQ427" s="1244"/>
      <c r="AR427" s="1245"/>
      <c r="AS427" s="1246"/>
      <c r="AT427" s="1247"/>
      <c r="AU427" s="205" t="s">
        <v>386</v>
      </c>
      <c r="AV427" s="1248"/>
      <c r="AW427" s="1249"/>
      <c r="AX427" s="1243"/>
      <c r="AY427" s="1244"/>
      <c r="AZ427" s="1245"/>
      <c r="BA427" s="1466"/>
      <c r="BB427" s="1466"/>
      <c r="BC427" s="1466"/>
      <c r="BD427" s="1466"/>
      <c r="BE427" s="1466"/>
      <c r="BF427" s="1466"/>
      <c r="BG427" s="1466"/>
      <c r="BH427" s="1488"/>
      <c r="BI427" s="1488"/>
      <c r="BJ427" s="1488"/>
      <c r="BK427" s="1488"/>
      <c r="BL427" s="1488"/>
      <c r="BM427" s="1488"/>
      <c r="BN427" s="1488"/>
      <c r="BO427" s="1468"/>
      <c r="BP427" s="1468"/>
      <c r="BQ427" s="1468"/>
      <c r="BR427" s="1468"/>
      <c r="BS427" s="1468"/>
      <c r="BT427" s="1468"/>
      <c r="BU427" s="1468"/>
      <c r="BV427" s="1305" t="str">
        <f>IFERROR(INDEX('報告書(２葉)'!$BJ$11:$BJ$95,MATCH(H425,'報告書(２葉)'!$BI$11:$BI$95,0)),"")</f>
        <v/>
      </c>
      <c r="BW427" s="1305"/>
      <c r="BX427" s="1305"/>
      <c r="BY427" s="1305"/>
      <c r="BZ427" s="1305"/>
      <c r="CA427" s="1305"/>
      <c r="CB427" s="1306"/>
      <c r="CC427" s="1329"/>
      <c r="CD427" s="1329"/>
      <c r="CE427" s="1329"/>
      <c r="CF427" s="1329"/>
      <c r="CG427" s="1329"/>
      <c r="CH427" s="1329"/>
      <c r="CI427" s="1329"/>
      <c r="CJ427" s="41"/>
    </row>
    <row r="428" spans="1:88" ht="20.100000000000001" customHeight="1" x14ac:dyDescent="0.15">
      <c r="A428" s="1471" t="str">
        <f ca="1">IFERROR(VLOOKUP(H428,INDIRECT("機械一覧"),2,FALSE),"")</f>
        <v/>
      </c>
      <c r="B428" s="1472"/>
      <c r="C428" s="1472"/>
      <c r="D428" s="1472"/>
      <c r="E428" s="1472"/>
      <c r="F428" s="1472"/>
      <c r="G428" s="1473"/>
      <c r="H428" s="1489"/>
      <c r="I428" s="1489"/>
      <c r="J428" s="1489"/>
      <c r="K428" s="182" t="s">
        <v>335</v>
      </c>
      <c r="L428" s="1237" t="str">
        <f ca="1">IFERROR(VLOOKUP(H428,INDIRECT("機械一覧"),5,FALSE),"")</f>
        <v/>
      </c>
      <c r="M428" s="1237"/>
      <c r="N428" s="1237"/>
      <c r="O428" s="1237"/>
      <c r="P428" s="1237"/>
      <c r="Q428" s="1237"/>
      <c r="R428" s="1237"/>
      <c r="S428" s="1238"/>
      <c r="T428" s="1479"/>
      <c r="U428" s="1479"/>
      <c r="V428" s="1479"/>
      <c r="W428" s="1480" t="str">
        <f ca="1">IFERROR(VLOOKUP(H428,INDIRECT("機械一覧"),14,FALSE),"")</f>
        <v/>
      </c>
      <c r="X428" s="1481"/>
      <c r="Y428" s="1482"/>
      <c r="Z428" s="1480" t="str">
        <f ca="1">IFERROR(VLOOKUP(H428,INDIRECT("機械一覧"),16,FALSE),"")</f>
        <v/>
      </c>
      <c r="AA428" s="1481"/>
      <c r="AB428" s="1481"/>
      <c r="AC428" s="1481"/>
      <c r="AD428" s="1482"/>
      <c r="AE428" s="1239"/>
      <c r="AF428" s="1240"/>
      <c r="AG428" s="202" t="s">
        <v>27</v>
      </c>
      <c r="AH428" s="1240"/>
      <c r="AI428" s="1240"/>
      <c r="AJ428" s="1241" t="s">
        <v>307</v>
      </c>
      <c r="AK428" s="1241"/>
      <c r="AL428" s="1242"/>
      <c r="AM428" s="1243"/>
      <c r="AN428" s="1244"/>
      <c r="AO428" s="1245"/>
      <c r="AP428" s="1284"/>
      <c r="AQ428" s="1285"/>
      <c r="AR428" s="1286"/>
      <c r="AS428" s="1246"/>
      <c r="AT428" s="1247"/>
      <c r="AU428" s="205" t="s">
        <v>386</v>
      </c>
      <c r="AV428" s="1248"/>
      <c r="AW428" s="1249"/>
      <c r="AX428" s="1284"/>
      <c r="AY428" s="1285"/>
      <c r="AZ428" s="1286"/>
      <c r="BA428" s="1465" t="str">
        <f>IF(AND(ISBLANK(AP428),ISBLANK(AX428),ISBLANK(AP429),ISBLANK(AX429),ISBLANK(AP430),ISBLANK(AX430))," ",IF(AND(ISBLANK(AP429),ISBLANK(AX429),ISBLANK(AP430),ISBLANK(AX430)),AP428*AX428,IF(AND(ISBLANK(AP430),ISBLANK(AX430)),(AP428*AX428)+(AP429*AX429),(AP428*AX428)+(AP429*AX429)+(AP430*AX430))))</f>
        <v xml:space="preserve"> </v>
      </c>
      <c r="BB428" s="1465"/>
      <c r="BC428" s="1465"/>
      <c r="BD428" s="1465"/>
      <c r="BE428" s="1465"/>
      <c r="BF428" s="1465"/>
      <c r="BG428" s="1465"/>
      <c r="BH428" s="1488"/>
      <c r="BI428" s="1488"/>
      <c r="BJ428" s="1488"/>
      <c r="BK428" s="1488"/>
      <c r="BL428" s="1488"/>
      <c r="BM428" s="1488"/>
      <c r="BN428" s="1488"/>
      <c r="BO428" s="1468" t="str">
        <f>IF(OR(BA428=" ",ISBLANK(BH428))," ",ROUNDDOWN(BA428*BH428,0))</f>
        <v xml:space="preserve"> </v>
      </c>
      <c r="BP428" s="1468"/>
      <c r="BQ428" s="1468"/>
      <c r="BR428" s="1468"/>
      <c r="BS428" s="1468"/>
      <c r="BT428" s="1468"/>
      <c r="BU428" s="1468"/>
      <c r="BV428" s="1469">
        <f>IFERROR(INDEX('報告書(２葉)'!$BK$11:$BK$95,MATCH(H428,'報告書(２葉)'!$BI$11:$BI$95,0)),"")</f>
        <v>0</v>
      </c>
      <c r="BW428" s="1469"/>
      <c r="BX428" s="1469"/>
      <c r="BY428" s="1469"/>
      <c r="BZ428" s="1469"/>
      <c r="CA428" s="1469"/>
      <c r="CB428" s="1470"/>
      <c r="CC428" s="1329"/>
      <c r="CD428" s="1329"/>
      <c r="CE428" s="1329"/>
      <c r="CF428" s="1329"/>
      <c r="CG428" s="1329"/>
      <c r="CH428" s="1329"/>
      <c r="CI428" s="1329"/>
      <c r="CJ428" s="41"/>
    </row>
    <row r="429" spans="1:88" ht="20.100000000000001" customHeight="1" x14ac:dyDescent="0.15">
      <c r="A429" s="1474"/>
      <c r="B429" s="941"/>
      <c r="C429" s="941"/>
      <c r="D429" s="941"/>
      <c r="E429" s="941"/>
      <c r="F429" s="941"/>
      <c r="G429" s="1475"/>
      <c r="H429" s="1489"/>
      <c r="I429" s="1489"/>
      <c r="J429" s="1489"/>
      <c r="K429" s="1332" t="str">
        <f ca="1">IFERROR(VLOOKUP(H428,INDIRECT("機械一覧"),3,FALSE),"")</f>
        <v/>
      </c>
      <c r="L429" s="1333"/>
      <c r="M429" s="1333"/>
      <c r="N429" s="1333"/>
      <c r="O429" s="1333"/>
      <c r="P429" s="1333"/>
      <c r="Q429" s="1333"/>
      <c r="R429" s="1333"/>
      <c r="S429" s="1334"/>
      <c r="T429" s="1479"/>
      <c r="U429" s="1479"/>
      <c r="V429" s="1479"/>
      <c r="W429" s="1447"/>
      <c r="X429" s="1450"/>
      <c r="Y429" s="1449"/>
      <c r="Z429" s="1447"/>
      <c r="AA429" s="1450"/>
      <c r="AB429" s="1450"/>
      <c r="AC429" s="1450"/>
      <c r="AD429" s="1449"/>
      <c r="AE429" s="833"/>
      <c r="AF429" s="833"/>
      <c r="AG429" s="833"/>
      <c r="AH429" s="833"/>
      <c r="AI429" s="833"/>
      <c r="AJ429" s="833"/>
      <c r="AK429" s="833"/>
      <c r="AL429" s="908"/>
      <c r="AM429" s="1243"/>
      <c r="AN429" s="1244"/>
      <c r="AO429" s="1245"/>
      <c r="AP429" s="1243"/>
      <c r="AQ429" s="1244"/>
      <c r="AR429" s="1245"/>
      <c r="AS429" s="1246"/>
      <c r="AT429" s="1247"/>
      <c r="AU429" s="205" t="s">
        <v>386</v>
      </c>
      <c r="AV429" s="1248"/>
      <c r="AW429" s="1249"/>
      <c r="AX429" s="1243"/>
      <c r="AY429" s="1244"/>
      <c r="AZ429" s="1245"/>
      <c r="BA429" s="1466"/>
      <c r="BB429" s="1466"/>
      <c r="BC429" s="1466"/>
      <c r="BD429" s="1466"/>
      <c r="BE429" s="1466"/>
      <c r="BF429" s="1466"/>
      <c r="BG429" s="1466"/>
      <c r="BH429" s="1488"/>
      <c r="BI429" s="1488"/>
      <c r="BJ429" s="1488"/>
      <c r="BK429" s="1488"/>
      <c r="BL429" s="1488"/>
      <c r="BM429" s="1488"/>
      <c r="BN429" s="1488"/>
      <c r="BO429" s="1468"/>
      <c r="BP429" s="1468"/>
      <c r="BQ429" s="1468"/>
      <c r="BR429" s="1468"/>
      <c r="BS429" s="1468"/>
      <c r="BT429" s="1468"/>
      <c r="BU429" s="1468"/>
      <c r="BV429" s="1469"/>
      <c r="BW429" s="1469"/>
      <c r="BX429" s="1469"/>
      <c r="BY429" s="1469"/>
      <c r="BZ429" s="1469"/>
      <c r="CA429" s="1469"/>
      <c r="CB429" s="1470"/>
      <c r="CC429" s="1329"/>
      <c r="CD429" s="1329"/>
      <c r="CE429" s="1329"/>
      <c r="CF429" s="1329"/>
      <c r="CG429" s="1329"/>
      <c r="CH429" s="1329"/>
      <c r="CI429" s="1329"/>
      <c r="CJ429" s="41"/>
    </row>
    <row r="430" spans="1:88" ht="20.100000000000001" customHeight="1" x14ac:dyDescent="0.15">
      <c r="A430" s="1476"/>
      <c r="B430" s="1477"/>
      <c r="C430" s="1477"/>
      <c r="D430" s="1477"/>
      <c r="E430" s="1477"/>
      <c r="F430" s="1477"/>
      <c r="G430" s="1478"/>
      <c r="H430" s="1489"/>
      <c r="I430" s="1489"/>
      <c r="J430" s="1489"/>
      <c r="K430" s="1380" t="str">
        <f ca="1">IFERROR(VLOOKUP(H428,INDIRECT("機械一覧"),4,FALSE),"")</f>
        <v/>
      </c>
      <c r="L430" s="1381"/>
      <c r="M430" s="1381"/>
      <c r="N430" s="1381"/>
      <c r="O430" s="1381"/>
      <c r="P430" s="1381"/>
      <c r="Q430" s="1381"/>
      <c r="R430" s="1381"/>
      <c r="S430" s="198" t="s">
        <v>351</v>
      </c>
      <c r="T430" s="1479"/>
      <c r="U430" s="1479"/>
      <c r="V430" s="1479"/>
      <c r="W430" s="1483"/>
      <c r="X430" s="1484"/>
      <c r="Y430" s="1485"/>
      <c r="Z430" s="1483"/>
      <c r="AA430" s="1484"/>
      <c r="AB430" s="1484"/>
      <c r="AC430" s="1484"/>
      <c r="AD430" s="1485"/>
      <c r="AE430" s="1307"/>
      <c r="AF430" s="1294"/>
      <c r="AG430" s="201" t="s">
        <v>27</v>
      </c>
      <c r="AH430" s="1294"/>
      <c r="AI430" s="1294"/>
      <c r="AJ430" s="1295" t="s">
        <v>135</v>
      </c>
      <c r="AK430" s="1295"/>
      <c r="AL430" s="1296"/>
      <c r="AM430" s="1243"/>
      <c r="AN430" s="1244"/>
      <c r="AO430" s="1245"/>
      <c r="AP430" s="1284"/>
      <c r="AQ430" s="1285"/>
      <c r="AR430" s="1286"/>
      <c r="AS430" s="1246"/>
      <c r="AT430" s="1247"/>
      <c r="AU430" s="205" t="s">
        <v>386</v>
      </c>
      <c r="AV430" s="1248"/>
      <c r="AW430" s="1249"/>
      <c r="AX430" s="1284"/>
      <c r="AY430" s="1285"/>
      <c r="AZ430" s="1286"/>
      <c r="BA430" s="1466"/>
      <c r="BB430" s="1466"/>
      <c r="BC430" s="1466"/>
      <c r="BD430" s="1466"/>
      <c r="BE430" s="1466"/>
      <c r="BF430" s="1466"/>
      <c r="BG430" s="1466"/>
      <c r="BH430" s="1488"/>
      <c r="BI430" s="1488"/>
      <c r="BJ430" s="1488"/>
      <c r="BK430" s="1488"/>
      <c r="BL430" s="1488"/>
      <c r="BM430" s="1488"/>
      <c r="BN430" s="1488"/>
      <c r="BO430" s="1468"/>
      <c r="BP430" s="1468"/>
      <c r="BQ430" s="1468"/>
      <c r="BR430" s="1468"/>
      <c r="BS430" s="1468"/>
      <c r="BT430" s="1468"/>
      <c r="BU430" s="1468"/>
      <c r="BV430" s="1305" t="str">
        <f>IFERROR(INDEX('報告書(２葉)'!$BJ$11:$BJ$95,MATCH(H428,'報告書(２葉)'!$BI$11:$BI$95,0)),"")</f>
        <v/>
      </c>
      <c r="BW430" s="1305"/>
      <c r="BX430" s="1305"/>
      <c r="BY430" s="1305"/>
      <c r="BZ430" s="1305"/>
      <c r="CA430" s="1305"/>
      <c r="CB430" s="1306"/>
      <c r="CC430" s="1329"/>
      <c r="CD430" s="1329"/>
      <c r="CE430" s="1329"/>
      <c r="CF430" s="1329"/>
      <c r="CG430" s="1329"/>
      <c r="CH430" s="1329"/>
      <c r="CI430" s="1329"/>
      <c r="CJ430" s="41"/>
    </row>
    <row r="431" spans="1:88" ht="20.100000000000001" customHeight="1" x14ac:dyDescent="0.15">
      <c r="A431" s="1471" t="str">
        <f ca="1">IFERROR(VLOOKUP(H431,INDIRECT("機械一覧"),2,FALSE),"")</f>
        <v/>
      </c>
      <c r="B431" s="1472"/>
      <c r="C431" s="1472"/>
      <c r="D431" s="1472"/>
      <c r="E431" s="1472"/>
      <c r="F431" s="1472"/>
      <c r="G431" s="1473"/>
      <c r="H431" s="1489"/>
      <c r="I431" s="1489"/>
      <c r="J431" s="1489"/>
      <c r="K431" s="182" t="s">
        <v>335</v>
      </c>
      <c r="L431" s="1237" t="str">
        <f ca="1">IFERROR(VLOOKUP(H431,INDIRECT("機械一覧"),5,FALSE),"")</f>
        <v/>
      </c>
      <c r="M431" s="1237"/>
      <c r="N431" s="1237"/>
      <c r="O431" s="1237"/>
      <c r="P431" s="1237"/>
      <c r="Q431" s="1237"/>
      <c r="R431" s="1237"/>
      <c r="S431" s="1238"/>
      <c r="T431" s="1479"/>
      <c r="U431" s="1479"/>
      <c r="V431" s="1479"/>
      <c r="W431" s="1480" t="str">
        <f ca="1">IFERROR(VLOOKUP(H431,INDIRECT("機械一覧"),14,FALSE),"")</f>
        <v/>
      </c>
      <c r="X431" s="1481"/>
      <c r="Y431" s="1482"/>
      <c r="Z431" s="1480" t="str">
        <f ca="1">IFERROR(VLOOKUP(H431,INDIRECT("機械一覧"),16,FALSE),"")</f>
        <v/>
      </c>
      <c r="AA431" s="1481"/>
      <c r="AB431" s="1481"/>
      <c r="AC431" s="1481"/>
      <c r="AD431" s="1482"/>
      <c r="AE431" s="1239"/>
      <c r="AF431" s="1240"/>
      <c r="AG431" s="202" t="s">
        <v>27</v>
      </c>
      <c r="AH431" s="1240"/>
      <c r="AI431" s="1240"/>
      <c r="AJ431" s="1241" t="s">
        <v>307</v>
      </c>
      <c r="AK431" s="1241"/>
      <c r="AL431" s="1242"/>
      <c r="AM431" s="1243"/>
      <c r="AN431" s="1244"/>
      <c r="AO431" s="1245"/>
      <c r="AP431" s="1243"/>
      <c r="AQ431" s="1244"/>
      <c r="AR431" s="1245"/>
      <c r="AS431" s="1246"/>
      <c r="AT431" s="1247"/>
      <c r="AU431" s="205" t="s">
        <v>386</v>
      </c>
      <c r="AV431" s="1248"/>
      <c r="AW431" s="1249"/>
      <c r="AX431" s="1243"/>
      <c r="AY431" s="1244"/>
      <c r="AZ431" s="1245"/>
      <c r="BA431" s="1465" t="str">
        <f>IF(AND(ISBLANK(AP431),ISBLANK(AX431),ISBLANK(AP432),ISBLANK(AX432),ISBLANK(AP433),ISBLANK(AX433))," ",IF(AND(ISBLANK(AP432),ISBLANK(AX432),ISBLANK(AP433),ISBLANK(AX433)),AP431*AX431,IF(AND(ISBLANK(AP433),ISBLANK(AX433)),(AP431*AX431)+(AP432*AX432),(AP431*AX431)+(AP432*AX432)+(AP433*AX433))))</f>
        <v xml:space="preserve"> </v>
      </c>
      <c r="BB431" s="1465"/>
      <c r="BC431" s="1465"/>
      <c r="BD431" s="1465"/>
      <c r="BE431" s="1465"/>
      <c r="BF431" s="1465"/>
      <c r="BG431" s="1465"/>
      <c r="BH431" s="1488"/>
      <c r="BI431" s="1488"/>
      <c r="BJ431" s="1488"/>
      <c r="BK431" s="1488"/>
      <c r="BL431" s="1488"/>
      <c r="BM431" s="1488"/>
      <c r="BN431" s="1488"/>
      <c r="BO431" s="1468" t="str">
        <f>IF(OR(BA431=" ",ISBLANK(BH431))," ",ROUNDDOWN(BA431*BH431,0))</f>
        <v xml:space="preserve"> </v>
      </c>
      <c r="BP431" s="1468"/>
      <c r="BQ431" s="1468"/>
      <c r="BR431" s="1468"/>
      <c r="BS431" s="1468"/>
      <c r="BT431" s="1468"/>
      <c r="BU431" s="1468"/>
      <c r="BV431" s="1469">
        <f>IFERROR(INDEX('報告書(２葉)'!$BK$11:$BK$95,MATCH(H431,'報告書(２葉)'!$BI$11:$BI$95,0)),"")</f>
        <v>0</v>
      </c>
      <c r="BW431" s="1469"/>
      <c r="BX431" s="1469"/>
      <c r="BY431" s="1469"/>
      <c r="BZ431" s="1469"/>
      <c r="CA431" s="1469"/>
      <c r="CB431" s="1470"/>
      <c r="CC431" s="1329"/>
      <c r="CD431" s="1329"/>
      <c r="CE431" s="1329"/>
      <c r="CF431" s="1329"/>
      <c r="CG431" s="1329"/>
      <c r="CH431" s="1329"/>
      <c r="CI431" s="1329"/>
      <c r="CJ431" s="41"/>
    </row>
    <row r="432" spans="1:88" ht="20.100000000000001" customHeight="1" x14ac:dyDescent="0.15">
      <c r="A432" s="1474"/>
      <c r="B432" s="941"/>
      <c r="C432" s="941"/>
      <c r="D432" s="941"/>
      <c r="E432" s="941"/>
      <c r="F432" s="941"/>
      <c r="G432" s="1475"/>
      <c r="H432" s="1489"/>
      <c r="I432" s="1489"/>
      <c r="J432" s="1489"/>
      <c r="K432" s="1332" t="str">
        <f ca="1">IFERROR(VLOOKUP(H431,INDIRECT("機械一覧"),3,FALSE),"")</f>
        <v/>
      </c>
      <c r="L432" s="1333"/>
      <c r="M432" s="1333"/>
      <c r="N432" s="1333"/>
      <c r="O432" s="1333"/>
      <c r="P432" s="1333"/>
      <c r="Q432" s="1333"/>
      <c r="R432" s="1333"/>
      <c r="S432" s="1334"/>
      <c r="T432" s="1479"/>
      <c r="U432" s="1479"/>
      <c r="V432" s="1479"/>
      <c r="W432" s="1447"/>
      <c r="X432" s="1450"/>
      <c r="Y432" s="1449"/>
      <c r="Z432" s="1447"/>
      <c r="AA432" s="1450"/>
      <c r="AB432" s="1450"/>
      <c r="AC432" s="1450"/>
      <c r="AD432" s="1449"/>
      <c r="AE432" s="833"/>
      <c r="AF432" s="833"/>
      <c r="AG432" s="833"/>
      <c r="AH432" s="833"/>
      <c r="AI432" s="833"/>
      <c r="AJ432" s="833"/>
      <c r="AK432" s="833"/>
      <c r="AL432" s="908"/>
      <c r="AM432" s="1243"/>
      <c r="AN432" s="1244"/>
      <c r="AO432" s="1245"/>
      <c r="AP432" s="1284"/>
      <c r="AQ432" s="1285"/>
      <c r="AR432" s="1286"/>
      <c r="AS432" s="1246"/>
      <c r="AT432" s="1247"/>
      <c r="AU432" s="205" t="s">
        <v>386</v>
      </c>
      <c r="AV432" s="1248"/>
      <c r="AW432" s="1249"/>
      <c r="AX432" s="1284"/>
      <c r="AY432" s="1285"/>
      <c r="AZ432" s="1286"/>
      <c r="BA432" s="1466"/>
      <c r="BB432" s="1466"/>
      <c r="BC432" s="1466"/>
      <c r="BD432" s="1466"/>
      <c r="BE432" s="1466"/>
      <c r="BF432" s="1466"/>
      <c r="BG432" s="1466"/>
      <c r="BH432" s="1488"/>
      <c r="BI432" s="1488"/>
      <c r="BJ432" s="1488"/>
      <c r="BK432" s="1488"/>
      <c r="BL432" s="1488"/>
      <c r="BM432" s="1488"/>
      <c r="BN432" s="1488"/>
      <c r="BO432" s="1468"/>
      <c r="BP432" s="1468"/>
      <c r="BQ432" s="1468"/>
      <c r="BR432" s="1468"/>
      <c r="BS432" s="1468"/>
      <c r="BT432" s="1468"/>
      <c r="BU432" s="1468"/>
      <c r="BV432" s="1469"/>
      <c r="BW432" s="1469"/>
      <c r="BX432" s="1469"/>
      <c r="BY432" s="1469"/>
      <c r="BZ432" s="1469"/>
      <c r="CA432" s="1469"/>
      <c r="CB432" s="1470"/>
      <c r="CC432" s="1329"/>
      <c r="CD432" s="1329"/>
      <c r="CE432" s="1329"/>
      <c r="CF432" s="1329"/>
      <c r="CG432" s="1329"/>
      <c r="CH432" s="1329"/>
      <c r="CI432" s="1329"/>
      <c r="CJ432" s="41"/>
    </row>
    <row r="433" spans="1:88" ht="20.100000000000001" customHeight="1" x14ac:dyDescent="0.15">
      <c r="A433" s="1476"/>
      <c r="B433" s="1477"/>
      <c r="C433" s="1477"/>
      <c r="D433" s="1477"/>
      <c r="E433" s="1477"/>
      <c r="F433" s="1477"/>
      <c r="G433" s="1478"/>
      <c r="H433" s="1489"/>
      <c r="I433" s="1489"/>
      <c r="J433" s="1489"/>
      <c r="K433" s="1380" t="str">
        <f ca="1">IFERROR(VLOOKUP(H431,INDIRECT("機械一覧"),4,FALSE),"")</f>
        <v/>
      </c>
      <c r="L433" s="1381"/>
      <c r="M433" s="1381"/>
      <c r="N433" s="1381"/>
      <c r="O433" s="1381"/>
      <c r="P433" s="1381"/>
      <c r="Q433" s="1381"/>
      <c r="R433" s="1381"/>
      <c r="S433" s="198" t="s">
        <v>351</v>
      </c>
      <c r="T433" s="1479"/>
      <c r="U433" s="1479"/>
      <c r="V433" s="1479"/>
      <c r="W433" s="1483"/>
      <c r="X433" s="1484"/>
      <c r="Y433" s="1485"/>
      <c r="Z433" s="1483"/>
      <c r="AA433" s="1484"/>
      <c r="AB433" s="1484"/>
      <c r="AC433" s="1484"/>
      <c r="AD433" s="1485"/>
      <c r="AE433" s="1308"/>
      <c r="AF433" s="1309"/>
      <c r="AG433" s="201" t="s">
        <v>27</v>
      </c>
      <c r="AH433" s="1309"/>
      <c r="AI433" s="1309"/>
      <c r="AJ433" s="1310" t="s">
        <v>135</v>
      </c>
      <c r="AK433" s="1310"/>
      <c r="AL433" s="1311"/>
      <c r="AM433" s="1243"/>
      <c r="AN433" s="1244"/>
      <c r="AO433" s="1245"/>
      <c r="AP433" s="1243"/>
      <c r="AQ433" s="1244"/>
      <c r="AR433" s="1245"/>
      <c r="AS433" s="1246"/>
      <c r="AT433" s="1247"/>
      <c r="AU433" s="205" t="s">
        <v>386</v>
      </c>
      <c r="AV433" s="1248"/>
      <c r="AW433" s="1249"/>
      <c r="AX433" s="1243"/>
      <c r="AY433" s="1244"/>
      <c r="AZ433" s="1245"/>
      <c r="BA433" s="1466"/>
      <c r="BB433" s="1466"/>
      <c r="BC433" s="1466"/>
      <c r="BD433" s="1466"/>
      <c r="BE433" s="1466"/>
      <c r="BF433" s="1466"/>
      <c r="BG433" s="1466"/>
      <c r="BH433" s="1490"/>
      <c r="BI433" s="1490"/>
      <c r="BJ433" s="1490"/>
      <c r="BK433" s="1490"/>
      <c r="BL433" s="1490"/>
      <c r="BM433" s="1490"/>
      <c r="BN433" s="1490"/>
      <c r="BO433" s="1468"/>
      <c r="BP433" s="1468"/>
      <c r="BQ433" s="1468"/>
      <c r="BR433" s="1468"/>
      <c r="BS433" s="1468"/>
      <c r="BT433" s="1468"/>
      <c r="BU433" s="1468"/>
      <c r="BV433" s="1305" t="str">
        <f>IFERROR(INDEX('報告書(２葉)'!$BJ$11:$BJ$95,MATCH(H431,'報告書(２葉)'!$BI$11:$BI$95,0)),"")</f>
        <v/>
      </c>
      <c r="BW433" s="1305"/>
      <c r="BX433" s="1305"/>
      <c r="BY433" s="1305"/>
      <c r="BZ433" s="1305"/>
      <c r="CA433" s="1305"/>
      <c r="CB433" s="1306"/>
      <c r="CC433" s="1329"/>
      <c r="CD433" s="1329"/>
      <c r="CE433" s="1329"/>
      <c r="CF433" s="1329"/>
      <c r="CG433" s="1329"/>
      <c r="CH433" s="1329"/>
      <c r="CI433" s="1329"/>
      <c r="CJ433" s="41"/>
    </row>
    <row r="434" spans="1:88" ht="20.100000000000001" customHeight="1" x14ac:dyDescent="0.15">
      <c r="A434" s="1471" t="str">
        <f ca="1">IFERROR(VLOOKUP(H434,INDIRECT("機械一覧"),2,FALSE),"")</f>
        <v/>
      </c>
      <c r="B434" s="1472"/>
      <c r="C434" s="1472"/>
      <c r="D434" s="1472"/>
      <c r="E434" s="1472"/>
      <c r="F434" s="1472"/>
      <c r="G434" s="1473"/>
      <c r="H434" s="1489"/>
      <c r="I434" s="1489"/>
      <c r="J434" s="1489"/>
      <c r="K434" s="182" t="s">
        <v>335</v>
      </c>
      <c r="L434" s="1237" t="str">
        <f ca="1">IFERROR(VLOOKUP(H434,INDIRECT("機械一覧"),5,FALSE),"")</f>
        <v/>
      </c>
      <c r="M434" s="1237"/>
      <c r="N434" s="1237"/>
      <c r="O434" s="1237"/>
      <c r="P434" s="1237"/>
      <c r="Q434" s="1237"/>
      <c r="R434" s="1237"/>
      <c r="S434" s="1238"/>
      <c r="T434" s="1479"/>
      <c r="U434" s="1479"/>
      <c r="V434" s="1479"/>
      <c r="W434" s="1480" t="str">
        <f ca="1">IFERROR(VLOOKUP(H434,INDIRECT("機械一覧"),14,FALSE),"")</f>
        <v/>
      </c>
      <c r="X434" s="1481"/>
      <c r="Y434" s="1482"/>
      <c r="Z434" s="1480" t="str">
        <f ca="1">IFERROR(VLOOKUP(H434,INDIRECT("機械一覧"),16,FALSE),"")</f>
        <v/>
      </c>
      <c r="AA434" s="1481"/>
      <c r="AB434" s="1481"/>
      <c r="AC434" s="1481"/>
      <c r="AD434" s="1482"/>
      <c r="AE434" s="1239"/>
      <c r="AF434" s="1240"/>
      <c r="AG434" s="202" t="s">
        <v>27</v>
      </c>
      <c r="AH434" s="1240"/>
      <c r="AI434" s="1240"/>
      <c r="AJ434" s="1241" t="s">
        <v>307</v>
      </c>
      <c r="AK434" s="1241"/>
      <c r="AL434" s="1242"/>
      <c r="AM434" s="1243"/>
      <c r="AN434" s="1244"/>
      <c r="AO434" s="1245"/>
      <c r="AP434" s="1284"/>
      <c r="AQ434" s="1285"/>
      <c r="AR434" s="1286"/>
      <c r="AS434" s="1246"/>
      <c r="AT434" s="1247"/>
      <c r="AU434" s="205" t="s">
        <v>386</v>
      </c>
      <c r="AV434" s="1248"/>
      <c r="AW434" s="1249"/>
      <c r="AX434" s="1284"/>
      <c r="AY434" s="1285"/>
      <c r="AZ434" s="1286"/>
      <c r="BA434" s="1465" t="str">
        <f>IF(AND(ISBLANK(AP434),ISBLANK(AX434),ISBLANK(AP435),ISBLANK(AX435),ISBLANK(AP436),ISBLANK(AX436))," ",IF(AND(ISBLANK(AP435),ISBLANK(AX435),ISBLANK(AP436),ISBLANK(AX436)),AP434*AX434,IF(AND(ISBLANK(AP436),ISBLANK(AX436)),(AP434*AX434)+(AP435*AX435),(AP434*AX434)+(AP435*AX435)+(AP436*AX436))))</f>
        <v xml:space="preserve"> </v>
      </c>
      <c r="BB434" s="1465"/>
      <c r="BC434" s="1465"/>
      <c r="BD434" s="1465"/>
      <c r="BE434" s="1465"/>
      <c r="BF434" s="1465"/>
      <c r="BG434" s="1465"/>
      <c r="BH434" s="1488"/>
      <c r="BI434" s="1488"/>
      <c r="BJ434" s="1488"/>
      <c r="BK434" s="1488"/>
      <c r="BL434" s="1488"/>
      <c r="BM434" s="1488"/>
      <c r="BN434" s="1488"/>
      <c r="BO434" s="1468" t="str">
        <f>IF(OR(BA434=" ",ISBLANK(BH434))," ",ROUNDDOWN(BA434*BH434,0))</f>
        <v xml:space="preserve"> </v>
      </c>
      <c r="BP434" s="1468"/>
      <c r="BQ434" s="1468"/>
      <c r="BR434" s="1468"/>
      <c r="BS434" s="1468"/>
      <c r="BT434" s="1468"/>
      <c r="BU434" s="1468"/>
      <c r="BV434" s="1469">
        <f>IFERROR(INDEX('報告書(２葉)'!$BK$11:$BK$95,MATCH(H434,'報告書(２葉)'!$BI$11:$BI$95,0)),"")</f>
        <v>0</v>
      </c>
      <c r="BW434" s="1469"/>
      <c r="BX434" s="1469"/>
      <c r="BY434" s="1469"/>
      <c r="BZ434" s="1469"/>
      <c r="CA434" s="1469"/>
      <c r="CB434" s="1470"/>
      <c r="CC434" s="1329"/>
      <c r="CD434" s="1329"/>
      <c r="CE434" s="1329"/>
      <c r="CF434" s="1329"/>
      <c r="CG434" s="1329"/>
      <c r="CH434" s="1329"/>
      <c r="CI434" s="1329"/>
      <c r="CJ434" s="41"/>
    </row>
    <row r="435" spans="1:88" ht="20.100000000000001" customHeight="1" x14ac:dyDescent="0.15">
      <c r="A435" s="1474"/>
      <c r="B435" s="941"/>
      <c r="C435" s="941"/>
      <c r="D435" s="941"/>
      <c r="E435" s="941"/>
      <c r="F435" s="941"/>
      <c r="G435" s="1475"/>
      <c r="H435" s="1489"/>
      <c r="I435" s="1489"/>
      <c r="J435" s="1489"/>
      <c r="K435" s="1332" t="str">
        <f ca="1">IFERROR(VLOOKUP(H434,INDIRECT("機械一覧"),3,FALSE),"")</f>
        <v/>
      </c>
      <c r="L435" s="1333"/>
      <c r="M435" s="1333"/>
      <c r="N435" s="1333"/>
      <c r="O435" s="1333"/>
      <c r="P435" s="1333"/>
      <c r="Q435" s="1333"/>
      <c r="R435" s="1333"/>
      <c r="S435" s="1334"/>
      <c r="T435" s="1479"/>
      <c r="U435" s="1479"/>
      <c r="V435" s="1479"/>
      <c r="W435" s="1447"/>
      <c r="X435" s="1450"/>
      <c r="Y435" s="1449"/>
      <c r="Z435" s="1447"/>
      <c r="AA435" s="1450"/>
      <c r="AB435" s="1450"/>
      <c r="AC435" s="1450"/>
      <c r="AD435" s="1449"/>
      <c r="AE435" s="1318"/>
      <c r="AF435" s="833"/>
      <c r="AG435" s="833"/>
      <c r="AH435" s="833"/>
      <c r="AI435" s="833"/>
      <c r="AJ435" s="833"/>
      <c r="AK435" s="833"/>
      <c r="AL435" s="908"/>
      <c r="AM435" s="1243"/>
      <c r="AN435" s="1244"/>
      <c r="AO435" s="1245"/>
      <c r="AP435" s="1243"/>
      <c r="AQ435" s="1244"/>
      <c r="AR435" s="1245"/>
      <c r="AS435" s="1246"/>
      <c r="AT435" s="1247"/>
      <c r="AU435" s="205" t="s">
        <v>386</v>
      </c>
      <c r="AV435" s="1248"/>
      <c r="AW435" s="1249"/>
      <c r="AX435" s="1243"/>
      <c r="AY435" s="1244"/>
      <c r="AZ435" s="1245"/>
      <c r="BA435" s="1466"/>
      <c r="BB435" s="1466"/>
      <c r="BC435" s="1466"/>
      <c r="BD435" s="1466"/>
      <c r="BE435" s="1466"/>
      <c r="BF435" s="1466"/>
      <c r="BG435" s="1466"/>
      <c r="BH435" s="1488"/>
      <c r="BI435" s="1488"/>
      <c r="BJ435" s="1488"/>
      <c r="BK435" s="1488"/>
      <c r="BL435" s="1488"/>
      <c r="BM435" s="1488"/>
      <c r="BN435" s="1488"/>
      <c r="BO435" s="1468"/>
      <c r="BP435" s="1468"/>
      <c r="BQ435" s="1468"/>
      <c r="BR435" s="1468"/>
      <c r="BS435" s="1468"/>
      <c r="BT435" s="1468"/>
      <c r="BU435" s="1468"/>
      <c r="BV435" s="1469"/>
      <c r="BW435" s="1469"/>
      <c r="BX435" s="1469"/>
      <c r="BY435" s="1469"/>
      <c r="BZ435" s="1469"/>
      <c r="CA435" s="1469"/>
      <c r="CB435" s="1470"/>
      <c r="CC435" s="1329"/>
      <c r="CD435" s="1329"/>
      <c r="CE435" s="1329"/>
      <c r="CF435" s="1329"/>
      <c r="CG435" s="1329"/>
      <c r="CH435" s="1329"/>
      <c r="CI435" s="1329"/>
      <c r="CJ435" s="41"/>
    </row>
    <row r="436" spans="1:88" ht="20.100000000000001" customHeight="1" x14ac:dyDescent="0.15">
      <c r="A436" s="1491"/>
      <c r="B436" s="1492"/>
      <c r="C436" s="1492"/>
      <c r="D436" s="1492"/>
      <c r="E436" s="1492"/>
      <c r="F436" s="1492"/>
      <c r="G436" s="1493"/>
      <c r="H436" s="1494"/>
      <c r="I436" s="1494"/>
      <c r="J436" s="1494"/>
      <c r="K436" s="1514" t="str">
        <f ca="1">IFERROR(VLOOKUP(H434,INDIRECT("機械一覧"),4,FALSE),"")</f>
        <v/>
      </c>
      <c r="L436" s="1515"/>
      <c r="M436" s="1515"/>
      <c r="N436" s="1515"/>
      <c r="O436" s="1515"/>
      <c r="P436" s="1515"/>
      <c r="Q436" s="1515"/>
      <c r="R436" s="1515"/>
      <c r="S436" s="199" t="s">
        <v>351</v>
      </c>
      <c r="T436" s="1495"/>
      <c r="U436" s="1495"/>
      <c r="V436" s="1495"/>
      <c r="W436" s="1496"/>
      <c r="X436" s="1497"/>
      <c r="Y436" s="1498"/>
      <c r="Z436" s="1496"/>
      <c r="AA436" s="1497"/>
      <c r="AB436" s="1497"/>
      <c r="AC436" s="1497"/>
      <c r="AD436" s="1498"/>
      <c r="AE436" s="1501"/>
      <c r="AF436" s="1502"/>
      <c r="AG436" s="203" t="s">
        <v>27</v>
      </c>
      <c r="AH436" s="1502"/>
      <c r="AI436" s="1502"/>
      <c r="AJ436" s="1386" t="s">
        <v>135</v>
      </c>
      <c r="AK436" s="1386"/>
      <c r="AL436" s="1387"/>
      <c r="AM436" s="1368"/>
      <c r="AN436" s="1369"/>
      <c r="AO436" s="1370"/>
      <c r="AP436" s="1368"/>
      <c r="AQ436" s="1369"/>
      <c r="AR436" s="1370"/>
      <c r="AS436" s="1371"/>
      <c r="AT436" s="1372"/>
      <c r="AU436" s="206" t="s">
        <v>386</v>
      </c>
      <c r="AV436" s="1373"/>
      <c r="AW436" s="1374"/>
      <c r="AX436" s="1368"/>
      <c r="AY436" s="1369"/>
      <c r="AZ436" s="1370"/>
      <c r="BA436" s="1466"/>
      <c r="BB436" s="1466"/>
      <c r="BC436" s="1466"/>
      <c r="BD436" s="1466"/>
      <c r="BE436" s="1466"/>
      <c r="BF436" s="1466"/>
      <c r="BG436" s="1466"/>
      <c r="BH436" s="1490"/>
      <c r="BI436" s="1490"/>
      <c r="BJ436" s="1490"/>
      <c r="BK436" s="1490"/>
      <c r="BL436" s="1490"/>
      <c r="BM436" s="1490"/>
      <c r="BN436" s="1490"/>
      <c r="BO436" s="1468"/>
      <c r="BP436" s="1468"/>
      <c r="BQ436" s="1468"/>
      <c r="BR436" s="1468"/>
      <c r="BS436" s="1468"/>
      <c r="BT436" s="1468"/>
      <c r="BU436" s="1468"/>
      <c r="BV436" s="1305" t="str">
        <f>IFERROR(INDEX('報告書(２葉)'!$BJ$11:$BJ$95,MATCH(H434,'報告書(２葉)'!$BI$11:$BI$95,0)),"")</f>
        <v/>
      </c>
      <c r="BW436" s="1305"/>
      <c r="BX436" s="1305"/>
      <c r="BY436" s="1305"/>
      <c r="BZ436" s="1305"/>
      <c r="CA436" s="1305"/>
      <c r="CB436" s="1306"/>
      <c r="CC436" s="1329"/>
      <c r="CD436" s="1329"/>
      <c r="CE436" s="1329"/>
      <c r="CF436" s="1329"/>
      <c r="CG436" s="1329"/>
      <c r="CH436" s="1329"/>
      <c r="CI436" s="1329"/>
      <c r="CJ436" s="41"/>
    </row>
    <row r="437" spans="1:88" ht="9.9499999999999993" customHeight="1" x14ac:dyDescent="0.1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c r="AP437" s="42"/>
      <c r="AQ437" s="42"/>
      <c r="AR437" s="42"/>
      <c r="AS437" s="42"/>
      <c r="AT437" s="42"/>
      <c r="AU437" s="42"/>
      <c r="AV437" s="42"/>
      <c r="AW437" s="42"/>
      <c r="AX437" s="42"/>
      <c r="AY437" s="42"/>
      <c r="AZ437" s="42"/>
      <c r="BA437" s="1163" t="s">
        <v>353</v>
      </c>
      <c r="BB437" s="831"/>
      <c r="BC437" s="831"/>
      <c r="BD437" s="831"/>
      <c r="BE437" s="831"/>
      <c r="BF437" s="831"/>
      <c r="BG437" s="831"/>
      <c r="BH437" s="831"/>
      <c r="BI437" s="831"/>
      <c r="BJ437" s="831"/>
      <c r="BK437" s="831"/>
      <c r="BL437" s="831"/>
      <c r="BM437" s="831"/>
      <c r="BN437" s="1164"/>
      <c r="BO437" s="208" t="s">
        <v>409</v>
      </c>
      <c r="BP437" s="1312" t="str">
        <f>IF(SUM(BO422:BU436)=0," ",SUM(BO422:BU436))</f>
        <v xml:space="preserve"> </v>
      </c>
      <c r="BQ437" s="1312"/>
      <c r="BR437" s="1312"/>
      <c r="BS437" s="1312"/>
      <c r="BT437" s="1312"/>
      <c r="BU437" s="209" t="s">
        <v>149</v>
      </c>
      <c r="BV437" s="208" t="s">
        <v>409</v>
      </c>
      <c r="BW437" s="1313" t="str">
        <f>IF(SUM(BV422,BV425,BV428,BV431,BV434)=0," ",SUM(BV422,BV425,BV428,BV431,BV434))</f>
        <v xml:space="preserve"> </v>
      </c>
      <c r="BX437" s="1313"/>
      <c r="BY437" s="1313"/>
      <c r="BZ437" s="1313"/>
      <c r="CA437" s="1313"/>
      <c r="CB437" s="212" t="s">
        <v>149</v>
      </c>
      <c r="CC437" s="213" t="s">
        <v>409</v>
      </c>
      <c r="CD437" s="1312" t="str">
        <f>IF(SUM(CC422:CI436)=0," ",SUM(CC422:CI436))</f>
        <v xml:space="preserve"> </v>
      </c>
      <c r="CE437" s="1312"/>
      <c r="CF437" s="1312"/>
      <c r="CG437" s="1312"/>
      <c r="CH437" s="1312"/>
      <c r="CI437" s="215" t="s">
        <v>149</v>
      </c>
      <c r="CJ437" s="42"/>
    </row>
    <row r="438" spans="1:88" ht="12" customHeight="1" x14ac:dyDescent="0.15">
      <c r="A438" s="192" t="s">
        <v>410</v>
      </c>
      <c r="B438" s="42"/>
      <c r="C438" s="51" t="s">
        <v>411</v>
      </c>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c r="AP438" s="42"/>
      <c r="AQ438" s="42"/>
      <c r="AR438" s="42"/>
      <c r="AS438" s="42"/>
      <c r="AT438" s="42"/>
      <c r="AU438" s="42"/>
      <c r="AV438" s="42"/>
      <c r="AW438" s="42"/>
      <c r="AX438" s="42"/>
      <c r="AY438" s="42"/>
      <c r="AZ438" s="42"/>
      <c r="BA438" s="874"/>
      <c r="BB438" s="833"/>
      <c r="BC438" s="833"/>
      <c r="BD438" s="833"/>
      <c r="BE438" s="833"/>
      <c r="BF438" s="833"/>
      <c r="BG438" s="833"/>
      <c r="BH438" s="833"/>
      <c r="BI438" s="833"/>
      <c r="BJ438" s="833"/>
      <c r="BK438" s="833"/>
      <c r="BL438" s="833"/>
      <c r="BM438" s="833"/>
      <c r="BN438" s="908"/>
      <c r="BO438" s="1337"/>
      <c r="BP438" s="1338"/>
      <c r="BQ438" s="1338"/>
      <c r="BR438" s="1338"/>
      <c r="BS438" s="1338"/>
      <c r="BT438" s="1338"/>
      <c r="BU438" s="1339"/>
      <c r="BV438" s="1337"/>
      <c r="BW438" s="1338"/>
      <c r="BX438" s="1338"/>
      <c r="BY438" s="1338"/>
      <c r="BZ438" s="1338"/>
      <c r="CA438" s="1338"/>
      <c r="CB438" s="1339"/>
      <c r="CC438" s="1343"/>
      <c r="CD438" s="1344"/>
      <c r="CE438" s="1344"/>
      <c r="CF438" s="1344"/>
      <c r="CG438" s="1344"/>
      <c r="CH438" s="1344"/>
      <c r="CI438" s="1345"/>
      <c r="CJ438" s="42"/>
    </row>
    <row r="439" spans="1:88" ht="12" customHeight="1" x14ac:dyDescent="0.15">
      <c r="A439" s="42"/>
      <c r="B439" s="42"/>
      <c r="C439" s="51" t="s">
        <v>413</v>
      </c>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c r="AP439" s="42"/>
      <c r="AQ439" s="42"/>
      <c r="AR439" s="42"/>
      <c r="AS439" s="42"/>
      <c r="AT439" s="42"/>
      <c r="AU439" s="42"/>
      <c r="AV439" s="42"/>
      <c r="AW439" s="42"/>
      <c r="AX439" s="42"/>
      <c r="AY439" s="42"/>
      <c r="AZ439" s="42"/>
      <c r="BA439" s="1335"/>
      <c r="BB439" s="504"/>
      <c r="BC439" s="504"/>
      <c r="BD439" s="504"/>
      <c r="BE439" s="504"/>
      <c r="BF439" s="504"/>
      <c r="BG439" s="504"/>
      <c r="BH439" s="504"/>
      <c r="BI439" s="504"/>
      <c r="BJ439" s="504"/>
      <c r="BK439" s="504"/>
      <c r="BL439" s="504"/>
      <c r="BM439" s="504"/>
      <c r="BN439" s="1336"/>
      <c r="BO439" s="1340"/>
      <c r="BP439" s="1341"/>
      <c r="BQ439" s="1341"/>
      <c r="BR439" s="1341"/>
      <c r="BS439" s="1341"/>
      <c r="BT439" s="1341"/>
      <c r="BU439" s="1342"/>
      <c r="BV439" s="1340"/>
      <c r="BW439" s="1341"/>
      <c r="BX439" s="1341"/>
      <c r="BY439" s="1341"/>
      <c r="BZ439" s="1341"/>
      <c r="CA439" s="1341"/>
      <c r="CB439" s="1342"/>
      <c r="CC439" s="1346"/>
      <c r="CD439" s="1341"/>
      <c r="CE439" s="1341"/>
      <c r="CF439" s="1341"/>
      <c r="CG439" s="1341"/>
      <c r="CH439" s="1341"/>
      <c r="CI439" s="1347"/>
      <c r="CJ439" s="42"/>
    </row>
    <row r="440" spans="1:88" ht="12" customHeight="1" x14ac:dyDescent="0.15">
      <c r="A440" s="42"/>
      <c r="B440" s="42"/>
      <c r="C440" s="51" t="s">
        <v>322</v>
      </c>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c r="AP440" s="42"/>
      <c r="AQ440" s="42"/>
      <c r="AR440" s="42"/>
      <c r="AS440" s="42"/>
      <c r="AT440" s="42"/>
      <c r="AU440" s="42"/>
      <c r="AV440" s="42"/>
      <c r="AW440" s="42"/>
      <c r="AX440" s="42"/>
      <c r="AY440" s="42"/>
      <c r="AZ440" s="42"/>
      <c r="BA440" s="207" t="s">
        <v>284</v>
      </c>
      <c r="BB440" s="49"/>
      <c r="BC440" s="53"/>
      <c r="BD440" s="1348" t="s">
        <v>222</v>
      </c>
      <c r="BE440" s="1349"/>
      <c r="BF440" s="1349"/>
      <c r="BG440" s="1349"/>
      <c r="BH440" s="1349"/>
      <c r="BI440" s="1349"/>
      <c r="BJ440" s="1349"/>
      <c r="BK440" s="1349"/>
      <c r="BL440" s="1349"/>
      <c r="BM440" s="1349"/>
      <c r="BN440" s="1350"/>
      <c r="BO440" s="1267" t="s">
        <v>415</v>
      </c>
      <c r="BP440" s="1314"/>
      <c r="BQ440" s="1314"/>
      <c r="BR440" s="1314"/>
      <c r="BS440" s="1314"/>
      <c r="BT440" s="1314"/>
      <c r="BU440" s="1315"/>
      <c r="BV440" s="1348" t="s">
        <v>31</v>
      </c>
      <c r="BW440" s="1349"/>
      <c r="BX440" s="1349"/>
      <c r="BY440" s="1349"/>
      <c r="BZ440" s="1349"/>
      <c r="CA440" s="1349"/>
      <c r="CB440" s="1350"/>
      <c r="CC440" s="1316" t="s">
        <v>415</v>
      </c>
      <c r="CD440" s="397"/>
      <c r="CE440" s="397"/>
      <c r="CF440" s="397"/>
      <c r="CG440" s="397"/>
      <c r="CH440" s="397"/>
      <c r="CI440" s="1317"/>
      <c r="CJ440" s="42"/>
    </row>
    <row r="441" spans="1:88" ht="12" customHeight="1" x14ac:dyDescent="0.15">
      <c r="A441" s="42"/>
      <c r="B441" s="42"/>
      <c r="C441" s="51" t="s">
        <v>416</v>
      </c>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c r="AP441" s="42"/>
      <c r="AQ441" s="42"/>
      <c r="AR441" s="42"/>
      <c r="AS441" s="42"/>
      <c r="AT441" s="42"/>
      <c r="AU441" s="42"/>
      <c r="AV441" s="42"/>
      <c r="AW441" s="42"/>
      <c r="AX441" s="42"/>
      <c r="AY441" s="42"/>
      <c r="AZ441" s="42"/>
      <c r="BA441" s="1357" t="s">
        <v>417</v>
      </c>
      <c r="BB441" s="1358"/>
      <c r="BC441" s="1358"/>
      <c r="BD441" s="1351"/>
      <c r="BE441" s="1352"/>
      <c r="BF441" s="1352"/>
      <c r="BG441" s="1352"/>
      <c r="BH441" s="1352"/>
      <c r="BI441" s="1352"/>
      <c r="BJ441" s="1352"/>
      <c r="BK441" s="1352"/>
      <c r="BL441" s="1352"/>
      <c r="BM441" s="1352"/>
      <c r="BN441" s="1353"/>
      <c r="BO441" s="1337"/>
      <c r="BP441" s="1361"/>
      <c r="BQ441" s="1361"/>
      <c r="BR441" s="1361"/>
      <c r="BS441" s="1361"/>
      <c r="BT441" s="1361"/>
      <c r="BU441" s="1362"/>
      <c r="BV441" s="1351"/>
      <c r="BW441" s="1352"/>
      <c r="BX441" s="1352"/>
      <c r="BY441" s="1352"/>
      <c r="BZ441" s="1352"/>
      <c r="CA441" s="1352"/>
      <c r="CB441" s="1353"/>
      <c r="CC441" s="1337"/>
      <c r="CD441" s="1361"/>
      <c r="CE441" s="1361"/>
      <c r="CF441" s="1361"/>
      <c r="CG441" s="1361"/>
      <c r="CH441" s="1361"/>
      <c r="CI441" s="1366"/>
      <c r="CJ441" s="42"/>
    </row>
    <row r="442" spans="1:88" ht="12" customHeight="1" x14ac:dyDescent="0.1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c r="AP442" s="42"/>
      <c r="AQ442" s="42"/>
      <c r="AR442" s="42"/>
      <c r="AS442" s="42"/>
      <c r="AT442" s="42"/>
      <c r="AU442" s="42"/>
      <c r="AV442" s="42"/>
      <c r="AW442" s="42"/>
      <c r="AX442" s="42"/>
      <c r="AY442" s="42"/>
      <c r="AZ442" s="42"/>
      <c r="BA442" s="1357"/>
      <c r="BB442" s="1358"/>
      <c r="BC442" s="1358"/>
      <c r="BD442" s="1351"/>
      <c r="BE442" s="1352"/>
      <c r="BF442" s="1352"/>
      <c r="BG442" s="1352"/>
      <c r="BH442" s="1352"/>
      <c r="BI442" s="1352"/>
      <c r="BJ442" s="1352"/>
      <c r="BK442" s="1352"/>
      <c r="BL442" s="1352"/>
      <c r="BM442" s="1352"/>
      <c r="BN442" s="1353"/>
      <c r="BO442" s="1337"/>
      <c r="BP442" s="1361"/>
      <c r="BQ442" s="1361"/>
      <c r="BR442" s="1361"/>
      <c r="BS442" s="1361"/>
      <c r="BT442" s="1361"/>
      <c r="BU442" s="1362"/>
      <c r="BV442" s="1351"/>
      <c r="BW442" s="1352"/>
      <c r="BX442" s="1352"/>
      <c r="BY442" s="1352"/>
      <c r="BZ442" s="1352"/>
      <c r="CA442" s="1352"/>
      <c r="CB442" s="1353"/>
      <c r="CC442" s="1337"/>
      <c r="CD442" s="1361"/>
      <c r="CE442" s="1361"/>
      <c r="CF442" s="1361"/>
      <c r="CG442" s="1361"/>
      <c r="CH442" s="1361"/>
      <c r="CI442" s="1366"/>
      <c r="CJ442" s="42"/>
    </row>
    <row r="443" spans="1:88" ht="12" customHeight="1" x14ac:dyDescent="0.1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1359"/>
      <c r="BB443" s="1360"/>
      <c r="BC443" s="1360"/>
      <c r="BD443" s="1354"/>
      <c r="BE443" s="1355"/>
      <c r="BF443" s="1355"/>
      <c r="BG443" s="1355"/>
      <c r="BH443" s="1355"/>
      <c r="BI443" s="1355"/>
      <c r="BJ443" s="1355"/>
      <c r="BK443" s="1355"/>
      <c r="BL443" s="1355"/>
      <c r="BM443" s="1355"/>
      <c r="BN443" s="1356"/>
      <c r="BO443" s="1363"/>
      <c r="BP443" s="1364"/>
      <c r="BQ443" s="1364"/>
      <c r="BR443" s="1364"/>
      <c r="BS443" s="1364"/>
      <c r="BT443" s="1364"/>
      <c r="BU443" s="1365"/>
      <c r="BV443" s="1354"/>
      <c r="BW443" s="1355"/>
      <c r="BX443" s="1355"/>
      <c r="BY443" s="1355"/>
      <c r="BZ443" s="1355"/>
      <c r="CA443" s="1355"/>
      <c r="CB443" s="1356"/>
      <c r="CC443" s="1363"/>
      <c r="CD443" s="1364"/>
      <c r="CE443" s="1364"/>
      <c r="CF443" s="1364"/>
      <c r="CG443" s="1364"/>
      <c r="CH443" s="1364"/>
      <c r="CI443" s="1367"/>
      <c r="CJ443" s="42"/>
    </row>
    <row r="444" spans="1:88" ht="5.0999999999999996" customHeight="1" x14ac:dyDescent="0.1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c r="AQ444" s="42"/>
      <c r="AR444" s="42"/>
      <c r="AS444" s="42"/>
      <c r="AT444" s="42"/>
      <c r="AU444" s="42"/>
      <c r="AV444" s="42"/>
      <c r="AW444" s="42"/>
      <c r="AX444" s="42"/>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c r="BV444" s="42"/>
      <c r="BW444" s="42"/>
      <c r="BX444" s="42"/>
      <c r="BY444" s="42"/>
      <c r="BZ444" s="42"/>
      <c r="CA444" s="42"/>
      <c r="CB444" s="42"/>
      <c r="CC444" s="42"/>
      <c r="CD444" s="42"/>
      <c r="CE444" s="42"/>
      <c r="CF444" s="42"/>
      <c r="CG444" s="42"/>
      <c r="CH444" s="42"/>
      <c r="CI444" s="42"/>
      <c r="CJ444" s="42"/>
    </row>
    <row r="445" spans="1:88" ht="12" customHeight="1" x14ac:dyDescent="0.15">
      <c r="A445" s="40" t="s">
        <v>377</v>
      </c>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2"/>
      <c r="AU445" s="42"/>
      <c r="AV445" s="42"/>
      <c r="AW445" s="42"/>
      <c r="AX445" s="42"/>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c r="BV445" s="42"/>
      <c r="BW445" s="42"/>
      <c r="BX445" s="42"/>
      <c r="BY445" s="42"/>
      <c r="BZ445" s="42"/>
      <c r="CA445" s="42"/>
      <c r="CB445" s="42"/>
      <c r="CC445" s="42"/>
      <c r="CD445" s="42"/>
      <c r="CE445" s="42"/>
      <c r="CF445" s="42"/>
      <c r="CG445" s="42"/>
      <c r="CH445" s="42"/>
      <c r="CI445" s="42"/>
      <c r="CJ445" s="42"/>
    </row>
    <row r="446" spans="1:88" ht="12" customHeight="1" x14ac:dyDescent="0.1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c r="AS446" s="42"/>
      <c r="AT446" s="42"/>
      <c r="AU446" s="42"/>
      <c r="AV446" s="42"/>
      <c r="AW446" s="42"/>
      <c r="AX446" s="42"/>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c r="BV446" s="42"/>
      <c r="BW446" s="42"/>
      <c r="BX446" s="42"/>
      <c r="BY446" s="42"/>
      <c r="BZ446" s="42"/>
      <c r="CA446" s="42"/>
      <c r="CB446" s="42"/>
      <c r="CC446" s="42"/>
      <c r="CD446" s="42"/>
      <c r="CE446" s="42"/>
      <c r="CF446" s="42"/>
      <c r="CG446" s="42"/>
      <c r="CH446" s="42"/>
      <c r="CI446" s="42"/>
      <c r="CJ446" s="42"/>
    </row>
    <row r="447" spans="1:88" ht="12" customHeight="1" x14ac:dyDescent="0.1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c r="AQ447" s="42"/>
      <c r="AR447" s="42"/>
      <c r="AS447" s="42"/>
      <c r="AT447" s="42"/>
      <c r="AU447" s="42"/>
      <c r="AV447" s="42"/>
      <c r="AW447" s="42"/>
      <c r="AX447" s="42"/>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c r="BV447" s="42"/>
      <c r="BW447" s="42"/>
      <c r="BX447" s="42"/>
      <c r="BY447" s="42"/>
      <c r="BZ447" s="42"/>
      <c r="CA447" s="42"/>
      <c r="CB447" s="42"/>
      <c r="CC447" s="42"/>
      <c r="CD447" s="42"/>
      <c r="CE447" s="42"/>
      <c r="CF447" s="42"/>
      <c r="CG447" s="42"/>
      <c r="CH447" s="42"/>
      <c r="CI447" s="42"/>
      <c r="CJ447" s="42"/>
    </row>
    <row r="448" spans="1:88" ht="12" customHeight="1" x14ac:dyDescent="0.1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1375" t="s">
        <v>378</v>
      </c>
      <c r="Z448" s="1375"/>
      <c r="AA448" s="1375"/>
      <c r="AB448" s="1375"/>
      <c r="AC448" s="1375"/>
      <c r="AD448" s="1375"/>
      <c r="AE448" s="1375"/>
      <c r="AF448" s="1375"/>
      <c r="AG448" s="1375"/>
      <c r="AH448" s="1375"/>
      <c r="AI448" s="1375"/>
      <c r="AJ448" s="1375"/>
      <c r="AK448" s="1375"/>
      <c r="AL448" s="1375"/>
      <c r="AM448" s="1375"/>
      <c r="AN448" s="1375"/>
      <c r="AO448" s="1375"/>
      <c r="AP448" s="1375"/>
      <c r="AQ448" s="1375"/>
      <c r="AR448" s="1375"/>
      <c r="AS448" s="1375"/>
      <c r="AT448" s="1375"/>
      <c r="AU448" s="1375"/>
      <c r="AV448" s="1375"/>
      <c r="AW448" s="1375"/>
      <c r="AX448" s="1375"/>
      <c r="AY448" s="1375"/>
      <c r="AZ448" s="1375"/>
      <c r="BA448" s="1375"/>
      <c r="BB448" s="1375"/>
      <c r="BC448" s="1375"/>
      <c r="BD448" s="1375"/>
      <c r="BE448" s="1375"/>
      <c r="BF448" s="1376" t="s">
        <v>379</v>
      </c>
      <c r="BG448" s="1376"/>
      <c r="BH448" s="1376"/>
      <c r="BI448" s="1376"/>
      <c r="BJ448" s="1376"/>
      <c r="BK448" s="1376"/>
      <c r="BL448" s="1376"/>
      <c r="BM448" s="1376"/>
      <c r="BN448" s="1376"/>
      <c r="BO448" s="1376"/>
      <c r="BP448" s="1376"/>
      <c r="BQ448" s="1376"/>
      <c r="BR448" s="1376"/>
      <c r="BS448" s="1376"/>
      <c r="BT448" s="1376"/>
      <c r="BU448" s="1376"/>
      <c r="BV448" s="42"/>
      <c r="BW448" s="42"/>
      <c r="BX448" s="42"/>
      <c r="BY448" s="42"/>
      <c r="BZ448" s="42"/>
      <c r="CA448" s="42"/>
      <c r="CB448" s="42"/>
      <c r="CC448" s="42"/>
      <c r="CD448" s="42"/>
      <c r="CE448" s="42"/>
      <c r="CF448" s="42"/>
      <c r="CG448" s="42"/>
      <c r="CH448" s="42"/>
      <c r="CI448" s="42"/>
      <c r="CJ448" s="42"/>
    </row>
    <row r="449" spans="1:88" ht="12" customHeight="1" x14ac:dyDescent="0.1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1375"/>
      <c r="Z449" s="1375"/>
      <c r="AA449" s="1375"/>
      <c r="AB449" s="1375"/>
      <c r="AC449" s="1375"/>
      <c r="AD449" s="1375"/>
      <c r="AE449" s="1375"/>
      <c r="AF449" s="1375"/>
      <c r="AG449" s="1375"/>
      <c r="AH449" s="1375"/>
      <c r="AI449" s="1375"/>
      <c r="AJ449" s="1375"/>
      <c r="AK449" s="1375"/>
      <c r="AL449" s="1375"/>
      <c r="AM449" s="1375"/>
      <c r="AN449" s="1375"/>
      <c r="AO449" s="1375"/>
      <c r="AP449" s="1375"/>
      <c r="AQ449" s="1375"/>
      <c r="AR449" s="1375"/>
      <c r="AS449" s="1375"/>
      <c r="AT449" s="1375"/>
      <c r="AU449" s="1375"/>
      <c r="AV449" s="1375"/>
      <c r="AW449" s="1375"/>
      <c r="AX449" s="1375"/>
      <c r="AY449" s="1375"/>
      <c r="AZ449" s="1375"/>
      <c r="BA449" s="1375"/>
      <c r="BB449" s="1375"/>
      <c r="BC449" s="1375"/>
      <c r="BD449" s="1375"/>
      <c r="BE449" s="1375"/>
      <c r="BF449" s="1376"/>
      <c r="BG449" s="1376"/>
      <c r="BH449" s="1376"/>
      <c r="BI449" s="1376"/>
      <c r="BJ449" s="1376"/>
      <c r="BK449" s="1376"/>
      <c r="BL449" s="1376"/>
      <c r="BM449" s="1376"/>
      <c r="BN449" s="1376"/>
      <c r="BO449" s="1376"/>
      <c r="BP449" s="1376"/>
      <c r="BQ449" s="1376"/>
      <c r="BR449" s="1376"/>
      <c r="BS449" s="1376"/>
      <c r="BT449" s="1376"/>
      <c r="BU449" s="1376"/>
      <c r="BV449" s="42"/>
      <c r="BW449" s="42"/>
      <c r="BX449" s="42"/>
      <c r="BY449" s="42"/>
      <c r="BZ449" s="42"/>
      <c r="CA449" s="42"/>
      <c r="CB449" s="42"/>
      <c r="CC449" s="42"/>
      <c r="CD449" s="42"/>
      <c r="CE449" s="42"/>
      <c r="CF449" s="42"/>
      <c r="CG449" s="42"/>
      <c r="CH449" s="42"/>
      <c r="CI449" s="42"/>
      <c r="CJ449" s="42"/>
    </row>
    <row r="450" spans="1:88" ht="12" customHeight="1" x14ac:dyDescent="0.1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c r="AP450" s="42"/>
      <c r="AQ450" s="42"/>
      <c r="AR450" s="42"/>
      <c r="AS450" s="42"/>
      <c r="AT450" s="42"/>
      <c r="AU450" s="42"/>
      <c r="AV450" s="42"/>
      <c r="AW450" s="42"/>
      <c r="AX450" s="42"/>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c r="BV450" s="42"/>
      <c r="BW450" s="42"/>
      <c r="BX450" s="42"/>
      <c r="BY450" s="42"/>
      <c r="BZ450" s="42"/>
      <c r="CA450" s="42"/>
      <c r="CB450" s="42"/>
      <c r="CC450" s="42"/>
      <c r="CD450" s="42"/>
      <c r="CE450" s="42"/>
      <c r="CF450" s="42"/>
      <c r="CG450" s="42"/>
      <c r="CH450" s="42"/>
      <c r="CI450" s="42"/>
      <c r="CJ450" s="42"/>
    </row>
    <row r="451" spans="1:88" ht="12" customHeight="1" x14ac:dyDescent="0.1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42"/>
      <c r="AR451" s="42"/>
      <c r="AS451" s="42"/>
      <c r="AT451" s="42"/>
      <c r="AU451" s="42"/>
      <c r="AV451" s="42"/>
      <c r="AW451" s="42"/>
      <c r="AX451" s="42"/>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c r="BV451" s="42"/>
      <c r="BW451" s="42"/>
      <c r="BX451" s="42"/>
      <c r="BY451" s="42"/>
      <c r="BZ451" s="42"/>
      <c r="CA451" s="42"/>
      <c r="CB451" s="42"/>
      <c r="CC451" s="42"/>
      <c r="CD451" s="42"/>
      <c r="CE451" s="42"/>
      <c r="CF451" s="42"/>
      <c r="CG451" s="42"/>
      <c r="CH451" s="42"/>
      <c r="CI451" s="42"/>
      <c r="CJ451" s="42"/>
    </row>
    <row r="452" spans="1:88" ht="12" customHeight="1" x14ac:dyDescent="0.1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42"/>
      <c r="AR452" s="42"/>
      <c r="AS452" s="42"/>
      <c r="AT452" s="42"/>
      <c r="AU452" s="42"/>
      <c r="AV452" s="42"/>
      <c r="AW452" s="42"/>
      <c r="AX452" s="42"/>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c r="BV452" s="42"/>
      <c r="BW452" s="42"/>
      <c r="BX452" s="42"/>
      <c r="BY452" s="42"/>
      <c r="BZ452" s="42"/>
      <c r="CA452" s="42"/>
      <c r="CB452" s="42"/>
      <c r="CC452" s="42"/>
      <c r="CD452" s="42"/>
      <c r="CE452" s="214" t="s">
        <v>429</v>
      </c>
      <c r="CF452" s="42"/>
      <c r="CG452" s="42"/>
      <c r="CH452" s="42"/>
      <c r="CI452" s="42"/>
      <c r="CJ452" s="42"/>
    </row>
    <row r="453" spans="1:88" ht="18" customHeight="1" x14ac:dyDescent="0.1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42"/>
      <c r="AR453" s="42"/>
      <c r="AS453" s="1233" t="s">
        <v>380</v>
      </c>
      <c r="AT453" s="1234"/>
      <c r="AU453" s="1234"/>
      <c r="AV453" s="1234"/>
      <c r="AW453" s="1234"/>
      <c r="AX453" s="1323">
        <f>IF(ISBLANK(免税証交付申請書!AH14)," ",免税証交付申請書!AH14)</f>
        <v>0</v>
      </c>
      <c r="AY453" s="1324"/>
      <c r="AZ453" s="1324"/>
      <c r="BA453" s="1324"/>
      <c r="BB453" s="1324"/>
      <c r="BC453" s="1324"/>
      <c r="BD453" s="1324"/>
      <c r="BE453" s="1324"/>
      <c r="BF453" s="1324"/>
      <c r="BG453" s="1324"/>
      <c r="BH453" s="1324"/>
      <c r="BI453" s="1324"/>
      <c r="BJ453" s="1324"/>
      <c r="BK453" s="1324"/>
      <c r="BL453" s="1324"/>
      <c r="BM453" s="1324"/>
      <c r="BN453" s="1324"/>
      <c r="BO453" s="1324"/>
      <c r="BP453" s="1324"/>
      <c r="BQ453" s="1234" t="s">
        <v>381</v>
      </c>
      <c r="BR453" s="1234"/>
      <c r="BS453" s="1234"/>
      <c r="BT453" s="1234"/>
      <c r="BU453" s="1234"/>
      <c r="BV453" s="1323">
        <f>IF(ISBLANK(免税証交付申請書!AH22)," ",免税証交付申請書!AH22)</f>
        <v>0</v>
      </c>
      <c r="BW453" s="1324"/>
      <c r="BX453" s="1324"/>
      <c r="BY453" s="1324"/>
      <c r="BZ453" s="1324"/>
      <c r="CA453" s="1324"/>
      <c r="CB453" s="1324"/>
      <c r="CC453" s="1324"/>
      <c r="CD453" s="1324"/>
      <c r="CE453" s="1324"/>
      <c r="CF453" s="1324"/>
      <c r="CG453" s="1324"/>
      <c r="CH453" s="1324"/>
      <c r="CI453" s="1325"/>
      <c r="CJ453" s="42"/>
    </row>
    <row r="454" spans="1:88" ht="18" customHeight="1" x14ac:dyDescent="0.15">
      <c r="A454" s="191" t="s">
        <v>382</v>
      </c>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c r="AS454" s="1235" t="s">
        <v>315</v>
      </c>
      <c r="AT454" s="1236"/>
      <c r="AU454" s="1236"/>
      <c r="AV454" s="1236"/>
      <c r="AW454" s="1236"/>
      <c r="AX454" s="1326"/>
      <c r="AY454" s="1326"/>
      <c r="AZ454" s="1326"/>
      <c r="BA454" s="1326"/>
      <c r="BB454" s="1326"/>
      <c r="BC454" s="1326"/>
      <c r="BD454" s="1326"/>
      <c r="BE454" s="1326"/>
      <c r="BF454" s="1326"/>
      <c r="BG454" s="1326"/>
      <c r="BH454" s="1326"/>
      <c r="BI454" s="1326"/>
      <c r="BJ454" s="1326"/>
      <c r="BK454" s="1326"/>
      <c r="BL454" s="1326"/>
      <c r="BM454" s="1326"/>
      <c r="BN454" s="1326"/>
      <c r="BO454" s="1326"/>
      <c r="BP454" s="1326"/>
      <c r="BQ454" s="1236" t="s">
        <v>383</v>
      </c>
      <c r="BR454" s="1236"/>
      <c r="BS454" s="1236"/>
      <c r="BT454" s="1236"/>
      <c r="BU454" s="1236"/>
      <c r="BV454" s="1326"/>
      <c r="BW454" s="1326"/>
      <c r="BX454" s="1326"/>
      <c r="BY454" s="1326"/>
      <c r="BZ454" s="1326"/>
      <c r="CA454" s="1326"/>
      <c r="CB454" s="1326"/>
      <c r="CC454" s="1326"/>
      <c r="CD454" s="1326"/>
      <c r="CE454" s="1326"/>
      <c r="CF454" s="1326"/>
      <c r="CG454" s="1326"/>
      <c r="CH454" s="1326"/>
      <c r="CI454" s="1327"/>
      <c r="CJ454" s="42"/>
    </row>
    <row r="455" spans="1:88" ht="15" customHeight="1" x14ac:dyDescent="0.15">
      <c r="A455" s="1399" t="s">
        <v>384</v>
      </c>
      <c r="B455" s="1400"/>
      <c r="C455" s="1400"/>
      <c r="D455" s="1400"/>
      <c r="E455" s="1400"/>
      <c r="F455" s="1400"/>
      <c r="G455" s="1401"/>
      <c r="H455" s="1408" t="s">
        <v>385</v>
      </c>
      <c r="I455" s="1400"/>
      <c r="J455" s="1401"/>
      <c r="K455" s="1251" t="s">
        <v>19</v>
      </c>
      <c r="L455" s="1251"/>
      <c r="M455" s="1251"/>
      <c r="N455" s="1251"/>
      <c r="O455" s="1251"/>
      <c r="P455" s="1251"/>
      <c r="Q455" s="1251"/>
      <c r="R455" s="1251"/>
      <c r="S455" s="1251"/>
      <c r="T455" s="1412" t="s">
        <v>4</v>
      </c>
      <c r="U455" s="1413"/>
      <c r="V455" s="1414"/>
      <c r="W455" s="1408" t="s">
        <v>55</v>
      </c>
      <c r="X455" s="1400"/>
      <c r="Y455" s="1401"/>
      <c r="Z455" s="381" t="s">
        <v>200</v>
      </c>
      <c r="AA455" s="381"/>
      <c r="AB455" s="381"/>
      <c r="AC455" s="381"/>
      <c r="AD455" s="381"/>
      <c r="AE455" s="1251" t="s">
        <v>387</v>
      </c>
      <c r="AF455" s="1251"/>
      <c r="AG455" s="1251"/>
      <c r="AH455" s="1251"/>
      <c r="AI455" s="1251"/>
      <c r="AJ455" s="1251"/>
      <c r="AK455" s="1251"/>
      <c r="AL455" s="1251"/>
      <c r="AM455" s="1252" t="s">
        <v>388</v>
      </c>
      <c r="AN455" s="1253"/>
      <c r="AO455" s="1253"/>
      <c r="AP455" s="1253"/>
      <c r="AQ455" s="1253"/>
      <c r="AR455" s="1254"/>
      <c r="AS455" s="1255" t="s">
        <v>36</v>
      </c>
      <c r="AT455" s="1256"/>
      <c r="AU455" s="1256"/>
      <c r="AV455" s="1256"/>
      <c r="AW455" s="1256"/>
      <c r="AX455" s="1256"/>
      <c r="AY455" s="1256"/>
      <c r="AZ455" s="1257"/>
      <c r="BA455" s="1252" t="s">
        <v>390</v>
      </c>
      <c r="BB455" s="1253"/>
      <c r="BC455" s="1253"/>
      <c r="BD455" s="1253"/>
      <c r="BE455" s="1253"/>
      <c r="BF455" s="1253"/>
      <c r="BG455" s="1254"/>
      <c r="BH455" s="1252" t="s">
        <v>52</v>
      </c>
      <c r="BI455" s="1253"/>
      <c r="BJ455" s="1253"/>
      <c r="BK455" s="1253"/>
      <c r="BL455" s="1253"/>
      <c r="BM455" s="1253"/>
      <c r="BN455" s="1254"/>
      <c r="BO455" s="1252" t="s">
        <v>391</v>
      </c>
      <c r="BP455" s="1253"/>
      <c r="BQ455" s="1253"/>
      <c r="BR455" s="1253"/>
      <c r="BS455" s="1253"/>
      <c r="BT455" s="1253"/>
      <c r="BU455" s="1254"/>
      <c r="BV455" s="1419" t="s">
        <v>39</v>
      </c>
      <c r="BW455" s="1420"/>
      <c r="BX455" s="1420"/>
      <c r="BY455" s="1420"/>
      <c r="BZ455" s="1420"/>
      <c r="CA455" s="1420"/>
      <c r="CB455" s="1420"/>
      <c r="CC455" s="1278" t="s">
        <v>284</v>
      </c>
      <c r="CD455" s="1279"/>
      <c r="CE455" s="1279"/>
      <c r="CF455" s="1279"/>
      <c r="CG455" s="1279"/>
      <c r="CH455" s="1279"/>
      <c r="CI455" s="1280"/>
      <c r="CJ455" s="41"/>
    </row>
    <row r="456" spans="1:88" ht="15" customHeight="1" x14ac:dyDescent="0.15">
      <c r="A456" s="1402"/>
      <c r="B456" s="1403"/>
      <c r="C456" s="1403"/>
      <c r="D456" s="1403"/>
      <c r="E456" s="1403"/>
      <c r="F456" s="1403"/>
      <c r="G456" s="1404"/>
      <c r="H456" s="1409"/>
      <c r="I456" s="1410"/>
      <c r="J456" s="1404"/>
      <c r="K456" s="1281" t="s">
        <v>392</v>
      </c>
      <c r="L456" s="1281"/>
      <c r="M456" s="1281"/>
      <c r="N456" s="1281"/>
      <c r="O456" s="1281"/>
      <c r="P456" s="1281"/>
      <c r="Q456" s="1281"/>
      <c r="R456" s="1281"/>
      <c r="S456" s="1281"/>
      <c r="T456" s="1318"/>
      <c r="U456" s="1415"/>
      <c r="V456" s="908"/>
      <c r="W456" s="1409"/>
      <c r="X456" s="1410"/>
      <c r="Y456" s="1404"/>
      <c r="Z456" s="1417"/>
      <c r="AA456" s="1417"/>
      <c r="AB456" s="1417"/>
      <c r="AC456" s="1417"/>
      <c r="AD456" s="1417"/>
      <c r="AE456" s="1281"/>
      <c r="AF456" s="1281"/>
      <c r="AG456" s="1281"/>
      <c r="AH456" s="1281"/>
      <c r="AI456" s="1281"/>
      <c r="AJ456" s="1281"/>
      <c r="AK456" s="1281"/>
      <c r="AL456" s="1281"/>
      <c r="AM456" s="1261" t="s">
        <v>394</v>
      </c>
      <c r="AN456" s="1262"/>
      <c r="AO456" s="1262"/>
      <c r="AP456" s="1262"/>
      <c r="AQ456" s="1262"/>
      <c r="AR456" s="1263"/>
      <c r="AS456" s="1258" t="s">
        <v>395</v>
      </c>
      <c r="AT456" s="1259"/>
      <c r="AU456" s="1259"/>
      <c r="AV456" s="1259"/>
      <c r="AW456" s="1259"/>
      <c r="AX456" s="1259"/>
      <c r="AY456" s="1259"/>
      <c r="AZ456" s="1260"/>
      <c r="BA456" s="1261" t="s">
        <v>161</v>
      </c>
      <c r="BB456" s="1262"/>
      <c r="BC456" s="1262"/>
      <c r="BD456" s="1262"/>
      <c r="BE456" s="1262"/>
      <c r="BF456" s="1262"/>
      <c r="BG456" s="1263"/>
      <c r="BH456" s="1261" t="s">
        <v>396</v>
      </c>
      <c r="BI456" s="1262"/>
      <c r="BJ456" s="1262"/>
      <c r="BK456" s="1262"/>
      <c r="BL456" s="1262"/>
      <c r="BM456" s="1262"/>
      <c r="BN456" s="1263"/>
      <c r="BO456" s="1261" t="s">
        <v>397</v>
      </c>
      <c r="BP456" s="1262"/>
      <c r="BQ456" s="1262"/>
      <c r="BR456" s="1262"/>
      <c r="BS456" s="1262"/>
      <c r="BT456" s="1262"/>
      <c r="BU456" s="1263"/>
      <c r="BV456" s="1421"/>
      <c r="BW456" s="1422"/>
      <c r="BX456" s="1422"/>
      <c r="BY456" s="1422"/>
      <c r="BZ456" s="1422"/>
      <c r="CA456" s="1422"/>
      <c r="CB456" s="1422"/>
      <c r="CC456" s="1297" t="s">
        <v>44</v>
      </c>
      <c r="CD456" s="1298"/>
      <c r="CE456" s="1298"/>
      <c r="CF456" s="1298"/>
      <c r="CG456" s="1298"/>
      <c r="CH456" s="1298"/>
      <c r="CI456" s="1299"/>
      <c r="CJ456" s="41"/>
    </row>
    <row r="457" spans="1:88" ht="15" customHeight="1" x14ac:dyDescent="0.15">
      <c r="A457" s="1405"/>
      <c r="B457" s="1406"/>
      <c r="C457" s="1406"/>
      <c r="D457" s="1406"/>
      <c r="E457" s="1406"/>
      <c r="F457" s="1406"/>
      <c r="G457" s="1407"/>
      <c r="H457" s="1411"/>
      <c r="I457" s="1406"/>
      <c r="J457" s="1407"/>
      <c r="K457" s="1319" t="s">
        <v>398</v>
      </c>
      <c r="L457" s="1319"/>
      <c r="M457" s="1319"/>
      <c r="N457" s="1319"/>
      <c r="O457" s="1319"/>
      <c r="P457" s="1319"/>
      <c r="Q457" s="1319"/>
      <c r="R457" s="1319"/>
      <c r="S457" s="1319"/>
      <c r="T457" s="1416"/>
      <c r="U457" s="504"/>
      <c r="V457" s="1336"/>
      <c r="W457" s="1411"/>
      <c r="X457" s="1406"/>
      <c r="Y457" s="1407"/>
      <c r="Z457" s="1418"/>
      <c r="AA457" s="1418"/>
      <c r="AB457" s="1418"/>
      <c r="AC457" s="1418"/>
      <c r="AD457" s="1418"/>
      <c r="AE457" s="1319"/>
      <c r="AF457" s="1319"/>
      <c r="AG457" s="1319"/>
      <c r="AH457" s="1319"/>
      <c r="AI457" s="1319"/>
      <c r="AJ457" s="1319"/>
      <c r="AK457" s="1319"/>
      <c r="AL457" s="1319"/>
      <c r="AM457" s="1264" t="s">
        <v>400</v>
      </c>
      <c r="AN457" s="1265"/>
      <c r="AO457" s="1265"/>
      <c r="AP457" s="1265"/>
      <c r="AQ457" s="1265"/>
      <c r="AR457" s="1266"/>
      <c r="AS457" s="1320" t="s">
        <v>401</v>
      </c>
      <c r="AT457" s="1321"/>
      <c r="AU457" s="1321"/>
      <c r="AV457" s="1321"/>
      <c r="AW457" s="1321"/>
      <c r="AX457" s="1321"/>
      <c r="AY457" s="1321"/>
      <c r="AZ457" s="1322"/>
      <c r="BA457" s="1264" t="s">
        <v>402</v>
      </c>
      <c r="BB457" s="1265"/>
      <c r="BC457" s="1265"/>
      <c r="BD457" s="1265"/>
      <c r="BE457" s="1265"/>
      <c r="BF457" s="1265"/>
      <c r="BG457" s="1266"/>
      <c r="BH457" s="1264" t="s">
        <v>403</v>
      </c>
      <c r="BI457" s="1265"/>
      <c r="BJ457" s="1265"/>
      <c r="BK457" s="1265"/>
      <c r="BL457" s="1265"/>
      <c r="BM457" s="1265"/>
      <c r="BN457" s="1266"/>
      <c r="BO457" s="1264" t="s">
        <v>24</v>
      </c>
      <c r="BP457" s="1265"/>
      <c r="BQ457" s="1265"/>
      <c r="BR457" s="1265"/>
      <c r="BS457" s="1265"/>
      <c r="BT457" s="1265"/>
      <c r="BU457" s="1266"/>
      <c r="BV457" s="1423"/>
      <c r="BW457" s="1424"/>
      <c r="BX457" s="1424"/>
      <c r="BY457" s="1424"/>
      <c r="BZ457" s="1424"/>
      <c r="CA457" s="1424"/>
      <c r="CB457" s="1424"/>
      <c r="CC457" s="1300" t="s">
        <v>404</v>
      </c>
      <c r="CD457" s="1301"/>
      <c r="CE457" s="1301"/>
      <c r="CF457" s="1301"/>
      <c r="CG457" s="1301"/>
      <c r="CH457" s="1301"/>
      <c r="CI457" s="1302"/>
      <c r="CJ457" s="41"/>
    </row>
    <row r="458" spans="1:88" ht="8.1" customHeight="1" x14ac:dyDescent="0.15">
      <c r="A458" s="1425" t="str">
        <f ca="1">IFERROR(VLOOKUP(H458,INDIRECT("機械一覧"),2,FALSE),"")</f>
        <v/>
      </c>
      <c r="B458" s="1426"/>
      <c r="C458" s="1426"/>
      <c r="D458" s="1426"/>
      <c r="E458" s="1426"/>
      <c r="F458" s="1426"/>
      <c r="G458" s="1427"/>
      <c r="H458" s="1434"/>
      <c r="I458" s="1435"/>
      <c r="J458" s="1436"/>
      <c r="K458" s="1125" t="s">
        <v>335</v>
      </c>
      <c r="L458" s="1506" t="str">
        <f ca="1">IFERROR(VLOOKUP(H458,INDIRECT("機械一覧"),5,FALSE),"")</f>
        <v/>
      </c>
      <c r="M458" s="1506"/>
      <c r="N458" s="1506"/>
      <c r="O458" s="1506"/>
      <c r="P458" s="1506"/>
      <c r="Q458" s="1506"/>
      <c r="R458" s="1506"/>
      <c r="S458" s="1507"/>
      <c r="T458" s="1267" t="s">
        <v>405</v>
      </c>
      <c r="U458" s="1268"/>
      <c r="V458" s="1269"/>
      <c r="W458" s="1444" t="str">
        <f ca="1">IFERROR(VLOOKUP(H458,INDIRECT("機械一覧"),14,FALSE),"")</f>
        <v/>
      </c>
      <c r="X458" s="1445"/>
      <c r="Y458" s="1446"/>
      <c r="Z458" s="1444" t="str">
        <f ca="1">IFERROR(VLOOKUP(H458,INDIRECT("機械一覧"),16,FALSE),"")</f>
        <v/>
      </c>
      <c r="AA458" s="1445"/>
      <c r="AB458" s="1445"/>
      <c r="AC458" s="1445"/>
      <c r="AD458" s="1446"/>
      <c r="AE458" s="1510"/>
      <c r="AF458" s="1451"/>
      <c r="AG458" s="1453" t="s">
        <v>27</v>
      </c>
      <c r="AH458" s="1451"/>
      <c r="AI458" s="1451"/>
      <c r="AJ458" s="1455" t="s">
        <v>307</v>
      </c>
      <c r="AK458" s="1455"/>
      <c r="AL458" s="1456"/>
      <c r="AM458" s="1270" t="s">
        <v>27</v>
      </c>
      <c r="AN458" s="1270"/>
      <c r="AO458" s="1270"/>
      <c r="AP458" s="1271" t="s">
        <v>407</v>
      </c>
      <c r="AQ458" s="1270"/>
      <c r="AR458" s="1270"/>
      <c r="AS458" s="1272" t="s">
        <v>151</v>
      </c>
      <c r="AT458" s="1273"/>
      <c r="AU458" s="1273"/>
      <c r="AV458" s="1273"/>
      <c r="AW458" s="1274"/>
      <c r="AX458" s="1275" t="s">
        <v>294</v>
      </c>
      <c r="AY458" s="1275"/>
      <c r="AZ458" s="1275"/>
      <c r="BA458" s="1276" t="s">
        <v>294</v>
      </c>
      <c r="BB458" s="1276"/>
      <c r="BC458" s="1276"/>
      <c r="BD458" s="1276"/>
      <c r="BE458" s="1276"/>
      <c r="BF458" s="1276"/>
      <c r="BG458" s="1276"/>
      <c r="BH458" s="1277" t="s">
        <v>341</v>
      </c>
      <c r="BI458" s="1277"/>
      <c r="BJ458" s="1277"/>
      <c r="BK458" s="1277"/>
      <c r="BL458" s="1277"/>
      <c r="BM458" s="1277"/>
      <c r="BN458" s="1277"/>
      <c r="BO458" s="1277" t="s">
        <v>341</v>
      </c>
      <c r="BP458" s="1277"/>
      <c r="BQ458" s="1277"/>
      <c r="BR458" s="1277"/>
      <c r="BS458" s="1277"/>
      <c r="BT458" s="1277"/>
      <c r="BU458" s="1277"/>
      <c r="BV458" s="1277" t="s">
        <v>341</v>
      </c>
      <c r="BW458" s="1277"/>
      <c r="BX458" s="1277"/>
      <c r="BY458" s="1277"/>
      <c r="BZ458" s="1277"/>
      <c r="CA458" s="1277"/>
      <c r="CB458" s="1303"/>
      <c r="CC458" s="1304" t="s">
        <v>341</v>
      </c>
      <c r="CD458" s="1277"/>
      <c r="CE458" s="1277"/>
      <c r="CF458" s="1277"/>
      <c r="CG458" s="1277"/>
      <c r="CH458" s="1277"/>
      <c r="CI458" s="1303"/>
      <c r="CJ458" s="41"/>
    </row>
    <row r="459" spans="1:88" ht="12" customHeight="1" x14ac:dyDescent="0.15">
      <c r="A459" s="1428"/>
      <c r="B459" s="1429"/>
      <c r="C459" s="1429"/>
      <c r="D459" s="1429"/>
      <c r="E459" s="1429"/>
      <c r="F459" s="1429"/>
      <c r="G459" s="1430"/>
      <c r="H459" s="1437"/>
      <c r="I459" s="1438"/>
      <c r="J459" s="1439"/>
      <c r="K459" s="988"/>
      <c r="L459" s="1508"/>
      <c r="M459" s="1508"/>
      <c r="N459" s="1508"/>
      <c r="O459" s="1508"/>
      <c r="P459" s="1508"/>
      <c r="Q459" s="1508"/>
      <c r="R459" s="1508"/>
      <c r="S459" s="1509"/>
      <c r="T459" s="1459"/>
      <c r="U459" s="1460"/>
      <c r="V459" s="1461"/>
      <c r="W459" s="1447"/>
      <c r="X459" s="1448"/>
      <c r="Y459" s="1449"/>
      <c r="Z459" s="1447"/>
      <c r="AA459" s="1450"/>
      <c r="AB459" s="1450"/>
      <c r="AC459" s="1450"/>
      <c r="AD459" s="1449"/>
      <c r="AE459" s="1511"/>
      <c r="AF459" s="1452"/>
      <c r="AG459" s="1454"/>
      <c r="AH459" s="1452"/>
      <c r="AI459" s="1452"/>
      <c r="AJ459" s="1457"/>
      <c r="AK459" s="1457"/>
      <c r="AL459" s="1458"/>
      <c r="AM459" s="1284"/>
      <c r="AN459" s="1285"/>
      <c r="AO459" s="1286"/>
      <c r="AP459" s="1284"/>
      <c r="AQ459" s="1285"/>
      <c r="AR459" s="1286"/>
      <c r="AS459" s="1287"/>
      <c r="AT459" s="1288"/>
      <c r="AU459" s="204" t="s">
        <v>386</v>
      </c>
      <c r="AV459" s="1289"/>
      <c r="AW459" s="1290"/>
      <c r="AX459" s="1284"/>
      <c r="AY459" s="1285"/>
      <c r="AZ459" s="1286"/>
      <c r="BA459" s="1465" t="str">
        <f>IF(AND(ISBLANK(AP459),ISBLANK(AX459),ISBLANK(AP460),ISBLANK(AX460),ISBLANK(AP461),ISBLANK(AX461))," ",IF(AND(ISBLANK(AP460),ISBLANK(AX460),ISBLANK(AP461),ISBLANK(AX461)),AP459*AX459,IF(AND(ISBLANK(AP461),ISBLANK(AX461)),(AP459*AX459)+(AP460*AX460),(AP459*AX459)+(AP460*AX460)+(AP461*AX461))))</f>
        <v xml:space="preserve"> </v>
      </c>
      <c r="BB459" s="1465"/>
      <c r="BC459" s="1465"/>
      <c r="BD459" s="1465"/>
      <c r="BE459" s="1465"/>
      <c r="BF459" s="1465"/>
      <c r="BG459" s="1465"/>
      <c r="BH459" s="1487"/>
      <c r="BI459" s="1487"/>
      <c r="BJ459" s="1487"/>
      <c r="BK459" s="1487"/>
      <c r="BL459" s="1487"/>
      <c r="BM459" s="1487"/>
      <c r="BN459" s="1487"/>
      <c r="BO459" s="1467" t="str">
        <f>IF(OR(BA459=" ",ISBLANK(BH459))," ",ROUNDDOWN(BA459*BH459,0))</f>
        <v xml:space="preserve"> </v>
      </c>
      <c r="BP459" s="1467"/>
      <c r="BQ459" s="1467"/>
      <c r="BR459" s="1467"/>
      <c r="BS459" s="1467"/>
      <c r="BT459" s="1467"/>
      <c r="BU459" s="1467"/>
      <c r="BV459" s="1469">
        <f>IFERROR(INDEX('報告書(２葉)'!$BK$10:$BK$95,MATCH(H458,'報告書(２葉)'!$BI$10:$BI$95,0)),"")</f>
        <v>0</v>
      </c>
      <c r="BW459" s="1469"/>
      <c r="BX459" s="1469"/>
      <c r="BY459" s="1469"/>
      <c r="BZ459" s="1469"/>
      <c r="CA459" s="1469"/>
      <c r="CB459" s="1470"/>
      <c r="CC459" s="1328"/>
      <c r="CD459" s="1328"/>
      <c r="CE459" s="1328"/>
      <c r="CF459" s="1328"/>
      <c r="CG459" s="1328"/>
      <c r="CH459" s="1328"/>
      <c r="CI459" s="1328"/>
      <c r="CJ459" s="41"/>
    </row>
    <row r="460" spans="1:88" ht="20.100000000000001" customHeight="1" x14ac:dyDescent="0.15">
      <c r="A460" s="1428"/>
      <c r="B460" s="1429"/>
      <c r="C460" s="1429"/>
      <c r="D460" s="1429"/>
      <c r="E460" s="1429"/>
      <c r="F460" s="1429"/>
      <c r="G460" s="1430"/>
      <c r="H460" s="1437"/>
      <c r="I460" s="1438"/>
      <c r="J460" s="1439"/>
      <c r="K460" s="1332" t="str">
        <f ca="1">IFERROR(VLOOKUP(H458,INDIRECT("機械一覧"),3,FALSE),"")</f>
        <v/>
      </c>
      <c r="L460" s="1333"/>
      <c r="M460" s="1333"/>
      <c r="N460" s="1333"/>
      <c r="O460" s="1333"/>
      <c r="P460" s="1333"/>
      <c r="Q460" s="1333"/>
      <c r="R460" s="1333"/>
      <c r="S460" s="1334"/>
      <c r="T460" s="1462"/>
      <c r="U460" s="1463"/>
      <c r="V460" s="1464"/>
      <c r="W460" s="1447"/>
      <c r="X460" s="1448"/>
      <c r="Y460" s="1449"/>
      <c r="Z460" s="1447"/>
      <c r="AA460" s="1450"/>
      <c r="AB460" s="1450"/>
      <c r="AC460" s="1450"/>
      <c r="AD460" s="1449"/>
      <c r="AE460" s="833"/>
      <c r="AF460" s="833"/>
      <c r="AG460" s="833"/>
      <c r="AH460" s="833"/>
      <c r="AI460" s="833"/>
      <c r="AJ460" s="833"/>
      <c r="AK460" s="833"/>
      <c r="AL460" s="908"/>
      <c r="AM460" s="1243"/>
      <c r="AN460" s="1244"/>
      <c r="AO460" s="1245"/>
      <c r="AP460" s="1243"/>
      <c r="AQ460" s="1244"/>
      <c r="AR460" s="1245"/>
      <c r="AS460" s="1246"/>
      <c r="AT460" s="1247"/>
      <c r="AU460" s="205" t="s">
        <v>386</v>
      </c>
      <c r="AV460" s="1248"/>
      <c r="AW460" s="1249"/>
      <c r="AX460" s="1243"/>
      <c r="AY460" s="1244"/>
      <c r="AZ460" s="1245"/>
      <c r="BA460" s="1466"/>
      <c r="BB460" s="1466"/>
      <c r="BC460" s="1466"/>
      <c r="BD460" s="1466"/>
      <c r="BE460" s="1466"/>
      <c r="BF460" s="1466"/>
      <c r="BG460" s="1466"/>
      <c r="BH460" s="1488"/>
      <c r="BI460" s="1488"/>
      <c r="BJ460" s="1488"/>
      <c r="BK460" s="1488"/>
      <c r="BL460" s="1488"/>
      <c r="BM460" s="1488"/>
      <c r="BN460" s="1488"/>
      <c r="BO460" s="1468"/>
      <c r="BP460" s="1468"/>
      <c r="BQ460" s="1468"/>
      <c r="BR460" s="1468"/>
      <c r="BS460" s="1468"/>
      <c r="BT460" s="1468"/>
      <c r="BU460" s="1468"/>
      <c r="BV460" s="1469"/>
      <c r="BW460" s="1469"/>
      <c r="BX460" s="1469"/>
      <c r="BY460" s="1469"/>
      <c r="BZ460" s="1469"/>
      <c r="CA460" s="1469"/>
      <c r="CB460" s="1470"/>
      <c r="CC460" s="1329"/>
      <c r="CD460" s="1329"/>
      <c r="CE460" s="1329"/>
      <c r="CF460" s="1329"/>
      <c r="CG460" s="1329"/>
      <c r="CH460" s="1329"/>
      <c r="CI460" s="1329"/>
      <c r="CJ460" s="41"/>
    </row>
    <row r="461" spans="1:88" ht="20.100000000000001" customHeight="1" x14ac:dyDescent="0.15">
      <c r="A461" s="1431"/>
      <c r="B461" s="1432"/>
      <c r="C461" s="1432"/>
      <c r="D461" s="1432"/>
      <c r="E461" s="1432"/>
      <c r="F461" s="1432"/>
      <c r="G461" s="1433"/>
      <c r="H461" s="1437"/>
      <c r="I461" s="1438"/>
      <c r="J461" s="1439"/>
      <c r="K461" s="1380" t="str">
        <f ca="1">IFERROR(VLOOKUP(H458,INDIRECT("機械一覧"),4,FALSE),"")</f>
        <v/>
      </c>
      <c r="L461" s="1381"/>
      <c r="M461" s="1381"/>
      <c r="N461" s="1381"/>
      <c r="O461" s="1381"/>
      <c r="P461" s="1381"/>
      <c r="Q461" s="1381"/>
      <c r="R461" s="1381"/>
      <c r="S461" s="194" t="s">
        <v>351</v>
      </c>
      <c r="T461" s="1462"/>
      <c r="U461" s="1463"/>
      <c r="V461" s="1464"/>
      <c r="W461" s="1447"/>
      <c r="X461" s="1450"/>
      <c r="Y461" s="1449"/>
      <c r="Z461" s="1447"/>
      <c r="AA461" s="1450"/>
      <c r="AB461" s="1450"/>
      <c r="AC461" s="1450"/>
      <c r="AD461" s="1449"/>
      <c r="AE461" s="1307"/>
      <c r="AF461" s="1294"/>
      <c r="AG461" s="201" t="s">
        <v>27</v>
      </c>
      <c r="AH461" s="1294"/>
      <c r="AI461" s="1294"/>
      <c r="AJ461" s="1295" t="s">
        <v>135</v>
      </c>
      <c r="AK461" s="1295"/>
      <c r="AL461" s="1296"/>
      <c r="AM461" s="1243"/>
      <c r="AN461" s="1244"/>
      <c r="AO461" s="1245"/>
      <c r="AP461" s="1243"/>
      <c r="AQ461" s="1244"/>
      <c r="AR461" s="1245"/>
      <c r="AS461" s="1246"/>
      <c r="AT461" s="1247"/>
      <c r="AU461" s="205" t="s">
        <v>386</v>
      </c>
      <c r="AV461" s="1248"/>
      <c r="AW461" s="1249"/>
      <c r="AX461" s="1243"/>
      <c r="AY461" s="1244"/>
      <c r="AZ461" s="1245"/>
      <c r="BA461" s="1466"/>
      <c r="BB461" s="1466"/>
      <c r="BC461" s="1466"/>
      <c r="BD461" s="1466"/>
      <c r="BE461" s="1466"/>
      <c r="BF461" s="1466"/>
      <c r="BG461" s="1466"/>
      <c r="BH461" s="1488"/>
      <c r="BI461" s="1488"/>
      <c r="BJ461" s="1488"/>
      <c r="BK461" s="1488"/>
      <c r="BL461" s="1488"/>
      <c r="BM461" s="1488"/>
      <c r="BN461" s="1488"/>
      <c r="BO461" s="1468"/>
      <c r="BP461" s="1468"/>
      <c r="BQ461" s="1468"/>
      <c r="BR461" s="1468"/>
      <c r="BS461" s="1468"/>
      <c r="BT461" s="1468"/>
      <c r="BU461" s="1468"/>
      <c r="BV461" s="1305" t="str">
        <f>IFERROR(INDEX('報告書(２葉)'!$BJ$11:$BJ$95,MATCH(H458,'報告書(２葉)'!$BI$11:$BI$95,0)),"")</f>
        <v/>
      </c>
      <c r="BW461" s="1305"/>
      <c r="BX461" s="1305"/>
      <c r="BY461" s="1305"/>
      <c r="BZ461" s="1305"/>
      <c r="CA461" s="1305"/>
      <c r="CB461" s="1306"/>
      <c r="CC461" s="1329"/>
      <c r="CD461" s="1329"/>
      <c r="CE461" s="1329"/>
      <c r="CF461" s="1329"/>
      <c r="CG461" s="1329"/>
      <c r="CH461" s="1329"/>
      <c r="CI461" s="1329"/>
      <c r="CJ461" s="41"/>
    </row>
    <row r="462" spans="1:88" ht="20.100000000000001" customHeight="1" x14ac:dyDescent="0.15">
      <c r="A462" s="1471" t="str">
        <f ca="1">IFERROR(VLOOKUP(H462,INDIRECT("機械一覧"),2,FALSE),"")</f>
        <v/>
      </c>
      <c r="B462" s="1472"/>
      <c r="C462" s="1472"/>
      <c r="D462" s="1472"/>
      <c r="E462" s="1472"/>
      <c r="F462" s="1472"/>
      <c r="G462" s="1473"/>
      <c r="H462" s="1437"/>
      <c r="I462" s="1438"/>
      <c r="J462" s="1439"/>
      <c r="K462" s="182" t="s">
        <v>335</v>
      </c>
      <c r="L462" s="1237" t="str">
        <f ca="1">IFERROR(VLOOKUP(H462,INDIRECT("機械一覧"),5,FALSE),"")</f>
        <v/>
      </c>
      <c r="M462" s="1237"/>
      <c r="N462" s="1237"/>
      <c r="O462" s="1237"/>
      <c r="P462" s="1237"/>
      <c r="Q462" s="1237"/>
      <c r="R462" s="1237"/>
      <c r="S462" s="1238"/>
      <c r="T462" s="1479"/>
      <c r="U462" s="1479"/>
      <c r="V462" s="1479"/>
      <c r="W462" s="1480" t="str">
        <f ca="1">IFERROR(VLOOKUP(H462,INDIRECT("機械一覧"),14,FALSE),"")</f>
        <v/>
      </c>
      <c r="X462" s="1481"/>
      <c r="Y462" s="1482"/>
      <c r="Z462" s="1480" t="str">
        <f ca="1">IFERROR(VLOOKUP(H462,INDIRECT("機械一覧"),16,FALSE),"")</f>
        <v/>
      </c>
      <c r="AA462" s="1481"/>
      <c r="AB462" s="1481"/>
      <c r="AC462" s="1481"/>
      <c r="AD462" s="1482"/>
      <c r="AE462" s="1239"/>
      <c r="AF462" s="1240"/>
      <c r="AG462" s="202" t="s">
        <v>27</v>
      </c>
      <c r="AH462" s="1240"/>
      <c r="AI462" s="1240"/>
      <c r="AJ462" s="1241" t="s">
        <v>307</v>
      </c>
      <c r="AK462" s="1241"/>
      <c r="AL462" s="1242"/>
      <c r="AM462" s="1243"/>
      <c r="AN462" s="1244"/>
      <c r="AO462" s="1245"/>
      <c r="AP462" s="1243"/>
      <c r="AQ462" s="1244"/>
      <c r="AR462" s="1245"/>
      <c r="AS462" s="1246"/>
      <c r="AT462" s="1247"/>
      <c r="AU462" s="205" t="s">
        <v>386</v>
      </c>
      <c r="AV462" s="1248"/>
      <c r="AW462" s="1249"/>
      <c r="AX462" s="1243"/>
      <c r="AY462" s="1244"/>
      <c r="AZ462" s="1245"/>
      <c r="BA462" s="1465" t="str">
        <f>IF(AND(ISBLANK(AP462),ISBLANK(AX462),ISBLANK(AP463),ISBLANK(AX463),ISBLANK(AP464),ISBLANK(AX464))," ",IF(AND(ISBLANK(AP463),ISBLANK(AX463),ISBLANK(AP464),ISBLANK(AX464)),AP462*AX462,IF(AND(ISBLANK(AP464),ISBLANK(AX464)),(AP462*AX462)+(AP463*AX463),(AP462*AX462)+(AP463*AX463)+(AP464*AX464))))</f>
        <v xml:space="preserve"> </v>
      </c>
      <c r="BB462" s="1465"/>
      <c r="BC462" s="1465"/>
      <c r="BD462" s="1465"/>
      <c r="BE462" s="1465"/>
      <c r="BF462" s="1465"/>
      <c r="BG462" s="1465"/>
      <c r="BH462" s="1488"/>
      <c r="BI462" s="1488"/>
      <c r="BJ462" s="1488"/>
      <c r="BK462" s="1488"/>
      <c r="BL462" s="1488"/>
      <c r="BM462" s="1488"/>
      <c r="BN462" s="1488"/>
      <c r="BO462" s="1468" t="str">
        <f>IF(OR(BA462=" ",ISBLANK(BH462))," ",ROUNDDOWN(BA462*BH462,0))</f>
        <v xml:space="preserve"> </v>
      </c>
      <c r="BP462" s="1468"/>
      <c r="BQ462" s="1468"/>
      <c r="BR462" s="1468"/>
      <c r="BS462" s="1468"/>
      <c r="BT462" s="1468"/>
      <c r="BU462" s="1468"/>
      <c r="BV462" s="1469">
        <f>IFERROR(INDEX('報告書(２葉)'!$BK$11:$BK$95,MATCH(H462,'報告書(２葉)'!$BI$11:$BI$95,0)),"")</f>
        <v>0</v>
      </c>
      <c r="BW462" s="1469"/>
      <c r="BX462" s="1469"/>
      <c r="BY462" s="1469"/>
      <c r="BZ462" s="1469"/>
      <c r="CA462" s="1469"/>
      <c r="CB462" s="1470"/>
      <c r="CC462" s="1329"/>
      <c r="CD462" s="1329"/>
      <c r="CE462" s="1329"/>
      <c r="CF462" s="1329"/>
      <c r="CG462" s="1329"/>
      <c r="CH462" s="1329"/>
      <c r="CI462" s="1329"/>
      <c r="CJ462" s="41"/>
    </row>
    <row r="463" spans="1:88" ht="20.100000000000001" customHeight="1" x14ac:dyDescent="0.15">
      <c r="A463" s="1474"/>
      <c r="B463" s="941"/>
      <c r="C463" s="941"/>
      <c r="D463" s="941"/>
      <c r="E463" s="941"/>
      <c r="F463" s="941"/>
      <c r="G463" s="1475"/>
      <c r="H463" s="1437"/>
      <c r="I463" s="1438"/>
      <c r="J463" s="1439"/>
      <c r="K463" s="1332" t="str">
        <f ca="1">IFERROR(VLOOKUP(H462,INDIRECT("機械一覧"),3,FALSE),"")</f>
        <v/>
      </c>
      <c r="L463" s="1333"/>
      <c r="M463" s="1333"/>
      <c r="N463" s="1333"/>
      <c r="O463" s="1333"/>
      <c r="P463" s="1333"/>
      <c r="Q463" s="1333"/>
      <c r="R463" s="1333"/>
      <c r="S463" s="1334"/>
      <c r="T463" s="1479"/>
      <c r="U463" s="1479"/>
      <c r="V463" s="1479"/>
      <c r="W463" s="1447"/>
      <c r="X463" s="1450"/>
      <c r="Y463" s="1449"/>
      <c r="Z463" s="1447"/>
      <c r="AA463" s="1450"/>
      <c r="AB463" s="1450"/>
      <c r="AC463" s="1450"/>
      <c r="AD463" s="1449"/>
      <c r="AE463" s="833"/>
      <c r="AF463" s="833"/>
      <c r="AG463" s="833"/>
      <c r="AH463" s="833"/>
      <c r="AI463" s="833"/>
      <c r="AJ463" s="833"/>
      <c r="AK463" s="833"/>
      <c r="AL463" s="908"/>
      <c r="AM463" s="1243"/>
      <c r="AN463" s="1244"/>
      <c r="AO463" s="1245"/>
      <c r="AP463" s="1243"/>
      <c r="AQ463" s="1244"/>
      <c r="AR463" s="1245"/>
      <c r="AS463" s="1246"/>
      <c r="AT463" s="1247"/>
      <c r="AU463" s="205" t="s">
        <v>386</v>
      </c>
      <c r="AV463" s="1248"/>
      <c r="AW463" s="1249"/>
      <c r="AX463" s="1243"/>
      <c r="AY463" s="1244"/>
      <c r="AZ463" s="1245"/>
      <c r="BA463" s="1466"/>
      <c r="BB463" s="1466"/>
      <c r="BC463" s="1466"/>
      <c r="BD463" s="1466"/>
      <c r="BE463" s="1466"/>
      <c r="BF463" s="1466"/>
      <c r="BG463" s="1466"/>
      <c r="BH463" s="1488"/>
      <c r="BI463" s="1488"/>
      <c r="BJ463" s="1488"/>
      <c r="BK463" s="1488"/>
      <c r="BL463" s="1488"/>
      <c r="BM463" s="1488"/>
      <c r="BN463" s="1488"/>
      <c r="BO463" s="1468"/>
      <c r="BP463" s="1468"/>
      <c r="BQ463" s="1468"/>
      <c r="BR463" s="1468"/>
      <c r="BS463" s="1468"/>
      <c r="BT463" s="1468"/>
      <c r="BU463" s="1468"/>
      <c r="BV463" s="1469"/>
      <c r="BW463" s="1469"/>
      <c r="BX463" s="1469"/>
      <c r="BY463" s="1469"/>
      <c r="BZ463" s="1469"/>
      <c r="CA463" s="1469"/>
      <c r="CB463" s="1470"/>
      <c r="CC463" s="1329"/>
      <c r="CD463" s="1329"/>
      <c r="CE463" s="1329"/>
      <c r="CF463" s="1329"/>
      <c r="CG463" s="1329"/>
      <c r="CH463" s="1329"/>
      <c r="CI463" s="1329"/>
      <c r="CJ463" s="41"/>
    </row>
    <row r="464" spans="1:88" ht="20.100000000000001" customHeight="1" x14ac:dyDescent="0.15">
      <c r="A464" s="1476"/>
      <c r="B464" s="1477"/>
      <c r="C464" s="1477"/>
      <c r="D464" s="1477"/>
      <c r="E464" s="1477"/>
      <c r="F464" s="1477"/>
      <c r="G464" s="1478"/>
      <c r="H464" s="1437"/>
      <c r="I464" s="1438"/>
      <c r="J464" s="1439"/>
      <c r="K464" s="1380" t="str">
        <f ca="1">IFERROR(VLOOKUP(H462,INDIRECT("機械一覧"),4,FALSE),"")</f>
        <v/>
      </c>
      <c r="L464" s="1381"/>
      <c r="M464" s="1381"/>
      <c r="N464" s="1381"/>
      <c r="O464" s="1381"/>
      <c r="P464" s="1381"/>
      <c r="Q464" s="1381"/>
      <c r="R464" s="1381"/>
      <c r="S464" s="198" t="s">
        <v>351</v>
      </c>
      <c r="T464" s="1479"/>
      <c r="U464" s="1479"/>
      <c r="V464" s="1479"/>
      <c r="W464" s="1483"/>
      <c r="X464" s="1484"/>
      <c r="Y464" s="1485"/>
      <c r="Z464" s="1483"/>
      <c r="AA464" s="1484"/>
      <c r="AB464" s="1484"/>
      <c r="AC464" s="1484"/>
      <c r="AD464" s="1485"/>
      <c r="AE464" s="1307"/>
      <c r="AF464" s="1294"/>
      <c r="AG464" s="201" t="s">
        <v>27</v>
      </c>
      <c r="AH464" s="1294"/>
      <c r="AI464" s="1294"/>
      <c r="AJ464" s="1295" t="s">
        <v>135</v>
      </c>
      <c r="AK464" s="1295"/>
      <c r="AL464" s="1296"/>
      <c r="AM464" s="1243"/>
      <c r="AN464" s="1244"/>
      <c r="AO464" s="1245"/>
      <c r="AP464" s="1243"/>
      <c r="AQ464" s="1244"/>
      <c r="AR464" s="1245"/>
      <c r="AS464" s="1246"/>
      <c r="AT464" s="1247"/>
      <c r="AU464" s="205" t="s">
        <v>386</v>
      </c>
      <c r="AV464" s="1248"/>
      <c r="AW464" s="1249"/>
      <c r="AX464" s="1243"/>
      <c r="AY464" s="1244"/>
      <c r="AZ464" s="1245"/>
      <c r="BA464" s="1466"/>
      <c r="BB464" s="1466"/>
      <c r="BC464" s="1466"/>
      <c r="BD464" s="1466"/>
      <c r="BE464" s="1466"/>
      <c r="BF464" s="1466"/>
      <c r="BG464" s="1466"/>
      <c r="BH464" s="1488"/>
      <c r="BI464" s="1488"/>
      <c r="BJ464" s="1488"/>
      <c r="BK464" s="1488"/>
      <c r="BL464" s="1488"/>
      <c r="BM464" s="1488"/>
      <c r="BN464" s="1488"/>
      <c r="BO464" s="1468"/>
      <c r="BP464" s="1468"/>
      <c r="BQ464" s="1468"/>
      <c r="BR464" s="1468"/>
      <c r="BS464" s="1468"/>
      <c r="BT464" s="1468"/>
      <c r="BU464" s="1468"/>
      <c r="BV464" s="1305" t="str">
        <f>IFERROR(INDEX('報告書(２葉)'!$BJ$11:$BJ$95,MATCH(H462,'報告書(２葉)'!$BI$11:$BI$95,0)),"")</f>
        <v/>
      </c>
      <c r="BW464" s="1305"/>
      <c r="BX464" s="1305"/>
      <c r="BY464" s="1305"/>
      <c r="BZ464" s="1305"/>
      <c r="CA464" s="1305"/>
      <c r="CB464" s="1306"/>
      <c r="CC464" s="1329"/>
      <c r="CD464" s="1329"/>
      <c r="CE464" s="1329"/>
      <c r="CF464" s="1329"/>
      <c r="CG464" s="1329"/>
      <c r="CH464" s="1329"/>
      <c r="CI464" s="1329"/>
      <c r="CJ464" s="41"/>
    </row>
    <row r="465" spans="1:88" ht="20.100000000000001" customHeight="1" x14ac:dyDescent="0.15">
      <c r="A465" s="1471" t="str">
        <f ca="1">IFERROR(VLOOKUP(H465,INDIRECT("機械一覧"),2,FALSE),"")</f>
        <v/>
      </c>
      <c r="B465" s="1472"/>
      <c r="C465" s="1472"/>
      <c r="D465" s="1472"/>
      <c r="E465" s="1472"/>
      <c r="F465" s="1472"/>
      <c r="G465" s="1473"/>
      <c r="H465" s="1489"/>
      <c r="I465" s="1489"/>
      <c r="J465" s="1489"/>
      <c r="K465" s="182" t="s">
        <v>335</v>
      </c>
      <c r="L465" s="1237" t="str">
        <f ca="1">IFERROR(VLOOKUP(H465,INDIRECT("機械一覧"),5,FALSE),"")</f>
        <v/>
      </c>
      <c r="M465" s="1237"/>
      <c r="N465" s="1237"/>
      <c r="O465" s="1237"/>
      <c r="P465" s="1237"/>
      <c r="Q465" s="1237"/>
      <c r="R465" s="1237"/>
      <c r="S465" s="1238"/>
      <c r="T465" s="1479"/>
      <c r="U465" s="1479"/>
      <c r="V465" s="1479"/>
      <c r="W465" s="1480" t="str">
        <f ca="1">IFERROR(VLOOKUP(H465,INDIRECT("機械一覧"),14,FALSE),"")</f>
        <v/>
      </c>
      <c r="X465" s="1481"/>
      <c r="Y465" s="1482"/>
      <c r="Z465" s="1480" t="str">
        <f ca="1">IFERROR(VLOOKUP(H465,INDIRECT("機械一覧"),16,FALSE),"")</f>
        <v/>
      </c>
      <c r="AA465" s="1481"/>
      <c r="AB465" s="1481"/>
      <c r="AC465" s="1481"/>
      <c r="AD465" s="1482"/>
      <c r="AE465" s="1239"/>
      <c r="AF465" s="1240"/>
      <c r="AG465" s="202" t="s">
        <v>27</v>
      </c>
      <c r="AH465" s="1240"/>
      <c r="AI465" s="1240"/>
      <c r="AJ465" s="1241" t="s">
        <v>307</v>
      </c>
      <c r="AK465" s="1241"/>
      <c r="AL465" s="1242"/>
      <c r="AM465" s="1243"/>
      <c r="AN465" s="1244"/>
      <c r="AO465" s="1245"/>
      <c r="AP465" s="1243"/>
      <c r="AQ465" s="1244"/>
      <c r="AR465" s="1245"/>
      <c r="AS465" s="1246"/>
      <c r="AT465" s="1247"/>
      <c r="AU465" s="205" t="s">
        <v>386</v>
      </c>
      <c r="AV465" s="1248"/>
      <c r="AW465" s="1249"/>
      <c r="AX465" s="1243"/>
      <c r="AY465" s="1244"/>
      <c r="AZ465" s="1245"/>
      <c r="BA465" s="1465" t="str">
        <f>IF(AND(ISBLANK(AP465),ISBLANK(AX465),ISBLANK(AP466),ISBLANK(AX466),ISBLANK(AP467),ISBLANK(AX467))," ",IF(AND(ISBLANK(AP466),ISBLANK(AX466),ISBLANK(AP467),ISBLANK(AX467)),AP465*AX465,IF(AND(ISBLANK(AP467),ISBLANK(AX467)),(AP465*AX465)+(AP466*AX466),(AP465*AX465)+(AP466*AX466)+(AP467*AX467))))</f>
        <v xml:space="preserve"> </v>
      </c>
      <c r="BB465" s="1465"/>
      <c r="BC465" s="1465"/>
      <c r="BD465" s="1465"/>
      <c r="BE465" s="1465"/>
      <c r="BF465" s="1465"/>
      <c r="BG465" s="1465"/>
      <c r="BH465" s="1488"/>
      <c r="BI465" s="1488"/>
      <c r="BJ465" s="1488"/>
      <c r="BK465" s="1488"/>
      <c r="BL465" s="1488"/>
      <c r="BM465" s="1488"/>
      <c r="BN465" s="1488"/>
      <c r="BO465" s="1468" t="str">
        <f>IF(OR(BA465=" ",ISBLANK(BH465))," ",ROUNDDOWN(BA465*BH465,0))</f>
        <v xml:space="preserve"> </v>
      </c>
      <c r="BP465" s="1468"/>
      <c r="BQ465" s="1468"/>
      <c r="BR465" s="1468"/>
      <c r="BS465" s="1468"/>
      <c r="BT465" s="1468"/>
      <c r="BU465" s="1468"/>
      <c r="BV465" s="1469">
        <f>IFERROR(INDEX('報告書(２葉)'!$BK$11:$BK$95,MATCH(H465,'報告書(２葉)'!$BI$11:$BI$95,0)),"")</f>
        <v>0</v>
      </c>
      <c r="BW465" s="1469"/>
      <c r="BX465" s="1469"/>
      <c r="BY465" s="1469"/>
      <c r="BZ465" s="1469"/>
      <c r="CA465" s="1469"/>
      <c r="CB465" s="1470"/>
      <c r="CC465" s="1329"/>
      <c r="CD465" s="1329"/>
      <c r="CE465" s="1329"/>
      <c r="CF465" s="1329"/>
      <c r="CG465" s="1329"/>
      <c r="CH465" s="1329"/>
      <c r="CI465" s="1329"/>
      <c r="CJ465" s="41"/>
    </row>
    <row r="466" spans="1:88" ht="20.100000000000001" customHeight="1" x14ac:dyDescent="0.15">
      <c r="A466" s="1474"/>
      <c r="B466" s="941"/>
      <c r="C466" s="941"/>
      <c r="D466" s="941"/>
      <c r="E466" s="941"/>
      <c r="F466" s="941"/>
      <c r="G466" s="1475"/>
      <c r="H466" s="1489"/>
      <c r="I466" s="1489"/>
      <c r="J466" s="1489"/>
      <c r="K466" s="1332" t="str">
        <f ca="1">IFERROR(VLOOKUP(H465,INDIRECT("機械一覧"),3,FALSE),"")</f>
        <v/>
      </c>
      <c r="L466" s="1333"/>
      <c r="M466" s="1333"/>
      <c r="N466" s="1333"/>
      <c r="O466" s="1333"/>
      <c r="P466" s="1333"/>
      <c r="Q466" s="1333"/>
      <c r="R466" s="1333"/>
      <c r="S466" s="1334"/>
      <c r="T466" s="1479"/>
      <c r="U466" s="1479"/>
      <c r="V466" s="1479"/>
      <c r="W466" s="1447"/>
      <c r="X466" s="1450"/>
      <c r="Y466" s="1449"/>
      <c r="Z466" s="1447"/>
      <c r="AA466" s="1450"/>
      <c r="AB466" s="1450"/>
      <c r="AC466" s="1450"/>
      <c r="AD466" s="1449"/>
      <c r="AE466" s="833"/>
      <c r="AF466" s="833"/>
      <c r="AG466" s="833"/>
      <c r="AH466" s="833"/>
      <c r="AI466" s="833"/>
      <c r="AJ466" s="833"/>
      <c r="AK466" s="833"/>
      <c r="AL466" s="908"/>
      <c r="AM466" s="1243"/>
      <c r="AN466" s="1244"/>
      <c r="AO466" s="1245"/>
      <c r="AP466" s="1243"/>
      <c r="AQ466" s="1244"/>
      <c r="AR466" s="1245"/>
      <c r="AS466" s="1246"/>
      <c r="AT466" s="1247"/>
      <c r="AU466" s="205" t="s">
        <v>386</v>
      </c>
      <c r="AV466" s="1248"/>
      <c r="AW466" s="1249"/>
      <c r="AX466" s="1243"/>
      <c r="AY466" s="1244"/>
      <c r="AZ466" s="1245"/>
      <c r="BA466" s="1466"/>
      <c r="BB466" s="1466"/>
      <c r="BC466" s="1466"/>
      <c r="BD466" s="1466"/>
      <c r="BE466" s="1466"/>
      <c r="BF466" s="1466"/>
      <c r="BG466" s="1466"/>
      <c r="BH466" s="1488"/>
      <c r="BI466" s="1488"/>
      <c r="BJ466" s="1488"/>
      <c r="BK466" s="1488"/>
      <c r="BL466" s="1488"/>
      <c r="BM466" s="1488"/>
      <c r="BN466" s="1488"/>
      <c r="BO466" s="1468"/>
      <c r="BP466" s="1468"/>
      <c r="BQ466" s="1468"/>
      <c r="BR466" s="1468"/>
      <c r="BS466" s="1468"/>
      <c r="BT466" s="1468"/>
      <c r="BU466" s="1468"/>
      <c r="BV466" s="1469"/>
      <c r="BW466" s="1469"/>
      <c r="BX466" s="1469"/>
      <c r="BY466" s="1469"/>
      <c r="BZ466" s="1469"/>
      <c r="CA466" s="1469"/>
      <c r="CB466" s="1470"/>
      <c r="CC466" s="1329"/>
      <c r="CD466" s="1329"/>
      <c r="CE466" s="1329"/>
      <c r="CF466" s="1329"/>
      <c r="CG466" s="1329"/>
      <c r="CH466" s="1329"/>
      <c r="CI466" s="1329"/>
      <c r="CJ466" s="41"/>
    </row>
    <row r="467" spans="1:88" ht="20.100000000000001" customHeight="1" x14ac:dyDescent="0.15">
      <c r="A467" s="1476"/>
      <c r="B467" s="1477"/>
      <c r="C467" s="1477"/>
      <c r="D467" s="1477"/>
      <c r="E467" s="1477"/>
      <c r="F467" s="1477"/>
      <c r="G467" s="1478"/>
      <c r="H467" s="1489"/>
      <c r="I467" s="1489"/>
      <c r="J467" s="1489"/>
      <c r="K467" s="1380" t="str">
        <f ca="1">IFERROR(VLOOKUP(H465,INDIRECT("機械一覧"),4,FALSE),"")</f>
        <v/>
      </c>
      <c r="L467" s="1381"/>
      <c r="M467" s="1381"/>
      <c r="N467" s="1381"/>
      <c r="O467" s="1381"/>
      <c r="P467" s="1381"/>
      <c r="Q467" s="1381"/>
      <c r="R467" s="1381"/>
      <c r="S467" s="198" t="s">
        <v>351</v>
      </c>
      <c r="T467" s="1479"/>
      <c r="U467" s="1479"/>
      <c r="V467" s="1479"/>
      <c r="W467" s="1483"/>
      <c r="X467" s="1484"/>
      <c r="Y467" s="1485"/>
      <c r="Z467" s="1483"/>
      <c r="AA467" s="1484"/>
      <c r="AB467" s="1484"/>
      <c r="AC467" s="1484"/>
      <c r="AD467" s="1485"/>
      <c r="AE467" s="1307"/>
      <c r="AF467" s="1294"/>
      <c r="AG467" s="201" t="s">
        <v>27</v>
      </c>
      <c r="AH467" s="1294"/>
      <c r="AI467" s="1294"/>
      <c r="AJ467" s="1295" t="s">
        <v>135</v>
      </c>
      <c r="AK467" s="1295"/>
      <c r="AL467" s="1296"/>
      <c r="AM467" s="1243"/>
      <c r="AN467" s="1244"/>
      <c r="AO467" s="1245"/>
      <c r="AP467" s="1243"/>
      <c r="AQ467" s="1244"/>
      <c r="AR467" s="1245"/>
      <c r="AS467" s="1246"/>
      <c r="AT467" s="1247"/>
      <c r="AU467" s="205" t="s">
        <v>386</v>
      </c>
      <c r="AV467" s="1248"/>
      <c r="AW467" s="1249"/>
      <c r="AX467" s="1243"/>
      <c r="AY467" s="1244"/>
      <c r="AZ467" s="1245"/>
      <c r="BA467" s="1466"/>
      <c r="BB467" s="1466"/>
      <c r="BC467" s="1466"/>
      <c r="BD467" s="1466"/>
      <c r="BE467" s="1466"/>
      <c r="BF467" s="1466"/>
      <c r="BG467" s="1466"/>
      <c r="BH467" s="1488"/>
      <c r="BI467" s="1488"/>
      <c r="BJ467" s="1488"/>
      <c r="BK467" s="1488"/>
      <c r="BL467" s="1488"/>
      <c r="BM467" s="1488"/>
      <c r="BN467" s="1488"/>
      <c r="BO467" s="1468"/>
      <c r="BP467" s="1468"/>
      <c r="BQ467" s="1468"/>
      <c r="BR467" s="1468"/>
      <c r="BS467" s="1468"/>
      <c r="BT467" s="1468"/>
      <c r="BU467" s="1468"/>
      <c r="BV467" s="1305" t="str">
        <f>IFERROR(INDEX('報告書(２葉)'!$BJ$11:$BJ$95,MATCH(H465,'報告書(２葉)'!$BI$11:$BI$95,0)),"")</f>
        <v/>
      </c>
      <c r="BW467" s="1305"/>
      <c r="BX467" s="1305"/>
      <c r="BY467" s="1305"/>
      <c r="BZ467" s="1305"/>
      <c r="CA467" s="1305"/>
      <c r="CB467" s="1306"/>
      <c r="CC467" s="1329"/>
      <c r="CD467" s="1329"/>
      <c r="CE467" s="1329"/>
      <c r="CF467" s="1329"/>
      <c r="CG467" s="1329"/>
      <c r="CH467" s="1329"/>
      <c r="CI467" s="1329"/>
      <c r="CJ467" s="41"/>
    </row>
    <row r="468" spans="1:88" ht="20.100000000000001" customHeight="1" x14ac:dyDescent="0.15">
      <c r="A468" s="1471" t="str">
        <f ca="1">IFERROR(VLOOKUP(H468,INDIRECT("機械一覧"),2,FALSE),"")</f>
        <v/>
      </c>
      <c r="B468" s="1472"/>
      <c r="C468" s="1472"/>
      <c r="D468" s="1472"/>
      <c r="E468" s="1472"/>
      <c r="F468" s="1472"/>
      <c r="G468" s="1473"/>
      <c r="H468" s="1489"/>
      <c r="I468" s="1489"/>
      <c r="J468" s="1489"/>
      <c r="K468" s="182" t="s">
        <v>335</v>
      </c>
      <c r="L468" s="1237" t="str">
        <f ca="1">IFERROR(VLOOKUP(H468,INDIRECT("機械一覧"),5,FALSE),"")</f>
        <v/>
      </c>
      <c r="M468" s="1237"/>
      <c r="N468" s="1237"/>
      <c r="O468" s="1237"/>
      <c r="P468" s="1237"/>
      <c r="Q468" s="1237"/>
      <c r="R468" s="1237"/>
      <c r="S468" s="1238"/>
      <c r="T468" s="1479"/>
      <c r="U468" s="1479"/>
      <c r="V468" s="1479"/>
      <c r="W468" s="1480" t="str">
        <f ca="1">IFERROR(VLOOKUP(H468,INDIRECT("機械一覧"),14,FALSE),"")</f>
        <v/>
      </c>
      <c r="X468" s="1481"/>
      <c r="Y468" s="1482"/>
      <c r="Z468" s="1480" t="str">
        <f ca="1">IFERROR(VLOOKUP(H468,INDIRECT("機械一覧"),16,FALSE),"")</f>
        <v/>
      </c>
      <c r="AA468" s="1481"/>
      <c r="AB468" s="1481"/>
      <c r="AC468" s="1481"/>
      <c r="AD468" s="1482"/>
      <c r="AE468" s="1239"/>
      <c r="AF468" s="1240"/>
      <c r="AG468" s="202" t="s">
        <v>27</v>
      </c>
      <c r="AH468" s="1240"/>
      <c r="AI468" s="1240"/>
      <c r="AJ468" s="1241" t="s">
        <v>307</v>
      </c>
      <c r="AK468" s="1241"/>
      <c r="AL468" s="1242"/>
      <c r="AM468" s="1243"/>
      <c r="AN468" s="1244"/>
      <c r="AO468" s="1245"/>
      <c r="AP468" s="1243"/>
      <c r="AQ468" s="1244"/>
      <c r="AR468" s="1245"/>
      <c r="AS468" s="1246"/>
      <c r="AT468" s="1247"/>
      <c r="AU468" s="205" t="s">
        <v>386</v>
      </c>
      <c r="AV468" s="1248"/>
      <c r="AW468" s="1249"/>
      <c r="AX468" s="1243"/>
      <c r="AY468" s="1244"/>
      <c r="AZ468" s="1245"/>
      <c r="BA468" s="1465" t="str">
        <f>IF(AND(ISBLANK(AP468),ISBLANK(AX468),ISBLANK(AP469),ISBLANK(AX469),ISBLANK(AP470),ISBLANK(AX470))," ",IF(AND(ISBLANK(AP469),ISBLANK(AX469),ISBLANK(AP470),ISBLANK(AX470)),AP468*AX468,IF(AND(ISBLANK(AP470),ISBLANK(AX470)),(AP468*AX468)+(AP469*AX469),(AP468*AX468)+(AP469*AX469)+(AP470*AX470))))</f>
        <v xml:space="preserve"> </v>
      </c>
      <c r="BB468" s="1465"/>
      <c r="BC468" s="1465"/>
      <c r="BD468" s="1465"/>
      <c r="BE468" s="1465"/>
      <c r="BF468" s="1465"/>
      <c r="BG468" s="1465"/>
      <c r="BH468" s="1488"/>
      <c r="BI468" s="1488"/>
      <c r="BJ468" s="1488"/>
      <c r="BK468" s="1488"/>
      <c r="BL468" s="1488"/>
      <c r="BM468" s="1488"/>
      <c r="BN468" s="1488"/>
      <c r="BO468" s="1468" t="str">
        <f>IF(OR(BA468=" ",ISBLANK(BH468))," ",ROUNDDOWN(BA468*BH468,0))</f>
        <v xml:space="preserve"> </v>
      </c>
      <c r="BP468" s="1468"/>
      <c r="BQ468" s="1468"/>
      <c r="BR468" s="1468"/>
      <c r="BS468" s="1468"/>
      <c r="BT468" s="1468"/>
      <c r="BU468" s="1468"/>
      <c r="BV468" s="1469">
        <f>IFERROR(INDEX('報告書(２葉)'!$BK$11:$BK$95,MATCH(H468,'報告書(２葉)'!$BI$11:$BI$95,0)),"")</f>
        <v>0</v>
      </c>
      <c r="BW468" s="1469"/>
      <c r="BX468" s="1469"/>
      <c r="BY468" s="1469"/>
      <c r="BZ468" s="1469"/>
      <c r="CA468" s="1469"/>
      <c r="CB468" s="1470"/>
      <c r="CC468" s="1329"/>
      <c r="CD468" s="1329"/>
      <c r="CE468" s="1329"/>
      <c r="CF468" s="1329"/>
      <c r="CG468" s="1329"/>
      <c r="CH468" s="1329"/>
      <c r="CI468" s="1329"/>
      <c r="CJ468" s="41"/>
    </row>
    <row r="469" spans="1:88" ht="20.100000000000001" customHeight="1" x14ac:dyDescent="0.15">
      <c r="A469" s="1474"/>
      <c r="B469" s="941"/>
      <c r="C469" s="941"/>
      <c r="D469" s="941"/>
      <c r="E469" s="941"/>
      <c r="F469" s="941"/>
      <c r="G469" s="1475"/>
      <c r="H469" s="1489"/>
      <c r="I469" s="1489"/>
      <c r="J469" s="1489"/>
      <c r="K469" s="1332" t="str">
        <f ca="1">IFERROR(VLOOKUP(H468,INDIRECT("機械一覧"),3,FALSE),"")</f>
        <v/>
      </c>
      <c r="L469" s="1333"/>
      <c r="M469" s="1333"/>
      <c r="N469" s="1333"/>
      <c r="O469" s="1333"/>
      <c r="P469" s="1333"/>
      <c r="Q469" s="1333"/>
      <c r="R469" s="1333"/>
      <c r="S469" s="1334"/>
      <c r="T469" s="1479"/>
      <c r="U469" s="1479"/>
      <c r="V469" s="1479"/>
      <c r="W469" s="1447"/>
      <c r="X469" s="1450"/>
      <c r="Y469" s="1449"/>
      <c r="Z469" s="1447"/>
      <c r="AA469" s="1450"/>
      <c r="AB469" s="1450"/>
      <c r="AC469" s="1450"/>
      <c r="AD469" s="1449"/>
      <c r="AE469" s="833"/>
      <c r="AF469" s="833"/>
      <c r="AG469" s="833"/>
      <c r="AH469" s="833"/>
      <c r="AI469" s="833"/>
      <c r="AJ469" s="833"/>
      <c r="AK469" s="833"/>
      <c r="AL469" s="908"/>
      <c r="AM469" s="1243"/>
      <c r="AN469" s="1244"/>
      <c r="AO469" s="1245"/>
      <c r="AP469" s="1243"/>
      <c r="AQ469" s="1244"/>
      <c r="AR469" s="1245"/>
      <c r="AS469" s="1246"/>
      <c r="AT469" s="1247"/>
      <c r="AU469" s="205" t="s">
        <v>386</v>
      </c>
      <c r="AV469" s="1248"/>
      <c r="AW469" s="1249"/>
      <c r="AX469" s="1243"/>
      <c r="AY469" s="1244"/>
      <c r="AZ469" s="1245"/>
      <c r="BA469" s="1466"/>
      <c r="BB469" s="1466"/>
      <c r="BC469" s="1466"/>
      <c r="BD469" s="1466"/>
      <c r="BE469" s="1466"/>
      <c r="BF469" s="1466"/>
      <c r="BG469" s="1466"/>
      <c r="BH469" s="1488"/>
      <c r="BI469" s="1488"/>
      <c r="BJ469" s="1488"/>
      <c r="BK469" s="1488"/>
      <c r="BL469" s="1488"/>
      <c r="BM469" s="1488"/>
      <c r="BN469" s="1488"/>
      <c r="BO469" s="1468"/>
      <c r="BP469" s="1468"/>
      <c r="BQ469" s="1468"/>
      <c r="BR469" s="1468"/>
      <c r="BS469" s="1468"/>
      <c r="BT469" s="1468"/>
      <c r="BU469" s="1468"/>
      <c r="BV469" s="1469"/>
      <c r="BW469" s="1469"/>
      <c r="BX469" s="1469"/>
      <c r="BY469" s="1469"/>
      <c r="BZ469" s="1469"/>
      <c r="CA469" s="1469"/>
      <c r="CB469" s="1470"/>
      <c r="CC469" s="1329"/>
      <c r="CD469" s="1329"/>
      <c r="CE469" s="1329"/>
      <c r="CF469" s="1329"/>
      <c r="CG469" s="1329"/>
      <c r="CH469" s="1329"/>
      <c r="CI469" s="1329"/>
      <c r="CJ469" s="41"/>
    </row>
    <row r="470" spans="1:88" ht="20.100000000000001" customHeight="1" x14ac:dyDescent="0.15">
      <c r="A470" s="1476"/>
      <c r="B470" s="1477"/>
      <c r="C470" s="1477"/>
      <c r="D470" s="1477"/>
      <c r="E470" s="1477"/>
      <c r="F470" s="1477"/>
      <c r="G470" s="1478"/>
      <c r="H470" s="1489"/>
      <c r="I470" s="1489"/>
      <c r="J470" s="1489"/>
      <c r="K470" s="1380" t="str">
        <f ca="1">IFERROR(VLOOKUP(H468,INDIRECT("機械一覧"),4,FALSE),"")</f>
        <v/>
      </c>
      <c r="L470" s="1381"/>
      <c r="M470" s="1381"/>
      <c r="N470" s="1381"/>
      <c r="O470" s="1381"/>
      <c r="P470" s="1381"/>
      <c r="Q470" s="1381"/>
      <c r="R470" s="1381"/>
      <c r="S470" s="198" t="s">
        <v>351</v>
      </c>
      <c r="T470" s="1479"/>
      <c r="U470" s="1479"/>
      <c r="V470" s="1479"/>
      <c r="W470" s="1483"/>
      <c r="X470" s="1484"/>
      <c r="Y470" s="1485"/>
      <c r="Z470" s="1483"/>
      <c r="AA470" s="1484"/>
      <c r="AB470" s="1484"/>
      <c r="AC470" s="1484"/>
      <c r="AD470" s="1485"/>
      <c r="AE470" s="1308"/>
      <c r="AF470" s="1309"/>
      <c r="AG470" s="201" t="s">
        <v>27</v>
      </c>
      <c r="AH470" s="1309"/>
      <c r="AI470" s="1309"/>
      <c r="AJ470" s="1310" t="s">
        <v>135</v>
      </c>
      <c r="AK470" s="1310"/>
      <c r="AL470" s="1311"/>
      <c r="AM470" s="1243"/>
      <c r="AN470" s="1244"/>
      <c r="AO470" s="1245"/>
      <c r="AP470" s="1243"/>
      <c r="AQ470" s="1244"/>
      <c r="AR470" s="1245"/>
      <c r="AS470" s="1246"/>
      <c r="AT470" s="1247"/>
      <c r="AU470" s="205" t="s">
        <v>386</v>
      </c>
      <c r="AV470" s="1248"/>
      <c r="AW470" s="1249"/>
      <c r="AX470" s="1243"/>
      <c r="AY470" s="1244"/>
      <c r="AZ470" s="1245"/>
      <c r="BA470" s="1466"/>
      <c r="BB470" s="1466"/>
      <c r="BC470" s="1466"/>
      <c r="BD470" s="1466"/>
      <c r="BE470" s="1466"/>
      <c r="BF470" s="1466"/>
      <c r="BG470" s="1466"/>
      <c r="BH470" s="1490"/>
      <c r="BI470" s="1490"/>
      <c r="BJ470" s="1490"/>
      <c r="BK470" s="1490"/>
      <c r="BL470" s="1490"/>
      <c r="BM470" s="1490"/>
      <c r="BN470" s="1490"/>
      <c r="BO470" s="1468"/>
      <c r="BP470" s="1468"/>
      <c r="BQ470" s="1468"/>
      <c r="BR470" s="1468"/>
      <c r="BS470" s="1468"/>
      <c r="BT470" s="1468"/>
      <c r="BU470" s="1468"/>
      <c r="BV470" s="1305" t="str">
        <f>IFERROR(INDEX('報告書(２葉)'!$BJ$11:$BJ$95,MATCH(H468,'報告書(２葉)'!$BI$11:$BI$95,0)),"")</f>
        <v/>
      </c>
      <c r="BW470" s="1305"/>
      <c r="BX470" s="1305"/>
      <c r="BY470" s="1305"/>
      <c r="BZ470" s="1305"/>
      <c r="CA470" s="1305"/>
      <c r="CB470" s="1306"/>
      <c r="CC470" s="1329"/>
      <c r="CD470" s="1329"/>
      <c r="CE470" s="1329"/>
      <c r="CF470" s="1329"/>
      <c r="CG470" s="1329"/>
      <c r="CH470" s="1329"/>
      <c r="CI470" s="1329"/>
      <c r="CJ470" s="41"/>
    </row>
    <row r="471" spans="1:88" ht="20.100000000000001" customHeight="1" x14ac:dyDescent="0.15">
      <c r="A471" s="1471" t="str">
        <f ca="1">IFERROR(VLOOKUP(H471,INDIRECT("機械一覧"),2,FALSE),"")</f>
        <v/>
      </c>
      <c r="B471" s="1472"/>
      <c r="C471" s="1472"/>
      <c r="D471" s="1472"/>
      <c r="E471" s="1472"/>
      <c r="F471" s="1472"/>
      <c r="G471" s="1473"/>
      <c r="H471" s="1489"/>
      <c r="I471" s="1489"/>
      <c r="J471" s="1489"/>
      <c r="K471" s="182" t="s">
        <v>335</v>
      </c>
      <c r="L471" s="1237" t="str">
        <f ca="1">IFERROR(VLOOKUP(H471,INDIRECT("機械一覧"),5,FALSE),"")</f>
        <v/>
      </c>
      <c r="M471" s="1237"/>
      <c r="N471" s="1237"/>
      <c r="O471" s="1237"/>
      <c r="P471" s="1237"/>
      <c r="Q471" s="1237"/>
      <c r="R471" s="1237"/>
      <c r="S471" s="1238"/>
      <c r="T471" s="1479"/>
      <c r="U471" s="1479"/>
      <c r="V471" s="1479"/>
      <c r="W471" s="1480" t="str">
        <f ca="1">IFERROR(VLOOKUP(H471,INDIRECT("機械一覧"),14,FALSE),"")</f>
        <v/>
      </c>
      <c r="X471" s="1481"/>
      <c r="Y471" s="1482"/>
      <c r="Z471" s="1480" t="str">
        <f ca="1">IFERROR(VLOOKUP(H471,INDIRECT("機械一覧"),16,FALSE),"")</f>
        <v/>
      </c>
      <c r="AA471" s="1481"/>
      <c r="AB471" s="1481"/>
      <c r="AC471" s="1481"/>
      <c r="AD471" s="1482"/>
      <c r="AE471" s="1239"/>
      <c r="AF471" s="1240"/>
      <c r="AG471" s="202" t="s">
        <v>27</v>
      </c>
      <c r="AH471" s="1240"/>
      <c r="AI471" s="1240"/>
      <c r="AJ471" s="1241" t="s">
        <v>307</v>
      </c>
      <c r="AK471" s="1241"/>
      <c r="AL471" s="1242"/>
      <c r="AM471" s="1243"/>
      <c r="AN471" s="1244"/>
      <c r="AO471" s="1245"/>
      <c r="AP471" s="1243"/>
      <c r="AQ471" s="1244"/>
      <c r="AR471" s="1245"/>
      <c r="AS471" s="1246"/>
      <c r="AT471" s="1247"/>
      <c r="AU471" s="205" t="s">
        <v>386</v>
      </c>
      <c r="AV471" s="1248"/>
      <c r="AW471" s="1249"/>
      <c r="AX471" s="1243"/>
      <c r="AY471" s="1244"/>
      <c r="AZ471" s="1245"/>
      <c r="BA471" s="1465" t="str">
        <f>IF(AND(ISBLANK(AP471),ISBLANK(AX471),ISBLANK(AP472),ISBLANK(AX472),ISBLANK(AP473),ISBLANK(AX473))," ",IF(AND(ISBLANK(AP472),ISBLANK(AX472),ISBLANK(AP473),ISBLANK(AX473)),AP471*AX471,IF(AND(ISBLANK(AP473),ISBLANK(AX473)),(AP471*AX471)+(AP472*AX472),(AP471*AX471)+(AP472*AX472)+(AP473*AX473))))</f>
        <v xml:space="preserve"> </v>
      </c>
      <c r="BB471" s="1465"/>
      <c r="BC471" s="1465"/>
      <c r="BD471" s="1465"/>
      <c r="BE471" s="1465"/>
      <c r="BF471" s="1465"/>
      <c r="BG471" s="1465"/>
      <c r="BH471" s="1488"/>
      <c r="BI471" s="1488"/>
      <c r="BJ471" s="1488"/>
      <c r="BK471" s="1488"/>
      <c r="BL471" s="1488"/>
      <c r="BM471" s="1488"/>
      <c r="BN471" s="1488"/>
      <c r="BO471" s="1468" t="str">
        <f>IF(OR(BA471=" ",ISBLANK(BH471))," ",ROUNDDOWN(BA471*BH471,0))</f>
        <v xml:space="preserve"> </v>
      </c>
      <c r="BP471" s="1468"/>
      <c r="BQ471" s="1468"/>
      <c r="BR471" s="1468"/>
      <c r="BS471" s="1468"/>
      <c r="BT471" s="1468"/>
      <c r="BU471" s="1468"/>
      <c r="BV471" s="1469">
        <f>IFERROR(INDEX('報告書(２葉)'!$BK$11:$BK$95,MATCH(H471,'報告書(２葉)'!$BI$11:$BI$95,0)),"")</f>
        <v>0</v>
      </c>
      <c r="BW471" s="1469"/>
      <c r="BX471" s="1469"/>
      <c r="BY471" s="1469"/>
      <c r="BZ471" s="1469"/>
      <c r="CA471" s="1469"/>
      <c r="CB471" s="1470"/>
      <c r="CC471" s="1329"/>
      <c r="CD471" s="1329"/>
      <c r="CE471" s="1329"/>
      <c r="CF471" s="1329"/>
      <c r="CG471" s="1329"/>
      <c r="CH471" s="1329"/>
      <c r="CI471" s="1329"/>
      <c r="CJ471" s="41"/>
    </row>
    <row r="472" spans="1:88" ht="20.100000000000001" customHeight="1" x14ac:dyDescent="0.15">
      <c r="A472" s="1474"/>
      <c r="B472" s="941"/>
      <c r="C472" s="941"/>
      <c r="D472" s="941"/>
      <c r="E472" s="941"/>
      <c r="F472" s="941"/>
      <c r="G472" s="1475"/>
      <c r="H472" s="1489"/>
      <c r="I472" s="1489"/>
      <c r="J472" s="1489"/>
      <c r="K472" s="1332" t="str">
        <f ca="1">IFERROR(VLOOKUP(H471,INDIRECT("機械一覧"),3,FALSE),"")</f>
        <v/>
      </c>
      <c r="L472" s="1333"/>
      <c r="M472" s="1333"/>
      <c r="N472" s="1333"/>
      <c r="O472" s="1333"/>
      <c r="P472" s="1333"/>
      <c r="Q472" s="1333"/>
      <c r="R472" s="1333"/>
      <c r="S472" s="1334"/>
      <c r="T472" s="1479"/>
      <c r="U472" s="1479"/>
      <c r="V472" s="1479"/>
      <c r="W472" s="1447"/>
      <c r="X472" s="1450"/>
      <c r="Y472" s="1449"/>
      <c r="Z472" s="1447"/>
      <c r="AA472" s="1450"/>
      <c r="AB472" s="1450"/>
      <c r="AC472" s="1450"/>
      <c r="AD472" s="1449"/>
      <c r="AE472" s="1318"/>
      <c r="AF472" s="833"/>
      <c r="AG472" s="833"/>
      <c r="AH472" s="833"/>
      <c r="AI472" s="833"/>
      <c r="AJ472" s="833"/>
      <c r="AK472" s="833"/>
      <c r="AL472" s="908"/>
      <c r="AM472" s="1243"/>
      <c r="AN472" s="1244"/>
      <c r="AO472" s="1245"/>
      <c r="AP472" s="1243"/>
      <c r="AQ472" s="1244"/>
      <c r="AR472" s="1245"/>
      <c r="AS472" s="1246"/>
      <c r="AT472" s="1247"/>
      <c r="AU472" s="205" t="s">
        <v>386</v>
      </c>
      <c r="AV472" s="1248"/>
      <c r="AW472" s="1249"/>
      <c r="AX472" s="1243"/>
      <c r="AY472" s="1244"/>
      <c r="AZ472" s="1245"/>
      <c r="BA472" s="1466"/>
      <c r="BB472" s="1466"/>
      <c r="BC472" s="1466"/>
      <c r="BD472" s="1466"/>
      <c r="BE472" s="1466"/>
      <c r="BF472" s="1466"/>
      <c r="BG472" s="1466"/>
      <c r="BH472" s="1488"/>
      <c r="BI472" s="1488"/>
      <c r="BJ472" s="1488"/>
      <c r="BK472" s="1488"/>
      <c r="BL472" s="1488"/>
      <c r="BM472" s="1488"/>
      <c r="BN472" s="1488"/>
      <c r="BO472" s="1468"/>
      <c r="BP472" s="1468"/>
      <c r="BQ472" s="1468"/>
      <c r="BR472" s="1468"/>
      <c r="BS472" s="1468"/>
      <c r="BT472" s="1468"/>
      <c r="BU472" s="1468"/>
      <c r="BV472" s="1469"/>
      <c r="BW472" s="1469"/>
      <c r="BX472" s="1469"/>
      <c r="BY472" s="1469"/>
      <c r="BZ472" s="1469"/>
      <c r="CA472" s="1469"/>
      <c r="CB472" s="1470"/>
      <c r="CC472" s="1329"/>
      <c r="CD472" s="1329"/>
      <c r="CE472" s="1329"/>
      <c r="CF472" s="1329"/>
      <c r="CG472" s="1329"/>
      <c r="CH472" s="1329"/>
      <c r="CI472" s="1329"/>
      <c r="CJ472" s="41"/>
    </row>
    <row r="473" spans="1:88" ht="20.100000000000001" customHeight="1" x14ac:dyDescent="0.15">
      <c r="A473" s="1491"/>
      <c r="B473" s="1492"/>
      <c r="C473" s="1492"/>
      <c r="D473" s="1492"/>
      <c r="E473" s="1492"/>
      <c r="F473" s="1492"/>
      <c r="G473" s="1493"/>
      <c r="H473" s="1494"/>
      <c r="I473" s="1494"/>
      <c r="J473" s="1494"/>
      <c r="K473" s="1514" t="str">
        <f ca="1">IFERROR(VLOOKUP(H471,INDIRECT("機械一覧"),4,FALSE),"")</f>
        <v/>
      </c>
      <c r="L473" s="1515"/>
      <c r="M473" s="1515"/>
      <c r="N473" s="1515"/>
      <c r="O473" s="1515"/>
      <c r="P473" s="1515"/>
      <c r="Q473" s="1515"/>
      <c r="R473" s="1515"/>
      <c r="S473" s="199" t="s">
        <v>351</v>
      </c>
      <c r="T473" s="1495"/>
      <c r="U473" s="1495"/>
      <c r="V473" s="1495"/>
      <c r="W473" s="1496"/>
      <c r="X473" s="1497"/>
      <c r="Y473" s="1498"/>
      <c r="Z473" s="1496"/>
      <c r="AA473" s="1497"/>
      <c r="AB473" s="1497"/>
      <c r="AC473" s="1497"/>
      <c r="AD473" s="1498"/>
      <c r="AE473" s="1501"/>
      <c r="AF473" s="1502"/>
      <c r="AG473" s="203" t="s">
        <v>27</v>
      </c>
      <c r="AH473" s="1502"/>
      <c r="AI473" s="1502"/>
      <c r="AJ473" s="1386" t="s">
        <v>135</v>
      </c>
      <c r="AK473" s="1386"/>
      <c r="AL473" s="1387"/>
      <c r="AM473" s="1368"/>
      <c r="AN473" s="1369"/>
      <c r="AO473" s="1370"/>
      <c r="AP473" s="1368"/>
      <c r="AQ473" s="1369"/>
      <c r="AR473" s="1370"/>
      <c r="AS473" s="1371"/>
      <c r="AT473" s="1372"/>
      <c r="AU473" s="206" t="s">
        <v>386</v>
      </c>
      <c r="AV473" s="1373"/>
      <c r="AW473" s="1374"/>
      <c r="AX473" s="1368"/>
      <c r="AY473" s="1369"/>
      <c r="AZ473" s="1370"/>
      <c r="BA473" s="1466"/>
      <c r="BB473" s="1466"/>
      <c r="BC473" s="1466"/>
      <c r="BD473" s="1466"/>
      <c r="BE473" s="1466"/>
      <c r="BF473" s="1466"/>
      <c r="BG473" s="1466"/>
      <c r="BH473" s="1490"/>
      <c r="BI473" s="1490"/>
      <c r="BJ473" s="1490"/>
      <c r="BK473" s="1490"/>
      <c r="BL473" s="1490"/>
      <c r="BM473" s="1490"/>
      <c r="BN473" s="1490"/>
      <c r="BO473" s="1468"/>
      <c r="BP473" s="1468"/>
      <c r="BQ473" s="1468"/>
      <c r="BR473" s="1468"/>
      <c r="BS473" s="1468"/>
      <c r="BT473" s="1468"/>
      <c r="BU473" s="1468"/>
      <c r="BV473" s="1305" t="str">
        <f>IFERROR(INDEX('報告書(２葉)'!$BJ$11:$BJ$95,MATCH(H471,'報告書(２葉)'!$BI$11:$BI$95,0)),"")</f>
        <v/>
      </c>
      <c r="BW473" s="1305"/>
      <c r="BX473" s="1305"/>
      <c r="BY473" s="1305"/>
      <c r="BZ473" s="1305"/>
      <c r="CA473" s="1305"/>
      <c r="CB473" s="1306"/>
      <c r="CC473" s="1329"/>
      <c r="CD473" s="1329"/>
      <c r="CE473" s="1329"/>
      <c r="CF473" s="1329"/>
      <c r="CG473" s="1329"/>
      <c r="CH473" s="1329"/>
      <c r="CI473" s="1329"/>
      <c r="CJ473" s="41"/>
    </row>
    <row r="474" spans="1:88" ht="9.9499999999999993" customHeight="1" x14ac:dyDescent="0.1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c r="AQ474" s="42"/>
      <c r="AR474" s="42"/>
      <c r="AS474" s="42"/>
      <c r="AT474" s="42"/>
      <c r="AU474" s="42"/>
      <c r="AV474" s="42"/>
      <c r="AW474" s="42"/>
      <c r="AX474" s="42"/>
      <c r="AY474" s="42"/>
      <c r="AZ474" s="42"/>
      <c r="BA474" s="1163" t="s">
        <v>353</v>
      </c>
      <c r="BB474" s="831"/>
      <c r="BC474" s="831"/>
      <c r="BD474" s="831"/>
      <c r="BE474" s="831"/>
      <c r="BF474" s="831"/>
      <c r="BG474" s="831"/>
      <c r="BH474" s="831"/>
      <c r="BI474" s="831"/>
      <c r="BJ474" s="831"/>
      <c r="BK474" s="831"/>
      <c r="BL474" s="831"/>
      <c r="BM474" s="831"/>
      <c r="BN474" s="1164"/>
      <c r="BO474" s="208" t="s">
        <v>409</v>
      </c>
      <c r="BP474" s="1312" t="str">
        <f>IF(SUM(BO459:BU473)=0," ",SUM(BO459:BU473))</f>
        <v xml:space="preserve"> </v>
      </c>
      <c r="BQ474" s="1312"/>
      <c r="BR474" s="1312"/>
      <c r="BS474" s="1312"/>
      <c r="BT474" s="1312"/>
      <c r="BU474" s="209" t="s">
        <v>149</v>
      </c>
      <c r="BV474" s="208" t="s">
        <v>409</v>
      </c>
      <c r="BW474" s="1313" t="str">
        <f>IF(SUM(BV459,BV462,BV465,BV468,BV471)=0," ",SUM(BV459,BV462,BV465,BV468,BV471))</f>
        <v xml:space="preserve"> </v>
      </c>
      <c r="BX474" s="1313"/>
      <c r="BY474" s="1313"/>
      <c r="BZ474" s="1313"/>
      <c r="CA474" s="1313"/>
      <c r="CB474" s="212" t="s">
        <v>149</v>
      </c>
      <c r="CC474" s="213" t="s">
        <v>409</v>
      </c>
      <c r="CD474" s="1312" t="str">
        <f>IF(SUM(CC459:CI473)=0," ",SUM(CC459:CI473))</f>
        <v xml:space="preserve"> </v>
      </c>
      <c r="CE474" s="1312"/>
      <c r="CF474" s="1312"/>
      <c r="CG474" s="1312"/>
      <c r="CH474" s="1312"/>
      <c r="CI474" s="215" t="s">
        <v>149</v>
      </c>
      <c r="CJ474" s="42"/>
    </row>
    <row r="475" spans="1:88" ht="12" customHeight="1" x14ac:dyDescent="0.15">
      <c r="A475" s="192" t="s">
        <v>410</v>
      </c>
      <c r="B475" s="42"/>
      <c r="C475" s="51" t="s">
        <v>411</v>
      </c>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c r="AQ475" s="42"/>
      <c r="AR475" s="42"/>
      <c r="AS475" s="42"/>
      <c r="AT475" s="42"/>
      <c r="AU475" s="42"/>
      <c r="AV475" s="42"/>
      <c r="AW475" s="42"/>
      <c r="AX475" s="42"/>
      <c r="AY475" s="42"/>
      <c r="AZ475" s="42"/>
      <c r="BA475" s="874"/>
      <c r="BB475" s="833"/>
      <c r="BC475" s="833"/>
      <c r="BD475" s="833"/>
      <c r="BE475" s="833"/>
      <c r="BF475" s="833"/>
      <c r="BG475" s="833"/>
      <c r="BH475" s="833"/>
      <c r="BI475" s="833"/>
      <c r="BJ475" s="833"/>
      <c r="BK475" s="833"/>
      <c r="BL475" s="833"/>
      <c r="BM475" s="833"/>
      <c r="BN475" s="908"/>
      <c r="BO475" s="1337"/>
      <c r="BP475" s="1338"/>
      <c r="BQ475" s="1338"/>
      <c r="BR475" s="1338"/>
      <c r="BS475" s="1338"/>
      <c r="BT475" s="1338"/>
      <c r="BU475" s="1339"/>
      <c r="BV475" s="1337"/>
      <c r="BW475" s="1338"/>
      <c r="BX475" s="1338"/>
      <c r="BY475" s="1338"/>
      <c r="BZ475" s="1338"/>
      <c r="CA475" s="1338"/>
      <c r="CB475" s="1339"/>
      <c r="CC475" s="1343"/>
      <c r="CD475" s="1344"/>
      <c r="CE475" s="1344"/>
      <c r="CF475" s="1344"/>
      <c r="CG475" s="1344"/>
      <c r="CH475" s="1344"/>
      <c r="CI475" s="1345"/>
      <c r="CJ475" s="42"/>
    </row>
    <row r="476" spans="1:88" ht="12" customHeight="1" x14ac:dyDescent="0.15">
      <c r="A476" s="42"/>
      <c r="B476" s="42"/>
      <c r="C476" s="51" t="s">
        <v>413</v>
      </c>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c r="AT476" s="42"/>
      <c r="AU476" s="42"/>
      <c r="AV476" s="42"/>
      <c r="AW476" s="42"/>
      <c r="AX476" s="42"/>
      <c r="AY476" s="42"/>
      <c r="AZ476" s="42"/>
      <c r="BA476" s="1335"/>
      <c r="BB476" s="504"/>
      <c r="BC476" s="504"/>
      <c r="BD476" s="504"/>
      <c r="BE476" s="504"/>
      <c r="BF476" s="504"/>
      <c r="BG476" s="504"/>
      <c r="BH476" s="504"/>
      <c r="BI476" s="504"/>
      <c r="BJ476" s="504"/>
      <c r="BK476" s="504"/>
      <c r="BL476" s="504"/>
      <c r="BM476" s="504"/>
      <c r="BN476" s="1336"/>
      <c r="BO476" s="1340"/>
      <c r="BP476" s="1341"/>
      <c r="BQ476" s="1341"/>
      <c r="BR476" s="1341"/>
      <c r="BS476" s="1341"/>
      <c r="BT476" s="1341"/>
      <c r="BU476" s="1342"/>
      <c r="BV476" s="1340"/>
      <c r="BW476" s="1341"/>
      <c r="BX476" s="1341"/>
      <c r="BY476" s="1341"/>
      <c r="BZ476" s="1341"/>
      <c r="CA476" s="1341"/>
      <c r="CB476" s="1342"/>
      <c r="CC476" s="1346"/>
      <c r="CD476" s="1341"/>
      <c r="CE476" s="1341"/>
      <c r="CF476" s="1341"/>
      <c r="CG476" s="1341"/>
      <c r="CH476" s="1341"/>
      <c r="CI476" s="1347"/>
      <c r="CJ476" s="42"/>
    </row>
    <row r="477" spans="1:88" ht="12" customHeight="1" x14ac:dyDescent="0.15">
      <c r="A477" s="42"/>
      <c r="B477" s="42"/>
      <c r="C477" s="51" t="s">
        <v>322</v>
      </c>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c r="AP477" s="42"/>
      <c r="AQ477" s="42"/>
      <c r="AR477" s="42"/>
      <c r="AS477" s="42"/>
      <c r="AT477" s="42"/>
      <c r="AU477" s="42"/>
      <c r="AV477" s="42"/>
      <c r="AW477" s="42"/>
      <c r="AX477" s="42"/>
      <c r="AY477" s="42"/>
      <c r="AZ477" s="42"/>
      <c r="BA477" s="207" t="s">
        <v>284</v>
      </c>
      <c r="BB477" s="49"/>
      <c r="BC477" s="53"/>
      <c r="BD477" s="1348" t="s">
        <v>222</v>
      </c>
      <c r="BE477" s="1349"/>
      <c r="BF477" s="1349"/>
      <c r="BG477" s="1349"/>
      <c r="BH477" s="1349"/>
      <c r="BI477" s="1349"/>
      <c r="BJ477" s="1349"/>
      <c r="BK477" s="1349"/>
      <c r="BL477" s="1349"/>
      <c r="BM477" s="1349"/>
      <c r="BN477" s="1350"/>
      <c r="BO477" s="1267" t="s">
        <v>415</v>
      </c>
      <c r="BP477" s="1314"/>
      <c r="BQ477" s="1314"/>
      <c r="BR477" s="1314"/>
      <c r="BS477" s="1314"/>
      <c r="BT477" s="1314"/>
      <c r="BU477" s="1315"/>
      <c r="BV477" s="1348" t="s">
        <v>31</v>
      </c>
      <c r="BW477" s="1349"/>
      <c r="BX477" s="1349"/>
      <c r="BY477" s="1349"/>
      <c r="BZ477" s="1349"/>
      <c r="CA477" s="1349"/>
      <c r="CB477" s="1350"/>
      <c r="CC477" s="1316" t="s">
        <v>415</v>
      </c>
      <c r="CD477" s="397"/>
      <c r="CE477" s="397"/>
      <c r="CF477" s="397"/>
      <c r="CG477" s="397"/>
      <c r="CH477" s="397"/>
      <c r="CI477" s="1317"/>
      <c r="CJ477" s="42"/>
    </row>
    <row r="478" spans="1:88" ht="12" customHeight="1" x14ac:dyDescent="0.15">
      <c r="A478" s="42"/>
      <c r="B478" s="42"/>
      <c r="C478" s="51" t="s">
        <v>416</v>
      </c>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c r="AQ478" s="42"/>
      <c r="AR478" s="42"/>
      <c r="AS478" s="42"/>
      <c r="AT478" s="42"/>
      <c r="AU478" s="42"/>
      <c r="AV478" s="42"/>
      <c r="AW478" s="42"/>
      <c r="AX478" s="42"/>
      <c r="AY478" s="42"/>
      <c r="AZ478" s="42"/>
      <c r="BA478" s="1357" t="s">
        <v>417</v>
      </c>
      <c r="BB478" s="1358"/>
      <c r="BC478" s="1358"/>
      <c r="BD478" s="1351"/>
      <c r="BE478" s="1352"/>
      <c r="BF478" s="1352"/>
      <c r="BG478" s="1352"/>
      <c r="BH478" s="1352"/>
      <c r="BI478" s="1352"/>
      <c r="BJ478" s="1352"/>
      <c r="BK478" s="1352"/>
      <c r="BL478" s="1352"/>
      <c r="BM478" s="1352"/>
      <c r="BN478" s="1353"/>
      <c r="BO478" s="1337"/>
      <c r="BP478" s="1361"/>
      <c r="BQ478" s="1361"/>
      <c r="BR478" s="1361"/>
      <c r="BS478" s="1361"/>
      <c r="BT478" s="1361"/>
      <c r="BU478" s="1362"/>
      <c r="BV478" s="1351"/>
      <c r="BW478" s="1352"/>
      <c r="BX478" s="1352"/>
      <c r="BY478" s="1352"/>
      <c r="BZ478" s="1352"/>
      <c r="CA478" s="1352"/>
      <c r="CB478" s="1353"/>
      <c r="CC478" s="1337"/>
      <c r="CD478" s="1361"/>
      <c r="CE478" s="1361"/>
      <c r="CF478" s="1361"/>
      <c r="CG478" s="1361"/>
      <c r="CH478" s="1361"/>
      <c r="CI478" s="1366"/>
      <c r="CJ478" s="42"/>
    </row>
    <row r="479" spans="1:88" ht="12" customHeight="1" x14ac:dyDescent="0.1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c r="AS479" s="42"/>
      <c r="AT479" s="42"/>
      <c r="AU479" s="42"/>
      <c r="AV479" s="42"/>
      <c r="AW479" s="42"/>
      <c r="AX479" s="42"/>
      <c r="AY479" s="42"/>
      <c r="AZ479" s="42"/>
      <c r="BA479" s="1357"/>
      <c r="BB479" s="1358"/>
      <c r="BC479" s="1358"/>
      <c r="BD479" s="1351"/>
      <c r="BE479" s="1352"/>
      <c r="BF479" s="1352"/>
      <c r="BG479" s="1352"/>
      <c r="BH479" s="1352"/>
      <c r="BI479" s="1352"/>
      <c r="BJ479" s="1352"/>
      <c r="BK479" s="1352"/>
      <c r="BL479" s="1352"/>
      <c r="BM479" s="1352"/>
      <c r="BN479" s="1353"/>
      <c r="BO479" s="1337"/>
      <c r="BP479" s="1361"/>
      <c r="BQ479" s="1361"/>
      <c r="BR479" s="1361"/>
      <c r="BS479" s="1361"/>
      <c r="BT479" s="1361"/>
      <c r="BU479" s="1362"/>
      <c r="BV479" s="1351"/>
      <c r="BW479" s="1352"/>
      <c r="BX479" s="1352"/>
      <c r="BY479" s="1352"/>
      <c r="BZ479" s="1352"/>
      <c r="CA479" s="1352"/>
      <c r="CB479" s="1353"/>
      <c r="CC479" s="1337"/>
      <c r="CD479" s="1361"/>
      <c r="CE479" s="1361"/>
      <c r="CF479" s="1361"/>
      <c r="CG479" s="1361"/>
      <c r="CH479" s="1361"/>
      <c r="CI479" s="1366"/>
      <c r="CJ479" s="42"/>
    </row>
    <row r="480" spans="1:88" ht="12" customHeight="1" x14ac:dyDescent="0.1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c r="AP480" s="42"/>
      <c r="AQ480" s="42"/>
      <c r="AR480" s="42"/>
      <c r="AS480" s="42"/>
      <c r="AT480" s="42"/>
      <c r="AU480" s="42"/>
      <c r="AV480" s="42"/>
      <c r="AW480" s="42"/>
      <c r="AX480" s="42"/>
      <c r="AY480" s="42"/>
      <c r="AZ480" s="42"/>
      <c r="BA480" s="1359"/>
      <c r="BB480" s="1360"/>
      <c r="BC480" s="1360"/>
      <c r="BD480" s="1354"/>
      <c r="BE480" s="1355"/>
      <c r="BF480" s="1355"/>
      <c r="BG480" s="1355"/>
      <c r="BH480" s="1355"/>
      <c r="BI480" s="1355"/>
      <c r="BJ480" s="1355"/>
      <c r="BK480" s="1355"/>
      <c r="BL480" s="1355"/>
      <c r="BM480" s="1355"/>
      <c r="BN480" s="1356"/>
      <c r="BO480" s="1363"/>
      <c r="BP480" s="1364"/>
      <c r="BQ480" s="1364"/>
      <c r="BR480" s="1364"/>
      <c r="BS480" s="1364"/>
      <c r="BT480" s="1364"/>
      <c r="BU480" s="1365"/>
      <c r="BV480" s="1354"/>
      <c r="BW480" s="1355"/>
      <c r="BX480" s="1355"/>
      <c r="BY480" s="1355"/>
      <c r="BZ480" s="1355"/>
      <c r="CA480" s="1355"/>
      <c r="CB480" s="1356"/>
      <c r="CC480" s="1363"/>
      <c r="CD480" s="1364"/>
      <c r="CE480" s="1364"/>
      <c r="CF480" s="1364"/>
      <c r="CG480" s="1364"/>
      <c r="CH480" s="1364"/>
      <c r="CI480" s="1367"/>
      <c r="CJ480" s="42"/>
    </row>
    <row r="481" spans="1:88" ht="5.0999999999999996" customHeight="1" x14ac:dyDescent="0.1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c r="AP481" s="42"/>
      <c r="AQ481" s="42"/>
      <c r="AR481" s="42"/>
      <c r="AS481" s="42"/>
      <c r="AT481" s="42"/>
      <c r="AU481" s="42"/>
      <c r="AV481" s="42"/>
      <c r="AW481" s="42"/>
      <c r="AX481" s="42"/>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c r="BV481" s="42"/>
      <c r="BW481" s="42"/>
      <c r="BX481" s="42"/>
      <c r="BY481" s="42"/>
      <c r="BZ481" s="42"/>
      <c r="CA481" s="42"/>
      <c r="CB481" s="42"/>
      <c r="CC481" s="42"/>
      <c r="CD481" s="42"/>
      <c r="CE481" s="42"/>
      <c r="CF481" s="42"/>
      <c r="CG481" s="42"/>
      <c r="CH481" s="42"/>
      <c r="CI481" s="42"/>
      <c r="CJ481" s="42"/>
    </row>
    <row r="482" spans="1:88" ht="12" customHeight="1" x14ac:dyDescent="0.15">
      <c r="A482" s="40" t="s">
        <v>377</v>
      </c>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c r="AP482" s="42"/>
      <c r="AQ482" s="42"/>
      <c r="AR482" s="42"/>
      <c r="AS482" s="42"/>
      <c r="AT482" s="42"/>
      <c r="AU482" s="42"/>
      <c r="AV482" s="42"/>
      <c r="AW482" s="42"/>
      <c r="AX482" s="42"/>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c r="BV482" s="42"/>
      <c r="BW482" s="42"/>
      <c r="BX482" s="42"/>
      <c r="BY482" s="42"/>
      <c r="BZ482" s="42"/>
      <c r="CA482" s="42"/>
      <c r="CB482" s="42"/>
      <c r="CC482" s="42"/>
      <c r="CD482" s="42"/>
      <c r="CE482" s="42"/>
      <c r="CF482" s="42"/>
      <c r="CG482" s="42"/>
      <c r="CH482" s="42"/>
      <c r="CI482" s="42"/>
      <c r="CJ482" s="42"/>
    </row>
    <row r="483" spans="1:88" ht="12" customHeight="1" x14ac:dyDescent="0.1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c r="AP483" s="42"/>
      <c r="AQ483" s="42"/>
      <c r="AR483" s="42"/>
      <c r="AS483" s="42"/>
      <c r="AT483" s="42"/>
      <c r="AU483" s="42"/>
      <c r="AV483" s="42"/>
      <c r="AW483" s="42"/>
      <c r="AX483" s="42"/>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c r="BV483" s="42"/>
      <c r="BW483" s="42"/>
      <c r="BX483" s="42"/>
      <c r="BY483" s="42"/>
      <c r="BZ483" s="42"/>
      <c r="CA483" s="42"/>
      <c r="CB483" s="42"/>
      <c r="CC483" s="42"/>
      <c r="CD483" s="42"/>
      <c r="CE483" s="42"/>
      <c r="CF483" s="42"/>
      <c r="CG483" s="42"/>
      <c r="CH483" s="42"/>
      <c r="CI483" s="42"/>
      <c r="CJ483" s="42"/>
    </row>
    <row r="484" spans="1:88" ht="12" customHeight="1" x14ac:dyDescent="0.1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c r="AP484" s="42"/>
      <c r="AQ484" s="42"/>
      <c r="AR484" s="42"/>
      <c r="AS484" s="42"/>
      <c r="AT484" s="42"/>
      <c r="AU484" s="42"/>
      <c r="AV484" s="42"/>
      <c r="AW484" s="42"/>
      <c r="AX484" s="42"/>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c r="BV484" s="42"/>
      <c r="BW484" s="42"/>
      <c r="BX484" s="42"/>
      <c r="BY484" s="42"/>
      <c r="BZ484" s="42"/>
      <c r="CA484" s="42"/>
      <c r="CB484" s="42"/>
      <c r="CC484" s="42"/>
      <c r="CD484" s="42"/>
      <c r="CE484" s="42"/>
      <c r="CF484" s="42"/>
      <c r="CG484" s="42"/>
      <c r="CH484" s="42"/>
      <c r="CI484" s="42"/>
      <c r="CJ484" s="42"/>
    </row>
    <row r="485" spans="1:88" ht="12" customHeight="1" x14ac:dyDescent="0.1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1375" t="s">
        <v>378</v>
      </c>
      <c r="Z485" s="1375"/>
      <c r="AA485" s="1375"/>
      <c r="AB485" s="1375"/>
      <c r="AC485" s="1375"/>
      <c r="AD485" s="1375"/>
      <c r="AE485" s="1375"/>
      <c r="AF485" s="1375"/>
      <c r="AG485" s="1375"/>
      <c r="AH485" s="1375"/>
      <c r="AI485" s="1375"/>
      <c r="AJ485" s="1375"/>
      <c r="AK485" s="1375"/>
      <c r="AL485" s="1375"/>
      <c r="AM485" s="1375"/>
      <c r="AN485" s="1375"/>
      <c r="AO485" s="1375"/>
      <c r="AP485" s="1375"/>
      <c r="AQ485" s="1375"/>
      <c r="AR485" s="1375"/>
      <c r="AS485" s="1375"/>
      <c r="AT485" s="1375"/>
      <c r="AU485" s="1375"/>
      <c r="AV485" s="1375"/>
      <c r="AW485" s="1375"/>
      <c r="AX485" s="1375"/>
      <c r="AY485" s="1375"/>
      <c r="AZ485" s="1375"/>
      <c r="BA485" s="1375"/>
      <c r="BB485" s="1375"/>
      <c r="BC485" s="1375"/>
      <c r="BD485" s="1375"/>
      <c r="BE485" s="1375"/>
      <c r="BF485" s="1376" t="s">
        <v>379</v>
      </c>
      <c r="BG485" s="1376"/>
      <c r="BH485" s="1376"/>
      <c r="BI485" s="1376"/>
      <c r="BJ485" s="1376"/>
      <c r="BK485" s="1376"/>
      <c r="BL485" s="1376"/>
      <c r="BM485" s="1376"/>
      <c r="BN485" s="1376"/>
      <c r="BO485" s="1376"/>
      <c r="BP485" s="1376"/>
      <c r="BQ485" s="1376"/>
      <c r="BR485" s="1376"/>
      <c r="BS485" s="1376"/>
      <c r="BT485" s="1376"/>
      <c r="BU485" s="1376"/>
      <c r="BV485" s="42"/>
      <c r="BW485" s="42"/>
      <c r="BX485" s="42"/>
      <c r="BY485" s="42"/>
      <c r="BZ485" s="42"/>
      <c r="CA485" s="42"/>
      <c r="CB485" s="42"/>
      <c r="CC485" s="42"/>
      <c r="CD485" s="42"/>
      <c r="CE485" s="42"/>
      <c r="CF485" s="42"/>
      <c r="CG485" s="42"/>
      <c r="CH485" s="42"/>
      <c r="CI485" s="42"/>
      <c r="CJ485" s="42"/>
    </row>
    <row r="486" spans="1:88" ht="12" customHeight="1" x14ac:dyDescent="0.1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1375"/>
      <c r="Z486" s="1375"/>
      <c r="AA486" s="1375"/>
      <c r="AB486" s="1375"/>
      <c r="AC486" s="1375"/>
      <c r="AD486" s="1375"/>
      <c r="AE486" s="1375"/>
      <c r="AF486" s="1375"/>
      <c r="AG486" s="1375"/>
      <c r="AH486" s="1375"/>
      <c r="AI486" s="1375"/>
      <c r="AJ486" s="1375"/>
      <c r="AK486" s="1375"/>
      <c r="AL486" s="1375"/>
      <c r="AM486" s="1375"/>
      <c r="AN486" s="1375"/>
      <c r="AO486" s="1375"/>
      <c r="AP486" s="1375"/>
      <c r="AQ486" s="1375"/>
      <c r="AR486" s="1375"/>
      <c r="AS486" s="1375"/>
      <c r="AT486" s="1375"/>
      <c r="AU486" s="1375"/>
      <c r="AV486" s="1375"/>
      <c r="AW486" s="1375"/>
      <c r="AX486" s="1375"/>
      <c r="AY486" s="1375"/>
      <c r="AZ486" s="1375"/>
      <c r="BA486" s="1375"/>
      <c r="BB486" s="1375"/>
      <c r="BC486" s="1375"/>
      <c r="BD486" s="1375"/>
      <c r="BE486" s="1375"/>
      <c r="BF486" s="1376"/>
      <c r="BG486" s="1376"/>
      <c r="BH486" s="1376"/>
      <c r="BI486" s="1376"/>
      <c r="BJ486" s="1376"/>
      <c r="BK486" s="1376"/>
      <c r="BL486" s="1376"/>
      <c r="BM486" s="1376"/>
      <c r="BN486" s="1376"/>
      <c r="BO486" s="1376"/>
      <c r="BP486" s="1376"/>
      <c r="BQ486" s="1376"/>
      <c r="BR486" s="1376"/>
      <c r="BS486" s="1376"/>
      <c r="BT486" s="1376"/>
      <c r="BU486" s="1376"/>
      <c r="BV486" s="42"/>
      <c r="BW486" s="42"/>
      <c r="BX486" s="42"/>
      <c r="BY486" s="42"/>
      <c r="BZ486" s="42"/>
      <c r="CA486" s="42"/>
      <c r="CB486" s="42"/>
      <c r="CC486" s="42"/>
      <c r="CD486" s="42"/>
      <c r="CE486" s="42"/>
      <c r="CF486" s="42"/>
      <c r="CG486" s="42"/>
      <c r="CH486" s="42"/>
      <c r="CI486" s="42"/>
      <c r="CJ486" s="42"/>
    </row>
    <row r="487" spans="1:88" ht="12" customHeight="1" x14ac:dyDescent="0.1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c r="AP487" s="42"/>
      <c r="AQ487" s="42"/>
      <c r="AR487" s="42"/>
      <c r="AS487" s="42"/>
      <c r="AT487" s="42"/>
      <c r="AU487" s="42"/>
      <c r="AV487" s="42"/>
      <c r="AW487" s="42"/>
      <c r="AX487" s="42"/>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c r="BV487" s="42"/>
      <c r="BW487" s="42"/>
      <c r="BX487" s="42"/>
      <c r="BY487" s="42"/>
      <c r="BZ487" s="42"/>
      <c r="CA487" s="42"/>
      <c r="CB487" s="42"/>
      <c r="CC487" s="42"/>
      <c r="CD487" s="42"/>
      <c r="CE487" s="42"/>
      <c r="CF487" s="42"/>
      <c r="CG487" s="42"/>
      <c r="CH487" s="42"/>
      <c r="CI487" s="42"/>
      <c r="CJ487" s="42"/>
    </row>
    <row r="488" spans="1:88" ht="12" customHeight="1" x14ac:dyDescent="0.1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c r="AP488" s="42"/>
      <c r="AQ488" s="42"/>
      <c r="AR488" s="42"/>
      <c r="AS488" s="42"/>
      <c r="AT488" s="42"/>
      <c r="AU488" s="42"/>
      <c r="AV488" s="42"/>
      <c r="AW488" s="42"/>
      <c r="AX488" s="42"/>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c r="BV488" s="42"/>
      <c r="BW488" s="42"/>
      <c r="BX488" s="42"/>
      <c r="BY488" s="42"/>
      <c r="BZ488" s="42"/>
      <c r="CA488" s="42"/>
      <c r="CB488" s="42"/>
      <c r="CC488" s="42"/>
      <c r="CD488" s="42"/>
      <c r="CE488" s="42"/>
      <c r="CF488" s="42"/>
      <c r="CG488" s="42"/>
      <c r="CH488" s="42"/>
      <c r="CI488" s="42"/>
      <c r="CJ488" s="42"/>
    </row>
    <row r="489" spans="1:88" ht="12" customHeight="1" x14ac:dyDescent="0.1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c r="AP489" s="42"/>
      <c r="AQ489" s="42"/>
      <c r="AR489" s="42"/>
      <c r="AS489" s="42"/>
      <c r="AT489" s="42"/>
      <c r="AU489" s="42"/>
      <c r="AV489" s="42"/>
      <c r="AW489" s="42"/>
      <c r="AX489" s="42"/>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c r="BV489" s="42"/>
      <c r="BW489" s="42"/>
      <c r="BX489" s="42"/>
      <c r="BY489" s="42"/>
      <c r="BZ489" s="42"/>
      <c r="CA489" s="42"/>
      <c r="CB489" s="42"/>
      <c r="CC489" s="42"/>
      <c r="CD489" s="42"/>
      <c r="CE489" s="214" t="s">
        <v>431</v>
      </c>
      <c r="CF489" s="42"/>
      <c r="CG489" s="42"/>
      <c r="CH489" s="42"/>
      <c r="CI489" s="42"/>
      <c r="CJ489" s="42"/>
    </row>
    <row r="490" spans="1:88" ht="18" customHeight="1" x14ac:dyDescent="0.1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c r="AP490" s="42"/>
      <c r="AQ490" s="42"/>
      <c r="AR490" s="42"/>
      <c r="AS490" s="1233" t="s">
        <v>380</v>
      </c>
      <c r="AT490" s="1234"/>
      <c r="AU490" s="1234"/>
      <c r="AV490" s="1234"/>
      <c r="AW490" s="1234"/>
      <c r="AX490" s="1323">
        <f>IF(ISBLANK(免税証交付申請書!AH14)," ",免税証交付申請書!AH14)</f>
        <v>0</v>
      </c>
      <c r="AY490" s="1324"/>
      <c r="AZ490" s="1324"/>
      <c r="BA490" s="1324"/>
      <c r="BB490" s="1324"/>
      <c r="BC490" s="1324"/>
      <c r="BD490" s="1324"/>
      <c r="BE490" s="1324"/>
      <c r="BF490" s="1324"/>
      <c r="BG490" s="1324"/>
      <c r="BH490" s="1324"/>
      <c r="BI490" s="1324"/>
      <c r="BJ490" s="1324"/>
      <c r="BK490" s="1324"/>
      <c r="BL490" s="1324"/>
      <c r="BM490" s="1324"/>
      <c r="BN490" s="1324"/>
      <c r="BO490" s="1324"/>
      <c r="BP490" s="1324"/>
      <c r="BQ490" s="1234" t="s">
        <v>381</v>
      </c>
      <c r="BR490" s="1234"/>
      <c r="BS490" s="1234"/>
      <c r="BT490" s="1234"/>
      <c r="BU490" s="1234"/>
      <c r="BV490" s="1323">
        <f>IF(ISBLANK(免税証交付申請書!AH22)," ",免税証交付申請書!AH22)</f>
        <v>0</v>
      </c>
      <c r="BW490" s="1324"/>
      <c r="BX490" s="1324"/>
      <c r="BY490" s="1324"/>
      <c r="BZ490" s="1324"/>
      <c r="CA490" s="1324"/>
      <c r="CB490" s="1324"/>
      <c r="CC490" s="1324"/>
      <c r="CD490" s="1324"/>
      <c r="CE490" s="1324"/>
      <c r="CF490" s="1324"/>
      <c r="CG490" s="1324"/>
      <c r="CH490" s="1324"/>
      <c r="CI490" s="1325"/>
      <c r="CJ490" s="42"/>
    </row>
    <row r="491" spans="1:88" ht="18" customHeight="1" x14ac:dyDescent="0.15">
      <c r="A491" s="191" t="s">
        <v>382</v>
      </c>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c r="AP491" s="42"/>
      <c r="AQ491" s="42"/>
      <c r="AR491" s="42"/>
      <c r="AS491" s="1235" t="s">
        <v>315</v>
      </c>
      <c r="AT491" s="1236"/>
      <c r="AU491" s="1236"/>
      <c r="AV491" s="1236"/>
      <c r="AW491" s="1236"/>
      <c r="AX491" s="1326"/>
      <c r="AY491" s="1326"/>
      <c r="AZ491" s="1326"/>
      <c r="BA491" s="1326"/>
      <c r="BB491" s="1326"/>
      <c r="BC491" s="1326"/>
      <c r="BD491" s="1326"/>
      <c r="BE491" s="1326"/>
      <c r="BF491" s="1326"/>
      <c r="BG491" s="1326"/>
      <c r="BH491" s="1326"/>
      <c r="BI491" s="1326"/>
      <c r="BJ491" s="1326"/>
      <c r="BK491" s="1326"/>
      <c r="BL491" s="1326"/>
      <c r="BM491" s="1326"/>
      <c r="BN491" s="1326"/>
      <c r="BO491" s="1326"/>
      <c r="BP491" s="1326"/>
      <c r="BQ491" s="1236" t="s">
        <v>383</v>
      </c>
      <c r="BR491" s="1236"/>
      <c r="BS491" s="1236"/>
      <c r="BT491" s="1236"/>
      <c r="BU491" s="1236"/>
      <c r="BV491" s="1326"/>
      <c r="BW491" s="1326"/>
      <c r="BX491" s="1326"/>
      <c r="BY491" s="1326"/>
      <c r="BZ491" s="1326"/>
      <c r="CA491" s="1326"/>
      <c r="CB491" s="1326"/>
      <c r="CC491" s="1326"/>
      <c r="CD491" s="1326"/>
      <c r="CE491" s="1326"/>
      <c r="CF491" s="1326"/>
      <c r="CG491" s="1326"/>
      <c r="CH491" s="1326"/>
      <c r="CI491" s="1327"/>
      <c r="CJ491" s="42"/>
    </row>
    <row r="492" spans="1:88" ht="15" customHeight="1" x14ac:dyDescent="0.15">
      <c r="A492" s="1399" t="s">
        <v>384</v>
      </c>
      <c r="B492" s="1400"/>
      <c r="C492" s="1400"/>
      <c r="D492" s="1400"/>
      <c r="E492" s="1400"/>
      <c r="F492" s="1400"/>
      <c r="G492" s="1401"/>
      <c r="H492" s="1408" t="s">
        <v>385</v>
      </c>
      <c r="I492" s="1400"/>
      <c r="J492" s="1401"/>
      <c r="K492" s="1251" t="s">
        <v>19</v>
      </c>
      <c r="L492" s="1251"/>
      <c r="M492" s="1251"/>
      <c r="N492" s="1251"/>
      <c r="O492" s="1251"/>
      <c r="P492" s="1251"/>
      <c r="Q492" s="1251"/>
      <c r="R492" s="1251"/>
      <c r="S492" s="1251"/>
      <c r="T492" s="1412" t="s">
        <v>4</v>
      </c>
      <c r="U492" s="1413"/>
      <c r="V492" s="1414"/>
      <c r="W492" s="1408" t="s">
        <v>55</v>
      </c>
      <c r="X492" s="1400"/>
      <c r="Y492" s="1401"/>
      <c r="Z492" s="381" t="s">
        <v>200</v>
      </c>
      <c r="AA492" s="381"/>
      <c r="AB492" s="381"/>
      <c r="AC492" s="381"/>
      <c r="AD492" s="381"/>
      <c r="AE492" s="1251" t="s">
        <v>387</v>
      </c>
      <c r="AF492" s="1251"/>
      <c r="AG492" s="1251"/>
      <c r="AH492" s="1251"/>
      <c r="AI492" s="1251"/>
      <c r="AJ492" s="1251"/>
      <c r="AK492" s="1251"/>
      <c r="AL492" s="1251"/>
      <c r="AM492" s="1252" t="s">
        <v>388</v>
      </c>
      <c r="AN492" s="1253"/>
      <c r="AO492" s="1253"/>
      <c r="AP492" s="1253"/>
      <c r="AQ492" s="1253"/>
      <c r="AR492" s="1254"/>
      <c r="AS492" s="1255" t="s">
        <v>36</v>
      </c>
      <c r="AT492" s="1256"/>
      <c r="AU492" s="1256"/>
      <c r="AV492" s="1256"/>
      <c r="AW492" s="1256"/>
      <c r="AX492" s="1256"/>
      <c r="AY492" s="1256"/>
      <c r="AZ492" s="1257"/>
      <c r="BA492" s="1252" t="s">
        <v>390</v>
      </c>
      <c r="BB492" s="1253"/>
      <c r="BC492" s="1253"/>
      <c r="BD492" s="1253"/>
      <c r="BE492" s="1253"/>
      <c r="BF492" s="1253"/>
      <c r="BG492" s="1254"/>
      <c r="BH492" s="1252" t="s">
        <v>52</v>
      </c>
      <c r="BI492" s="1253"/>
      <c r="BJ492" s="1253"/>
      <c r="BK492" s="1253"/>
      <c r="BL492" s="1253"/>
      <c r="BM492" s="1253"/>
      <c r="BN492" s="1254"/>
      <c r="BO492" s="1252" t="s">
        <v>391</v>
      </c>
      <c r="BP492" s="1253"/>
      <c r="BQ492" s="1253"/>
      <c r="BR492" s="1253"/>
      <c r="BS492" s="1253"/>
      <c r="BT492" s="1253"/>
      <c r="BU492" s="1254"/>
      <c r="BV492" s="1419" t="s">
        <v>39</v>
      </c>
      <c r="BW492" s="1420"/>
      <c r="BX492" s="1420"/>
      <c r="BY492" s="1420"/>
      <c r="BZ492" s="1420"/>
      <c r="CA492" s="1420"/>
      <c r="CB492" s="1420"/>
      <c r="CC492" s="1278" t="s">
        <v>284</v>
      </c>
      <c r="CD492" s="1279"/>
      <c r="CE492" s="1279"/>
      <c r="CF492" s="1279"/>
      <c r="CG492" s="1279"/>
      <c r="CH492" s="1279"/>
      <c r="CI492" s="1280"/>
      <c r="CJ492" s="41"/>
    </row>
    <row r="493" spans="1:88" ht="15" customHeight="1" x14ac:dyDescent="0.15">
      <c r="A493" s="1402"/>
      <c r="B493" s="1403"/>
      <c r="C493" s="1403"/>
      <c r="D493" s="1403"/>
      <c r="E493" s="1403"/>
      <c r="F493" s="1403"/>
      <c r="G493" s="1404"/>
      <c r="H493" s="1409"/>
      <c r="I493" s="1410"/>
      <c r="J493" s="1404"/>
      <c r="K493" s="1281" t="s">
        <v>392</v>
      </c>
      <c r="L493" s="1281"/>
      <c r="M493" s="1281"/>
      <c r="N493" s="1281"/>
      <c r="O493" s="1281"/>
      <c r="P493" s="1281"/>
      <c r="Q493" s="1281"/>
      <c r="R493" s="1281"/>
      <c r="S493" s="1281"/>
      <c r="T493" s="1318"/>
      <c r="U493" s="1415"/>
      <c r="V493" s="908"/>
      <c r="W493" s="1409"/>
      <c r="X493" s="1410"/>
      <c r="Y493" s="1404"/>
      <c r="Z493" s="1417"/>
      <c r="AA493" s="1417"/>
      <c r="AB493" s="1417"/>
      <c r="AC493" s="1417"/>
      <c r="AD493" s="1417"/>
      <c r="AE493" s="1281"/>
      <c r="AF493" s="1281"/>
      <c r="AG493" s="1281"/>
      <c r="AH493" s="1281"/>
      <c r="AI493" s="1281"/>
      <c r="AJ493" s="1281"/>
      <c r="AK493" s="1281"/>
      <c r="AL493" s="1281"/>
      <c r="AM493" s="1261" t="s">
        <v>394</v>
      </c>
      <c r="AN493" s="1262"/>
      <c r="AO493" s="1262"/>
      <c r="AP493" s="1262"/>
      <c r="AQ493" s="1262"/>
      <c r="AR493" s="1263"/>
      <c r="AS493" s="1258" t="s">
        <v>395</v>
      </c>
      <c r="AT493" s="1259"/>
      <c r="AU493" s="1259"/>
      <c r="AV493" s="1259"/>
      <c r="AW493" s="1259"/>
      <c r="AX493" s="1259"/>
      <c r="AY493" s="1259"/>
      <c r="AZ493" s="1260"/>
      <c r="BA493" s="1261" t="s">
        <v>161</v>
      </c>
      <c r="BB493" s="1262"/>
      <c r="BC493" s="1262"/>
      <c r="BD493" s="1262"/>
      <c r="BE493" s="1262"/>
      <c r="BF493" s="1262"/>
      <c r="BG493" s="1263"/>
      <c r="BH493" s="1261" t="s">
        <v>396</v>
      </c>
      <c r="BI493" s="1262"/>
      <c r="BJ493" s="1262"/>
      <c r="BK493" s="1262"/>
      <c r="BL493" s="1262"/>
      <c r="BM493" s="1262"/>
      <c r="BN493" s="1263"/>
      <c r="BO493" s="1261" t="s">
        <v>397</v>
      </c>
      <c r="BP493" s="1262"/>
      <c r="BQ493" s="1262"/>
      <c r="BR493" s="1262"/>
      <c r="BS493" s="1262"/>
      <c r="BT493" s="1262"/>
      <c r="BU493" s="1263"/>
      <c r="BV493" s="1421"/>
      <c r="BW493" s="1422"/>
      <c r="BX493" s="1422"/>
      <c r="BY493" s="1422"/>
      <c r="BZ493" s="1422"/>
      <c r="CA493" s="1422"/>
      <c r="CB493" s="1422"/>
      <c r="CC493" s="1297" t="s">
        <v>44</v>
      </c>
      <c r="CD493" s="1298"/>
      <c r="CE493" s="1298"/>
      <c r="CF493" s="1298"/>
      <c r="CG493" s="1298"/>
      <c r="CH493" s="1298"/>
      <c r="CI493" s="1299"/>
      <c r="CJ493" s="41"/>
    </row>
    <row r="494" spans="1:88" ht="15" customHeight="1" x14ac:dyDescent="0.15">
      <c r="A494" s="1405"/>
      <c r="B494" s="1406"/>
      <c r="C494" s="1406"/>
      <c r="D494" s="1406"/>
      <c r="E494" s="1406"/>
      <c r="F494" s="1406"/>
      <c r="G494" s="1407"/>
      <c r="H494" s="1411"/>
      <c r="I494" s="1406"/>
      <c r="J494" s="1407"/>
      <c r="K494" s="1319" t="s">
        <v>398</v>
      </c>
      <c r="L494" s="1319"/>
      <c r="M494" s="1319"/>
      <c r="N494" s="1319"/>
      <c r="O494" s="1319"/>
      <c r="P494" s="1319"/>
      <c r="Q494" s="1319"/>
      <c r="R494" s="1319"/>
      <c r="S494" s="1319"/>
      <c r="T494" s="1416"/>
      <c r="U494" s="504"/>
      <c r="V494" s="1336"/>
      <c r="W494" s="1411"/>
      <c r="X494" s="1406"/>
      <c r="Y494" s="1407"/>
      <c r="Z494" s="1418"/>
      <c r="AA494" s="1418"/>
      <c r="AB494" s="1418"/>
      <c r="AC494" s="1418"/>
      <c r="AD494" s="1418"/>
      <c r="AE494" s="1319"/>
      <c r="AF494" s="1319"/>
      <c r="AG494" s="1319"/>
      <c r="AH494" s="1319"/>
      <c r="AI494" s="1319"/>
      <c r="AJ494" s="1319"/>
      <c r="AK494" s="1319"/>
      <c r="AL494" s="1319"/>
      <c r="AM494" s="1264" t="s">
        <v>400</v>
      </c>
      <c r="AN494" s="1265"/>
      <c r="AO494" s="1265"/>
      <c r="AP494" s="1265"/>
      <c r="AQ494" s="1265"/>
      <c r="AR494" s="1266"/>
      <c r="AS494" s="1320" t="s">
        <v>401</v>
      </c>
      <c r="AT494" s="1321"/>
      <c r="AU494" s="1321"/>
      <c r="AV494" s="1321"/>
      <c r="AW494" s="1321"/>
      <c r="AX494" s="1321"/>
      <c r="AY494" s="1321"/>
      <c r="AZ494" s="1322"/>
      <c r="BA494" s="1264" t="s">
        <v>402</v>
      </c>
      <c r="BB494" s="1265"/>
      <c r="BC494" s="1265"/>
      <c r="BD494" s="1265"/>
      <c r="BE494" s="1265"/>
      <c r="BF494" s="1265"/>
      <c r="BG494" s="1266"/>
      <c r="BH494" s="1264" t="s">
        <v>403</v>
      </c>
      <c r="BI494" s="1265"/>
      <c r="BJ494" s="1265"/>
      <c r="BK494" s="1265"/>
      <c r="BL494" s="1265"/>
      <c r="BM494" s="1265"/>
      <c r="BN494" s="1266"/>
      <c r="BO494" s="1264" t="s">
        <v>24</v>
      </c>
      <c r="BP494" s="1265"/>
      <c r="BQ494" s="1265"/>
      <c r="BR494" s="1265"/>
      <c r="BS494" s="1265"/>
      <c r="BT494" s="1265"/>
      <c r="BU494" s="1266"/>
      <c r="BV494" s="1423"/>
      <c r="BW494" s="1424"/>
      <c r="BX494" s="1424"/>
      <c r="BY494" s="1424"/>
      <c r="BZ494" s="1424"/>
      <c r="CA494" s="1424"/>
      <c r="CB494" s="1424"/>
      <c r="CC494" s="1300" t="s">
        <v>404</v>
      </c>
      <c r="CD494" s="1301"/>
      <c r="CE494" s="1301"/>
      <c r="CF494" s="1301"/>
      <c r="CG494" s="1301"/>
      <c r="CH494" s="1301"/>
      <c r="CI494" s="1302"/>
      <c r="CJ494" s="41"/>
    </row>
    <row r="495" spans="1:88" ht="8.1" customHeight="1" x14ac:dyDescent="0.15">
      <c r="A495" s="1425" t="str">
        <f ca="1">IFERROR(VLOOKUP(H495,INDIRECT("機械一覧"),2,FALSE),"")</f>
        <v/>
      </c>
      <c r="B495" s="1426"/>
      <c r="C495" s="1426"/>
      <c r="D495" s="1426"/>
      <c r="E495" s="1426"/>
      <c r="F495" s="1426"/>
      <c r="G495" s="1427"/>
      <c r="H495" s="1434"/>
      <c r="I495" s="1435"/>
      <c r="J495" s="1436"/>
      <c r="K495" s="1125" t="s">
        <v>335</v>
      </c>
      <c r="L495" s="1506" t="str">
        <f ca="1">IFERROR(VLOOKUP(H495,INDIRECT("機械一覧"),5,FALSE),"")</f>
        <v/>
      </c>
      <c r="M495" s="1506"/>
      <c r="N495" s="1506"/>
      <c r="O495" s="1506"/>
      <c r="P495" s="1506"/>
      <c r="Q495" s="1506"/>
      <c r="R495" s="1506"/>
      <c r="S495" s="1507"/>
      <c r="T495" s="1267" t="s">
        <v>405</v>
      </c>
      <c r="U495" s="1268"/>
      <c r="V495" s="1269"/>
      <c r="W495" s="1444" t="str">
        <f ca="1">IFERROR(VLOOKUP(H495,INDIRECT("機械一覧"),14,FALSE),"")</f>
        <v/>
      </c>
      <c r="X495" s="1445"/>
      <c r="Y495" s="1446"/>
      <c r="Z495" s="1444" t="str">
        <f ca="1">IFERROR(VLOOKUP(H495,INDIRECT("機械一覧"),16,FALSE),"")</f>
        <v/>
      </c>
      <c r="AA495" s="1445"/>
      <c r="AB495" s="1445"/>
      <c r="AC495" s="1445"/>
      <c r="AD495" s="1446"/>
      <c r="AE495" s="1510"/>
      <c r="AF495" s="1451"/>
      <c r="AG495" s="1453" t="s">
        <v>27</v>
      </c>
      <c r="AH495" s="1451"/>
      <c r="AI495" s="1451"/>
      <c r="AJ495" s="1455" t="s">
        <v>307</v>
      </c>
      <c r="AK495" s="1455"/>
      <c r="AL495" s="1456"/>
      <c r="AM495" s="1270" t="s">
        <v>27</v>
      </c>
      <c r="AN495" s="1270"/>
      <c r="AO495" s="1270"/>
      <c r="AP495" s="1271" t="s">
        <v>407</v>
      </c>
      <c r="AQ495" s="1270"/>
      <c r="AR495" s="1270"/>
      <c r="AS495" s="1272" t="s">
        <v>151</v>
      </c>
      <c r="AT495" s="1273"/>
      <c r="AU495" s="1273"/>
      <c r="AV495" s="1273"/>
      <c r="AW495" s="1274"/>
      <c r="AX495" s="1275" t="s">
        <v>294</v>
      </c>
      <c r="AY495" s="1275"/>
      <c r="AZ495" s="1275"/>
      <c r="BA495" s="1276" t="s">
        <v>294</v>
      </c>
      <c r="BB495" s="1276"/>
      <c r="BC495" s="1276"/>
      <c r="BD495" s="1276"/>
      <c r="BE495" s="1276"/>
      <c r="BF495" s="1276"/>
      <c r="BG495" s="1276"/>
      <c r="BH495" s="1277" t="s">
        <v>341</v>
      </c>
      <c r="BI495" s="1277"/>
      <c r="BJ495" s="1277"/>
      <c r="BK495" s="1277"/>
      <c r="BL495" s="1277"/>
      <c r="BM495" s="1277"/>
      <c r="BN495" s="1277"/>
      <c r="BO495" s="1277" t="s">
        <v>341</v>
      </c>
      <c r="BP495" s="1277"/>
      <c r="BQ495" s="1277"/>
      <c r="BR495" s="1277"/>
      <c r="BS495" s="1277"/>
      <c r="BT495" s="1277"/>
      <c r="BU495" s="1277"/>
      <c r="BV495" s="1277" t="s">
        <v>341</v>
      </c>
      <c r="BW495" s="1277"/>
      <c r="BX495" s="1277"/>
      <c r="BY495" s="1277"/>
      <c r="BZ495" s="1277"/>
      <c r="CA495" s="1277"/>
      <c r="CB495" s="1303"/>
      <c r="CC495" s="1304" t="s">
        <v>341</v>
      </c>
      <c r="CD495" s="1277"/>
      <c r="CE495" s="1277"/>
      <c r="CF495" s="1277"/>
      <c r="CG495" s="1277"/>
      <c r="CH495" s="1277"/>
      <c r="CI495" s="1303"/>
      <c r="CJ495" s="41"/>
    </row>
    <row r="496" spans="1:88" ht="12" customHeight="1" x14ac:dyDescent="0.15">
      <c r="A496" s="1428"/>
      <c r="B496" s="1429"/>
      <c r="C496" s="1429"/>
      <c r="D496" s="1429"/>
      <c r="E496" s="1429"/>
      <c r="F496" s="1429"/>
      <c r="G496" s="1430"/>
      <c r="H496" s="1437"/>
      <c r="I496" s="1438"/>
      <c r="J496" s="1439"/>
      <c r="K496" s="988"/>
      <c r="L496" s="1508"/>
      <c r="M496" s="1508"/>
      <c r="N496" s="1508"/>
      <c r="O496" s="1508"/>
      <c r="P496" s="1508"/>
      <c r="Q496" s="1508"/>
      <c r="R496" s="1508"/>
      <c r="S496" s="1509"/>
      <c r="T496" s="1459"/>
      <c r="U496" s="1460"/>
      <c r="V496" s="1461"/>
      <c r="W496" s="1447"/>
      <c r="X496" s="1448"/>
      <c r="Y496" s="1449"/>
      <c r="Z496" s="1447"/>
      <c r="AA496" s="1450"/>
      <c r="AB496" s="1450"/>
      <c r="AC496" s="1450"/>
      <c r="AD496" s="1449"/>
      <c r="AE496" s="1511"/>
      <c r="AF496" s="1452"/>
      <c r="AG496" s="1454"/>
      <c r="AH496" s="1452"/>
      <c r="AI496" s="1452"/>
      <c r="AJ496" s="1457"/>
      <c r="AK496" s="1457"/>
      <c r="AL496" s="1458"/>
      <c r="AM496" s="1284"/>
      <c r="AN496" s="1285"/>
      <c r="AO496" s="1286"/>
      <c r="AP496" s="1284"/>
      <c r="AQ496" s="1285"/>
      <c r="AR496" s="1286"/>
      <c r="AS496" s="1287"/>
      <c r="AT496" s="1288"/>
      <c r="AU496" s="204" t="s">
        <v>386</v>
      </c>
      <c r="AV496" s="1289"/>
      <c r="AW496" s="1290"/>
      <c r="AX496" s="1284"/>
      <c r="AY496" s="1285"/>
      <c r="AZ496" s="1286"/>
      <c r="BA496" s="1465" t="str">
        <f>IF(AND(ISBLANK(AP496),ISBLANK(AX496),ISBLANK(AP497),ISBLANK(AX497),ISBLANK(AP498),ISBLANK(AX498))," ",IF(AND(ISBLANK(AP497),ISBLANK(AX497),ISBLANK(AP498),ISBLANK(AX498)),AP496*AX496,IF(AND(ISBLANK(AP498),ISBLANK(AX498)),(AP496*AX496)+(AP497*AX497),(AP496*AX496)+(AP497*AX497)+(AP498*AX498))))</f>
        <v xml:space="preserve"> </v>
      </c>
      <c r="BB496" s="1465"/>
      <c r="BC496" s="1465"/>
      <c r="BD496" s="1465"/>
      <c r="BE496" s="1465"/>
      <c r="BF496" s="1465"/>
      <c r="BG496" s="1465"/>
      <c r="BH496" s="1487"/>
      <c r="BI496" s="1487"/>
      <c r="BJ496" s="1487"/>
      <c r="BK496" s="1487"/>
      <c r="BL496" s="1487"/>
      <c r="BM496" s="1487"/>
      <c r="BN496" s="1487"/>
      <c r="BO496" s="1467" t="str">
        <f>IF(OR(BA496=" ",ISBLANK(BH496))," ",ROUNDDOWN(BA496*BH496,0))</f>
        <v xml:space="preserve"> </v>
      </c>
      <c r="BP496" s="1467"/>
      <c r="BQ496" s="1467"/>
      <c r="BR496" s="1467"/>
      <c r="BS496" s="1467"/>
      <c r="BT496" s="1467"/>
      <c r="BU496" s="1467"/>
      <c r="BV496" s="1469">
        <f>IFERROR(INDEX('報告書(２葉)'!$BK$10:$BK$95,MATCH(H495,'報告書(２葉)'!$BI$10:$BI$95,0)),"")</f>
        <v>0</v>
      </c>
      <c r="BW496" s="1469"/>
      <c r="BX496" s="1469"/>
      <c r="BY496" s="1469"/>
      <c r="BZ496" s="1469"/>
      <c r="CA496" s="1469"/>
      <c r="CB496" s="1470"/>
      <c r="CC496" s="1328"/>
      <c r="CD496" s="1328"/>
      <c r="CE496" s="1328"/>
      <c r="CF496" s="1328"/>
      <c r="CG496" s="1328"/>
      <c r="CH496" s="1328"/>
      <c r="CI496" s="1328"/>
      <c r="CJ496" s="41"/>
    </row>
    <row r="497" spans="1:88" ht="20.100000000000001" customHeight="1" x14ac:dyDescent="0.15">
      <c r="A497" s="1428"/>
      <c r="B497" s="1429"/>
      <c r="C497" s="1429"/>
      <c r="D497" s="1429"/>
      <c r="E497" s="1429"/>
      <c r="F497" s="1429"/>
      <c r="G497" s="1430"/>
      <c r="H497" s="1437"/>
      <c r="I497" s="1438"/>
      <c r="J497" s="1439"/>
      <c r="K497" s="1332" t="str">
        <f ca="1">IFERROR(VLOOKUP(H495,INDIRECT("機械一覧"),3,FALSE),"")</f>
        <v/>
      </c>
      <c r="L497" s="1333"/>
      <c r="M497" s="1333"/>
      <c r="N497" s="1333"/>
      <c r="O497" s="1333"/>
      <c r="P497" s="1333"/>
      <c r="Q497" s="1333"/>
      <c r="R497" s="1333"/>
      <c r="S497" s="1334"/>
      <c r="T497" s="1462"/>
      <c r="U497" s="1463"/>
      <c r="V497" s="1464"/>
      <c r="W497" s="1447"/>
      <c r="X497" s="1448"/>
      <c r="Y497" s="1449"/>
      <c r="Z497" s="1447"/>
      <c r="AA497" s="1450"/>
      <c r="AB497" s="1450"/>
      <c r="AC497" s="1450"/>
      <c r="AD497" s="1449"/>
      <c r="AE497" s="833"/>
      <c r="AF497" s="833"/>
      <c r="AG497" s="833"/>
      <c r="AH497" s="833"/>
      <c r="AI497" s="833"/>
      <c r="AJ497" s="833"/>
      <c r="AK497" s="833"/>
      <c r="AL497" s="908"/>
      <c r="AM497" s="1243"/>
      <c r="AN497" s="1244"/>
      <c r="AO497" s="1245"/>
      <c r="AP497" s="1243"/>
      <c r="AQ497" s="1244"/>
      <c r="AR497" s="1245"/>
      <c r="AS497" s="1246"/>
      <c r="AT497" s="1247"/>
      <c r="AU497" s="205" t="s">
        <v>386</v>
      </c>
      <c r="AV497" s="1248"/>
      <c r="AW497" s="1249"/>
      <c r="AX497" s="1243"/>
      <c r="AY497" s="1244"/>
      <c r="AZ497" s="1245"/>
      <c r="BA497" s="1466"/>
      <c r="BB497" s="1466"/>
      <c r="BC497" s="1466"/>
      <c r="BD497" s="1466"/>
      <c r="BE497" s="1466"/>
      <c r="BF497" s="1466"/>
      <c r="BG497" s="1466"/>
      <c r="BH497" s="1488"/>
      <c r="BI497" s="1488"/>
      <c r="BJ497" s="1488"/>
      <c r="BK497" s="1488"/>
      <c r="BL497" s="1488"/>
      <c r="BM497" s="1488"/>
      <c r="BN497" s="1488"/>
      <c r="BO497" s="1468"/>
      <c r="BP497" s="1468"/>
      <c r="BQ497" s="1468"/>
      <c r="BR497" s="1468"/>
      <c r="BS497" s="1468"/>
      <c r="BT497" s="1468"/>
      <c r="BU497" s="1468"/>
      <c r="BV497" s="1469"/>
      <c r="BW497" s="1469"/>
      <c r="BX497" s="1469"/>
      <c r="BY497" s="1469"/>
      <c r="BZ497" s="1469"/>
      <c r="CA497" s="1469"/>
      <c r="CB497" s="1470"/>
      <c r="CC497" s="1329"/>
      <c r="CD497" s="1329"/>
      <c r="CE497" s="1329"/>
      <c r="CF497" s="1329"/>
      <c r="CG497" s="1329"/>
      <c r="CH497" s="1329"/>
      <c r="CI497" s="1329"/>
      <c r="CJ497" s="41"/>
    </row>
    <row r="498" spans="1:88" ht="20.100000000000001" customHeight="1" x14ac:dyDescent="0.15">
      <c r="A498" s="1431"/>
      <c r="B498" s="1432"/>
      <c r="C498" s="1432"/>
      <c r="D498" s="1432"/>
      <c r="E498" s="1432"/>
      <c r="F498" s="1432"/>
      <c r="G498" s="1433"/>
      <c r="H498" s="1437"/>
      <c r="I498" s="1438"/>
      <c r="J498" s="1439"/>
      <c r="K498" s="1380" t="str">
        <f ca="1">IFERROR(VLOOKUP(H495,INDIRECT("機械一覧"),4,FALSE),"")</f>
        <v/>
      </c>
      <c r="L498" s="1381"/>
      <c r="M498" s="1381"/>
      <c r="N498" s="1381"/>
      <c r="O498" s="1381"/>
      <c r="P498" s="1381"/>
      <c r="Q498" s="1381"/>
      <c r="R498" s="1381"/>
      <c r="S498" s="198" t="s">
        <v>351</v>
      </c>
      <c r="T498" s="1462"/>
      <c r="U498" s="1463"/>
      <c r="V498" s="1464"/>
      <c r="W498" s="1447"/>
      <c r="X498" s="1450"/>
      <c r="Y498" s="1449"/>
      <c r="Z498" s="1447"/>
      <c r="AA498" s="1450"/>
      <c r="AB498" s="1450"/>
      <c r="AC498" s="1450"/>
      <c r="AD498" s="1449"/>
      <c r="AE498" s="1307"/>
      <c r="AF498" s="1294"/>
      <c r="AG498" s="201" t="s">
        <v>27</v>
      </c>
      <c r="AH498" s="1294"/>
      <c r="AI498" s="1294"/>
      <c r="AJ498" s="1295" t="s">
        <v>135</v>
      </c>
      <c r="AK498" s="1295"/>
      <c r="AL498" s="1296"/>
      <c r="AM498" s="1243"/>
      <c r="AN498" s="1244"/>
      <c r="AO498" s="1245"/>
      <c r="AP498" s="1243"/>
      <c r="AQ498" s="1244"/>
      <c r="AR498" s="1245"/>
      <c r="AS498" s="1246"/>
      <c r="AT498" s="1247"/>
      <c r="AU498" s="205" t="s">
        <v>386</v>
      </c>
      <c r="AV498" s="1248"/>
      <c r="AW498" s="1249"/>
      <c r="AX498" s="1243"/>
      <c r="AY498" s="1244"/>
      <c r="AZ498" s="1245"/>
      <c r="BA498" s="1466"/>
      <c r="BB498" s="1466"/>
      <c r="BC498" s="1466"/>
      <c r="BD498" s="1466"/>
      <c r="BE498" s="1466"/>
      <c r="BF498" s="1466"/>
      <c r="BG498" s="1466"/>
      <c r="BH498" s="1488"/>
      <c r="BI498" s="1488"/>
      <c r="BJ498" s="1488"/>
      <c r="BK498" s="1488"/>
      <c r="BL498" s="1488"/>
      <c r="BM498" s="1488"/>
      <c r="BN498" s="1488"/>
      <c r="BO498" s="1468"/>
      <c r="BP498" s="1468"/>
      <c r="BQ498" s="1468"/>
      <c r="BR498" s="1468"/>
      <c r="BS498" s="1468"/>
      <c r="BT498" s="1468"/>
      <c r="BU498" s="1468"/>
      <c r="BV498" s="1305" t="str">
        <f>IFERROR(INDEX('報告書(２葉)'!$BJ$11:$BJ$95,MATCH(H495,'報告書(２葉)'!$BI$11:$BI$95,0)),"")</f>
        <v/>
      </c>
      <c r="BW498" s="1305"/>
      <c r="BX498" s="1305"/>
      <c r="BY498" s="1305"/>
      <c r="BZ498" s="1305"/>
      <c r="CA498" s="1305"/>
      <c r="CB498" s="1306"/>
      <c r="CC498" s="1329"/>
      <c r="CD498" s="1329"/>
      <c r="CE498" s="1329"/>
      <c r="CF498" s="1329"/>
      <c r="CG498" s="1329"/>
      <c r="CH498" s="1329"/>
      <c r="CI498" s="1329"/>
      <c r="CJ498" s="41"/>
    </row>
    <row r="499" spans="1:88" ht="20.100000000000001" customHeight="1" x14ac:dyDescent="0.15">
      <c r="A499" s="1471" t="str">
        <f ca="1">IFERROR(VLOOKUP(H499,INDIRECT("機械一覧"),2,FALSE),"")</f>
        <v/>
      </c>
      <c r="B499" s="1472"/>
      <c r="C499" s="1472"/>
      <c r="D499" s="1472"/>
      <c r="E499" s="1472"/>
      <c r="F499" s="1472"/>
      <c r="G499" s="1473"/>
      <c r="H499" s="1437"/>
      <c r="I499" s="1438"/>
      <c r="J499" s="1439"/>
      <c r="K499" s="182" t="s">
        <v>335</v>
      </c>
      <c r="L499" s="1237" t="str">
        <f ca="1">IFERROR(VLOOKUP(H499,INDIRECT("機械一覧"),5,FALSE),"")</f>
        <v/>
      </c>
      <c r="M499" s="1237"/>
      <c r="N499" s="1237"/>
      <c r="O499" s="1237"/>
      <c r="P499" s="1237"/>
      <c r="Q499" s="1237"/>
      <c r="R499" s="1237"/>
      <c r="S499" s="1238"/>
      <c r="T499" s="1479"/>
      <c r="U499" s="1479"/>
      <c r="V499" s="1479"/>
      <c r="W499" s="1480" t="str">
        <f ca="1">IFERROR(VLOOKUP(H499,INDIRECT("機械一覧"),14,FALSE),"")</f>
        <v/>
      </c>
      <c r="X499" s="1481"/>
      <c r="Y499" s="1482"/>
      <c r="Z499" s="1480" t="str">
        <f ca="1">IFERROR(VLOOKUP(H499,INDIRECT("機械一覧"),16,FALSE),"")</f>
        <v/>
      </c>
      <c r="AA499" s="1481"/>
      <c r="AB499" s="1481"/>
      <c r="AC499" s="1481"/>
      <c r="AD499" s="1482"/>
      <c r="AE499" s="1239"/>
      <c r="AF499" s="1240"/>
      <c r="AG499" s="202" t="s">
        <v>27</v>
      </c>
      <c r="AH499" s="1240"/>
      <c r="AI499" s="1240"/>
      <c r="AJ499" s="1241" t="s">
        <v>307</v>
      </c>
      <c r="AK499" s="1241"/>
      <c r="AL499" s="1242"/>
      <c r="AM499" s="1243"/>
      <c r="AN499" s="1244"/>
      <c r="AO499" s="1245"/>
      <c r="AP499" s="1243"/>
      <c r="AQ499" s="1244"/>
      <c r="AR499" s="1245"/>
      <c r="AS499" s="1246"/>
      <c r="AT499" s="1247"/>
      <c r="AU499" s="205" t="s">
        <v>386</v>
      </c>
      <c r="AV499" s="1248"/>
      <c r="AW499" s="1249"/>
      <c r="AX499" s="1243"/>
      <c r="AY499" s="1244"/>
      <c r="AZ499" s="1245"/>
      <c r="BA499" s="1465" t="str">
        <f>IF(AND(ISBLANK(AP499),ISBLANK(AX499),ISBLANK(AP500),ISBLANK(AX500),ISBLANK(AP501),ISBLANK(AX501))," ",IF(AND(ISBLANK(AP500),ISBLANK(AX500),ISBLANK(AP501),ISBLANK(AX501)),AP499*AX499,IF(AND(ISBLANK(AP501),ISBLANK(AX501)),(AP499*AX499)+(AP500*AX500),(AP499*AX499)+(AP500*AX500)+(AP501*AX501))))</f>
        <v xml:space="preserve"> </v>
      </c>
      <c r="BB499" s="1465"/>
      <c r="BC499" s="1465"/>
      <c r="BD499" s="1465"/>
      <c r="BE499" s="1465"/>
      <c r="BF499" s="1465"/>
      <c r="BG499" s="1465"/>
      <c r="BH499" s="1488"/>
      <c r="BI499" s="1488"/>
      <c r="BJ499" s="1488"/>
      <c r="BK499" s="1488"/>
      <c r="BL499" s="1488"/>
      <c r="BM499" s="1488"/>
      <c r="BN499" s="1488"/>
      <c r="BO499" s="1468" t="str">
        <f>IF(OR(BA499=" ",ISBLANK(BH499))," ",ROUNDDOWN(BA499*BH499,0))</f>
        <v xml:space="preserve"> </v>
      </c>
      <c r="BP499" s="1468"/>
      <c r="BQ499" s="1468"/>
      <c r="BR499" s="1468"/>
      <c r="BS499" s="1468"/>
      <c r="BT499" s="1468"/>
      <c r="BU499" s="1468"/>
      <c r="BV499" s="1469">
        <f>IFERROR(INDEX('報告書(２葉)'!$BK$11:$BK$95,MATCH(H499,'報告書(２葉)'!$BI$11:$BI$95,0)),"")</f>
        <v>0</v>
      </c>
      <c r="BW499" s="1469"/>
      <c r="BX499" s="1469"/>
      <c r="BY499" s="1469"/>
      <c r="BZ499" s="1469"/>
      <c r="CA499" s="1469"/>
      <c r="CB499" s="1470"/>
      <c r="CC499" s="1329"/>
      <c r="CD499" s="1329"/>
      <c r="CE499" s="1329"/>
      <c r="CF499" s="1329"/>
      <c r="CG499" s="1329"/>
      <c r="CH499" s="1329"/>
      <c r="CI499" s="1329"/>
      <c r="CJ499" s="41"/>
    </row>
    <row r="500" spans="1:88" ht="20.100000000000001" customHeight="1" x14ac:dyDescent="0.15">
      <c r="A500" s="1474"/>
      <c r="B500" s="941"/>
      <c r="C500" s="941"/>
      <c r="D500" s="941"/>
      <c r="E500" s="941"/>
      <c r="F500" s="941"/>
      <c r="G500" s="1475"/>
      <c r="H500" s="1437"/>
      <c r="I500" s="1438"/>
      <c r="J500" s="1439"/>
      <c r="K500" s="1332" t="str">
        <f ca="1">IFERROR(VLOOKUP(H499,INDIRECT("機械一覧"),3,FALSE),"")</f>
        <v/>
      </c>
      <c r="L500" s="1333"/>
      <c r="M500" s="1333"/>
      <c r="N500" s="1333"/>
      <c r="O500" s="1333"/>
      <c r="P500" s="1333"/>
      <c r="Q500" s="1333"/>
      <c r="R500" s="1333"/>
      <c r="S500" s="1334"/>
      <c r="T500" s="1479"/>
      <c r="U500" s="1479"/>
      <c r="V500" s="1479"/>
      <c r="W500" s="1447"/>
      <c r="X500" s="1450"/>
      <c r="Y500" s="1449"/>
      <c r="Z500" s="1447"/>
      <c r="AA500" s="1450"/>
      <c r="AB500" s="1450"/>
      <c r="AC500" s="1450"/>
      <c r="AD500" s="1449"/>
      <c r="AE500" s="833"/>
      <c r="AF500" s="833"/>
      <c r="AG500" s="833"/>
      <c r="AH500" s="833"/>
      <c r="AI500" s="833"/>
      <c r="AJ500" s="833"/>
      <c r="AK500" s="833"/>
      <c r="AL500" s="908"/>
      <c r="AM500" s="1243"/>
      <c r="AN500" s="1244"/>
      <c r="AO500" s="1245"/>
      <c r="AP500" s="1243"/>
      <c r="AQ500" s="1244"/>
      <c r="AR500" s="1245"/>
      <c r="AS500" s="1246"/>
      <c r="AT500" s="1247"/>
      <c r="AU500" s="205" t="s">
        <v>386</v>
      </c>
      <c r="AV500" s="1248"/>
      <c r="AW500" s="1249"/>
      <c r="AX500" s="1243"/>
      <c r="AY500" s="1244"/>
      <c r="AZ500" s="1245"/>
      <c r="BA500" s="1466"/>
      <c r="BB500" s="1466"/>
      <c r="BC500" s="1466"/>
      <c r="BD500" s="1466"/>
      <c r="BE500" s="1466"/>
      <c r="BF500" s="1466"/>
      <c r="BG500" s="1466"/>
      <c r="BH500" s="1488"/>
      <c r="BI500" s="1488"/>
      <c r="BJ500" s="1488"/>
      <c r="BK500" s="1488"/>
      <c r="BL500" s="1488"/>
      <c r="BM500" s="1488"/>
      <c r="BN500" s="1488"/>
      <c r="BO500" s="1468"/>
      <c r="BP500" s="1468"/>
      <c r="BQ500" s="1468"/>
      <c r="BR500" s="1468"/>
      <c r="BS500" s="1468"/>
      <c r="BT500" s="1468"/>
      <c r="BU500" s="1468"/>
      <c r="BV500" s="1469"/>
      <c r="BW500" s="1469"/>
      <c r="BX500" s="1469"/>
      <c r="BY500" s="1469"/>
      <c r="BZ500" s="1469"/>
      <c r="CA500" s="1469"/>
      <c r="CB500" s="1470"/>
      <c r="CC500" s="1329"/>
      <c r="CD500" s="1329"/>
      <c r="CE500" s="1329"/>
      <c r="CF500" s="1329"/>
      <c r="CG500" s="1329"/>
      <c r="CH500" s="1329"/>
      <c r="CI500" s="1329"/>
      <c r="CJ500" s="41"/>
    </row>
    <row r="501" spans="1:88" ht="20.100000000000001" customHeight="1" x14ac:dyDescent="0.15">
      <c r="A501" s="1476"/>
      <c r="B501" s="1477"/>
      <c r="C501" s="1477"/>
      <c r="D501" s="1477"/>
      <c r="E501" s="1477"/>
      <c r="F501" s="1477"/>
      <c r="G501" s="1478"/>
      <c r="H501" s="1437"/>
      <c r="I501" s="1438"/>
      <c r="J501" s="1439"/>
      <c r="K501" s="1380" t="str">
        <f ca="1">IFERROR(VLOOKUP(H499,INDIRECT("機械一覧"),4,FALSE),"")</f>
        <v/>
      </c>
      <c r="L501" s="1381"/>
      <c r="M501" s="1381"/>
      <c r="N501" s="1381"/>
      <c r="O501" s="1381"/>
      <c r="P501" s="1381"/>
      <c r="Q501" s="1381"/>
      <c r="R501" s="1381"/>
      <c r="S501" s="198" t="s">
        <v>351</v>
      </c>
      <c r="T501" s="1479"/>
      <c r="U501" s="1479"/>
      <c r="V501" s="1479"/>
      <c r="W501" s="1483"/>
      <c r="X501" s="1484"/>
      <c r="Y501" s="1485"/>
      <c r="Z501" s="1483"/>
      <c r="AA501" s="1484"/>
      <c r="AB501" s="1484"/>
      <c r="AC501" s="1484"/>
      <c r="AD501" s="1485"/>
      <c r="AE501" s="1307"/>
      <c r="AF501" s="1294"/>
      <c r="AG501" s="201" t="s">
        <v>27</v>
      </c>
      <c r="AH501" s="1294"/>
      <c r="AI501" s="1294"/>
      <c r="AJ501" s="1295" t="s">
        <v>135</v>
      </c>
      <c r="AK501" s="1295"/>
      <c r="AL501" s="1296"/>
      <c r="AM501" s="1243"/>
      <c r="AN501" s="1244"/>
      <c r="AO501" s="1245"/>
      <c r="AP501" s="1243"/>
      <c r="AQ501" s="1244"/>
      <c r="AR501" s="1245"/>
      <c r="AS501" s="1246"/>
      <c r="AT501" s="1247"/>
      <c r="AU501" s="205" t="s">
        <v>386</v>
      </c>
      <c r="AV501" s="1248"/>
      <c r="AW501" s="1249"/>
      <c r="AX501" s="1243"/>
      <c r="AY501" s="1244"/>
      <c r="AZ501" s="1245"/>
      <c r="BA501" s="1466"/>
      <c r="BB501" s="1466"/>
      <c r="BC501" s="1466"/>
      <c r="BD501" s="1466"/>
      <c r="BE501" s="1466"/>
      <c r="BF501" s="1466"/>
      <c r="BG501" s="1466"/>
      <c r="BH501" s="1488"/>
      <c r="BI501" s="1488"/>
      <c r="BJ501" s="1488"/>
      <c r="BK501" s="1488"/>
      <c r="BL501" s="1488"/>
      <c r="BM501" s="1488"/>
      <c r="BN501" s="1488"/>
      <c r="BO501" s="1468"/>
      <c r="BP501" s="1468"/>
      <c r="BQ501" s="1468"/>
      <c r="BR501" s="1468"/>
      <c r="BS501" s="1468"/>
      <c r="BT501" s="1468"/>
      <c r="BU501" s="1468"/>
      <c r="BV501" s="1305" t="str">
        <f>IFERROR(INDEX('報告書(２葉)'!$BJ$11:$BJ$95,MATCH(H499,'報告書(２葉)'!$BI$11:$BI$95,0)),"")</f>
        <v/>
      </c>
      <c r="BW501" s="1305"/>
      <c r="BX501" s="1305"/>
      <c r="BY501" s="1305"/>
      <c r="BZ501" s="1305"/>
      <c r="CA501" s="1305"/>
      <c r="CB501" s="1306"/>
      <c r="CC501" s="1329"/>
      <c r="CD501" s="1329"/>
      <c r="CE501" s="1329"/>
      <c r="CF501" s="1329"/>
      <c r="CG501" s="1329"/>
      <c r="CH501" s="1329"/>
      <c r="CI501" s="1329"/>
      <c r="CJ501" s="41"/>
    </row>
    <row r="502" spans="1:88" ht="20.100000000000001" customHeight="1" x14ac:dyDescent="0.15">
      <c r="A502" s="1471" t="str">
        <f ca="1">IFERROR(VLOOKUP(H502,INDIRECT("機械一覧"),2,FALSE),"")</f>
        <v/>
      </c>
      <c r="B502" s="1472"/>
      <c r="C502" s="1472"/>
      <c r="D502" s="1472"/>
      <c r="E502" s="1472"/>
      <c r="F502" s="1472"/>
      <c r="G502" s="1473"/>
      <c r="H502" s="1489"/>
      <c r="I502" s="1489"/>
      <c r="J502" s="1489"/>
      <c r="K502" s="182" t="s">
        <v>335</v>
      </c>
      <c r="L502" s="1237" t="str">
        <f ca="1">IFERROR(VLOOKUP(H502,INDIRECT("機械一覧"),5,FALSE),"")</f>
        <v/>
      </c>
      <c r="M502" s="1237"/>
      <c r="N502" s="1237"/>
      <c r="O502" s="1237"/>
      <c r="P502" s="1237"/>
      <c r="Q502" s="1237"/>
      <c r="R502" s="1237"/>
      <c r="S502" s="1238"/>
      <c r="T502" s="1479"/>
      <c r="U502" s="1479"/>
      <c r="V502" s="1479"/>
      <c r="W502" s="1480" t="str">
        <f ca="1">IFERROR(VLOOKUP(H502,INDIRECT("機械一覧"),14,FALSE),"")</f>
        <v/>
      </c>
      <c r="X502" s="1481"/>
      <c r="Y502" s="1482"/>
      <c r="Z502" s="1480" t="str">
        <f ca="1">IFERROR(VLOOKUP(H502,INDIRECT("機械一覧"),16,FALSE),"")</f>
        <v/>
      </c>
      <c r="AA502" s="1481"/>
      <c r="AB502" s="1481"/>
      <c r="AC502" s="1481"/>
      <c r="AD502" s="1482"/>
      <c r="AE502" s="1239"/>
      <c r="AF502" s="1240"/>
      <c r="AG502" s="202" t="s">
        <v>27</v>
      </c>
      <c r="AH502" s="1240"/>
      <c r="AI502" s="1240"/>
      <c r="AJ502" s="1241" t="s">
        <v>307</v>
      </c>
      <c r="AK502" s="1241"/>
      <c r="AL502" s="1242"/>
      <c r="AM502" s="1243"/>
      <c r="AN502" s="1244"/>
      <c r="AO502" s="1245"/>
      <c r="AP502" s="1243"/>
      <c r="AQ502" s="1244"/>
      <c r="AR502" s="1245"/>
      <c r="AS502" s="1246"/>
      <c r="AT502" s="1247"/>
      <c r="AU502" s="205" t="s">
        <v>386</v>
      </c>
      <c r="AV502" s="1248"/>
      <c r="AW502" s="1249"/>
      <c r="AX502" s="1243"/>
      <c r="AY502" s="1244"/>
      <c r="AZ502" s="1245"/>
      <c r="BA502" s="1465" t="str">
        <f>IF(AND(ISBLANK(AP502),ISBLANK(AX502),ISBLANK(AP503),ISBLANK(AX503),ISBLANK(AP504),ISBLANK(AX504))," ",IF(AND(ISBLANK(AP503),ISBLANK(AX503),ISBLANK(AP504),ISBLANK(AX504)),AP502*AX502,IF(AND(ISBLANK(AP504),ISBLANK(AX504)),(AP502*AX502)+(AP503*AX503),(AP502*AX502)+(AP503*AX503)+(AP504*AX504))))</f>
        <v xml:space="preserve"> </v>
      </c>
      <c r="BB502" s="1465"/>
      <c r="BC502" s="1465"/>
      <c r="BD502" s="1465"/>
      <c r="BE502" s="1465"/>
      <c r="BF502" s="1465"/>
      <c r="BG502" s="1465"/>
      <c r="BH502" s="1488"/>
      <c r="BI502" s="1488"/>
      <c r="BJ502" s="1488"/>
      <c r="BK502" s="1488"/>
      <c r="BL502" s="1488"/>
      <c r="BM502" s="1488"/>
      <c r="BN502" s="1488"/>
      <c r="BO502" s="1468" t="str">
        <f>IF(OR(BA502=" ",ISBLANK(BH502))," ",ROUNDDOWN(BA502*BH502,0))</f>
        <v xml:space="preserve"> </v>
      </c>
      <c r="BP502" s="1468"/>
      <c r="BQ502" s="1468"/>
      <c r="BR502" s="1468"/>
      <c r="BS502" s="1468"/>
      <c r="BT502" s="1468"/>
      <c r="BU502" s="1468"/>
      <c r="BV502" s="1469">
        <f>IFERROR(INDEX('報告書(２葉)'!$BK$11:$BK$95,MATCH(H502,'報告書(２葉)'!$BI$11:$BI$95,0)),"")</f>
        <v>0</v>
      </c>
      <c r="BW502" s="1469"/>
      <c r="BX502" s="1469"/>
      <c r="BY502" s="1469"/>
      <c r="BZ502" s="1469"/>
      <c r="CA502" s="1469"/>
      <c r="CB502" s="1470"/>
      <c r="CC502" s="1329"/>
      <c r="CD502" s="1329"/>
      <c r="CE502" s="1329"/>
      <c r="CF502" s="1329"/>
      <c r="CG502" s="1329"/>
      <c r="CH502" s="1329"/>
      <c r="CI502" s="1329"/>
      <c r="CJ502" s="41"/>
    </row>
    <row r="503" spans="1:88" ht="20.100000000000001" customHeight="1" x14ac:dyDescent="0.15">
      <c r="A503" s="1474"/>
      <c r="B503" s="941"/>
      <c r="C503" s="941"/>
      <c r="D503" s="941"/>
      <c r="E503" s="941"/>
      <c r="F503" s="941"/>
      <c r="G503" s="1475"/>
      <c r="H503" s="1489"/>
      <c r="I503" s="1489"/>
      <c r="J503" s="1489"/>
      <c r="K503" s="1332" t="str">
        <f ca="1">IFERROR(VLOOKUP(H502,INDIRECT("機械一覧"),3,FALSE),"")</f>
        <v/>
      </c>
      <c r="L503" s="1333"/>
      <c r="M503" s="1333"/>
      <c r="N503" s="1333"/>
      <c r="O503" s="1333"/>
      <c r="P503" s="1333"/>
      <c r="Q503" s="1333"/>
      <c r="R503" s="1333"/>
      <c r="S503" s="1334"/>
      <c r="T503" s="1479"/>
      <c r="U503" s="1479"/>
      <c r="V503" s="1479"/>
      <c r="W503" s="1447"/>
      <c r="X503" s="1450"/>
      <c r="Y503" s="1449"/>
      <c r="Z503" s="1447"/>
      <c r="AA503" s="1450"/>
      <c r="AB503" s="1450"/>
      <c r="AC503" s="1450"/>
      <c r="AD503" s="1449"/>
      <c r="AE503" s="833"/>
      <c r="AF503" s="833"/>
      <c r="AG503" s="833"/>
      <c r="AH503" s="833"/>
      <c r="AI503" s="833"/>
      <c r="AJ503" s="833"/>
      <c r="AK503" s="833"/>
      <c r="AL503" s="908"/>
      <c r="AM503" s="1243"/>
      <c r="AN503" s="1244"/>
      <c r="AO503" s="1245"/>
      <c r="AP503" s="1243"/>
      <c r="AQ503" s="1244"/>
      <c r="AR503" s="1245"/>
      <c r="AS503" s="1246"/>
      <c r="AT503" s="1247"/>
      <c r="AU503" s="205" t="s">
        <v>386</v>
      </c>
      <c r="AV503" s="1248"/>
      <c r="AW503" s="1249"/>
      <c r="AX503" s="1243"/>
      <c r="AY503" s="1244"/>
      <c r="AZ503" s="1245"/>
      <c r="BA503" s="1466"/>
      <c r="BB503" s="1466"/>
      <c r="BC503" s="1466"/>
      <c r="BD503" s="1466"/>
      <c r="BE503" s="1466"/>
      <c r="BF503" s="1466"/>
      <c r="BG503" s="1466"/>
      <c r="BH503" s="1488"/>
      <c r="BI503" s="1488"/>
      <c r="BJ503" s="1488"/>
      <c r="BK503" s="1488"/>
      <c r="BL503" s="1488"/>
      <c r="BM503" s="1488"/>
      <c r="BN503" s="1488"/>
      <c r="BO503" s="1468"/>
      <c r="BP503" s="1468"/>
      <c r="BQ503" s="1468"/>
      <c r="BR503" s="1468"/>
      <c r="BS503" s="1468"/>
      <c r="BT503" s="1468"/>
      <c r="BU503" s="1468"/>
      <c r="BV503" s="1469"/>
      <c r="BW503" s="1469"/>
      <c r="BX503" s="1469"/>
      <c r="BY503" s="1469"/>
      <c r="BZ503" s="1469"/>
      <c r="CA503" s="1469"/>
      <c r="CB503" s="1470"/>
      <c r="CC503" s="1329"/>
      <c r="CD503" s="1329"/>
      <c r="CE503" s="1329"/>
      <c r="CF503" s="1329"/>
      <c r="CG503" s="1329"/>
      <c r="CH503" s="1329"/>
      <c r="CI503" s="1329"/>
      <c r="CJ503" s="41"/>
    </row>
    <row r="504" spans="1:88" ht="20.100000000000001" customHeight="1" x14ac:dyDescent="0.15">
      <c r="A504" s="1476"/>
      <c r="B504" s="1477"/>
      <c r="C504" s="1477"/>
      <c r="D504" s="1477"/>
      <c r="E504" s="1477"/>
      <c r="F504" s="1477"/>
      <c r="G504" s="1478"/>
      <c r="H504" s="1489"/>
      <c r="I504" s="1489"/>
      <c r="J504" s="1489"/>
      <c r="K504" s="1380" t="str">
        <f ca="1">IFERROR(VLOOKUP(H502,INDIRECT("機械一覧"),4,FALSE),"")</f>
        <v/>
      </c>
      <c r="L504" s="1381"/>
      <c r="M504" s="1381"/>
      <c r="N504" s="1381"/>
      <c r="O504" s="1381"/>
      <c r="P504" s="1381"/>
      <c r="Q504" s="1381"/>
      <c r="R504" s="1381"/>
      <c r="S504" s="198" t="s">
        <v>351</v>
      </c>
      <c r="T504" s="1479"/>
      <c r="U504" s="1479"/>
      <c r="V504" s="1479"/>
      <c r="W504" s="1483"/>
      <c r="X504" s="1484"/>
      <c r="Y504" s="1485"/>
      <c r="Z504" s="1483"/>
      <c r="AA504" s="1484"/>
      <c r="AB504" s="1484"/>
      <c r="AC504" s="1484"/>
      <c r="AD504" s="1485"/>
      <c r="AE504" s="1307"/>
      <c r="AF504" s="1294"/>
      <c r="AG504" s="201" t="s">
        <v>27</v>
      </c>
      <c r="AH504" s="1294"/>
      <c r="AI504" s="1294"/>
      <c r="AJ504" s="1295" t="s">
        <v>135</v>
      </c>
      <c r="AK504" s="1295"/>
      <c r="AL504" s="1296"/>
      <c r="AM504" s="1243"/>
      <c r="AN504" s="1244"/>
      <c r="AO504" s="1245"/>
      <c r="AP504" s="1243"/>
      <c r="AQ504" s="1244"/>
      <c r="AR504" s="1245"/>
      <c r="AS504" s="1246"/>
      <c r="AT504" s="1247"/>
      <c r="AU504" s="205" t="s">
        <v>386</v>
      </c>
      <c r="AV504" s="1248"/>
      <c r="AW504" s="1249"/>
      <c r="AX504" s="1243"/>
      <c r="AY504" s="1244"/>
      <c r="AZ504" s="1245"/>
      <c r="BA504" s="1466"/>
      <c r="BB504" s="1466"/>
      <c r="BC504" s="1466"/>
      <c r="BD504" s="1466"/>
      <c r="BE504" s="1466"/>
      <c r="BF504" s="1466"/>
      <c r="BG504" s="1466"/>
      <c r="BH504" s="1488"/>
      <c r="BI504" s="1488"/>
      <c r="BJ504" s="1488"/>
      <c r="BK504" s="1488"/>
      <c r="BL504" s="1488"/>
      <c r="BM504" s="1488"/>
      <c r="BN504" s="1488"/>
      <c r="BO504" s="1468"/>
      <c r="BP504" s="1468"/>
      <c r="BQ504" s="1468"/>
      <c r="BR504" s="1468"/>
      <c r="BS504" s="1468"/>
      <c r="BT504" s="1468"/>
      <c r="BU504" s="1468"/>
      <c r="BV504" s="1305" t="str">
        <f>IFERROR(INDEX('報告書(２葉)'!$BJ$11:$BJ$95,MATCH(H502,'報告書(２葉)'!$BI$11:$BI$95,0)),"")</f>
        <v/>
      </c>
      <c r="BW504" s="1305"/>
      <c r="BX504" s="1305"/>
      <c r="BY504" s="1305"/>
      <c r="BZ504" s="1305"/>
      <c r="CA504" s="1305"/>
      <c r="CB504" s="1306"/>
      <c r="CC504" s="1329"/>
      <c r="CD504" s="1329"/>
      <c r="CE504" s="1329"/>
      <c r="CF504" s="1329"/>
      <c r="CG504" s="1329"/>
      <c r="CH504" s="1329"/>
      <c r="CI504" s="1329"/>
      <c r="CJ504" s="41"/>
    </row>
    <row r="505" spans="1:88" ht="20.100000000000001" customHeight="1" x14ac:dyDescent="0.15">
      <c r="A505" s="1471" t="str">
        <f ca="1">IFERROR(VLOOKUP(H505,INDIRECT("機械一覧"),2,FALSE),"")</f>
        <v/>
      </c>
      <c r="B505" s="1472"/>
      <c r="C505" s="1472"/>
      <c r="D505" s="1472"/>
      <c r="E505" s="1472"/>
      <c r="F505" s="1472"/>
      <c r="G505" s="1473"/>
      <c r="H505" s="1489"/>
      <c r="I505" s="1489"/>
      <c r="J505" s="1489"/>
      <c r="K505" s="182" t="s">
        <v>335</v>
      </c>
      <c r="L505" s="1237" t="str">
        <f ca="1">IFERROR(VLOOKUP(H505,INDIRECT("機械一覧"),5,FALSE),"")</f>
        <v/>
      </c>
      <c r="M505" s="1237"/>
      <c r="N505" s="1237"/>
      <c r="O505" s="1237"/>
      <c r="P505" s="1237"/>
      <c r="Q505" s="1237"/>
      <c r="R505" s="1237"/>
      <c r="S505" s="1238"/>
      <c r="T505" s="1479"/>
      <c r="U505" s="1479"/>
      <c r="V505" s="1479"/>
      <c r="W505" s="1480" t="str">
        <f ca="1">IFERROR(VLOOKUP(H505,INDIRECT("機械一覧"),14,FALSE),"")</f>
        <v/>
      </c>
      <c r="X505" s="1481"/>
      <c r="Y505" s="1482"/>
      <c r="Z505" s="1480" t="str">
        <f ca="1">IFERROR(VLOOKUP(H505,INDIRECT("機械一覧"),16,FALSE),"")</f>
        <v/>
      </c>
      <c r="AA505" s="1481"/>
      <c r="AB505" s="1481"/>
      <c r="AC505" s="1481"/>
      <c r="AD505" s="1482"/>
      <c r="AE505" s="1239"/>
      <c r="AF505" s="1240"/>
      <c r="AG505" s="202" t="s">
        <v>27</v>
      </c>
      <c r="AH505" s="1240"/>
      <c r="AI505" s="1240"/>
      <c r="AJ505" s="1241" t="s">
        <v>307</v>
      </c>
      <c r="AK505" s="1241"/>
      <c r="AL505" s="1242"/>
      <c r="AM505" s="1243"/>
      <c r="AN505" s="1244"/>
      <c r="AO505" s="1245"/>
      <c r="AP505" s="1243"/>
      <c r="AQ505" s="1244"/>
      <c r="AR505" s="1245"/>
      <c r="AS505" s="1246"/>
      <c r="AT505" s="1247"/>
      <c r="AU505" s="205" t="s">
        <v>386</v>
      </c>
      <c r="AV505" s="1248"/>
      <c r="AW505" s="1249"/>
      <c r="AX505" s="1243"/>
      <c r="AY505" s="1244"/>
      <c r="AZ505" s="1245"/>
      <c r="BA505" s="1465" t="str">
        <f>IF(AND(ISBLANK(AP505),ISBLANK(AX505),ISBLANK(AP506),ISBLANK(AX506),ISBLANK(AP507),ISBLANK(AX507))," ",IF(AND(ISBLANK(AP506),ISBLANK(AX506),ISBLANK(AP507),ISBLANK(AX507)),AP505*AX505,IF(AND(ISBLANK(AP507),ISBLANK(AX507)),(AP505*AX505)+(AP506*AX506),(AP505*AX505)+(AP506*AX506)+(AP507*AX507))))</f>
        <v xml:space="preserve"> </v>
      </c>
      <c r="BB505" s="1465"/>
      <c r="BC505" s="1465"/>
      <c r="BD505" s="1465"/>
      <c r="BE505" s="1465"/>
      <c r="BF505" s="1465"/>
      <c r="BG505" s="1465"/>
      <c r="BH505" s="1488"/>
      <c r="BI505" s="1488"/>
      <c r="BJ505" s="1488"/>
      <c r="BK505" s="1488"/>
      <c r="BL505" s="1488"/>
      <c r="BM505" s="1488"/>
      <c r="BN505" s="1488"/>
      <c r="BO505" s="1468" t="str">
        <f>IF(OR(BA505=" ",ISBLANK(BH505))," ",ROUNDDOWN(BA505*BH505,0))</f>
        <v xml:space="preserve"> </v>
      </c>
      <c r="BP505" s="1468"/>
      <c r="BQ505" s="1468"/>
      <c r="BR505" s="1468"/>
      <c r="BS505" s="1468"/>
      <c r="BT505" s="1468"/>
      <c r="BU505" s="1468"/>
      <c r="BV505" s="1469">
        <f>IFERROR(INDEX('報告書(２葉)'!$BK$11:$BK$95,MATCH(H505,'報告書(２葉)'!$BI$11:$BI$95,0)),"")</f>
        <v>0</v>
      </c>
      <c r="BW505" s="1469"/>
      <c r="BX505" s="1469"/>
      <c r="BY505" s="1469"/>
      <c r="BZ505" s="1469"/>
      <c r="CA505" s="1469"/>
      <c r="CB505" s="1470"/>
      <c r="CC505" s="1329"/>
      <c r="CD505" s="1329"/>
      <c r="CE505" s="1329"/>
      <c r="CF505" s="1329"/>
      <c r="CG505" s="1329"/>
      <c r="CH505" s="1329"/>
      <c r="CI505" s="1329"/>
      <c r="CJ505" s="41"/>
    </row>
    <row r="506" spans="1:88" ht="20.100000000000001" customHeight="1" x14ac:dyDescent="0.15">
      <c r="A506" s="1474"/>
      <c r="B506" s="941"/>
      <c r="C506" s="941"/>
      <c r="D506" s="941"/>
      <c r="E506" s="941"/>
      <c r="F506" s="941"/>
      <c r="G506" s="1475"/>
      <c r="H506" s="1489"/>
      <c r="I506" s="1489"/>
      <c r="J506" s="1489"/>
      <c r="K506" s="1332" t="str">
        <f ca="1">IFERROR(VLOOKUP(H505,INDIRECT("機械一覧"),3,FALSE),"")</f>
        <v/>
      </c>
      <c r="L506" s="1333"/>
      <c r="M506" s="1333"/>
      <c r="N506" s="1333"/>
      <c r="O506" s="1333"/>
      <c r="P506" s="1333"/>
      <c r="Q506" s="1333"/>
      <c r="R506" s="1333"/>
      <c r="S506" s="1334"/>
      <c r="T506" s="1479"/>
      <c r="U506" s="1479"/>
      <c r="V506" s="1479"/>
      <c r="W506" s="1447"/>
      <c r="X506" s="1450"/>
      <c r="Y506" s="1449"/>
      <c r="Z506" s="1447"/>
      <c r="AA506" s="1450"/>
      <c r="AB506" s="1450"/>
      <c r="AC506" s="1450"/>
      <c r="AD506" s="1449"/>
      <c r="AE506" s="833"/>
      <c r="AF506" s="833"/>
      <c r="AG506" s="833"/>
      <c r="AH506" s="833"/>
      <c r="AI506" s="833"/>
      <c r="AJ506" s="833"/>
      <c r="AK506" s="833"/>
      <c r="AL506" s="908"/>
      <c r="AM506" s="1243"/>
      <c r="AN506" s="1244"/>
      <c r="AO506" s="1245"/>
      <c r="AP506" s="1243"/>
      <c r="AQ506" s="1244"/>
      <c r="AR506" s="1245"/>
      <c r="AS506" s="1246"/>
      <c r="AT506" s="1247"/>
      <c r="AU506" s="205" t="s">
        <v>386</v>
      </c>
      <c r="AV506" s="1248"/>
      <c r="AW506" s="1249"/>
      <c r="AX506" s="1243"/>
      <c r="AY506" s="1244"/>
      <c r="AZ506" s="1245"/>
      <c r="BA506" s="1466"/>
      <c r="BB506" s="1466"/>
      <c r="BC506" s="1466"/>
      <c r="BD506" s="1466"/>
      <c r="BE506" s="1466"/>
      <c r="BF506" s="1466"/>
      <c r="BG506" s="1466"/>
      <c r="BH506" s="1488"/>
      <c r="BI506" s="1488"/>
      <c r="BJ506" s="1488"/>
      <c r="BK506" s="1488"/>
      <c r="BL506" s="1488"/>
      <c r="BM506" s="1488"/>
      <c r="BN506" s="1488"/>
      <c r="BO506" s="1468"/>
      <c r="BP506" s="1468"/>
      <c r="BQ506" s="1468"/>
      <c r="BR506" s="1468"/>
      <c r="BS506" s="1468"/>
      <c r="BT506" s="1468"/>
      <c r="BU506" s="1468"/>
      <c r="BV506" s="1469"/>
      <c r="BW506" s="1469"/>
      <c r="BX506" s="1469"/>
      <c r="BY506" s="1469"/>
      <c r="BZ506" s="1469"/>
      <c r="CA506" s="1469"/>
      <c r="CB506" s="1470"/>
      <c r="CC506" s="1329"/>
      <c r="CD506" s="1329"/>
      <c r="CE506" s="1329"/>
      <c r="CF506" s="1329"/>
      <c r="CG506" s="1329"/>
      <c r="CH506" s="1329"/>
      <c r="CI506" s="1329"/>
      <c r="CJ506" s="41"/>
    </row>
    <row r="507" spans="1:88" ht="20.100000000000001" customHeight="1" x14ac:dyDescent="0.15">
      <c r="A507" s="1476"/>
      <c r="B507" s="1477"/>
      <c r="C507" s="1477"/>
      <c r="D507" s="1477"/>
      <c r="E507" s="1477"/>
      <c r="F507" s="1477"/>
      <c r="G507" s="1478"/>
      <c r="H507" s="1489"/>
      <c r="I507" s="1489"/>
      <c r="J507" s="1489"/>
      <c r="K507" s="1380" t="str">
        <f ca="1">IFERROR(VLOOKUP(H505,INDIRECT("機械一覧"),4,FALSE),"")</f>
        <v/>
      </c>
      <c r="L507" s="1381"/>
      <c r="M507" s="1381"/>
      <c r="N507" s="1381"/>
      <c r="O507" s="1381"/>
      <c r="P507" s="1381"/>
      <c r="Q507" s="1381"/>
      <c r="R507" s="1381"/>
      <c r="S507" s="198" t="s">
        <v>351</v>
      </c>
      <c r="T507" s="1479"/>
      <c r="U507" s="1479"/>
      <c r="V507" s="1479"/>
      <c r="W507" s="1483"/>
      <c r="X507" s="1484"/>
      <c r="Y507" s="1485"/>
      <c r="Z507" s="1483"/>
      <c r="AA507" s="1484"/>
      <c r="AB507" s="1484"/>
      <c r="AC507" s="1484"/>
      <c r="AD507" s="1485"/>
      <c r="AE507" s="1308"/>
      <c r="AF507" s="1309"/>
      <c r="AG507" s="201" t="s">
        <v>27</v>
      </c>
      <c r="AH507" s="1309"/>
      <c r="AI507" s="1309"/>
      <c r="AJ507" s="1310" t="s">
        <v>135</v>
      </c>
      <c r="AK507" s="1310"/>
      <c r="AL507" s="1311"/>
      <c r="AM507" s="1243"/>
      <c r="AN507" s="1244"/>
      <c r="AO507" s="1245"/>
      <c r="AP507" s="1243"/>
      <c r="AQ507" s="1244"/>
      <c r="AR507" s="1245"/>
      <c r="AS507" s="1246"/>
      <c r="AT507" s="1247"/>
      <c r="AU507" s="205" t="s">
        <v>386</v>
      </c>
      <c r="AV507" s="1248"/>
      <c r="AW507" s="1249"/>
      <c r="AX507" s="1243"/>
      <c r="AY507" s="1244"/>
      <c r="AZ507" s="1245"/>
      <c r="BA507" s="1466"/>
      <c r="BB507" s="1466"/>
      <c r="BC507" s="1466"/>
      <c r="BD507" s="1466"/>
      <c r="BE507" s="1466"/>
      <c r="BF507" s="1466"/>
      <c r="BG507" s="1466"/>
      <c r="BH507" s="1490"/>
      <c r="BI507" s="1490"/>
      <c r="BJ507" s="1490"/>
      <c r="BK507" s="1490"/>
      <c r="BL507" s="1490"/>
      <c r="BM507" s="1490"/>
      <c r="BN507" s="1490"/>
      <c r="BO507" s="1468"/>
      <c r="BP507" s="1468"/>
      <c r="BQ507" s="1468"/>
      <c r="BR507" s="1468"/>
      <c r="BS507" s="1468"/>
      <c r="BT507" s="1468"/>
      <c r="BU507" s="1468"/>
      <c r="BV507" s="1305" t="str">
        <f>IFERROR(INDEX('報告書(２葉)'!$BJ$11:$BJ$95,MATCH(H505,'報告書(２葉)'!$BI$11:$BI$95,0)),"")</f>
        <v/>
      </c>
      <c r="BW507" s="1305"/>
      <c r="BX507" s="1305"/>
      <c r="BY507" s="1305"/>
      <c r="BZ507" s="1305"/>
      <c r="CA507" s="1305"/>
      <c r="CB507" s="1306"/>
      <c r="CC507" s="1329"/>
      <c r="CD507" s="1329"/>
      <c r="CE507" s="1329"/>
      <c r="CF507" s="1329"/>
      <c r="CG507" s="1329"/>
      <c r="CH507" s="1329"/>
      <c r="CI507" s="1329"/>
      <c r="CJ507" s="41"/>
    </row>
    <row r="508" spans="1:88" ht="20.100000000000001" customHeight="1" x14ac:dyDescent="0.15">
      <c r="A508" s="1471" t="str">
        <f ca="1">IFERROR(VLOOKUP(H508,INDIRECT("機械一覧"),2,FALSE),"")</f>
        <v/>
      </c>
      <c r="B508" s="1472"/>
      <c r="C508" s="1472"/>
      <c r="D508" s="1472"/>
      <c r="E508" s="1472"/>
      <c r="F508" s="1472"/>
      <c r="G508" s="1473"/>
      <c r="H508" s="1489"/>
      <c r="I508" s="1489"/>
      <c r="J508" s="1489"/>
      <c r="K508" s="182" t="s">
        <v>335</v>
      </c>
      <c r="L508" s="1237" t="str">
        <f ca="1">IFERROR(VLOOKUP(H508,INDIRECT("機械一覧"),5,FALSE),"")</f>
        <v/>
      </c>
      <c r="M508" s="1237"/>
      <c r="N508" s="1237"/>
      <c r="O508" s="1237"/>
      <c r="P508" s="1237"/>
      <c r="Q508" s="1237"/>
      <c r="R508" s="1237"/>
      <c r="S508" s="1238"/>
      <c r="T508" s="1479"/>
      <c r="U508" s="1479"/>
      <c r="V508" s="1479"/>
      <c r="W508" s="1480" t="str">
        <f ca="1">IFERROR(VLOOKUP(H508,INDIRECT("機械一覧"),14,FALSE),"")</f>
        <v/>
      </c>
      <c r="X508" s="1481"/>
      <c r="Y508" s="1482"/>
      <c r="Z508" s="1480" t="str">
        <f ca="1">IFERROR(VLOOKUP(H508,INDIRECT("機械一覧"),16,FALSE),"")</f>
        <v/>
      </c>
      <c r="AA508" s="1481"/>
      <c r="AB508" s="1481"/>
      <c r="AC508" s="1481"/>
      <c r="AD508" s="1482"/>
      <c r="AE508" s="1239"/>
      <c r="AF508" s="1240"/>
      <c r="AG508" s="202" t="s">
        <v>27</v>
      </c>
      <c r="AH508" s="1240"/>
      <c r="AI508" s="1240"/>
      <c r="AJ508" s="1241" t="s">
        <v>307</v>
      </c>
      <c r="AK508" s="1241"/>
      <c r="AL508" s="1242"/>
      <c r="AM508" s="1243"/>
      <c r="AN508" s="1244"/>
      <c r="AO508" s="1245"/>
      <c r="AP508" s="1243"/>
      <c r="AQ508" s="1244"/>
      <c r="AR508" s="1245"/>
      <c r="AS508" s="1246"/>
      <c r="AT508" s="1247"/>
      <c r="AU508" s="205" t="s">
        <v>386</v>
      </c>
      <c r="AV508" s="1248"/>
      <c r="AW508" s="1249"/>
      <c r="AX508" s="1243"/>
      <c r="AY508" s="1244"/>
      <c r="AZ508" s="1245"/>
      <c r="BA508" s="1465" t="str">
        <f>IF(AND(ISBLANK(AP508),ISBLANK(AX508),ISBLANK(AP509),ISBLANK(AX509),ISBLANK(AP510),ISBLANK(AX510))," ",IF(AND(ISBLANK(AP509),ISBLANK(AX509),ISBLANK(AP510),ISBLANK(AX510)),AP508*AX508,IF(AND(ISBLANK(AP510),ISBLANK(AX510)),(AP508*AX508)+(AP509*AX509),(AP508*AX508)+(AP509*AX509)+(AP510*AX510))))</f>
        <v xml:space="preserve"> </v>
      </c>
      <c r="BB508" s="1465"/>
      <c r="BC508" s="1465"/>
      <c r="BD508" s="1465"/>
      <c r="BE508" s="1465"/>
      <c r="BF508" s="1465"/>
      <c r="BG508" s="1465"/>
      <c r="BH508" s="1488"/>
      <c r="BI508" s="1488"/>
      <c r="BJ508" s="1488"/>
      <c r="BK508" s="1488"/>
      <c r="BL508" s="1488"/>
      <c r="BM508" s="1488"/>
      <c r="BN508" s="1488"/>
      <c r="BO508" s="1468" t="str">
        <f>IF(OR(BA508=" ",ISBLANK(BH508))," ",ROUNDDOWN(BA508*BH508,0))</f>
        <v xml:space="preserve"> </v>
      </c>
      <c r="BP508" s="1468"/>
      <c r="BQ508" s="1468"/>
      <c r="BR508" s="1468"/>
      <c r="BS508" s="1468"/>
      <c r="BT508" s="1468"/>
      <c r="BU508" s="1468"/>
      <c r="BV508" s="1469">
        <f>IFERROR(INDEX('報告書(２葉)'!$BK$11:$BK$95,MATCH(H508,'報告書(２葉)'!$BI$11:$BI$95,0)),"")</f>
        <v>0</v>
      </c>
      <c r="BW508" s="1469"/>
      <c r="BX508" s="1469"/>
      <c r="BY508" s="1469"/>
      <c r="BZ508" s="1469"/>
      <c r="CA508" s="1469"/>
      <c r="CB508" s="1470"/>
      <c r="CC508" s="1329"/>
      <c r="CD508" s="1329"/>
      <c r="CE508" s="1329"/>
      <c r="CF508" s="1329"/>
      <c r="CG508" s="1329"/>
      <c r="CH508" s="1329"/>
      <c r="CI508" s="1329"/>
      <c r="CJ508" s="41"/>
    </row>
    <row r="509" spans="1:88" ht="20.100000000000001" customHeight="1" x14ac:dyDescent="0.15">
      <c r="A509" s="1474"/>
      <c r="B509" s="941"/>
      <c r="C509" s="941"/>
      <c r="D509" s="941"/>
      <c r="E509" s="941"/>
      <c r="F509" s="941"/>
      <c r="G509" s="1475"/>
      <c r="H509" s="1489"/>
      <c r="I509" s="1489"/>
      <c r="J509" s="1489"/>
      <c r="K509" s="1332" t="str">
        <f ca="1">IFERROR(VLOOKUP(H508,INDIRECT("機械一覧"),3,FALSE),"")</f>
        <v/>
      </c>
      <c r="L509" s="1333"/>
      <c r="M509" s="1333"/>
      <c r="N509" s="1333"/>
      <c r="O509" s="1333"/>
      <c r="P509" s="1333"/>
      <c r="Q509" s="1333"/>
      <c r="R509" s="1333"/>
      <c r="S509" s="1334"/>
      <c r="T509" s="1479"/>
      <c r="U509" s="1479"/>
      <c r="V509" s="1479"/>
      <c r="W509" s="1447"/>
      <c r="X509" s="1450"/>
      <c r="Y509" s="1449"/>
      <c r="Z509" s="1447"/>
      <c r="AA509" s="1450"/>
      <c r="AB509" s="1450"/>
      <c r="AC509" s="1450"/>
      <c r="AD509" s="1449"/>
      <c r="AE509" s="1318"/>
      <c r="AF509" s="833"/>
      <c r="AG509" s="833"/>
      <c r="AH509" s="833"/>
      <c r="AI509" s="833"/>
      <c r="AJ509" s="833"/>
      <c r="AK509" s="833"/>
      <c r="AL509" s="908"/>
      <c r="AM509" s="1243"/>
      <c r="AN509" s="1244"/>
      <c r="AO509" s="1245"/>
      <c r="AP509" s="1243"/>
      <c r="AQ509" s="1244"/>
      <c r="AR509" s="1245"/>
      <c r="AS509" s="1246"/>
      <c r="AT509" s="1247"/>
      <c r="AU509" s="205" t="s">
        <v>386</v>
      </c>
      <c r="AV509" s="1248"/>
      <c r="AW509" s="1249"/>
      <c r="AX509" s="1243"/>
      <c r="AY509" s="1244"/>
      <c r="AZ509" s="1245"/>
      <c r="BA509" s="1466"/>
      <c r="BB509" s="1466"/>
      <c r="BC509" s="1466"/>
      <c r="BD509" s="1466"/>
      <c r="BE509" s="1466"/>
      <c r="BF509" s="1466"/>
      <c r="BG509" s="1466"/>
      <c r="BH509" s="1488"/>
      <c r="BI509" s="1488"/>
      <c r="BJ509" s="1488"/>
      <c r="BK509" s="1488"/>
      <c r="BL509" s="1488"/>
      <c r="BM509" s="1488"/>
      <c r="BN509" s="1488"/>
      <c r="BO509" s="1468"/>
      <c r="BP509" s="1468"/>
      <c r="BQ509" s="1468"/>
      <c r="BR509" s="1468"/>
      <c r="BS509" s="1468"/>
      <c r="BT509" s="1468"/>
      <c r="BU509" s="1468"/>
      <c r="BV509" s="1469"/>
      <c r="BW509" s="1469"/>
      <c r="BX509" s="1469"/>
      <c r="BY509" s="1469"/>
      <c r="BZ509" s="1469"/>
      <c r="CA509" s="1469"/>
      <c r="CB509" s="1470"/>
      <c r="CC509" s="1329"/>
      <c r="CD509" s="1329"/>
      <c r="CE509" s="1329"/>
      <c r="CF509" s="1329"/>
      <c r="CG509" s="1329"/>
      <c r="CH509" s="1329"/>
      <c r="CI509" s="1329"/>
      <c r="CJ509" s="41"/>
    </row>
    <row r="510" spans="1:88" ht="20.100000000000001" customHeight="1" x14ac:dyDescent="0.15">
      <c r="A510" s="1491"/>
      <c r="B510" s="1492"/>
      <c r="C510" s="1492"/>
      <c r="D510" s="1492"/>
      <c r="E510" s="1492"/>
      <c r="F510" s="1492"/>
      <c r="G510" s="1493"/>
      <c r="H510" s="1494"/>
      <c r="I510" s="1494"/>
      <c r="J510" s="1494"/>
      <c r="K510" s="1514" t="str">
        <f ca="1">IFERROR(VLOOKUP(H508,INDIRECT("機械一覧"),4,FALSE),"")</f>
        <v/>
      </c>
      <c r="L510" s="1515"/>
      <c r="M510" s="1515"/>
      <c r="N510" s="1515"/>
      <c r="O510" s="1515"/>
      <c r="P510" s="1515"/>
      <c r="Q510" s="1515"/>
      <c r="R510" s="1515"/>
      <c r="S510" s="199" t="s">
        <v>351</v>
      </c>
      <c r="T510" s="1495"/>
      <c r="U510" s="1495"/>
      <c r="V510" s="1495"/>
      <c r="W510" s="1496"/>
      <c r="X510" s="1497"/>
      <c r="Y510" s="1498"/>
      <c r="Z510" s="1496"/>
      <c r="AA510" s="1497"/>
      <c r="AB510" s="1497"/>
      <c r="AC510" s="1497"/>
      <c r="AD510" s="1498"/>
      <c r="AE510" s="1501"/>
      <c r="AF510" s="1502"/>
      <c r="AG510" s="203" t="s">
        <v>27</v>
      </c>
      <c r="AH510" s="1502"/>
      <c r="AI510" s="1502"/>
      <c r="AJ510" s="1386" t="s">
        <v>135</v>
      </c>
      <c r="AK510" s="1386"/>
      <c r="AL510" s="1387"/>
      <c r="AM510" s="1368"/>
      <c r="AN510" s="1369"/>
      <c r="AO510" s="1370"/>
      <c r="AP510" s="1368"/>
      <c r="AQ510" s="1369"/>
      <c r="AR510" s="1370"/>
      <c r="AS510" s="1371"/>
      <c r="AT510" s="1372"/>
      <c r="AU510" s="206" t="s">
        <v>386</v>
      </c>
      <c r="AV510" s="1373"/>
      <c r="AW510" s="1374"/>
      <c r="AX510" s="1368"/>
      <c r="AY510" s="1369"/>
      <c r="AZ510" s="1370"/>
      <c r="BA510" s="1466"/>
      <c r="BB510" s="1466"/>
      <c r="BC510" s="1466"/>
      <c r="BD510" s="1466"/>
      <c r="BE510" s="1466"/>
      <c r="BF510" s="1466"/>
      <c r="BG510" s="1466"/>
      <c r="BH510" s="1490"/>
      <c r="BI510" s="1490"/>
      <c r="BJ510" s="1490"/>
      <c r="BK510" s="1490"/>
      <c r="BL510" s="1490"/>
      <c r="BM510" s="1490"/>
      <c r="BN510" s="1490"/>
      <c r="BO510" s="1468"/>
      <c r="BP510" s="1468"/>
      <c r="BQ510" s="1468"/>
      <c r="BR510" s="1468"/>
      <c r="BS510" s="1468"/>
      <c r="BT510" s="1468"/>
      <c r="BU510" s="1468"/>
      <c r="BV510" s="1305" t="str">
        <f>IFERROR(INDEX('報告書(２葉)'!$BJ$11:$BJ$95,MATCH(H508,'報告書(２葉)'!$BI$11:$BI$95,0)),"")</f>
        <v/>
      </c>
      <c r="BW510" s="1305"/>
      <c r="BX510" s="1305"/>
      <c r="BY510" s="1305"/>
      <c r="BZ510" s="1305"/>
      <c r="CA510" s="1305"/>
      <c r="CB510" s="1306"/>
      <c r="CC510" s="1329"/>
      <c r="CD510" s="1329"/>
      <c r="CE510" s="1329"/>
      <c r="CF510" s="1329"/>
      <c r="CG510" s="1329"/>
      <c r="CH510" s="1329"/>
      <c r="CI510" s="1329"/>
      <c r="CJ510" s="41"/>
    </row>
    <row r="511" spans="1:88" ht="9.9499999999999993" customHeight="1" x14ac:dyDescent="0.1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c r="AP511" s="42"/>
      <c r="AQ511" s="42"/>
      <c r="AR511" s="42"/>
      <c r="AS511" s="42"/>
      <c r="AT511" s="42"/>
      <c r="AU511" s="42"/>
      <c r="AV511" s="42"/>
      <c r="AW511" s="42"/>
      <c r="AX511" s="42"/>
      <c r="AY511" s="42"/>
      <c r="AZ511" s="42"/>
      <c r="BA511" s="1163" t="s">
        <v>353</v>
      </c>
      <c r="BB511" s="831"/>
      <c r="BC511" s="831"/>
      <c r="BD511" s="831"/>
      <c r="BE511" s="831"/>
      <c r="BF511" s="831"/>
      <c r="BG511" s="831"/>
      <c r="BH511" s="831"/>
      <c r="BI511" s="831"/>
      <c r="BJ511" s="831"/>
      <c r="BK511" s="831"/>
      <c r="BL511" s="831"/>
      <c r="BM511" s="831"/>
      <c r="BN511" s="1164"/>
      <c r="BO511" s="208" t="s">
        <v>409</v>
      </c>
      <c r="BP511" s="1312" t="str">
        <f>IF(SUM(BO496:BU510)=0," ",SUM(BO496:BU510))</f>
        <v xml:space="preserve"> </v>
      </c>
      <c r="BQ511" s="1312"/>
      <c r="BR511" s="1312"/>
      <c r="BS511" s="1312"/>
      <c r="BT511" s="1312"/>
      <c r="BU511" s="209" t="s">
        <v>149</v>
      </c>
      <c r="BV511" s="208" t="s">
        <v>409</v>
      </c>
      <c r="BW511" s="1313" t="str">
        <f>IF(SUM(BV496,BV499,BV502,BV505,BV508)=0," ",SUM(BV496,BV499,BV502,BV505,BV508))</f>
        <v xml:space="preserve"> </v>
      </c>
      <c r="BX511" s="1313"/>
      <c r="BY511" s="1313"/>
      <c r="BZ511" s="1313"/>
      <c r="CA511" s="1313"/>
      <c r="CB511" s="212" t="s">
        <v>149</v>
      </c>
      <c r="CC511" s="213" t="s">
        <v>409</v>
      </c>
      <c r="CD511" s="1312" t="str">
        <f>IF(SUM(CC496:CI510)=0," ",SUM(CC496:CI510))</f>
        <v xml:space="preserve"> </v>
      </c>
      <c r="CE511" s="1312"/>
      <c r="CF511" s="1312"/>
      <c r="CG511" s="1312"/>
      <c r="CH511" s="1312"/>
      <c r="CI511" s="215" t="s">
        <v>149</v>
      </c>
      <c r="CJ511" s="42"/>
    </row>
    <row r="512" spans="1:88" ht="12" customHeight="1" x14ac:dyDescent="0.15">
      <c r="A512" s="192" t="s">
        <v>410</v>
      </c>
      <c r="B512" s="42"/>
      <c r="C512" s="51" t="s">
        <v>411</v>
      </c>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c r="AP512" s="42"/>
      <c r="AQ512" s="42"/>
      <c r="AR512" s="42"/>
      <c r="AS512" s="42"/>
      <c r="AT512" s="42"/>
      <c r="AU512" s="42"/>
      <c r="AV512" s="42"/>
      <c r="AW512" s="42"/>
      <c r="AX512" s="42"/>
      <c r="AY512" s="42"/>
      <c r="AZ512" s="42"/>
      <c r="BA512" s="874"/>
      <c r="BB512" s="833"/>
      <c r="BC512" s="833"/>
      <c r="BD512" s="833"/>
      <c r="BE512" s="833"/>
      <c r="BF512" s="833"/>
      <c r="BG512" s="833"/>
      <c r="BH512" s="833"/>
      <c r="BI512" s="833"/>
      <c r="BJ512" s="833"/>
      <c r="BK512" s="833"/>
      <c r="BL512" s="833"/>
      <c r="BM512" s="833"/>
      <c r="BN512" s="908"/>
      <c r="BO512" s="1337"/>
      <c r="BP512" s="1338"/>
      <c r="BQ512" s="1338"/>
      <c r="BR512" s="1338"/>
      <c r="BS512" s="1338"/>
      <c r="BT512" s="1338"/>
      <c r="BU512" s="1339"/>
      <c r="BV512" s="1337"/>
      <c r="BW512" s="1338"/>
      <c r="BX512" s="1338"/>
      <c r="BY512" s="1338"/>
      <c r="BZ512" s="1338"/>
      <c r="CA512" s="1338"/>
      <c r="CB512" s="1339"/>
      <c r="CC512" s="1343"/>
      <c r="CD512" s="1344"/>
      <c r="CE512" s="1344"/>
      <c r="CF512" s="1344"/>
      <c r="CG512" s="1344"/>
      <c r="CH512" s="1344"/>
      <c r="CI512" s="1345"/>
      <c r="CJ512" s="42"/>
    </row>
    <row r="513" spans="1:88" ht="12" customHeight="1" x14ac:dyDescent="0.15">
      <c r="A513" s="42"/>
      <c r="B513" s="42"/>
      <c r="C513" s="51" t="s">
        <v>413</v>
      </c>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c r="AP513" s="42"/>
      <c r="AQ513" s="42"/>
      <c r="AR513" s="42"/>
      <c r="AS513" s="42"/>
      <c r="AT513" s="42"/>
      <c r="AU513" s="42"/>
      <c r="AV513" s="42"/>
      <c r="AW513" s="42"/>
      <c r="AX513" s="42"/>
      <c r="AY513" s="42"/>
      <c r="AZ513" s="42"/>
      <c r="BA513" s="1335"/>
      <c r="BB513" s="504"/>
      <c r="BC513" s="504"/>
      <c r="BD513" s="504"/>
      <c r="BE513" s="504"/>
      <c r="BF513" s="504"/>
      <c r="BG513" s="504"/>
      <c r="BH513" s="504"/>
      <c r="BI513" s="504"/>
      <c r="BJ513" s="504"/>
      <c r="BK513" s="504"/>
      <c r="BL513" s="504"/>
      <c r="BM513" s="504"/>
      <c r="BN513" s="1336"/>
      <c r="BO513" s="1340"/>
      <c r="BP513" s="1341"/>
      <c r="BQ513" s="1341"/>
      <c r="BR513" s="1341"/>
      <c r="BS513" s="1341"/>
      <c r="BT513" s="1341"/>
      <c r="BU513" s="1342"/>
      <c r="BV513" s="1340"/>
      <c r="BW513" s="1341"/>
      <c r="BX513" s="1341"/>
      <c r="BY513" s="1341"/>
      <c r="BZ513" s="1341"/>
      <c r="CA513" s="1341"/>
      <c r="CB513" s="1342"/>
      <c r="CC513" s="1346"/>
      <c r="CD513" s="1341"/>
      <c r="CE513" s="1341"/>
      <c r="CF513" s="1341"/>
      <c r="CG513" s="1341"/>
      <c r="CH513" s="1341"/>
      <c r="CI513" s="1347"/>
      <c r="CJ513" s="42"/>
    </row>
    <row r="514" spans="1:88" ht="12" customHeight="1" x14ac:dyDescent="0.15">
      <c r="A514" s="42"/>
      <c r="B514" s="42"/>
      <c r="C514" s="51" t="s">
        <v>322</v>
      </c>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c r="AP514" s="42"/>
      <c r="AQ514" s="42"/>
      <c r="AR514" s="42"/>
      <c r="AS514" s="42"/>
      <c r="AT514" s="42"/>
      <c r="AU514" s="42"/>
      <c r="AV514" s="42"/>
      <c r="AW514" s="42"/>
      <c r="AX514" s="42"/>
      <c r="AY514" s="42"/>
      <c r="AZ514" s="42"/>
      <c r="BA514" s="207" t="s">
        <v>284</v>
      </c>
      <c r="BB514" s="49"/>
      <c r="BC514" s="53"/>
      <c r="BD514" s="1348" t="s">
        <v>222</v>
      </c>
      <c r="BE514" s="1349"/>
      <c r="BF514" s="1349"/>
      <c r="BG514" s="1349"/>
      <c r="BH514" s="1349"/>
      <c r="BI514" s="1349"/>
      <c r="BJ514" s="1349"/>
      <c r="BK514" s="1349"/>
      <c r="BL514" s="1349"/>
      <c r="BM514" s="1349"/>
      <c r="BN514" s="1350"/>
      <c r="BO514" s="1267" t="s">
        <v>415</v>
      </c>
      <c r="BP514" s="1314"/>
      <c r="BQ514" s="1314"/>
      <c r="BR514" s="1314"/>
      <c r="BS514" s="1314"/>
      <c r="BT514" s="1314"/>
      <c r="BU514" s="1315"/>
      <c r="BV514" s="1348" t="s">
        <v>31</v>
      </c>
      <c r="BW514" s="1349"/>
      <c r="BX514" s="1349"/>
      <c r="BY514" s="1349"/>
      <c r="BZ514" s="1349"/>
      <c r="CA514" s="1349"/>
      <c r="CB514" s="1350"/>
      <c r="CC514" s="1316" t="s">
        <v>415</v>
      </c>
      <c r="CD514" s="397"/>
      <c r="CE514" s="397"/>
      <c r="CF514" s="397"/>
      <c r="CG514" s="397"/>
      <c r="CH514" s="397"/>
      <c r="CI514" s="1317"/>
      <c r="CJ514" s="42"/>
    </row>
    <row r="515" spans="1:88" ht="12" customHeight="1" x14ac:dyDescent="0.15">
      <c r="A515" s="42"/>
      <c r="B515" s="42"/>
      <c r="C515" s="51" t="s">
        <v>416</v>
      </c>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c r="AP515" s="42"/>
      <c r="AQ515" s="42"/>
      <c r="AR515" s="42"/>
      <c r="AS515" s="42"/>
      <c r="AT515" s="42"/>
      <c r="AU515" s="42"/>
      <c r="AV515" s="42"/>
      <c r="AW515" s="42"/>
      <c r="AX515" s="42"/>
      <c r="AY515" s="42"/>
      <c r="AZ515" s="42"/>
      <c r="BA515" s="1357" t="s">
        <v>417</v>
      </c>
      <c r="BB515" s="1358"/>
      <c r="BC515" s="1358"/>
      <c r="BD515" s="1351"/>
      <c r="BE515" s="1352"/>
      <c r="BF515" s="1352"/>
      <c r="BG515" s="1352"/>
      <c r="BH515" s="1352"/>
      <c r="BI515" s="1352"/>
      <c r="BJ515" s="1352"/>
      <c r="BK515" s="1352"/>
      <c r="BL515" s="1352"/>
      <c r="BM515" s="1352"/>
      <c r="BN515" s="1353"/>
      <c r="BO515" s="1337"/>
      <c r="BP515" s="1361"/>
      <c r="BQ515" s="1361"/>
      <c r="BR515" s="1361"/>
      <c r="BS515" s="1361"/>
      <c r="BT515" s="1361"/>
      <c r="BU515" s="1362"/>
      <c r="BV515" s="1351"/>
      <c r="BW515" s="1352"/>
      <c r="BX515" s="1352"/>
      <c r="BY515" s="1352"/>
      <c r="BZ515" s="1352"/>
      <c r="CA515" s="1352"/>
      <c r="CB515" s="1353"/>
      <c r="CC515" s="1337"/>
      <c r="CD515" s="1361"/>
      <c r="CE515" s="1361"/>
      <c r="CF515" s="1361"/>
      <c r="CG515" s="1361"/>
      <c r="CH515" s="1361"/>
      <c r="CI515" s="1366"/>
      <c r="CJ515" s="42"/>
    </row>
    <row r="516" spans="1:88" ht="12" customHeight="1" x14ac:dyDescent="0.1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c r="AP516" s="42"/>
      <c r="AQ516" s="42"/>
      <c r="AR516" s="42"/>
      <c r="AS516" s="42"/>
      <c r="AT516" s="42"/>
      <c r="AU516" s="42"/>
      <c r="AV516" s="42"/>
      <c r="AW516" s="42"/>
      <c r="AX516" s="42"/>
      <c r="AY516" s="42"/>
      <c r="AZ516" s="42"/>
      <c r="BA516" s="1357"/>
      <c r="BB516" s="1358"/>
      <c r="BC516" s="1358"/>
      <c r="BD516" s="1351"/>
      <c r="BE516" s="1352"/>
      <c r="BF516" s="1352"/>
      <c r="BG516" s="1352"/>
      <c r="BH516" s="1352"/>
      <c r="BI516" s="1352"/>
      <c r="BJ516" s="1352"/>
      <c r="BK516" s="1352"/>
      <c r="BL516" s="1352"/>
      <c r="BM516" s="1352"/>
      <c r="BN516" s="1353"/>
      <c r="BO516" s="1337"/>
      <c r="BP516" s="1361"/>
      <c r="BQ516" s="1361"/>
      <c r="BR516" s="1361"/>
      <c r="BS516" s="1361"/>
      <c r="BT516" s="1361"/>
      <c r="BU516" s="1362"/>
      <c r="BV516" s="1351"/>
      <c r="BW516" s="1352"/>
      <c r="BX516" s="1352"/>
      <c r="BY516" s="1352"/>
      <c r="BZ516" s="1352"/>
      <c r="CA516" s="1352"/>
      <c r="CB516" s="1353"/>
      <c r="CC516" s="1337"/>
      <c r="CD516" s="1361"/>
      <c r="CE516" s="1361"/>
      <c r="CF516" s="1361"/>
      <c r="CG516" s="1361"/>
      <c r="CH516" s="1361"/>
      <c r="CI516" s="1366"/>
      <c r="CJ516" s="42"/>
    </row>
    <row r="517" spans="1:88" ht="12" customHeight="1" x14ac:dyDescent="0.1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c r="AP517" s="42"/>
      <c r="AQ517" s="42"/>
      <c r="AR517" s="42"/>
      <c r="AS517" s="42"/>
      <c r="AT517" s="42"/>
      <c r="AU517" s="42"/>
      <c r="AV517" s="42"/>
      <c r="AW517" s="42"/>
      <c r="AX517" s="42"/>
      <c r="AY517" s="42"/>
      <c r="AZ517" s="42"/>
      <c r="BA517" s="1359"/>
      <c r="BB517" s="1360"/>
      <c r="BC517" s="1360"/>
      <c r="BD517" s="1354"/>
      <c r="BE517" s="1355"/>
      <c r="BF517" s="1355"/>
      <c r="BG517" s="1355"/>
      <c r="BH517" s="1355"/>
      <c r="BI517" s="1355"/>
      <c r="BJ517" s="1355"/>
      <c r="BK517" s="1355"/>
      <c r="BL517" s="1355"/>
      <c r="BM517" s="1355"/>
      <c r="BN517" s="1356"/>
      <c r="BO517" s="1363"/>
      <c r="BP517" s="1364"/>
      <c r="BQ517" s="1364"/>
      <c r="BR517" s="1364"/>
      <c r="BS517" s="1364"/>
      <c r="BT517" s="1364"/>
      <c r="BU517" s="1365"/>
      <c r="BV517" s="1354"/>
      <c r="BW517" s="1355"/>
      <c r="BX517" s="1355"/>
      <c r="BY517" s="1355"/>
      <c r="BZ517" s="1355"/>
      <c r="CA517" s="1355"/>
      <c r="CB517" s="1356"/>
      <c r="CC517" s="1363"/>
      <c r="CD517" s="1364"/>
      <c r="CE517" s="1364"/>
      <c r="CF517" s="1364"/>
      <c r="CG517" s="1364"/>
      <c r="CH517" s="1364"/>
      <c r="CI517" s="1367"/>
      <c r="CJ517" s="42"/>
    </row>
    <row r="518" spans="1:88" ht="5.0999999999999996" customHeight="1" x14ac:dyDescent="0.1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42"/>
      <c r="AQ518" s="42"/>
      <c r="AR518" s="42"/>
      <c r="AS518" s="42"/>
      <c r="AT518" s="42"/>
      <c r="AU518" s="42"/>
      <c r="AV518" s="42"/>
      <c r="AW518" s="42"/>
      <c r="AX518" s="42"/>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c r="BV518" s="42"/>
      <c r="BW518" s="42"/>
      <c r="BX518" s="42"/>
      <c r="BY518" s="42"/>
      <c r="BZ518" s="42"/>
      <c r="CA518" s="42"/>
      <c r="CB518" s="42"/>
      <c r="CC518" s="42"/>
      <c r="CD518" s="42"/>
      <c r="CE518" s="42"/>
      <c r="CF518" s="42"/>
      <c r="CG518" s="42"/>
      <c r="CH518" s="42"/>
      <c r="CI518" s="42"/>
      <c r="CJ518" s="42"/>
    </row>
    <row r="519" spans="1:88" ht="12" customHeight="1" x14ac:dyDescent="0.15">
      <c r="A519" s="40" t="s">
        <v>377</v>
      </c>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c r="AP519" s="42"/>
      <c r="AQ519" s="42"/>
      <c r="AR519" s="42"/>
      <c r="AS519" s="42"/>
      <c r="AT519" s="42"/>
      <c r="AU519" s="42"/>
      <c r="AV519" s="42"/>
      <c r="AW519" s="42"/>
      <c r="AX519" s="42"/>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c r="BV519" s="42"/>
      <c r="BW519" s="42"/>
      <c r="BX519" s="42"/>
      <c r="BY519" s="42"/>
      <c r="BZ519" s="42"/>
      <c r="CA519" s="42"/>
      <c r="CB519" s="42"/>
      <c r="CC519" s="42"/>
      <c r="CD519" s="42"/>
      <c r="CE519" s="42"/>
      <c r="CF519" s="42"/>
      <c r="CG519" s="42"/>
      <c r="CH519" s="42"/>
      <c r="CI519" s="42"/>
      <c r="CJ519" s="42"/>
    </row>
    <row r="520" spans="1:88" ht="12" customHeight="1" x14ac:dyDescent="0.1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c r="AP520" s="42"/>
      <c r="AQ520" s="42"/>
      <c r="AR520" s="42"/>
      <c r="AS520" s="42"/>
      <c r="AT520" s="42"/>
      <c r="AU520" s="42"/>
      <c r="AV520" s="42"/>
      <c r="AW520" s="42"/>
      <c r="AX520" s="42"/>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c r="BV520" s="42"/>
      <c r="BW520" s="42"/>
      <c r="BX520" s="42"/>
      <c r="BY520" s="42"/>
      <c r="BZ520" s="42"/>
      <c r="CA520" s="42"/>
      <c r="CB520" s="42"/>
      <c r="CC520" s="42"/>
      <c r="CD520" s="42"/>
      <c r="CE520" s="42"/>
      <c r="CF520" s="42"/>
      <c r="CG520" s="42"/>
      <c r="CH520" s="42"/>
      <c r="CI520" s="42"/>
      <c r="CJ520" s="42"/>
    </row>
    <row r="521" spans="1:88" ht="12" customHeight="1" x14ac:dyDescent="0.1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c r="AP521" s="42"/>
      <c r="AQ521" s="42"/>
      <c r="AR521" s="42"/>
      <c r="AS521" s="42"/>
      <c r="AT521" s="42"/>
      <c r="AU521" s="42"/>
      <c r="AV521" s="42"/>
      <c r="AW521" s="42"/>
      <c r="AX521" s="42"/>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c r="BV521" s="42"/>
      <c r="BW521" s="42"/>
      <c r="BX521" s="42"/>
      <c r="BY521" s="42"/>
      <c r="BZ521" s="42"/>
      <c r="CA521" s="42"/>
      <c r="CB521" s="42"/>
      <c r="CC521" s="42"/>
      <c r="CD521" s="42"/>
      <c r="CE521" s="42"/>
      <c r="CF521" s="42"/>
      <c r="CG521" s="42"/>
      <c r="CH521" s="42"/>
      <c r="CI521" s="42"/>
      <c r="CJ521" s="42"/>
    </row>
    <row r="522" spans="1:88" ht="12" customHeight="1" x14ac:dyDescent="0.1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1375" t="s">
        <v>378</v>
      </c>
      <c r="Z522" s="1375"/>
      <c r="AA522" s="1375"/>
      <c r="AB522" s="1375"/>
      <c r="AC522" s="1375"/>
      <c r="AD522" s="1375"/>
      <c r="AE522" s="1375"/>
      <c r="AF522" s="1375"/>
      <c r="AG522" s="1375"/>
      <c r="AH522" s="1375"/>
      <c r="AI522" s="1375"/>
      <c r="AJ522" s="1375"/>
      <c r="AK522" s="1375"/>
      <c r="AL522" s="1375"/>
      <c r="AM522" s="1375"/>
      <c r="AN522" s="1375"/>
      <c r="AO522" s="1375"/>
      <c r="AP522" s="1375"/>
      <c r="AQ522" s="1375"/>
      <c r="AR522" s="1375"/>
      <c r="AS522" s="1375"/>
      <c r="AT522" s="1375"/>
      <c r="AU522" s="1375"/>
      <c r="AV522" s="1375"/>
      <c r="AW522" s="1375"/>
      <c r="AX522" s="1375"/>
      <c r="AY522" s="1375"/>
      <c r="AZ522" s="1375"/>
      <c r="BA522" s="1375"/>
      <c r="BB522" s="1375"/>
      <c r="BC522" s="1375"/>
      <c r="BD522" s="1375"/>
      <c r="BE522" s="1375"/>
      <c r="BF522" s="1376" t="s">
        <v>379</v>
      </c>
      <c r="BG522" s="1376"/>
      <c r="BH522" s="1376"/>
      <c r="BI522" s="1376"/>
      <c r="BJ522" s="1376"/>
      <c r="BK522" s="1376"/>
      <c r="BL522" s="1376"/>
      <c r="BM522" s="1376"/>
      <c r="BN522" s="1376"/>
      <c r="BO522" s="1376"/>
      <c r="BP522" s="1376"/>
      <c r="BQ522" s="1376"/>
      <c r="BR522" s="1376"/>
      <c r="BS522" s="1376"/>
      <c r="BT522" s="1376"/>
      <c r="BU522" s="1376"/>
      <c r="BV522" s="42"/>
      <c r="BW522" s="42"/>
      <c r="BX522" s="42"/>
      <c r="BY522" s="42"/>
      <c r="BZ522" s="42"/>
      <c r="CA522" s="42"/>
      <c r="CB522" s="42"/>
      <c r="CC522" s="42"/>
      <c r="CD522" s="42"/>
      <c r="CE522" s="42"/>
      <c r="CF522" s="42"/>
      <c r="CG522" s="42"/>
      <c r="CH522" s="42"/>
      <c r="CI522" s="42"/>
      <c r="CJ522" s="42"/>
    </row>
    <row r="523" spans="1:88" ht="12" customHeight="1" x14ac:dyDescent="0.1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1375"/>
      <c r="Z523" s="1375"/>
      <c r="AA523" s="1375"/>
      <c r="AB523" s="1375"/>
      <c r="AC523" s="1375"/>
      <c r="AD523" s="1375"/>
      <c r="AE523" s="1375"/>
      <c r="AF523" s="1375"/>
      <c r="AG523" s="1375"/>
      <c r="AH523" s="1375"/>
      <c r="AI523" s="1375"/>
      <c r="AJ523" s="1375"/>
      <c r="AK523" s="1375"/>
      <c r="AL523" s="1375"/>
      <c r="AM523" s="1375"/>
      <c r="AN523" s="1375"/>
      <c r="AO523" s="1375"/>
      <c r="AP523" s="1375"/>
      <c r="AQ523" s="1375"/>
      <c r="AR523" s="1375"/>
      <c r="AS523" s="1375"/>
      <c r="AT523" s="1375"/>
      <c r="AU523" s="1375"/>
      <c r="AV523" s="1375"/>
      <c r="AW523" s="1375"/>
      <c r="AX523" s="1375"/>
      <c r="AY523" s="1375"/>
      <c r="AZ523" s="1375"/>
      <c r="BA523" s="1375"/>
      <c r="BB523" s="1375"/>
      <c r="BC523" s="1375"/>
      <c r="BD523" s="1375"/>
      <c r="BE523" s="1375"/>
      <c r="BF523" s="1376"/>
      <c r="BG523" s="1376"/>
      <c r="BH523" s="1376"/>
      <c r="BI523" s="1376"/>
      <c r="BJ523" s="1376"/>
      <c r="BK523" s="1376"/>
      <c r="BL523" s="1376"/>
      <c r="BM523" s="1376"/>
      <c r="BN523" s="1376"/>
      <c r="BO523" s="1376"/>
      <c r="BP523" s="1376"/>
      <c r="BQ523" s="1376"/>
      <c r="BR523" s="1376"/>
      <c r="BS523" s="1376"/>
      <c r="BT523" s="1376"/>
      <c r="BU523" s="1376"/>
      <c r="BV523" s="42"/>
      <c r="BW523" s="42"/>
      <c r="BX523" s="42"/>
      <c r="BY523" s="42"/>
      <c r="BZ523" s="42"/>
      <c r="CA523" s="42"/>
      <c r="CB523" s="42"/>
      <c r="CC523" s="42"/>
      <c r="CD523" s="42"/>
      <c r="CE523" s="42"/>
      <c r="CF523" s="42"/>
      <c r="CG523" s="42"/>
      <c r="CH523" s="42"/>
      <c r="CI523" s="42"/>
      <c r="CJ523" s="42"/>
    </row>
    <row r="524" spans="1:88" ht="12" customHeight="1" x14ac:dyDescent="0.1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c r="AP524" s="42"/>
      <c r="AQ524" s="42"/>
      <c r="AR524" s="42"/>
      <c r="AS524" s="42"/>
      <c r="AT524" s="42"/>
      <c r="AU524" s="42"/>
      <c r="AV524" s="42"/>
      <c r="AW524" s="42"/>
      <c r="AX524" s="42"/>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c r="BV524" s="42"/>
      <c r="BW524" s="42"/>
      <c r="BX524" s="42"/>
      <c r="BY524" s="42"/>
      <c r="BZ524" s="42"/>
      <c r="CA524" s="42"/>
      <c r="CB524" s="42"/>
      <c r="CC524" s="42"/>
      <c r="CD524" s="42"/>
      <c r="CE524" s="42"/>
      <c r="CF524" s="42"/>
      <c r="CG524" s="42"/>
      <c r="CH524" s="42"/>
      <c r="CI524" s="42"/>
      <c r="CJ524" s="42"/>
    </row>
    <row r="525" spans="1:88" ht="12" customHeight="1" x14ac:dyDescent="0.1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c r="AP525" s="42"/>
      <c r="AQ525" s="42"/>
      <c r="AR525" s="42"/>
      <c r="AS525" s="42"/>
      <c r="AT525" s="42"/>
      <c r="AU525" s="42"/>
      <c r="AV525" s="42"/>
      <c r="AW525" s="42"/>
      <c r="AX525" s="42"/>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c r="BV525" s="42"/>
      <c r="BW525" s="42"/>
      <c r="BX525" s="42"/>
      <c r="BY525" s="42"/>
      <c r="BZ525" s="42"/>
      <c r="CA525" s="42"/>
      <c r="CB525" s="42"/>
      <c r="CC525" s="42"/>
      <c r="CD525" s="42"/>
      <c r="CE525" s="42"/>
      <c r="CF525" s="42"/>
      <c r="CG525" s="42"/>
      <c r="CH525" s="42"/>
      <c r="CI525" s="42"/>
      <c r="CJ525" s="42"/>
    </row>
    <row r="526" spans="1:88" ht="12" customHeight="1" x14ac:dyDescent="0.1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c r="AP526" s="42"/>
      <c r="AQ526" s="42"/>
      <c r="AR526" s="42"/>
      <c r="AS526" s="42"/>
      <c r="AT526" s="42"/>
      <c r="AU526" s="42"/>
      <c r="AV526" s="42"/>
      <c r="AW526" s="42"/>
      <c r="AX526" s="42"/>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c r="BV526" s="42"/>
      <c r="BW526" s="42"/>
      <c r="BX526" s="42"/>
      <c r="BY526" s="42"/>
      <c r="BZ526" s="42"/>
      <c r="CA526" s="42"/>
      <c r="CB526" s="42"/>
      <c r="CC526" s="42"/>
      <c r="CD526" s="42"/>
      <c r="CE526" s="214" t="s">
        <v>432</v>
      </c>
      <c r="CF526" s="42"/>
      <c r="CG526" s="42"/>
      <c r="CH526" s="42"/>
      <c r="CI526" s="42"/>
      <c r="CJ526" s="42"/>
    </row>
    <row r="527" spans="1:88" ht="18" customHeight="1" x14ac:dyDescent="0.1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c r="AP527" s="42"/>
      <c r="AQ527" s="42"/>
      <c r="AR527" s="42"/>
      <c r="AS527" s="1233" t="s">
        <v>380</v>
      </c>
      <c r="AT527" s="1234"/>
      <c r="AU527" s="1234"/>
      <c r="AV527" s="1234"/>
      <c r="AW527" s="1234"/>
      <c r="AX527" s="1323">
        <f>IF(ISBLANK(免税証交付申請書!AH14)," ",免税証交付申請書!AH14)</f>
        <v>0</v>
      </c>
      <c r="AY527" s="1324"/>
      <c r="AZ527" s="1324"/>
      <c r="BA527" s="1324"/>
      <c r="BB527" s="1324"/>
      <c r="BC527" s="1324"/>
      <c r="BD527" s="1324"/>
      <c r="BE527" s="1324"/>
      <c r="BF527" s="1324"/>
      <c r="BG527" s="1324"/>
      <c r="BH527" s="1324"/>
      <c r="BI527" s="1324"/>
      <c r="BJ527" s="1324"/>
      <c r="BK527" s="1324"/>
      <c r="BL527" s="1324"/>
      <c r="BM527" s="1324"/>
      <c r="BN527" s="1324"/>
      <c r="BO527" s="1324"/>
      <c r="BP527" s="1324"/>
      <c r="BQ527" s="1234" t="s">
        <v>381</v>
      </c>
      <c r="BR527" s="1234"/>
      <c r="BS527" s="1234"/>
      <c r="BT527" s="1234"/>
      <c r="BU527" s="1234"/>
      <c r="BV527" s="1323">
        <f>IF(ISBLANK(免税証交付申請書!AH22)," ",免税証交付申請書!AH22)</f>
        <v>0</v>
      </c>
      <c r="BW527" s="1324"/>
      <c r="BX527" s="1324"/>
      <c r="BY527" s="1324"/>
      <c r="BZ527" s="1324"/>
      <c r="CA527" s="1324"/>
      <c r="CB527" s="1324"/>
      <c r="CC527" s="1324"/>
      <c r="CD527" s="1324"/>
      <c r="CE527" s="1324"/>
      <c r="CF527" s="1324"/>
      <c r="CG527" s="1324"/>
      <c r="CH527" s="1324"/>
      <c r="CI527" s="1325"/>
      <c r="CJ527" s="42"/>
    </row>
    <row r="528" spans="1:88" ht="18" customHeight="1" x14ac:dyDescent="0.15">
      <c r="A528" s="191" t="s">
        <v>382</v>
      </c>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c r="AP528" s="42"/>
      <c r="AQ528" s="42"/>
      <c r="AR528" s="42"/>
      <c r="AS528" s="1235" t="s">
        <v>315</v>
      </c>
      <c r="AT528" s="1236"/>
      <c r="AU528" s="1236"/>
      <c r="AV528" s="1236"/>
      <c r="AW528" s="1236"/>
      <c r="AX528" s="1326"/>
      <c r="AY528" s="1326"/>
      <c r="AZ528" s="1326"/>
      <c r="BA528" s="1326"/>
      <c r="BB528" s="1326"/>
      <c r="BC528" s="1326"/>
      <c r="BD528" s="1326"/>
      <c r="BE528" s="1326"/>
      <c r="BF528" s="1326"/>
      <c r="BG528" s="1326"/>
      <c r="BH528" s="1326"/>
      <c r="BI528" s="1326"/>
      <c r="BJ528" s="1326"/>
      <c r="BK528" s="1326"/>
      <c r="BL528" s="1326"/>
      <c r="BM528" s="1326"/>
      <c r="BN528" s="1326"/>
      <c r="BO528" s="1326"/>
      <c r="BP528" s="1326"/>
      <c r="BQ528" s="1236" t="s">
        <v>383</v>
      </c>
      <c r="BR528" s="1236"/>
      <c r="BS528" s="1236"/>
      <c r="BT528" s="1236"/>
      <c r="BU528" s="1236"/>
      <c r="BV528" s="1326"/>
      <c r="BW528" s="1326"/>
      <c r="BX528" s="1326"/>
      <c r="BY528" s="1326"/>
      <c r="BZ528" s="1326"/>
      <c r="CA528" s="1326"/>
      <c r="CB528" s="1326"/>
      <c r="CC528" s="1326"/>
      <c r="CD528" s="1326"/>
      <c r="CE528" s="1326"/>
      <c r="CF528" s="1326"/>
      <c r="CG528" s="1326"/>
      <c r="CH528" s="1326"/>
      <c r="CI528" s="1327"/>
      <c r="CJ528" s="42"/>
    </row>
    <row r="529" spans="1:88" ht="15" customHeight="1" x14ac:dyDescent="0.15">
      <c r="A529" s="1399" t="s">
        <v>384</v>
      </c>
      <c r="B529" s="1400"/>
      <c r="C529" s="1400"/>
      <c r="D529" s="1400"/>
      <c r="E529" s="1400"/>
      <c r="F529" s="1400"/>
      <c r="G529" s="1401"/>
      <c r="H529" s="1408" t="s">
        <v>385</v>
      </c>
      <c r="I529" s="1400"/>
      <c r="J529" s="1401"/>
      <c r="K529" s="1251" t="s">
        <v>19</v>
      </c>
      <c r="L529" s="1251"/>
      <c r="M529" s="1251"/>
      <c r="N529" s="1251"/>
      <c r="O529" s="1251"/>
      <c r="P529" s="1251"/>
      <c r="Q529" s="1251"/>
      <c r="R529" s="1251"/>
      <c r="S529" s="1251"/>
      <c r="T529" s="1412" t="s">
        <v>4</v>
      </c>
      <c r="U529" s="1413"/>
      <c r="V529" s="1414"/>
      <c r="W529" s="1408" t="s">
        <v>55</v>
      </c>
      <c r="X529" s="1400"/>
      <c r="Y529" s="1401"/>
      <c r="Z529" s="381" t="s">
        <v>200</v>
      </c>
      <c r="AA529" s="381"/>
      <c r="AB529" s="381"/>
      <c r="AC529" s="381"/>
      <c r="AD529" s="381"/>
      <c r="AE529" s="1251" t="s">
        <v>387</v>
      </c>
      <c r="AF529" s="1251"/>
      <c r="AG529" s="1251"/>
      <c r="AH529" s="1251"/>
      <c r="AI529" s="1251"/>
      <c r="AJ529" s="1251"/>
      <c r="AK529" s="1251"/>
      <c r="AL529" s="1251"/>
      <c r="AM529" s="1252" t="s">
        <v>388</v>
      </c>
      <c r="AN529" s="1253"/>
      <c r="AO529" s="1253"/>
      <c r="AP529" s="1253"/>
      <c r="AQ529" s="1253"/>
      <c r="AR529" s="1254"/>
      <c r="AS529" s="1255" t="s">
        <v>36</v>
      </c>
      <c r="AT529" s="1256"/>
      <c r="AU529" s="1256"/>
      <c r="AV529" s="1256"/>
      <c r="AW529" s="1256"/>
      <c r="AX529" s="1256"/>
      <c r="AY529" s="1256"/>
      <c r="AZ529" s="1257"/>
      <c r="BA529" s="1252" t="s">
        <v>390</v>
      </c>
      <c r="BB529" s="1253"/>
      <c r="BC529" s="1253"/>
      <c r="BD529" s="1253"/>
      <c r="BE529" s="1253"/>
      <c r="BF529" s="1253"/>
      <c r="BG529" s="1254"/>
      <c r="BH529" s="1252" t="s">
        <v>52</v>
      </c>
      <c r="BI529" s="1253"/>
      <c r="BJ529" s="1253"/>
      <c r="BK529" s="1253"/>
      <c r="BL529" s="1253"/>
      <c r="BM529" s="1253"/>
      <c r="BN529" s="1254"/>
      <c r="BO529" s="1252" t="s">
        <v>391</v>
      </c>
      <c r="BP529" s="1253"/>
      <c r="BQ529" s="1253"/>
      <c r="BR529" s="1253"/>
      <c r="BS529" s="1253"/>
      <c r="BT529" s="1253"/>
      <c r="BU529" s="1254"/>
      <c r="BV529" s="1419" t="s">
        <v>39</v>
      </c>
      <c r="BW529" s="1420"/>
      <c r="BX529" s="1420"/>
      <c r="BY529" s="1420"/>
      <c r="BZ529" s="1420"/>
      <c r="CA529" s="1420"/>
      <c r="CB529" s="1420"/>
      <c r="CC529" s="1278" t="s">
        <v>284</v>
      </c>
      <c r="CD529" s="1279"/>
      <c r="CE529" s="1279"/>
      <c r="CF529" s="1279"/>
      <c r="CG529" s="1279"/>
      <c r="CH529" s="1279"/>
      <c r="CI529" s="1280"/>
      <c r="CJ529" s="41"/>
    </row>
    <row r="530" spans="1:88" ht="15" customHeight="1" x14ac:dyDescent="0.15">
      <c r="A530" s="1402"/>
      <c r="B530" s="1403"/>
      <c r="C530" s="1403"/>
      <c r="D530" s="1403"/>
      <c r="E530" s="1403"/>
      <c r="F530" s="1403"/>
      <c r="G530" s="1404"/>
      <c r="H530" s="1409"/>
      <c r="I530" s="1410"/>
      <c r="J530" s="1404"/>
      <c r="K530" s="1281" t="s">
        <v>392</v>
      </c>
      <c r="L530" s="1281"/>
      <c r="M530" s="1281"/>
      <c r="N530" s="1281"/>
      <c r="O530" s="1281"/>
      <c r="P530" s="1281"/>
      <c r="Q530" s="1281"/>
      <c r="R530" s="1281"/>
      <c r="S530" s="1281"/>
      <c r="T530" s="1318"/>
      <c r="U530" s="1415"/>
      <c r="V530" s="908"/>
      <c r="W530" s="1409"/>
      <c r="X530" s="1410"/>
      <c r="Y530" s="1404"/>
      <c r="Z530" s="1417"/>
      <c r="AA530" s="1417"/>
      <c r="AB530" s="1417"/>
      <c r="AC530" s="1417"/>
      <c r="AD530" s="1417"/>
      <c r="AE530" s="1281"/>
      <c r="AF530" s="1281"/>
      <c r="AG530" s="1281"/>
      <c r="AH530" s="1281"/>
      <c r="AI530" s="1281"/>
      <c r="AJ530" s="1281"/>
      <c r="AK530" s="1281"/>
      <c r="AL530" s="1281"/>
      <c r="AM530" s="1261" t="s">
        <v>394</v>
      </c>
      <c r="AN530" s="1262"/>
      <c r="AO530" s="1262"/>
      <c r="AP530" s="1262"/>
      <c r="AQ530" s="1262"/>
      <c r="AR530" s="1263"/>
      <c r="AS530" s="1258" t="s">
        <v>395</v>
      </c>
      <c r="AT530" s="1259"/>
      <c r="AU530" s="1259"/>
      <c r="AV530" s="1259"/>
      <c r="AW530" s="1259"/>
      <c r="AX530" s="1259"/>
      <c r="AY530" s="1259"/>
      <c r="AZ530" s="1260"/>
      <c r="BA530" s="1261" t="s">
        <v>161</v>
      </c>
      <c r="BB530" s="1262"/>
      <c r="BC530" s="1262"/>
      <c r="BD530" s="1262"/>
      <c r="BE530" s="1262"/>
      <c r="BF530" s="1262"/>
      <c r="BG530" s="1263"/>
      <c r="BH530" s="1261" t="s">
        <v>396</v>
      </c>
      <c r="BI530" s="1262"/>
      <c r="BJ530" s="1262"/>
      <c r="BK530" s="1262"/>
      <c r="BL530" s="1262"/>
      <c r="BM530" s="1262"/>
      <c r="BN530" s="1263"/>
      <c r="BO530" s="1261" t="s">
        <v>397</v>
      </c>
      <c r="BP530" s="1262"/>
      <c r="BQ530" s="1262"/>
      <c r="BR530" s="1262"/>
      <c r="BS530" s="1262"/>
      <c r="BT530" s="1262"/>
      <c r="BU530" s="1263"/>
      <c r="BV530" s="1421"/>
      <c r="BW530" s="1422"/>
      <c r="BX530" s="1422"/>
      <c r="BY530" s="1422"/>
      <c r="BZ530" s="1422"/>
      <c r="CA530" s="1422"/>
      <c r="CB530" s="1422"/>
      <c r="CC530" s="1297" t="s">
        <v>44</v>
      </c>
      <c r="CD530" s="1298"/>
      <c r="CE530" s="1298"/>
      <c r="CF530" s="1298"/>
      <c r="CG530" s="1298"/>
      <c r="CH530" s="1298"/>
      <c r="CI530" s="1299"/>
      <c r="CJ530" s="41"/>
    </row>
    <row r="531" spans="1:88" ht="15" customHeight="1" x14ac:dyDescent="0.15">
      <c r="A531" s="1405"/>
      <c r="B531" s="1406"/>
      <c r="C531" s="1406"/>
      <c r="D531" s="1406"/>
      <c r="E531" s="1406"/>
      <c r="F531" s="1406"/>
      <c r="G531" s="1407"/>
      <c r="H531" s="1411"/>
      <c r="I531" s="1406"/>
      <c r="J531" s="1407"/>
      <c r="K531" s="1319" t="s">
        <v>398</v>
      </c>
      <c r="L531" s="1319"/>
      <c r="M531" s="1319"/>
      <c r="N531" s="1319"/>
      <c r="O531" s="1319"/>
      <c r="P531" s="1319"/>
      <c r="Q531" s="1319"/>
      <c r="R531" s="1319"/>
      <c r="S531" s="1319"/>
      <c r="T531" s="1416"/>
      <c r="U531" s="504"/>
      <c r="V531" s="1336"/>
      <c r="W531" s="1411"/>
      <c r="X531" s="1406"/>
      <c r="Y531" s="1407"/>
      <c r="Z531" s="1418"/>
      <c r="AA531" s="1418"/>
      <c r="AB531" s="1418"/>
      <c r="AC531" s="1418"/>
      <c r="AD531" s="1418"/>
      <c r="AE531" s="1319"/>
      <c r="AF531" s="1319"/>
      <c r="AG531" s="1319"/>
      <c r="AH531" s="1319"/>
      <c r="AI531" s="1319"/>
      <c r="AJ531" s="1319"/>
      <c r="AK531" s="1319"/>
      <c r="AL531" s="1319"/>
      <c r="AM531" s="1264" t="s">
        <v>400</v>
      </c>
      <c r="AN531" s="1265"/>
      <c r="AO531" s="1265"/>
      <c r="AP531" s="1265"/>
      <c r="AQ531" s="1265"/>
      <c r="AR531" s="1266"/>
      <c r="AS531" s="1320" t="s">
        <v>401</v>
      </c>
      <c r="AT531" s="1321"/>
      <c r="AU531" s="1321"/>
      <c r="AV531" s="1321"/>
      <c r="AW531" s="1321"/>
      <c r="AX531" s="1321"/>
      <c r="AY531" s="1321"/>
      <c r="AZ531" s="1322"/>
      <c r="BA531" s="1264" t="s">
        <v>402</v>
      </c>
      <c r="BB531" s="1265"/>
      <c r="BC531" s="1265"/>
      <c r="BD531" s="1265"/>
      <c r="BE531" s="1265"/>
      <c r="BF531" s="1265"/>
      <c r="BG531" s="1266"/>
      <c r="BH531" s="1264" t="s">
        <v>403</v>
      </c>
      <c r="BI531" s="1265"/>
      <c r="BJ531" s="1265"/>
      <c r="BK531" s="1265"/>
      <c r="BL531" s="1265"/>
      <c r="BM531" s="1265"/>
      <c r="BN531" s="1266"/>
      <c r="BO531" s="1264" t="s">
        <v>24</v>
      </c>
      <c r="BP531" s="1265"/>
      <c r="BQ531" s="1265"/>
      <c r="BR531" s="1265"/>
      <c r="BS531" s="1265"/>
      <c r="BT531" s="1265"/>
      <c r="BU531" s="1266"/>
      <c r="BV531" s="1423"/>
      <c r="BW531" s="1424"/>
      <c r="BX531" s="1424"/>
      <c r="BY531" s="1424"/>
      <c r="BZ531" s="1424"/>
      <c r="CA531" s="1424"/>
      <c r="CB531" s="1424"/>
      <c r="CC531" s="1300" t="s">
        <v>404</v>
      </c>
      <c r="CD531" s="1301"/>
      <c r="CE531" s="1301"/>
      <c r="CF531" s="1301"/>
      <c r="CG531" s="1301"/>
      <c r="CH531" s="1301"/>
      <c r="CI531" s="1302"/>
      <c r="CJ531" s="41"/>
    </row>
    <row r="532" spans="1:88" ht="8.1" customHeight="1" x14ac:dyDescent="0.15">
      <c r="A532" s="1425" t="str">
        <f ca="1">IFERROR(VLOOKUP(H532,INDIRECT("機械一覧"),2,FALSE),"")</f>
        <v/>
      </c>
      <c r="B532" s="1426"/>
      <c r="C532" s="1426"/>
      <c r="D532" s="1426"/>
      <c r="E532" s="1426"/>
      <c r="F532" s="1426"/>
      <c r="G532" s="1427"/>
      <c r="H532" s="1434"/>
      <c r="I532" s="1435"/>
      <c r="J532" s="1436"/>
      <c r="K532" s="1125" t="s">
        <v>335</v>
      </c>
      <c r="L532" s="1506" t="str">
        <f ca="1">IFERROR(VLOOKUP(H532,INDIRECT("機械一覧"),5,FALSE),"")</f>
        <v/>
      </c>
      <c r="M532" s="1506"/>
      <c r="N532" s="1506"/>
      <c r="O532" s="1506"/>
      <c r="P532" s="1506"/>
      <c r="Q532" s="1506"/>
      <c r="R532" s="1506"/>
      <c r="S532" s="1507"/>
      <c r="T532" s="1267" t="s">
        <v>405</v>
      </c>
      <c r="U532" s="1268"/>
      <c r="V532" s="1269"/>
      <c r="W532" s="1444" t="str">
        <f ca="1">IFERROR(VLOOKUP(H532,INDIRECT("機械一覧"),14,FALSE),"")</f>
        <v/>
      </c>
      <c r="X532" s="1445"/>
      <c r="Y532" s="1446"/>
      <c r="Z532" s="1444" t="str">
        <f ca="1">IFERROR(VLOOKUP(H532,INDIRECT("機械一覧"),16,FALSE),"")</f>
        <v/>
      </c>
      <c r="AA532" s="1445"/>
      <c r="AB532" s="1445"/>
      <c r="AC532" s="1445"/>
      <c r="AD532" s="1446"/>
      <c r="AE532" s="1510"/>
      <c r="AF532" s="1451"/>
      <c r="AG532" s="1453" t="s">
        <v>27</v>
      </c>
      <c r="AH532" s="1451"/>
      <c r="AI532" s="1451"/>
      <c r="AJ532" s="1455" t="s">
        <v>307</v>
      </c>
      <c r="AK532" s="1455"/>
      <c r="AL532" s="1456"/>
      <c r="AM532" s="1270" t="s">
        <v>27</v>
      </c>
      <c r="AN532" s="1270"/>
      <c r="AO532" s="1270"/>
      <c r="AP532" s="1271" t="s">
        <v>407</v>
      </c>
      <c r="AQ532" s="1270"/>
      <c r="AR532" s="1270"/>
      <c r="AS532" s="1272" t="s">
        <v>151</v>
      </c>
      <c r="AT532" s="1273"/>
      <c r="AU532" s="1273"/>
      <c r="AV532" s="1273"/>
      <c r="AW532" s="1274"/>
      <c r="AX532" s="1275" t="s">
        <v>294</v>
      </c>
      <c r="AY532" s="1275"/>
      <c r="AZ532" s="1275"/>
      <c r="BA532" s="1276" t="s">
        <v>294</v>
      </c>
      <c r="BB532" s="1276"/>
      <c r="BC532" s="1276"/>
      <c r="BD532" s="1276"/>
      <c r="BE532" s="1276"/>
      <c r="BF532" s="1276"/>
      <c r="BG532" s="1276"/>
      <c r="BH532" s="1277" t="s">
        <v>341</v>
      </c>
      <c r="BI532" s="1277"/>
      <c r="BJ532" s="1277"/>
      <c r="BK532" s="1277"/>
      <c r="BL532" s="1277"/>
      <c r="BM532" s="1277"/>
      <c r="BN532" s="1277"/>
      <c r="BO532" s="1277" t="s">
        <v>341</v>
      </c>
      <c r="BP532" s="1277"/>
      <c r="BQ532" s="1277"/>
      <c r="BR532" s="1277"/>
      <c r="BS532" s="1277"/>
      <c r="BT532" s="1277"/>
      <c r="BU532" s="1277"/>
      <c r="BV532" s="1277" t="s">
        <v>341</v>
      </c>
      <c r="BW532" s="1277"/>
      <c r="BX532" s="1277"/>
      <c r="BY532" s="1277"/>
      <c r="BZ532" s="1277"/>
      <c r="CA532" s="1277"/>
      <c r="CB532" s="1303"/>
      <c r="CC532" s="1304" t="s">
        <v>341</v>
      </c>
      <c r="CD532" s="1277"/>
      <c r="CE532" s="1277"/>
      <c r="CF532" s="1277"/>
      <c r="CG532" s="1277"/>
      <c r="CH532" s="1277"/>
      <c r="CI532" s="1303"/>
      <c r="CJ532" s="41"/>
    </row>
    <row r="533" spans="1:88" ht="12" customHeight="1" x14ac:dyDescent="0.15">
      <c r="A533" s="1428"/>
      <c r="B533" s="1429"/>
      <c r="C533" s="1429"/>
      <c r="D533" s="1429"/>
      <c r="E533" s="1429"/>
      <c r="F533" s="1429"/>
      <c r="G533" s="1430"/>
      <c r="H533" s="1437"/>
      <c r="I533" s="1438"/>
      <c r="J533" s="1439"/>
      <c r="K533" s="988"/>
      <c r="L533" s="1508"/>
      <c r="M533" s="1508"/>
      <c r="N533" s="1508"/>
      <c r="O533" s="1508"/>
      <c r="P533" s="1508"/>
      <c r="Q533" s="1508"/>
      <c r="R533" s="1508"/>
      <c r="S533" s="1509"/>
      <c r="T533" s="1459"/>
      <c r="U533" s="1460"/>
      <c r="V533" s="1461"/>
      <c r="W533" s="1447"/>
      <c r="X533" s="1448"/>
      <c r="Y533" s="1449"/>
      <c r="Z533" s="1447"/>
      <c r="AA533" s="1450"/>
      <c r="AB533" s="1450"/>
      <c r="AC533" s="1450"/>
      <c r="AD533" s="1449"/>
      <c r="AE533" s="1511"/>
      <c r="AF533" s="1452"/>
      <c r="AG533" s="1454"/>
      <c r="AH533" s="1452"/>
      <c r="AI533" s="1452"/>
      <c r="AJ533" s="1457"/>
      <c r="AK533" s="1457"/>
      <c r="AL533" s="1458"/>
      <c r="AM533" s="1284"/>
      <c r="AN533" s="1285"/>
      <c r="AO533" s="1286"/>
      <c r="AP533" s="1284"/>
      <c r="AQ533" s="1285"/>
      <c r="AR533" s="1286"/>
      <c r="AS533" s="1287"/>
      <c r="AT533" s="1288"/>
      <c r="AU533" s="204" t="s">
        <v>386</v>
      </c>
      <c r="AV533" s="1289"/>
      <c r="AW533" s="1290"/>
      <c r="AX533" s="1284"/>
      <c r="AY533" s="1285"/>
      <c r="AZ533" s="1286"/>
      <c r="BA533" s="1465" t="str">
        <f>IF(AND(ISBLANK(AP533),ISBLANK(AX533),ISBLANK(AP534),ISBLANK(AX534),ISBLANK(AP535),ISBLANK(AX535))," ",IF(AND(ISBLANK(AP534),ISBLANK(AX534),ISBLANK(AP535),ISBLANK(AX535)),AP533*AX533,IF(AND(ISBLANK(AP535),ISBLANK(AX535)),(AP533*AX533)+(AP534*AX534),(AP533*AX533)+(AP534*AX534)+(AP535*AX535))))</f>
        <v xml:space="preserve"> </v>
      </c>
      <c r="BB533" s="1465"/>
      <c r="BC533" s="1465"/>
      <c r="BD533" s="1465"/>
      <c r="BE533" s="1465"/>
      <c r="BF533" s="1465"/>
      <c r="BG533" s="1465"/>
      <c r="BH533" s="1487"/>
      <c r="BI533" s="1487"/>
      <c r="BJ533" s="1487"/>
      <c r="BK533" s="1487"/>
      <c r="BL533" s="1487"/>
      <c r="BM533" s="1487"/>
      <c r="BN533" s="1487"/>
      <c r="BO533" s="1467" t="str">
        <f>IF(OR(BA533=" ",ISBLANK(BH533))," ",ROUNDDOWN(BA533*BH533,0))</f>
        <v xml:space="preserve"> </v>
      </c>
      <c r="BP533" s="1467"/>
      <c r="BQ533" s="1467"/>
      <c r="BR533" s="1467"/>
      <c r="BS533" s="1467"/>
      <c r="BT533" s="1467"/>
      <c r="BU533" s="1467"/>
      <c r="BV533" s="1469">
        <f>IFERROR(INDEX('報告書(２葉)'!$BK$10:$BK$95,MATCH(H532,'報告書(２葉)'!$BI$10:$BI$95,0)),"")</f>
        <v>0</v>
      </c>
      <c r="BW533" s="1469"/>
      <c r="BX533" s="1469"/>
      <c r="BY533" s="1469"/>
      <c r="BZ533" s="1469"/>
      <c r="CA533" s="1469"/>
      <c r="CB533" s="1470"/>
      <c r="CC533" s="1328"/>
      <c r="CD533" s="1328"/>
      <c r="CE533" s="1328"/>
      <c r="CF533" s="1328"/>
      <c r="CG533" s="1328"/>
      <c r="CH533" s="1328"/>
      <c r="CI533" s="1328"/>
      <c r="CJ533" s="41"/>
    </row>
    <row r="534" spans="1:88" ht="20.100000000000001" customHeight="1" x14ac:dyDescent="0.15">
      <c r="A534" s="1428"/>
      <c r="B534" s="1429"/>
      <c r="C534" s="1429"/>
      <c r="D534" s="1429"/>
      <c r="E534" s="1429"/>
      <c r="F534" s="1429"/>
      <c r="G534" s="1430"/>
      <c r="H534" s="1437"/>
      <c r="I534" s="1438"/>
      <c r="J534" s="1439"/>
      <c r="K534" s="1332" t="str">
        <f ca="1">IFERROR(VLOOKUP(H532,INDIRECT("機械一覧"),3,FALSE),"")</f>
        <v/>
      </c>
      <c r="L534" s="1333"/>
      <c r="M534" s="1333"/>
      <c r="N534" s="1333"/>
      <c r="O534" s="1333"/>
      <c r="P534" s="1333"/>
      <c r="Q534" s="1333"/>
      <c r="R534" s="1333"/>
      <c r="S534" s="1334"/>
      <c r="T534" s="1462"/>
      <c r="U534" s="1463"/>
      <c r="V534" s="1464"/>
      <c r="W534" s="1447"/>
      <c r="X534" s="1448"/>
      <c r="Y534" s="1449"/>
      <c r="Z534" s="1447"/>
      <c r="AA534" s="1450"/>
      <c r="AB534" s="1450"/>
      <c r="AC534" s="1450"/>
      <c r="AD534" s="1449"/>
      <c r="AE534" s="833"/>
      <c r="AF534" s="833"/>
      <c r="AG534" s="833"/>
      <c r="AH534" s="833"/>
      <c r="AI534" s="833"/>
      <c r="AJ534" s="833"/>
      <c r="AK534" s="833"/>
      <c r="AL534" s="908"/>
      <c r="AM534" s="1243"/>
      <c r="AN534" s="1244"/>
      <c r="AO534" s="1245"/>
      <c r="AP534" s="1243"/>
      <c r="AQ534" s="1244"/>
      <c r="AR534" s="1245"/>
      <c r="AS534" s="1246"/>
      <c r="AT534" s="1247"/>
      <c r="AU534" s="205" t="s">
        <v>386</v>
      </c>
      <c r="AV534" s="1248"/>
      <c r="AW534" s="1249"/>
      <c r="AX534" s="1243"/>
      <c r="AY534" s="1244"/>
      <c r="AZ534" s="1245"/>
      <c r="BA534" s="1466"/>
      <c r="BB534" s="1466"/>
      <c r="BC534" s="1466"/>
      <c r="BD534" s="1466"/>
      <c r="BE534" s="1466"/>
      <c r="BF534" s="1466"/>
      <c r="BG534" s="1466"/>
      <c r="BH534" s="1488"/>
      <c r="BI534" s="1488"/>
      <c r="BJ534" s="1488"/>
      <c r="BK534" s="1488"/>
      <c r="BL534" s="1488"/>
      <c r="BM534" s="1488"/>
      <c r="BN534" s="1488"/>
      <c r="BO534" s="1468"/>
      <c r="BP534" s="1468"/>
      <c r="BQ534" s="1468"/>
      <c r="BR534" s="1468"/>
      <c r="BS534" s="1468"/>
      <c r="BT534" s="1468"/>
      <c r="BU534" s="1468"/>
      <c r="BV534" s="1469"/>
      <c r="BW534" s="1469"/>
      <c r="BX534" s="1469"/>
      <c r="BY534" s="1469"/>
      <c r="BZ534" s="1469"/>
      <c r="CA534" s="1469"/>
      <c r="CB534" s="1470"/>
      <c r="CC534" s="1329"/>
      <c r="CD534" s="1329"/>
      <c r="CE534" s="1329"/>
      <c r="CF534" s="1329"/>
      <c r="CG534" s="1329"/>
      <c r="CH534" s="1329"/>
      <c r="CI534" s="1329"/>
      <c r="CJ534" s="41"/>
    </row>
    <row r="535" spans="1:88" ht="20.100000000000001" customHeight="1" x14ac:dyDescent="0.15">
      <c r="A535" s="1431"/>
      <c r="B535" s="1432"/>
      <c r="C535" s="1432"/>
      <c r="D535" s="1432"/>
      <c r="E535" s="1432"/>
      <c r="F535" s="1432"/>
      <c r="G535" s="1433"/>
      <c r="H535" s="1437"/>
      <c r="I535" s="1438"/>
      <c r="J535" s="1439"/>
      <c r="K535" s="1380" t="str">
        <f ca="1">IFERROR(VLOOKUP(H532,INDIRECT("機械一覧"),4,FALSE),"")</f>
        <v/>
      </c>
      <c r="L535" s="1381"/>
      <c r="M535" s="1381"/>
      <c r="N535" s="1381"/>
      <c r="O535" s="1381"/>
      <c r="P535" s="1381"/>
      <c r="Q535" s="1381"/>
      <c r="R535" s="1381"/>
      <c r="S535" s="198" t="s">
        <v>351</v>
      </c>
      <c r="T535" s="1462"/>
      <c r="U535" s="1463"/>
      <c r="V535" s="1464"/>
      <c r="W535" s="1447"/>
      <c r="X535" s="1450"/>
      <c r="Y535" s="1449"/>
      <c r="Z535" s="1447"/>
      <c r="AA535" s="1450"/>
      <c r="AB535" s="1450"/>
      <c r="AC535" s="1450"/>
      <c r="AD535" s="1449"/>
      <c r="AE535" s="1307"/>
      <c r="AF535" s="1294"/>
      <c r="AG535" s="201" t="s">
        <v>27</v>
      </c>
      <c r="AH535" s="1294"/>
      <c r="AI535" s="1294"/>
      <c r="AJ535" s="1295" t="s">
        <v>135</v>
      </c>
      <c r="AK535" s="1295"/>
      <c r="AL535" s="1296"/>
      <c r="AM535" s="1243"/>
      <c r="AN535" s="1244"/>
      <c r="AO535" s="1245"/>
      <c r="AP535" s="1243"/>
      <c r="AQ535" s="1244"/>
      <c r="AR535" s="1245"/>
      <c r="AS535" s="1246"/>
      <c r="AT535" s="1247"/>
      <c r="AU535" s="205" t="s">
        <v>386</v>
      </c>
      <c r="AV535" s="1248"/>
      <c r="AW535" s="1249"/>
      <c r="AX535" s="1243"/>
      <c r="AY535" s="1244"/>
      <c r="AZ535" s="1245"/>
      <c r="BA535" s="1466"/>
      <c r="BB535" s="1466"/>
      <c r="BC535" s="1466"/>
      <c r="BD535" s="1466"/>
      <c r="BE535" s="1466"/>
      <c r="BF535" s="1466"/>
      <c r="BG535" s="1466"/>
      <c r="BH535" s="1488"/>
      <c r="BI535" s="1488"/>
      <c r="BJ535" s="1488"/>
      <c r="BK535" s="1488"/>
      <c r="BL535" s="1488"/>
      <c r="BM535" s="1488"/>
      <c r="BN535" s="1488"/>
      <c r="BO535" s="1468"/>
      <c r="BP535" s="1468"/>
      <c r="BQ535" s="1468"/>
      <c r="BR535" s="1468"/>
      <c r="BS535" s="1468"/>
      <c r="BT535" s="1468"/>
      <c r="BU535" s="1468"/>
      <c r="BV535" s="1305" t="str">
        <f>IFERROR(INDEX('報告書(２葉)'!$BJ$11:$BJ$95,MATCH(H532,'報告書(２葉)'!$BI$11:$BI$95,0)),"")</f>
        <v/>
      </c>
      <c r="BW535" s="1305"/>
      <c r="BX535" s="1305"/>
      <c r="BY535" s="1305"/>
      <c r="BZ535" s="1305"/>
      <c r="CA535" s="1305"/>
      <c r="CB535" s="1306"/>
      <c r="CC535" s="1329"/>
      <c r="CD535" s="1329"/>
      <c r="CE535" s="1329"/>
      <c r="CF535" s="1329"/>
      <c r="CG535" s="1329"/>
      <c r="CH535" s="1329"/>
      <c r="CI535" s="1329"/>
      <c r="CJ535" s="41"/>
    </row>
    <row r="536" spans="1:88" ht="20.100000000000001" customHeight="1" x14ac:dyDescent="0.15">
      <c r="A536" s="1471" t="str">
        <f ca="1">IFERROR(VLOOKUP(H536,INDIRECT("機械一覧"),2,FALSE),"")</f>
        <v/>
      </c>
      <c r="B536" s="1472"/>
      <c r="C536" s="1472"/>
      <c r="D536" s="1472"/>
      <c r="E536" s="1472"/>
      <c r="F536" s="1472"/>
      <c r="G536" s="1473"/>
      <c r="H536" s="1437"/>
      <c r="I536" s="1438"/>
      <c r="J536" s="1439"/>
      <c r="K536" s="182" t="s">
        <v>335</v>
      </c>
      <c r="L536" s="1237" t="str">
        <f ca="1">IFERROR(VLOOKUP(H536,INDIRECT("機械一覧"),5,FALSE),"")</f>
        <v/>
      </c>
      <c r="M536" s="1237"/>
      <c r="N536" s="1237"/>
      <c r="O536" s="1237"/>
      <c r="P536" s="1237"/>
      <c r="Q536" s="1237"/>
      <c r="R536" s="1237"/>
      <c r="S536" s="1238"/>
      <c r="T536" s="1479"/>
      <c r="U536" s="1479"/>
      <c r="V536" s="1479"/>
      <c r="W536" s="1480" t="str">
        <f ca="1">IFERROR(VLOOKUP(H536,INDIRECT("機械一覧"),14,FALSE),"")</f>
        <v/>
      </c>
      <c r="X536" s="1481"/>
      <c r="Y536" s="1482"/>
      <c r="Z536" s="1480" t="str">
        <f ca="1">IFERROR(VLOOKUP(H536,INDIRECT("機械一覧"),16,FALSE),"")</f>
        <v/>
      </c>
      <c r="AA536" s="1481"/>
      <c r="AB536" s="1481"/>
      <c r="AC536" s="1481"/>
      <c r="AD536" s="1482"/>
      <c r="AE536" s="1239"/>
      <c r="AF536" s="1240"/>
      <c r="AG536" s="202" t="s">
        <v>27</v>
      </c>
      <c r="AH536" s="1240"/>
      <c r="AI536" s="1240"/>
      <c r="AJ536" s="1241" t="s">
        <v>307</v>
      </c>
      <c r="AK536" s="1241"/>
      <c r="AL536" s="1242"/>
      <c r="AM536" s="1243"/>
      <c r="AN536" s="1244"/>
      <c r="AO536" s="1245"/>
      <c r="AP536" s="1243"/>
      <c r="AQ536" s="1244"/>
      <c r="AR536" s="1245"/>
      <c r="AS536" s="1246"/>
      <c r="AT536" s="1247"/>
      <c r="AU536" s="205" t="s">
        <v>386</v>
      </c>
      <c r="AV536" s="1248"/>
      <c r="AW536" s="1249"/>
      <c r="AX536" s="1243"/>
      <c r="AY536" s="1244"/>
      <c r="AZ536" s="1245"/>
      <c r="BA536" s="1465" t="str">
        <f>IF(AND(ISBLANK(AP536),ISBLANK(AX536),ISBLANK(AP537),ISBLANK(AX537),ISBLANK(AP538),ISBLANK(AX538))," ",IF(AND(ISBLANK(AP537),ISBLANK(AX537),ISBLANK(AP538),ISBLANK(AX538)),AP536*AX536,IF(AND(ISBLANK(AP538),ISBLANK(AX538)),(AP536*AX536)+(AP537*AX537),(AP536*AX536)+(AP537*AX537)+(AP538*AX538))))</f>
        <v xml:space="preserve"> </v>
      </c>
      <c r="BB536" s="1465"/>
      <c r="BC536" s="1465"/>
      <c r="BD536" s="1465"/>
      <c r="BE536" s="1465"/>
      <c r="BF536" s="1465"/>
      <c r="BG536" s="1465"/>
      <c r="BH536" s="1488"/>
      <c r="BI536" s="1488"/>
      <c r="BJ536" s="1488"/>
      <c r="BK536" s="1488"/>
      <c r="BL536" s="1488"/>
      <c r="BM536" s="1488"/>
      <c r="BN536" s="1488"/>
      <c r="BO536" s="1468" t="str">
        <f>IF(OR(BA536=" ",ISBLANK(BH536))," ",ROUNDDOWN(BA536*BH536,0))</f>
        <v xml:space="preserve"> </v>
      </c>
      <c r="BP536" s="1468"/>
      <c r="BQ536" s="1468"/>
      <c r="BR536" s="1468"/>
      <c r="BS536" s="1468"/>
      <c r="BT536" s="1468"/>
      <c r="BU536" s="1468"/>
      <c r="BV536" s="1469">
        <f>IFERROR(INDEX('報告書(２葉)'!$BK$11:$BK$95,MATCH(H536,'報告書(２葉)'!$BI$11:$BI$95,0)),"")</f>
        <v>0</v>
      </c>
      <c r="BW536" s="1469"/>
      <c r="BX536" s="1469"/>
      <c r="BY536" s="1469"/>
      <c r="BZ536" s="1469"/>
      <c r="CA536" s="1469"/>
      <c r="CB536" s="1470"/>
      <c r="CC536" s="1329"/>
      <c r="CD536" s="1329"/>
      <c r="CE536" s="1329"/>
      <c r="CF536" s="1329"/>
      <c r="CG536" s="1329"/>
      <c r="CH536" s="1329"/>
      <c r="CI536" s="1329"/>
      <c r="CJ536" s="41"/>
    </row>
    <row r="537" spans="1:88" ht="20.100000000000001" customHeight="1" x14ac:dyDescent="0.15">
      <c r="A537" s="1474"/>
      <c r="B537" s="941"/>
      <c r="C537" s="941"/>
      <c r="D537" s="941"/>
      <c r="E537" s="941"/>
      <c r="F537" s="941"/>
      <c r="G537" s="1475"/>
      <c r="H537" s="1437"/>
      <c r="I537" s="1438"/>
      <c r="J537" s="1439"/>
      <c r="K537" s="1332" t="str">
        <f ca="1">IFERROR(VLOOKUP(H536,INDIRECT("機械一覧"),3,FALSE),"")</f>
        <v/>
      </c>
      <c r="L537" s="1333"/>
      <c r="M537" s="1333"/>
      <c r="N537" s="1333"/>
      <c r="O537" s="1333"/>
      <c r="P537" s="1333"/>
      <c r="Q537" s="1333"/>
      <c r="R537" s="1333"/>
      <c r="S537" s="1334"/>
      <c r="T537" s="1479"/>
      <c r="U537" s="1479"/>
      <c r="V537" s="1479"/>
      <c r="W537" s="1447"/>
      <c r="X537" s="1450"/>
      <c r="Y537" s="1449"/>
      <c r="Z537" s="1447"/>
      <c r="AA537" s="1450"/>
      <c r="AB537" s="1450"/>
      <c r="AC537" s="1450"/>
      <c r="AD537" s="1449"/>
      <c r="AE537" s="833"/>
      <c r="AF537" s="833"/>
      <c r="AG537" s="833"/>
      <c r="AH537" s="833"/>
      <c r="AI537" s="833"/>
      <c r="AJ537" s="833"/>
      <c r="AK537" s="833"/>
      <c r="AL537" s="908"/>
      <c r="AM537" s="1243"/>
      <c r="AN537" s="1244"/>
      <c r="AO537" s="1245"/>
      <c r="AP537" s="1243"/>
      <c r="AQ537" s="1244"/>
      <c r="AR537" s="1245"/>
      <c r="AS537" s="1246"/>
      <c r="AT537" s="1247"/>
      <c r="AU537" s="205" t="s">
        <v>386</v>
      </c>
      <c r="AV537" s="1248"/>
      <c r="AW537" s="1249"/>
      <c r="AX537" s="1243"/>
      <c r="AY537" s="1244"/>
      <c r="AZ537" s="1245"/>
      <c r="BA537" s="1466"/>
      <c r="BB537" s="1466"/>
      <c r="BC537" s="1466"/>
      <c r="BD537" s="1466"/>
      <c r="BE537" s="1466"/>
      <c r="BF537" s="1466"/>
      <c r="BG537" s="1466"/>
      <c r="BH537" s="1488"/>
      <c r="BI537" s="1488"/>
      <c r="BJ537" s="1488"/>
      <c r="BK537" s="1488"/>
      <c r="BL537" s="1488"/>
      <c r="BM537" s="1488"/>
      <c r="BN537" s="1488"/>
      <c r="BO537" s="1468"/>
      <c r="BP537" s="1468"/>
      <c r="BQ537" s="1468"/>
      <c r="BR537" s="1468"/>
      <c r="BS537" s="1468"/>
      <c r="BT537" s="1468"/>
      <c r="BU537" s="1468"/>
      <c r="BV537" s="1469"/>
      <c r="BW537" s="1469"/>
      <c r="BX537" s="1469"/>
      <c r="BY537" s="1469"/>
      <c r="BZ537" s="1469"/>
      <c r="CA537" s="1469"/>
      <c r="CB537" s="1470"/>
      <c r="CC537" s="1329"/>
      <c r="CD537" s="1329"/>
      <c r="CE537" s="1329"/>
      <c r="CF537" s="1329"/>
      <c r="CG537" s="1329"/>
      <c r="CH537" s="1329"/>
      <c r="CI537" s="1329"/>
      <c r="CJ537" s="41"/>
    </row>
    <row r="538" spans="1:88" ht="20.100000000000001" customHeight="1" x14ac:dyDescent="0.15">
      <c r="A538" s="1476"/>
      <c r="B538" s="1477"/>
      <c r="C538" s="1477"/>
      <c r="D538" s="1477"/>
      <c r="E538" s="1477"/>
      <c r="F538" s="1477"/>
      <c r="G538" s="1478"/>
      <c r="H538" s="1437"/>
      <c r="I538" s="1438"/>
      <c r="J538" s="1439"/>
      <c r="K538" s="1380" t="str">
        <f ca="1">IFERROR(VLOOKUP(H536,INDIRECT("機械一覧"),4,FALSE),"")</f>
        <v/>
      </c>
      <c r="L538" s="1381"/>
      <c r="M538" s="1381"/>
      <c r="N538" s="1381"/>
      <c r="O538" s="1381"/>
      <c r="P538" s="1381"/>
      <c r="Q538" s="1381"/>
      <c r="R538" s="1381"/>
      <c r="S538" s="198" t="s">
        <v>351</v>
      </c>
      <c r="T538" s="1479"/>
      <c r="U538" s="1479"/>
      <c r="V538" s="1479"/>
      <c r="W538" s="1483"/>
      <c r="X538" s="1484"/>
      <c r="Y538" s="1485"/>
      <c r="Z538" s="1483"/>
      <c r="AA538" s="1484"/>
      <c r="AB538" s="1484"/>
      <c r="AC538" s="1484"/>
      <c r="AD538" s="1485"/>
      <c r="AE538" s="1307"/>
      <c r="AF538" s="1294"/>
      <c r="AG538" s="201" t="s">
        <v>27</v>
      </c>
      <c r="AH538" s="1294"/>
      <c r="AI538" s="1294"/>
      <c r="AJ538" s="1295" t="s">
        <v>135</v>
      </c>
      <c r="AK538" s="1295"/>
      <c r="AL538" s="1296"/>
      <c r="AM538" s="1243"/>
      <c r="AN538" s="1244"/>
      <c r="AO538" s="1245"/>
      <c r="AP538" s="1243"/>
      <c r="AQ538" s="1244"/>
      <c r="AR538" s="1245"/>
      <c r="AS538" s="1246"/>
      <c r="AT538" s="1247"/>
      <c r="AU538" s="205" t="s">
        <v>386</v>
      </c>
      <c r="AV538" s="1248"/>
      <c r="AW538" s="1249"/>
      <c r="AX538" s="1243"/>
      <c r="AY538" s="1244"/>
      <c r="AZ538" s="1245"/>
      <c r="BA538" s="1466"/>
      <c r="BB538" s="1466"/>
      <c r="BC538" s="1466"/>
      <c r="BD538" s="1466"/>
      <c r="BE538" s="1466"/>
      <c r="BF538" s="1466"/>
      <c r="BG538" s="1466"/>
      <c r="BH538" s="1488"/>
      <c r="BI538" s="1488"/>
      <c r="BJ538" s="1488"/>
      <c r="BK538" s="1488"/>
      <c r="BL538" s="1488"/>
      <c r="BM538" s="1488"/>
      <c r="BN538" s="1488"/>
      <c r="BO538" s="1468"/>
      <c r="BP538" s="1468"/>
      <c r="BQ538" s="1468"/>
      <c r="BR538" s="1468"/>
      <c r="BS538" s="1468"/>
      <c r="BT538" s="1468"/>
      <c r="BU538" s="1468"/>
      <c r="BV538" s="1305" t="str">
        <f>IFERROR(INDEX('報告書(２葉)'!$BJ$11:$BJ$95,MATCH(H536,'報告書(２葉)'!$BI$11:$BI$95,0)),"")</f>
        <v/>
      </c>
      <c r="BW538" s="1305"/>
      <c r="BX538" s="1305"/>
      <c r="BY538" s="1305"/>
      <c r="BZ538" s="1305"/>
      <c r="CA538" s="1305"/>
      <c r="CB538" s="1306"/>
      <c r="CC538" s="1329"/>
      <c r="CD538" s="1329"/>
      <c r="CE538" s="1329"/>
      <c r="CF538" s="1329"/>
      <c r="CG538" s="1329"/>
      <c r="CH538" s="1329"/>
      <c r="CI538" s="1329"/>
      <c r="CJ538" s="41"/>
    </row>
    <row r="539" spans="1:88" ht="20.100000000000001" customHeight="1" x14ac:dyDescent="0.15">
      <c r="A539" s="1471" t="str">
        <f ca="1">IFERROR(VLOOKUP(H539,INDIRECT("機械一覧"),2,FALSE),"")</f>
        <v/>
      </c>
      <c r="B539" s="1472"/>
      <c r="C539" s="1472"/>
      <c r="D539" s="1472"/>
      <c r="E539" s="1472"/>
      <c r="F539" s="1472"/>
      <c r="G539" s="1473"/>
      <c r="H539" s="1489"/>
      <c r="I539" s="1489"/>
      <c r="J539" s="1489"/>
      <c r="K539" s="182" t="s">
        <v>335</v>
      </c>
      <c r="L539" s="1237" t="str">
        <f ca="1">IFERROR(VLOOKUP(H539,INDIRECT("機械一覧"),5,FALSE),"")</f>
        <v/>
      </c>
      <c r="M539" s="1237"/>
      <c r="N539" s="1237"/>
      <c r="O539" s="1237"/>
      <c r="P539" s="1237"/>
      <c r="Q539" s="1237"/>
      <c r="R539" s="1237"/>
      <c r="S539" s="1238"/>
      <c r="T539" s="1479"/>
      <c r="U539" s="1479"/>
      <c r="V539" s="1479"/>
      <c r="W539" s="1480" t="str">
        <f ca="1">IFERROR(VLOOKUP(H539,INDIRECT("機械一覧"),14,FALSE),"")</f>
        <v/>
      </c>
      <c r="X539" s="1481"/>
      <c r="Y539" s="1482"/>
      <c r="Z539" s="1480" t="str">
        <f ca="1">IFERROR(VLOOKUP(H539,INDIRECT("機械一覧"),16,FALSE),"")</f>
        <v/>
      </c>
      <c r="AA539" s="1481"/>
      <c r="AB539" s="1481"/>
      <c r="AC539" s="1481"/>
      <c r="AD539" s="1482"/>
      <c r="AE539" s="1239"/>
      <c r="AF539" s="1240"/>
      <c r="AG539" s="202" t="s">
        <v>27</v>
      </c>
      <c r="AH539" s="1240"/>
      <c r="AI539" s="1240"/>
      <c r="AJ539" s="1241" t="s">
        <v>307</v>
      </c>
      <c r="AK539" s="1241"/>
      <c r="AL539" s="1242"/>
      <c r="AM539" s="1243"/>
      <c r="AN539" s="1244"/>
      <c r="AO539" s="1245"/>
      <c r="AP539" s="1243"/>
      <c r="AQ539" s="1244"/>
      <c r="AR539" s="1245"/>
      <c r="AS539" s="1246"/>
      <c r="AT539" s="1247"/>
      <c r="AU539" s="205" t="s">
        <v>386</v>
      </c>
      <c r="AV539" s="1248"/>
      <c r="AW539" s="1249"/>
      <c r="AX539" s="1243"/>
      <c r="AY539" s="1244"/>
      <c r="AZ539" s="1245"/>
      <c r="BA539" s="1465" t="str">
        <f>IF(AND(ISBLANK(AP539),ISBLANK(AX539),ISBLANK(AP540),ISBLANK(AX540),ISBLANK(AP541),ISBLANK(AX541))," ",IF(AND(ISBLANK(AP540),ISBLANK(AX540),ISBLANK(AP541),ISBLANK(AX541)),AP539*AX539,IF(AND(ISBLANK(AP541),ISBLANK(AX541)),(AP539*AX539)+(AP540*AX540),(AP539*AX539)+(AP540*AX540)+(AP541*AX541))))</f>
        <v xml:space="preserve"> </v>
      </c>
      <c r="BB539" s="1465"/>
      <c r="BC539" s="1465"/>
      <c r="BD539" s="1465"/>
      <c r="BE539" s="1465"/>
      <c r="BF539" s="1465"/>
      <c r="BG539" s="1465"/>
      <c r="BH539" s="1488"/>
      <c r="BI539" s="1488"/>
      <c r="BJ539" s="1488"/>
      <c r="BK539" s="1488"/>
      <c r="BL539" s="1488"/>
      <c r="BM539" s="1488"/>
      <c r="BN539" s="1488"/>
      <c r="BO539" s="1468" t="str">
        <f>IF(OR(BA539=" ",ISBLANK(BH539))," ",ROUNDDOWN(BA539*BH539,0))</f>
        <v xml:space="preserve"> </v>
      </c>
      <c r="BP539" s="1468"/>
      <c r="BQ539" s="1468"/>
      <c r="BR539" s="1468"/>
      <c r="BS539" s="1468"/>
      <c r="BT539" s="1468"/>
      <c r="BU539" s="1468"/>
      <c r="BV539" s="1469">
        <f>IFERROR(INDEX('報告書(２葉)'!$BK$11:$BK$95,MATCH(H539,'報告書(２葉)'!$BI$11:$BI$95,0)),"")</f>
        <v>0</v>
      </c>
      <c r="BW539" s="1469"/>
      <c r="BX539" s="1469"/>
      <c r="BY539" s="1469"/>
      <c r="BZ539" s="1469"/>
      <c r="CA539" s="1469"/>
      <c r="CB539" s="1470"/>
      <c r="CC539" s="1329"/>
      <c r="CD539" s="1329"/>
      <c r="CE539" s="1329"/>
      <c r="CF539" s="1329"/>
      <c r="CG539" s="1329"/>
      <c r="CH539" s="1329"/>
      <c r="CI539" s="1329"/>
      <c r="CJ539" s="41"/>
    </row>
    <row r="540" spans="1:88" ht="20.100000000000001" customHeight="1" x14ac:dyDescent="0.15">
      <c r="A540" s="1474"/>
      <c r="B540" s="941"/>
      <c r="C540" s="941"/>
      <c r="D540" s="941"/>
      <c r="E540" s="941"/>
      <c r="F540" s="941"/>
      <c r="G540" s="1475"/>
      <c r="H540" s="1489"/>
      <c r="I540" s="1489"/>
      <c r="J540" s="1489"/>
      <c r="K540" s="1332" t="str">
        <f ca="1">IFERROR(VLOOKUP(H539,INDIRECT("機械一覧"),3,FALSE),"")</f>
        <v/>
      </c>
      <c r="L540" s="1333"/>
      <c r="M540" s="1333"/>
      <c r="N540" s="1333"/>
      <c r="O540" s="1333"/>
      <c r="P540" s="1333"/>
      <c r="Q540" s="1333"/>
      <c r="R540" s="1333"/>
      <c r="S540" s="1334"/>
      <c r="T540" s="1479"/>
      <c r="U540" s="1479"/>
      <c r="V540" s="1479"/>
      <c r="W540" s="1447"/>
      <c r="X540" s="1450"/>
      <c r="Y540" s="1449"/>
      <c r="Z540" s="1447"/>
      <c r="AA540" s="1450"/>
      <c r="AB540" s="1450"/>
      <c r="AC540" s="1450"/>
      <c r="AD540" s="1449"/>
      <c r="AE540" s="833"/>
      <c r="AF540" s="833"/>
      <c r="AG540" s="833"/>
      <c r="AH540" s="833"/>
      <c r="AI540" s="833"/>
      <c r="AJ540" s="833"/>
      <c r="AK540" s="833"/>
      <c r="AL540" s="908"/>
      <c r="AM540" s="1243"/>
      <c r="AN540" s="1244"/>
      <c r="AO540" s="1245"/>
      <c r="AP540" s="1243"/>
      <c r="AQ540" s="1244"/>
      <c r="AR540" s="1245"/>
      <c r="AS540" s="1246"/>
      <c r="AT540" s="1247"/>
      <c r="AU540" s="205" t="s">
        <v>386</v>
      </c>
      <c r="AV540" s="1248"/>
      <c r="AW540" s="1249"/>
      <c r="AX540" s="1243"/>
      <c r="AY540" s="1244"/>
      <c r="AZ540" s="1245"/>
      <c r="BA540" s="1466"/>
      <c r="BB540" s="1466"/>
      <c r="BC540" s="1466"/>
      <c r="BD540" s="1466"/>
      <c r="BE540" s="1466"/>
      <c r="BF540" s="1466"/>
      <c r="BG540" s="1466"/>
      <c r="BH540" s="1488"/>
      <c r="BI540" s="1488"/>
      <c r="BJ540" s="1488"/>
      <c r="BK540" s="1488"/>
      <c r="BL540" s="1488"/>
      <c r="BM540" s="1488"/>
      <c r="BN540" s="1488"/>
      <c r="BO540" s="1468"/>
      <c r="BP540" s="1468"/>
      <c r="BQ540" s="1468"/>
      <c r="BR540" s="1468"/>
      <c r="BS540" s="1468"/>
      <c r="BT540" s="1468"/>
      <c r="BU540" s="1468"/>
      <c r="BV540" s="1469"/>
      <c r="BW540" s="1469"/>
      <c r="BX540" s="1469"/>
      <c r="BY540" s="1469"/>
      <c r="BZ540" s="1469"/>
      <c r="CA540" s="1469"/>
      <c r="CB540" s="1470"/>
      <c r="CC540" s="1329"/>
      <c r="CD540" s="1329"/>
      <c r="CE540" s="1329"/>
      <c r="CF540" s="1329"/>
      <c r="CG540" s="1329"/>
      <c r="CH540" s="1329"/>
      <c r="CI540" s="1329"/>
      <c r="CJ540" s="41"/>
    </row>
    <row r="541" spans="1:88" ht="20.100000000000001" customHeight="1" x14ac:dyDescent="0.15">
      <c r="A541" s="1476"/>
      <c r="B541" s="1477"/>
      <c r="C541" s="1477"/>
      <c r="D541" s="1477"/>
      <c r="E541" s="1477"/>
      <c r="F541" s="1477"/>
      <c r="G541" s="1478"/>
      <c r="H541" s="1489"/>
      <c r="I541" s="1489"/>
      <c r="J541" s="1489"/>
      <c r="K541" s="1380" t="str">
        <f ca="1">IFERROR(VLOOKUP(H539,INDIRECT("機械一覧"),4,FALSE),"")</f>
        <v/>
      </c>
      <c r="L541" s="1381"/>
      <c r="M541" s="1381"/>
      <c r="N541" s="1381"/>
      <c r="O541" s="1381"/>
      <c r="P541" s="1381"/>
      <c r="Q541" s="1381"/>
      <c r="R541" s="1381"/>
      <c r="S541" s="198" t="s">
        <v>351</v>
      </c>
      <c r="T541" s="1479"/>
      <c r="U541" s="1479"/>
      <c r="V541" s="1479"/>
      <c r="W541" s="1483"/>
      <c r="X541" s="1484"/>
      <c r="Y541" s="1485"/>
      <c r="Z541" s="1483"/>
      <c r="AA541" s="1484"/>
      <c r="AB541" s="1484"/>
      <c r="AC541" s="1484"/>
      <c r="AD541" s="1485"/>
      <c r="AE541" s="1307"/>
      <c r="AF541" s="1294"/>
      <c r="AG541" s="201" t="s">
        <v>27</v>
      </c>
      <c r="AH541" s="1294"/>
      <c r="AI541" s="1294"/>
      <c r="AJ541" s="1295" t="s">
        <v>135</v>
      </c>
      <c r="AK541" s="1295"/>
      <c r="AL541" s="1296"/>
      <c r="AM541" s="1243"/>
      <c r="AN541" s="1244"/>
      <c r="AO541" s="1245"/>
      <c r="AP541" s="1243"/>
      <c r="AQ541" s="1244"/>
      <c r="AR541" s="1245"/>
      <c r="AS541" s="1246"/>
      <c r="AT541" s="1247"/>
      <c r="AU541" s="205" t="s">
        <v>386</v>
      </c>
      <c r="AV541" s="1248"/>
      <c r="AW541" s="1249"/>
      <c r="AX541" s="1243"/>
      <c r="AY541" s="1244"/>
      <c r="AZ541" s="1245"/>
      <c r="BA541" s="1466"/>
      <c r="BB541" s="1466"/>
      <c r="BC541" s="1466"/>
      <c r="BD541" s="1466"/>
      <c r="BE541" s="1466"/>
      <c r="BF541" s="1466"/>
      <c r="BG541" s="1466"/>
      <c r="BH541" s="1488"/>
      <c r="BI541" s="1488"/>
      <c r="BJ541" s="1488"/>
      <c r="BK541" s="1488"/>
      <c r="BL541" s="1488"/>
      <c r="BM541" s="1488"/>
      <c r="BN541" s="1488"/>
      <c r="BO541" s="1468"/>
      <c r="BP541" s="1468"/>
      <c r="BQ541" s="1468"/>
      <c r="BR541" s="1468"/>
      <c r="BS541" s="1468"/>
      <c r="BT541" s="1468"/>
      <c r="BU541" s="1468"/>
      <c r="BV541" s="1305" t="str">
        <f>IFERROR(INDEX('報告書(２葉)'!$BJ$11:$BJ$95,MATCH(H539,'報告書(２葉)'!$BI$11:$BI$95,0)),"")</f>
        <v/>
      </c>
      <c r="BW541" s="1305"/>
      <c r="BX541" s="1305"/>
      <c r="BY541" s="1305"/>
      <c r="BZ541" s="1305"/>
      <c r="CA541" s="1305"/>
      <c r="CB541" s="1306"/>
      <c r="CC541" s="1329"/>
      <c r="CD541" s="1329"/>
      <c r="CE541" s="1329"/>
      <c r="CF541" s="1329"/>
      <c r="CG541" s="1329"/>
      <c r="CH541" s="1329"/>
      <c r="CI541" s="1329"/>
      <c r="CJ541" s="41"/>
    </row>
    <row r="542" spans="1:88" ht="20.100000000000001" customHeight="1" x14ac:dyDescent="0.15">
      <c r="A542" s="1471" t="str">
        <f ca="1">IFERROR(VLOOKUP(H542,INDIRECT("機械一覧"),2,FALSE),"")</f>
        <v/>
      </c>
      <c r="B542" s="1472"/>
      <c r="C542" s="1472"/>
      <c r="D542" s="1472"/>
      <c r="E542" s="1472"/>
      <c r="F542" s="1472"/>
      <c r="G542" s="1473"/>
      <c r="H542" s="1489"/>
      <c r="I542" s="1489"/>
      <c r="J542" s="1489"/>
      <c r="K542" s="182" t="s">
        <v>335</v>
      </c>
      <c r="L542" s="1237" t="str">
        <f ca="1">IFERROR(VLOOKUP(H542,INDIRECT("機械一覧"),5,FALSE),"")</f>
        <v/>
      </c>
      <c r="M542" s="1237"/>
      <c r="N542" s="1237"/>
      <c r="O542" s="1237"/>
      <c r="P542" s="1237"/>
      <c r="Q542" s="1237"/>
      <c r="R542" s="1237"/>
      <c r="S542" s="1238"/>
      <c r="T542" s="1479"/>
      <c r="U542" s="1479"/>
      <c r="V542" s="1479"/>
      <c r="W542" s="1480" t="str">
        <f ca="1">IFERROR(VLOOKUP(H542,INDIRECT("機械一覧"),14,FALSE),"")</f>
        <v/>
      </c>
      <c r="X542" s="1481"/>
      <c r="Y542" s="1482"/>
      <c r="Z542" s="1480" t="str">
        <f ca="1">IFERROR(VLOOKUP(H542,INDIRECT("機械一覧"),16,FALSE),"")</f>
        <v/>
      </c>
      <c r="AA542" s="1481"/>
      <c r="AB542" s="1481"/>
      <c r="AC542" s="1481"/>
      <c r="AD542" s="1482"/>
      <c r="AE542" s="1239"/>
      <c r="AF542" s="1240"/>
      <c r="AG542" s="202" t="s">
        <v>27</v>
      </c>
      <c r="AH542" s="1240"/>
      <c r="AI542" s="1240"/>
      <c r="AJ542" s="1241" t="s">
        <v>307</v>
      </c>
      <c r="AK542" s="1241"/>
      <c r="AL542" s="1242"/>
      <c r="AM542" s="1243"/>
      <c r="AN542" s="1244"/>
      <c r="AO542" s="1245"/>
      <c r="AP542" s="1243"/>
      <c r="AQ542" s="1244"/>
      <c r="AR542" s="1245"/>
      <c r="AS542" s="1246"/>
      <c r="AT542" s="1247"/>
      <c r="AU542" s="205" t="s">
        <v>386</v>
      </c>
      <c r="AV542" s="1248"/>
      <c r="AW542" s="1249"/>
      <c r="AX542" s="1243"/>
      <c r="AY542" s="1244"/>
      <c r="AZ542" s="1245"/>
      <c r="BA542" s="1465" t="str">
        <f>IF(AND(ISBLANK(AP542),ISBLANK(AX542),ISBLANK(AP543),ISBLANK(AX543),ISBLANK(AP544),ISBLANK(AX544))," ",IF(AND(ISBLANK(AP543),ISBLANK(AX543),ISBLANK(AP544),ISBLANK(AX544)),AP542*AX542,IF(AND(ISBLANK(AP544),ISBLANK(AX544)),(AP542*AX542)+(AP543*AX543),(AP542*AX542)+(AP543*AX543)+(AP544*AX544))))</f>
        <v xml:space="preserve"> </v>
      </c>
      <c r="BB542" s="1465"/>
      <c r="BC542" s="1465"/>
      <c r="BD542" s="1465"/>
      <c r="BE542" s="1465"/>
      <c r="BF542" s="1465"/>
      <c r="BG542" s="1465"/>
      <c r="BH542" s="1488"/>
      <c r="BI542" s="1488"/>
      <c r="BJ542" s="1488"/>
      <c r="BK542" s="1488"/>
      <c r="BL542" s="1488"/>
      <c r="BM542" s="1488"/>
      <c r="BN542" s="1488"/>
      <c r="BO542" s="1468" t="str">
        <f>IF(OR(BA542=" ",ISBLANK(BH542))," ",ROUNDDOWN(BA542*BH542,0))</f>
        <v xml:space="preserve"> </v>
      </c>
      <c r="BP542" s="1468"/>
      <c r="BQ542" s="1468"/>
      <c r="BR542" s="1468"/>
      <c r="BS542" s="1468"/>
      <c r="BT542" s="1468"/>
      <c r="BU542" s="1468"/>
      <c r="BV542" s="1469">
        <f>IFERROR(INDEX('報告書(２葉)'!$BK$11:$BK$95,MATCH(H542,'報告書(２葉)'!$BI$11:$BI$95,0)),"")</f>
        <v>0</v>
      </c>
      <c r="BW542" s="1469"/>
      <c r="BX542" s="1469"/>
      <c r="BY542" s="1469"/>
      <c r="BZ542" s="1469"/>
      <c r="CA542" s="1469"/>
      <c r="CB542" s="1470"/>
      <c r="CC542" s="1329"/>
      <c r="CD542" s="1329"/>
      <c r="CE542" s="1329"/>
      <c r="CF542" s="1329"/>
      <c r="CG542" s="1329"/>
      <c r="CH542" s="1329"/>
      <c r="CI542" s="1329"/>
      <c r="CJ542" s="41"/>
    </row>
    <row r="543" spans="1:88" ht="20.100000000000001" customHeight="1" x14ac:dyDescent="0.15">
      <c r="A543" s="1474"/>
      <c r="B543" s="941"/>
      <c r="C543" s="941"/>
      <c r="D543" s="941"/>
      <c r="E543" s="941"/>
      <c r="F543" s="941"/>
      <c r="G543" s="1475"/>
      <c r="H543" s="1489"/>
      <c r="I543" s="1489"/>
      <c r="J543" s="1489"/>
      <c r="K543" s="1332" t="str">
        <f ca="1">IFERROR(VLOOKUP(H542,INDIRECT("機械一覧"),3,FALSE),"")</f>
        <v/>
      </c>
      <c r="L543" s="1333"/>
      <c r="M543" s="1333"/>
      <c r="N543" s="1333"/>
      <c r="O543" s="1333"/>
      <c r="P543" s="1333"/>
      <c r="Q543" s="1333"/>
      <c r="R543" s="1333"/>
      <c r="S543" s="1334"/>
      <c r="T543" s="1479"/>
      <c r="U543" s="1479"/>
      <c r="V543" s="1479"/>
      <c r="W543" s="1447"/>
      <c r="X543" s="1450"/>
      <c r="Y543" s="1449"/>
      <c r="Z543" s="1447"/>
      <c r="AA543" s="1450"/>
      <c r="AB543" s="1450"/>
      <c r="AC543" s="1450"/>
      <c r="AD543" s="1449"/>
      <c r="AE543" s="833"/>
      <c r="AF543" s="833"/>
      <c r="AG543" s="833"/>
      <c r="AH543" s="833"/>
      <c r="AI543" s="833"/>
      <c r="AJ543" s="833"/>
      <c r="AK543" s="833"/>
      <c r="AL543" s="908"/>
      <c r="AM543" s="1243"/>
      <c r="AN543" s="1244"/>
      <c r="AO543" s="1245"/>
      <c r="AP543" s="1243"/>
      <c r="AQ543" s="1244"/>
      <c r="AR543" s="1245"/>
      <c r="AS543" s="1246"/>
      <c r="AT543" s="1247"/>
      <c r="AU543" s="205" t="s">
        <v>386</v>
      </c>
      <c r="AV543" s="1248"/>
      <c r="AW543" s="1249"/>
      <c r="AX543" s="1243"/>
      <c r="AY543" s="1244"/>
      <c r="AZ543" s="1245"/>
      <c r="BA543" s="1466"/>
      <c r="BB543" s="1466"/>
      <c r="BC543" s="1466"/>
      <c r="BD543" s="1466"/>
      <c r="BE543" s="1466"/>
      <c r="BF543" s="1466"/>
      <c r="BG543" s="1466"/>
      <c r="BH543" s="1488"/>
      <c r="BI543" s="1488"/>
      <c r="BJ543" s="1488"/>
      <c r="BK543" s="1488"/>
      <c r="BL543" s="1488"/>
      <c r="BM543" s="1488"/>
      <c r="BN543" s="1488"/>
      <c r="BO543" s="1468"/>
      <c r="BP543" s="1468"/>
      <c r="BQ543" s="1468"/>
      <c r="BR543" s="1468"/>
      <c r="BS543" s="1468"/>
      <c r="BT543" s="1468"/>
      <c r="BU543" s="1468"/>
      <c r="BV543" s="1469"/>
      <c r="BW543" s="1469"/>
      <c r="BX543" s="1469"/>
      <c r="BY543" s="1469"/>
      <c r="BZ543" s="1469"/>
      <c r="CA543" s="1469"/>
      <c r="CB543" s="1470"/>
      <c r="CC543" s="1329"/>
      <c r="CD543" s="1329"/>
      <c r="CE543" s="1329"/>
      <c r="CF543" s="1329"/>
      <c r="CG543" s="1329"/>
      <c r="CH543" s="1329"/>
      <c r="CI543" s="1329"/>
      <c r="CJ543" s="41"/>
    </row>
    <row r="544" spans="1:88" ht="20.100000000000001" customHeight="1" x14ac:dyDescent="0.15">
      <c r="A544" s="1476"/>
      <c r="B544" s="1477"/>
      <c r="C544" s="1477"/>
      <c r="D544" s="1477"/>
      <c r="E544" s="1477"/>
      <c r="F544" s="1477"/>
      <c r="G544" s="1478"/>
      <c r="H544" s="1489"/>
      <c r="I544" s="1489"/>
      <c r="J544" s="1489"/>
      <c r="K544" s="1380" t="str">
        <f ca="1">IFERROR(VLOOKUP(H542,INDIRECT("機械一覧"),4,FALSE),"")</f>
        <v/>
      </c>
      <c r="L544" s="1381"/>
      <c r="M544" s="1381"/>
      <c r="N544" s="1381"/>
      <c r="O544" s="1381"/>
      <c r="P544" s="1381"/>
      <c r="Q544" s="1381"/>
      <c r="R544" s="1381"/>
      <c r="S544" s="198" t="s">
        <v>351</v>
      </c>
      <c r="T544" s="1479"/>
      <c r="U544" s="1479"/>
      <c r="V544" s="1479"/>
      <c r="W544" s="1483"/>
      <c r="X544" s="1484"/>
      <c r="Y544" s="1485"/>
      <c r="Z544" s="1483"/>
      <c r="AA544" s="1484"/>
      <c r="AB544" s="1484"/>
      <c r="AC544" s="1484"/>
      <c r="AD544" s="1485"/>
      <c r="AE544" s="1308"/>
      <c r="AF544" s="1309"/>
      <c r="AG544" s="201" t="s">
        <v>27</v>
      </c>
      <c r="AH544" s="1309"/>
      <c r="AI544" s="1309"/>
      <c r="AJ544" s="1310" t="s">
        <v>135</v>
      </c>
      <c r="AK544" s="1310"/>
      <c r="AL544" s="1311"/>
      <c r="AM544" s="1243"/>
      <c r="AN544" s="1244"/>
      <c r="AO544" s="1245"/>
      <c r="AP544" s="1243"/>
      <c r="AQ544" s="1244"/>
      <c r="AR544" s="1245"/>
      <c r="AS544" s="1246"/>
      <c r="AT544" s="1247"/>
      <c r="AU544" s="205" t="s">
        <v>386</v>
      </c>
      <c r="AV544" s="1248"/>
      <c r="AW544" s="1249"/>
      <c r="AX544" s="1243"/>
      <c r="AY544" s="1244"/>
      <c r="AZ544" s="1245"/>
      <c r="BA544" s="1466"/>
      <c r="BB544" s="1466"/>
      <c r="BC544" s="1466"/>
      <c r="BD544" s="1466"/>
      <c r="BE544" s="1466"/>
      <c r="BF544" s="1466"/>
      <c r="BG544" s="1466"/>
      <c r="BH544" s="1490"/>
      <c r="BI544" s="1490"/>
      <c r="BJ544" s="1490"/>
      <c r="BK544" s="1490"/>
      <c r="BL544" s="1490"/>
      <c r="BM544" s="1490"/>
      <c r="BN544" s="1490"/>
      <c r="BO544" s="1468"/>
      <c r="BP544" s="1468"/>
      <c r="BQ544" s="1468"/>
      <c r="BR544" s="1468"/>
      <c r="BS544" s="1468"/>
      <c r="BT544" s="1468"/>
      <c r="BU544" s="1468"/>
      <c r="BV544" s="1305" t="str">
        <f>IFERROR(INDEX('報告書(２葉)'!$BJ$11:$BJ$95,MATCH(H542,'報告書(２葉)'!$BI$11:$BI$95,0)),"")</f>
        <v/>
      </c>
      <c r="BW544" s="1305"/>
      <c r="BX544" s="1305"/>
      <c r="BY544" s="1305"/>
      <c r="BZ544" s="1305"/>
      <c r="CA544" s="1305"/>
      <c r="CB544" s="1306"/>
      <c r="CC544" s="1329"/>
      <c r="CD544" s="1329"/>
      <c r="CE544" s="1329"/>
      <c r="CF544" s="1329"/>
      <c r="CG544" s="1329"/>
      <c r="CH544" s="1329"/>
      <c r="CI544" s="1329"/>
      <c r="CJ544" s="41"/>
    </row>
    <row r="545" spans="1:88" ht="20.100000000000001" customHeight="1" x14ac:dyDescent="0.15">
      <c r="A545" s="1471" t="str">
        <f ca="1">IFERROR(VLOOKUP(H545,INDIRECT("機械一覧"),2,FALSE),"")</f>
        <v/>
      </c>
      <c r="B545" s="1472"/>
      <c r="C545" s="1472"/>
      <c r="D545" s="1472"/>
      <c r="E545" s="1472"/>
      <c r="F545" s="1472"/>
      <c r="G545" s="1473"/>
      <c r="H545" s="1489"/>
      <c r="I545" s="1489"/>
      <c r="J545" s="1489"/>
      <c r="K545" s="182" t="s">
        <v>335</v>
      </c>
      <c r="L545" s="1237" t="str">
        <f ca="1">IFERROR(VLOOKUP(H545,INDIRECT("機械一覧"),5,FALSE),"")</f>
        <v/>
      </c>
      <c r="M545" s="1237"/>
      <c r="N545" s="1237"/>
      <c r="O545" s="1237"/>
      <c r="P545" s="1237"/>
      <c r="Q545" s="1237"/>
      <c r="R545" s="1237"/>
      <c r="S545" s="1238"/>
      <c r="T545" s="1479"/>
      <c r="U545" s="1479"/>
      <c r="V545" s="1479"/>
      <c r="W545" s="1480" t="str">
        <f ca="1">IFERROR(VLOOKUP(H545,INDIRECT("機械一覧"),14,FALSE),"")</f>
        <v/>
      </c>
      <c r="X545" s="1481"/>
      <c r="Y545" s="1482"/>
      <c r="Z545" s="1480" t="str">
        <f ca="1">IFERROR(VLOOKUP(H545,INDIRECT("機械一覧"),16,FALSE),"")</f>
        <v/>
      </c>
      <c r="AA545" s="1481"/>
      <c r="AB545" s="1481"/>
      <c r="AC545" s="1481"/>
      <c r="AD545" s="1482"/>
      <c r="AE545" s="1239"/>
      <c r="AF545" s="1240"/>
      <c r="AG545" s="202" t="s">
        <v>27</v>
      </c>
      <c r="AH545" s="1240"/>
      <c r="AI545" s="1240"/>
      <c r="AJ545" s="1241" t="s">
        <v>307</v>
      </c>
      <c r="AK545" s="1241"/>
      <c r="AL545" s="1242"/>
      <c r="AM545" s="1243"/>
      <c r="AN545" s="1244"/>
      <c r="AO545" s="1245"/>
      <c r="AP545" s="1243"/>
      <c r="AQ545" s="1244"/>
      <c r="AR545" s="1245"/>
      <c r="AS545" s="1246"/>
      <c r="AT545" s="1247"/>
      <c r="AU545" s="205" t="s">
        <v>386</v>
      </c>
      <c r="AV545" s="1248"/>
      <c r="AW545" s="1249"/>
      <c r="AX545" s="1243"/>
      <c r="AY545" s="1244"/>
      <c r="AZ545" s="1245"/>
      <c r="BA545" s="1465" t="str">
        <f>IF(AND(ISBLANK(AP545),ISBLANK(AX545),ISBLANK(AP546),ISBLANK(AX546),ISBLANK(AP547),ISBLANK(AX547))," ",IF(AND(ISBLANK(AP546),ISBLANK(AX546),ISBLANK(AP547),ISBLANK(AX547)),AP545*AX545,IF(AND(ISBLANK(AP547),ISBLANK(AX547)),(AP545*AX545)+(AP546*AX546),(AP545*AX545)+(AP546*AX546)+(AP547*AX547))))</f>
        <v xml:space="preserve"> </v>
      </c>
      <c r="BB545" s="1465"/>
      <c r="BC545" s="1465"/>
      <c r="BD545" s="1465"/>
      <c r="BE545" s="1465"/>
      <c r="BF545" s="1465"/>
      <c r="BG545" s="1465"/>
      <c r="BH545" s="1488"/>
      <c r="BI545" s="1488"/>
      <c r="BJ545" s="1488"/>
      <c r="BK545" s="1488"/>
      <c r="BL545" s="1488"/>
      <c r="BM545" s="1488"/>
      <c r="BN545" s="1488"/>
      <c r="BO545" s="1468" t="str">
        <f>IF(OR(BA545=" ",ISBLANK(BH545))," ",ROUNDDOWN(BA545*BH545,0))</f>
        <v xml:space="preserve"> </v>
      </c>
      <c r="BP545" s="1468"/>
      <c r="BQ545" s="1468"/>
      <c r="BR545" s="1468"/>
      <c r="BS545" s="1468"/>
      <c r="BT545" s="1468"/>
      <c r="BU545" s="1468"/>
      <c r="BV545" s="1469">
        <f>IFERROR(INDEX('報告書(２葉)'!$BK$11:$BK$95,MATCH(H545,'報告書(２葉)'!$BI$11:$BI$95,0)),"")</f>
        <v>0</v>
      </c>
      <c r="BW545" s="1469"/>
      <c r="BX545" s="1469"/>
      <c r="BY545" s="1469"/>
      <c r="BZ545" s="1469"/>
      <c r="CA545" s="1469"/>
      <c r="CB545" s="1470"/>
      <c r="CC545" s="1329"/>
      <c r="CD545" s="1329"/>
      <c r="CE545" s="1329"/>
      <c r="CF545" s="1329"/>
      <c r="CG545" s="1329"/>
      <c r="CH545" s="1329"/>
      <c r="CI545" s="1329"/>
      <c r="CJ545" s="41"/>
    </row>
    <row r="546" spans="1:88" ht="20.100000000000001" customHeight="1" x14ac:dyDescent="0.15">
      <c r="A546" s="1474"/>
      <c r="B546" s="941"/>
      <c r="C546" s="941"/>
      <c r="D546" s="941"/>
      <c r="E546" s="941"/>
      <c r="F546" s="941"/>
      <c r="G546" s="1475"/>
      <c r="H546" s="1489"/>
      <c r="I546" s="1489"/>
      <c r="J546" s="1489"/>
      <c r="K546" s="1332" t="str">
        <f ca="1">IFERROR(VLOOKUP(H545,INDIRECT("機械一覧"),3,FALSE),"")</f>
        <v/>
      </c>
      <c r="L546" s="1333"/>
      <c r="M546" s="1333"/>
      <c r="N546" s="1333"/>
      <c r="O546" s="1333"/>
      <c r="P546" s="1333"/>
      <c r="Q546" s="1333"/>
      <c r="R546" s="1333"/>
      <c r="S546" s="1334"/>
      <c r="T546" s="1479"/>
      <c r="U546" s="1479"/>
      <c r="V546" s="1479"/>
      <c r="W546" s="1447"/>
      <c r="X546" s="1450"/>
      <c r="Y546" s="1449"/>
      <c r="Z546" s="1447"/>
      <c r="AA546" s="1450"/>
      <c r="AB546" s="1450"/>
      <c r="AC546" s="1450"/>
      <c r="AD546" s="1449"/>
      <c r="AE546" s="1318"/>
      <c r="AF546" s="833"/>
      <c r="AG546" s="833"/>
      <c r="AH546" s="833"/>
      <c r="AI546" s="833"/>
      <c r="AJ546" s="833"/>
      <c r="AK546" s="833"/>
      <c r="AL546" s="908"/>
      <c r="AM546" s="1243"/>
      <c r="AN546" s="1244"/>
      <c r="AO546" s="1245"/>
      <c r="AP546" s="1243"/>
      <c r="AQ546" s="1244"/>
      <c r="AR546" s="1245"/>
      <c r="AS546" s="1246"/>
      <c r="AT546" s="1247"/>
      <c r="AU546" s="205" t="s">
        <v>386</v>
      </c>
      <c r="AV546" s="1248"/>
      <c r="AW546" s="1249"/>
      <c r="AX546" s="1243"/>
      <c r="AY546" s="1244"/>
      <c r="AZ546" s="1245"/>
      <c r="BA546" s="1466"/>
      <c r="BB546" s="1466"/>
      <c r="BC546" s="1466"/>
      <c r="BD546" s="1466"/>
      <c r="BE546" s="1466"/>
      <c r="BF546" s="1466"/>
      <c r="BG546" s="1466"/>
      <c r="BH546" s="1488"/>
      <c r="BI546" s="1488"/>
      <c r="BJ546" s="1488"/>
      <c r="BK546" s="1488"/>
      <c r="BL546" s="1488"/>
      <c r="BM546" s="1488"/>
      <c r="BN546" s="1488"/>
      <c r="BO546" s="1468"/>
      <c r="BP546" s="1468"/>
      <c r="BQ546" s="1468"/>
      <c r="BR546" s="1468"/>
      <c r="BS546" s="1468"/>
      <c r="BT546" s="1468"/>
      <c r="BU546" s="1468"/>
      <c r="BV546" s="1469"/>
      <c r="BW546" s="1469"/>
      <c r="BX546" s="1469"/>
      <c r="BY546" s="1469"/>
      <c r="BZ546" s="1469"/>
      <c r="CA546" s="1469"/>
      <c r="CB546" s="1470"/>
      <c r="CC546" s="1329"/>
      <c r="CD546" s="1329"/>
      <c r="CE546" s="1329"/>
      <c r="CF546" s="1329"/>
      <c r="CG546" s="1329"/>
      <c r="CH546" s="1329"/>
      <c r="CI546" s="1329"/>
      <c r="CJ546" s="41"/>
    </row>
    <row r="547" spans="1:88" ht="20.100000000000001" customHeight="1" x14ac:dyDescent="0.15">
      <c r="A547" s="1491"/>
      <c r="B547" s="1492"/>
      <c r="C547" s="1492"/>
      <c r="D547" s="1492"/>
      <c r="E547" s="1492"/>
      <c r="F547" s="1492"/>
      <c r="G547" s="1493"/>
      <c r="H547" s="1494"/>
      <c r="I547" s="1494"/>
      <c r="J547" s="1494"/>
      <c r="K547" s="1514" t="str">
        <f ca="1">IFERROR(VLOOKUP(H545,INDIRECT("機械一覧"),4,FALSE),"")</f>
        <v/>
      </c>
      <c r="L547" s="1515"/>
      <c r="M547" s="1515"/>
      <c r="N547" s="1515"/>
      <c r="O547" s="1515"/>
      <c r="P547" s="1515"/>
      <c r="Q547" s="1515"/>
      <c r="R547" s="1515"/>
      <c r="S547" s="199" t="s">
        <v>351</v>
      </c>
      <c r="T547" s="1495"/>
      <c r="U547" s="1495"/>
      <c r="V547" s="1495"/>
      <c r="W547" s="1496"/>
      <c r="X547" s="1497"/>
      <c r="Y547" s="1498"/>
      <c r="Z547" s="1496"/>
      <c r="AA547" s="1497"/>
      <c r="AB547" s="1497"/>
      <c r="AC547" s="1497"/>
      <c r="AD547" s="1498"/>
      <c r="AE547" s="1501"/>
      <c r="AF547" s="1502"/>
      <c r="AG547" s="203" t="s">
        <v>27</v>
      </c>
      <c r="AH547" s="1502"/>
      <c r="AI547" s="1502"/>
      <c r="AJ547" s="1386" t="s">
        <v>135</v>
      </c>
      <c r="AK547" s="1386"/>
      <c r="AL547" s="1387"/>
      <c r="AM547" s="1368"/>
      <c r="AN547" s="1369"/>
      <c r="AO547" s="1370"/>
      <c r="AP547" s="1368"/>
      <c r="AQ547" s="1369"/>
      <c r="AR547" s="1370"/>
      <c r="AS547" s="1371"/>
      <c r="AT547" s="1372"/>
      <c r="AU547" s="206" t="s">
        <v>386</v>
      </c>
      <c r="AV547" s="1373"/>
      <c r="AW547" s="1374"/>
      <c r="AX547" s="1368"/>
      <c r="AY547" s="1369"/>
      <c r="AZ547" s="1370"/>
      <c r="BA547" s="1466"/>
      <c r="BB547" s="1466"/>
      <c r="BC547" s="1466"/>
      <c r="BD547" s="1466"/>
      <c r="BE547" s="1466"/>
      <c r="BF547" s="1466"/>
      <c r="BG547" s="1466"/>
      <c r="BH547" s="1490"/>
      <c r="BI547" s="1490"/>
      <c r="BJ547" s="1490"/>
      <c r="BK547" s="1490"/>
      <c r="BL547" s="1490"/>
      <c r="BM547" s="1490"/>
      <c r="BN547" s="1490"/>
      <c r="BO547" s="1468"/>
      <c r="BP547" s="1468"/>
      <c r="BQ547" s="1468"/>
      <c r="BR547" s="1468"/>
      <c r="BS547" s="1468"/>
      <c r="BT547" s="1468"/>
      <c r="BU547" s="1468"/>
      <c r="BV547" s="1305" t="str">
        <f>IFERROR(INDEX('報告書(２葉)'!$BJ$11:$BJ$95,MATCH(H545,'報告書(２葉)'!$BI$11:$BI$95,0)),"")</f>
        <v/>
      </c>
      <c r="BW547" s="1305"/>
      <c r="BX547" s="1305"/>
      <c r="BY547" s="1305"/>
      <c r="BZ547" s="1305"/>
      <c r="CA547" s="1305"/>
      <c r="CB547" s="1306"/>
      <c r="CC547" s="1329"/>
      <c r="CD547" s="1329"/>
      <c r="CE547" s="1329"/>
      <c r="CF547" s="1329"/>
      <c r="CG547" s="1329"/>
      <c r="CH547" s="1329"/>
      <c r="CI547" s="1329"/>
      <c r="CJ547" s="41"/>
    </row>
    <row r="548" spans="1:88" ht="9.9499999999999993" customHeight="1" x14ac:dyDescent="0.1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c r="AP548" s="42"/>
      <c r="AQ548" s="42"/>
      <c r="AR548" s="42"/>
      <c r="AS548" s="42"/>
      <c r="AT548" s="42"/>
      <c r="AU548" s="42"/>
      <c r="AV548" s="42"/>
      <c r="AW548" s="42"/>
      <c r="AX548" s="42"/>
      <c r="AY548" s="42"/>
      <c r="AZ548" s="42"/>
      <c r="BA548" s="1163" t="s">
        <v>353</v>
      </c>
      <c r="BB548" s="831"/>
      <c r="BC548" s="831"/>
      <c r="BD548" s="831"/>
      <c r="BE548" s="831"/>
      <c r="BF548" s="831"/>
      <c r="BG548" s="831"/>
      <c r="BH548" s="831"/>
      <c r="BI548" s="831"/>
      <c r="BJ548" s="831"/>
      <c r="BK548" s="831"/>
      <c r="BL548" s="831"/>
      <c r="BM548" s="831"/>
      <c r="BN548" s="1164"/>
      <c r="BO548" s="208" t="s">
        <v>409</v>
      </c>
      <c r="BP548" s="1312" t="str">
        <f>IF(SUM(BO533:BU547)=0," ",SUM(BO533:BU547))</f>
        <v xml:space="preserve"> </v>
      </c>
      <c r="BQ548" s="1312"/>
      <c r="BR548" s="1312"/>
      <c r="BS548" s="1312"/>
      <c r="BT548" s="1312"/>
      <c r="BU548" s="209" t="s">
        <v>149</v>
      </c>
      <c r="BV548" s="208" t="s">
        <v>409</v>
      </c>
      <c r="BW548" s="1313" t="str">
        <f>IF(SUM(BV533,BV536,BV539,BV542,BV545)=0," ",SUM(BV533,BV536,BV539,BV542,BV545))</f>
        <v xml:space="preserve"> </v>
      </c>
      <c r="BX548" s="1313"/>
      <c r="BY548" s="1313"/>
      <c r="BZ548" s="1313"/>
      <c r="CA548" s="1313"/>
      <c r="CB548" s="212" t="s">
        <v>149</v>
      </c>
      <c r="CC548" s="213" t="s">
        <v>409</v>
      </c>
      <c r="CD548" s="1312" t="str">
        <f>IF(SUM(CC533:CI547)=0," ",SUM(CC533:CI547))</f>
        <v xml:space="preserve"> </v>
      </c>
      <c r="CE548" s="1312"/>
      <c r="CF548" s="1312"/>
      <c r="CG548" s="1312"/>
      <c r="CH548" s="1312"/>
      <c r="CI548" s="215" t="s">
        <v>149</v>
      </c>
      <c r="CJ548" s="42"/>
    </row>
    <row r="549" spans="1:88" ht="12" customHeight="1" x14ac:dyDescent="0.15">
      <c r="A549" s="192" t="s">
        <v>410</v>
      </c>
      <c r="B549" s="42"/>
      <c r="C549" s="51" t="s">
        <v>411</v>
      </c>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c r="AP549" s="42"/>
      <c r="AQ549" s="42"/>
      <c r="AR549" s="42"/>
      <c r="AS549" s="42"/>
      <c r="AT549" s="42"/>
      <c r="AU549" s="42"/>
      <c r="AV549" s="42"/>
      <c r="AW549" s="42"/>
      <c r="AX549" s="42"/>
      <c r="AY549" s="42"/>
      <c r="AZ549" s="42"/>
      <c r="BA549" s="874"/>
      <c r="BB549" s="833"/>
      <c r="BC549" s="833"/>
      <c r="BD549" s="833"/>
      <c r="BE549" s="833"/>
      <c r="BF549" s="833"/>
      <c r="BG549" s="833"/>
      <c r="BH549" s="833"/>
      <c r="BI549" s="833"/>
      <c r="BJ549" s="833"/>
      <c r="BK549" s="833"/>
      <c r="BL549" s="833"/>
      <c r="BM549" s="833"/>
      <c r="BN549" s="908"/>
      <c r="BO549" s="1337"/>
      <c r="BP549" s="1338"/>
      <c r="BQ549" s="1338"/>
      <c r="BR549" s="1338"/>
      <c r="BS549" s="1338"/>
      <c r="BT549" s="1338"/>
      <c r="BU549" s="1339"/>
      <c r="BV549" s="1337"/>
      <c r="BW549" s="1338"/>
      <c r="BX549" s="1338"/>
      <c r="BY549" s="1338"/>
      <c r="BZ549" s="1338"/>
      <c r="CA549" s="1338"/>
      <c r="CB549" s="1339"/>
      <c r="CC549" s="1343"/>
      <c r="CD549" s="1344"/>
      <c r="CE549" s="1344"/>
      <c r="CF549" s="1344"/>
      <c r="CG549" s="1344"/>
      <c r="CH549" s="1344"/>
      <c r="CI549" s="1345"/>
      <c r="CJ549" s="42"/>
    </row>
    <row r="550" spans="1:88" ht="12" customHeight="1" x14ac:dyDescent="0.15">
      <c r="A550" s="42"/>
      <c r="B550" s="42"/>
      <c r="C550" s="51" t="s">
        <v>413</v>
      </c>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c r="AP550" s="42"/>
      <c r="AQ550" s="42"/>
      <c r="AR550" s="42"/>
      <c r="AS550" s="42"/>
      <c r="AT550" s="42"/>
      <c r="AU550" s="42"/>
      <c r="AV550" s="42"/>
      <c r="AW550" s="42"/>
      <c r="AX550" s="42"/>
      <c r="AY550" s="42"/>
      <c r="AZ550" s="42"/>
      <c r="BA550" s="1335"/>
      <c r="BB550" s="504"/>
      <c r="BC550" s="504"/>
      <c r="BD550" s="504"/>
      <c r="BE550" s="504"/>
      <c r="BF550" s="504"/>
      <c r="BG550" s="504"/>
      <c r="BH550" s="504"/>
      <c r="BI550" s="504"/>
      <c r="BJ550" s="504"/>
      <c r="BK550" s="504"/>
      <c r="BL550" s="504"/>
      <c r="BM550" s="504"/>
      <c r="BN550" s="1336"/>
      <c r="BO550" s="1340"/>
      <c r="BP550" s="1341"/>
      <c r="BQ550" s="1341"/>
      <c r="BR550" s="1341"/>
      <c r="BS550" s="1341"/>
      <c r="BT550" s="1341"/>
      <c r="BU550" s="1342"/>
      <c r="BV550" s="1340"/>
      <c r="BW550" s="1341"/>
      <c r="BX550" s="1341"/>
      <c r="BY550" s="1341"/>
      <c r="BZ550" s="1341"/>
      <c r="CA550" s="1341"/>
      <c r="CB550" s="1342"/>
      <c r="CC550" s="1346"/>
      <c r="CD550" s="1341"/>
      <c r="CE550" s="1341"/>
      <c r="CF550" s="1341"/>
      <c r="CG550" s="1341"/>
      <c r="CH550" s="1341"/>
      <c r="CI550" s="1347"/>
      <c r="CJ550" s="42"/>
    </row>
    <row r="551" spans="1:88" ht="12" customHeight="1" x14ac:dyDescent="0.15">
      <c r="A551" s="42"/>
      <c r="B551" s="42"/>
      <c r="C551" s="51" t="s">
        <v>322</v>
      </c>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c r="AP551" s="42"/>
      <c r="AQ551" s="42"/>
      <c r="AR551" s="42"/>
      <c r="AS551" s="42"/>
      <c r="AT551" s="42"/>
      <c r="AU551" s="42"/>
      <c r="AV551" s="42"/>
      <c r="AW551" s="42"/>
      <c r="AX551" s="42"/>
      <c r="AY551" s="42"/>
      <c r="AZ551" s="42"/>
      <c r="BA551" s="207" t="s">
        <v>284</v>
      </c>
      <c r="BB551" s="49"/>
      <c r="BC551" s="53"/>
      <c r="BD551" s="1348" t="s">
        <v>222</v>
      </c>
      <c r="BE551" s="1349"/>
      <c r="BF551" s="1349"/>
      <c r="BG551" s="1349"/>
      <c r="BH551" s="1349"/>
      <c r="BI551" s="1349"/>
      <c r="BJ551" s="1349"/>
      <c r="BK551" s="1349"/>
      <c r="BL551" s="1349"/>
      <c r="BM551" s="1349"/>
      <c r="BN551" s="1350"/>
      <c r="BO551" s="1267" t="s">
        <v>415</v>
      </c>
      <c r="BP551" s="1314"/>
      <c r="BQ551" s="1314"/>
      <c r="BR551" s="1314"/>
      <c r="BS551" s="1314"/>
      <c r="BT551" s="1314"/>
      <c r="BU551" s="1315"/>
      <c r="BV551" s="1348" t="s">
        <v>31</v>
      </c>
      <c r="BW551" s="1349"/>
      <c r="BX551" s="1349"/>
      <c r="BY551" s="1349"/>
      <c r="BZ551" s="1349"/>
      <c r="CA551" s="1349"/>
      <c r="CB551" s="1350"/>
      <c r="CC551" s="1316" t="s">
        <v>415</v>
      </c>
      <c r="CD551" s="397"/>
      <c r="CE551" s="397"/>
      <c r="CF551" s="397"/>
      <c r="CG551" s="397"/>
      <c r="CH551" s="397"/>
      <c r="CI551" s="1317"/>
      <c r="CJ551" s="42"/>
    </row>
    <row r="552" spans="1:88" ht="12" customHeight="1" x14ac:dyDescent="0.15">
      <c r="A552" s="42"/>
      <c r="B552" s="42"/>
      <c r="C552" s="51" t="s">
        <v>416</v>
      </c>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c r="AP552" s="42"/>
      <c r="AQ552" s="42"/>
      <c r="AR552" s="42"/>
      <c r="AS552" s="42"/>
      <c r="AT552" s="42"/>
      <c r="AU552" s="42"/>
      <c r="AV552" s="42"/>
      <c r="AW552" s="42"/>
      <c r="AX552" s="42"/>
      <c r="AY552" s="42"/>
      <c r="AZ552" s="42"/>
      <c r="BA552" s="1357" t="s">
        <v>417</v>
      </c>
      <c r="BB552" s="1358"/>
      <c r="BC552" s="1358"/>
      <c r="BD552" s="1351"/>
      <c r="BE552" s="1352"/>
      <c r="BF552" s="1352"/>
      <c r="BG552" s="1352"/>
      <c r="BH552" s="1352"/>
      <c r="BI552" s="1352"/>
      <c r="BJ552" s="1352"/>
      <c r="BK552" s="1352"/>
      <c r="BL552" s="1352"/>
      <c r="BM552" s="1352"/>
      <c r="BN552" s="1353"/>
      <c r="BO552" s="1337"/>
      <c r="BP552" s="1361"/>
      <c r="BQ552" s="1361"/>
      <c r="BR552" s="1361"/>
      <c r="BS552" s="1361"/>
      <c r="BT552" s="1361"/>
      <c r="BU552" s="1362"/>
      <c r="BV552" s="1351"/>
      <c r="BW552" s="1352"/>
      <c r="BX552" s="1352"/>
      <c r="BY552" s="1352"/>
      <c r="BZ552" s="1352"/>
      <c r="CA552" s="1352"/>
      <c r="CB552" s="1353"/>
      <c r="CC552" s="1337"/>
      <c r="CD552" s="1361"/>
      <c r="CE552" s="1361"/>
      <c r="CF552" s="1361"/>
      <c r="CG552" s="1361"/>
      <c r="CH552" s="1361"/>
      <c r="CI552" s="1366"/>
      <c r="CJ552" s="42"/>
    </row>
    <row r="553" spans="1:88" ht="12" customHeight="1" x14ac:dyDescent="0.1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c r="AP553" s="42"/>
      <c r="AQ553" s="42"/>
      <c r="AR553" s="42"/>
      <c r="AS553" s="42"/>
      <c r="AT553" s="42"/>
      <c r="AU553" s="42"/>
      <c r="AV553" s="42"/>
      <c r="AW553" s="42"/>
      <c r="AX553" s="42"/>
      <c r="AY553" s="42"/>
      <c r="AZ553" s="42"/>
      <c r="BA553" s="1357"/>
      <c r="BB553" s="1358"/>
      <c r="BC553" s="1358"/>
      <c r="BD553" s="1351"/>
      <c r="BE553" s="1352"/>
      <c r="BF553" s="1352"/>
      <c r="BG553" s="1352"/>
      <c r="BH553" s="1352"/>
      <c r="BI553" s="1352"/>
      <c r="BJ553" s="1352"/>
      <c r="BK553" s="1352"/>
      <c r="BL553" s="1352"/>
      <c r="BM553" s="1352"/>
      <c r="BN553" s="1353"/>
      <c r="BO553" s="1337"/>
      <c r="BP553" s="1361"/>
      <c r="BQ553" s="1361"/>
      <c r="BR553" s="1361"/>
      <c r="BS553" s="1361"/>
      <c r="BT553" s="1361"/>
      <c r="BU553" s="1362"/>
      <c r="BV553" s="1351"/>
      <c r="BW553" s="1352"/>
      <c r="BX553" s="1352"/>
      <c r="BY553" s="1352"/>
      <c r="BZ553" s="1352"/>
      <c r="CA553" s="1352"/>
      <c r="CB553" s="1353"/>
      <c r="CC553" s="1337"/>
      <c r="CD553" s="1361"/>
      <c r="CE553" s="1361"/>
      <c r="CF553" s="1361"/>
      <c r="CG553" s="1361"/>
      <c r="CH553" s="1361"/>
      <c r="CI553" s="1366"/>
      <c r="CJ553" s="42"/>
    </row>
    <row r="554" spans="1:88" ht="12" customHeight="1" x14ac:dyDescent="0.1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c r="AP554" s="42"/>
      <c r="AQ554" s="42"/>
      <c r="AR554" s="42"/>
      <c r="AS554" s="42"/>
      <c r="AT554" s="42"/>
      <c r="AU554" s="42"/>
      <c r="AV554" s="42"/>
      <c r="AW554" s="42"/>
      <c r="AX554" s="42"/>
      <c r="AY554" s="42"/>
      <c r="AZ554" s="42"/>
      <c r="BA554" s="1359"/>
      <c r="BB554" s="1360"/>
      <c r="BC554" s="1360"/>
      <c r="BD554" s="1354"/>
      <c r="BE554" s="1355"/>
      <c r="BF554" s="1355"/>
      <c r="BG554" s="1355"/>
      <c r="BH554" s="1355"/>
      <c r="BI554" s="1355"/>
      <c r="BJ554" s="1355"/>
      <c r="BK554" s="1355"/>
      <c r="BL554" s="1355"/>
      <c r="BM554" s="1355"/>
      <c r="BN554" s="1356"/>
      <c r="BO554" s="1363"/>
      <c r="BP554" s="1364"/>
      <c r="BQ554" s="1364"/>
      <c r="BR554" s="1364"/>
      <c r="BS554" s="1364"/>
      <c r="BT554" s="1364"/>
      <c r="BU554" s="1365"/>
      <c r="BV554" s="1354"/>
      <c r="BW554" s="1355"/>
      <c r="BX554" s="1355"/>
      <c r="BY554" s="1355"/>
      <c r="BZ554" s="1355"/>
      <c r="CA554" s="1355"/>
      <c r="CB554" s="1356"/>
      <c r="CC554" s="1363"/>
      <c r="CD554" s="1364"/>
      <c r="CE554" s="1364"/>
      <c r="CF554" s="1364"/>
      <c r="CG554" s="1364"/>
      <c r="CH554" s="1364"/>
      <c r="CI554" s="1367"/>
      <c r="CJ554" s="42"/>
    </row>
    <row r="555" spans="1:88" ht="5.0999999999999996" customHeight="1" x14ac:dyDescent="0.1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c r="AP555" s="42"/>
      <c r="AQ555" s="42"/>
      <c r="AR555" s="42"/>
      <c r="AS555" s="42"/>
      <c r="AT555" s="42"/>
      <c r="AU555" s="42"/>
      <c r="AV555" s="42"/>
      <c r="AW555" s="42"/>
      <c r="AX555" s="42"/>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c r="BV555" s="42"/>
      <c r="BW555" s="42"/>
      <c r="BX555" s="42"/>
      <c r="BY555" s="42"/>
      <c r="BZ555" s="42"/>
      <c r="CA555" s="42"/>
      <c r="CB555" s="42"/>
      <c r="CC555" s="42"/>
      <c r="CD555" s="42"/>
      <c r="CE555" s="42"/>
      <c r="CF555" s="42"/>
      <c r="CG555" s="42"/>
      <c r="CH555" s="42"/>
      <c r="CI555" s="42"/>
      <c r="CJ555" s="42"/>
    </row>
  </sheetData>
  <mergeCells count="3630">
    <mergeCell ref="BA548:BN550"/>
    <mergeCell ref="BO549:BU550"/>
    <mergeCell ref="BV549:CB550"/>
    <mergeCell ref="CC549:CI550"/>
    <mergeCell ref="BD551:BN554"/>
    <mergeCell ref="BV551:CB554"/>
    <mergeCell ref="BA552:BC554"/>
    <mergeCell ref="BO552:BU554"/>
    <mergeCell ref="CC552:CI554"/>
    <mergeCell ref="A542:G544"/>
    <mergeCell ref="H542:J544"/>
    <mergeCell ref="T542:V544"/>
    <mergeCell ref="W542:Y544"/>
    <mergeCell ref="Z542:AD544"/>
    <mergeCell ref="BA542:BG544"/>
    <mergeCell ref="BH542:BN544"/>
    <mergeCell ref="BO542:BU544"/>
    <mergeCell ref="BV542:CB543"/>
    <mergeCell ref="CC542:CI544"/>
    <mergeCell ref="A545:G547"/>
    <mergeCell ref="H545:J547"/>
    <mergeCell ref="T545:V547"/>
    <mergeCell ref="W545:Y547"/>
    <mergeCell ref="Z545:AD547"/>
    <mergeCell ref="BA545:BG547"/>
    <mergeCell ref="BH545:BN547"/>
    <mergeCell ref="BO545:BU547"/>
    <mergeCell ref="BV545:CB546"/>
    <mergeCell ref="CC545:CI547"/>
    <mergeCell ref="K547:R547"/>
    <mergeCell ref="AE547:AF547"/>
    <mergeCell ref="AH547:AI547"/>
    <mergeCell ref="AS533:AT533"/>
    <mergeCell ref="AV533:AW533"/>
    <mergeCell ref="AX533:AZ533"/>
    <mergeCell ref="A536:G538"/>
    <mergeCell ref="H536:J538"/>
    <mergeCell ref="T536:V538"/>
    <mergeCell ref="W536:Y538"/>
    <mergeCell ref="Z536:AD538"/>
    <mergeCell ref="BA536:BG538"/>
    <mergeCell ref="BH536:BN538"/>
    <mergeCell ref="BO536:BU538"/>
    <mergeCell ref="BV536:CB537"/>
    <mergeCell ref="CC536:CI538"/>
    <mergeCell ref="A539:G541"/>
    <mergeCell ref="H539:J541"/>
    <mergeCell ref="T539:V541"/>
    <mergeCell ref="W539:Y541"/>
    <mergeCell ref="Z539:AD541"/>
    <mergeCell ref="BA539:BG541"/>
    <mergeCell ref="BH539:BN541"/>
    <mergeCell ref="BO539:BU541"/>
    <mergeCell ref="BV539:CB540"/>
    <mergeCell ref="CC539:CI541"/>
    <mergeCell ref="K538:R538"/>
    <mergeCell ref="AH538:AI538"/>
    <mergeCell ref="AJ538:AL538"/>
    <mergeCell ref="AM538:AO538"/>
    <mergeCell ref="AP538:AR538"/>
    <mergeCell ref="AS538:AT538"/>
    <mergeCell ref="AJ539:AL539"/>
    <mergeCell ref="AM539:AO539"/>
    <mergeCell ref="AP539:AR539"/>
    <mergeCell ref="A529:G531"/>
    <mergeCell ref="H529:J531"/>
    <mergeCell ref="T529:V531"/>
    <mergeCell ref="W529:Y531"/>
    <mergeCell ref="Z529:AD531"/>
    <mergeCell ref="AE529:AL531"/>
    <mergeCell ref="BV529:CB531"/>
    <mergeCell ref="A532:G535"/>
    <mergeCell ref="H532:J535"/>
    <mergeCell ref="K532:K533"/>
    <mergeCell ref="L532:S533"/>
    <mergeCell ref="W532:Y535"/>
    <mergeCell ref="Z532:AD535"/>
    <mergeCell ref="AE532:AF533"/>
    <mergeCell ref="AG532:AG533"/>
    <mergeCell ref="AH532:AI533"/>
    <mergeCell ref="AJ532:AL533"/>
    <mergeCell ref="T533:V535"/>
    <mergeCell ref="BA533:BG535"/>
    <mergeCell ref="BH533:BN535"/>
    <mergeCell ref="BO533:BU535"/>
    <mergeCell ref="BV533:CB534"/>
    <mergeCell ref="K534:S534"/>
    <mergeCell ref="AE534:AL534"/>
    <mergeCell ref="AM534:AO534"/>
    <mergeCell ref="AP534:AR534"/>
    <mergeCell ref="AS534:AT534"/>
    <mergeCell ref="AV534:AW534"/>
    <mergeCell ref="AX534:AZ534"/>
    <mergeCell ref="AJ535:AL535"/>
    <mergeCell ref="AM535:AO535"/>
    <mergeCell ref="AP535:AR535"/>
    <mergeCell ref="A505:G507"/>
    <mergeCell ref="H505:J507"/>
    <mergeCell ref="T505:V507"/>
    <mergeCell ref="W505:Y507"/>
    <mergeCell ref="Z505:AD507"/>
    <mergeCell ref="BA505:BG507"/>
    <mergeCell ref="BH505:BN507"/>
    <mergeCell ref="BO505:BU507"/>
    <mergeCell ref="BV505:CB506"/>
    <mergeCell ref="CC505:CI507"/>
    <mergeCell ref="A508:G510"/>
    <mergeCell ref="H508:J510"/>
    <mergeCell ref="T508:V510"/>
    <mergeCell ref="W508:Y510"/>
    <mergeCell ref="Z508:AD510"/>
    <mergeCell ref="BA508:BG510"/>
    <mergeCell ref="BH508:BN510"/>
    <mergeCell ref="BO508:BU510"/>
    <mergeCell ref="BV508:CB509"/>
    <mergeCell ref="CC508:CI510"/>
    <mergeCell ref="K509:S509"/>
    <mergeCell ref="AE509:AL509"/>
    <mergeCell ref="AM509:AO509"/>
    <mergeCell ref="AP509:AR509"/>
    <mergeCell ref="AS509:AT509"/>
    <mergeCell ref="AV509:AW509"/>
    <mergeCell ref="AX509:AZ509"/>
    <mergeCell ref="K510:R510"/>
    <mergeCell ref="AE510:AF510"/>
    <mergeCell ref="AH510:AI510"/>
    <mergeCell ref="AJ510:AL510"/>
    <mergeCell ref="AM510:AO510"/>
    <mergeCell ref="A499:G501"/>
    <mergeCell ref="H499:J501"/>
    <mergeCell ref="T499:V501"/>
    <mergeCell ref="W499:Y501"/>
    <mergeCell ref="Z499:AD501"/>
    <mergeCell ref="BA499:BG501"/>
    <mergeCell ref="BH499:BN501"/>
    <mergeCell ref="BO499:BU501"/>
    <mergeCell ref="BV499:CB500"/>
    <mergeCell ref="CC499:CI501"/>
    <mergeCell ref="A502:G504"/>
    <mergeCell ref="H502:J504"/>
    <mergeCell ref="T502:V504"/>
    <mergeCell ref="W502:Y504"/>
    <mergeCell ref="Z502:AD504"/>
    <mergeCell ref="BA502:BG504"/>
    <mergeCell ref="BH502:BN504"/>
    <mergeCell ref="BO502:BU504"/>
    <mergeCell ref="BV502:CB503"/>
    <mergeCell ref="CC502:CI504"/>
    <mergeCell ref="BV504:CB504"/>
    <mergeCell ref="K504:R504"/>
    <mergeCell ref="AE504:AF504"/>
    <mergeCell ref="AH504:AI504"/>
    <mergeCell ref="AJ504:AL504"/>
    <mergeCell ref="AM504:AO504"/>
    <mergeCell ref="AP504:AR504"/>
    <mergeCell ref="AS504:AT504"/>
    <mergeCell ref="AV504:AW504"/>
    <mergeCell ref="AX504:AZ504"/>
    <mergeCell ref="K500:S500"/>
    <mergeCell ref="AE500:AL500"/>
    <mergeCell ref="A492:G494"/>
    <mergeCell ref="H492:J494"/>
    <mergeCell ref="T492:V494"/>
    <mergeCell ref="W492:Y494"/>
    <mergeCell ref="Z492:AD494"/>
    <mergeCell ref="AE492:AL494"/>
    <mergeCell ref="BV492:CB494"/>
    <mergeCell ref="A495:G498"/>
    <mergeCell ref="H495:J498"/>
    <mergeCell ref="K495:K496"/>
    <mergeCell ref="L495:S496"/>
    <mergeCell ref="W495:Y498"/>
    <mergeCell ref="Z495:AD498"/>
    <mergeCell ref="AE495:AF496"/>
    <mergeCell ref="AG495:AG496"/>
    <mergeCell ref="AH495:AI496"/>
    <mergeCell ref="AJ495:AL496"/>
    <mergeCell ref="T496:V498"/>
    <mergeCell ref="BA496:BG498"/>
    <mergeCell ref="BH496:BN498"/>
    <mergeCell ref="BO496:BU498"/>
    <mergeCell ref="BV496:CB497"/>
    <mergeCell ref="K497:S497"/>
    <mergeCell ref="A468:G470"/>
    <mergeCell ref="H468:J470"/>
    <mergeCell ref="T468:V470"/>
    <mergeCell ref="W468:Y470"/>
    <mergeCell ref="Z468:AD470"/>
    <mergeCell ref="BA468:BG470"/>
    <mergeCell ref="BH468:BN470"/>
    <mergeCell ref="BO468:BU470"/>
    <mergeCell ref="BV468:CB469"/>
    <mergeCell ref="CC468:CI470"/>
    <mergeCell ref="A471:G473"/>
    <mergeCell ref="H471:J473"/>
    <mergeCell ref="T471:V473"/>
    <mergeCell ref="W471:Y473"/>
    <mergeCell ref="Z471:AD473"/>
    <mergeCell ref="BA471:BG473"/>
    <mergeCell ref="BH471:BN473"/>
    <mergeCell ref="BO471:BU473"/>
    <mergeCell ref="BV471:CB472"/>
    <mergeCell ref="CC471:CI473"/>
    <mergeCell ref="K473:R473"/>
    <mergeCell ref="AE473:AF473"/>
    <mergeCell ref="AH473:AI473"/>
    <mergeCell ref="AJ473:AL473"/>
    <mergeCell ref="AM473:AO473"/>
    <mergeCell ref="AP473:AR473"/>
    <mergeCell ref="AS473:AT473"/>
    <mergeCell ref="AV473:AW473"/>
    <mergeCell ref="AX473:AZ473"/>
    <mergeCell ref="BV473:CB473"/>
    <mergeCell ref="BV470:CB470"/>
    <mergeCell ref="L471:S471"/>
    <mergeCell ref="AM459:AO459"/>
    <mergeCell ref="AP459:AR459"/>
    <mergeCell ref="AS459:AT459"/>
    <mergeCell ref="AV459:AW459"/>
    <mergeCell ref="AX459:AZ459"/>
    <mergeCell ref="A462:G464"/>
    <mergeCell ref="H462:J464"/>
    <mergeCell ref="T462:V464"/>
    <mergeCell ref="W462:Y464"/>
    <mergeCell ref="Z462:AD464"/>
    <mergeCell ref="BA462:BG464"/>
    <mergeCell ref="BH462:BN464"/>
    <mergeCell ref="BO462:BU464"/>
    <mergeCell ref="BV462:CB463"/>
    <mergeCell ref="CC462:CI464"/>
    <mergeCell ref="A465:G467"/>
    <mergeCell ref="H465:J467"/>
    <mergeCell ref="T465:V467"/>
    <mergeCell ref="W465:Y467"/>
    <mergeCell ref="Z465:AD467"/>
    <mergeCell ref="BA465:BG467"/>
    <mergeCell ref="BH465:BN467"/>
    <mergeCell ref="BO465:BU467"/>
    <mergeCell ref="BV465:CB466"/>
    <mergeCell ref="CC465:CI467"/>
    <mergeCell ref="BV467:CB467"/>
    <mergeCell ref="K464:R464"/>
    <mergeCell ref="AE464:AF464"/>
    <mergeCell ref="AH464:AI464"/>
    <mergeCell ref="AJ464:AL464"/>
    <mergeCell ref="AM464:AO464"/>
    <mergeCell ref="AE465:AF465"/>
    <mergeCell ref="A455:G457"/>
    <mergeCell ref="H455:J457"/>
    <mergeCell ref="T455:V457"/>
    <mergeCell ref="W455:Y457"/>
    <mergeCell ref="Z455:AD457"/>
    <mergeCell ref="AE455:AL457"/>
    <mergeCell ref="BV455:CB457"/>
    <mergeCell ref="A458:G461"/>
    <mergeCell ref="H458:J461"/>
    <mergeCell ref="K458:K459"/>
    <mergeCell ref="L458:S459"/>
    <mergeCell ref="W458:Y461"/>
    <mergeCell ref="Z458:AD461"/>
    <mergeCell ref="AE458:AF459"/>
    <mergeCell ref="AG458:AG459"/>
    <mergeCell ref="AH458:AI459"/>
    <mergeCell ref="AJ458:AL459"/>
    <mergeCell ref="T459:V461"/>
    <mergeCell ref="BA459:BG461"/>
    <mergeCell ref="BH459:BN461"/>
    <mergeCell ref="BO459:BU461"/>
    <mergeCell ref="BV459:CB460"/>
    <mergeCell ref="K460:S460"/>
    <mergeCell ref="AE460:AL460"/>
    <mergeCell ref="AM460:AO460"/>
    <mergeCell ref="AP460:AR460"/>
    <mergeCell ref="AS460:AT460"/>
    <mergeCell ref="AV460:AW460"/>
    <mergeCell ref="AX460:AZ460"/>
    <mergeCell ref="AE461:AF461"/>
    <mergeCell ref="AH461:AI461"/>
    <mergeCell ref="AJ461:AL461"/>
    <mergeCell ref="A431:G433"/>
    <mergeCell ref="H431:J433"/>
    <mergeCell ref="T431:V433"/>
    <mergeCell ref="W431:Y433"/>
    <mergeCell ref="Z431:AD433"/>
    <mergeCell ref="BA431:BG433"/>
    <mergeCell ref="BH431:BN433"/>
    <mergeCell ref="BO431:BU433"/>
    <mergeCell ref="BV431:CB432"/>
    <mergeCell ref="CC431:CI433"/>
    <mergeCell ref="A434:G436"/>
    <mergeCell ref="H434:J436"/>
    <mergeCell ref="T434:V436"/>
    <mergeCell ref="W434:Y436"/>
    <mergeCell ref="Z434:AD436"/>
    <mergeCell ref="BA434:BG436"/>
    <mergeCell ref="BH434:BN436"/>
    <mergeCell ref="BO434:BU436"/>
    <mergeCell ref="BV434:CB435"/>
    <mergeCell ref="CC434:CI436"/>
    <mergeCell ref="K435:S435"/>
    <mergeCell ref="AE435:AL435"/>
    <mergeCell ref="AM435:AO435"/>
    <mergeCell ref="AP435:AR435"/>
    <mergeCell ref="AS435:AT435"/>
    <mergeCell ref="AV435:AW435"/>
    <mergeCell ref="AX435:AZ435"/>
    <mergeCell ref="K436:R436"/>
    <mergeCell ref="AE436:AF436"/>
    <mergeCell ref="AH436:AI436"/>
    <mergeCell ref="AJ436:AL436"/>
    <mergeCell ref="AM436:AO436"/>
    <mergeCell ref="A425:G427"/>
    <mergeCell ref="H425:J427"/>
    <mergeCell ref="T425:V427"/>
    <mergeCell ref="W425:Y427"/>
    <mergeCell ref="Z425:AD427"/>
    <mergeCell ref="BA425:BG427"/>
    <mergeCell ref="BH425:BN427"/>
    <mergeCell ref="BO425:BU427"/>
    <mergeCell ref="BV425:CB426"/>
    <mergeCell ref="CC425:CI427"/>
    <mergeCell ref="A428:G430"/>
    <mergeCell ref="H428:J430"/>
    <mergeCell ref="T428:V430"/>
    <mergeCell ref="W428:Y430"/>
    <mergeCell ref="Z428:AD430"/>
    <mergeCell ref="BA428:BG430"/>
    <mergeCell ref="BH428:BN430"/>
    <mergeCell ref="BO428:BU430"/>
    <mergeCell ref="BV428:CB429"/>
    <mergeCell ref="CC428:CI430"/>
    <mergeCell ref="BV430:CB430"/>
    <mergeCell ref="K430:R430"/>
    <mergeCell ref="AE430:AF430"/>
    <mergeCell ref="AH430:AI430"/>
    <mergeCell ref="AJ430:AL430"/>
    <mergeCell ref="AM430:AO430"/>
    <mergeCell ref="AP430:AR430"/>
    <mergeCell ref="AS430:AT430"/>
    <mergeCell ref="AV430:AW430"/>
    <mergeCell ref="AX430:AZ430"/>
    <mergeCell ref="K426:S426"/>
    <mergeCell ref="AE426:AL426"/>
    <mergeCell ref="A418:G420"/>
    <mergeCell ref="H418:J420"/>
    <mergeCell ref="T418:V420"/>
    <mergeCell ref="W418:Y420"/>
    <mergeCell ref="Z418:AD420"/>
    <mergeCell ref="AE418:AL420"/>
    <mergeCell ref="BV418:CB420"/>
    <mergeCell ref="A421:G424"/>
    <mergeCell ref="H421:J424"/>
    <mergeCell ref="K421:K422"/>
    <mergeCell ref="L421:S422"/>
    <mergeCell ref="W421:Y424"/>
    <mergeCell ref="Z421:AD424"/>
    <mergeCell ref="AE421:AF422"/>
    <mergeCell ref="AG421:AG422"/>
    <mergeCell ref="AH421:AI422"/>
    <mergeCell ref="AJ421:AL422"/>
    <mergeCell ref="T422:V424"/>
    <mergeCell ref="BA422:BG424"/>
    <mergeCell ref="BH422:BN424"/>
    <mergeCell ref="BO422:BU424"/>
    <mergeCell ref="BV422:CB423"/>
    <mergeCell ref="K423:S423"/>
    <mergeCell ref="A394:G396"/>
    <mergeCell ref="H394:J396"/>
    <mergeCell ref="T394:V396"/>
    <mergeCell ref="W394:Y396"/>
    <mergeCell ref="Z394:AD396"/>
    <mergeCell ref="BA394:BG396"/>
    <mergeCell ref="BH394:BN396"/>
    <mergeCell ref="BO394:BU396"/>
    <mergeCell ref="BV394:CB395"/>
    <mergeCell ref="CC394:CI396"/>
    <mergeCell ref="A397:G399"/>
    <mergeCell ref="H397:J399"/>
    <mergeCell ref="T397:V399"/>
    <mergeCell ref="W397:Y399"/>
    <mergeCell ref="Z397:AD399"/>
    <mergeCell ref="BA397:BG399"/>
    <mergeCell ref="BH397:BN399"/>
    <mergeCell ref="BO397:BU399"/>
    <mergeCell ref="BV397:CB398"/>
    <mergeCell ref="CC397:CI399"/>
    <mergeCell ref="K399:R399"/>
    <mergeCell ref="AE399:AF399"/>
    <mergeCell ref="AH399:AI399"/>
    <mergeCell ref="AJ399:AL399"/>
    <mergeCell ref="AM399:AO399"/>
    <mergeCell ref="AP399:AR399"/>
    <mergeCell ref="AS399:AT399"/>
    <mergeCell ref="AV399:AW399"/>
    <mergeCell ref="AX399:AZ399"/>
    <mergeCell ref="BV399:CB399"/>
    <mergeCell ref="BV396:CB396"/>
    <mergeCell ref="L397:S397"/>
    <mergeCell ref="AM385:AO385"/>
    <mergeCell ref="AP385:AR385"/>
    <mergeCell ref="AS385:AT385"/>
    <mergeCell ref="AV385:AW385"/>
    <mergeCell ref="AX385:AZ385"/>
    <mergeCell ref="A388:G390"/>
    <mergeCell ref="H388:J390"/>
    <mergeCell ref="T388:V390"/>
    <mergeCell ref="W388:Y390"/>
    <mergeCell ref="Z388:AD390"/>
    <mergeCell ref="BA388:BG390"/>
    <mergeCell ref="BH388:BN390"/>
    <mergeCell ref="BO388:BU390"/>
    <mergeCell ref="BV388:CB389"/>
    <mergeCell ref="CC388:CI390"/>
    <mergeCell ref="A391:G393"/>
    <mergeCell ref="H391:J393"/>
    <mergeCell ref="T391:V393"/>
    <mergeCell ref="W391:Y393"/>
    <mergeCell ref="Z391:AD393"/>
    <mergeCell ref="BA391:BG393"/>
    <mergeCell ref="BH391:BN393"/>
    <mergeCell ref="BO391:BU393"/>
    <mergeCell ref="BV391:CB392"/>
    <mergeCell ref="CC391:CI393"/>
    <mergeCell ref="BV393:CB393"/>
    <mergeCell ref="K390:R390"/>
    <mergeCell ref="AE390:AF390"/>
    <mergeCell ref="AH390:AI390"/>
    <mergeCell ref="AJ390:AL390"/>
    <mergeCell ref="AM390:AO390"/>
    <mergeCell ref="AE391:AF391"/>
    <mergeCell ref="A381:G383"/>
    <mergeCell ref="H381:J383"/>
    <mergeCell ref="T381:V383"/>
    <mergeCell ref="W381:Y383"/>
    <mergeCell ref="Z381:AD383"/>
    <mergeCell ref="AE381:AL383"/>
    <mergeCell ref="BV381:CB383"/>
    <mergeCell ref="A384:G387"/>
    <mergeCell ref="H384:J387"/>
    <mergeCell ref="K384:K385"/>
    <mergeCell ref="L384:S385"/>
    <mergeCell ref="W384:Y387"/>
    <mergeCell ref="Z384:AD387"/>
    <mergeCell ref="AE384:AF385"/>
    <mergeCell ref="AG384:AG385"/>
    <mergeCell ref="AH384:AI385"/>
    <mergeCell ref="AJ384:AL385"/>
    <mergeCell ref="T385:V387"/>
    <mergeCell ref="BA385:BG387"/>
    <mergeCell ref="BH385:BN387"/>
    <mergeCell ref="BO385:BU387"/>
    <mergeCell ref="BV385:CB386"/>
    <mergeCell ref="K386:S386"/>
    <mergeCell ref="AE386:AL386"/>
    <mergeCell ref="AM386:AO386"/>
    <mergeCell ref="AP386:AR386"/>
    <mergeCell ref="AS386:AT386"/>
    <mergeCell ref="AV386:AW386"/>
    <mergeCell ref="AX386:AZ386"/>
    <mergeCell ref="AE387:AF387"/>
    <mergeCell ref="AH387:AI387"/>
    <mergeCell ref="AJ387:AL387"/>
    <mergeCell ref="A357:G359"/>
    <mergeCell ref="H357:J359"/>
    <mergeCell ref="T357:V359"/>
    <mergeCell ref="W357:Y359"/>
    <mergeCell ref="Z357:AD359"/>
    <mergeCell ref="BA357:BG359"/>
    <mergeCell ref="BH357:BN359"/>
    <mergeCell ref="BO357:BU359"/>
    <mergeCell ref="BV357:CB358"/>
    <mergeCell ref="CC357:CI359"/>
    <mergeCell ref="A360:G362"/>
    <mergeCell ref="H360:J362"/>
    <mergeCell ref="T360:V362"/>
    <mergeCell ref="W360:Y362"/>
    <mergeCell ref="Z360:AD362"/>
    <mergeCell ref="BA360:BG362"/>
    <mergeCell ref="BH360:BN362"/>
    <mergeCell ref="BO360:BU362"/>
    <mergeCell ref="BV360:CB361"/>
    <mergeCell ref="CC360:CI362"/>
    <mergeCell ref="K361:S361"/>
    <mergeCell ref="AE361:AL361"/>
    <mergeCell ref="AM361:AO361"/>
    <mergeCell ref="AP361:AR361"/>
    <mergeCell ref="AS361:AT361"/>
    <mergeCell ref="AV361:AW361"/>
    <mergeCell ref="AX361:AZ361"/>
    <mergeCell ref="K362:R362"/>
    <mergeCell ref="AE362:AF362"/>
    <mergeCell ref="AH362:AI362"/>
    <mergeCell ref="AJ362:AL362"/>
    <mergeCell ref="AM362:AO362"/>
    <mergeCell ref="A351:G353"/>
    <mergeCell ref="H351:J353"/>
    <mergeCell ref="T351:V353"/>
    <mergeCell ref="W351:Y353"/>
    <mergeCell ref="Z351:AD353"/>
    <mergeCell ref="BA351:BG353"/>
    <mergeCell ref="BH351:BN353"/>
    <mergeCell ref="BO351:BU353"/>
    <mergeCell ref="BV351:CB352"/>
    <mergeCell ref="CC351:CI353"/>
    <mergeCell ref="A354:G356"/>
    <mergeCell ref="H354:J356"/>
    <mergeCell ref="T354:V356"/>
    <mergeCell ref="W354:Y356"/>
    <mergeCell ref="Z354:AD356"/>
    <mergeCell ref="BA354:BG356"/>
    <mergeCell ref="BH354:BN356"/>
    <mergeCell ref="BO354:BU356"/>
    <mergeCell ref="BV354:CB355"/>
    <mergeCell ref="CC354:CI356"/>
    <mergeCell ref="BV356:CB356"/>
    <mergeCell ref="K356:R356"/>
    <mergeCell ref="AE356:AF356"/>
    <mergeCell ref="AH356:AI356"/>
    <mergeCell ref="AJ356:AL356"/>
    <mergeCell ref="AM356:AO356"/>
    <mergeCell ref="AP356:AR356"/>
    <mergeCell ref="AS356:AT356"/>
    <mergeCell ref="AV356:AW356"/>
    <mergeCell ref="AX356:AZ356"/>
    <mergeCell ref="K352:S352"/>
    <mergeCell ref="AE352:AL352"/>
    <mergeCell ref="A344:G346"/>
    <mergeCell ref="H344:J346"/>
    <mergeCell ref="T344:V346"/>
    <mergeCell ref="W344:Y346"/>
    <mergeCell ref="Z344:AD346"/>
    <mergeCell ref="AE344:AL346"/>
    <mergeCell ref="BV344:CB346"/>
    <mergeCell ref="A347:G350"/>
    <mergeCell ref="H347:J350"/>
    <mergeCell ref="K347:K348"/>
    <mergeCell ref="L347:S348"/>
    <mergeCell ref="W347:Y350"/>
    <mergeCell ref="Z347:AD350"/>
    <mergeCell ref="AE347:AF348"/>
    <mergeCell ref="AG347:AG348"/>
    <mergeCell ref="AH347:AI348"/>
    <mergeCell ref="AJ347:AL348"/>
    <mergeCell ref="T348:V350"/>
    <mergeCell ref="BA348:BG350"/>
    <mergeCell ref="BH348:BN350"/>
    <mergeCell ref="BO348:BU350"/>
    <mergeCell ref="BV348:CB349"/>
    <mergeCell ref="K349:S349"/>
    <mergeCell ref="A320:G322"/>
    <mergeCell ref="H320:J322"/>
    <mergeCell ref="T320:V322"/>
    <mergeCell ref="W320:Y322"/>
    <mergeCell ref="Z320:AD322"/>
    <mergeCell ref="BA320:BG322"/>
    <mergeCell ref="BH320:BN322"/>
    <mergeCell ref="BO320:BU322"/>
    <mergeCell ref="BV320:CB321"/>
    <mergeCell ref="CC320:CI322"/>
    <mergeCell ref="A323:G325"/>
    <mergeCell ref="H323:J325"/>
    <mergeCell ref="T323:V325"/>
    <mergeCell ref="W323:Y325"/>
    <mergeCell ref="Z323:AD325"/>
    <mergeCell ref="BA323:BG325"/>
    <mergeCell ref="BH323:BN325"/>
    <mergeCell ref="BO323:BU325"/>
    <mergeCell ref="BV323:CB324"/>
    <mergeCell ref="CC323:CI325"/>
    <mergeCell ref="K325:R325"/>
    <mergeCell ref="AE325:AF325"/>
    <mergeCell ref="AH325:AI325"/>
    <mergeCell ref="AJ325:AL325"/>
    <mergeCell ref="AM325:AO325"/>
    <mergeCell ref="AP325:AR325"/>
    <mergeCell ref="AS325:AT325"/>
    <mergeCell ref="AV325:AW325"/>
    <mergeCell ref="AX325:AZ325"/>
    <mergeCell ref="BV325:CB325"/>
    <mergeCell ref="BV322:CB322"/>
    <mergeCell ref="L323:S323"/>
    <mergeCell ref="AM311:AO311"/>
    <mergeCell ref="AP311:AR311"/>
    <mergeCell ref="AS311:AT311"/>
    <mergeCell ref="AV311:AW311"/>
    <mergeCell ref="AX311:AZ311"/>
    <mergeCell ref="A314:G316"/>
    <mergeCell ref="H314:J316"/>
    <mergeCell ref="T314:V316"/>
    <mergeCell ref="W314:Y316"/>
    <mergeCell ref="Z314:AD316"/>
    <mergeCell ref="BA314:BG316"/>
    <mergeCell ref="BH314:BN316"/>
    <mergeCell ref="BO314:BU316"/>
    <mergeCell ref="BV314:CB315"/>
    <mergeCell ref="CC314:CI316"/>
    <mergeCell ref="A317:G319"/>
    <mergeCell ref="H317:J319"/>
    <mergeCell ref="T317:V319"/>
    <mergeCell ref="W317:Y319"/>
    <mergeCell ref="Z317:AD319"/>
    <mergeCell ref="BA317:BG319"/>
    <mergeCell ref="BH317:BN319"/>
    <mergeCell ref="BO317:BU319"/>
    <mergeCell ref="BV317:CB318"/>
    <mergeCell ref="CC317:CI319"/>
    <mergeCell ref="BV319:CB319"/>
    <mergeCell ref="K316:R316"/>
    <mergeCell ref="AE316:AF316"/>
    <mergeCell ref="AH316:AI316"/>
    <mergeCell ref="AJ316:AL316"/>
    <mergeCell ref="AM316:AO316"/>
    <mergeCell ref="AE317:AF317"/>
    <mergeCell ref="A307:G309"/>
    <mergeCell ref="H307:J309"/>
    <mergeCell ref="T307:V309"/>
    <mergeCell ref="W307:Y309"/>
    <mergeCell ref="Z307:AD309"/>
    <mergeCell ref="AE307:AL309"/>
    <mergeCell ref="BV307:CB309"/>
    <mergeCell ref="A310:G313"/>
    <mergeCell ref="H310:J313"/>
    <mergeCell ref="K310:K311"/>
    <mergeCell ref="L310:S311"/>
    <mergeCell ref="W310:Y313"/>
    <mergeCell ref="Z310:AD313"/>
    <mergeCell ref="AE310:AF311"/>
    <mergeCell ref="AG310:AG311"/>
    <mergeCell ref="AH310:AI311"/>
    <mergeCell ref="AJ310:AL311"/>
    <mergeCell ref="T311:V313"/>
    <mergeCell ref="BA311:BG313"/>
    <mergeCell ref="BH311:BN313"/>
    <mergeCell ref="BO311:BU313"/>
    <mergeCell ref="BV311:CB312"/>
    <mergeCell ref="K312:S312"/>
    <mergeCell ref="AE312:AL312"/>
    <mergeCell ref="AM312:AO312"/>
    <mergeCell ref="AP312:AR312"/>
    <mergeCell ref="AS312:AT312"/>
    <mergeCell ref="AV312:AW312"/>
    <mergeCell ref="AX312:AZ312"/>
    <mergeCell ref="AE313:AF313"/>
    <mergeCell ref="AH313:AI313"/>
    <mergeCell ref="AJ313:AL313"/>
    <mergeCell ref="A283:G285"/>
    <mergeCell ref="H283:J285"/>
    <mergeCell ref="T283:V285"/>
    <mergeCell ref="W283:Y285"/>
    <mergeCell ref="Z283:AD285"/>
    <mergeCell ref="BA283:BG285"/>
    <mergeCell ref="BH283:BN285"/>
    <mergeCell ref="BO283:BU285"/>
    <mergeCell ref="BV283:CB284"/>
    <mergeCell ref="CC283:CI285"/>
    <mergeCell ref="A286:G288"/>
    <mergeCell ref="H286:J288"/>
    <mergeCell ref="T286:V288"/>
    <mergeCell ref="W286:Y288"/>
    <mergeCell ref="Z286:AD288"/>
    <mergeCell ref="BA286:BG288"/>
    <mergeCell ref="BH286:BN288"/>
    <mergeCell ref="BO286:BU288"/>
    <mergeCell ref="BV286:CB287"/>
    <mergeCell ref="CC286:CI288"/>
    <mergeCell ref="K287:S287"/>
    <mergeCell ref="AE287:AL287"/>
    <mergeCell ref="AM287:AO287"/>
    <mergeCell ref="AP287:AR287"/>
    <mergeCell ref="AS287:AT287"/>
    <mergeCell ref="AV287:AW287"/>
    <mergeCell ref="AX287:AZ287"/>
    <mergeCell ref="K288:R288"/>
    <mergeCell ref="AE288:AF288"/>
    <mergeCell ref="AH288:AI288"/>
    <mergeCell ref="AJ288:AL288"/>
    <mergeCell ref="AM288:AO288"/>
    <mergeCell ref="A277:G279"/>
    <mergeCell ref="H277:J279"/>
    <mergeCell ref="T277:V279"/>
    <mergeCell ref="W277:Y279"/>
    <mergeCell ref="Z277:AD279"/>
    <mergeCell ref="BA277:BG279"/>
    <mergeCell ref="BH277:BN279"/>
    <mergeCell ref="BO277:BU279"/>
    <mergeCell ref="BV277:CB278"/>
    <mergeCell ref="CC277:CI279"/>
    <mergeCell ref="A280:G282"/>
    <mergeCell ref="H280:J282"/>
    <mergeCell ref="T280:V282"/>
    <mergeCell ref="W280:Y282"/>
    <mergeCell ref="Z280:AD282"/>
    <mergeCell ref="BA280:BG282"/>
    <mergeCell ref="BH280:BN282"/>
    <mergeCell ref="BO280:BU282"/>
    <mergeCell ref="BV280:CB281"/>
    <mergeCell ref="CC280:CI282"/>
    <mergeCell ref="BV282:CB282"/>
    <mergeCell ref="K282:R282"/>
    <mergeCell ref="AE282:AF282"/>
    <mergeCell ref="AH282:AI282"/>
    <mergeCell ref="AJ282:AL282"/>
    <mergeCell ref="AM282:AO282"/>
    <mergeCell ref="AP282:AR282"/>
    <mergeCell ref="AS282:AT282"/>
    <mergeCell ref="AV282:AW282"/>
    <mergeCell ref="AX282:AZ282"/>
    <mergeCell ref="K278:S278"/>
    <mergeCell ref="AE278:AL278"/>
    <mergeCell ref="A270:G272"/>
    <mergeCell ref="H270:J272"/>
    <mergeCell ref="T270:V272"/>
    <mergeCell ref="W270:Y272"/>
    <mergeCell ref="Z270:AD272"/>
    <mergeCell ref="AE270:AL272"/>
    <mergeCell ref="BV270:CB272"/>
    <mergeCell ref="A273:G276"/>
    <mergeCell ref="H273:J276"/>
    <mergeCell ref="K273:K274"/>
    <mergeCell ref="L273:S274"/>
    <mergeCell ref="W273:Y276"/>
    <mergeCell ref="Z273:AD276"/>
    <mergeCell ref="AE273:AF274"/>
    <mergeCell ref="AG273:AG274"/>
    <mergeCell ref="AH273:AI274"/>
    <mergeCell ref="AJ273:AL274"/>
    <mergeCell ref="T274:V276"/>
    <mergeCell ref="BA274:BG276"/>
    <mergeCell ref="BH274:BN276"/>
    <mergeCell ref="BO274:BU276"/>
    <mergeCell ref="BV274:CB275"/>
    <mergeCell ref="K275:S275"/>
    <mergeCell ref="A246:G248"/>
    <mergeCell ref="H246:J248"/>
    <mergeCell ref="T246:V248"/>
    <mergeCell ref="W246:Y248"/>
    <mergeCell ref="Z246:AD248"/>
    <mergeCell ref="BA246:BG248"/>
    <mergeCell ref="BH246:BN248"/>
    <mergeCell ref="BO246:BU248"/>
    <mergeCell ref="BV246:CB247"/>
    <mergeCell ref="CC246:CI248"/>
    <mergeCell ref="A249:G251"/>
    <mergeCell ref="H249:J251"/>
    <mergeCell ref="T249:V251"/>
    <mergeCell ref="W249:Y251"/>
    <mergeCell ref="Z249:AD251"/>
    <mergeCell ref="BA249:BG251"/>
    <mergeCell ref="BH249:BN251"/>
    <mergeCell ref="BO249:BU251"/>
    <mergeCell ref="BV249:CB250"/>
    <mergeCell ref="CC249:CI251"/>
    <mergeCell ref="K251:R251"/>
    <mergeCell ref="AE251:AF251"/>
    <mergeCell ref="AH251:AI251"/>
    <mergeCell ref="AJ251:AL251"/>
    <mergeCell ref="AM251:AO251"/>
    <mergeCell ref="AP251:AR251"/>
    <mergeCell ref="AS251:AT251"/>
    <mergeCell ref="AV251:AW251"/>
    <mergeCell ref="AX251:AZ251"/>
    <mergeCell ref="BV251:CB251"/>
    <mergeCell ref="BV248:CB248"/>
    <mergeCell ref="L249:S249"/>
    <mergeCell ref="AM237:AO237"/>
    <mergeCell ref="AP237:AR237"/>
    <mergeCell ref="AS237:AT237"/>
    <mergeCell ref="AV237:AW237"/>
    <mergeCell ref="AX237:AZ237"/>
    <mergeCell ref="A240:G242"/>
    <mergeCell ref="H240:J242"/>
    <mergeCell ref="T240:V242"/>
    <mergeCell ref="W240:Y242"/>
    <mergeCell ref="Z240:AD242"/>
    <mergeCell ref="BA240:BG242"/>
    <mergeCell ref="BH240:BN242"/>
    <mergeCell ref="BO240:BU242"/>
    <mergeCell ref="BV240:CB241"/>
    <mergeCell ref="CC240:CI242"/>
    <mergeCell ref="A243:G245"/>
    <mergeCell ref="H243:J245"/>
    <mergeCell ref="T243:V245"/>
    <mergeCell ref="W243:Y245"/>
    <mergeCell ref="Z243:AD245"/>
    <mergeCell ref="BA243:BG245"/>
    <mergeCell ref="BH243:BN245"/>
    <mergeCell ref="BO243:BU245"/>
    <mergeCell ref="BV243:CB244"/>
    <mergeCell ref="CC243:CI245"/>
    <mergeCell ref="BV245:CB245"/>
    <mergeCell ref="K242:R242"/>
    <mergeCell ref="AE242:AF242"/>
    <mergeCell ref="AH242:AI242"/>
    <mergeCell ref="AJ242:AL242"/>
    <mergeCell ref="AM242:AO242"/>
    <mergeCell ref="AE243:AF243"/>
    <mergeCell ref="A233:G235"/>
    <mergeCell ref="H233:J235"/>
    <mergeCell ref="T233:V235"/>
    <mergeCell ref="W233:Y235"/>
    <mergeCell ref="Z233:AD235"/>
    <mergeCell ref="AE233:AL235"/>
    <mergeCell ref="BV233:CB235"/>
    <mergeCell ref="A236:G239"/>
    <mergeCell ref="H236:J239"/>
    <mergeCell ref="K236:K237"/>
    <mergeCell ref="L236:S237"/>
    <mergeCell ref="W236:Y239"/>
    <mergeCell ref="Z236:AD239"/>
    <mergeCell ref="AE236:AF237"/>
    <mergeCell ref="AG236:AG237"/>
    <mergeCell ref="AH236:AI237"/>
    <mergeCell ref="AJ236:AL237"/>
    <mergeCell ref="T237:V239"/>
    <mergeCell ref="BA237:BG239"/>
    <mergeCell ref="BH237:BN239"/>
    <mergeCell ref="BO237:BU239"/>
    <mergeCell ref="BV237:CB238"/>
    <mergeCell ref="K238:S238"/>
    <mergeCell ref="AE238:AL238"/>
    <mergeCell ref="AM238:AO238"/>
    <mergeCell ref="AP238:AR238"/>
    <mergeCell ref="AS238:AT238"/>
    <mergeCell ref="AV238:AW238"/>
    <mergeCell ref="AX238:AZ238"/>
    <mergeCell ref="AE239:AF239"/>
    <mergeCell ref="AH239:AI239"/>
    <mergeCell ref="AJ239:AL239"/>
    <mergeCell ref="A209:G211"/>
    <mergeCell ref="H209:J211"/>
    <mergeCell ref="T209:V211"/>
    <mergeCell ref="W209:Y211"/>
    <mergeCell ref="Z209:AD211"/>
    <mergeCell ref="BA209:BG211"/>
    <mergeCell ref="BH209:BN211"/>
    <mergeCell ref="BO209:BU211"/>
    <mergeCell ref="BV209:CB210"/>
    <mergeCell ref="CC209:CI211"/>
    <mergeCell ref="A212:G214"/>
    <mergeCell ref="H212:J214"/>
    <mergeCell ref="T212:V214"/>
    <mergeCell ref="W212:Y214"/>
    <mergeCell ref="Z212:AD214"/>
    <mergeCell ref="BA212:BG214"/>
    <mergeCell ref="BH212:BN214"/>
    <mergeCell ref="BO212:BU214"/>
    <mergeCell ref="BV212:CB213"/>
    <mergeCell ref="CC212:CI214"/>
    <mergeCell ref="K213:S213"/>
    <mergeCell ref="AE213:AL213"/>
    <mergeCell ref="AM213:AO213"/>
    <mergeCell ref="AP213:AR213"/>
    <mergeCell ref="AS213:AT213"/>
    <mergeCell ref="AV213:AW213"/>
    <mergeCell ref="AX213:AZ213"/>
    <mergeCell ref="K214:R214"/>
    <mergeCell ref="AE214:AF214"/>
    <mergeCell ref="AH214:AI214"/>
    <mergeCell ref="AJ214:AL214"/>
    <mergeCell ref="AM214:AO214"/>
    <mergeCell ref="A203:G205"/>
    <mergeCell ref="H203:J205"/>
    <mergeCell ref="T203:V205"/>
    <mergeCell ref="W203:Y205"/>
    <mergeCell ref="Z203:AD205"/>
    <mergeCell ref="BA203:BG205"/>
    <mergeCell ref="BH203:BN205"/>
    <mergeCell ref="BO203:BU205"/>
    <mergeCell ref="BV203:CB204"/>
    <mergeCell ref="CC203:CI205"/>
    <mergeCell ref="A206:G208"/>
    <mergeCell ref="H206:J208"/>
    <mergeCell ref="T206:V208"/>
    <mergeCell ref="W206:Y208"/>
    <mergeCell ref="Z206:AD208"/>
    <mergeCell ref="BA206:BG208"/>
    <mergeCell ref="BH206:BN208"/>
    <mergeCell ref="BO206:BU208"/>
    <mergeCell ref="BV206:CB207"/>
    <mergeCell ref="CC206:CI208"/>
    <mergeCell ref="BV208:CB208"/>
    <mergeCell ref="K208:R208"/>
    <mergeCell ref="AE208:AF208"/>
    <mergeCell ref="AH208:AI208"/>
    <mergeCell ref="AJ208:AL208"/>
    <mergeCell ref="AM208:AO208"/>
    <mergeCell ref="AP208:AR208"/>
    <mergeCell ref="AS208:AT208"/>
    <mergeCell ref="AV208:AW208"/>
    <mergeCell ref="AX208:AZ208"/>
    <mergeCell ref="K204:S204"/>
    <mergeCell ref="AE204:AL204"/>
    <mergeCell ref="A196:G198"/>
    <mergeCell ref="H196:J198"/>
    <mergeCell ref="T196:V198"/>
    <mergeCell ref="W196:Y198"/>
    <mergeCell ref="Z196:AD198"/>
    <mergeCell ref="AE196:AL198"/>
    <mergeCell ref="BV196:CB198"/>
    <mergeCell ref="A199:G202"/>
    <mergeCell ref="H199:J202"/>
    <mergeCell ref="K199:K200"/>
    <mergeCell ref="L199:S200"/>
    <mergeCell ref="W199:Y202"/>
    <mergeCell ref="Z199:AD202"/>
    <mergeCell ref="AE199:AF200"/>
    <mergeCell ref="AG199:AG200"/>
    <mergeCell ref="AH199:AI200"/>
    <mergeCell ref="AJ199:AL200"/>
    <mergeCell ref="T200:V202"/>
    <mergeCell ref="BA200:BG202"/>
    <mergeCell ref="BH200:BN202"/>
    <mergeCell ref="BO200:BU202"/>
    <mergeCell ref="BV200:CB201"/>
    <mergeCell ref="K201:S201"/>
    <mergeCell ref="A172:G174"/>
    <mergeCell ref="H172:J174"/>
    <mergeCell ref="T172:V174"/>
    <mergeCell ref="W172:Y174"/>
    <mergeCell ref="Z172:AD174"/>
    <mergeCell ref="BA172:BG174"/>
    <mergeCell ref="BH172:BN174"/>
    <mergeCell ref="BO172:BU174"/>
    <mergeCell ref="BV172:CB173"/>
    <mergeCell ref="CC172:CI174"/>
    <mergeCell ref="A175:G177"/>
    <mergeCell ref="H175:J177"/>
    <mergeCell ref="T175:V177"/>
    <mergeCell ref="W175:Y177"/>
    <mergeCell ref="Z175:AD177"/>
    <mergeCell ref="BA175:BG177"/>
    <mergeCell ref="BH175:BN177"/>
    <mergeCell ref="BO175:BU177"/>
    <mergeCell ref="BV175:CB176"/>
    <mergeCell ref="CC175:CI177"/>
    <mergeCell ref="K177:R177"/>
    <mergeCell ref="AE177:AF177"/>
    <mergeCell ref="AH177:AI177"/>
    <mergeCell ref="AJ177:AL177"/>
    <mergeCell ref="AM177:AO177"/>
    <mergeCell ref="AP177:AR177"/>
    <mergeCell ref="AS177:AT177"/>
    <mergeCell ref="AV177:AW177"/>
    <mergeCell ref="AX177:AZ177"/>
    <mergeCell ref="BV177:CB177"/>
    <mergeCell ref="BV174:CB174"/>
    <mergeCell ref="L175:S175"/>
    <mergeCell ref="AM163:AO163"/>
    <mergeCell ref="AP163:AR163"/>
    <mergeCell ref="AS163:AT163"/>
    <mergeCell ref="AV163:AW163"/>
    <mergeCell ref="AX163:AZ163"/>
    <mergeCell ref="A166:G168"/>
    <mergeCell ref="H166:J168"/>
    <mergeCell ref="T166:V168"/>
    <mergeCell ref="W166:Y168"/>
    <mergeCell ref="Z166:AD168"/>
    <mergeCell ref="BA166:BG168"/>
    <mergeCell ref="BH166:BN168"/>
    <mergeCell ref="BO166:BU168"/>
    <mergeCell ref="BV166:CB167"/>
    <mergeCell ref="CC166:CI168"/>
    <mergeCell ref="A169:G171"/>
    <mergeCell ref="H169:J171"/>
    <mergeCell ref="T169:V171"/>
    <mergeCell ref="W169:Y171"/>
    <mergeCell ref="Z169:AD171"/>
    <mergeCell ref="BA169:BG171"/>
    <mergeCell ref="BH169:BN171"/>
    <mergeCell ref="BO169:BU171"/>
    <mergeCell ref="BV169:CB170"/>
    <mergeCell ref="CC169:CI171"/>
    <mergeCell ref="BV171:CB171"/>
    <mergeCell ref="K168:R168"/>
    <mergeCell ref="AE168:AF168"/>
    <mergeCell ref="AH168:AI168"/>
    <mergeCell ref="AJ168:AL168"/>
    <mergeCell ref="AM168:AO168"/>
    <mergeCell ref="AE169:AF169"/>
    <mergeCell ref="A159:G161"/>
    <mergeCell ref="H159:J161"/>
    <mergeCell ref="T159:V161"/>
    <mergeCell ref="W159:Y161"/>
    <mergeCell ref="Z159:AD161"/>
    <mergeCell ref="AE159:AL161"/>
    <mergeCell ref="BV159:CB161"/>
    <mergeCell ref="A162:G165"/>
    <mergeCell ref="H162:J165"/>
    <mergeCell ref="K162:K163"/>
    <mergeCell ref="L162:S163"/>
    <mergeCell ref="W162:Y165"/>
    <mergeCell ref="Z162:AD165"/>
    <mergeCell ref="AE162:AF163"/>
    <mergeCell ref="AG162:AG163"/>
    <mergeCell ref="AH162:AI163"/>
    <mergeCell ref="AJ162:AL163"/>
    <mergeCell ref="T163:V165"/>
    <mergeCell ref="BA163:BG165"/>
    <mergeCell ref="BH163:BN165"/>
    <mergeCell ref="BO163:BU165"/>
    <mergeCell ref="BV163:CB164"/>
    <mergeCell ref="K164:S164"/>
    <mergeCell ref="AE164:AL164"/>
    <mergeCell ref="AM164:AO164"/>
    <mergeCell ref="AP164:AR164"/>
    <mergeCell ref="AS164:AT164"/>
    <mergeCell ref="AV164:AW164"/>
    <mergeCell ref="AX164:AZ164"/>
    <mergeCell ref="AE165:AF165"/>
    <mergeCell ref="AH165:AI165"/>
    <mergeCell ref="AJ165:AL165"/>
    <mergeCell ref="A135:G137"/>
    <mergeCell ref="H135:J137"/>
    <mergeCell ref="T135:V137"/>
    <mergeCell ref="W135:Y137"/>
    <mergeCell ref="Z135:AD137"/>
    <mergeCell ref="BA135:BG137"/>
    <mergeCell ref="BH135:BN137"/>
    <mergeCell ref="BO135:BU137"/>
    <mergeCell ref="BV135:CB136"/>
    <mergeCell ref="CC135:CI137"/>
    <mergeCell ref="A138:G140"/>
    <mergeCell ref="H138:J140"/>
    <mergeCell ref="T138:V140"/>
    <mergeCell ref="W138:Y140"/>
    <mergeCell ref="Z138:AD140"/>
    <mergeCell ref="BA138:BG140"/>
    <mergeCell ref="BH138:BN140"/>
    <mergeCell ref="BO138:BU140"/>
    <mergeCell ref="BV138:CB139"/>
    <mergeCell ref="CC138:CI140"/>
    <mergeCell ref="K139:S139"/>
    <mergeCell ref="AE139:AL139"/>
    <mergeCell ref="AM139:AO139"/>
    <mergeCell ref="AP139:AR139"/>
    <mergeCell ref="AS139:AT139"/>
    <mergeCell ref="AV139:AW139"/>
    <mergeCell ref="AX139:AZ139"/>
    <mergeCell ref="K140:R140"/>
    <mergeCell ref="AE140:AF140"/>
    <mergeCell ref="AH140:AI140"/>
    <mergeCell ref="AJ140:AL140"/>
    <mergeCell ref="AM140:AO140"/>
    <mergeCell ref="A129:G131"/>
    <mergeCell ref="H129:J131"/>
    <mergeCell ref="T129:V131"/>
    <mergeCell ref="W129:Y131"/>
    <mergeCell ref="Z129:AD131"/>
    <mergeCell ref="BA129:BG131"/>
    <mergeCell ref="BH129:BN131"/>
    <mergeCell ref="BO129:BU131"/>
    <mergeCell ref="BV129:CB130"/>
    <mergeCell ref="CC129:CI131"/>
    <mergeCell ref="A132:G134"/>
    <mergeCell ref="H132:J134"/>
    <mergeCell ref="T132:V134"/>
    <mergeCell ref="W132:Y134"/>
    <mergeCell ref="Z132:AD134"/>
    <mergeCell ref="BA132:BG134"/>
    <mergeCell ref="BH132:BN134"/>
    <mergeCell ref="BO132:BU134"/>
    <mergeCell ref="BV132:CB133"/>
    <mergeCell ref="CC132:CI134"/>
    <mergeCell ref="BV134:CB134"/>
    <mergeCell ref="K134:R134"/>
    <mergeCell ref="AE134:AF134"/>
    <mergeCell ref="AH134:AI134"/>
    <mergeCell ref="AJ134:AL134"/>
    <mergeCell ref="AM134:AO134"/>
    <mergeCell ref="AP134:AR134"/>
    <mergeCell ref="AS134:AT134"/>
    <mergeCell ref="AV134:AW134"/>
    <mergeCell ref="AX134:AZ134"/>
    <mergeCell ref="K130:S130"/>
    <mergeCell ref="AE130:AL130"/>
    <mergeCell ref="A122:G124"/>
    <mergeCell ref="H122:J124"/>
    <mergeCell ref="T122:V124"/>
    <mergeCell ref="W122:Y124"/>
    <mergeCell ref="Z122:AD124"/>
    <mergeCell ref="AE122:AL124"/>
    <mergeCell ref="BV122:CB124"/>
    <mergeCell ref="A125:G128"/>
    <mergeCell ref="H125:J128"/>
    <mergeCell ref="K125:K126"/>
    <mergeCell ref="L125:S126"/>
    <mergeCell ref="W125:Y128"/>
    <mergeCell ref="Z125:AD128"/>
    <mergeCell ref="AE125:AF126"/>
    <mergeCell ref="AG125:AG126"/>
    <mergeCell ref="AH125:AI126"/>
    <mergeCell ref="AJ125:AL126"/>
    <mergeCell ref="T126:V128"/>
    <mergeCell ref="BA126:BG128"/>
    <mergeCell ref="BH126:BN128"/>
    <mergeCell ref="BO126:BU128"/>
    <mergeCell ref="BV126:CB127"/>
    <mergeCell ref="K127:S127"/>
    <mergeCell ref="A98:G100"/>
    <mergeCell ref="H98:J100"/>
    <mergeCell ref="T98:V100"/>
    <mergeCell ref="W98:Y100"/>
    <mergeCell ref="Z98:AD100"/>
    <mergeCell ref="BA98:BG100"/>
    <mergeCell ref="BH98:BN100"/>
    <mergeCell ref="BO98:BU100"/>
    <mergeCell ref="BV98:CB99"/>
    <mergeCell ref="CC98:CI100"/>
    <mergeCell ref="A101:G103"/>
    <mergeCell ref="H101:J103"/>
    <mergeCell ref="T101:V103"/>
    <mergeCell ref="W101:Y103"/>
    <mergeCell ref="Z101:AD103"/>
    <mergeCell ref="BA101:BG103"/>
    <mergeCell ref="BH101:BN103"/>
    <mergeCell ref="BO101:BU103"/>
    <mergeCell ref="BV101:CB102"/>
    <mergeCell ref="CC101:CI103"/>
    <mergeCell ref="K103:R103"/>
    <mergeCell ref="AE103:AF103"/>
    <mergeCell ref="AH103:AI103"/>
    <mergeCell ref="AJ103:AL103"/>
    <mergeCell ref="AM103:AO103"/>
    <mergeCell ref="AP103:AR103"/>
    <mergeCell ref="AS103:AT103"/>
    <mergeCell ref="AV103:AW103"/>
    <mergeCell ref="AX103:AZ103"/>
    <mergeCell ref="BV103:CB103"/>
    <mergeCell ref="BV100:CB100"/>
    <mergeCell ref="L101:S101"/>
    <mergeCell ref="AM89:AO89"/>
    <mergeCell ref="AP89:AR89"/>
    <mergeCell ref="AS89:AT89"/>
    <mergeCell ref="AV89:AW89"/>
    <mergeCell ref="AX89:AZ89"/>
    <mergeCell ref="A92:G94"/>
    <mergeCell ref="H92:J94"/>
    <mergeCell ref="T92:V94"/>
    <mergeCell ref="W92:Y94"/>
    <mergeCell ref="Z92:AD94"/>
    <mergeCell ref="BA92:BG94"/>
    <mergeCell ref="BH92:BN94"/>
    <mergeCell ref="BO92:BU94"/>
    <mergeCell ref="BV92:CB93"/>
    <mergeCell ref="CC92:CI94"/>
    <mergeCell ref="A95:G97"/>
    <mergeCell ref="H95:J97"/>
    <mergeCell ref="T95:V97"/>
    <mergeCell ref="W95:Y97"/>
    <mergeCell ref="Z95:AD97"/>
    <mergeCell ref="BA95:BG97"/>
    <mergeCell ref="BH95:BN97"/>
    <mergeCell ref="BO95:BU97"/>
    <mergeCell ref="BV95:CB96"/>
    <mergeCell ref="CC95:CI97"/>
    <mergeCell ref="BV97:CB97"/>
    <mergeCell ref="K94:R94"/>
    <mergeCell ref="AE94:AF94"/>
    <mergeCell ref="AH94:AI94"/>
    <mergeCell ref="AJ94:AL94"/>
    <mergeCell ref="AM94:AO94"/>
    <mergeCell ref="AE95:AF95"/>
    <mergeCell ref="A85:G87"/>
    <mergeCell ref="H85:J87"/>
    <mergeCell ref="T85:V87"/>
    <mergeCell ref="W85:Y87"/>
    <mergeCell ref="Z85:AD87"/>
    <mergeCell ref="AE85:AL87"/>
    <mergeCell ref="BV85:CB87"/>
    <mergeCell ref="A88:G91"/>
    <mergeCell ref="H88:J91"/>
    <mergeCell ref="K88:K89"/>
    <mergeCell ref="L88:S89"/>
    <mergeCell ref="W88:Y91"/>
    <mergeCell ref="Z88:AD91"/>
    <mergeCell ref="AE88:AF89"/>
    <mergeCell ref="AG88:AG89"/>
    <mergeCell ref="AH88:AI89"/>
    <mergeCell ref="AJ88:AL89"/>
    <mergeCell ref="T89:V91"/>
    <mergeCell ref="BA89:BG91"/>
    <mergeCell ref="BH89:BN91"/>
    <mergeCell ref="BO89:BU91"/>
    <mergeCell ref="BV89:CB90"/>
    <mergeCell ref="K90:S90"/>
    <mergeCell ref="AE90:AL90"/>
    <mergeCell ref="AM90:AO90"/>
    <mergeCell ref="AP90:AR90"/>
    <mergeCell ref="AS90:AT90"/>
    <mergeCell ref="AV90:AW90"/>
    <mergeCell ref="AX90:AZ90"/>
    <mergeCell ref="AE91:AF91"/>
    <mergeCell ref="AH91:AI91"/>
    <mergeCell ref="AJ91:AL91"/>
    <mergeCell ref="A61:G63"/>
    <mergeCell ref="H61:J63"/>
    <mergeCell ref="T61:V63"/>
    <mergeCell ref="W61:Y63"/>
    <mergeCell ref="Z61:AD63"/>
    <mergeCell ref="BA61:BG63"/>
    <mergeCell ref="BH61:BN63"/>
    <mergeCell ref="BO61:BU63"/>
    <mergeCell ref="BV61:CB62"/>
    <mergeCell ref="CC61:CI63"/>
    <mergeCell ref="A64:G66"/>
    <mergeCell ref="H64:J66"/>
    <mergeCell ref="T64:V66"/>
    <mergeCell ref="W64:Y66"/>
    <mergeCell ref="Z64:AD66"/>
    <mergeCell ref="BA64:BG66"/>
    <mergeCell ref="BH64:BN66"/>
    <mergeCell ref="BO64:BU66"/>
    <mergeCell ref="BV64:CB65"/>
    <mergeCell ref="CC64:CI66"/>
    <mergeCell ref="K65:S65"/>
    <mergeCell ref="AE65:AL65"/>
    <mergeCell ref="AM65:AO65"/>
    <mergeCell ref="AP65:AR65"/>
    <mergeCell ref="AS65:AT65"/>
    <mergeCell ref="AV65:AW65"/>
    <mergeCell ref="AX65:AZ65"/>
    <mergeCell ref="K66:R66"/>
    <mergeCell ref="AE66:AF66"/>
    <mergeCell ref="AH66:AI66"/>
    <mergeCell ref="AJ66:AL66"/>
    <mergeCell ref="AM66:AO66"/>
    <mergeCell ref="A55:G57"/>
    <mergeCell ref="H55:J57"/>
    <mergeCell ref="T55:V57"/>
    <mergeCell ref="W55:Y57"/>
    <mergeCell ref="Z55:AD57"/>
    <mergeCell ref="BA55:BG57"/>
    <mergeCell ref="BH55:BN57"/>
    <mergeCell ref="BO55:BU57"/>
    <mergeCell ref="BV55:CB56"/>
    <mergeCell ref="CC55:CI57"/>
    <mergeCell ref="A58:G60"/>
    <mergeCell ref="H58:J60"/>
    <mergeCell ref="T58:V60"/>
    <mergeCell ref="W58:Y60"/>
    <mergeCell ref="Z58:AD60"/>
    <mergeCell ref="BA58:BG60"/>
    <mergeCell ref="BH58:BN60"/>
    <mergeCell ref="BO58:BU60"/>
    <mergeCell ref="BV58:CB59"/>
    <mergeCell ref="CC58:CI60"/>
    <mergeCell ref="BV60:CB60"/>
    <mergeCell ref="K60:R60"/>
    <mergeCell ref="AE60:AF60"/>
    <mergeCell ref="AH60:AI60"/>
    <mergeCell ref="AJ60:AL60"/>
    <mergeCell ref="AM60:AO60"/>
    <mergeCell ref="AP60:AR60"/>
    <mergeCell ref="AS60:AT60"/>
    <mergeCell ref="AV60:AW60"/>
    <mergeCell ref="AX60:AZ60"/>
    <mergeCell ref="K56:S56"/>
    <mergeCell ref="AE56:AL56"/>
    <mergeCell ref="A48:G50"/>
    <mergeCell ref="H48:J50"/>
    <mergeCell ref="T48:V50"/>
    <mergeCell ref="W48:Y50"/>
    <mergeCell ref="Z48:AD50"/>
    <mergeCell ref="AE48:AL50"/>
    <mergeCell ref="BV48:CB50"/>
    <mergeCell ref="A51:G54"/>
    <mergeCell ref="H51:J54"/>
    <mergeCell ref="K51:K52"/>
    <mergeCell ref="L51:S52"/>
    <mergeCell ref="W51:Y54"/>
    <mergeCell ref="Z51:AD54"/>
    <mergeCell ref="AE51:AF52"/>
    <mergeCell ref="AG51:AG52"/>
    <mergeCell ref="AH51:AI52"/>
    <mergeCell ref="AJ51:AL52"/>
    <mergeCell ref="T52:V54"/>
    <mergeCell ref="BA52:BG54"/>
    <mergeCell ref="BH52:BN54"/>
    <mergeCell ref="BO52:BU54"/>
    <mergeCell ref="BV52:CB53"/>
    <mergeCell ref="K53:S53"/>
    <mergeCell ref="A24:G26"/>
    <mergeCell ref="H24:J26"/>
    <mergeCell ref="T24:V26"/>
    <mergeCell ref="W24:Y26"/>
    <mergeCell ref="Z24:AD26"/>
    <mergeCell ref="BA24:BG26"/>
    <mergeCell ref="BH24:BN26"/>
    <mergeCell ref="BO24:BU26"/>
    <mergeCell ref="BV24:CB25"/>
    <mergeCell ref="CC24:CI26"/>
    <mergeCell ref="A27:G29"/>
    <mergeCell ref="H27:J29"/>
    <mergeCell ref="T27:V29"/>
    <mergeCell ref="W27:Y29"/>
    <mergeCell ref="Z27:AD29"/>
    <mergeCell ref="BA27:BG29"/>
    <mergeCell ref="BH27:BN29"/>
    <mergeCell ref="BO27:BU29"/>
    <mergeCell ref="BV27:CB28"/>
    <mergeCell ref="CC27:CI29"/>
    <mergeCell ref="K29:R29"/>
    <mergeCell ref="AE29:AF29"/>
    <mergeCell ref="AH29:AI29"/>
    <mergeCell ref="AJ29:AL29"/>
    <mergeCell ref="AM29:AO29"/>
    <mergeCell ref="AP29:AR29"/>
    <mergeCell ref="AS29:AT29"/>
    <mergeCell ref="AV29:AW29"/>
    <mergeCell ref="AX29:AZ29"/>
    <mergeCell ref="BV29:CB29"/>
    <mergeCell ref="L24:S24"/>
    <mergeCell ref="AE24:AF24"/>
    <mergeCell ref="A18:G20"/>
    <mergeCell ref="H18:J20"/>
    <mergeCell ref="T18:V20"/>
    <mergeCell ref="W18:Y20"/>
    <mergeCell ref="Z18:AD20"/>
    <mergeCell ref="BA18:BG20"/>
    <mergeCell ref="BH18:BN20"/>
    <mergeCell ref="BO18:BU20"/>
    <mergeCell ref="BV18:CB19"/>
    <mergeCell ref="CC18:CI20"/>
    <mergeCell ref="A21:G23"/>
    <mergeCell ref="H21:J23"/>
    <mergeCell ref="T21:V23"/>
    <mergeCell ref="W21:Y23"/>
    <mergeCell ref="Z21:AD23"/>
    <mergeCell ref="BA21:BG23"/>
    <mergeCell ref="BH21:BN23"/>
    <mergeCell ref="BO21:BU23"/>
    <mergeCell ref="BV21:CB22"/>
    <mergeCell ref="CC21:CI23"/>
    <mergeCell ref="K22:R22"/>
    <mergeCell ref="AE22:AL22"/>
    <mergeCell ref="AM22:AO22"/>
    <mergeCell ref="AP22:AR22"/>
    <mergeCell ref="AS22:AT22"/>
    <mergeCell ref="AV22:AW22"/>
    <mergeCell ref="AX22:AZ22"/>
    <mergeCell ref="K23:R23"/>
    <mergeCell ref="AE23:AF23"/>
    <mergeCell ref="AH23:AI23"/>
    <mergeCell ref="AJ23:AL23"/>
    <mergeCell ref="AM23:AO23"/>
    <mergeCell ref="A11:G13"/>
    <mergeCell ref="H11:J13"/>
    <mergeCell ref="T11:V13"/>
    <mergeCell ref="W11:Y13"/>
    <mergeCell ref="Z11:AD13"/>
    <mergeCell ref="AE11:AL13"/>
    <mergeCell ref="BV11:CB13"/>
    <mergeCell ref="A14:G17"/>
    <mergeCell ref="H14:J17"/>
    <mergeCell ref="K14:K15"/>
    <mergeCell ref="L14:S15"/>
    <mergeCell ref="W14:Y17"/>
    <mergeCell ref="Z14:AD17"/>
    <mergeCell ref="AE14:AF15"/>
    <mergeCell ref="AG14:AG15"/>
    <mergeCell ref="AH14:AI15"/>
    <mergeCell ref="AJ14:AL15"/>
    <mergeCell ref="T15:V17"/>
    <mergeCell ref="BA15:BG17"/>
    <mergeCell ref="BH15:BN17"/>
    <mergeCell ref="BO15:BU17"/>
    <mergeCell ref="BV15:CB16"/>
    <mergeCell ref="BV17:CB17"/>
    <mergeCell ref="AM17:AO17"/>
    <mergeCell ref="AP17:AR17"/>
    <mergeCell ref="AS17:AT17"/>
    <mergeCell ref="AV17:AW17"/>
    <mergeCell ref="AX17:AZ17"/>
    <mergeCell ref="K13:S13"/>
    <mergeCell ref="AM13:AR13"/>
    <mergeCell ref="AS13:AZ13"/>
    <mergeCell ref="BA13:BG13"/>
    <mergeCell ref="AJ547:AL547"/>
    <mergeCell ref="AM547:AO547"/>
    <mergeCell ref="AP547:AR547"/>
    <mergeCell ref="AS547:AT547"/>
    <mergeCell ref="AV547:AW547"/>
    <mergeCell ref="AX547:AZ547"/>
    <mergeCell ref="BV547:CB547"/>
    <mergeCell ref="BP548:BT548"/>
    <mergeCell ref="BW548:CA548"/>
    <mergeCell ref="CD548:CH548"/>
    <mergeCell ref="BO551:BU551"/>
    <mergeCell ref="CC551:CI551"/>
    <mergeCell ref="Y4:BE5"/>
    <mergeCell ref="BF4:BU5"/>
    <mergeCell ref="AX9:BP10"/>
    <mergeCell ref="BV9:CI10"/>
    <mergeCell ref="CC15:CI17"/>
    <mergeCell ref="BA30:BN32"/>
    <mergeCell ref="BO31:BU32"/>
    <mergeCell ref="BV31:CB32"/>
    <mergeCell ref="CC31:CI32"/>
    <mergeCell ref="BD33:BN36"/>
    <mergeCell ref="BV33:CB36"/>
    <mergeCell ref="BA34:BC36"/>
    <mergeCell ref="BO34:BU36"/>
    <mergeCell ref="CC34:CI36"/>
    <mergeCell ref="Y41:BE42"/>
    <mergeCell ref="BF41:BU42"/>
    <mergeCell ref="AX46:BP47"/>
    <mergeCell ref="BV544:CB544"/>
    <mergeCell ref="BV541:CB541"/>
    <mergeCell ref="AE538:AF538"/>
    <mergeCell ref="L545:S545"/>
    <mergeCell ref="AE545:AF545"/>
    <mergeCell ref="AH545:AI545"/>
    <mergeCell ref="AJ545:AL545"/>
    <mergeCell ref="AM545:AO545"/>
    <mergeCell ref="AP545:AR545"/>
    <mergeCell ref="AS545:AT545"/>
    <mergeCell ref="AV545:AW545"/>
    <mergeCell ref="AX545:AZ545"/>
    <mergeCell ref="K546:S546"/>
    <mergeCell ref="AE546:AL546"/>
    <mergeCell ref="AM546:AO546"/>
    <mergeCell ref="AP546:AR546"/>
    <mergeCell ref="AS546:AT546"/>
    <mergeCell ref="AV546:AW546"/>
    <mergeCell ref="AX546:AZ546"/>
    <mergeCell ref="L542:S542"/>
    <mergeCell ref="AE542:AF542"/>
    <mergeCell ref="AH542:AI542"/>
    <mergeCell ref="AJ542:AL542"/>
    <mergeCell ref="AM542:AO542"/>
    <mergeCell ref="AP542:AR542"/>
    <mergeCell ref="AS542:AT542"/>
    <mergeCell ref="AV542:AW542"/>
    <mergeCell ref="AX542:AZ542"/>
    <mergeCell ref="K543:S543"/>
    <mergeCell ref="AE543:AL543"/>
    <mergeCell ref="AM543:AO543"/>
    <mergeCell ref="AP543:AR543"/>
    <mergeCell ref="AS543:AT543"/>
    <mergeCell ref="AV543:AW543"/>
    <mergeCell ref="AX543:AZ543"/>
    <mergeCell ref="K544:R544"/>
    <mergeCell ref="AE544:AF544"/>
    <mergeCell ref="AH544:AI544"/>
    <mergeCell ref="AJ544:AL544"/>
    <mergeCell ref="AM544:AO544"/>
    <mergeCell ref="AP544:AR544"/>
    <mergeCell ref="AS544:AT544"/>
    <mergeCell ref="AV544:AW544"/>
    <mergeCell ref="AX544:AZ544"/>
    <mergeCell ref="K540:S540"/>
    <mergeCell ref="AE540:AL540"/>
    <mergeCell ref="AM540:AO540"/>
    <mergeCell ref="AP540:AR540"/>
    <mergeCell ref="AS540:AT540"/>
    <mergeCell ref="AV540:AW540"/>
    <mergeCell ref="AX540:AZ540"/>
    <mergeCell ref="K541:R541"/>
    <mergeCell ref="AE541:AF541"/>
    <mergeCell ref="AH541:AI541"/>
    <mergeCell ref="AJ541:AL541"/>
    <mergeCell ref="AM541:AO541"/>
    <mergeCell ref="AP541:AR541"/>
    <mergeCell ref="AS541:AT541"/>
    <mergeCell ref="AV541:AW541"/>
    <mergeCell ref="AX541:AZ541"/>
    <mergeCell ref="AS539:AT539"/>
    <mergeCell ref="AV539:AW539"/>
    <mergeCell ref="AX539:AZ539"/>
    <mergeCell ref="BV535:CB535"/>
    <mergeCell ref="L536:S536"/>
    <mergeCell ref="AE536:AF536"/>
    <mergeCell ref="AH536:AI536"/>
    <mergeCell ref="AJ536:AL536"/>
    <mergeCell ref="AM536:AO536"/>
    <mergeCell ref="AP536:AR536"/>
    <mergeCell ref="AS536:AT536"/>
    <mergeCell ref="AV536:AW536"/>
    <mergeCell ref="AX536:AZ536"/>
    <mergeCell ref="K537:S537"/>
    <mergeCell ref="AE537:AL537"/>
    <mergeCell ref="AM537:AO537"/>
    <mergeCell ref="AP537:AR537"/>
    <mergeCell ref="AS537:AT537"/>
    <mergeCell ref="AV537:AW537"/>
    <mergeCell ref="AX537:AZ537"/>
    <mergeCell ref="AV538:AW538"/>
    <mergeCell ref="AX538:AZ538"/>
    <mergeCell ref="BV538:CB538"/>
    <mergeCell ref="L539:S539"/>
    <mergeCell ref="AE539:AF539"/>
    <mergeCell ref="AH539:AI539"/>
    <mergeCell ref="K535:R535"/>
    <mergeCell ref="AE535:AF535"/>
    <mergeCell ref="AH535:AI535"/>
    <mergeCell ref="AX527:BP528"/>
    <mergeCell ref="BV527:CI528"/>
    <mergeCell ref="K529:S529"/>
    <mergeCell ref="AM529:AR529"/>
    <mergeCell ref="AS529:AZ529"/>
    <mergeCell ref="BA529:BG529"/>
    <mergeCell ref="BH529:BN529"/>
    <mergeCell ref="BO529:BU529"/>
    <mergeCell ref="CC529:CI529"/>
    <mergeCell ref="AS535:AT535"/>
    <mergeCell ref="AV535:AW535"/>
    <mergeCell ref="AX535:AZ535"/>
    <mergeCell ref="K531:S531"/>
    <mergeCell ref="AM531:AR531"/>
    <mergeCell ref="AS531:AZ531"/>
    <mergeCell ref="BA531:BG531"/>
    <mergeCell ref="BH531:BN531"/>
    <mergeCell ref="BO531:BU531"/>
    <mergeCell ref="CC531:CI531"/>
    <mergeCell ref="T532:V532"/>
    <mergeCell ref="AM532:AO532"/>
    <mergeCell ref="AP532:AR532"/>
    <mergeCell ref="AS532:AW532"/>
    <mergeCell ref="AX532:AZ532"/>
    <mergeCell ref="BA532:BG532"/>
    <mergeCell ref="BH532:BN532"/>
    <mergeCell ref="BO532:BU532"/>
    <mergeCell ref="BV532:CB532"/>
    <mergeCell ref="CC532:CI532"/>
    <mergeCell ref="CC533:CI535"/>
    <mergeCell ref="AM533:AO533"/>
    <mergeCell ref="AP533:AR533"/>
    <mergeCell ref="K530:S530"/>
    <mergeCell ref="AM530:AR530"/>
    <mergeCell ref="AS530:AZ530"/>
    <mergeCell ref="BA530:BG530"/>
    <mergeCell ref="BH530:BN530"/>
    <mergeCell ref="BO530:BU530"/>
    <mergeCell ref="CC530:CI530"/>
    <mergeCell ref="BA511:BN513"/>
    <mergeCell ref="BO512:BU513"/>
    <mergeCell ref="BV512:CB513"/>
    <mergeCell ref="CC512:CI513"/>
    <mergeCell ref="BD514:BN517"/>
    <mergeCell ref="BV514:CB517"/>
    <mergeCell ref="BA515:BC517"/>
    <mergeCell ref="BO515:BU517"/>
    <mergeCell ref="CC515:CI517"/>
    <mergeCell ref="AP510:AR510"/>
    <mergeCell ref="AS510:AT510"/>
    <mergeCell ref="AV510:AW510"/>
    <mergeCell ref="AX510:AZ510"/>
    <mergeCell ref="BV510:CB510"/>
    <mergeCell ref="BP511:BT511"/>
    <mergeCell ref="BW511:CA511"/>
    <mergeCell ref="CD511:CH511"/>
    <mergeCell ref="BO514:BU514"/>
    <mergeCell ref="CC514:CI514"/>
    <mergeCell ref="AS527:AW527"/>
    <mergeCell ref="BQ527:BU527"/>
    <mergeCell ref="AS528:AW528"/>
    <mergeCell ref="BQ528:BU528"/>
    <mergeCell ref="Y522:BE523"/>
    <mergeCell ref="BF522:BU523"/>
    <mergeCell ref="K507:R507"/>
    <mergeCell ref="AE507:AF507"/>
    <mergeCell ref="AH507:AI507"/>
    <mergeCell ref="AJ507:AL507"/>
    <mergeCell ref="AM507:AO507"/>
    <mergeCell ref="AP507:AR507"/>
    <mergeCell ref="AS507:AT507"/>
    <mergeCell ref="AV507:AW507"/>
    <mergeCell ref="AX507:AZ507"/>
    <mergeCell ref="BV507:CB507"/>
    <mergeCell ref="L508:S508"/>
    <mergeCell ref="AE508:AF508"/>
    <mergeCell ref="AH508:AI508"/>
    <mergeCell ref="AJ508:AL508"/>
    <mergeCell ref="AM508:AO508"/>
    <mergeCell ref="AP508:AR508"/>
    <mergeCell ref="AS508:AT508"/>
    <mergeCell ref="AV508:AW508"/>
    <mergeCell ref="AX508:AZ508"/>
    <mergeCell ref="L505:S505"/>
    <mergeCell ref="AE505:AF505"/>
    <mergeCell ref="AH505:AI505"/>
    <mergeCell ref="AJ505:AL505"/>
    <mergeCell ref="AM505:AO505"/>
    <mergeCell ref="AP505:AR505"/>
    <mergeCell ref="AS505:AT505"/>
    <mergeCell ref="AV505:AW505"/>
    <mergeCell ref="AX505:AZ505"/>
    <mergeCell ref="K506:S506"/>
    <mergeCell ref="AE506:AL506"/>
    <mergeCell ref="AM506:AO506"/>
    <mergeCell ref="AP506:AR506"/>
    <mergeCell ref="AS506:AT506"/>
    <mergeCell ref="AV506:AW506"/>
    <mergeCell ref="AX506:AZ506"/>
    <mergeCell ref="L502:S502"/>
    <mergeCell ref="AE502:AF502"/>
    <mergeCell ref="AH502:AI502"/>
    <mergeCell ref="AJ502:AL502"/>
    <mergeCell ref="AM502:AO502"/>
    <mergeCell ref="AP502:AR502"/>
    <mergeCell ref="AS502:AT502"/>
    <mergeCell ref="AV502:AW502"/>
    <mergeCell ref="AX502:AZ502"/>
    <mergeCell ref="K503:S503"/>
    <mergeCell ref="AE503:AL503"/>
    <mergeCell ref="AM503:AO503"/>
    <mergeCell ref="AP503:AR503"/>
    <mergeCell ref="AS503:AT503"/>
    <mergeCell ref="AV503:AW503"/>
    <mergeCell ref="AX503:AZ503"/>
    <mergeCell ref="AM500:AO500"/>
    <mergeCell ref="AP500:AR500"/>
    <mergeCell ref="AS500:AT500"/>
    <mergeCell ref="AV500:AW500"/>
    <mergeCell ref="AX500:AZ500"/>
    <mergeCell ref="K501:R501"/>
    <mergeCell ref="AE501:AF501"/>
    <mergeCell ref="AH501:AI501"/>
    <mergeCell ref="AJ501:AL501"/>
    <mergeCell ref="AM501:AO501"/>
    <mergeCell ref="AP501:AR501"/>
    <mergeCell ref="AS501:AT501"/>
    <mergeCell ref="AV501:AW501"/>
    <mergeCell ref="AX501:AZ501"/>
    <mergeCell ref="BV501:CB501"/>
    <mergeCell ref="K498:R498"/>
    <mergeCell ref="AE498:AF498"/>
    <mergeCell ref="AH498:AI498"/>
    <mergeCell ref="AJ498:AL498"/>
    <mergeCell ref="AM498:AO498"/>
    <mergeCell ref="AP498:AR498"/>
    <mergeCell ref="AS498:AT498"/>
    <mergeCell ref="AV498:AW498"/>
    <mergeCell ref="AX498:AZ498"/>
    <mergeCell ref="BV498:CB498"/>
    <mergeCell ref="L499:S499"/>
    <mergeCell ref="AE499:AF499"/>
    <mergeCell ref="AH499:AI499"/>
    <mergeCell ref="AJ499:AL499"/>
    <mergeCell ref="AM499:AO499"/>
    <mergeCell ref="AP499:AR499"/>
    <mergeCell ref="AS499:AT499"/>
    <mergeCell ref="AV499:AW499"/>
    <mergeCell ref="AX499:AZ499"/>
    <mergeCell ref="T495:V495"/>
    <mergeCell ref="AM495:AO495"/>
    <mergeCell ref="AP495:AR495"/>
    <mergeCell ref="AS495:AW495"/>
    <mergeCell ref="AX495:AZ495"/>
    <mergeCell ref="BA495:BG495"/>
    <mergeCell ref="BH495:BN495"/>
    <mergeCell ref="BO495:BU495"/>
    <mergeCell ref="BV495:CB495"/>
    <mergeCell ref="CC495:CI495"/>
    <mergeCell ref="AM496:AO496"/>
    <mergeCell ref="AP496:AR496"/>
    <mergeCell ref="AS496:AT496"/>
    <mergeCell ref="AV496:AW496"/>
    <mergeCell ref="AX496:AZ496"/>
    <mergeCell ref="AE497:AL497"/>
    <mergeCell ref="AM497:AO497"/>
    <mergeCell ref="AP497:AR497"/>
    <mergeCell ref="AS497:AT497"/>
    <mergeCell ref="AV497:AW497"/>
    <mergeCell ref="AX497:AZ497"/>
    <mergeCell ref="CC496:CI498"/>
    <mergeCell ref="AS491:AW491"/>
    <mergeCell ref="BQ491:BU491"/>
    <mergeCell ref="K492:S492"/>
    <mergeCell ref="AM492:AR492"/>
    <mergeCell ref="AS492:AZ492"/>
    <mergeCell ref="BA492:BG492"/>
    <mergeCell ref="BH492:BN492"/>
    <mergeCell ref="BO492:BU492"/>
    <mergeCell ref="CC492:CI492"/>
    <mergeCell ref="K493:S493"/>
    <mergeCell ref="AM493:AR493"/>
    <mergeCell ref="AS493:AZ493"/>
    <mergeCell ref="BA493:BG493"/>
    <mergeCell ref="BH493:BN493"/>
    <mergeCell ref="BO493:BU493"/>
    <mergeCell ref="CC493:CI493"/>
    <mergeCell ref="K494:S494"/>
    <mergeCell ref="AM494:AR494"/>
    <mergeCell ref="AS494:AZ494"/>
    <mergeCell ref="BA494:BG494"/>
    <mergeCell ref="BH494:BN494"/>
    <mergeCell ref="BO494:BU494"/>
    <mergeCell ref="CC494:CI494"/>
    <mergeCell ref="AX490:BP491"/>
    <mergeCell ref="BV490:CI491"/>
    <mergeCell ref="BP474:BT474"/>
    <mergeCell ref="BW474:CA474"/>
    <mergeCell ref="CD474:CH474"/>
    <mergeCell ref="BO477:BU477"/>
    <mergeCell ref="CC477:CI477"/>
    <mergeCell ref="AS490:AW490"/>
    <mergeCell ref="BQ490:BU490"/>
    <mergeCell ref="BA474:BN476"/>
    <mergeCell ref="BO475:BU476"/>
    <mergeCell ref="BV475:CB476"/>
    <mergeCell ref="CC475:CI476"/>
    <mergeCell ref="BD477:BN480"/>
    <mergeCell ref="BV477:CB480"/>
    <mergeCell ref="BA478:BC480"/>
    <mergeCell ref="BO478:BU480"/>
    <mergeCell ref="CC478:CI480"/>
    <mergeCell ref="Y485:BE486"/>
    <mergeCell ref="BF485:BU486"/>
    <mergeCell ref="AE471:AF471"/>
    <mergeCell ref="AH471:AI471"/>
    <mergeCell ref="AJ471:AL471"/>
    <mergeCell ref="AM471:AO471"/>
    <mergeCell ref="AP471:AR471"/>
    <mergeCell ref="AS471:AT471"/>
    <mergeCell ref="AV471:AW471"/>
    <mergeCell ref="AX471:AZ471"/>
    <mergeCell ref="K472:S472"/>
    <mergeCell ref="AE472:AL472"/>
    <mergeCell ref="AM472:AO472"/>
    <mergeCell ref="AP472:AR472"/>
    <mergeCell ref="AS472:AT472"/>
    <mergeCell ref="AV472:AW472"/>
    <mergeCell ref="AX472:AZ472"/>
    <mergeCell ref="L468:S468"/>
    <mergeCell ref="AE468:AF468"/>
    <mergeCell ref="AH468:AI468"/>
    <mergeCell ref="AJ468:AL468"/>
    <mergeCell ref="AM468:AO468"/>
    <mergeCell ref="AP468:AR468"/>
    <mergeCell ref="AS468:AT468"/>
    <mergeCell ref="AV468:AW468"/>
    <mergeCell ref="AX468:AZ468"/>
    <mergeCell ref="K469:S469"/>
    <mergeCell ref="AE469:AL469"/>
    <mergeCell ref="AM469:AO469"/>
    <mergeCell ref="AP469:AR469"/>
    <mergeCell ref="AS469:AT469"/>
    <mergeCell ref="AV469:AW469"/>
    <mergeCell ref="AX469:AZ469"/>
    <mergeCell ref="K470:R470"/>
    <mergeCell ref="AE470:AF470"/>
    <mergeCell ref="AH470:AI470"/>
    <mergeCell ref="AJ470:AL470"/>
    <mergeCell ref="AM470:AO470"/>
    <mergeCell ref="AP470:AR470"/>
    <mergeCell ref="AS470:AT470"/>
    <mergeCell ref="AV470:AW470"/>
    <mergeCell ref="AX470:AZ470"/>
    <mergeCell ref="K466:S466"/>
    <mergeCell ref="AE466:AL466"/>
    <mergeCell ref="AM466:AO466"/>
    <mergeCell ref="AP466:AR466"/>
    <mergeCell ref="AS466:AT466"/>
    <mergeCell ref="AV466:AW466"/>
    <mergeCell ref="AX466:AZ466"/>
    <mergeCell ref="K467:R467"/>
    <mergeCell ref="AE467:AF467"/>
    <mergeCell ref="AH467:AI467"/>
    <mergeCell ref="AJ467:AL467"/>
    <mergeCell ref="AM467:AO467"/>
    <mergeCell ref="AP467:AR467"/>
    <mergeCell ref="AS467:AT467"/>
    <mergeCell ref="AV467:AW467"/>
    <mergeCell ref="AX467:AZ467"/>
    <mergeCell ref="AH465:AI465"/>
    <mergeCell ref="AJ465:AL465"/>
    <mergeCell ref="AM465:AO465"/>
    <mergeCell ref="AP465:AR465"/>
    <mergeCell ref="AS465:AT465"/>
    <mergeCell ref="AV465:AW465"/>
    <mergeCell ref="AX465:AZ465"/>
    <mergeCell ref="BV461:CB461"/>
    <mergeCell ref="L462:S462"/>
    <mergeCell ref="AE462:AF462"/>
    <mergeCell ref="AH462:AI462"/>
    <mergeCell ref="AJ462:AL462"/>
    <mergeCell ref="AM462:AO462"/>
    <mergeCell ref="AP462:AR462"/>
    <mergeCell ref="AS462:AT462"/>
    <mergeCell ref="AV462:AW462"/>
    <mergeCell ref="AX462:AZ462"/>
    <mergeCell ref="K463:S463"/>
    <mergeCell ref="AE463:AL463"/>
    <mergeCell ref="AM463:AO463"/>
    <mergeCell ref="AP463:AR463"/>
    <mergeCell ref="AS463:AT463"/>
    <mergeCell ref="AV463:AW463"/>
    <mergeCell ref="AX463:AZ463"/>
    <mergeCell ref="AP464:AR464"/>
    <mergeCell ref="AS464:AT464"/>
    <mergeCell ref="AV464:AW464"/>
    <mergeCell ref="AX464:AZ464"/>
    <mergeCell ref="BV464:CB464"/>
    <mergeCell ref="L465:S465"/>
    <mergeCell ref="K461:R461"/>
    <mergeCell ref="AX453:BP454"/>
    <mergeCell ref="BV453:CI454"/>
    <mergeCell ref="K455:S455"/>
    <mergeCell ref="AM455:AR455"/>
    <mergeCell ref="AS455:AZ455"/>
    <mergeCell ref="BA455:BG455"/>
    <mergeCell ref="BH455:BN455"/>
    <mergeCell ref="BO455:BU455"/>
    <mergeCell ref="CC455:CI455"/>
    <mergeCell ref="AM461:AO461"/>
    <mergeCell ref="AP461:AR461"/>
    <mergeCell ref="AS461:AT461"/>
    <mergeCell ref="AV461:AW461"/>
    <mergeCell ref="AX461:AZ461"/>
    <mergeCell ref="K457:S457"/>
    <mergeCell ref="AM457:AR457"/>
    <mergeCell ref="AS457:AZ457"/>
    <mergeCell ref="BA457:BG457"/>
    <mergeCell ref="BH457:BN457"/>
    <mergeCell ref="BO457:BU457"/>
    <mergeCell ref="CC457:CI457"/>
    <mergeCell ref="T458:V458"/>
    <mergeCell ref="AM458:AO458"/>
    <mergeCell ref="AP458:AR458"/>
    <mergeCell ref="AS458:AW458"/>
    <mergeCell ref="AX458:AZ458"/>
    <mergeCell ref="BA458:BG458"/>
    <mergeCell ref="BH458:BN458"/>
    <mergeCell ref="BO458:BU458"/>
    <mergeCell ref="BV458:CB458"/>
    <mergeCell ref="CC458:CI458"/>
    <mergeCell ref="CC459:CI461"/>
    <mergeCell ref="K456:S456"/>
    <mergeCell ref="AM456:AR456"/>
    <mergeCell ref="AS456:AZ456"/>
    <mergeCell ref="BA456:BG456"/>
    <mergeCell ref="BH456:BN456"/>
    <mergeCell ref="BO456:BU456"/>
    <mergeCell ref="CC456:CI456"/>
    <mergeCell ref="BA437:BN439"/>
    <mergeCell ref="BO438:BU439"/>
    <mergeCell ref="BV438:CB439"/>
    <mergeCell ref="CC438:CI439"/>
    <mergeCell ref="BD440:BN443"/>
    <mergeCell ref="BV440:CB443"/>
    <mergeCell ref="BA441:BC443"/>
    <mergeCell ref="BO441:BU443"/>
    <mergeCell ref="CC441:CI443"/>
    <mergeCell ref="AP436:AR436"/>
    <mergeCell ref="AS436:AT436"/>
    <mergeCell ref="AV436:AW436"/>
    <mergeCell ref="AX436:AZ436"/>
    <mergeCell ref="BV436:CB436"/>
    <mergeCell ref="BP437:BT437"/>
    <mergeCell ref="BW437:CA437"/>
    <mergeCell ref="CD437:CH437"/>
    <mergeCell ref="BO440:BU440"/>
    <mergeCell ref="CC440:CI440"/>
    <mergeCell ref="AS453:AW453"/>
    <mergeCell ref="BQ453:BU453"/>
    <mergeCell ref="AS454:AW454"/>
    <mergeCell ref="BQ454:BU454"/>
    <mergeCell ref="Y448:BE449"/>
    <mergeCell ref="BF448:BU449"/>
    <mergeCell ref="K433:R433"/>
    <mergeCell ref="AE433:AF433"/>
    <mergeCell ref="AH433:AI433"/>
    <mergeCell ref="AJ433:AL433"/>
    <mergeCell ref="AM433:AO433"/>
    <mergeCell ref="AP433:AR433"/>
    <mergeCell ref="AS433:AT433"/>
    <mergeCell ref="AV433:AW433"/>
    <mergeCell ref="AX433:AZ433"/>
    <mergeCell ref="BV433:CB433"/>
    <mergeCell ref="L434:S434"/>
    <mergeCell ref="AE434:AF434"/>
    <mergeCell ref="AH434:AI434"/>
    <mergeCell ref="AJ434:AL434"/>
    <mergeCell ref="AM434:AO434"/>
    <mergeCell ref="AP434:AR434"/>
    <mergeCell ref="AS434:AT434"/>
    <mergeCell ref="AV434:AW434"/>
    <mergeCell ref="AX434:AZ434"/>
    <mergeCell ref="L431:S431"/>
    <mergeCell ref="AE431:AF431"/>
    <mergeCell ref="AH431:AI431"/>
    <mergeCell ref="AJ431:AL431"/>
    <mergeCell ref="AM431:AO431"/>
    <mergeCell ref="AP431:AR431"/>
    <mergeCell ref="AS431:AT431"/>
    <mergeCell ref="AV431:AW431"/>
    <mergeCell ref="AX431:AZ431"/>
    <mergeCell ref="K432:S432"/>
    <mergeCell ref="AE432:AL432"/>
    <mergeCell ref="AM432:AO432"/>
    <mergeCell ref="AP432:AR432"/>
    <mergeCell ref="AS432:AT432"/>
    <mergeCell ref="AV432:AW432"/>
    <mergeCell ref="AX432:AZ432"/>
    <mergeCell ref="L428:S428"/>
    <mergeCell ref="AE428:AF428"/>
    <mergeCell ref="AH428:AI428"/>
    <mergeCell ref="AJ428:AL428"/>
    <mergeCell ref="AM428:AO428"/>
    <mergeCell ref="AP428:AR428"/>
    <mergeCell ref="AS428:AT428"/>
    <mergeCell ref="AV428:AW428"/>
    <mergeCell ref="AX428:AZ428"/>
    <mergeCell ref="K429:S429"/>
    <mergeCell ref="AE429:AL429"/>
    <mergeCell ref="AM429:AO429"/>
    <mergeCell ref="AP429:AR429"/>
    <mergeCell ref="AS429:AT429"/>
    <mergeCell ref="AV429:AW429"/>
    <mergeCell ref="AX429:AZ429"/>
    <mergeCell ref="AM426:AO426"/>
    <mergeCell ref="AP426:AR426"/>
    <mergeCell ref="AS426:AT426"/>
    <mergeCell ref="AV426:AW426"/>
    <mergeCell ref="AX426:AZ426"/>
    <mergeCell ref="K427:R427"/>
    <mergeCell ref="AE427:AF427"/>
    <mergeCell ref="AH427:AI427"/>
    <mergeCell ref="AJ427:AL427"/>
    <mergeCell ref="AM427:AO427"/>
    <mergeCell ref="AP427:AR427"/>
    <mergeCell ref="AS427:AT427"/>
    <mergeCell ref="AV427:AW427"/>
    <mergeCell ref="AX427:AZ427"/>
    <mergeCell ref="BV427:CB427"/>
    <mergeCell ref="K424:R424"/>
    <mergeCell ref="AE424:AF424"/>
    <mergeCell ref="AH424:AI424"/>
    <mergeCell ref="AJ424:AL424"/>
    <mergeCell ref="AM424:AO424"/>
    <mergeCell ref="AP424:AR424"/>
    <mergeCell ref="AS424:AT424"/>
    <mergeCell ref="AV424:AW424"/>
    <mergeCell ref="AX424:AZ424"/>
    <mergeCell ref="BV424:CB424"/>
    <mergeCell ref="L425:S425"/>
    <mergeCell ref="AE425:AF425"/>
    <mergeCell ref="AH425:AI425"/>
    <mergeCell ref="AJ425:AL425"/>
    <mergeCell ref="AM425:AO425"/>
    <mergeCell ref="AP425:AR425"/>
    <mergeCell ref="AS425:AT425"/>
    <mergeCell ref="AV425:AW425"/>
    <mergeCell ref="AX425:AZ425"/>
    <mergeCell ref="T421:V421"/>
    <mergeCell ref="AM421:AO421"/>
    <mergeCell ref="AP421:AR421"/>
    <mergeCell ref="AS421:AW421"/>
    <mergeCell ref="AX421:AZ421"/>
    <mergeCell ref="BA421:BG421"/>
    <mergeCell ref="BH421:BN421"/>
    <mergeCell ref="BO421:BU421"/>
    <mergeCell ref="BV421:CB421"/>
    <mergeCell ref="CC421:CI421"/>
    <mergeCell ref="AM422:AO422"/>
    <mergeCell ref="AP422:AR422"/>
    <mergeCell ref="AS422:AT422"/>
    <mergeCell ref="AV422:AW422"/>
    <mergeCell ref="AX422:AZ422"/>
    <mergeCell ref="AE423:AL423"/>
    <mergeCell ref="AM423:AO423"/>
    <mergeCell ref="AP423:AR423"/>
    <mergeCell ref="AS423:AT423"/>
    <mergeCell ref="AV423:AW423"/>
    <mergeCell ref="AX423:AZ423"/>
    <mergeCell ref="CC422:CI424"/>
    <mergeCell ref="AS417:AW417"/>
    <mergeCell ref="BQ417:BU417"/>
    <mergeCell ref="K418:S418"/>
    <mergeCell ref="AM418:AR418"/>
    <mergeCell ref="AS418:AZ418"/>
    <mergeCell ref="BA418:BG418"/>
    <mergeCell ref="BH418:BN418"/>
    <mergeCell ref="BO418:BU418"/>
    <mergeCell ref="CC418:CI418"/>
    <mergeCell ref="K419:S419"/>
    <mergeCell ref="AM419:AR419"/>
    <mergeCell ref="AS419:AZ419"/>
    <mergeCell ref="BA419:BG419"/>
    <mergeCell ref="BH419:BN419"/>
    <mergeCell ref="BO419:BU419"/>
    <mergeCell ref="CC419:CI419"/>
    <mergeCell ref="K420:S420"/>
    <mergeCell ref="AM420:AR420"/>
    <mergeCell ref="AS420:AZ420"/>
    <mergeCell ref="BA420:BG420"/>
    <mergeCell ref="BH420:BN420"/>
    <mergeCell ref="BO420:BU420"/>
    <mergeCell ref="CC420:CI420"/>
    <mergeCell ref="AX416:BP417"/>
    <mergeCell ref="BV416:CI417"/>
    <mergeCell ref="BP400:BT400"/>
    <mergeCell ref="BW400:CA400"/>
    <mergeCell ref="CD400:CH400"/>
    <mergeCell ref="BO403:BU403"/>
    <mergeCell ref="CC403:CI403"/>
    <mergeCell ref="AS416:AW416"/>
    <mergeCell ref="BQ416:BU416"/>
    <mergeCell ref="BA400:BN402"/>
    <mergeCell ref="BO401:BU402"/>
    <mergeCell ref="BV401:CB402"/>
    <mergeCell ref="CC401:CI402"/>
    <mergeCell ref="BD403:BN406"/>
    <mergeCell ref="BV403:CB406"/>
    <mergeCell ref="BA404:BC406"/>
    <mergeCell ref="BO404:BU406"/>
    <mergeCell ref="CC404:CI406"/>
    <mergeCell ref="Y411:BE412"/>
    <mergeCell ref="BF411:BU412"/>
    <mergeCell ref="AE397:AF397"/>
    <mergeCell ref="AH397:AI397"/>
    <mergeCell ref="AJ397:AL397"/>
    <mergeCell ref="AM397:AO397"/>
    <mergeCell ref="AP397:AR397"/>
    <mergeCell ref="AS397:AT397"/>
    <mergeCell ref="AV397:AW397"/>
    <mergeCell ref="AX397:AZ397"/>
    <mergeCell ref="K398:S398"/>
    <mergeCell ref="AE398:AL398"/>
    <mergeCell ref="AM398:AO398"/>
    <mergeCell ref="AP398:AR398"/>
    <mergeCell ref="AS398:AT398"/>
    <mergeCell ref="AV398:AW398"/>
    <mergeCell ref="AX398:AZ398"/>
    <mergeCell ref="L394:S394"/>
    <mergeCell ref="AE394:AF394"/>
    <mergeCell ref="AH394:AI394"/>
    <mergeCell ref="AJ394:AL394"/>
    <mergeCell ref="AM394:AO394"/>
    <mergeCell ref="AP394:AR394"/>
    <mergeCell ref="AS394:AT394"/>
    <mergeCell ref="AV394:AW394"/>
    <mergeCell ref="AX394:AZ394"/>
    <mergeCell ref="K395:S395"/>
    <mergeCell ref="AE395:AL395"/>
    <mergeCell ref="AM395:AO395"/>
    <mergeCell ref="AP395:AR395"/>
    <mergeCell ref="AS395:AT395"/>
    <mergeCell ref="AV395:AW395"/>
    <mergeCell ref="AX395:AZ395"/>
    <mergeCell ref="K396:R396"/>
    <mergeCell ref="AE396:AF396"/>
    <mergeCell ref="AH396:AI396"/>
    <mergeCell ref="AJ396:AL396"/>
    <mergeCell ref="AM396:AO396"/>
    <mergeCell ref="AP396:AR396"/>
    <mergeCell ref="AS396:AT396"/>
    <mergeCell ref="AV396:AW396"/>
    <mergeCell ref="AX396:AZ396"/>
    <mergeCell ref="K392:S392"/>
    <mergeCell ref="AE392:AL392"/>
    <mergeCell ref="AM392:AO392"/>
    <mergeCell ref="AP392:AR392"/>
    <mergeCell ref="AS392:AT392"/>
    <mergeCell ref="AV392:AW392"/>
    <mergeCell ref="AX392:AZ392"/>
    <mergeCell ref="K393:R393"/>
    <mergeCell ref="AE393:AF393"/>
    <mergeCell ref="AH393:AI393"/>
    <mergeCell ref="AJ393:AL393"/>
    <mergeCell ref="AM393:AO393"/>
    <mergeCell ref="AP393:AR393"/>
    <mergeCell ref="AS393:AT393"/>
    <mergeCell ref="AV393:AW393"/>
    <mergeCell ref="AX393:AZ393"/>
    <mergeCell ref="AH391:AI391"/>
    <mergeCell ref="AJ391:AL391"/>
    <mergeCell ref="AM391:AO391"/>
    <mergeCell ref="AP391:AR391"/>
    <mergeCell ref="AS391:AT391"/>
    <mergeCell ref="AV391:AW391"/>
    <mergeCell ref="AX391:AZ391"/>
    <mergeCell ref="BV387:CB387"/>
    <mergeCell ref="L388:S388"/>
    <mergeCell ref="AE388:AF388"/>
    <mergeCell ref="AH388:AI388"/>
    <mergeCell ref="AJ388:AL388"/>
    <mergeCell ref="AM388:AO388"/>
    <mergeCell ref="AP388:AR388"/>
    <mergeCell ref="AS388:AT388"/>
    <mergeCell ref="AV388:AW388"/>
    <mergeCell ref="AX388:AZ388"/>
    <mergeCell ref="K389:S389"/>
    <mergeCell ref="AE389:AL389"/>
    <mergeCell ref="AM389:AO389"/>
    <mergeCell ref="AP389:AR389"/>
    <mergeCell ref="AS389:AT389"/>
    <mergeCell ref="AV389:AW389"/>
    <mergeCell ref="AX389:AZ389"/>
    <mergeCell ref="AP390:AR390"/>
    <mergeCell ref="AS390:AT390"/>
    <mergeCell ref="AV390:AW390"/>
    <mergeCell ref="AX390:AZ390"/>
    <mergeCell ref="BV390:CB390"/>
    <mergeCell ref="L391:S391"/>
    <mergeCell ref="K387:R387"/>
    <mergeCell ref="AX379:BP380"/>
    <mergeCell ref="BV379:CI380"/>
    <mergeCell ref="K381:S381"/>
    <mergeCell ref="AM381:AR381"/>
    <mergeCell ref="AS381:AZ381"/>
    <mergeCell ref="BA381:BG381"/>
    <mergeCell ref="BH381:BN381"/>
    <mergeCell ref="BO381:BU381"/>
    <mergeCell ref="CC381:CI381"/>
    <mergeCell ref="AM387:AO387"/>
    <mergeCell ref="AP387:AR387"/>
    <mergeCell ref="AS387:AT387"/>
    <mergeCell ref="AV387:AW387"/>
    <mergeCell ref="AX387:AZ387"/>
    <mergeCell ref="K383:S383"/>
    <mergeCell ref="AM383:AR383"/>
    <mergeCell ref="AS383:AZ383"/>
    <mergeCell ref="BA383:BG383"/>
    <mergeCell ref="BH383:BN383"/>
    <mergeCell ref="BO383:BU383"/>
    <mergeCell ref="CC383:CI383"/>
    <mergeCell ref="T384:V384"/>
    <mergeCell ref="AM384:AO384"/>
    <mergeCell ref="AP384:AR384"/>
    <mergeCell ref="AS384:AW384"/>
    <mergeCell ref="AX384:AZ384"/>
    <mergeCell ref="BA384:BG384"/>
    <mergeCell ref="BH384:BN384"/>
    <mergeCell ref="BO384:BU384"/>
    <mergeCell ref="BV384:CB384"/>
    <mergeCell ref="CC384:CI384"/>
    <mergeCell ref="CC385:CI387"/>
    <mergeCell ref="K382:S382"/>
    <mergeCell ref="AM382:AR382"/>
    <mergeCell ref="AS382:AZ382"/>
    <mergeCell ref="BA382:BG382"/>
    <mergeCell ref="BH382:BN382"/>
    <mergeCell ref="BO382:BU382"/>
    <mergeCell ref="CC382:CI382"/>
    <mergeCell ref="BA363:BN365"/>
    <mergeCell ref="BO364:BU365"/>
    <mergeCell ref="BV364:CB365"/>
    <mergeCell ref="CC364:CI365"/>
    <mergeCell ref="BD366:BN369"/>
    <mergeCell ref="BV366:CB369"/>
    <mergeCell ref="BA367:BC369"/>
    <mergeCell ref="BO367:BU369"/>
    <mergeCell ref="CC367:CI369"/>
    <mergeCell ref="AP362:AR362"/>
    <mergeCell ref="AS362:AT362"/>
    <mergeCell ref="AV362:AW362"/>
    <mergeCell ref="AX362:AZ362"/>
    <mergeCell ref="BV362:CB362"/>
    <mergeCell ref="BP363:BT363"/>
    <mergeCell ref="BW363:CA363"/>
    <mergeCell ref="CD363:CH363"/>
    <mergeCell ref="BO366:BU366"/>
    <mergeCell ref="CC366:CI366"/>
    <mergeCell ref="AS379:AW379"/>
    <mergeCell ref="BQ379:BU379"/>
    <mergeCell ref="AS380:AW380"/>
    <mergeCell ref="BQ380:BU380"/>
    <mergeCell ref="Y374:BE375"/>
    <mergeCell ref="BF374:BU375"/>
    <mergeCell ref="K359:R359"/>
    <mergeCell ref="AE359:AF359"/>
    <mergeCell ref="AH359:AI359"/>
    <mergeCell ref="AJ359:AL359"/>
    <mergeCell ref="AM359:AO359"/>
    <mergeCell ref="AP359:AR359"/>
    <mergeCell ref="AS359:AT359"/>
    <mergeCell ref="AV359:AW359"/>
    <mergeCell ref="AX359:AZ359"/>
    <mergeCell ref="BV359:CB359"/>
    <mergeCell ref="L360:S360"/>
    <mergeCell ref="AE360:AF360"/>
    <mergeCell ref="AH360:AI360"/>
    <mergeCell ref="AJ360:AL360"/>
    <mergeCell ref="AM360:AO360"/>
    <mergeCell ref="AP360:AR360"/>
    <mergeCell ref="AS360:AT360"/>
    <mergeCell ref="AV360:AW360"/>
    <mergeCell ref="AX360:AZ360"/>
    <mergeCell ref="L357:S357"/>
    <mergeCell ref="AE357:AF357"/>
    <mergeCell ref="AH357:AI357"/>
    <mergeCell ref="AJ357:AL357"/>
    <mergeCell ref="AM357:AO357"/>
    <mergeCell ref="AP357:AR357"/>
    <mergeCell ref="AS357:AT357"/>
    <mergeCell ref="AV357:AW357"/>
    <mergeCell ref="AX357:AZ357"/>
    <mergeCell ref="K358:S358"/>
    <mergeCell ref="AE358:AL358"/>
    <mergeCell ref="AM358:AO358"/>
    <mergeCell ref="AP358:AR358"/>
    <mergeCell ref="AS358:AT358"/>
    <mergeCell ref="AV358:AW358"/>
    <mergeCell ref="AX358:AZ358"/>
    <mergeCell ref="L354:S354"/>
    <mergeCell ref="AE354:AF354"/>
    <mergeCell ref="AH354:AI354"/>
    <mergeCell ref="AJ354:AL354"/>
    <mergeCell ref="AM354:AO354"/>
    <mergeCell ref="AP354:AR354"/>
    <mergeCell ref="AS354:AT354"/>
    <mergeCell ref="AV354:AW354"/>
    <mergeCell ref="AX354:AZ354"/>
    <mergeCell ref="K355:S355"/>
    <mergeCell ref="AE355:AL355"/>
    <mergeCell ref="AM355:AO355"/>
    <mergeCell ref="AP355:AR355"/>
    <mergeCell ref="AS355:AT355"/>
    <mergeCell ref="AV355:AW355"/>
    <mergeCell ref="AX355:AZ355"/>
    <mergeCell ref="AM352:AO352"/>
    <mergeCell ref="AP352:AR352"/>
    <mergeCell ref="AS352:AT352"/>
    <mergeCell ref="AV352:AW352"/>
    <mergeCell ref="AX352:AZ352"/>
    <mergeCell ref="K353:R353"/>
    <mergeCell ref="AE353:AF353"/>
    <mergeCell ref="AH353:AI353"/>
    <mergeCell ref="AJ353:AL353"/>
    <mergeCell ref="AM353:AO353"/>
    <mergeCell ref="AP353:AR353"/>
    <mergeCell ref="AS353:AT353"/>
    <mergeCell ref="AV353:AW353"/>
    <mergeCell ref="AX353:AZ353"/>
    <mergeCell ref="BV353:CB353"/>
    <mergeCell ref="K350:R350"/>
    <mergeCell ref="AE350:AF350"/>
    <mergeCell ref="AH350:AI350"/>
    <mergeCell ref="AJ350:AL350"/>
    <mergeCell ref="AM350:AO350"/>
    <mergeCell ref="AP350:AR350"/>
    <mergeCell ref="AS350:AT350"/>
    <mergeCell ref="AV350:AW350"/>
    <mergeCell ref="AX350:AZ350"/>
    <mergeCell ref="BV350:CB350"/>
    <mergeCell ref="L351:S351"/>
    <mergeCell ref="AE351:AF351"/>
    <mergeCell ref="AH351:AI351"/>
    <mergeCell ref="AJ351:AL351"/>
    <mergeCell ref="AM351:AO351"/>
    <mergeCell ref="AP351:AR351"/>
    <mergeCell ref="AS351:AT351"/>
    <mergeCell ref="AV351:AW351"/>
    <mergeCell ref="AX351:AZ351"/>
    <mergeCell ref="T347:V347"/>
    <mergeCell ref="AM347:AO347"/>
    <mergeCell ref="AP347:AR347"/>
    <mergeCell ref="AS347:AW347"/>
    <mergeCell ref="AX347:AZ347"/>
    <mergeCell ref="BA347:BG347"/>
    <mergeCell ref="BH347:BN347"/>
    <mergeCell ref="BO347:BU347"/>
    <mergeCell ref="BV347:CB347"/>
    <mergeCell ref="CC347:CI347"/>
    <mergeCell ref="AM348:AO348"/>
    <mergeCell ref="AP348:AR348"/>
    <mergeCell ref="AS348:AT348"/>
    <mergeCell ref="AV348:AW348"/>
    <mergeCell ref="AX348:AZ348"/>
    <mergeCell ref="AE349:AL349"/>
    <mergeCell ref="AM349:AO349"/>
    <mergeCell ref="AP349:AR349"/>
    <mergeCell ref="AS349:AT349"/>
    <mergeCell ref="AV349:AW349"/>
    <mergeCell ref="AX349:AZ349"/>
    <mergeCell ref="CC348:CI350"/>
    <mergeCell ref="AS343:AW343"/>
    <mergeCell ref="BQ343:BU343"/>
    <mergeCell ref="K344:S344"/>
    <mergeCell ref="AM344:AR344"/>
    <mergeCell ref="AS344:AZ344"/>
    <mergeCell ref="BA344:BG344"/>
    <mergeCell ref="BH344:BN344"/>
    <mergeCell ref="BO344:BU344"/>
    <mergeCell ref="CC344:CI344"/>
    <mergeCell ref="K345:S345"/>
    <mergeCell ref="AM345:AR345"/>
    <mergeCell ref="AS345:AZ345"/>
    <mergeCell ref="BA345:BG345"/>
    <mergeCell ref="BH345:BN345"/>
    <mergeCell ref="BO345:BU345"/>
    <mergeCell ref="CC345:CI345"/>
    <mergeCell ref="K346:S346"/>
    <mergeCell ref="AM346:AR346"/>
    <mergeCell ref="AS346:AZ346"/>
    <mergeCell ref="BA346:BG346"/>
    <mergeCell ref="BH346:BN346"/>
    <mergeCell ref="BO346:BU346"/>
    <mergeCell ref="CC346:CI346"/>
    <mergeCell ref="AX342:BP343"/>
    <mergeCell ref="BV342:CI343"/>
    <mergeCell ref="BP326:BT326"/>
    <mergeCell ref="BW326:CA326"/>
    <mergeCell ref="CD326:CH326"/>
    <mergeCell ref="BO329:BU329"/>
    <mergeCell ref="CC329:CI329"/>
    <mergeCell ref="AS342:AW342"/>
    <mergeCell ref="BQ342:BU342"/>
    <mergeCell ref="BA326:BN328"/>
    <mergeCell ref="BO327:BU328"/>
    <mergeCell ref="BV327:CB328"/>
    <mergeCell ref="CC327:CI328"/>
    <mergeCell ref="BD329:BN332"/>
    <mergeCell ref="BV329:CB332"/>
    <mergeCell ref="BA330:BC332"/>
    <mergeCell ref="BO330:BU332"/>
    <mergeCell ref="CC330:CI332"/>
    <mergeCell ref="Y337:BE338"/>
    <mergeCell ref="BF337:BU338"/>
    <mergeCell ref="AE323:AF323"/>
    <mergeCell ref="AH323:AI323"/>
    <mergeCell ref="AJ323:AL323"/>
    <mergeCell ref="AM323:AO323"/>
    <mergeCell ref="AP323:AR323"/>
    <mergeCell ref="AS323:AT323"/>
    <mergeCell ref="AV323:AW323"/>
    <mergeCell ref="AX323:AZ323"/>
    <mergeCell ref="K324:S324"/>
    <mergeCell ref="AE324:AL324"/>
    <mergeCell ref="AM324:AO324"/>
    <mergeCell ref="AP324:AR324"/>
    <mergeCell ref="AS324:AT324"/>
    <mergeCell ref="AV324:AW324"/>
    <mergeCell ref="AX324:AZ324"/>
    <mergeCell ref="L320:S320"/>
    <mergeCell ref="AE320:AF320"/>
    <mergeCell ref="AH320:AI320"/>
    <mergeCell ref="AJ320:AL320"/>
    <mergeCell ref="AM320:AO320"/>
    <mergeCell ref="AP320:AR320"/>
    <mergeCell ref="AS320:AT320"/>
    <mergeCell ref="AV320:AW320"/>
    <mergeCell ref="AX320:AZ320"/>
    <mergeCell ref="K321:S321"/>
    <mergeCell ref="AE321:AL321"/>
    <mergeCell ref="AM321:AO321"/>
    <mergeCell ref="AP321:AR321"/>
    <mergeCell ref="AS321:AT321"/>
    <mergeCell ref="AV321:AW321"/>
    <mergeCell ref="AX321:AZ321"/>
    <mergeCell ref="K322:R322"/>
    <mergeCell ref="AE322:AF322"/>
    <mergeCell ref="AH322:AI322"/>
    <mergeCell ref="AJ322:AL322"/>
    <mergeCell ref="AM322:AO322"/>
    <mergeCell ref="AP322:AR322"/>
    <mergeCell ref="AS322:AT322"/>
    <mergeCell ref="AV322:AW322"/>
    <mergeCell ref="AX322:AZ322"/>
    <mergeCell ref="K318:S318"/>
    <mergeCell ref="AE318:AL318"/>
    <mergeCell ref="AM318:AO318"/>
    <mergeCell ref="AP318:AR318"/>
    <mergeCell ref="AS318:AT318"/>
    <mergeCell ref="AV318:AW318"/>
    <mergeCell ref="AX318:AZ318"/>
    <mergeCell ref="K319:R319"/>
    <mergeCell ref="AE319:AF319"/>
    <mergeCell ref="AH319:AI319"/>
    <mergeCell ref="AJ319:AL319"/>
    <mergeCell ref="AM319:AO319"/>
    <mergeCell ref="AP319:AR319"/>
    <mergeCell ref="AS319:AT319"/>
    <mergeCell ref="AV319:AW319"/>
    <mergeCell ref="AX319:AZ319"/>
    <mergeCell ref="AH317:AI317"/>
    <mergeCell ref="AJ317:AL317"/>
    <mergeCell ref="AM317:AO317"/>
    <mergeCell ref="AP317:AR317"/>
    <mergeCell ref="AS317:AT317"/>
    <mergeCell ref="AV317:AW317"/>
    <mergeCell ref="AX317:AZ317"/>
    <mergeCell ref="BV313:CB313"/>
    <mergeCell ref="L314:S314"/>
    <mergeCell ref="AE314:AF314"/>
    <mergeCell ref="AH314:AI314"/>
    <mergeCell ref="AJ314:AL314"/>
    <mergeCell ref="AM314:AO314"/>
    <mergeCell ref="AP314:AR314"/>
    <mergeCell ref="AS314:AT314"/>
    <mergeCell ref="AV314:AW314"/>
    <mergeCell ref="AX314:AZ314"/>
    <mergeCell ref="K315:S315"/>
    <mergeCell ref="AE315:AL315"/>
    <mergeCell ref="AM315:AO315"/>
    <mergeCell ref="AP315:AR315"/>
    <mergeCell ref="AS315:AT315"/>
    <mergeCell ref="AV315:AW315"/>
    <mergeCell ref="AX315:AZ315"/>
    <mergeCell ref="AP316:AR316"/>
    <mergeCell ref="AS316:AT316"/>
    <mergeCell ref="AV316:AW316"/>
    <mergeCell ref="AX316:AZ316"/>
    <mergeCell ref="BV316:CB316"/>
    <mergeCell ref="L317:S317"/>
    <mergeCell ref="K313:R313"/>
    <mergeCell ref="AX305:BP306"/>
    <mergeCell ref="BV305:CI306"/>
    <mergeCell ref="K307:S307"/>
    <mergeCell ref="AM307:AR307"/>
    <mergeCell ref="AS307:AZ307"/>
    <mergeCell ref="BA307:BG307"/>
    <mergeCell ref="BH307:BN307"/>
    <mergeCell ref="BO307:BU307"/>
    <mergeCell ref="CC307:CI307"/>
    <mergeCell ref="AM313:AO313"/>
    <mergeCell ref="AP313:AR313"/>
    <mergeCell ref="AS313:AT313"/>
    <mergeCell ref="AV313:AW313"/>
    <mergeCell ref="AX313:AZ313"/>
    <mergeCell ref="K309:S309"/>
    <mergeCell ref="AM309:AR309"/>
    <mergeCell ref="AS309:AZ309"/>
    <mergeCell ref="BA309:BG309"/>
    <mergeCell ref="BH309:BN309"/>
    <mergeCell ref="BO309:BU309"/>
    <mergeCell ref="CC309:CI309"/>
    <mergeCell ref="T310:V310"/>
    <mergeCell ref="AM310:AO310"/>
    <mergeCell ref="AP310:AR310"/>
    <mergeCell ref="AS310:AW310"/>
    <mergeCell ref="AX310:AZ310"/>
    <mergeCell ref="BA310:BG310"/>
    <mergeCell ref="BH310:BN310"/>
    <mergeCell ref="BO310:BU310"/>
    <mergeCell ref="BV310:CB310"/>
    <mergeCell ref="CC310:CI310"/>
    <mergeCell ref="CC311:CI313"/>
    <mergeCell ref="K308:S308"/>
    <mergeCell ref="AM308:AR308"/>
    <mergeCell ref="AS308:AZ308"/>
    <mergeCell ref="BA308:BG308"/>
    <mergeCell ref="BH308:BN308"/>
    <mergeCell ref="BO308:BU308"/>
    <mergeCell ref="CC308:CI308"/>
    <mergeCell ref="BA289:BN291"/>
    <mergeCell ref="BO290:BU291"/>
    <mergeCell ref="BV290:CB291"/>
    <mergeCell ref="CC290:CI291"/>
    <mergeCell ref="BD292:BN295"/>
    <mergeCell ref="BV292:CB295"/>
    <mergeCell ref="BA293:BC295"/>
    <mergeCell ref="BO293:BU295"/>
    <mergeCell ref="CC293:CI295"/>
    <mergeCell ref="AP288:AR288"/>
    <mergeCell ref="AS288:AT288"/>
    <mergeCell ref="AV288:AW288"/>
    <mergeCell ref="AX288:AZ288"/>
    <mergeCell ref="BV288:CB288"/>
    <mergeCell ref="BP289:BT289"/>
    <mergeCell ref="BW289:CA289"/>
    <mergeCell ref="CD289:CH289"/>
    <mergeCell ref="BO292:BU292"/>
    <mergeCell ref="CC292:CI292"/>
    <mergeCell ref="AS305:AW305"/>
    <mergeCell ref="BQ305:BU305"/>
    <mergeCell ref="AS306:AW306"/>
    <mergeCell ref="BQ306:BU306"/>
    <mergeCell ref="Y300:BE301"/>
    <mergeCell ref="BF300:BU301"/>
    <mergeCell ref="K285:R285"/>
    <mergeCell ref="AE285:AF285"/>
    <mergeCell ref="AH285:AI285"/>
    <mergeCell ref="AJ285:AL285"/>
    <mergeCell ref="AM285:AO285"/>
    <mergeCell ref="AP285:AR285"/>
    <mergeCell ref="AS285:AT285"/>
    <mergeCell ref="AV285:AW285"/>
    <mergeCell ref="AX285:AZ285"/>
    <mergeCell ref="BV285:CB285"/>
    <mergeCell ref="L286:S286"/>
    <mergeCell ref="AE286:AF286"/>
    <mergeCell ref="AH286:AI286"/>
    <mergeCell ref="AJ286:AL286"/>
    <mergeCell ref="AM286:AO286"/>
    <mergeCell ref="AP286:AR286"/>
    <mergeCell ref="AS286:AT286"/>
    <mergeCell ref="AV286:AW286"/>
    <mergeCell ref="AX286:AZ286"/>
    <mergeCell ref="L283:S283"/>
    <mergeCell ref="AE283:AF283"/>
    <mergeCell ref="AH283:AI283"/>
    <mergeCell ref="AJ283:AL283"/>
    <mergeCell ref="AM283:AO283"/>
    <mergeCell ref="AP283:AR283"/>
    <mergeCell ref="AS283:AT283"/>
    <mergeCell ref="AV283:AW283"/>
    <mergeCell ref="AX283:AZ283"/>
    <mergeCell ref="K284:S284"/>
    <mergeCell ref="AE284:AL284"/>
    <mergeCell ref="AM284:AO284"/>
    <mergeCell ref="AP284:AR284"/>
    <mergeCell ref="AS284:AT284"/>
    <mergeCell ref="AV284:AW284"/>
    <mergeCell ref="AX284:AZ284"/>
    <mergeCell ref="L280:S280"/>
    <mergeCell ref="AE280:AF280"/>
    <mergeCell ref="AH280:AI280"/>
    <mergeCell ref="AJ280:AL280"/>
    <mergeCell ref="AM280:AO280"/>
    <mergeCell ref="AP280:AR280"/>
    <mergeCell ref="AS280:AT280"/>
    <mergeCell ref="AV280:AW280"/>
    <mergeCell ref="AX280:AZ280"/>
    <mergeCell ref="K281:S281"/>
    <mergeCell ref="AE281:AL281"/>
    <mergeCell ref="AM281:AO281"/>
    <mergeCell ref="AP281:AR281"/>
    <mergeCell ref="AS281:AT281"/>
    <mergeCell ref="AV281:AW281"/>
    <mergeCell ref="AX281:AZ281"/>
    <mergeCell ref="AM278:AO278"/>
    <mergeCell ref="AP278:AR278"/>
    <mergeCell ref="AS278:AT278"/>
    <mergeCell ref="AV278:AW278"/>
    <mergeCell ref="AX278:AZ278"/>
    <mergeCell ref="K279:R279"/>
    <mergeCell ref="AE279:AF279"/>
    <mergeCell ref="AH279:AI279"/>
    <mergeCell ref="AJ279:AL279"/>
    <mergeCell ref="AM279:AO279"/>
    <mergeCell ref="AP279:AR279"/>
    <mergeCell ref="AS279:AT279"/>
    <mergeCell ref="AV279:AW279"/>
    <mergeCell ref="AX279:AZ279"/>
    <mergeCell ref="BV279:CB279"/>
    <mergeCell ref="K276:R276"/>
    <mergeCell ref="AE276:AF276"/>
    <mergeCell ref="AH276:AI276"/>
    <mergeCell ref="AJ276:AL276"/>
    <mergeCell ref="AM276:AO276"/>
    <mergeCell ref="AP276:AR276"/>
    <mergeCell ref="AS276:AT276"/>
    <mergeCell ref="AV276:AW276"/>
    <mergeCell ref="AX276:AZ276"/>
    <mergeCell ref="BV276:CB276"/>
    <mergeCell ref="L277:S277"/>
    <mergeCell ref="AE277:AF277"/>
    <mergeCell ref="AH277:AI277"/>
    <mergeCell ref="AJ277:AL277"/>
    <mergeCell ref="AM277:AO277"/>
    <mergeCell ref="AP277:AR277"/>
    <mergeCell ref="AS277:AT277"/>
    <mergeCell ref="AV277:AW277"/>
    <mergeCell ref="AX277:AZ277"/>
    <mergeCell ref="T273:V273"/>
    <mergeCell ref="AM273:AO273"/>
    <mergeCell ref="AP273:AR273"/>
    <mergeCell ref="AS273:AW273"/>
    <mergeCell ref="AX273:AZ273"/>
    <mergeCell ref="BA273:BG273"/>
    <mergeCell ref="BH273:BN273"/>
    <mergeCell ref="BO273:BU273"/>
    <mergeCell ref="BV273:CB273"/>
    <mergeCell ref="CC273:CI273"/>
    <mergeCell ref="AM274:AO274"/>
    <mergeCell ref="AP274:AR274"/>
    <mergeCell ref="AS274:AT274"/>
    <mergeCell ref="AV274:AW274"/>
    <mergeCell ref="AX274:AZ274"/>
    <mergeCell ref="AE275:AL275"/>
    <mergeCell ref="AM275:AO275"/>
    <mergeCell ref="AP275:AR275"/>
    <mergeCell ref="AS275:AT275"/>
    <mergeCell ref="AV275:AW275"/>
    <mergeCell ref="AX275:AZ275"/>
    <mergeCell ref="CC274:CI276"/>
    <mergeCell ref="AS269:AW269"/>
    <mergeCell ref="BQ269:BU269"/>
    <mergeCell ref="K270:S270"/>
    <mergeCell ref="AM270:AR270"/>
    <mergeCell ref="AS270:AZ270"/>
    <mergeCell ref="BA270:BG270"/>
    <mergeCell ref="BH270:BN270"/>
    <mergeCell ref="BO270:BU270"/>
    <mergeCell ref="CC270:CI270"/>
    <mergeCell ref="K271:S271"/>
    <mergeCell ref="AM271:AR271"/>
    <mergeCell ref="AS271:AZ271"/>
    <mergeCell ref="BA271:BG271"/>
    <mergeCell ref="BH271:BN271"/>
    <mergeCell ref="BO271:BU271"/>
    <mergeCell ref="CC271:CI271"/>
    <mergeCell ref="K272:S272"/>
    <mergeCell ref="AM272:AR272"/>
    <mergeCell ref="AS272:AZ272"/>
    <mergeCell ref="BA272:BG272"/>
    <mergeCell ref="BH272:BN272"/>
    <mergeCell ref="BO272:BU272"/>
    <mergeCell ref="CC272:CI272"/>
    <mergeCell ref="AX268:BP269"/>
    <mergeCell ref="BV268:CI269"/>
    <mergeCell ref="BP252:BT252"/>
    <mergeCell ref="BW252:CA252"/>
    <mergeCell ref="CD252:CH252"/>
    <mergeCell ref="BO255:BU255"/>
    <mergeCell ref="CC255:CI255"/>
    <mergeCell ref="AS268:AW268"/>
    <mergeCell ref="BQ268:BU268"/>
    <mergeCell ref="BA252:BN254"/>
    <mergeCell ref="BO253:BU254"/>
    <mergeCell ref="BV253:CB254"/>
    <mergeCell ref="CC253:CI254"/>
    <mergeCell ref="BD255:BN258"/>
    <mergeCell ref="BV255:CB258"/>
    <mergeCell ref="BA256:BC258"/>
    <mergeCell ref="BO256:BU258"/>
    <mergeCell ref="CC256:CI258"/>
    <mergeCell ref="Y263:BE264"/>
    <mergeCell ref="BF263:BU264"/>
    <mergeCell ref="AE249:AF249"/>
    <mergeCell ref="AH249:AI249"/>
    <mergeCell ref="AJ249:AL249"/>
    <mergeCell ref="AM249:AO249"/>
    <mergeCell ref="AP249:AR249"/>
    <mergeCell ref="AS249:AT249"/>
    <mergeCell ref="AV249:AW249"/>
    <mergeCell ref="AX249:AZ249"/>
    <mergeCell ref="K250:S250"/>
    <mergeCell ref="AE250:AL250"/>
    <mergeCell ref="AM250:AO250"/>
    <mergeCell ref="AP250:AR250"/>
    <mergeCell ref="AS250:AT250"/>
    <mergeCell ref="AV250:AW250"/>
    <mergeCell ref="AX250:AZ250"/>
    <mergeCell ref="L246:S246"/>
    <mergeCell ref="AE246:AF246"/>
    <mergeCell ref="AH246:AI246"/>
    <mergeCell ref="AJ246:AL246"/>
    <mergeCell ref="AM246:AO246"/>
    <mergeCell ref="AP246:AR246"/>
    <mergeCell ref="AS246:AT246"/>
    <mergeCell ref="AV246:AW246"/>
    <mergeCell ref="AX246:AZ246"/>
    <mergeCell ref="K247:S247"/>
    <mergeCell ref="AE247:AL247"/>
    <mergeCell ref="AM247:AO247"/>
    <mergeCell ref="AP247:AR247"/>
    <mergeCell ref="AS247:AT247"/>
    <mergeCell ref="AV247:AW247"/>
    <mergeCell ref="AX247:AZ247"/>
    <mergeCell ref="K248:R248"/>
    <mergeCell ref="AE248:AF248"/>
    <mergeCell ref="AH248:AI248"/>
    <mergeCell ref="AJ248:AL248"/>
    <mergeCell ref="AM248:AO248"/>
    <mergeCell ref="AP248:AR248"/>
    <mergeCell ref="AS248:AT248"/>
    <mergeCell ref="AV248:AW248"/>
    <mergeCell ref="AX248:AZ248"/>
    <mergeCell ref="K244:S244"/>
    <mergeCell ref="AE244:AL244"/>
    <mergeCell ref="AM244:AO244"/>
    <mergeCell ref="AP244:AR244"/>
    <mergeCell ref="AS244:AT244"/>
    <mergeCell ref="AV244:AW244"/>
    <mergeCell ref="AX244:AZ244"/>
    <mergeCell ref="K245:R245"/>
    <mergeCell ref="AE245:AF245"/>
    <mergeCell ref="AH245:AI245"/>
    <mergeCell ref="AJ245:AL245"/>
    <mergeCell ref="AM245:AO245"/>
    <mergeCell ref="AP245:AR245"/>
    <mergeCell ref="AS245:AT245"/>
    <mergeCell ref="AV245:AW245"/>
    <mergeCell ref="AX245:AZ245"/>
    <mergeCell ref="AH243:AI243"/>
    <mergeCell ref="AJ243:AL243"/>
    <mergeCell ref="AM243:AO243"/>
    <mergeCell ref="AP243:AR243"/>
    <mergeCell ref="AS243:AT243"/>
    <mergeCell ref="AV243:AW243"/>
    <mergeCell ref="AX243:AZ243"/>
    <mergeCell ref="BV239:CB239"/>
    <mergeCell ref="L240:S240"/>
    <mergeCell ref="AE240:AF240"/>
    <mergeCell ref="AH240:AI240"/>
    <mergeCell ref="AJ240:AL240"/>
    <mergeCell ref="AM240:AO240"/>
    <mergeCell ref="AP240:AR240"/>
    <mergeCell ref="AS240:AT240"/>
    <mergeCell ref="AV240:AW240"/>
    <mergeCell ref="AX240:AZ240"/>
    <mergeCell ref="K241:S241"/>
    <mergeCell ref="AE241:AL241"/>
    <mergeCell ref="AM241:AO241"/>
    <mergeCell ref="AP241:AR241"/>
    <mergeCell ref="AS241:AT241"/>
    <mergeCell ref="AV241:AW241"/>
    <mergeCell ref="AX241:AZ241"/>
    <mergeCell ref="AP242:AR242"/>
    <mergeCell ref="AS242:AT242"/>
    <mergeCell ref="AV242:AW242"/>
    <mergeCell ref="AX242:AZ242"/>
    <mergeCell ref="BV242:CB242"/>
    <mergeCell ref="L243:S243"/>
    <mergeCell ref="K239:R239"/>
    <mergeCell ref="AX231:BP232"/>
    <mergeCell ref="BV231:CI232"/>
    <mergeCell ref="K233:S233"/>
    <mergeCell ref="AM233:AR233"/>
    <mergeCell ref="AS233:AZ233"/>
    <mergeCell ref="BA233:BG233"/>
    <mergeCell ref="BH233:BN233"/>
    <mergeCell ref="BO233:BU233"/>
    <mergeCell ref="CC233:CI233"/>
    <mergeCell ref="AM239:AO239"/>
    <mergeCell ref="AP239:AR239"/>
    <mergeCell ref="AS239:AT239"/>
    <mergeCell ref="AV239:AW239"/>
    <mergeCell ref="AX239:AZ239"/>
    <mergeCell ref="K235:S235"/>
    <mergeCell ref="AM235:AR235"/>
    <mergeCell ref="AS235:AZ235"/>
    <mergeCell ref="BA235:BG235"/>
    <mergeCell ref="BH235:BN235"/>
    <mergeCell ref="BO235:BU235"/>
    <mergeCell ref="CC235:CI235"/>
    <mergeCell ref="T236:V236"/>
    <mergeCell ref="AM236:AO236"/>
    <mergeCell ref="AP236:AR236"/>
    <mergeCell ref="AS236:AW236"/>
    <mergeCell ref="AX236:AZ236"/>
    <mergeCell ref="BA236:BG236"/>
    <mergeCell ref="BH236:BN236"/>
    <mergeCell ref="BO236:BU236"/>
    <mergeCell ref="BV236:CB236"/>
    <mergeCell ref="CC236:CI236"/>
    <mergeCell ref="CC237:CI239"/>
    <mergeCell ref="K234:S234"/>
    <mergeCell ref="AM234:AR234"/>
    <mergeCell ref="AS234:AZ234"/>
    <mergeCell ref="BA234:BG234"/>
    <mergeCell ref="BH234:BN234"/>
    <mergeCell ref="BO234:BU234"/>
    <mergeCell ref="CC234:CI234"/>
    <mergeCell ref="BA215:BN217"/>
    <mergeCell ref="BO216:BU217"/>
    <mergeCell ref="BV216:CB217"/>
    <mergeCell ref="CC216:CI217"/>
    <mergeCell ref="BD218:BN221"/>
    <mergeCell ref="BV218:CB221"/>
    <mergeCell ref="BA219:BC221"/>
    <mergeCell ref="BO219:BU221"/>
    <mergeCell ref="CC219:CI221"/>
    <mergeCell ref="AP214:AR214"/>
    <mergeCell ref="AS214:AT214"/>
    <mergeCell ref="AV214:AW214"/>
    <mergeCell ref="AX214:AZ214"/>
    <mergeCell ref="BV214:CB214"/>
    <mergeCell ref="BP215:BT215"/>
    <mergeCell ref="BW215:CA215"/>
    <mergeCell ref="CD215:CH215"/>
    <mergeCell ref="BO218:BU218"/>
    <mergeCell ref="CC218:CI218"/>
    <mergeCell ref="AS231:AW231"/>
    <mergeCell ref="BQ231:BU231"/>
    <mergeCell ref="AS232:AW232"/>
    <mergeCell ref="BQ232:BU232"/>
    <mergeCell ref="Y226:BE227"/>
    <mergeCell ref="BF226:BU227"/>
    <mergeCell ref="K211:R211"/>
    <mergeCell ref="AE211:AF211"/>
    <mergeCell ref="AH211:AI211"/>
    <mergeCell ref="AJ211:AL211"/>
    <mergeCell ref="AM211:AO211"/>
    <mergeCell ref="AP211:AR211"/>
    <mergeCell ref="AS211:AT211"/>
    <mergeCell ref="AV211:AW211"/>
    <mergeCell ref="AX211:AZ211"/>
    <mergeCell ref="BV211:CB211"/>
    <mergeCell ref="L212:S212"/>
    <mergeCell ref="AE212:AF212"/>
    <mergeCell ref="AH212:AI212"/>
    <mergeCell ref="AJ212:AL212"/>
    <mergeCell ref="AM212:AO212"/>
    <mergeCell ref="AP212:AR212"/>
    <mergeCell ref="AS212:AT212"/>
    <mergeCell ref="AV212:AW212"/>
    <mergeCell ref="AX212:AZ212"/>
    <mergeCell ref="L209:S209"/>
    <mergeCell ref="AE209:AF209"/>
    <mergeCell ref="AH209:AI209"/>
    <mergeCell ref="AJ209:AL209"/>
    <mergeCell ref="AM209:AO209"/>
    <mergeCell ref="AP209:AR209"/>
    <mergeCell ref="AS209:AT209"/>
    <mergeCell ref="AV209:AW209"/>
    <mergeCell ref="AX209:AZ209"/>
    <mergeCell ref="K210:S210"/>
    <mergeCell ref="AE210:AL210"/>
    <mergeCell ref="AM210:AO210"/>
    <mergeCell ref="AP210:AR210"/>
    <mergeCell ref="AS210:AT210"/>
    <mergeCell ref="AV210:AW210"/>
    <mergeCell ref="AX210:AZ210"/>
    <mergeCell ref="L206:S206"/>
    <mergeCell ref="AE206:AF206"/>
    <mergeCell ref="AH206:AI206"/>
    <mergeCell ref="AJ206:AL206"/>
    <mergeCell ref="AM206:AO206"/>
    <mergeCell ref="AP206:AR206"/>
    <mergeCell ref="AS206:AT206"/>
    <mergeCell ref="AV206:AW206"/>
    <mergeCell ref="AX206:AZ206"/>
    <mergeCell ref="K207:S207"/>
    <mergeCell ref="AE207:AL207"/>
    <mergeCell ref="AM207:AO207"/>
    <mergeCell ref="AP207:AR207"/>
    <mergeCell ref="AS207:AT207"/>
    <mergeCell ref="AV207:AW207"/>
    <mergeCell ref="AX207:AZ207"/>
    <mergeCell ref="AM204:AO204"/>
    <mergeCell ref="AP204:AR204"/>
    <mergeCell ref="AS204:AT204"/>
    <mergeCell ref="AV204:AW204"/>
    <mergeCell ref="AX204:AZ204"/>
    <mergeCell ref="K205:R205"/>
    <mergeCell ref="AE205:AF205"/>
    <mergeCell ref="AH205:AI205"/>
    <mergeCell ref="AJ205:AL205"/>
    <mergeCell ref="AM205:AO205"/>
    <mergeCell ref="AP205:AR205"/>
    <mergeCell ref="AS205:AT205"/>
    <mergeCell ref="AV205:AW205"/>
    <mergeCell ref="AX205:AZ205"/>
    <mergeCell ref="BV205:CB205"/>
    <mergeCell ref="K202:R202"/>
    <mergeCell ref="AE202:AF202"/>
    <mergeCell ref="AH202:AI202"/>
    <mergeCell ref="AJ202:AL202"/>
    <mergeCell ref="AM202:AO202"/>
    <mergeCell ref="AP202:AR202"/>
    <mergeCell ref="AS202:AT202"/>
    <mergeCell ref="AV202:AW202"/>
    <mergeCell ref="AX202:AZ202"/>
    <mergeCell ref="BV202:CB202"/>
    <mergeCell ref="L203:S203"/>
    <mergeCell ref="AE203:AF203"/>
    <mergeCell ref="AH203:AI203"/>
    <mergeCell ref="AJ203:AL203"/>
    <mergeCell ref="AM203:AO203"/>
    <mergeCell ref="AP203:AR203"/>
    <mergeCell ref="AS203:AT203"/>
    <mergeCell ref="AV203:AW203"/>
    <mergeCell ref="AX203:AZ203"/>
    <mergeCell ref="T199:V199"/>
    <mergeCell ref="AM199:AO199"/>
    <mergeCell ref="AP199:AR199"/>
    <mergeCell ref="AS199:AW199"/>
    <mergeCell ref="AX199:AZ199"/>
    <mergeCell ref="BA199:BG199"/>
    <mergeCell ref="BH199:BN199"/>
    <mergeCell ref="BO199:BU199"/>
    <mergeCell ref="BV199:CB199"/>
    <mergeCell ref="CC199:CI199"/>
    <mergeCell ref="AM200:AO200"/>
    <mergeCell ref="AP200:AR200"/>
    <mergeCell ref="AS200:AT200"/>
    <mergeCell ref="AV200:AW200"/>
    <mergeCell ref="AX200:AZ200"/>
    <mergeCell ref="AE201:AL201"/>
    <mergeCell ref="AM201:AO201"/>
    <mergeCell ref="AP201:AR201"/>
    <mergeCell ref="AS201:AT201"/>
    <mergeCell ref="AV201:AW201"/>
    <mergeCell ref="AX201:AZ201"/>
    <mergeCell ref="CC200:CI202"/>
    <mergeCell ref="AS195:AW195"/>
    <mergeCell ref="BQ195:BU195"/>
    <mergeCell ref="K196:S196"/>
    <mergeCell ref="AM196:AR196"/>
    <mergeCell ref="AS196:AZ196"/>
    <mergeCell ref="BA196:BG196"/>
    <mergeCell ref="BH196:BN196"/>
    <mergeCell ref="BO196:BU196"/>
    <mergeCell ref="CC196:CI196"/>
    <mergeCell ref="K197:S197"/>
    <mergeCell ref="AM197:AR197"/>
    <mergeCell ref="AS197:AZ197"/>
    <mergeCell ref="BA197:BG197"/>
    <mergeCell ref="BH197:BN197"/>
    <mergeCell ref="BO197:BU197"/>
    <mergeCell ref="CC197:CI197"/>
    <mergeCell ref="K198:S198"/>
    <mergeCell ref="AM198:AR198"/>
    <mergeCell ref="AS198:AZ198"/>
    <mergeCell ref="BA198:BG198"/>
    <mergeCell ref="BH198:BN198"/>
    <mergeCell ref="BO198:BU198"/>
    <mergeCell ref="CC198:CI198"/>
    <mergeCell ref="AX194:BP195"/>
    <mergeCell ref="BV194:CI195"/>
    <mergeCell ref="BP178:BT178"/>
    <mergeCell ref="BW178:CA178"/>
    <mergeCell ref="CD178:CH178"/>
    <mergeCell ref="BO181:BU181"/>
    <mergeCell ref="CC181:CI181"/>
    <mergeCell ref="AS194:AW194"/>
    <mergeCell ref="BQ194:BU194"/>
    <mergeCell ref="BA178:BN180"/>
    <mergeCell ref="BO179:BU180"/>
    <mergeCell ref="BV179:CB180"/>
    <mergeCell ref="CC179:CI180"/>
    <mergeCell ref="BD181:BN184"/>
    <mergeCell ref="BV181:CB184"/>
    <mergeCell ref="BA182:BC184"/>
    <mergeCell ref="BO182:BU184"/>
    <mergeCell ref="CC182:CI184"/>
    <mergeCell ref="Y189:BE190"/>
    <mergeCell ref="BF189:BU190"/>
    <mergeCell ref="AE175:AF175"/>
    <mergeCell ref="AH175:AI175"/>
    <mergeCell ref="AJ175:AL175"/>
    <mergeCell ref="AM175:AO175"/>
    <mergeCell ref="AP175:AR175"/>
    <mergeCell ref="AS175:AT175"/>
    <mergeCell ref="AV175:AW175"/>
    <mergeCell ref="AX175:AZ175"/>
    <mergeCell ref="K176:S176"/>
    <mergeCell ref="AE176:AL176"/>
    <mergeCell ref="AM176:AO176"/>
    <mergeCell ref="AP176:AR176"/>
    <mergeCell ref="AS176:AT176"/>
    <mergeCell ref="AV176:AW176"/>
    <mergeCell ref="AX176:AZ176"/>
    <mergeCell ref="L172:S172"/>
    <mergeCell ref="AE172:AF172"/>
    <mergeCell ref="AH172:AI172"/>
    <mergeCell ref="AJ172:AL172"/>
    <mergeCell ref="AM172:AO172"/>
    <mergeCell ref="AP172:AR172"/>
    <mergeCell ref="AS172:AT172"/>
    <mergeCell ref="AV172:AW172"/>
    <mergeCell ref="AX172:AZ172"/>
    <mergeCell ref="K173:S173"/>
    <mergeCell ref="AE173:AL173"/>
    <mergeCell ref="AM173:AO173"/>
    <mergeCell ref="AP173:AR173"/>
    <mergeCell ref="AS173:AT173"/>
    <mergeCell ref="AV173:AW173"/>
    <mergeCell ref="AX173:AZ173"/>
    <mergeCell ref="K174:R174"/>
    <mergeCell ref="AE174:AF174"/>
    <mergeCell ref="AH174:AI174"/>
    <mergeCell ref="AJ174:AL174"/>
    <mergeCell ref="AM174:AO174"/>
    <mergeCell ref="AP174:AR174"/>
    <mergeCell ref="AS174:AT174"/>
    <mergeCell ref="AV174:AW174"/>
    <mergeCell ref="AX174:AZ174"/>
    <mergeCell ref="K170:S170"/>
    <mergeCell ref="AE170:AL170"/>
    <mergeCell ref="AM170:AO170"/>
    <mergeCell ref="AP170:AR170"/>
    <mergeCell ref="AS170:AT170"/>
    <mergeCell ref="AV170:AW170"/>
    <mergeCell ref="AX170:AZ170"/>
    <mergeCell ref="K171:R171"/>
    <mergeCell ref="AE171:AF171"/>
    <mergeCell ref="AH171:AI171"/>
    <mergeCell ref="AJ171:AL171"/>
    <mergeCell ref="AM171:AO171"/>
    <mergeCell ref="AP171:AR171"/>
    <mergeCell ref="AS171:AT171"/>
    <mergeCell ref="AV171:AW171"/>
    <mergeCell ref="AX171:AZ171"/>
    <mergeCell ref="AH169:AI169"/>
    <mergeCell ref="AJ169:AL169"/>
    <mergeCell ref="AM169:AO169"/>
    <mergeCell ref="AP169:AR169"/>
    <mergeCell ref="AS169:AT169"/>
    <mergeCell ref="AV169:AW169"/>
    <mergeCell ref="AX169:AZ169"/>
    <mergeCell ref="BV165:CB165"/>
    <mergeCell ref="L166:S166"/>
    <mergeCell ref="AE166:AF166"/>
    <mergeCell ref="AH166:AI166"/>
    <mergeCell ref="AJ166:AL166"/>
    <mergeCell ref="AM166:AO166"/>
    <mergeCell ref="AP166:AR166"/>
    <mergeCell ref="AS166:AT166"/>
    <mergeCell ref="AV166:AW166"/>
    <mergeCell ref="AX166:AZ166"/>
    <mergeCell ref="K167:S167"/>
    <mergeCell ref="AE167:AL167"/>
    <mergeCell ref="AM167:AO167"/>
    <mergeCell ref="AP167:AR167"/>
    <mergeCell ref="AS167:AT167"/>
    <mergeCell ref="AV167:AW167"/>
    <mergeCell ref="AX167:AZ167"/>
    <mergeCell ref="AP168:AR168"/>
    <mergeCell ref="AS168:AT168"/>
    <mergeCell ref="AV168:AW168"/>
    <mergeCell ref="AX168:AZ168"/>
    <mergeCell ref="BV168:CB168"/>
    <mergeCell ref="L169:S169"/>
    <mergeCell ref="K165:R165"/>
    <mergeCell ref="AX157:BP158"/>
    <mergeCell ref="BV157:CI158"/>
    <mergeCell ref="K159:S159"/>
    <mergeCell ref="AM159:AR159"/>
    <mergeCell ref="AS159:AZ159"/>
    <mergeCell ref="BA159:BG159"/>
    <mergeCell ref="BH159:BN159"/>
    <mergeCell ref="BO159:BU159"/>
    <mergeCell ref="CC159:CI159"/>
    <mergeCell ref="AM165:AO165"/>
    <mergeCell ref="AP165:AR165"/>
    <mergeCell ref="AS165:AT165"/>
    <mergeCell ref="AV165:AW165"/>
    <mergeCell ref="AX165:AZ165"/>
    <mergeCell ref="K161:S161"/>
    <mergeCell ref="AM161:AR161"/>
    <mergeCell ref="AS161:AZ161"/>
    <mergeCell ref="BA161:BG161"/>
    <mergeCell ref="BH161:BN161"/>
    <mergeCell ref="BO161:BU161"/>
    <mergeCell ref="CC161:CI161"/>
    <mergeCell ref="T162:V162"/>
    <mergeCell ref="AM162:AO162"/>
    <mergeCell ref="AP162:AR162"/>
    <mergeCell ref="AS162:AW162"/>
    <mergeCell ref="AX162:AZ162"/>
    <mergeCell ref="BA162:BG162"/>
    <mergeCell ref="BH162:BN162"/>
    <mergeCell ref="BO162:BU162"/>
    <mergeCell ref="BV162:CB162"/>
    <mergeCell ref="CC162:CI162"/>
    <mergeCell ref="CC163:CI165"/>
    <mergeCell ref="K160:S160"/>
    <mergeCell ref="AM160:AR160"/>
    <mergeCell ref="AS160:AZ160"/>
    <mergeCell ref="BA160:BG160"/>
    <mergeCell ref="BH160:BN160"/>
    <mergeCell ref="BO160:BU160"/>
    <mergeCell ref="CC160:CI160"/>
    <mergeCell ref="BA141:BN143"/>
    <mergeCell ref="BO142:BU143"/>
    <mergeCell ref="BV142:CB143"/>
    <mergeCell ref="CC142:CI143"/>
    <mergeCell ref="BD144:BN147"/>
    <mergeCell ref="BV144:CB147"/>
    <mergeCell ref="BA145:BC147"/>
    <mergeCell ref="BO145:BU147"/>
    <mergeCell ref="CC145:CI147"/>
    <mergeCell ref="AP140:AR140"/>
    <mergeCell ref="AS140:AT140"/>
    <mergeCell ref="AV140:AW140"/>
    <mergeCell ref="AX140:AZ140"/>
    <mergeCell ref="BV140:CB140"/>
    <mergeCell ref="BP141:BT141"/>
    <mergeCell ref="BW141:CA141"/>
    <mergeCell ref="CD141:CH141"/>
    <mergeCell ref="BO144:BU144"/>
    <mergeCell ref="CC144:CI144"/>
    <mergeCell ref="AS157:AW157"/>
    <mergeCell ref="BQ157:BU157"/>
    <mergeCell ref="AS158:AW158"/>
    <mergeCell ref="BQ158:BU158"/>
    <mergeCell ref="Y152:BE153"/>
    <mergeCell ref="BF152:BU153"/>
    <mergeCell ref="K137:R137"/>
    <mergeCell ref="AE137:AF137"/>
    <mergeCell ref="AH137:AI137"/>
    <mergeCell ref="AJ137:AL137"/>
    <mergeCell ref="AM137:AO137"/>
    <mergeCell ref="AP137:AR137"/>
    <mergeCell ref="AS137:AT137"/>
    <mergeCell ref="AV137:AW137"/>
    <mergeCell ref="AX137:AZ137"/>
    <mergeCell ref="BV137:CB137"/>
    <mergeCell ref="L138:S138"/>
    <mergeCell ref="AE138:AF138"/>
    <mergeCell ref="AH138:AI138"/>
    <mergeCell ref="AJ138:AL138"/>
    <mergeCell ref="AM138:AO138"/>
    <mergeCell ref="AP138:AR138"/>
    <mergeCell ref="AS138:AT138"/>
    <mergeCell ref="AV138:AW138"/>
    <mergeCell ref="AX138:AZ138"/>
    <mergeCell ref="L135:S135"/>
    <mergeCell ref="AE135:AF135"/>
    <mergeCell ref="AH135:AI135"/>
    <mergeCell ref="AJ135:AL135"/>
    <mergeCell ref="AM135:AO135"/>
    <mergeCell ref="AP135:AR135"/>
    <mergeCell ref="AS135:AT135"/>
    <mergeCell ref="AV135:AW135"/>
    <mergeCell ref="AX135:AZ135"/>
    <mergeCell ref="K136:S136"/>
    <mergeCell ref="AE136:AL136"/>
    <mergeCell ref="AM136:AO136"/>
    <mergeCell ref="AP136:AR136"/>
    <mergeCell ref="AS136:AT136"/>
    <mergeCell ref="AV136:AW136"/>
    <mergeCell ref="AX136:AZ136"/>
    <mergeCell ref="L132:S132"/>
    <mergeCell ref="AE132:AF132"/>
    <mergeCell ref="AH132:AI132"/>
    <mergeCell ref="AJ132:AL132"/>
    <mergeCell ref="AM132:AO132"/>
    <mergeCell ref="AP132:AR132"/>
    <mergeCell ref="AS132:AT132"/>
    <mergeCell ref="AV132:AW132"/>
    <mergeCell ref="AX132:AZ132"/>
    <mergeCell ref="K133:S133"/>
    <mergeCell ref="AE133:AL133"/>
    <mergeCell ref="AM133:AO133"/>
    <mergeCell ref="AP133:AR133"/>
    <mergeCell ref="AS133:AT133"/>
    <mergeCell ref="AV133:AW133"/>
    <mergeCell ref="AX133:AZ133"/>
    <mergeCell ref="AM130:AO130"/>
    <mergeCell ref="AP130:AR130"/>
    <mergeCell ref="AS130:AT130"/>
    <mergeCell ref="AV130:AW130"/>
    <mergeCell ref="AX130:AZ130"/>
    <mergeCell ref="K131:R131"/>
    <mergeCell ref="AE131:AF131"/>
    <mergeCell ref="AH131:AI131"/>
    <mergeCell ref="AJ131:AL131"/>
    <mergeCell ref="AM131:AO131"/>
    <mergeCell ref="AP131:AR131"/>
    <mergeCell ref="AS131:AT131"/>
    <mergeCell ref="AV131:AW131"/>
    <mergeCell ref="AX131:AZ131"/>
    <mergeCell ref="BV131:CB131"/>
    <mergeCell ref="K128:R128"/>
    <mergeCell ref="AE128:AF128"/>
    <mergeCell ref="AH128:AI128"/>
    <mergeCell ref="AJ128:AL128"/>
    <mergeCell ref="AM128:AO128"/>
    <mergeCell ref="AP128:AR128"/>
    <mergeCell ref="AS128:AT128"/>
    <mergeCell ref="AV128:AW128"/>
    <mergeCell ref="AX128:AZ128"/>
    <mergeCell ref="BV128:CB128"/>
    <mergeCell ref="L129:S129"/>
    <mergeCell ref="AE129:AF129"/>
    <mergeCell ref="AH129:AI129"/>
    <mergeCell ref="AJ129:AL129"/>
    <mergeCell ref="AM129:AO129"/>
    <mergeCell ref="AP129:AR129"/>
    <mergeCell ref="AS129:AT129"/>
    <mergeCell ref="AV129:AW129"/>
    <mergeCell ref="AX129:AZ129"/>
    <mergeCell ref="T125:V125"/>
    <mergeCell ref="AM125:AO125"/>
    <mergeCell ref="AP125:AR125"/>
    <mergeCell ref="AS125:AW125"/>
    <mergeCell ref="AX125:AZ125"/>
    <mergeCell ref="BA125:BG125"/>
    <mergeCell ref="BH125:BN125"/>
    <mergeCell ref="BO125:BU125"/>
    <mergeCell ref="BV125:CB125"/>
    <mergeCell ref="CC125:CI125"/>
    <mergeCell ref="AM126:AO126"/>
    <mergeCell ref="AP126:AR126"/>
    <mergeCell ref="AS126:AT126"/>
    <mergeCell ref="AV126:AW126"/>
    <mergeCell ref="AX126:AZ126"/>
    <mergeCell ref="AE127:AL127"/>
    <mergeCell ref="AM127:AO127"/>
    <mergeCell ref="AP127:AR127"/>
    <mergeCell ref="AS127:AT127"/>
    <mergeCell ref="AV127:AW127"/>
    <mergeCell ref="AX127:AZ127"/>
    <mergeCell ref="CC126:CI128"/>
    <mergeCell ref="AS121:AW121"/>
    <mergeCell ref="BQ121:BU121"/>
    <mergeCell ref="K122:S122"/>
    <mergeCell ref="AM122:AR122"/>
    <mergeCell ref="AS122:AZ122"/>
    <mergeCell ref="BA122:BG122"/>
    <mergeCell ref="BH122:BN122"/>
    <mergeCell ref="BO122:BU122"/>
    <mergeCell ref="CC122:CI122"/>
    <mergeCell ref="K123:S123"/>
    <mergeCell ref="AM123:AR123"/>
    <mergeCell ref="AS123:AZ123"/>
    <mergeCell ref="BA123:BG123"/>
    <mergeCell ref="BH123:BN123"/>
    <mergeCell ref="BO123:BU123"/>
    <mergeCell ref="CC123:CI123"/>
    <mergeCell ref="K124:S124"/>
    <mergeCell ref="AM124:AR124"/>
    <mergeCell ref="AS124:AZ124"/>
    <mergeCell ref="BA124:BG124"/>
    <mergeCell ref="BH124:BN124"/>
    <mergeCell ref="BO124:BU124"/>
    <mergeCell ref="CC124:CI124"/>
    <mergeCell ref="AX120:BP121"/>
    <mergeCell ref="BV120:CI121"/>
    <mergeCell ref="BP104:BT104"/>
    <mergeCell ref="BW104:CA104"/>
    <mergeCell ref="CD104:CH104"/>
    <mergeCell ref="BO107:BU107"/>
    <mergeCell ref="CC107:CI107"/>
    <mergeCell ref="AS120:AW120"/>
    <mergeCell ref="BQ120:BU120"/>
    <mergeCell ref="BA104:BN106"/>
    <mergeCell ref="BO105:BU106"/>
    <mergeCell ref="BV105:CB106"/>
    <mergeCell ref="CC105:CI106"/>
    <mergeCell ref="BD107:BN110"/>
    <mergeCell ref="BV107:CB110"/>
    <mergeCell ref="BA108:BC110"/>
    <mergeCell ref="BO108:BU110"/>
    <mergeCell ref="CC108:CI110"/>
    <mergeCell ref="Y115:BE116"/>
    <mergeCell ref="BF115:BU116"/>
    <mergeCell ref="AE101:AF101"/>
    <mergeCell ref="AH101:AI101"/>
    <mergeCell ref="AJ101:AL101"/>
    <mergeCell ref="AM101:AO101"/>
    <mergeCell ref="AP101:AR101"/>
    <mergeCell ref="AS101:AT101"/>
    <mergeCell ref="AV101:AW101"/>
    <mergeCell ref="AX101:AZ101"/>
    <mergeCell ref="K102:S102"/>
    <mergeCell ref="AE102:AL102"/>
    <mergeCell ref="AM102:AO102"/>
    <mergeCell ref="AP102:AR102"/>
    <mergeCell ref="AS102:AT102"/>
    <mergeCell ref="AV102:AW102"/>
    <mergeCell ref="AX102:AZ102"/>
    <mergeCell ref="L98:S98"/>
    <mergeCell ref="AE98:AF98"/>
    <mergeCell ref="AH98:AI98"/>
    <mergeCell ref="AJ98:AL98"/>
    <mergeCell ref="AM98:AO98"/>
    <mergeCell ref="AP98:AR98"/>
    <mergeCell ref="AS98:AT98"/>
    <mergeCell ref="AV98:AW98"/>
    <mergeCell ref="AX98:AZ98"/>
    <mergeCell ref="K99:S99"/>
    <mergeCell ref="AE99:AL99"/>
    <mergeCell ref="AM99:AO99"/>
    <mergeCell ref="AP99:AR99"/>
    <mergeCell ref="AS99:AT99"/>
    <mergeCell ref="AV99:AW99"/>
    <mergeCell ref="AX99:AZ99"/>
    <mergeCell ref="K100:R100"/>
    <mergeCell ref="AE100:AF100"/>
    <mergeCell ref="AH100:AI100"/>
    <mergeCell ref="AJ100:AL100"/>
    <mergeCell ref="AM100:AO100"/>
    <mergeCell ref="AP100:AR100"/>
    <mergeCell ref="AS100:AT100"/>
    <mergeCell ref="AV100:AW100"/>
    <mergeCell ref="AX100:AZ100"/>
    <mergeCell ref="K96:S96"/>
    <mergeCell ref="AE96:AL96"/>
    <mergeCell ref="AM96:AO96"/>
    <mergeCell ref="AP96:AR96"/>
    <mergeCell ref="AS96:AT96"/>
    <mergeCell ref="AV96:AW96"/>
    <mergeCell ref="AX96:AZ96"/>
    <mergeCell ref="K97:R97"/>
    <mergeCell ref="AE97:AF97"/>
    <mergeCell ref="AH97:AI97"/>
    <mergeCell ref="AJ97:AL97"/>
    <mergeCell ref="AM97:AO97"/>
    <mergeCell ref="AP97:AR97"/>
    <mergeCell ref="AS97:AT97"/>
    <mergeCell ref="AV97:AW97"/>
    <mergeCell ref="AX97:AZ97"/>
    <mergeCell ref="AH95:AI95"/>
    <mergeCell ref="AJ95:AL95"/>
    <mergeCell ref="AM95:AO95"/>
    <mergeCell ref="AP95:AR95"/>
    <mergeCell ref="AS95:AT95"/>
    <mergeCell ref="AV95:AW95"/>
    <mergeCell ref="AX95:AZ95"/>
    <mergeCell ref="BV91:CB91"/>
    <mergeCell ref="L92:S92"/>
    <mergeCell ref="AE92:AF92"/>
    <mergeCell ref="AH92:AI92"/>
    <mergeCell ref="AJ92:AL92"/>
    <mergeCell ref="AM92:AO92"/>
    <mergeCell ref="AP92:AR92"/>
    <mergeCell ref="AS92:AT92"/>
    <mergeCell ref="AV92:AW92"/>
    <mergeCell ref="AX92:AZ92"/>
    <mergeCell ref="K93:S93"/>
    <mergeCell ref="AE93:AL93"/>
    <mergeCell ref="AM93:AO93"/>
    <mergeCell ref="AP93:AR93"/>
    <mergeCell ref="AS93:AT93"/>
    <mergeCell ref="AV93:AW93"/>
    <mergeCell ref="AX93:AZ93"/>
    <mergeCell ref="AP94:AR94"/>
    <mergeCell ref="AS94:AT94"/>
    <mergeCell ref="AV94:AW94"/>
    <mergeCell ref="AX94:AZ94"/>
    <mergeCell ref="BV94:CB94"/>
    <mergeCell ref="L95:S95"/>
    <mergeCell ref="K91:R91"/>
    <mergeCell ref="AX83:BP84"/>
    <mergeCell ref="BV83:CI84"/>
    <mergeCell ref="K85:S85"/>
    <mergeCell ref="AM85:AR85"/>
    <mergeCell ref="AS85:AZ85"/>
    <mergeCell ref="BA85:BG85"/>
    <mergeCell ref="BH85:BN85"/>
    <mergeCell ref="BO85:BU85"/>
    <mergeCell ref="CC85:CI85"/>
    <mergeCell ref="AM91:AO91"/>
    <mergeCell ref="AP91:AR91"/>
    <mergeCell ref="AS91:AT91"/>
    <mergeCell ref="AV91:AW91"/>
    <mergeCell ref="AX91:AZ91"/>
    <mergeCell ref="K87:S87"/>
    <mergeCell ref="AM87:AR87"/>
    <mergeCell ref="AS87:AZ87"/>
    <mergeCell ref="BA87:BG87"/>
    <mergeCell ref="BH87:BN87"/>
    <mergeCell ref="BO87:BU87"/>
    <mergeCell ref="CC87:CI87"/>
    <mergeCell ref="T88:V88"/>
    <mergeCell ref="AM88:AO88"/>
    <mergeCell ref="AP88:AR88"/>
    <mergeCell ref="AS88:AW88"/>
    <mergeCell ref="AX88:AZ88"/>
    <mergeCell ref="BA88:BG88"/>
    <mergeCell ref="BH88:BN88"/>
    <mergeCell ref="BO88:BU88"/>
    <mergeCell ref="BV88:CB88"/>
    <mergeCell ref="CC88:CI88"/>
    <mergeCell ref="CC89:CI91"/>
    <mergeCell ref="K86:S86"/>
    <mergeCell ref="AM86:AR86"/>
    <mergeCell ref="AS86:AZ86"/>
    <mergeCell ref="BA86:BG86"/>
    <mergeCell ref="BH86:BN86"/>
    <mergeCell ref="BO86:BU86"/>
    <mergeCell ref="CC86:CI86"/>
    <mergeCell ref="BA67:BN69"/>
    <mergeCell ref="BO68:BU69"/>
    <mergeCell ref="BV68:CB69"/>
    <mergeCell ref="CC68:CI69"/>
    <mergeCell ref="BD70:BN73"/>
    <mergeCell ref="BV70:CB73"/>
    <mergeCell ref="BA71:BC73"/>
    <mergeCell ref="BO71:BU73"/>
    <mergeCell ref="CC71:CI73"/>
    <mergeCell ref="AP66:AR66"/>
    <mergeCell ref="AS66:AT66"/>
    <mergeCell ref="AV66:AW66"/>
    <mergeCell ref="AX66:AZ66"/>
    <mergeCell ref="BV66:CB66"/>
    <mergeCell ref="BP67:BT67"/>
    <mergeCell ref="BW67:CA67"/>
    <mergeCell ref="CD67:CH67"/>
    <mergeCell ref="BO70:BU70"/>
    <mergeCell ref="CC70:CI70"/>
    <mergeCell ref="AS83:AW83"/>
    <mergeCell ref="BQ83:BU83"/>
    <mergeCell ref="AS84:AW84"/>
    <mergeCell ref="BQ84:BU84"/>
    <mergeCell ref="Y78:BE79"/>
    <mergeCell ref="BF78:BU79"/>
    <mergeCell ref="K63:R63"/>
    <mergeCell ref="AE63:AF63"/>
    <mergeCell ref="AH63:AI63"/>
    <mergeCell ref="AJ63:AL63"/>
    <mergeCell ref="AM63:AO63"/>
    <mergeCell ref="AP63:AR63"/>
    <mergeCell ref="AS63:AT63"/>
    <mergeCell ref="AV63:AW63"/>
    <mergeCell ref="AX63:AZ63"/>
    <mergeCell ref="BV63:CB63"/>
    <mergeCell ref="L64:S64"/>
    <mergeCell ref="AE64:AF64"/>
    <mergeCell ref="AH64:AI64"/>
    <mergeCell ref="AJ64:AL64"/>
    <mergeCell ref="AM64:AO64"/>
    <mergeCell ref="AP64:AR64"/>
    <mergeCell ref="AS64:AT64"/>
    <mergeCell ref="AV64:AW64"/>
    <mergeCell ref="AX64:AZ64"/>
    <mergeCell ref="L61:S61"/>
    <mergeCell ref="AE61:AF61"/>
    <mergeCell ref="AH61:AI61"/>
    <mergeCell ref="AJ61:AL61"/>
    <mergeCell ref="AM61:AO61"/>
    <mergeCell ref="AP61:AR61"/>
    <mergeCell ref="AS61:AT61"/>
    <mergeCell ref="AV61:AW61"/>
    <mergeCell ref="AX61:AZ61"/>
    <mergeCell ref="K62:S62"/>
    <mergeCell ref="AE62:AL62"/>
    <mergeCell ref="AM62:AO62"/>
    <mergeCell ref="AP62:AR62"/>
    <mergeCell ref="AS62:AT62"/>
    <mergeCell ref="AV62:AW62"/>
    <mergeCell ref="AX62:AZ62"/>
    <mergeCell ref="L58:S58"/>
    <mergeCell ref="AE58:AF58"/>
    <mergeCell ref="AH58:AI58"/>
    <mergeCell ref="AJ58:AL58"/>
    <mergeCell ref="AM58:AO58"/>
    <mergeCell ref="AP58:AR58"/>
    <mergeCell ref="AS58:AT58"/>
    <mergeCell ref="AV58:AW58"/>
    <mergeCell ref="AX58:AZ58"/>
    <mergeCell ref="K59:S59"/>
    <mergeCell ref="AE59:AL59"/>
    <mergeCell ref="AM59:AO59"/>
    <mergeCell ref="AP59:AR59"/>
    <mergeCell ref="AS59:AT59"/>
    <mergeCell ref="AV59:AW59"/>
    <mergeCell ref="AX59:AZ59"/>
    <mergeCell ref="AM56:AO56"/>
    <mergeCell ref="AP56:AR56"/>
    <mergeCell ref="AS56:AT56"/>
    <mergeCell ref="AV56:AW56"/>
    <mergeCell ref="AX56:AZ56"/>
    <mergeCell ref="K57:R57"/>
    <mergeCell ref="AE57:AF57"/>
    <mergeCell ref="AH57:AI57"/>
    <mergeCell ref="AJ57:AL57"/>
    <mergeCell ref="AM57:AO57"/>
    <mergeCell ref="AP57:AR57"/>
    <mergeCell ref="AS57:AT57"/>
    <mergeCell ref="AV57:AW57"/>
    <mergeCell ref="AX57:AZ57"/>
    <mergeCell ref="BV57:CB57"/>
    <mergeCell ref="K54:R54"/>
    <mergeCell ref="AE54:AF54"/>
    <mergeCell ref="AH54:AI54"/>
    <mergeCell ref="AJ54:AL54"/>
    <mergeCell ref="AM54:AO54"/>
    <mergeCell ref="AP54:AR54"/>
    <mergeCell ref="AS54:AT54"/>
    <mergeCell ref="AV54:AW54"/>
    <mergeCell ref="AX54:AZ54"/>
    <mergeCell ref="BV54:CB54"/>
    <mergeCell ref="L55:S55"/>
    <mergeCell ref="AE55:AF55"/>
    <mergeCell ref="AH55:AI55"/>
    <mergeCell ref="AJ55:AL55"/>
    <mergeCell ref="AM55:AO55"/>
    <mergeCell ref="AP55:AR55"/>
    <mergeCell ref="AS55:AT55"/>
    <mergeCell ref="AV55:AW55"/>
    <mergeCell ref="AX55:AZ55"/>
    <mergeCell ref="T51:V51"/>
    <mergeCell ref="AM51:AO51"/>
    <mergeCell ref="AP51:AR51"/>
    <mergeCell ref="AS51:AW51"/>
    <mergeCell ref="AX51:AZ51"/>
    <mergeCell ref="BA51:BG51"/>
    <mergeCell ref="BH51:BN51"/>
    <mergeCell ref="BO51:BU51"/>
    <mergeCell ref="BV51:CB51"/>
    <mergeCell ref="CC51:CI51"/>
    <mergeCell ref="AM52:AO52"/>
    <mergeCell ref="AP52:AR52"/>
    <mergeCell ref="AS52:AT52"/>
    <mergeCell ref="AV52:AW52"/>
    <mergeCell ref="AX52:AZ52"/>
    <mergeCell ref="AE53:AL53"/>
    <mergeCell ref="AM53:AO53"/>
    <mergeCell ref="AP53:AR53"/>
    <mergeCell ref="AS53:AT53"/>
    <mergeCell ref="AV53:AW53"/>
    <mergeCell ref="AX53:AZ53"/>
    <mergeCell ref="CC52:CI54"/>
    <mergeCell ref="AS47:AW47"/>
    <mergeCell ref="BQ47:BU47"/>
    <mergeCell ref="K48:S48"/>
    <mergeCell ref="AM48:AR48"/>
    <mergeCell ref="AS48:AZ48"/>
    <mergeCell ref="BA48:BG48"/>
    <mergeCell ref="BH48:BN48"/>
    <mergeCell ref="BO48:BU48"/>
    <mergeCell ref="CC48:CI48"/>
    <mergeCell ref="K49:S49"/>
    <mergeCell ref="AM49:AR49"/>
    <mergeCell ref="AS49:AZ49"/>
    <mergeCell ref="BA49:BG49"/>
    <mergeCell ref="BH49:BN49"/>
    <mergeCell ref="BO49:BU49"/>
    <mergeCell ref="CC49:CI49"/>
    <mergeCell ref="K50:S50"/>
    <mergeCell ref="AM50:AR50"/>
    <mergeCell ref="AS50:AZ50"/>
    <mergeCell ref="BA50:BG50"/>
    <mergeCell ref="BH50:BN50"/>
    <mergeCell ref="BO50:BU50"/>
    <mergeCell ref="CC50:CI50"/>
    <mergeCell ref="BV46:CI47"/>
    <mergeCell ref="BP30:BT30"/>
    <mergeCell ref="BW30:CA30"/>
    <mergeCell ref="CD30:CH30"/>
    <mergeCell ref="BO33:BU33"/>
    <mergeCell ref="CC33:CI33"/>
    <mergeCell ref="AS46:AW46"/>
    <mergeCell ref="BQ46:BU46"/>
    <mergeCell ref="BV26:CB26"/>
    <mergeCell ref="L27:S27"/>
    <mergeCell ref="AE27:AF27"/>
    <mergeCell ref="AH27:AI27"/>
    <mergeCell ref="AJ27:AL27"/>
    <mergeCell ref="AM27:AO27"/>
    <mergeCell ref="AP27:AR27"/>
    <mergeCell ref="AS27:AT27"/>
    <mergeCell ref="AV27:AW27"/>
    <mergeCell ref="AX27:AZ27"/>
    <mergeCell ref="K28:R28"/>
    <mergeCell ref="AE28:AL28"/>
    <mergeCell ref="AM28:AO28"/>
    <mergeCell ref="AP28:AR28"/>
    <mergeCell ref="AS28:AT28"/>
    <mergeCell ref="AV28:AW28"/>
    <mergeCell ref="AX28:AZ28"/>
    <mergeCell ref="AH24:AI24"/>
    <mergeCell ref="AJ24:AL24"/>
    <mergeCell ref="AM24:AO24"/>
    <mergeCell ref="AP24:AR24"/>
    <mergeCell ref="AS24:AT24"/>
    <mergeCell ref="AV24:AW24"/>
    <mergeCell ref="AX24:AZ24"/>
    <mergeCell ref="K25:R25"/>
    <mergeCell ref="AE25:AL25"/>
    <mergeCell ref="AM25:AO25"/>
    <mergeCell ref="AP25:AR25"/>
    <mergeCell ref="AS25:AT25"/>
    <mergeCell ref="AV25:AW25"/>
    <mergeCell ref="AX25:AZ25"/>
    <mergeCell ref="K26:R26"/>
    <mergeCell ref="AE26:AF26"/>
    <mergeCell ref="AH26:AI26"/>
    <mergeCell ref="AJ26:AL26"/>
    <mergeCell ref="AM26:AO26"/>
    <mergeCell ref="AP26:AR26"/>
    <mergeCell ref="AS26:AT26"/>
    <mergeCell ref="AV26:AW26"/>
    <mergeCell ref="AX26:AZ26"/>
    <mergeCell ref="AP23:AR23"/>
    <mergeCell ref="AS23:AT23"/>
    <mergeCell ref="AV23:AW23"/>
    <mergeCell ref="AX23:AZ23"/>
    <mergeCell ref="BV23:CB23"/>
    <mergeCell ref="K20:R20"/>
    <mergeCell ref="AE20:AF20"/>
    <mergeCell ref="AH20:AI20"/>
    <mergeCell ref="AJ20:AL20"/>
    <mergeCell ref="AM20:AO20"/>
    <mergeCell ref="AP20:AR20"/>
    <mergeCell ref="AS20:AT20"/>
    <mergeCell ref="AV20:AW20"/>
    <mergeCell ref="AX20:AZ20"/>
    <mergeCell ref="BV20:CB20"/>
    <mergeCell ref="L21:S21"/>
    <mergeCell ref="AE21:AF21"/>
    <mergeCell ref="AH21:AI21"/>
    <mergeCell ref="AJ21:AL21"/>
    <mergeCell ref="AM21:AO21"/>
    <mergeCell ref="AP21:AR21"/>
    <mergeCell ref="AS21:AT21"/>
    <mergeCell ref="AV21:AW21"/>
    <mergeCell ref="AX21:AZ21"/>
    <mergeCell ref="CC11:CI11"/>
    <mergeCell ref="K12:S12"/>
    <mergeCell ref="AM12:AR12"/>
    <mergeCell ref="K19:R19"/>
    <mergeCell ref="AE19:AL19"/>
    <mergeCell ref="AM19:AO19"/>
    <mergeCell ref="AP19:AR19"/>
    <mergeCell ref="AS19:AT19"/>
    <mergeCell ref="AV19:AW19"/>
    <mergeCell ref="AX19:AZ19"/>
    <mergeCell ref="AM15:AO15"/>
    <mergeCell ref="AP15:AR15"/>
    <mergeCell ref="AS15:AT15"/>
    <mergeCell ref="AV15:AW15"/>
    <mergeCell ref="AX15:AZ15"/>
    <mergeCell ref="K16:R16"/>
    <mergeCell ref="AE16:AL16"/>
    <mergeCell ref="AM16:AO16"/>
    <mergeCell ref="AP16:AR16"/>
    <mergeCell ref="AS16:AT16"/>
    <mergeCell ref="AV16:AW16"/>
    <mergeCell ref="AX16:AZ16"/>
    <mergeCell ref="K17:R17"/>
    <mergeCell ref="AE17:AF17"/>
    <mergeCell ref="AH17:AI17"/>
    <mergeCell ref="AJ17:AL17"/>
    <mergeCell ref="CC12:CI12"/>
    <mergeCell ref="CC13:CI13"/>
    <mergeCell ref="BO14:BU14"/>
    <mergeCell ref="BV14:CB14"/>
    <mergeCell ref="CC14:CI14"/>
    <mergeCell ref="AS9:AW9"/>
    <mergeCell ref="BQ9:BU9"/>
    <mergeCell ref="AS10:AW10"/>
    <mergeCell ref="BQ10:BU10"/>
    <mergeCell ref="L18:S18"/>
    <mergeCell ref="AE18:AF18"/>
    <mergeCell ref="AH18:AI18"/>
    <mergeCell ref="AJ18:AL18"/>
    <mergeCell ref="AM18:AO18"/>
    <mergeCell ref="AP18:AR18"/>
    <mergeCell ref="AS18:AT18"/>
    <mergeCell ref="AV18:AW18"/>
    <mergeCell ref="AX18:AZ18"/>
    <mergeCell ref="K11:S11"/>
    <mergeCell ref="AM11:AR11"/>
    <mergeCell ref="AS11:AZ11"/>
    <mergeCell ref="BA11:BG11"/>
    <mergeCell ref="BH11:BN11"/>
    <mergeCell ref="BO11:BU11"/>
    <mergeCell ref="AS12:AZ12"/>
    <mergeCell ref="BA12:BG12"/>
    <mergeCell ref="BH12:BN12"/>
    <mergeCell ref="BO12:BU12"/>
    <mergeCell ref="BH13:BN13"/>
    <mergeCell ref="BO13:BU13"/>
    <mergeCell ref="T14:V14"/>
    <mergeCell ref="AM14:AO14"/>
    <mergeCell ref="AP14:AR14"/>
    <mergeCell ref="AS14:AW14"/>
    <mergeCell ref="AX14:AZ14"/>
    <mergeCell ref="BA14:BG14"/>
    <mergeCell ref="BH14:BN14"/>
  </mergeCells>
  <phoneticPr fontId="3"/>
  <dataValidations count="2">
    <dataValidation type="list" allowBlank="1" showInputMessage="1" showErrorMessage="1" sqref="H88:J103 H125:J140 H162:J177 H199:J214 H236:J251 H273:J288 H310:J325 H347:J362 H384:J399 H421:J436 H458:J473 H495:J510 H532:J547 H14:J29 H51:J66">
      <formula1>番号</formula1>
    </dataValidation>
    <dataValidation type="decimal" operator="greaterThanOrEqual" allowBlank="1" showInputMessage="1" showErrorMessage="1" sqref="AX15:AZ17">
      <formula1>0</formula1>
    </dataValidation>
  </dataValidations>
  <pageMargins left="0.70866141732283472" right="0" top="0.39370078740157483" bottom="0.19685039370078741" header="0.51181102362204722" footer="0.51181102362204722"/>
  <pageSetup paperSize="9" scale="97" orientation="landscape" blackAndWhite="1" r:id="rId1"/>
  <headerFooter alignWithMargins="0"/>
  <rowBreaks count="14" manualBreakCount="14">
    <brk id="37" max="86" man="1"/>
    <brk id="74" max="86" man="1"/>
    <brk id="111" max="86" man="1"/>
    <brk id="148" max="86" man="1"/>
    <brk id="185" max="86" man="1"/>
    <brk id="222" max="86" man="1"/>
    <brk id="259" max="86" man="1"/>
    <brk id="296" max="86" man="1"/>
    <brk id="333" max="86" man="1"/>
    <brk id="370" max="86" man="1"/>
    <brk id="407" max="86" man="1"/>
    <brk id="444" max="86" man="1"/>
    <brk id="481" max="86" man="1"/>
    <brk id="518" max="86"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Q31"/>
  <sheetViews>
    <sheetView view="pageBreakPreview" topLeftCell="A16" zoomScaleSheetLayoutView="100" workbookViewId="0">
      <selection activeCell="C30" sqref="C30"/>
    </sheetView>
  </sheetViews>
  <sheetFormatPr defaultColWidth="2.125" defaultRowHeight="12" customHeight="1" x14ac:dyDescent="0.15"/>
  <cols>
    <col min="1" max="8" width="2.125" style="1"/>
    <col min="9" max="14" width="2" style="1" customWidth="1"/>
    <col min="15" max="19" width="2.375" style="1" customWidth="1"/>
    <col min="20" max="68" width="2" style="1" customWidth="1"/>
    <col min="69" max="69" width="0.875" style="1" customWidth="1"/>
    <col min="70" max="16384" width="2.125" style="1"/>
  </cols>
  <sheetData>
    <row r="1" spans="1:69" ht="12" customHeight="1" x14ac:dyDescent="0.15">
      <c r="A1" s="216" t="s">
        <v>433</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217"/>
    </row>
    <row r="2" spans="1:69" ht="12" customHeight="1" x14ac:dyDescent="0.15">
      <c r="A2" s="42"/>
      <c r="B2" s="42"/>
      <c r="C2" s="42"/>
      <c r="D2" s="42"/>
      <c r="E2" s="42"/>
      <c r="F2" s="42"/>
      <c r="G2" s="42"/>
      <c r="H2" s="42"/>
      <c r="I2" s="42"/>
      <c r="J2" s="42"/>
      <c r="K2" s="42"/>
      <c r="L2" s="42"/>
      <c r="M2" s="42"/>
      <c r="N2" s="42"/>
      <c r="O2" s="42"/>
      <c r="P2" s="42"/>
      <c r="Q2" s="42"/>
      <c r="R2" s="42"/>
      <c r="S2" s="42"/>
      <c r="T2" s="42"/>
      <c r="U2" s="1375" t="s">
        <v>86</v>
      </c>
      <c r="V2" s="1375"/>
      <c r="W2" s="1375"/>
      <c r="X2" s="1375"/>
      <c r="Y2" s="1375"/>
      <c r="Z2" s="1375"/>
      <c r="AA2" s="1375"/>
      <c r="AB2" s="1375"/>
      <c r="AC2" s="1375"/>
      <c r="AD2" s="1375"/>
      <c r="AE2" s="1375"/>
      <c r="AF2" s="1375"/>
      <c r="AG2" s="1375"/>
      <c r="AH2" s="1375"/>
      <c r="AI2" s="1375"/>
      <c r="AJ2" s="1375"/>
      <c r="AK2" s="1375"/>
      <c r="AL2" s="1375"/>
      <c r="AM2" s="1375"/>
      <c r="AN2" s="1375"/>
      <c r="AO2" s="1375"/>
      <c r="AP2" s="1375"/>
      <c r="AQ2" s="1375"/>
      <c r="AR2" s="1375"/>
      <c r="AS2" s="1375"/>
      <c r="AT2" s="1375"/>
      <c r="AU2" s="1375"/>
      <c r="AV2" s="42"/>
      <c r="AW2" s="42"/>
      <c r="AX2" s="42"/>
      <c r="AY2" s="42"/>
      <c r="AZ2" s="42"/>
      <c r="BA2" s="42"/>
      <c r="BB2" s="42"/>
      <c r="BC2" s="42"/>
      <c r="BD2" s="42"/>
      <c r="BE2" s="42"/>
      <c r="BF2" s="42"/>
      <c r="BG2" s="42"/>
      <c r="BH2" s="42"/>
      <c r="BI2" s="42"/>
      <c r="BJ2" s="229">
        <v>1</v>
      </c>
      <c r="BK2" s="42"/>
      <c r="BL2" s="42"/>
      <c r="BM2" s="42"/>
      <c r="BN2" s="42"/>
      <c r="BO2" s="42"/>
      <c r="BP2" s="42"/>
      <c r="BQ2" s="217"/>
    </row>
    <row r="3" spans="1:69" ht="12" customHeight="1" x14ac:dyDescent="0.15">
      <c r="A3" s="42"/>
      <c r="B3" s="219"/>
      <c r="C3" s="219"/>
      <c r="D3" s="219"/>
      <c r="E3" s="222"/>
      <c r="F3" s="220"/>
      <c r="G3" s="220"/>
      <c r="H3" s="220"/>
      <c r="I3" s="220"/>
      <c r="J3" s="219"/>
      <c r="K3" s="219"/>
      <c r="L3" s="219"/>
      <c r="M3" s="219"/>
      <c r="N3" s="219"/>
      <c r="O3" s="220"/>
      <c r="P3" s="42"/>
      <c r="Q3" s="42"/>
      <c r="R3" s="42"/>
      <c r="S3" s="42"/>
      <c r="T3" s="42"/>
      <c r="U3" s="1375"/>
      <c r="V3" s="1375"/>
      <c r="W3" s="1375"/>
      <c r="X3" s="1375"/>
      <c r="Y3" s="1375"/>
      <c r="Z3" s="1375"/>
      <c r="AA3" s="1375"/>
      <c r="AB3" s="1375"/>
      <c r="AC3" s="1375"/>
      <c r="AD3" s="1375"/>
      <c r="AE3" s="1375"/>
      <c r="AF3" s="1375"/>
      <c r="AG3" s="1375"/>
      <c r="AH3" s="1375"/>
      <c r="AI3" s="1375"/>
      <c r="AJ3" s="1375"/>
      <c r="AK3" s="1375"/>
      <c r="AL3" s="1375"/>
      <c r="AM3" s="1375"/>
      <c r="AN3" s="1375"/>
      <c r="AO3" s="1375"/>
      <c r="AP3" s="1375"/>
      <c r="AQ3" s="1375"/>
      <c r="AR3" s="1375"/>
      <c r="AS3" s="1375"/>
      <c r="AT3" s="1375"/>
      <c r="AU3" s="1375"/>
      <c r="AV3" s="42"/>
      <c r="AW3" s="42"/>
      <c r="AX3" s="42"/>
      <c r="AY3" s="42"/>
      <c r="AZ3" s="42"/>
      <c r="BA3" s="42"/>
      <c r="BB3" s="42"/>
      <c r="BC3" s="42"/>
      <c r="BD3" s="42"/>
      <c r="BE3" s="42"/>
      <c r="BF3" s="42"/>
      <c r="BG3" s="42"/>
      <c r="BH3" s="42"/>
      <c r="BI3" s="42"/>
      <c r="BJ3" s="42"/>
      <c r="BK3" s="42"/>
      <c r="BL3" s="42"/>
      <c r="BM3" s="42"/>
      <c r="BN3" s="42"/>
      <c r="BO3" s="42"/>
      <c r="BP3" s="42"/>
      <c r="BQ3" s="217"/>
    </row>
    <row r="4" spans="1:69" ht="12" customHeight="1" x14ac:dyDescent="0.15">
      <c r="A4" s="42"/>
      <c r="B4" s="220"/>
      <c r="C4" s="220"/>
      <c r="D4" s="220"/>
      <c r="E4" s="220"/>
      <c r="F4" s="220"/>
      <c r="G4" s="220"/>
      <c r="H4" s="220"/>
      <c r="I4" s="220"/>
      <c r="J4" s="220"/>
      <c r="K4" s="220"/>
      <c r="L4" s="220"/>
      <c r="M4" s="220"/>
      <c r="N4" s="220"/>
      <c r="O4" s="220"/>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1545" t="s">
        <v>393</v>
      </c>
      <c r="BN4" s="1545"/>
      <c r="BO4" s="1545"/>
      <c r="BP4" s="1545"/>
      <c r="BQ4" s="217"/>
    </row>
    <row r="5" spans="1:69" ht="12" customHeight="1" x14ac:dyDescent="0.15">
      <c r="A5" s="42"/>
      <c r="B5" s="42"/>
      <c r="C5" s="221"/>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1545"/>
      <c r="BN5" s="1545"/>
      <c r="BO5" s="1545"/>
      <c r="BP5" s="1545"/>
      <c r="BQ5" s="217"/>
    </row>
    <row r="6" spans="1:69" ht="18" customHeight="1" x14ac:dyDescent="0.15">
      <c r="A6" s="1546" t="s">
        <v>291</v>
      </c>
      <c r="B6" s="1547"/>
      <c r="C6" s="1547"/>
      <c r="D6" s="1547"/>
      <c r="E6" s="1547"/>
      <c r="F6" s="1547"/>
      <c r="G6" s="1547"/>
      <c r="H6" s="1548"/>
      <c r="I6" s="1516" t="s">
        <v>435</v>
      </c>
      <c r="J6" s="1251"/>
      <c r="K6" s="1251"/>
      <c r="L6" s="1251"/>
      <c r="M6" s="1251"/>
      <c r="N6" s="1251"/>
      <c r="O6" s="1251"/>
      <c r="P6" s="1251"/>
      <c r="Q6" s="1251"/>
      <c r="R6" s="1251"/>
      <c r="S6" s="1251"/>
      <c r="T6" s="1251"/>
      <c r="U6" s="1251"/>
      <c r="V6" s="1251"/>
      <c r="W6" s="1251"/>
      <c r="X6" s="1251"/>
      <c r="Y6" s="1251"/>
      <c r="Z6" s="1251"/>
      <c r="AA6" s="1251"/>
      <c r="AB6" s="1251"/>
      <c r="AC6" s="1251"/>
      <c r="AD6" s="1251"/>
      <c r="AE6" s="1517"/>
      <c r="AF6" s="1516" t="s">
        <v>436</v>
      </c>
      <c r="AG6" s="1251"/>
      <c r="AH6" s="1251"/>
      <c r="AI6" s="1251"/>
      <c r="AJ6" s="1251"/>
      <c r="AK6" s="1251"/>
      <c r="AL6" s="1251"/>
      <c r="AM6" s="1251"/>
      <c r="AN6" s="1251"/>
      <c r="AO6" s="1251"/>
      <c r="AP6" s="1251"/>
      <c r="AQ6" s="1251"/>
      <c r="AR6" s="1251"/>
      <c r="AS6" s="1251"/>
      <c r="AT6" s="1251"/>
      <c r="AU6" s="1251"/>
      <c r="AV6" s="1251"/>
      <c r="AW6" s="1251"/>
      <c r="AX6" s="1251"/>
      <c r="AY6" s="1251"/>
      <c r="AZ6" s="1251"/>
      <c r="BA6" s="1251"/>
      <c r="BB6" s="1251"/>
      <c r="BC6" s="1251"/>
      <c r="BD6" s="1251"/>
      <c r="BE6" s="1251"/>
      <c r="BF6" s="1251"/>
      <c r="BG6" s="1251"/>
      <c r="BH6" s="1251"/>
      <c r="BI6" s="1251"/>
      <c r="BJ6" s="1251"/>
      <c r="BK6" s="1251"/>
      <c r="BL6" s="1251"/>
      <c r="BM6" s="1251"/>
      <c r="BN6" s="1251"/>
      <c r="BO6" s="1251"/>
      <c r="BP6" s="1517"/>
      <c r="BQ6" s="217"/>
    </row>
    <row r="7" spans="1:69" ht="18" customHeight="1" x14ac:dyDescent="0.15">
      <c r="A7" s="1549"/>
      <c r="B7" s="396"/>
      <c r="C7" s="396"/>
      <c r="D7" s="396"/>
      <c r="E7" s="396"/>
      <c r="F7" s="396"/>
      <c r="G7" s="396"/>
      <c r="H7" s="1550"/>
      <c r="I7" s="919" t="s">
        <v>437</v>
      </c>
      <c r="J7" s="920"/>
      <c r="K7" s="920"/>
      <c r="L7" s="920"/>
      <c r="M7" s="920"/>
      <c r="N7" s="920"/>
      <c r="O7" s="920" t="s">
        <v>439</v>
      </c>
      <c r="P7" s="920"/>
      <c r="Q7" s="920"/>
      <c r="R7" s="920"/>
      <c r="S7" s="920"/>
      <c r="T7" s="920"/>
      <c r="U7" s="920"/>
      <c r="V7" s="920"/>
      <c r="W7" s="920"/>
      <c r="X7" s="920"/>
      <c r="Y7" s="920"/>
      <c r="Z7" s="920"/>
      <c r="AA7" s="920"/>
      <c r="AB7" s="920"/>
      <c r="AC7" s="920"/>
      <c r="AD7" s="920"/>
      <c r="AE7" s="922"/>
      <c r="AF7" s="919" t="s">
        <v>437</v>
      </c>
      <c r="AG7" s="920"/>
      <c r="AH7" s="920"/>
      <c r="AI7" s="920"/>
      <c r="AJ7" s="920"/>
      <c r="AK7" s="920"/>
      <c r="AL7" s="920" t="s">
        <v>440</v>
      </c>
      <c r="AM7" s="920"/>
      <c r="AN7" s="920"/>
      <c r="AO7" s="920"/>
      <c r="AP7" s="920"/>
      <c r="AQ7" s="920"/>
      <c r="AR7" s="920"/>
      <c r="AS7" s="920"/>
      <c r="AT7" s="920"/>
      <c r="AU7" s="920"/>
      <c r="AV7" s="920"/>
      <c r="AW7" s="920"/>
      <c r="AX7" s="920"/>
      <c r="AY7" s="920"/>
      <c r="AZ7" s="920"/>
      <c r="BA7" s="920"/>
      <c r="BB7" s="920"/>
      <c r="BC7" s="920"/>
      <c r="BD7" s="920"/>
      <c r="BE7" s="920"/>
      <c r="BF7" s="920"/>
      <c r="BG7" s="920"/>
      <c r="BH7" s="920"/>
      <c r="BI7" s="920"/>
      <c r="BJ7" s="920"/>
      <c r="BK7" s="920"/>
      <c r="BL7" s="920"/>
      <c r="BM7" s="920"/>
      <c r="BN7" s="920"/>
      <c r="BO7" s="920"/>
      <c r="BP7" s="922"/>
      <c r="BQ7" s="217"/>
    </row>
    <row r="8" spans="1:69" ht="18" customHeight="1" x14ac:dyDescent="0.15">
      <c r="A8" s="1085"/>
      <c r="B8" s="1086"/>
      <c r="C8" s="1086"/>
      <c r="D8" s="1086"/>
      <c r="E8" s="1086"/>
      <c r="F8" s="1086"/>
      <c r="G8" s="1086"/>
      <c r="H8" s="1551"/>
      <c r="I8" s="1552"/>
      <c r="J8" s="1281"/>
      <c r="K8" s="1281"/>
      <c r="L8" s="1281"/>
      <c r="M8" s="1281"/>
      <c r="N8" s="1281"/>
      <c r="O8" s="223"/>
      <c r="P8" s="224" t="s">
        <v>27</v>
      </c>
      <c r="Q8" s="225"/>
      <c r="R8" s="1518" t="s">
        <v>443</v>
      </c>
      <c r="S8" s="1519"/>
      <c r="T8" s="223"/>
      <c r="U8" s="226" t="s">
        <v>27</v>
      </c>
      <c r="V8" s="225"/>
      <c r="W8" s="484" t="s">
        <v>307</v>
      </c>
      <c r="X8" s="484"/>
      <c r="Y8" s="225"/>
      <c r="Z8" s="226" t="s">
        <v>27</v>
      </c>
      <c r="AA8" s="225"/>
      <c r="AB8" s="484" t="s">
        <v>368</v>
      </c>
      <c r="AC8" s="484"/>
      <c r="AD8" s="484"/>
      <c r="AE8" s="485"/>
      <c r="AF8" s="1552"/>
      <c r="AG8" s="1281"/>
      <c r="AH8" s="1281"/>
      <c r="AI8" s="1281"/>
      <c r="AJ8" s="1281"/>
      <c r="AK8" s="1281"/>
      <c r="AL8" s="227"/>
      <c r="AM8" s="1520" t="str">
        <f>IF(ISBLANK(O8)," ",O8)</f>
        <v xml:space="preserve"> </v>
      </c>
      <c r="AN8" s="1520"/>
      <c r="AO8" s="1518" t="s">
        <v>27</v>
      </c>
      <c r="AP8" s="1518"/>
      <c r="AQ8" s="1520" t="str">
        <f>IF(ISBLANK(Q8)," ",Q8)</f>
        <v xml:space="preserve"> </v>
      </c>
      <c r="AR8" s="1520"/>
      <c r="AS8" s="1518" t="s">
        <v>54</v>
      </c>
      <c r="AT8" s="1518"/>
      <c r="AU8" s="1518"/>
      <c r="AV8" s="1518"/>
      <c r="AW8" s="228"/>
      <c r="AX8" s="1521" t="str">
        <f>IF(ISBLANK(T8)," ",T8)</f>
        <v xml:space="preserve"> </v>
      </c>
      <c r="AY8" s="1520"/>
      <c r="AZ8" s="76" t="s">
        <v>27</v>
      </c>
      <c r="BA8" s="1520" t="str">
        <f>IF(ISBLANK(V8)," ",V8)</f>
        <v xml:space="preserve"> </v>
      </c>
      <c r="BB8" s="1520"/>
      <c r="BC8" s="1518" t="s">
        <v>307</v>
      </c>
      <c r="BD8" s="1518"/>
      <c r="BE8" s="1518"/>
      <c r="BF8" s="1520" t="str">
        <f>IF(ISBLANK(Y8)," ",Y8)</f>
        <v xml:space="preserve"> </v>
      </c>
      <c r="BG8" s="1520"/>
      <c r="BH8" s="76" t="s">
        <v>27</v>
      </c>
      <c r="BI8" s="1520" t="str">
        <f>IF(ISBLANK(AA8)," ",AA8)</f>
        <v xml:space="preserve"> </v>
      </c>
      <c r="BJ8" s="1520"/>
      <c r="BK8" s="1518" t="s">
        <v>368</v>
      </c>
      <c r="BL8" s="1518"/>
      <c r="BM8" s="1518"/>
      <c r="BN8" s="1518"/>
      <c r="BO8" s="1518"/>
      <c r="BP8" s="1522"/>
      <c r="BQ8" s="217"/>
    </row>
    <row r="9" spans="1:69" ht="18" customHeight="1" x14ac:dyDescent="0.15">
      <c r="A9" s="1082" t="s">
        <v>447</v>
      </c>
      <c r="B9" s="1553"/>
      <c r="C9" s="1553"/>
      <c r="D9" s="1553"/>
      <c r="E9" s="1553"/>
      <c r="F9" s="1553"/>
      <c r="G9" s="1553"/>
      <c r="H9" s="1554"/>
      <c r="I9" s="1531" t="s">
        <v>425</v>
      </c>
      <c r="J9" s="1523"/>
      <c r="K9" s="1523"/>
      <c r="L9" s="1523"/>
      <c r="M9" s="1523"/>
      <c r="N9" s="1523"/>
      <c r="O9" s="1523" t="s">
        <v>375</v>
      </c>
      <c r="P9" s="1523"/>
      <c r="Q9" s="1523"/>
      <c r="R9" s="1523"/>
      <c r="S9" s="1523"/>
      <c r="T9" s="1523" t="s">
        <v>448</v>
      </c>
      <c r="U9" s="1523"/>
      <c r="V9" s="1523"/>
      <c r="W9" s="1523"/>
      <c r="X9" s="1523"/>
      <c r="Y9" s="1523"/>
      <c r="Z9" s="1523" t="s">
        <v>136</v>
      </c>
      <c r="AA9" s="1523"/>
      <c r="AB9" s="1523"/>
      <c r="AC9" s="1523"/>
      <c r="AD9" s="1523"/>
      <c r="AE9" s="1524"/>
      <c r="AF9" s="1531" t="s">
        <v>450</v>
      </c>
      <c r="AG9" s="1523"/>
      <c r="AH9" s="1523"/>
      <c r="AI9" s="1523"/>
      <c r="AJ9" s="1523"/>
      <c r="AK9" s="1523"/>
      <c r="AL9" s="1523" t="s">
        <v>306</v>
      </c>
      <c r="AM9" s="1523"/>
      <c r="AN9" s="1523"/>
      <c r="AO9" s="1523"/>
      <c r="AP9" s="1523"/>
      <c r="AQ9" s="1523"/>
      <c r="AR9" s="1523" t="s">
        <v>451</v>
      </c>
      <c r="AS9" s="1523"/>
      <c r="AT9" s="1523"/>
      <c r="AU9" s="1523"/>
      <c r="AV9" s="1523"/>
      <c r="AW9" s="1523"/>
      <c r="AX9" s="1523" t="s">
        <v>357</v>
      </c>
      <c r="AY9" s="1523"/>
      <c r="AZ9" s="1523"/>
      <c r="BA9" s="1523"/>
      <c r="BB9" s="1523"/>
      <c r="BC9" s="1523"/>
      <c r="BD9" s="1523" t="s">
        <v>60</v>
      </c>
      <c r="BE9" s="1523"/>
      <c r="BF9" s="1523"/>
      <c r="BG9" s="1523"/>
      <c r="BH9" s="1523"/>
      <c r="BI9" s="1523"/>
      <c r="BJ9" s="1523" t="s">
        <v>453</v>
      </c>
      <c r="BK9" s="1523"/>
      <c r="BL9" s="1523"/>
      <c r="BM9" s="1523"/>
      <c r="BN9" s="1523"/>
      <c r="BO9" s="1523"/>
      <c r="BP9" s="1524"/>
      <c r="BQ9" s="217"/>
    </row>
    <row r="10" spans="1:69" ht="15.95" customHeight="1" x14ac:dyDescent="0.15">
      <c r="A10" s="1555"/>
      <c r="B10" s="1556"/>
      <c r="C10" s="1556"/>
      <c r="D10" s="1556"/>
      <c r="E10" s="1556"/>
      <c r="F10" s="1556"/>
      <c r="G10" s="1556"/>
      <c r="H10" s="1557"/>
      <c r="I10" s="1525" t="s">
        <v>635</v>
      </c>
      <c r="J10" s="1526"/>
      <c r="K10" s="1526"/>
      <c r="L10" s="1526"/>
      <c r="M10" s="1526"/>
      <c r="N10" s="1526"/>
      <c r="O10" s="1526" t="s">
        <v>634</v>
      </c>
      <c r="P10" s="1526"/>
      <c r="Q10" s="1526"/>
      <c r="R10" s="1526"/>
      <c r="S10" s="1526"/>
      <c r="T10" s="1526" t="s">
        <v>633</v>
      </c>
      <c r="U10" s="1526"/>
      <c r="V10" s="1526"/>
      <c r="W10" s="1526"/>
      <c r="X10" s="1526"/>
      <c r="Y10" s="1526"/>
      <c r="Z10" s="1526" t="s">
        <v>632</v>
      </c>
      <c r="AA10" s="1526"/>
      <c r="AB10" s="1526"/>
      <c r="AC10" s="1526"/>
      <c r="AD10" s="1526"/>
      <c r="AE10" s="1527"/>
      <c r="AF10" s="1525" t="s">
        <v>631</v>
      </c>
      <c r="AG10" s="1526"/>
      <c r="AH10" s="1526"/>
      <c r="AI10" s="1526"/>
      <c r="AJ10" s="1526"/>
      <c r="AK10" s="1526"/>
      <c r="AL10" s="1526" t="s">
        <v>630</v>
      </c>
      <c r="AM10" s="1526"/>
      <c r="AN10" s="1526"/>
      <c r="AO10" s="1526"/>
      <c r="AP10" s="1526"/>
      <c r="AQ10" s="1526"/>
      <c r="AR10" s="1526" t="s">
        <v>331</v>
      </c>
      <c r="AS10" s="1526"/>
      <c r="AT10" s="1526"/>
      <c r="AU10" s="1526"/>
      <c r="AV10" s="1526"/>
      <c r="AW10" s="1526"/>
      <c r="AX10" s="1526" t="s">
        <v>629</v>
      </c>
      <c r="AY10" s="1526"/>
      <c r="AZ10" s="1526"/>
      <c r="BA10" s="1526"/>
      <c r="BB10" s="1526"/>
      <c r="BC10" s="1526"/>
      <c r="BD10" s="1526" t="s">
        <v>63</v>
      </c>
      <c r="BE10" s="1526"/>
      <c r="BF10" s="1526"/>
      <c r="BG10" s="1526"/>
      <c r="BH10" s="1526"/>
      <c r="BI10" s="1526"/>
      <c r="BJ10" s="1528" t="s">
        <v>627</v>
      </c>
      <c r="BK10" s="1529"/>
      <c r="BL10" s="1529"/>
      <c r="BM10" s="1529"/>
      <c r="BN10" s="1529"/>
      <c r="BO10" s="1529"/>
      <c r="BP10" s="1530"/>
      <c r="BQ10" s="217"/>
    </row>
    <row r="11" spans="1:69" ht="23.1" customHeight="1" x14ac:dyDescent="0.15">
      <c r="A11" s="1540">
        <f>IF(ISBLANK(免税証交付申請書!AH22)," ",免税証交付申請書!AH22)</f>
        <v>0</v>
      </c>
      <c r="B11" s="1541"/>
      <c r="C11" s="1541"/>
      <c r="D11" s="1541"/>
      <c r="E11" s="1541"/>
      <c r="F11" s="1541"/>
      <c r="G11" s="1541"/>
      <c r="H11" s="1542"/>
      <c r="I11" s="1543">
        <f>SUM('報告書(２葉)'!AF48)</f>
        <v>0</v>
      </c>
      <c r="J11" s="1544"/>
      <c r="K11" s="1544"/>
      <c r="L11" s="1544"/>
      <c r="M11" s="1544"/>
      <c r="N11" s="1544"/>
      <c r="O11" s="1532"/>
      <c r="P11" s="1532"/>
      <c r="Q11" s="1532"/>
      <c r="R11" s="1532"/>
      <c r="S11" s="1532"/>
      <c r="T11" s="1532"/>
      <c r="U11" s="1532"/>
      <c r="V11" s="1532"/>
      <c r="W11" s="1532"/>
      <c r="X11" s="1532"/>
      <c r="Y11" s="1532"/>
      <c r="Z11" s="1467">
        <f t="shared" ref="Z11:Z25" si="0">IF(AND(ISBLANK(I11),ISBLANK(O11),ISBLANK(T11))," ",IF(I11-O11-T11&lt;0,"入力誤り　",I11-O11-T11))</f>
        <v>0</v>
      </c>
      <c r="AA11" s="1467"/>
      <c r="AB11" s="1467"/>
      <c r="AC11" s="1467"/>
      <c r="AD11" s="1467"/>
      <c r="AE11" s="1533"/>
      <c r="AF11" s="1543">
        <f>'報告書(１葉)'!AP75</f>
        <v>0</v>
      </c>
      <c r="AG11" s="1544"/>
      <c r="AH11" s="1544"/>
      <c r="AI11" s="1544"/>
      <c r="AJ11" s="1544"/>
      <c r="AK11" s="1544"/>
      <c r="AL11" s="1467" t="str">
        <f t="shared" ref="AL11:AL25" si="1">IF(I11-O11&lt;0,"入力誤り　",IF(ISBLANK(O11)," ",O11))</f>
        <v xml:space="preserve"> </v>
      </c>
      <c r="AM11" s="1467"/>
      <c r="AN11" s="1467"/>
      <c r="AO11" s="1467"/>
      <c r="AP11" s="1467"/>
      <c r="AQ11" s="1467"/>
      <c r="AR11" s="1532"/>
      <c r="AS11" s="1532"/>
      <c r="AT11" s="1532"/>
      <c r="AU11" s="1532"/>
      <c r="AV11" s="1532"/>
      <c r="AW11" s="1532"/>
      <c r="AX11" s="1467" t="str">
        <f t="shared" ref="AX11:AX25" si="2">IF(I11-O11-T11&lt;0,"入力誤り　",IF(ISBLANK(T11)," ",T11))</f>
        <v xml:space="preserve"> </v>
      </c>
      <c r="AY11" s="1467"/>
      <c r="AZ11" s="1467"/>
      <c r="BA11" s="1467"/>
      <c r="BB11" s="1467"/>
      <c r="BC11" s="1467"/>
      <c r="BD11" s="1532"/>
      <c r="BE11" s="1532"/>
      <c r="BF11" s="1532"/>
      <c r="BG11" s="1532"/>
      <c r="BH11" s="1532"/>
      <c r="BI11" s="1532"/>
      <c r="BJ11" s="1467">
        <f t="shared" ref="BJ11:BJ25" si="3">IF(AND(ISBLANK(AF11),ISBLANK(AR11),ISBLANK(BD11),SUM(AL11)=0,SUM(AX11)=0)," ",IF(AF11+SUM(AL11)-AR11&lt;0,"入力誤り",IF(AF11+SUM(AL11)+SUM(AX11)-AR11-BD11&lt;0,"入力誤り",AF11+SUM(AL11)+SUM(AX11)-AR11-BD11)))</f>
        <v>0</v>
      </c>
      <c r="BK11" s="1467"/>
      <c r="BL11" s="1467"/>
      <c r="BM11" s="1467"/>
      <c r="BN11" s="1467"/>
      <c r="BO11" s="1467"/>
      <c r="BP11" s="1533"/>
      <c r="BQ11" s="217"/>
    </row>
    <row r="12" spans="1:69" ht="23.1" customHeight="1" x14ac:dyDescent="0.15">
      <c r="A12" s="1534"/>
      <c r="B12" s="1535"/>
      <c r="C12" s="1535"/>
      <c r="D12" s="1535"/>
      <c r="E12" s="1535"/>
      <c r="F12" s="1535"/>
      <c r="G12" s="1535"/>
      <c r="H12" s="1536"/>
      <c r="I12" s="1537"/>
      <c r="J12" s="1538"/>
      <c r="K12" s="1538"/>
      <c r="L12" s="1538"/>
      <c r="M12" s="1538"/>
      <c r="N12" s="1538"/>
      <c r="O12" s="1538"/>
      <c r="P12" s="1538"/>
      <c r="Q12" s="1538"/>
      <c r="R12" s="1538"/>
      <c r="S12" s="1538"/>
      <c r="T12" s="1538"/>
      <c r="U12" s="1538"/>
      <c r="V12" s="1538"/>
      <c r="W12" s="1538"/>
      <c r="X12" s="1538"/>
      <c r="Y12" s="1538"/>
      <c r="Z12" s="1468" t="str">
        <f t="shared" si="0"/>
        <v xml:space="preserve"> </v>
      </c>
      <c r="AA12" s="1468"/>
      <c r="AB12" s="1468"/>
      <c r="AC12" s="1468"/>
      <c r="AD12" s="1468"/>
      <c r="AE12" s="1539"/>
      <c r="AF12" s="1537"/>
      <c r="AG12" s="1538"/>
      <c r="AH12" s="1538"/>
      <c r="AI12" s="1538"/>
      <c r="AJ12" s="1538"/>
      <c r="AK12" s="1538"/>
      <c r="AL12" s="1468" t="str">
        <f t="shared" si="1"/>
        <v xml:space="preserve"> </v>
      </c>
      <c r="AM12" s="1468"/>
      <c r="AN12" s="1468"/>
      <c r="AO12" s="1468"/>
      <c r="AP12" s="1468"/>
      <c r="AQ12" s="1468"/>
      <c r="AR12" s="1538"/>
      <c r="AS12" s="1538"/>
      <c r="AT12" s="1538"/>
      <c r="AU12" s="1538"/>
      <c r="AV12" s="1538"/>
      <c r="AW12" s="1538"/>
      <c r="AX12" s="1468" t="str">
        <f t="shared" si="2"/>
        <v xml:space="preserve"> </v>
      </c>
      <c r="AY12" s="1468"/>
      <c r="AZ12" s="1468"/>
      <c r="BA12" s="1468"/>
      <c r="BB12" s="1468"/>
      <c r="BC12" s="1468"/>
      <c r="BD12" s="1538"/>
      <c r="BE12" s="1538"/>
      <c r="BF12" s="1538"/>
      <c r="BG12" s="1538"/>
      <c r="BH12" s="1538"/>
      <c r="BI12" s="1538"/>
      <c r="BJ12" s="1467" t="str">
        <f t="shared" si="3"/>
        <v xml:space="preserve"> </v>
      </c>
      <c r="BK12" s="1467"/>
      <c r="BL12" s="1467"/>
      <c r="BM12" s="1467"/>
      <c r="BN12" s="1467"/>
      <c r="BO12" s="1467"/>
      <c r="BP12" s="1533"/>
      <c r="BQ12" s="217"/>
    </row>
    <row r="13" spans="1:69" ht="23.1" customHeight="1" x14ac:dyDescent="0.15">
      <c r="A13" s="1534"/>
      <c r="B13" s="1535"/>
      <c r="C13" s="1535"/>
      <c r="D13" s="1535"/>
      <c r="E13" s="1535"/>
      <c r="F13" s="1535"/>
      <c r="G13" s="1535"/>
      <c r="H13" s="1536"/>
      <c r="I13" s="1537"/>
      <c r="J13" s="1538"/>
      <c r="K13" s="1538"/>
      <c r="L13" s="1538"/>
      <c r="M13" s="1538"/>
      <c r="N13" s="1538"/>
      <c r="O13" s="1538"/>
      <c r="P13" s="1538"/>
      <c r="Q13" s="1538"/>
      <c r="R13" s="1538"/>
      <c r="S13" s="1538"/>
      <c r="T13" s="1538"/>
      <c r="U13" s="1538"/>
      <c r="V13" s="1538"/>
      <c r="W13" s="1538"/>
      <c r="X13" s="1538"/>
      <c r="Y13" s="1538"/>
      <c r="Z13" s="1468" t="str">
        <f t="shared" si="0"/>
        <v xml:space="preserve"> </v>
      </c>
      <c r="AA13" s="1468"/>
      <c r="AB13" s="1468"/>
      <c r="AC13" s="1468"/>
      <c r="AD13" s="1468"/>
      <c r="AE13" s="1539"/>
      <c r="AF13" s="1537"/>
      <c r="AG13" s="1538"/>
      <c r="AH13" s="1538"/>
      <c r="AI13" s="1538"/>
      <c r="AJ13" s="1538"/>
      <c r="AK13" s="1538"/>
      <c r="AL13" s="1468" t="str">
        <f t="shared" si="1"/>
        <v xml:space="preserve"> </v>
      </c>
      <c r="AM13" s="1468"/>
      <c r="AN13" s="1468"/>
      <c r="AO13" s="1468"/>
      <c r="AP13" s="1468"/>
      <c r="AQ13" s="1468"/>
      <c r="AR13" s="1538"/>
      <c r="AS13" s="1538"/>
      <c r="AT13" s="1538"/>
      <c r="AU13" s="1538"/>
      <c r="AV13" s="1538"/>
      <c r="AW13" s="1538"/>
      <c r="AX13" s="1468" t="str">
        <f t="shared" si="2"/>
        <v xml:space="preserve"> </v>
      </c>
      <c r="AY13" s="1468"/>
      <c r="AZ13" s="1468"/>
      <c r="BA13" s="1468"/>
      <c r="BB13" s="1468"/>
      <c r="BC13" s="1468"/>
      <c r="BD13" s="1538"/>
      <c r="BE13" s="1538"/>
      <c r="BF13" s="1538"/>
      <c r="BG13" s="1538"/>
      <c r="BH13" s="1538"/>
      <c r="BI13" s="1538"/>
      <c r="BJ13" s="1467" t="str">
        <f t="shared" si="3"/>
        <v xml:space="preserve"> </v>
      </c>
      <c r="BK13" s="1467"/>
      <c r="BL13" s="1467"/>
      <c r="BM13" s="1467"/>
      <c r="BN13" s="1467"/>
      <c r="BO13" s="1467"/>
      <c r="BP13" s="1533"/>
      <c r="BQ13" s="217"/>
    </row>
    <row r="14" spans="1:69" ht="23.1" customHeight="1" x14ac:dyDescent="0.15">
      <c r="A14" s="1534"/>
      <c r="B14" s="1535"/>
      <c r="C14" s="1535"/>
      <c r="D14" s="1535"/>
      <c r="E14" s="1535"/>
      <c r="F14" s="1535"/>
      <c r="G14" s="1535"/>
      <c r="H14" s="1536"/>
      <c r="I14" s="1537"/>
      <c r="J14" s="1538"/>
      <c r="K14" s="1538"/>
      <c r="L14" s="1538"/>
      <c r="M14" s="1538"/>
      <c r="N14" s="1538"/>
      <c r="O14" s="1538"/>
      <c r="P14" s="1538"/>
      <c r="Q14" s="1538"/>
      <c r="R14" s="1538"/>
      <c r="S14" s="1538"/>
      <c r="T14" s="1538"/>
      <c r="U14" s="1538"/>
      <c r="V14" s="1538"/>
      <c r="W14" s="1538"/>
      <c r="X14" s="1538"/>
      <c r="Y14" s="1538"/>
      <c r="Z14" s="1468" t="str">
        <f t="shared" si="0"/>
        <v xml:space="preserve"> </v>
      </c>
      <c r="AA14" s="1468"/>
      <c r="AB14" s="1468"/>
      <c r="AC14" s="1468"/>
      <c r="AD14" s="1468"/>
      <c r="AE14" s="1539"/>
      <c r="AF14" s="1537"/>
      <c r="AG14" s="1538"/>
      <c r="AH14" s="1538"/>
      <c r="AI14" s="1538"/>
      <c r="AJ14" s="1538"/>
      <c r="AK14" s="1538"/>
      <c r="AL14" s="1468" t="str">
        <f t="shared" si="1"/>
        <v xml:space="preserve"> </v>
      </c>
      <c r="AM14" s="1468"/>
      <c r="AN14" s="1468"/>
      <c r="AO14" s="1468"/>
      <c r="AP14" s="1468"/>
      <c r="AQ14" s="1468"/>
      <c r="AR14" s="1538"/>
      <c r="AS14" s="1538"/>
      <c r="AT14" s="1538"/>
      <c r="AU14" s="1538"/>
      <c r="AV14" s="1538"/>
      <c r="AW14" s="1538"/>
      <c r="AX14" s="1468" t="str">
        <f t="shared" si="2"/>
        <v xml:space="preserve"> </v>
      </c>
      <c r="AY14" s="1468"/>
      <c r="AZ14" s="1468"/>
      <c r="BA14" s="1468"/>
      <c r="BB14" s="1468"/>
      <c r="BC14" s="1468"/>
      <c r="BD14" s="1538"/>
      <c r="BE14" s="1538"/>
      <c r="BF14" s="1538"/>
      <c r="BG14" s="1538"/>
      <c r="BH14" s="1538"/>
      <c r="BI14" s="1538"/>
      <c r="BJ14" s="1467" t="str">
        <f t="shared" si="3"/>
        <v xml:space="preserve"> </v>
      </c>
      <c r="BK14" s="1467"/>
      <c r="BL14" s="1467"/>
      <c r="BM14" s="1467"/>
      <c r="BN14" s="1467"/>
      <c r="BO14" s="1467"/>
      <c r="BP14" s="1533"/>
      <c r="BQ14" s="217"/>
    </row>
    <row r="15" spans="1:69" ht="23.1" customHeight="1" x14ac:dyDescent="0.15">
      <c r="A15" s="1534"/>
      <c r="B15" s="1535"/>
      <c r="C15" s="1535"/>
      <c r="D15" s="1535"/>
      <c r="E15" s="1535"/>
      <c r="F15" s="1535"/>
      <c r="G15" s="1535"/>
      <c r="H15" s="1536"/>
      <c r="I15" s="1537"/>
      <c r="J15" s="1538"/>
      <c r="K15" s="1538"/>
      <c r="L15" s="1538"/>
      <c r="M15" s="1538"/>
      <c r="N15" s="1538"/>
      <c r="O15" s="1538"/>
      <c r="P15" s="1538"/>
      <c r="Q15" s="1538"/>
      <c r="R15" s="1538"/>
      <c r="S15" s="1538"/>
      <c r="T15" s="1538"/>
      <c r="U15" s="1538"/>
      <c r="V15" s="1538"/>
      <c r="W15" s="1538"/>
      <c r="X15" s="1538"/>
      <c r="Y15" s="1538"/>
      <c r="Z15" s="1468" t="str">
        <f t="shared" si="0"/>
        <v xml:space="preserve"> </v>
      </c>
      <c r="AA15" s="1468"/>
      <c r="AB15" s="1468"/>
      <c r="AC15" s="1468"/>
      <c r="AD15" s="1468"/>
      <c r="AE15" s="1539"/>
      <c r="AF15" s="1537"/>
      <c r="AG15" s="1538"/>
      <c r="AH15" s="1538"/>
      <c r="AI15" s="1538"/>
      <c r="AJ15" s="1538"/>
      <c r="AK15" s="1538"/>
      <c r="AL15" s="1468" t="str">
        <f t="shared" si="1"/>
        <v xml:space="preserve"> </v>
      </c>
      <c r="AM15" s="1468"/>
      <c r="AN15" s="1468"/>
      <c r="AO15" s="1468"/>
      <c r="AP15" s="1468"/>
      <c r="AQ15" s="1468"/>
      <c r="AR15" s="1538"/>
      <c r="AS15" s="1538"/>
      <c r="AT15" s="1538"/>
      <c r="AU15" s="1538"/>
      <c r="AV15" s="1538"/>
      <c r="AW15" s="1538"/>
      <c r="AX15" s="1468" t="str">
        <f t="shared" si="2"/>
        <v xml:space="preserve"> </v>
      </c>
      <c r="AY15" s="1468"/>
      <c r="AZ15" s="1468"/>
      <c r="BA15" s="1468"/>
      <c r="BB15" s="1468"/>
      <c r="BC15" s="1468"/>
      <c r="BD15" s="1538"/>
      <c r="BE15" s="1538"/>
      <c r="BF15" s="1538"/>
      <c r="BG15" s="1538"/>
      <c r="BH15" s="1538"/>
      <c r="BI15" s="1538"/>
      <c r="BJ15" s="1467" t="str">
        <f t="shared" si="3"/>
        <v xml:space="preserve"> </v>
      </c>
      <c r="BK15" s="1467"/>
      <c r="BL15" s="1467"/>
      <c r="BM15" s="1467"/>
      <c r="BN15" s="1467"/>
      <c r="BO15" s="1467"/>
      <c r="BP15" s="1533"/>
      <c r="BQ15" s="217"/>
    </row>
    <row r="16" spans="1:69" ht="23.1" customHeight="1" x14ac:dyDescent="0.15">
      <c r="A16" s="1534"/>
      <c r="B16" s="1535"/>
      <c r="C16" s="1535"/>
      <c r="D16" s="1535"/>
      <c r="E16" s="1535"/>
      <c r="F16" s="1535"/>
      <c r="G16" s="1535"/>
      <c r="H16" s="1536"/>
      <c r="I16" s="1537"/>
      <c r="J16" s="1538"/>
      <c r="K16" s="1538"/>
      <c r="L16" s="1538"/>
      <c r="M16" s="1538"/>
      <c r="N16" s="1538"/>
      <c r="O16" s="1538"/>
      <c r="P16" s="1538"/>
      <c r="Q16" s="1538"/>
      <c r="R16" s="1538"/>
      <c r="S16" s="1538"/>
      <c r="T16" s="1538"/>
      <c r="U16" s="1538"/>
      <c r="V16" s="1538"/>
      <c r="W16" s="1538"/>
      <c r="X16" s="1538"/>
      <c r="Y16" s="1538"/>
      <c r="Z16" s="1468" t="str">
        <f t="shared" si="0"/>
        <v xml:space="preserve"> </v>
      </c>
      <c r="AA16" s="1468"/>
      <c r="AB16" s="1468"/>
      <c r="AC16" s="1468"/>
      <c r="AD16" s="1468"/>
      <c r="AE16" s="1539"/>
      <c r="AF16" s="1537"/>
      <c r="AG16" s="1538"/>
      <c r="AH16" s="1538"/>
      <c r="AI16" s="1538"/>
      <c r="AJ16" s="1538"/>
      <c r="AK16" s="1538"/>
      <c r="AL16" s="1468" t="str">
        <f t="shared" si="1"/>
        <v xml:space="preserve"> </v>
      </c>
      <c r="AM16" s="1468"/>
      <c r="AN16" s="1468"/>
      <c r="AO16" s="1468"/>
      <c r="AP16" s="1468"/>
      <c r="AQ16" s="1468"/>
      <c r="AR16" s="1538"/>
      <c r="AS16" s="1538"/>
      <c r="AT16" s="1538"/>
      <c r="AU16" s="1538"/>
      <c r="AV16" s="1538"/>
      <c r="AW16" s="1538"/>
      <c r="AX16" s="1468" t="str">
        <f t="shared" si="2"/>
        <v xml:space="preserve"> </v>
      </c>
      <c r="AY16" s="1468"/>
      <c r="AZ16" s="1468"/>
      <c r="BA16" s="1468"/>
      <c r="BB16" s="1468"/>
      <c r="BC16" s="1468"/>
      <c r="BD16" s="1538"/>
      <c r="BE16" s="1538"/>
      <c r="BF16" s="1538"/>
      <c r="BG16" s="1538"/>
      <c r="BH16" s="1538"/>
      <c r="BI16" s="1538"/>
      <c r="BJ16" s="1467" t="str">
        <f t="shared" si="3"/>
        <v xml:space="preserve"> </v>
      </c>
      <c r="BK16" s="1467"/>
      <c r="BL16" s="1467"/>
      <c r="BM16" s="1467"/>
      <c r="BN16" s="1467"/>
      <c r="BO16" s="1467"/>
      <c r="BP16" s="1533"/>
      <c r="BQ16" s="217"/>
    </row>
    <row r="17" spans="1:69" ht="23.1" customHeight="1" x14ac:dyDescent="0.15">
      <c r="A17" s="1534"/>
      <c r="B17" s="1535"/>
      <c r="C17" s="1535"/>
      <c r="D17" s="1535"/>
      <c r="E17" s="1535"/>
      <c r="F17" s="1535"/>
      <c r="G17" s="1535"/>
      <c r="H17" s="1536"/>
      <c r="I17" s="1537"/>
      <c r="J17" s="1538"/>
      <c r="K17" s="1538"/>
      <c r="L17" s="1538"/>
      <c r="M17" s="1538"/>
      <c r="N17" s="1538"/>
      <c r="O17" s="1538"/>
      <c r="P17" s="1538"/>
      <c r="Q17" s="1538"/>
      <c r="R17" s="1538"/>
      <c r="S17" s="1538"/>
      <c r="T17" s="1538"/>
      <c r="U17" s="1538"/>
      <c r="V17" s="1538"/>
      <c r="W17" s="1538"/>
      <c r="X17" s="1538"/>
      <c r="Y17" s="1538"/>
      <c r="Z17" s="1468" t="str">
        <f t="shared" si="0"/>
        <v xml:space="preserve"> </v>
      </c>
      <c r="AA17" s="1468"/>
      <c r="AB17" s="1468"/>
      <c r="AC17" s="1468"/>
      <c r="AD17" s="1468"/>
      <c r="AE17" s="1539"/>
      <c r="AF17" s="1537"/>
      <c r="AG17" s="1538"/>
      <c r="AH17" s="1538"/>
      <c r="AI17" s="1538"/>
      <c r="AJ17" s="1538"/>
      <c r="AK17" s="1538"/>
      <c r="AL17" s="1468" t="str">
        <f t="shared" si="1"/>
        <v xml:space="preserve"> </v>
      </c>
      <c r="AM17" s="1468"/>
      <c r="AN17" s="1468"/>
      <c r="AO17" s="1468"/>
      <c r="AP17" s="1468"/>
      <c r="AQ17" s="1468"/>
      <c r="AR17" s="1538"/>
      <c r="AS17" s="1538"/>
      <c r="AT17" s="1538"/>
      <c r="AU17" s="1538"/>
      <c r="AV17" s="1538"/>
      <c r="AW17" s="1538"/>
      <c r="AX17" s="1468" t="str">
        <f t="shared" si="2"/>
        <v xml:space="preserve"> </v>
      </c>
      <c r="AY17" s="1468"/>
      <c r="AZ17" s="1468"/>
      <c r="BA17" s="1468"/>
      <c r="BB17" s="1468"/>
      <c r="BC17" s="1468"/>
      <c r="BD17" s="1538"/>
      <c r="BE17" s="1538"/>
      <c r="BF17" s="1538"/>
      <c r="BG17" s="1538"/>
      <c r="BH17" s="1538"/>
      <c r="BI17" s="1538"/>
      <c r="BJ17" s="1467" t="str">
        <f t="shared" si="3"/>
        <v xml:space="preserve"> </v>
      </c>
      <c r="BK17" s="1467"/>
      <c r="BL17" s="1467"/>
      <c r="BM17" s="1467"/>
      <c r="BN17" s="1467"/>
      <c r="BO17" s="1467"/>
      <c r="BP17" s="1533"/>
      <c r="BQ17" s="217"/>
    </row>
    <row r="18" spans="1:69" ht="23.1" customHeight="1" x14ac:dyDescent="0.15">
      <c r="A18" s="1534"/>
      <c r="B18" s="1535"/>
      <c r="C18" s="1535"/>
      <c r="D18" s="1535"/>
      <c r="E18" s="1535"/>
      <c r="F18" s="1535"/>
      <c r="G18" s="1535"/>
      <c r="H18" s="1536"/>
      <c r="I18" s="1537"/>
      <c r="J18" s="1538"/>
      <c r="K18" s="1538"/>
      <c r="L18" s="1538"/>
      <c r="M18" s="1538"/>
      <c r="N18" s="1538"/>
      <c r="O18" s="1538"/>
      <c r="P18" s="1538"/>
      <c r="Q18" s="1538"/>
      <c r="R18" s="1538"/>
      <c r="S18" s="1538"/>
      <c r="T18" s="1538"/>
      <c r="U18" s="1538"/>
      <c r="V18" s="1538"/>
      <c r="W18" s="1538"/>
      <c r="X18" s="1538"/>
      <c r="Y18" s="1538"/>
      <c r="Z18" s="1468" t="str">
        <f t="shared" si="0"/>
        <v xml:space="preserve"> </v>
      </c>
      <c r="AA18" s="1468"/>
      <c r="AB18" s="1468"/>
      <c r="AC18" s="1468"/>
      <c r="AD18" s="1468"/>
      <c r="AE18" s="1539"/>
      <c r="AF18" s="1537"/>
      <c r="AG18" s="1538"/>
      <c r="AH18" s="1538"/>
      <c r="AI18" s="1538"/>
      <c r="AJ18" s="1538"/>
      <c r="AK18" s="1538"/>
      <c r="AL18" s="1468" t="str">
        <f t="shared" si="1"/>
        <v xml:space="preserve"> </v>
      </c>
      <c r="AM18" s="1468"/>
      <c r="AN18" s="1468"/>
      <c r="AO18" s="1468"/>
      <c r="AP18" s="1468"/>
      <c r="AQ18" s="1468"/>
      <c r="AR18" s="1538"/>
      <c r="AS18" s="1538"/>
      <c r="AT18" s="1538"/>
      <c r="AU18" s="1538"/>
      <c r="AV18" s="1538"/>
      <c r="AW18" s="1538"/>
      <c r="AX18" s="1468" t="str">
        <f t="shared" si="2"/>
        <v xml:space="preserve"> </v>
      </c>
      <c r="AY18" s="1468"/>
      <c r="AZ18" s="1468"/>
      <c r="BA18" s="1468"/>
      <c r="BB18" s="1468"/>
      <c r="BC18" s="1468"/>
      <c r="BD18" s="1538"/>
      <c r="BE18" s="1538"/>
      <c r="BF18" s="1538"/>
      <c r="BG18" s="1538"/>
      <c r="BH18" s="1538"/>
      <c r="BI18" s="1538"/>
      <c r="BJ18" s="1467" t="str">
        <f t="shared" si="3"/>
        <v xml:space="preserve"> </v>
      </c>
      <c r="BK18" s="1467"/>
      <c r="BL18" s="1467"/>
      <c r="BM18" s="1467"/>
      <c r="BN18" s="1467"/>
      <c r="BO18" s="1467"/>
      <c r="BP18" s="1533"/>
      <c r="BQ18" s="217"/>
    </row>
    <row r="19" spans="1:69" ht="23.1" customHeight="1" x14ac:dyDescent="0.15">
      <c r="A19" s="1534"/>
      <c r="B19" s="1535"/>
      <c r="C19" s="1535"/>
      <c r="D19" s="1535"/>
      <c r="E19" s="1535"/>
      <c r="F19" s="1535"/>
      <c r="G19" s="1535"/>
      <c r="H19" s="1536"/>
      <c r="I19" s="1537"/>
      <c r="J19" s="1538"/>
      <c r="K19" s="1538"/>
      <c r="L19" s="1538"/>
      <c r="M19" s="1538"/>
      <c r="N19" s="1538"/>
      <c r="O19" s="1538"/>
      <c r="P19" s="1538"/>
      <c r="Q19" s="1538"/>
      <c r="R19" s="1538"/>
      <c r="S19" s="1538"/>
      <c r="T19" s="1538"/>
      <c r="U19" s="1538"/>
      <c r="V19" s="1538"/>
      <c r="W19" s="1538"/>
      <c r="X19" s="1538"/>
      <c r="Y19" s="1538"/>
      <c r="Z19" s="1468" t="str">
        <f t="shared" si="0"/>
        <v xml:space="preserve"> </v>
      </c>
      <c r="AA19" s="1468"/>
      <c r="AB19" s="1468"/>
      <c r="AC19" s="1468"/>
      <c r="AD19" s="1468"/>
      <c r="AE19" s="1539"/>
      <c r="AF19" s="1537"/>
      <c r="AG19" s="1538"/>
      <c r="AH19" s="1538"/>
      <c r="AI19" s="1538"/>
      <c r="AJ19" s="1538"/>
      <c r="AK19" s="1538"/>
      <c r="AL19" s="1468" t="str">
        <f t="shared" si="1"/>
        <v xml:space="preserve"> </v>
      </c>
      <c r="AM19" s="1468"/>
      <c r="AN19" s="1468"/>
      <c r="AO19" s="1468"/>
      <c r="AP19" s="1468"/>
      <c r="AQ19" s="1468"/>
      <c r="AR19" s="1538"/>
      <c r="AS19" s="1538"/>
      <c r="AT19" s="1538"/>
      <c r="AU19" s="1538"/>
      <c r="AV19" s="1538"/>
      <c r="AW19" s="1538"/>
      <c r="AX19" s="1468" t="str">
        <f t="shared" si="2"/>
        <v xml:space="preserve"> </v>
      </c>
      <c r="AY19" s="1468"/>
      <c r="AZ19" s="1468"/>
      <c r="BA19" s="1468"/>
      <c r="BB19" s="1468"/>
      <c r="BC19" s="1468"/>
      <c r="BD19" s="1538"/>
      <c r="BE19" s="1538"/>
      <c r="BF19" s="1538"/>
      <c r="BG19" s="1538"/>
      <c r="BH19" s="1538"/>
      <c r="BI19" s="1538"/>
      <c r="BJ19" s="1467" t="str">
        <f t="shared" si="3"/>
        <v xml:space="preserve"> </v>
      </c>
      <c r="BK19" s="1467"/>
      <c r="BL19" s="1467"/>
      <c r="BM19" s="1467"/>
      <c r="BN19" s="1467"/>
      <c r="BO19" s="1467"/>
      <c r="BP19" s="1533"/>
      <c r="BQ19" s="217"/>
    </row>
    <row r="20" spans="1:69" ht="23.1" customHeight="1" x14ac:dyDescent="0.15">
      <c r="A20" s="1534"/>
      <c r="B20" s="1535"/>
      <c r="C20" s="1535"/>
      <c r="D20" s="1535"/>
      <c r="E20" s="1535"/>
      <c r="F20" s="1535"/>
      <c r="G20" s="1535"/>
      <c r="H20" s="1536"/>
      <c r="I20" s="1537"/>
      <c r="J20" s="1538"/>
      <c r="K20" s="1538"/>
      <c r="L20" s="1538"/>
      <c r="M20" s="1538"/>
      <c r="N20" s="1538"/>
      <c r="O20" s="1538"/>
      <c r="P20" s="1538"/>
      <c r="Q20" s="1538"/>
      <c r="R20" s="1538"/>
      <c r="S20" s="1538"/>
      <c r="T20" s="1538"/>
      <c r="U20" s="1538"/>
      <c r="V20" s="1538"/>
      <c r="W20" s="1538"/>
      <c r="X20" s="1538"/>
      <c r="Y20" s="1538"/>
      <c r="Z20" s="1468" t="str">
        <f t="shared" si="0"/>
        <v xml:space="preserve"> </v>
      </c>
      <c r="AA20" s="1468"/>
      <c r="AB20" s="1468"/>
      <c r="AC20" s="1468"/>
      <c r="AD20" s="1468"/>
      <c r="AE20" s="1539"/>
      <c r="AF20" s="1537"/>
      <c r="AG20" s="1538"/>
      <c r="AH20" s="1538"/>
      <c r="AI20" s="1538"/>
      <c r="AJ20" s="1538"/>
      <c r="AK20" s="1538"/>
      <c r="AL20" s="1468" t="str">
        <f t="shared" si="1"/>
        <v xml:space="preserve"> </v>
      </c>
      <c r="AM20" s="1468"/>
      <c r="AN20" s="1468"/>
      <c r="AO20" s="1468"/>
      <c r="AP20" s="1468"/>
      <c r="AQ20" s="1468"/>
      <c r="AR20" s="1538"/>
      <c r="AS20" s="1538"/>
      <c r="AT20" s="1538"/>
      <c r="AU20" s="1538"/>
      <c r="AV20" s="1538"/>
      <c r="AW20" s="1538"/>
      <c r="AX20" s="1468" t="str">
        <f t="shared" si="2"/>
        <v xml:space="preserve"> </v>
      </c>
      <c r="AY20" s="1468"/>
      <c r="AZ20" s="1468"/>
      <c r="BA20" s="1468"/>
      <c r="BB20" s="1468"/>
      <c r="BC20" s="1468"/>
      <c r="BD20" s="1538"/>
      <c r="BE20" s="1538"/>
      <c r="BF20" s="1538"/>
      <c r="BG20" s="1538"/>
      <c r="BH20" s="1538"/>
      <c r="BI20" s="1538"/>
      <c r="BJ20" s="1467" t="str">
        <f t="shared" si="3"/>
        <v xml:space="preserve"> </v>
      </c>
      <c r="BK20" s="1467"/>
      <c r="BL20" s="1467"/>
      <c r="BM20" s="1467"/>
      <c r="BN20" s="1467"/>
      <c r="BO20" s="1467"/>
      <c r="BP20" s="1533"/>
      <c r="BQ20" s="217"/>
    </row>
    <row r="21" spans="1:69" ht="23.1" customHeight="1" x14ac:dyDescent="0.15">
      <c r="A21" s="1534"/>
      <c r="B21" s="1535"/>
      <c r="C21" s="1535"/>
      <c r="D21" s="1535"/>
      <c r="E21" s="1535"/>
      <c r="F21" s="1535"/>
      <c r="G21" s="1535"/>
      <c r="H21" s="1536"/>
      <c r="I21" s="1537"/>
      <c r="J21" s="1538"/>
      <c r="K21" s="1538"/>
      <c r="L21" s="1538"/>
      <c r="M21" s="1538"/>
      <c r="N21" s="1538"/>
      <c r="O21" s="1538"/>
      <c r="P21" s="1538"/>
      <c r="Q21" s="1538"/>
      <c r="R21" s="1538"/>
      <c r="S21" s="1538"/>
      <c r="T21" s="1538"/>
      <c r="U21" s="1538"/>
      <c r="V21" s="1538"/>
      <c r="W21" s="1538"/>
      <c r="X21" s="1538"/>
      <c r="Y21" s="1538"/>
      <c r="Z21" s="1468" t="str">
        <f t="shared" si="0"/>
        <v xml:space="preserve"> </v>
      </c>
      <c r="AA21" s="1468"/>
      <c r="AB21" s="1468"/>
      <c r="AC21" s="1468"/>
      <c r="AD21" s="1468"/>
      <c r="AE21" s="1539"/>
      <c r="AF21" s="1537"/>
      <c r="AG21" s="1538"/>
      <c r="AH21" s="1538"/>
      <c r="AI21" s="1538"/>
      <c r="AJ21" s="1538"/>
      <c r="AK21" s="1538"/>
      <c r="AL21" s="1468" t="str">
        <f t="shared" si="1"/>
        <v xml:space="preserve"> </v>
      </c>
      <c r="AM21" s="1468"/>
      <c r="AN21" s="1468"/>
      <c r="AO21" s="1468"/>
      <c r="AP21" s="1468"/>
      <c r="AQ21" s="1468"/>
      <c r="AR21" s="1538"/>
      <c r="AS21" s="1538"/>
      <c r="AT21" s="1538"/>
      <c r="AU21" s="1538"/>
      <c r="AV21" s="1538"/>
      <c r="AW21" s="1538"/>
      <c r="AX21" s="1468" t="str">
        <f t="shared" si="2"/>
        <v xml:space="preserve"> </v>
      </c>
      <c r="AY21" s="1468"/>
      <c r="AZ21" s="1468"/>
      <c r="BA21" s="1468"/>
      <c r="BB21" s="1468"/>
      <c r="BC21" s="1468"/>
      <c r="BD21" s="1538"/>
      <c r="BE21" s="1538"/>
      <c r="BF21" s="1538"/>
      <c r="BG21" s="1538"/>
      <c r="BH21" s="1538"/>
      <c r="BI21" s="1538"/>
      <c r="BJ21" s="1467" t="str">
        <f t="shared" si="3"/>
        <v xml:space="preserve"> </v>
      </c>
      <c r="BK21" s="1467"/>
      <c r="BL21" s="1467"/>
      <c r="BM21" s="1467"/>
      <c r="BN21" s="1467"/>
      <c r="BO21" s="1467"/>
      <c r="BP21" s="1533"/>
      <c r="BQ21" s="217"/>
    </row>
    <row r="22" spans="1:69" ht="23.1" customHeight="1" x14ac:dyDescent="0.15">
      <c r="A22" s="1534"/>
      <c r="B22" s="1535"/>
      <c r="C22" s="1535"/>
      <c r="D22" s="1535"/>
      <c r="E22" s="1535"/>
      <c r="F22" s="1535"/>
      <c r="G22" s="1535"/>
      <c r="H22" s="1536"/>
      <c r="I22" s="1537"/>
      <c r="J22" s="1538"/>
      <c r="K22" s="1538"/>
      <c r="L22" s="1538"/>
      <c r="M22" s="1538"/>
      <c r="N22" s="1538"/>
      <c r="O22" s="1538"/>
      <c r="P22" s="1538"/>
      <c r="Q22" s="1538"/>
      <c r="R22" s="1538"/>
      <c r="S22" s="1538"/>
      <c r="T22" s="1538"/>
      <c r="U22" s="1538"/>
      <c r="V22" s="1538"/>
      <c r="W22" s="1538"/>
      <c r="X22" s="1538"/>
      <c r="Y22" s="1538"/>
      <c r="Z22" s="1468" t="str">
        <f t="shared" si="0"/>
        <v xml:space="preserve"> </v>
      </c>
      <c r="AA22" s="1468"/>
      <c r="AB22" s="1468"/>
      <c r="AC22" s="1468"/>
      <c r="AD22" s="1468"/>
      <c r="AE22" s="1539"/>
      <c r="AF22" s="1537"/>
      <c r="AG22" s="1538"/>
      <c r="AH22" s="1538"/>
      <c r="AI22" s="1538"/>
      <c r="AJ22" s="1538"/>
      <c r="AK22" s="1538"/>
      <c r="AL22" s="1468" t="str">
        <f t="shared" si="1"/>
        <v xml:space="preserve"> </v>
      </c>
      <c r="AM22" s="1468"/>
      <c r="AN22" s="1468"/>
      <c r="AO22" s="1468"/>
      <c r="AP22" s="1468"/>
      <c r="AQ22" s="1468"/>
      <c r="AR22" s="1538"/>
      <c r="AS22" s="1538"/>
      <c r="AT22" s="1538"/>
      <c r="AU22" s="1538"/>
      <c r="AV22" s="1538"/>
      <c r="AW22" s="1538"/>
      <c r="AX22" s="1468" t="str">
        <f t="shared" si="2"/>
        <v xml:space="preserve"> </v>
      </c>
      <c r="AY22" s="1468"/>
      <c r="AZ22" s="1468"/>
      <c r="BA22" s="1468"/>
      <c r="BB22" s="1468"/>
      <c r="BC22" s="1468"/>
      <c r="BD22" s="1538"/>
      <c r="BE22" s="1538"/>
      <c r="BF22" s="1538"/>
      <c r="BG22" s="1538"/>
      <c r="BH22" s="1538"/>
      <c r="BI22" s="1538"/>
      <c r="BJ22" s="1467" t="str">
        <f t="shared" si="3"/>
        <v xml:space="preserve"> </v>
      </c>
      <c r="BK22" s="1467"/>
      <c r="BL22" s="1467"/>
      <c r="BM22" s="1467"/>
      <c r="BN22" s="1467"/>
      <c r="BO22" s="1467"/>
      <c r="BP22" s="1533"/>
      <c r="BQ22" s="217"/>
    </row>
    <row r="23" spans="1:69" ht="23.1" customHeight="1" x14ac:dyDescent="0.15">
      <c r="A23" s="1534"/>
      <c r="B23" s="1535"/>
      <c r="C23" s="1535"/>
      <c r="D23" s="1535"/>
      <c r="E23" s="1535"/>
      <c r="F23" s="1535"/>
      <c r="G23" s="1535"/>
      <c r="H23" s="1536"/>
      <c r="I23" s="1537"/>
      <c r="J23" s="1538"/>
      <c r="K23" s="1538"/>
      <c r="L23" s="1538"/>
      <c r="M23" s="1538"/>
      <c r="N23" s="1538"/>
      <c r="O23" s="1538"/>
      <c r="P23" s="1538"/>
      <c r="Q23" s="1538"/>
      <c r="R23" s="1538"/>
      <c r="S23" s="1538"/>
      <c r="T23" s="1538"/>
      <c r="U23" s="1538"/>
      <c r="V23" s="1538"/>
      <c r="W23" s="1538"/>
      <c r="X23" s="1538"/>
      <c r="Y23" s="1538"/>
      <c r="Z23" s="1468" t="str">
        <f t="shared" si="0"/>
        <v xml:space="preserve"> </v>
      </c>
      <c r="AA23" s="1468"/>
      <c r="AB23" s="1468"/>
      <c r="AC23" s="1468"/>
      <c r="AD23" s="1468"/>
      <c r="AE23" s="1539"/>
      <c r="AF23" s="1537"/>
      <c r="AG23" s="1538"/>
      <c r="AH23" s="1538"/>
      <c r="AI23" s="1538"/>
      <c r="AJ23" s="1538"/>
      <c r="AK23" s="1538"/>
      <c r="AL23" s="1468" t="str">
        <f t="shared" si="1"/>
        <v xml:space="preserve"> </v>
      </c>
      <c r="AM23" s="1468"/>
      <c r="AN23" s="1468"/>
      <c r="AO23" s="1468"/>
      <c r="AP23" s="1468"/>
      <c r="AQ23" s="1468"/>
      <c r="AR23" s="1538"/>
      <c r="AS23" s="1538"/>
      <c r="AT23" s="1538"/>
      <c r="AU23" s="1538"/>
      <c r="AV23" s="1538"/>
      <c r="AW23" s="1538"/>
      <c r="AX23" s="1468" t="str">
        <f t="shared" si="2"/>
        <v xml:space="preserve"> </v>
      </c>
      <c r="AY23" s="1468"/>
      <c r="AZ23" s="1468"/>
      <c r="BA23" s="1468"/>
      <c r="BB23" s="1468"/>
      <c r="BC23" s="1468"/>
      <c r="BD23" s="1538"/>
      <c r="BE23" s="1538"/>
      <c r="BF23" s="1538"/>
      <c r="BG23" s="1538"/>
      <c r="BH23" s="1538"/>
      <c r="BI23" s="1538"/>
      <c r="BJ23" s="1467" t="str">
        <f t="shared" si="3"/>
        <v xml:space="preserve"> </v>
      </c>
      <c r="BK23" s="1467"/>
      <c r="BL23" s="1467"/>
      <c r="BM23" s="1467"/>
      <c r="BN23" s="1467"/>
      <c r="BO23" s="1467"/>
      <c r="BP23" s="1533"/>
      <c r="BQ23" s="217"/>
    </row>
    <row r="24" spans="1:69" ht="23.1" customHeight="1" x14ac:dyDescent="0.15">
      <c r="A24" s="1534"/>
      <c r="B24" s="1535"/>
      <c r="C24" s="1535"/>
      <c r="D24" s="1535"/>
      <c r="E24" s="1535"/>
      <c r="F24" s="1535"/>
      <c r="G24" s="1535"/>
      <c r="H24" s="1536"/>
      <c r="I24" s="1537"/>
      <c r="J24" s="1538"/>
      <c r="K24" s="1538"/>
      <c r="L24" s="1538"/>
      <c r="M24" s="1538"/>
      <c r="N24" s="1538"/>
      <c r="O24" s="1538"/>
      <c r="P24" s="1538"/>
      <c r="Q24" s="1538"/>
      <c r="R24" s="1538"/>
      <c r="S24" s="1538"/>
      <c r="T24" s="1538"/>
      <c r="U24" s="1538"/>
      <c r="V24" s="1538"/>
      <c r="W24" s="1538"/>
      <c r="X24" s="1538"/>
      <c r="Y24" s="1538"/>
      <c r="Z24" s="1468" t="str">
        <f t="shared" si="0"/>
        <v xml:space="preserve"> </v>
      </c>
      <c r="AA24" s="1468"/>
      <c r="AB24" s="1468"/>
      <c r="AC24" s="1468"/>
      <c r="AD24" s="1468"/>
      <c r="AE24" s="1539"/>
      <c r="AF24" s="1537"/>
      <c r="AG24" s="1538"/>
      <c r="AH24" s="1538"/>
      <c r="AI24" s="1538"/>
      <c r="AJ24" s="1538"/>
      <c r="AK24" s="1538"/>
      <c r="AL24" s="1468" t="str">
        <f t="shared" si="1"/>
        <v xml:space="preserve"> </v>
      </c>
      <c r="AM24" s="1468"/>
      <c r="AN24" s="1468"/>
      <c r="AO24" s="1468"/>
      <c r="AP24" s="1468"/>
      <c r="AQ24" s="1468"/>
      <c r="AR24" s="1538"/>
      <c r="AS24" s="1538"/>
      <c r="AT24" s="1538"/>
      <c r="AU24" s="1538"/>
      <c r="AV24" s="1538"/>
      <c r="AW24" s="1538"/>
      <c r="AX24" s="1468" t="str">
        <f t="shared" si="2"/>
        <v xml:space="preserve"> </v>
      </c>
      <c r="AY24" s="1468"/>
      <c r="AZ24" s="1468"/>
      <c r="BA24" s="1468"/>
      <c r="BB24" s="1468"/>
      <c r="BC24" s="1468"/>
      <c r="BD24" s="1538"/>
      <c r="BE24" s="1538"/>
      <c r="BF24" s="1538"/>
      <c r="BG24" s="1538"/>
      <c r="BH24" s="1538"/>
      <c r="BI24" s="1538"/>
      <c r="BJ24" s="1467" t="str">
        <f t="shared" si="3"/>
        <v xml:space="preserve"> </v>
      </c>
      <c r="BK24" s="1467"/>
      <c r="BL24" s="1467"/>
      <c r="BM24" s="1467"/>
      <c r="BN24" s="1467"/>
      <c r="BO24" s="1467"/>
      <c r="BP24" s="1533"/>
      <c r="BQ24" s="217"/>
    </row>
    <row r="25" spans="1:69" ht="23.1" customHeight="1" x14ac:dyDescent="0.15">
      <c r="A25" s="1534"/>
      <c r="B25" s="1535"/>
      <c r="C25" s="1535"/>
      <c r="D25" s="1535"/>
      <c r="E25" s="1535"/>
      <c r="F25" s="1535"/>
      <c r="G25" s="1535"/>
      <c r="H25" s="1536"/>
      <c r="I25" s="1537"/>
      <c r="J25" s="1538"/>
      <c r="K25" s="1538"/>
      <c r="L25" s="1538"/>
      <c r="M25" s="1538"/>
      <c r="N25" s="1538"/>
      <c r="O25" s="1538"/>
      <c r="P25" s="1538"/>
      <c r="Q25" s="1538"/>
      <c r="R25" s="1538"/>
      <c r="S25" s="1538"/>
      <c r="T25" s="1538"/>
      <c r="U25" s="1538"/>
      <c r="V25" s="1538"/>
      <c r="W25" s="1538"/>
      <c r="X25" s="1538"/>
      <c r="Y25" s="1538"/>
      <c r="Z25" s="1468" t="str">
        <f t="shared" si="0"/>
        <v xml:space="preserve"> </v>
      </c>
      <c r="AA25" s="1468"/>
      <c r="AB25" s="1468"/>
      <c r="AC25" s="1468"/>
      <c r="AD25" s="1468"/>
      <c r="AE25" s="1539"/>
      <c r="AF25" s="1537"/>
      <c r="AG25" s="1538"/>
      <c r="AH25" s="1538"/>
      <c r="AI25" s="1538"/>
      <c r="AJ25" s="1538"/>
      <c r="AK25" s="1538"/>
      <c r="AL25" s="1468" t="str">
        <f t="shared" si="1"/>
        <v xml:space="preserve"> </v>
      </c>
      <c r="AM25" s="1468"/>
      <c r="AN25" s="1468"/>
      <c r="AO25" s="1468"/>
      <c r="AP25" s="1468"/>
      <c r="AQ25" s="1468"/>
      <c r="AR25" s="1538"/>
      <c r="AS25" s="1538"/>
      <c r="AT25" s="1538"/>
      <c r="AU25" s="1538"/>
      <c r="AV25" s="1538"/>
      <c r="AW25" s="1538"/>
      <c r="AX25" s="1468" t="str">
        <f t="shared" si="2"/>
        <v xml:space="preserve"> </v>
      </c>
      <c r="AY25" s="1468"/>
      <c r="AZ25" s="1468"/>
      <c r="BA25" s="1468"/>
      <c r="BB25" s="1468"/>
      <c r="BC25" s="1468"/>
      <c r="BD25" s="1538"/>
      <c r="BE25" s="1538"/>
      <c r="BF25" s="1538"/>
      <c r="BG25" s="1538"/>
      <c r="BH25" s="1538"/>
      <c r="BI25" s="1538"/>
      <c r="BJ25" s="1467" t="str">
        <f t="shared" si="3"/>
        <v xml:space="preserve"> </v>
      </c>
      <c r="BK25" s="1467"/>
      <c r="BL25" s="1467"/>
      <c r="BM25" s="1467"/>
      <c r="BN25" s="1467"/>
      <c r="BO25" s="1467"/>
      <c r="BP25" s="1533"/>
      <c r="BQ25" s="217"/>
    </row>
    <row r="26" spans="1:69" ht="23.1" customHeight="1" x14ac:dyDescent="0.15">
      <c r="A26" s="477" t="s">
        <v>353</v>
      </c>
      <c r="B26" s="478"/>
      <c r="C26" s="478"/>
      <c r="D26" s="478"/>
      <c r="E26" s="478"/>
      <c r="F26" s="478"/>
      <c r="G26" s="478"/>
      <c r="H26" s="1558"/>
      <c r="I26" s="1559">
        <f>IF(AND(ISBLANK(I11),ISBLANK(I12),ISBLANK(I13),ISBLANK(I14),ISBLANK(I15))," ",SUM(I11:N25))</f>
        <v>0</v>
      </c>
      <c r="J26" s="1560"/>
      <c r="K26" s="1560"/>
      <c r="L26" s="1560"/>
      <c r="M26" s="1560"/>
      <c r="N26" s="1560"/>
      <c r="O26" s="1560" t="str">
        <f>IF(AND(ISBLANK(O11),ISBLANK(O12),ISBLANK(O13),ISBLANK(O14),ISBLANK(O15))," ",SUM(O11:S25))</f>
        <v xml:space="preserve"> </v>
      </c>
      <c r="P26" s="1560"/>
      <c r="Q26" s="1560"/>
      <c r="R26" s="1560"/>
      <c r="S26" s="1560"/>
      <c r="T26" s="1560" t="str">
        <f>IF(AND(ISBLANK(T11),ISBLANK(T12),ISBLANK(T13),ISBLANK(T14),ISBLANK(T15))," ",SUM(T11:Y25))</f>
        <v xml:space="preserve"> </v>
      </c>
      <c r="U26" s="1560"/>
      <c r="V26" s="1560"/>
      <c r="W26" s="1560"/>
      <c r="X26" s="1560"/>
      <c r="Y26" s="1560"/>
      <c r="Z26" s="1560">
        <f>IF(AND(ISBLANK(I11),ISBLANK(I12),ISBLANK(I13),ISBLANK(I14),ISBLANK(I15),ISBLANK(O11),ISBLANK(O12),ISBLANK(O13),ISBLANK(O14),ISBLANK(O15),ISBLANK(T11),ISBLANK(T12),ISBLANK(T13),ISBLANK(T14),ISBLANK(T15))," ",SUM(Z11:AE25))</f>
        <v>0</v>
      </c>
      <c r="AA26" s="1560"/>
      <c r="AB26" s="1560"/>
      <c r="AC26" s="1560"/>
      <c r="AD26" s="1560"/>
      <c r="AE26" s="1561"/>
      <c r="AF26" s="1559">
        <f>IF(AND(ISBLANK(AF11),ISBLANK(AF12),ISBLANK(AF13),ISBLANK(AF14),ISBLANK(AF15))," ",SUM(AF11:AK25))</f>
        <v>0</v>
      </c>
      <c r="AG26" s="1560"/>
      <c r="AH26" s="1560"/>
      <c r="AI26" s="1560"/>
      <c r="AJ26" s="1560"/>
      <c r="AK26" s="1560"/>
      <c r="AL26" s="1560" t="str">
        <f>IF(AND(ISBLANK(O11),ISBLANK(O12),ISBLANK(O13),ISBLANK(O14),ISBLANK(O15))," ",SUM(AL11:AQ25))</f>
        <v xml:space="preserve"> </v>
      </c>
      <c r="AM26" s="1560"/>
      <c r="AN26" s="1560"/>
      <c r="AO26" s="1560"/>
      <c r="AP26" s="1560"/>
      <c r="AQ26" s="1560"/>
      <c r="AR26" s="1560" t="str">
        <f>IF(AND(ISBLANK(AR11),ISBLANK(AR12),ISBLANK(AR13),ISBLANK(AR14),ISBLANK(AR15))," ",SUM(AR11:AW25))</f>
        <v xml:space="preserve"> </v>
      </c>
      <c r="AS26" s="1560"/>
      <c r="AT26" s="1560"/>
      <c r="AU26" s="1560"/>
      <c r="AV26" s="1560"/>
      <c r="AW26" s="1560"/>
      <c r="AX26" s="1560" t="str">
        <f>IF(AND(ISBLANK(T11),ISBLANK(T12),ISBLANK(T13),ISBLANK(T14),ISBLANK(T15))," ",SUM(AX11:BC25))</f>
        <v xml:space="preserve"> </v>
      </c>
      <c r="AY26" s="1560"/>
      <c r="AZ26" s="1560"/>
      <c r="BA26" s="1560"/>
      <c r="BB26" s="1560"/>
      <c r="BC26" s="1560"/>
      <c r="BD26" s="1560" t="str">
        <f>IF(AND(ISBLANK(BD11),ISBLANK(BD12),ISBLANK(BD13),ISBLANK(BD14),ISBLANK(BD15))," ",SUM(BD11:BI25))</f>
        <v xml:space="preserve"> </v>
      </c>
      <c r="BE26" s="1560"/>
      <c r="BF26" s="1560"/>
      <c r="BG26" s="1560"/>
      <c r="BH26" s="1560"/>
      <c r="BI26" s="1560"/>
      <c r="BJ26" s="1560">
        <f>SUM(BJ11:BP25)</f>
        <v>0</v>
      </c>
      <c r="BK26" s="1560"/>
      <c r="BL26" s="1560"/>
      <c r="BM26" s="1560"/>
      <c r="BN26" s="1560"/>
      <c r="BO26" s="1560"/>
      <c r="BP26" s="1561"/>
      <c r="BQ26" s="217"/>
    </row>
    <row r="27" spans="1:69" ht="9.9499999999999993" customHeight="1" x14ac:dyDescent="0.15">
      <c r="A27" s="217"/>
      <c r="B27" s="217"/>
      <c r="C27" s="217"/>
      <c r="D27" s="217"/>
      <c r="E27" s="217"/>
      <c r="F27" s="217"/>
      <c r="G27" s="217"/>
      <c r="H27" s="217"/>
      <c r="I27" s="217"/>
      <c r="J27" s="217"/>
      <c r="K27" s="217"/>
      <c r="L27" s="217"/>
      <c r="M27" s="217"/>
      <c r="N27" s="217"/>
      <c r="O27" s="217"/>
      <c r="P27" s="217"/>
      <c r="Q27" s="217"/>
      <c r="R27" s="217"/>
      <c r="S27" s="217"/>
      <c r="T27" s="217"/>
      <c r="U27" s="217"/>
      <c r="V27" s="217"/>
      <c r="W27" s="217"/>
      <c r="X27" s="217"/>
      <c r="Y27" s="217"/>
      <c r="Z27" s="217"/>
      <c r="AA27" s="217"/>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c r="BI27" s="217"/>
      <c r="BJ27" s="217"/>
      <c r="BK27" s="217"/>
      <c r="BL27" s="217"/>
      <c r="BM27" s="217"/>
      <c r="BN27" s="217"/>
      <c r="BO27" s="217"/>
      <c r="BP27" s="217"/>
      <c r="BQ27" s="217"/>
    </row>
    <row r="28" spans="1:69" ht="12" customHeight="1" x14ac:dyDescent="0.15">
      <c r="A28" s="218" t="s">
        <v>10</v>
      </c>
      <c r="B28" s="217"/>
      <c r="C28" s="218" t="s">
        <v>128</v>
      </c>
      <c r="D28" s="217"/>
      <c r="E28" s="217"/>
      <c r="F28" s="217"/>
      <c r="G28" s="217"/>
      <c r="H28" s="217"/>
      <c r="I28" s="217"/>
      <c r="J28" s="217"/>
      <c r="K28" s="217"/>
      <c r="L28" s="217"/>
      <c r="M28" s="217"/>
      <c r="N28" s="217"/>
      <c r="O28" s="217"/>
      <c r="P28" s="217"/>
      <c r="Q28" s="217"/>
      <c r="R28" s="217"/>
      <c r="S28" s="217"/>
      <c r="T28" s="217"/>
      <c r="U28" s="217"/>
      <c r="V28" s="217"/>
      <c r="W28" s="217"/>
      <c r="X28" s="217"/>
      <c r="Y28" s="217"/>
      <c r="Z28" s="217"/>
      <c r="AA28" s="217"/>
      <c r="AB28" s="217"/>
      <c r="AC28" s="217"/>
      <c r="AD28" s="217"/>
      <c r="AE28" s="217"/>
      <c r="AF28" s="217"/>
      <c r="AG28" s="217"/>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c r="BI28" s="217"/>
      <c r="BJ28" s="217"/>
      <c r="BK28" s="217"/>
      <c r="BL28" s="217"/>
      <c r="BM28" s="217"/>
      <c r="BN28" s="217"/>
      <c r="BO28" s="217"/>
      <c r="BP28" s="217"/>
      <c r="BQ28" s="217"/>
    </row>
    <row r="29" spans="1:69" ht="12" customHeight="1" x14ac:dyDescent="0.15">
      <c r="A29" s="217"/>
      <c r="B29" s="217"/>
      <c r="C29" s="218" t="s">
        <v>642</v>
      </c>
      <c r="D29" s="217"/>
      <c r="E29" s="217"/>
      <c r="F29" s="217"/>
      <c r="G29" s="217"/>
      <c r="H29" s="217"/>
      <c r="I29" s="217"/>
      <c r="J29" s="217"/>
      <c r="K29" s="217"/>
      <c r="L29" s="217"/>
      <c r="M29" s="217"/>
      <c r="N29" s="217"/>
      <c r="O29" s="217"/>
      <c r="P29" s="217"/>
      <c r="Q29" s="217"/>
      <c r="R29" s="217"/>
      <c r="S29" s="217"/>
      <c r="T29" s="217"/>
      <c r="U29" s="217"/>
      <c r="V29" s="217"/>
      <c r="W29" s="217"/>
      <c r="X29" s="217"/>
      <c r="Y29" s="217"/>
      <c r="Z29" s="217"/>
      <c r="AA29" s="217"/>
      <c r="AB29" s="217"/>
      <c r="AC29" s="217"/>
      <c r="AD29" s="217"/>
      <c r="AE29" s="217"/>
      <c r="AF29" s="217"/>
      <c r="AG29" s="217"/>
      <c r="AH29" s="217"/>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c r="BI29" s="217"/>
      <c r="BJ29" s="217"/>
      <c r="BK29" s="217"/>
      <c r="BL29" s="217"/>
      <c r="BM29" s="217"/>
      <c r="BN29" s="217"/>
      <c r="BO29" s="217"/>
      <c r="BP29" s="217"/>
      <c r="BQ29" s="217"/>
    </row>
    <row r="30" spans="1:69" ht="12" customHeight="1" x14ac:dyDescent="0.15">
      <c r="A30" s="217"/>
      <c r="B30" s="217"/>
      <c r="C30" s="218" t="s">
        <v>252</v>
      </c>
      <c r="D30" s="217"/>
      <c r="E30" s="217"/>
      <c r="F30" s="217"/>
      <c r="G30" s="217"/>
      <c r="H30" s="217"/>
      <c r="I30" s="217"/>
      <c r="J30" s="217"/>
      <c r="K30" s="217"/>
      <c r="L30" s="217"/>
      <c r="M30" s="217"/>
      <c r="N30" s="217"/>
      <c r="O30" s="217"/>
      <c r="P30" s="217"/>
      <c r="Q30" s="217"/>
      <c r="R30" s="217"/>
      <c r="S30" s="217"/>
      <c r="T30" s="217"/>
      <c r="U30" s="217"/>
      <c r="V30" s="217"/>
      <c r="W30" s="217"/>
      <c r="X30" s="217"/>
      <c r="Y30" s="217"/>
      <c r="Z30" s="217"/>
      <c r="AA30" s="217"/>
      <c r="AB30" s="217"/>
      <c r="AC30" s="217"/>
      <c r="AD30" s="217"/>
      <c r="AE30" s="217"/>
      <c r="AF30" s="217"/>
      <c r="AG30" s="217"/>
      <c r="AH30" s="217"/>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c r="BI30" s="217"/>
      <c r="BJ30" s="217"/>
      <c r="BK30" s="217"/>
      <c r="BL30" s="217"/>
      <c r="BM30" s="217"/>
      <c r="BN30" s="217"/>
      <c r="BO30" s="217"/>
      <c r="BP30" s="217"/>
      <c r="BQ30" s="217"/>
    </row>
    <row r="31" spans="1:69" ht="12" customHeight="1" x14ac:dyDescent="0.15">
      <c r="A31" s="217"/>
      <c r="B31" s="217"/>
      <c r="C31" s="217"/>
      <c r="D31" s="218" t="s">
        <v>454</v>
      </c>
      <c r="E31" s="217"/>
      <c r="F31" s="217"/>
      <c r="G31" s="217"/>
      <c r="H31" s="217"/>
      <c r="I31" s="217"/>
      <c r="J31" s="217"/>
      <c r="K31" s="217"/>
      <c r="L31" s="217"/>
      <c r="M31" s="217"/>
      <c r="N31" s="217"/>
      <c r="O31" s="217"/>
      <c r="P31" s="217"/>
      <c r="Q31" s="217"/>
      <c r="R31" s="217"/>
      <c r="S31" s="217"/>
      <c r="T31" s="217"/>
      <c r="U31" s="217"/>
      <c r="V31" s="217"/>
      <c r="W31" s="217"/>
      <c r="X31" s="217"/>
      <c r="Y31" s="217"/>
      <c r="Z31" s="217"/>
      <c r="AA31" s="217"/>
      <c r="AB31" s="217"/>
      <c r="AC31" s="217"/>
      <c r="AD31" s="217"/>
      <c r="AE31" s="217"/>
      <c r="AF31" s="217"/>
      <c r="AG31" s="217"/>
      <c r="AH31" s="217"/>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c r="BI31" s="217"/>
      <c r="BJ31" s="217"/>
      <c r="BK31" s="217"/>
      <c r="BL31" s="217"/>
      <c r="BM31" s="217"/>
      <c r="BN31" s="217"/>
      <c r="BO31" s="217"/>
      <c r="BP31" s="217"/>
      <c r="BQ31" s="217"/>
    </row>
  </sheetData>
  <mergeCells count="219">
    <mergeCell ref="U2:AU3"/>
    <mergeCell ref="BM4:BP5"/>
    <mergeCell ref="A6:H8"/>
    <mergeCell ref="I7:N8"/>
    <mergeCell ref="AF7:AK8"/>
    <mergeCell ref="A9:H10"/>
    <mergeCell ref="BD25:BI25"/>
    <mergeCell ref="BJ25:BP25"/>
    <mergeCell ref="A26:H26"/>
    <mergeCell ref="I26:N26"/>
    <mergeCell ref="O26:S26"/>
    <mergeCell ref="T26:Y26"/>
    <mergeCell ref="Z26:AE26"/>
    <mergeCell ref="AF26:AK26"/>
    <mergeCell ref="AL26:AQ26"/>
    <mergeCell ref="AR26:AW26"/>
    <mergeCell ref="AX26:BC26"/>
    <mergeCell ref="BD26:BI26"/>
    <mergeCell ref="BJ26:BP26"/>
    <mergeCell ref="A25:H25"/>
    <mergeCell ref="I25:N25"/>
    <mergeCell ref="O25:S25"/>
    <mergeCell ref="T25:Y25"/>
    <mergeCell ref="Z25:AE25"/>
    <mergeCell ref="AF25:AK25"/>
    <mergeCell ref="AL25:AQ25"/>
    <mergeCell ref="AR25:AW25"/>
    <mergeCell ref="AX25:BC25"/>
    <mergeCell ref="BD23:BI23"/>
    <mergeCell ref="BJ23:BP23"/>
    <mergeCell ref="A24:H24"/>
    <mergeCell ref="I24:N24"/>
    <mergeCell ref="O24:S24"/>
    <mergeCell ref="T24:Y24"/>
    <mergeCell ref="Z24:AE24"/>
    <mergeCell ref="AF24:AK24"/>
    <mergeCell ref="AL24:AQ24"/>
    <mergeCell ref="AR24:AW24"/>
    <mergeCell ref="AX24:BC24"/>
    <mergeCell ref="BD24:BI24"/>
    <mergeCell ref="BJ24:BP24"/>
    <mergeCell ref="A23:H23"/>
    <mergeCell ref="I23:N23"/>
    <mergeCell ref="O23:S23"/>
    <mergeCell ref="T23:Y23"/>
    <mergeCell ref="Z23:AE23"/>
    <mergeCell ref="AF23:AK23"/>
    <mergeCell ref="AL23:AQ23"/>
    <mergeCell ref="AR23:AW23"/>
    <mergeCell ref="AX23:BC23"/>
    <mergeCell ref="BD21:BI21"/>
    <mergeCell ref="BJ21:BP21"/>
    <mergeCell ref="A22:H22"/>
    <mergeCell ref="I22:N22"/>
    <mergeCell ref="O22:S22"/>
    <mergeCell ref="T22:Y22"/>
    <mergeCell ref="Z22:AE22"/>
    <mergeCell ref="AF22:AK22"/>
    <mergeCell ref="AL22:AQ22"/>
    <mergeCell ref="AR22:AW22"/>
    <mergeCell ref="AX22:BC22"/>
    <mergeCell ref="BD22:BI22"/>
    <mergeCell ref="BJ22:BP22"/>
    <mergeCell ref="A21:H21"/>
    <mergeCell ref="I21:N21"/>
    <mergeCell ref="O21:S21"/>
    <mergeCell ref="T21:Y21"/>
    <mergeCell ref="Z21:AE21"/>
    <mergeCell ref="AF21:AK21"/>
    <mergeCell ref="AL21:AQ21"/>
    <mergeCell ref="AR21:AW21"/>
    <mergeCell ref="AX21:BC21"/>
    <mergeCell ref="BD19:BI19"/>
    <mergeCell ref="BJ19:BP19"/>
    <mergeCell ref="A20:H20"/>
    <mergeCell ref="I20:N20"/>
    <mergeCell ref="O20:S20"/>
    <mergeCell ref="T20:Y20"/>
    <mergeCell ref="Z20:AE20"/>
    <mergeCell ref="AF20:AK20"/>
    <mergeCell ref="AL20:AQ20"/>
    <mergeCell ref="AR20:AW20"/>
    <mergeCell ref="AX20:BC20"/>
    <mergeCell ref="BD20:BI20"/>
    <mergeCell ref="BJ20:BP20"/>
    <mergeCell ref="A19:H19"/>
    <mergeCell ref="I19:N19"/>
    <mergeCell ref="O19:S19"/>
    <mergeCell ref="T19:Y19"/>
    <mergeCell ref="Z19:AE19"/>
    <mergeCell ref="AF19:AK19"/>
    <mergeCell ref="AL19:AQ19"/>
    <mergeCell ref="AR19:AW19"/>
    <mergeCell ref="AX19:BC19"/>
    <mergeCell ref="BD17:BI17"/>
    <mergeCell ref="BJ17:BP17"/>
    <mergeCell ref="A18:H18"/>
    <mergeCell ref="I18:N18"/>
    <mergeCell ref="O18:S18"/>
    <mergeCell ref="T18:Y18"/>
    <mergeCell ref="Z18:AE18"/>
    <mergeCell ref="AF18:AK18"/>
    <mergeCell ref="AL18:AQ18"/>
    <mergeCell ref="AR18:AW18"/>
    <mergeCell ref="AX18:BC18"/>
    <mergeCell ref="BD18:BI18"/>
    <mergeCell ref="BJ18:BP18"/>
    <mergeCell ref="A17:H17"/>
    <mergeCell ref="I17:N17"/>
    <mergeCell ref="O17:S17"/>
    <mergeCell ref="T17:Y17"/>
    <mergeCell ref="Z17:AE17"/>
    <mergeCell ref="AF17:AK17"/>
    <mergeCell ref="AL17:AQ17"/>
    <mergeCell ref="AR17:AW17"/>
    <mergeCell ref="AX17:BC17"/>
    <mergeCell ref="BD15:BI15"/>
    <mergeCell ref="BJ15:BP15"/>
    <mergeCell ref="A16:H16"/>
    <mergeCell ref="I16:N16"/>
    <mergeCell ref="O16:S16"/>
    <mergeCell ref="T16:Y16"/>
    <mergeCell ref="Z16:AE16"/>
    <mergeCell ref="AF16:AK16"/>
    <mergeCell ref="AL16:AQ16"/>
    <mergeCell ref="AR16:AW16"/>
    <mergeCell ref="AX16:BC16"/>
    <mergeCell ref="BD16:BI16"/>
    <mergeCell ref="BJ16:BP16"/>
    <mergeCell ref="A15:H15"/>
    <mergeCell ref="I15:N15"/>
    <mergeCell ref="O15:S15"/>
    <mergeCell ref="T15:Y15"/>
    <mergeCell ref="Z15:AE15"/>
    <mergeCell ref="AF15:AK15"/>
    <mergeCell ref="AL15:AQ15"/>
    <mergeCell ref="AR15:AW15"/>
    <mergeCell ref="AX15:BC15"/>
    <mergeCell ref="BD13:BI13"/>
    <mergeCell ref="BJ13:BP13"/>
    <mergeCell ref="A14:H14"/>
    <mergeCell ref="I14:N14"/>
    <mergeCell ref="O14:S14"/>
    <mergeCell ref="T14:Y14"/>
    <mergeCell ref="Z14:AE14"/>
    <mergeCell ref="AF14:AK14"/>
    <mergeCell ref="AL14:AQ14"/>
    <mergeCell ref="AR14:AW14"/>
    <mergeCell ref="AX14:BC14"/>
    <mergeCell ref="BD14:BI14"/>
    <mergeCell ref="BJ14:BP14"/>
    <mergeCell ref="A13:H13"/>
    <mergeCell ref="I13:N13"/>
    <mergeCell ref="O13:S13"/>
    <mergeCell ref="T13:Y13"/>
    <mergeCell ref="Z13:AE13"/>
    <mergeCell ref="AF13:AK13"/>
    <mergeCell ref="AL13:AQ13"/>
    <mergeCell ref="AR13:AW13"/>
    <mergeCell ref="AX13:BC13"/>
    <mergeCell ref="BD11:BI11"/>
    <mergeCell ref="BJ11:BP11"/>
    <mergeCell ref="A12:H12"/>
    <mergeCell ref="I12:N12"/>
    <mergeCell ref="O12:S12"/>
    <mergeCell ref="T12:Y12"/>
    <mergeCell ref="Z12:AE12"/>
    <mergeCell ref="AF12:AK12"/>
    <mergeCell ref="AL12:AQ12"/>
    <mergeCell ref="AR12:AW12"/>
    <mergeCell ref="AX12:BC12"/>
    <mergeCell ref="BD12:BI12"/>
    <mergeCell ref="BJ12:BP12"/>
    <mergeCell ref="A11:H11"/>
    <mergeCell ref="I11:N11"/>
    <mergeCell ref="O11:S11"/>
    <mergeCell ref="T11:Y11"/>
    <mergeCell ref="Z11:AE11"/>
    <mergeCell ref="AF11:AK11"/>
    <mergeCell ref="AL11:AQ11"/>
    <mergeCell ref="AR11:AW11"/>
    <mergeCell ref="AX11:BC11"/>
    <mergeCell ref="BJ9:BP9"/>
    <mergeCell ref="I10:N10"/>
    <mergeCell ref="O10:S10"/>
    <mergeCell ref="T10:Y10"/>
    <mergeCell ref="Z10:AE10"/>
    <mergeCell ref="AF10:AK10"/>
    <mergeCell ref="AL10:AQ10"/>
    <mergeCell ref="AR10:AW10"/>
    <mergeCell ref="AX10:BC10"/>
    <mergeCell ref="BD10:BI10"/>
    <mergeCell ref="BJ10:BP10"/>
    <mergeCell ref="I9:N9"/>
    <mergeCell ref="O9:S9"/>
    <mergeCell ref="T9:Y9"/>
    <mergeCell ref="Z9:AE9"/>
    <mergeCell ref="AF9:AK9"/>
    <mergeCell ref="AL9:AQ9"/>
    <mergeCell ref="AR9:AW9"/>
    <mergeCell ref="AX9:BC9"/>
    <mergeCell ref="BD9:BI9"/>
    <mergeCell ref="I6:AE6"/>
    <mergeCell ref="AF6:BP6"/>
    <mergeCell ref="O7:AE7"/>
    <mergeCell ref="AL7:BP7"/>
    <mergeCell ref="R8:S8"/>
    <mergeCell ref="W8:X8"/>
    <mergeCell ref="AB8:AE8"/>
    <mergeCell ref="AM8:AN8"/>
    <mergeCell ref="AO8:AP8"/>
    <mergeCell ref="AQ8:AR8"/>
    <mergeCell ref="AS8:AV8"/>
    <mergeCell ref="AX8:AY8"/>
    <mergeCell ref="BA8:BB8"/>
    <mergeCell ref="BC8:BE8"/>
    <mergeCell ref="BF8:BG8"/>
    <mergeCell ref="BI8:BJ8"/>
    <mergeCell ref="BK8:BP8"/>
  </mergeCells>
  <phoneticPr fontId="3"/>
  <pageMargins left="0.70866141732283472" right="0" top="0.39370078740157483" bottom="0.19685039370078741" header="0.51181102362204722" footer="0.51181102362204722"/>
  <pageSetup paperSize="9" orientation="landscape"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763" r:id="rId4" name="オプション 3">
              <controlPr locked="0" defaultSize="0" autoFill="0" autoLine="0" autoPict="0">
                <anchor moveWithCells="1" sizeWithCells="1">
                  <from>
                    <xdr:col>0</xdr:col>
                    <xdr:colOff>123825</xdr:colOff>
                    <xdr:row>1</xdr:row>
                    <xdr:rowOff>114300</xdr:rowOff>
                  </from>
                  <to>
                    <xdr:col>7</xdr:col>
                    <xdr:colOff>38100</xdr:colOff>
                    <xdr:row>3</xdr:row>
                    <xdr:rowOff>57150</xdr:rowOff>
                  </to>
                </anchor>
              </controlPr>
            </control>
          </mc:Choice>
        </mc:AlternateContent>
        <mc:AlternateContent xmlns:mc="http://schemas.openxmlformats.org/markup-compatibility/2006">
          <mc:Choice Requires="x14">
            <control shapeId="117764" r:id="rId5" name="オプション 4">
              <controlPr locked="0" defaultSize="0" autoFill="0" autoLine="0" autoPict="0">
                <anchor moveWithCells="1" sizeWithCells="1">
                  <from>
                    <xdr:col>8</xdr:col>
                    <xdr:colOff>133350</xdr:colOff>
                    <xdr:row>1</xdr:row>
                    <xdr:rowOff>114300</xdr:rowOff>
                  </from>
                  <to>
                    <xdr:col>15</xdr:col>
                    <xdr:colOff>85725</xdr:colOff>
                    <xdr:row>3</xdr:row>
                    <xdr:rowOff>57150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78"/>
  <sheetViews>
    <sheetView view="pageBreakPreview" zoomScaleSheetLayoutView="100" workbookViewId="0">
      <selection activeCell="AN18" sqref="AN18:AR19"/>
    </sheetView>
  </sheetViews>
  <sheetFormatPr defaultColWidth="1.625" defaultRowHeight="9.9499999999999993" customHeight="1" x14ac:dyDescent="0.15"/>
  <cols>
    <col min="1" max="58" width="1.625" style="39"/>
    <col min="59" max="59" width="0.875" style="39" customWidth="1"/>
    <col min="60" max="16384" width="1.625" style="39"/>
  </cols>
  <sheetData>
    <row r="1" spans="1:59" ht="9.9499999999999993" customHeight="1" x14ac:dyDescent="0.15">
      <c r="A1" s="40" t="s">
        <v>133</v>
      </c>
      <c r="B1" s="42"/>
      <c r="C1" s="42"/>
      <c r="D1" s="42"/>
      <c r="E1" s="42"/>
      <c r="F1" s="42"/>
      <c r="G1" s="42"/>
      <c r="H1" s="42"/>
      <c r="I1" s="42"/>
      <c r="J1" s="42"/>
      <c r="K1" s="42"/>
      <c r="L1" s="42"/>
      <c r="M1" s="42"/>
      <c r="N1" s="42"/>
      <c r="O1" s="42"/>
      <c r="P1" s="42"/>
      <c r="Q1" s="42"/>
      <c r="R1" s="42"/>
      <c r="S1" s="42"/>
      <c r="T1" s="42"/>
      <c r="U1" s="42"/>
      <c r="V1" s="42"/>
      <c r="W1" s="42"/>
      <c r="X1" s="42"/>
      <c r="Y1" s="42"/>
      <c r="Z1" s="42"/>
      <c r="AA1" s="40" t="s">
        <v>14</v>
      </c>
      <c r="AB1" s="42"/>
      <c r="AC1" s="42"/>
      <c r="AD1" s="42"/>
      <c r="AE1" s="41"/>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row>
    <row r="2" spans="1:59" ht="9.9499999999999993" customHeight="1" x14ac:dyDescent="0.15">
      <c r="A2" s="42"/>
      <c r="B2" s="42"/>
      <c r="C2" s="42"/>
      <c r="D2" s="42"/>
      <c r="E2" s="42"/>
      <c r="F2" s="42"/>
      <c r="G2" s="42"/>
      <c r="H2" s="42"/>
      <c r="I2" s="42"/>
      <c r="J2" s="42"/>
      <c r="K2" s="42"/>
      <c r="L2" s="42"/>
      <c r="M2" s="42"/>
      <c r="N2" s="42"/>
      <c r="O2" s="42"/>
      <c r="P2" s="60"/>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row>
    <row r="3" spans="1:59" ht="9.9499999999999993" customHeight="1" x14ac:dyDescent="0.15">
      <c r="A3" s="41"/>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2"/>
      <c r="AR3" s="42"/>
      <c r="AS3" s="42"/>
      <c r="AT3" s="42"/>
      <c r="AU3" s="42"/>
      <c r="AV3" s="42"/>
      <c r="AW3" s="42"/>
      <c r="AX3" s="42"/>
      <c r="AY3" s="42"/>
      <c r="AZ3" s="42"/>
      <c r="BA3" s="42"/>
      <c r="BB3" s="42"/>
      <c r="BC3" s="42"/>
      <c r="BD3" s="42"/>
      <c r="BE3" s="42"/>
      <c r="BF3" s="42"/>
      <c r="BG3" s="42"/>
    </row>
    <row r="4" spans="1:59" ht="9.9499999999999993" customHeight="1" x14ac:dyDescent="0.15">
      <c r="A4" s="41"/>
      <c r="B4" s="41"/>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2"/>
      <c r="AR4" s="42"/>
      <c r="AS4" s="42"/>
      <c r="AT4" s="42"/>
      <c r="AU4" s="42"/>
      <c r="AV4" s="42"/>
      <c r="AW4" s="42"/>
      <c r="AX4" s="42"/>
      <c r="AY4" s="42"/>
      <c r="AZ4" s="42"/>
      <c r="BA4" s="42"/>
      <c r="BB4" s="42"/>
      <c r="BC4" s="42"/>
      <c r="BD4" s="42"/>
      <c r="BE4" s="42"/>
      <c r="BF4" s="42"/>
      <c r="BG4" s="42"/>
    </row>
    <row r="5" spans="1:59" ht="9.9499999999999993" customHeight="1" x14ac:dyDescent="0.15">
      <c r="A5" s="41"/>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2"/>
      <c r="AR5" s="42"/>
      <c r="AS5" s="42"/>
      <c r="AT5" s="42"/>
      <c r="AU5" s="42"/>
      <c r="AV5" s="42"/>
      <c r="AW5" s="42"/>
      <c r="AX5" s="42"/>
      <c r="AY5" s="42"/>
      <c r="AZ5" s="42"/>
      <c r="BA5" s="42"/>
      <c r="BB5" s="42"/>
      <c r="BC5" s="42"/>
      <c r="BD5" s="42"/>
      <c r="BE5" s="42"/>
      <c r="BF5" s="42"/>
      <c r="BG5" s="42"/>
    </row>
    <row r="6" spans="1:59" ht="9.9499999999999993" customHeight="1" x14ac:dyDescent="0.15">
      <c r="A6" s="41"/>
      <c r="B6" s="41"/>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2"/>
      <c r="AR6" s="42"/>
      <c r="AS6" s="42"/>
      <c r="AT6" s="42"/>
      <c r="AU6" s="42"/>
      <c r="AV6" s="42"/>
      <c r="AW6" s="42"/>
      <c r="AX6" s="42"/>
      <c r="AY6" s="42"/>
      <c r="AZ6" s="42"/>
      <c r="BA6" s="42"/>
      <c r="BB6" s="42"/>
      <c r="BC6" s="42"/>
      <c r="BD6" s="42"/>
      <c r="BE6" s="42"/>
      <c r="BF6" s="42"/>
      <c r="BG6" s="42"/>
    </row>
    <row r="7" spans="1:59" ht="9.9499999999999993" customHeight="1" x14ac:dyDescent="0.15">
      <c r="A7" s="44"/>
      <c r="B7" s="49"/>
      <c r="C7" s="49"/>
      <c r="D7" s="49"/>
      <c r="E7" s="49"/>
      <c r="F7" s="49"/>
      <c r="G7" s="49"/>
      <c r="H7" s="49"/>
      <c r="I7" s="49"/>
      <c r="J7" s="49"/>
      <c r="K7" s="49"/>
      <c r="L7" s="49"/>
      <c r="M7" s="49"/>
      <c r="N7" s="49"/>
      <c r="O7" s="49"/>
      <c r="P7" s="49"/>
      <c r="Q7" s="49"/>
      <c r="R7" s="200"/>
      <c r="S7" s="1615" t="s">
        <v>456</v>
      </c>
      <c r="T7" s="1615"/>
      <c r="U7" s="1615"/>
      <c r="V7" s="1615"/>
      <c r="W7" s="1615"/>
      <c r="X7" s="1615"/>
      <c r="Y7" s="1615"/>
      <c r="Z7" s="1615"/>
      <c r="AA7" s="1615"/>
      <c r="AB7" s="1615"/>
      <c r="AC7" s="1615"/>
      <c r="AD7" s="1615"/>
      <c r="AE7" s="1615"/>
      <c r="AF7" s="1615"/>
      <c r="AG7" s="53"/>
      <c r="AH7" s="1616">
        <f>+基本情報!E8</f>
        <v>0</v>
      </c>
      <c r="AI7" s="1617"/>
      <c r="AJ7" s="1617"/>
      <c r="AK7" s="1617"/>
      <c r="AL7" s="1617"/>
      <c r="AM7" s="1617"/>
      <c r="AN7" s="1617"/>
      <c r="AO7" s="1617"/>
      <c r="AP7" s="1617"/>
      <c r="AQ7" s="1617"/>
      <c r="AR7" s="1617"/>
      <c r="AS7" s="1617"/>
      <c r="AT7" s="1617"/>
      <c r="AU7" s="1617"/>
      <c r="AV7" s="1617"/>
      <c r="AW7" s="1617"/>
      <c r="AX7" s="1617"/>
      <c r="AY7" s="1617"/>
      <c r="AZ7" s="1617"/>
      <c r="BA7" s="1617"/>
      <c r="BB7" s="1617"/>
      <c r="BC7" s="1617"/>
      <c r="BD7" s="1617"/>
      <c r="BE7" s="1617"/>
      <c r="BF7" s="1618"/>
      <c r="BG7" s="42"/>
    </row>
    <row r="8" spans="1:59" ht="9.9499999999999993" customHeight="1" x14ac:dyDescent="0.15">
      <c r="A8" s="45"/>
      <c r="B8" s="41"/>
      <c r="C8" s="41"/>
      <c r="D8" s="41"/>
      <c r="E8" s="41"/>
      <c r="F8" s="41"/>
      <c r="G8" s="41"/>
      <c r="H8" s="41"/>
      <c r="I8" s="41"/>
      <c r="J8" s="41"/>
      <c r="K8" s="41"/>
      <c r="L8" s="41"/>
      <c r="M8" s="41"/>
      <c r="N8" s="41"/>
      <c r="O8" s="41"/>
      <c r="P8" s="41"/>
      <c r="Q8" s="41"/>
      <c r="R8" s="58"/>
      <c r="S8" s="1597"/>
      <c r="T8" s="1597"/>
      <c r="U8" s="1597"/>
      <c r="V8" s="1597"/>
      <c r="W8" s="1597"/>
      <c r="X8" s="1597"/>
      <c r="Y8" s="1597"/>
      <c r="Z8" s="1597"/>
      <c r="AA8" s="1597"/>
      <c r="AB8" s="1597"/>
      <c r="AC8" s="1597"/>
      <c r="AD8" s="1597"/>
      <c r="AE8" s="1597"/>
      <c r="AF8" s="1597"/>
      <c r="AG8" s="54"/>
      <c r="AH8" s="1619"/>
      <c r="AI8" s="1620"/>
      <c r="AJ8" s="1620"/>
      <c r="AK8" s="1620"/>
      <c r="AL8" s="1620"/>
      <c r="AM8" s="1620"/>
      <c r="AN8" s="1620"/>
      <c r="AO8" s="1620"/>
      <c r="AP8" s="1620"/>
      <c r="AQ8" s="1620"/>
      <c r="AR8" s="1620"/>
      <c r="AS8" s="1620"/>
      <c r="AT8" s="1620"/>
      <c r="AU8" s="1620"/>
      <c r="AV8" s="1620"/>
      <c r="AW8" s="1620"/>
      <c r="AX8" s="1620"/>
      <c r="AY8" s="1620"/>
      <c r="AZ8" s="1620"/>
      <c r="BA8" s="1620"/>
      <c r="BB8" s="1620"/>
      <c r="BC8" s="1620"/>
      <c r="BD8" s="1620"/>
      <c r="BE8" s="1620"/>
      <c r="BF8" s="1621"/>
      <c r="BG8" s="42"/>
    </row>
    <row r="9" spans="1:59" ht="9.9499999999999993" customHeight="1" x14ac:dyDescent="0.15">
      <c r="A9" s="45"/>
      <c r="B9" s="41"/>
      <c r="C9" s="41"/>
      <c r="D9" s="41"/>
      <c r="E9" s="41"/>
      <c r="F9" s="41"/>
      <c r="G9" s="41"/>
      <c r="H9" s="41"/>
      <c r="I9" s="41"/>
      <c r="J9" s="41"/>
      <c r="K9" s="41"/>
      <c r="L9" s="41"/>
      <c r="M9" s="41"/>
      <c r="N9" s="41"/>
      <c r="O9" s="41"/>
      <c r="P9" s="41"/>
      <c r="Q9" s="41"/>
      <c r="R9" s="58"/>
      <c r="S9" s="1622" t="s">
        <v>43</v>
      </c>
      <c r="T9" s="1622"/>
      <c r="U9" s="1622"/>
      <c r="V9" s="1622"/>
      <c r="W9" s="1622"/>
      <c r="X9" s="1622"/>
      <c r="Y9" s="1622"/>
      <c r="Z9" s="1622"/>
      <c r="AA9" s="1622"/>
      <c r="AB9" s="1622"/>
      <c r="AC9" s="1622"/>
      <c r="AD9" s="1622"/>
      <c r="AE9" s="1622"/>
      <c r="AF9" s="1622"/>
      <c r="AG9" s="54"/>
      <c r="AH9" s="1619"/>
      <c r="AI9" s="1620"/>
      <c r="AJ9" s="1620"/>
      <c r="AK9" s="1620"/>
      <c r="AL9" s="1620"/>
      <c r="AM9" s="1620"/>
      <c r="AN9" s="1620"/>
      <c r="AO9" s="1620"/>
      <c r="AP9" s="1620"/>
      <c r="AQ9" s="1620"/>
      <c r="AR9" s="1620"/>
      <c r="AS9" s="1620"/>
      <c r="AT9" s="1620"/>
      <c r="AU9" s="1620"/>
      <c r="AV9" s="1620"/>
      <c r="AW9" s="1620"/>
      <c r="AX9" s="1620"/>
      <c r="AY9" s="1620"/>
      <c r="AZ9" s="1620"/>
      <c r="BA9" s="1620"/>
      <c r="BB9" s="1620"/>
      <c r="BC9" s="1620"/>
      <c r="BD9" s="1620"/>
      <c r="BE9" s="1620"/>
      <c r="BF9" s="1621"/>
      <c r="BG9" s="42"/>
    </row>
    <row r="10" spans="1:59" ht="9.9499999999999993" customHeight="1" x14ac:dyDescent="0.15">
      <c r="A10" s="45"/>
      <c r="B10" s="41"/>
      <c r="C10" s="394" t="s">
        <v>122</v>
      </c>
      <c r="D10" s="394"/>
      <c r="E10" s="394"/>
      <c r="F10" s="564"/>
      <c r="G10" s="564"/>
      <c r="H10" s="396" t="s">
        <v>1</v>
      </c>
      <c r="I10" s="396"/>
      <c r="J10" s="564"/>
      <c r="K10" s="564"/>
      <c r="L10" s="396" t="s">
        <v>27</v>
      </c>
      <c r="M10" s="396"/>
      <c r="N10" s="564"/>
      <c r="O10" s="564"/>
      <c r="P10" s="396" t="s">
        <v>9</v>
      </c>
      <c r="Q10" s="396"/>
      <c r="R10" s="233"/>
      <c r="S10" s="1623"/>
      <c r="T10" s="1623"/>
      <c r="U10" s="1623"/>
      <c r="V10" s="1623"/>
      <c r="W10" s="1623"/>
      <c r="X10" s="1623"/>
      <c r="Y10" s="1623"/>
      <c r="Z10" s="1623"/>
      <c r="AA10" s="1623"/>
      <c r="AB10" s="1623"/>
      <c r="AC10" s="1623"/>
      <c r="AD10" s="1623"/>
      <c r="AE10" s="1623"/>
      <c r="AF10" s="1623"/>
      <c r="AG10" s="178"/>
      <c r="AH10" s="646"/>
      <c r="AI10" s="647"/>
      <c r="AJ10" s="647"/>
      <c r="AK10" s="647"/>
      <c r="AL10" s="647"/>
      <c r="AM10" s="647"/>
      <c r="AN10" s="647"/>
      <c r="AO10" s="647"/>
      <c r="AP10" s="647"/>
      <c r="AQ10" s="647"/>
      <c r="AR10" s="647"/>
      <c r="AS10" s="647"/>
      <c r="AT10" s="647"/>
      <c r="AU10" s="647"/>
      <c r="AV10" s="647"/>
      <c r="AW10" s="647"/>
      <c r="AX10" s="647"/>
      <c r="AY10" s="647"/>
      <c r="AZ10" s="647"/>
      <c r="BA10" s="647"/>
      <c r="BB10" s="647"/>
      <c r="BC10" s="647"/>
      <c r="BD10" s="647"/>
      <c r="BE10" s="647"/>
      <c r="BF10" s="648"/>
      <c r="BG10" s="42"/>
    </row>
    <row r="11" spans="1:59" ht="9.9499999999999993" customHeight="1" x14ac:dyDescent="0.15">
      <c r="A11" s="45"/>
      <c r="B11" s="41"/>
      <c r="C11" s="394"/>
      <c r="D11" s="394"/>
      <c r="E11" s="394"/>
      <c r="F11" s="564"/>
      <c r="G11" s="564"/>
      <c r="H11" s="396"/>
      <c r="I11" s="396"/>
      <c r="J11" s="564"/>
      <c r="K11" s="564"/>
      <c r="L11" s="396"/>
      <c r="M11" s="396"/>
      <c r="N11" s="564"/>
      <c r="O11" s="564"/>
      <c r="P11" s="396"/>
      <c r="Q11" s="396"/>
      <c r="R11" s="68"/>
      <c r="S11" s="1596" t="s">
        <v>426</v>
      </c>
      <c r="T11" s="1596"/>
      <c r="U11" s="1596"/>
      <c r="V11" s="1596"/>
      <c r="W11" s="1596"/>
      <c r="X11" s="1596"/>
      <c r="Y11" s="1596"/>
      <c r="Z11" s="1596"/>
      <c r="AA11" s="1596"/>
      <c r="AB11" s="1596"/>
      <c r="AC11" s="1596"/>
      <c r="AD11" s="1596"/>
      <c r="AE11" s="1596"/>
      <c r="AF11" s="1596"/>
      <c r="AG11" s="71"/>
      <c r="AH11" s="863">
        <f>+基本情報!E7</f>
        <v>0</v>
      </c>
      <c r="AI11" s="782"/>
      <c r="AJ11" s="782"/>
      <c r="AK11" s="782"/>
      <c r="AL11" s="782"/>
      <c r="AM11" s="782"/>
      <c r="AN11" s="782"/>
      <c r="AO11" s="782"/>
      <c r="AP11" s="782"/>
      <c r="AQ11" s="782"/>
      <c r="AR11" s="782"/>
      <c r="AS11" s="782"/>
      <c r="AT11" s="782"/>
      <c r="AU11" s="782"/>
      <c r="AV11" s="782"/>
      <c r="AW11" s="782"/>
      <c r="AX11" s="782"/>
      <c r="AY11" s="782"/>
      <c r="AZ11" s="782"/>
      <c r="BA11" s="782"/>
      <c r="BB11" s="782"/>
      <c r="BC11" s="782"/>
      <c r="BD11" s="782"/>
      <c r="BE11" s="782"/>
      <c r="BF11" s="783"/>
      <c r="BG11" s="42"/>
    </row>
    <row r="12" spans="1:59" ht="9.9499999999999993" customHeight="1" x14ac:dyDescent="0.15">
      <c r="A12" s="45"/>
      <c r="B12" s="41"/>
      <c r="C12" s="41"/>
      <c r="D12" s="41"/>
      <c r="E12" s="41"/>
      <c r="F12" s="41"/>
      <c r="G12" s="41"/>
      <c r="H12" s="41"/>
      <c r="I12" s="41"/>
      <c r="J12" s="41"/>
      <c r="K12" s="41"/>
      <c r="L12" s="41"/>
      <c r="M12" s="41"/>
      <c r="N12" s="41"/>
      <c r="O12" s="41"/>
      <c r="P12" s="41"/>
      <c r="Q12" s="41"/>
      <c r="R12" s="58"/>
      <c r="S12" s="1597"/>
      <c r="T12" s="1597"/>
      <c r="U12" s="1597"/>
      <c r="V12" s="1597"/>
      <c r="W12" s="1597"/>
      <c r="X12" s="1597"/>
      <c r="Y12" s="1597"/>
      <c r="Z12" s="1597"/>
      <c r="AA12" s="1597"/>
      <c r="AB12" s="1597"/>
      <c r="AC12" s="1597"/>
      <c r="AD12" s="1597"/>
      <c r="AE12" s="1597"/>
      <c r="AF12" s="1597"/>
      <c r="AG12" s="54"/>
      <c r="AH12" s="784"/>
      <c r="AI12" s="785"/>
      <c r="AJ12" s="785"/>
      <c r="AK12" s="785"/>
      <c r="AL12" s="785"/>
      <c r="AM12" s="785"/>
      <c r="AN12" s="785"/>
      <c r="AO12" s="785"/>
      <c r="AP12" s="785"/>
      <c r="AQ12" s="785"/>
      <c r="AR12" s="785"/>
      <c r="AS12" s="785"/>
      <c r="AT12" s="785"/>
      <c r="AU12" s="785"/>
      <c r="AV12" s="785"/>
      <c r="AW12" s="785"/>
      <c r="AX12" s="785"/>
      <c r="AY12" s="785"/>
      <c r="AZ12" s="785"/>
      <c r="BA12" s="785"/>
      <c r="BB12" s="785"/>
      <c r="BC12" s="785"/>
      <c r="BD12" s="785"/>
      <c r="BE12" s="785"/>
      <c r="BF12" s="786"/>
      <c r="BG12" s="42"/>
    </row>
    <row r="13" spans="1:59" ht="9.9499999999999993" customHeight="1" x14ac:dyDescent="0.15">
      <c r="A13" s="45"/>
      <c r="B13" s="41"/>
      <c r="C13" s="41"/>
      <c r="D13" s="41"/>
      <c r="E13" s="41"/>
      <c r="F13" s="41"/>
      <c r="G13" s="41"/>
      <c r="H13" s="41"/>
      <c r="I13" s="41"/>
      <c r="J13" s="41"/>
      <c r="K13" s="41"/>
      <c r="L13" s="41"/>
      <c r="M13" s="41"/>
      <c r="N13" s="41"/>
      <c r="O13" s="41"/>
      <c r="P13" s="41"/>
      <c r="Q13" s="41"/>
      <c r="R13" s="58"/>
      <c r="S13" s="1597" t="s">
        <v>172</v>
      </c>
      <c r="T13" s="1597"/>
      <c r="U13" s="1597"/>
      <c r="V13" s="1597"/>
      <c r="W13" s="1597"/>
      <c r="X13" s="1597"/>
      <c r="Y13" s="1597"/>
      <c r="Z13" s="1597"/>
      <c r="AA13" s="1597"/>
      <c r="AB13" s="1597"/>
      <c r="AC13" s="1597"/>
      <c r="AD13" s="1597"/>
      <c r="AE13" s="1597"/>
      <c r="AF13" s="1597"/>
      <c r="AG13" s="54"/>
      <c r="AH13" s="784"/>
      <c r="AI13" s="785"/>
      <c r="AJ13" s="785"/>
      <c r="AK13" s="785"/>
      <c r="AL13" s="785"/>
      <c r="AM13" s="785"/>
      <c r="AN13" s="785"/>
      <c r="AO13" s="785"/>
      <c r="AP13" s="785"/>
      <c r="AQ13" s="785"/>
      <c r="AR13" s="785"/>
      <c r="AS13" s="785"/>
      <c r="AT13" s="785"/>
      <c r="AU13" s="785"/>
      <c r="AV13" s="785"/>
      <c r="AW13" s="785"/>
      <c r="AX13" s="785"/>
      <c r="AY13" s="785"/>
      <c r="AZ13" s="785"/>
      <c r="BA13" s="785"/>
      <c r="BB13" s="785"/>
      <c r="BC13" s="785"/>
      <c r="BD13" s="785"/>
      <c r="BE13" s="785"/>
      <c r="BF13" s="786"/>
      <c r="BG13" s="42"/>
    </row>
    <row r="14" spans="1:59" ht="9.9499999999999993" customHeight="1" x14ac:dyDescent="0.15">
      <c r="A14" s="45"/>
      <c r="B14" s="41"/>
      <c r="C14" s="41"/>
      <c r="D14" s="41"/>
      <c r="E14" s="41"/>
      <c r="F14" s="41"/>
      <c r="G14" s="41"/>
      <c r="H14" s="41"/>
      <c r="I14" s="41"/>
      <c r="J14" s="41"/>
      <c r="K14" s="41"/>
      <c r="L14" s="41"/>
      <c r="M14" s="41"/>
      <c r="N14" s="41"/>
      <c r="O14" s="41"/>
      <c r="P14" s="41"/>
      <c r="Q14" s="41"/>
      <c r="R14" s="233"/>
      <c r="S14" s="1598"/>
      <c r="T14" s="1598"/>
      <c r="U14" s="1598"/>
      <c r="V14" s="1598"/>
      <c r="W14" s="1598"/>
      <c r="X14" s="1598"/>
      <c r="Y14" s="1598"/>
      <c r="Z14" s="1598"/>
      <c r="AA14" s="1598"/>
      <c r="AB14" s="1598"/>
      <c r="AC14" s="1598"/>
      <c r="AD14" s="1598"/>
      <c r="AE14" s="1598"/>
      <c r="AF14" s="1598"/>
      <c r="AG14" s="178"/>
      <c r="AH14" s="787"/>
      <c r="AI14" s="788"/>
      <c r="AJ14" s="788"/>
      <c r="AK14" s="788"/>
      <c r="AL14" s="788"/>
      <c r="AM14" s="788"/>
      <c r="AN14" s="788"/>
      <c r="AO14" s="788"/>
      <c r="AP14" s="788"/>
      <c r="AQ14" s="788"/>
      <c r="AR14" s="788"/>
      <c r="AS14" s="788"/>
      <c r="AT14" s="788"/>
      <c r="AU14" s="788"/>
      <c r="AV14" s="788"/>
      <c r="AW14" s="788"/>
      <c r="AX14" s="788"/>
      <c r="AY14" s="788"/>
      <c r="AZ14" s="788"/>
      <c r="BA14" s="788"/>
      <c r="BB14" s="788"/>
      <c r="BC14" s="788"/>
      <c r="BD14" s="788"/>
      <c r="BE14" s="788"/>
      <c r="BF14" s="789"/>
      <c r="BG14" s="42"/>
    </row>
    <row r="15" spans="1:59" ht="8.1" customHeight="1" x14ac:dyDescent="0.15">
      <c r="A15" s="45"/>
      <c r="B15" s="41"/>
      <c r="C15" s="41"/>
      <c r="D15" s="41"/>
      <c r="E15" s="41"/>
      <c r="F15" s="41"/>
      <c r="G15" s="41"/>
      <c r="H15" s="41"/>
      <c r="I15" s="41"/>
      <c r="J15" s="41"/>
      <c r="K15" s="41"/>
      <c r="L15" s="41"/>
      <c r="M15" s="41"/>
      <c r="N15" s="41"/>
      <c r="O15" s="41"/>
      <c r="P15" s="41"/>
      <c r="Q15" s="41"/>
      <c r="R15" s="68"/>
      <c r="S15" s="1596" t="s">
        <v>3</v>
      </c>
      <c r="T15" s="1596"/>
      <c r="U15" s="1596"/>
      <c r="V15" s="1596"/>
      <c r="W15" s="1596"/>
      <c r="X15" s="1596"/>
      <c r="Y15" s="1596"/>
      <c r="Z15" s="1596"/>
      <c r="AA15" s="1596"/>
      <c r="AB15" s="1596"/>
      <c r="AC15" s="1596"/>
      <c r="AD15" s="1596"/>
      <c r="AE15" s="1596"/>
      <c r="AF15" s="1596"/>
      <c r="AG15" s="71"/>
      <c r="AH15" s="1599">
        <f>基本情報!E6</f>
        <v>0</v>
      </c>
      <c r="AI15" s="1600"/>
      <c r="AJ15" s="1600"/>
      <c r="AK15" s="1600"/>
      <c r="AL15" s="1600"/>
      <c r="AM15" s="1600"/>
      <c r="AN15" s="1600"/>
      <c r="AO15" s="1600"/>
      <c r="AP15" s="1600"/>
      <c r="AQ15" s="1600"/>
      <c r="AR15" s="1600"/>
      <c r="AS15" s="1600"/>
      <c r="AT15" s="1600"/>
      <c r="AU15" s="1600"/>
      <c r="AV15" s="1600"/>
      <c r="AW15" s="1600"/>
      <c r="AX15" s="1600"/>
      <c r="AY15" s="1600"/>
      <c r="AZ15" s="1600"/>
      <c r="BA15" s="1600"/>
      <c r="BB15" s="1600"/>
      <c r="BC15" s="1600"/>
      <c r="BD15" s="1600"/>
      <c r="BE15" s="1600"/>
      <c r="BF15" s="1601"/>
      <c r="BG15" s="42"/>
    </row>
    <row r="16" spans="1:59" ht="8.1" customHeight="1" x14ac:dyDescent="0.15">
      <c r="A16" s="45"/>
      <c r="B16" s="41"/>
      <c r="C16" s="41"/>
      <c r="D16" s="41"/>
      <c r="E16" s="41"/>
      <c r="F16" s="41"/>
      <c r="G16" s="41"/>
      <c r="H16" s="41"/>
      <c r="I16" s="41"/>
      <c r="J16" s="41"/>
      <c r="K16" s="41"/>
      <c r="L16" s="41"/>
      <c r="M16" s="41"/>
      <c r="N16" s="41"/>
      <c r="O16" s="41"/>
      <c r="P16" s="41"/>
      <c r="Q16" s="41"/>
      <c r="R16" s="58"/>
      <c r="S16" s="1597"/>
      <c r="T16" s="1597"/>
      <c r="U16" s="1597"/>
      <c r="V16" s="1597"/>
      <c r="W16" s="1597"/>
      <c r="X16" s="1597"/>
      <c r="Y16" s="1597"/>
      <c r="Z16" s="1597"/>
      <c r="AA16" s="1597"/>
      <c r="AB16" s="1597"/>
      <c r="AC16" s="1597"/>
      <c r="AD16" s="1597"/>
      <c r="AE16" s="1597"/>
      <c r="AF16" s="1597"/>
      <c r="AG16" s="54"/>
      <c r="AH16" s="1602"/>
      <c r="AI16" s="1603"/>
      <c r="AJ16" s="1603"/>
      <c r="AK16" s="1603"/>
      <c r="AL16" s="1603"/>
      <c r="AM16" s="1603"/>
      <c r="AN16" s="1603"/>
      <c r="AO16" s="1603"/>
      <c r="AP16" s="1603"/>
      <c r="AQ16" s="1603"/>
      <c r="AR16" s="1603"/>
      <c r="AS16" s="1603"/>
      <c r="AT16" s="1603"/>
      <c r="AU16" s="1603"/>
      <c r="AV16" s="1603"/>
      <c r="AW16" s="1603"/>
      <c r="AX16" s="1603"/>
      <c r="AY16" s="1603"/>
      <c r="AZ16" s="1603"/>
      <c r="BA16" s="1603"/>
      <c r="BB16" s="1603"/>
      <c r="BC16" s="1603"/>
      <c r="BD16" s="1603"/>
      <c r="BE16" s="1604"/>
      <c r="BF16" s="1605"/>
      <c r="BG16" s="42"/>
    </row>
    <row r="17" spans="1:59" ht="8.1" customHeight="1" x14ac:dyDescent="0.15">
      <c r="A17" s="45"/>
      <c r="B17" s="41"/>
      <c r="C17" s="41"/>
      <c r="D17" s="41"/>
      <c r="E17" s="41"/>
      <c r="F17" s="41"/>
      <c r="G17" s="41"/>
      <c r="H17" s="41"/>
      <c r="I17" s="41"/>
      <c r="J17" s="41"/>
      <c r="K17" s="41"/>
      <c r="L17" s="41"/>
      <c r="M17" s="41"/>
      <c r="N17" s="41"/>
      <c r="O17" s="41"/>
      <c r="P17" s="41"/>
      <c r="Q17" s="41"/>
      <c r="R17" s="233"/>
      <c r="S17" s="1598"/>
      <c r="T17" s="1598"/>
      <c r="U17" s="1598"/>
      <c r="V17" s="1598"/>
      <c r="W17" s="1598"/>
      <c r="X17" s="1598"/>
      <c r="Y17" s="1598"/>
      <c r="Z17" s="1598"/>
      <c r="AA17" s="1598"/>
      <c r="AB17" s="1598"/>
      <c r="AC17" s="1598"/>
      <c r="AD17" s="1598"/>
      <c r="AE17" s="1598"/>
      <c r="AF17" s="1598"/>
      <c r="AG17" s="178"/>
      <c r="AH17" s="1606"/>
      <c r="AI17" s="1607"/>
      <c r="AJ17" s="1607"/>
      <c r="AK17" s="1607"/>
      <c r="AL17" s="1607"/>
      <c r="AM17" s="1607"/>
      <c r="AN17" s="1607"/>
      <c r="AO17" s="1607"/>
      <c r="AP17" s="1607"/>
      <c r="AQ17" s="1607"/>
      <c r="AR17" s="1607"/>
      <c r="AS17" s="1607"/>
      <c r="AT17" s="1607"/>
      <c r="AU17" s="1607"/>
      <c r="AV17" s="1607"/>
      <c r="AW17" s="1607"/>
      <c r="AX17" s="1607"/>
      <c r="AY17" s="1607"/>
      <c r="AZ17" s="1607"/>
      <c r="BA17" s="1607"/>
      <c r="BB17" s="1607"/>
      <c r="BC17" s="1607"/>
      <c r="BD17" s="1607"/>
      <c r="BE17" s="1607"/>
      <c r="BF17" s="1608"/>
      <c r="BG17" s="42"/>
    </row>
    <row r="18" spans="1:59" ht="9" customHeight="1" x14ac:dyDescent="0.15">
      <c r="A18" s="45"/>
      <c r="B18" s="41"/>
      <c r="C18" s="41"/>
      <c r="D18" s="41"/>
      <c r="E18" s="41"/>
      <c r="F18" s="41"/>
      <c r="G18" s="41"/>
      <c r="H18" s="41"/>
      <c r="I18" s="41"/>
      <c r="J18" s="41"/>
      <c r="K18" s="41"/>
      <c r="L18" s="41"/>
      <c r="M18" s="41"/>
      <c r="N18" s="41"/>
      <c r="O18" s="41"/>
      <c r="P18" s="41"/>
      <c r="Q18" s="41"/>
      <c r="R18" s="68"/>
      <c r="S18" s="1596" t="s">
        <v>72</v>
      </c>
      <c r="T18" s="1596"/>
      <c r="U18" s="1596"/>
      <c r="V18" s="1596"/>
      <c r="W18" s="1596"/>
      <c r="X18" s="1596"/>
      <c r="Y18" s="1596"/>
      <c r="Z18" s="1596"/>
      <c r="AA18" s="1596"/>
      <c r="AB18" s="1596"/>
      <c r="AC18" s="1596"/>
      <c r="AD18" s="1596"/>
      <c r="AE18" s="1596"/>
      <c r="AF18" s="1596"/>
      <c r="AG18" s="71"/>
      <c r="AH18" s="234"/>
      <c r="AI18" s="115"/>
      <c r="AJ18" s="681" t="s">
        <v>131</v>
      </c>
      <c r="AK18" s="681"/>
      <c r="AL18" s="681"/>
      <c r="AM18" s="681"/>
      <c r="AN18" s="1610"/>
      <c r="AO18" s="1610"/>
      <c r="AP18" s="1610"/>
      <c r="AQ18" s="1610"/>
      <c r="AR18" s="1610"/>
      <c r="AS18" s="681" t="s">
        <v>138</v>
      </c>
      <c r="AT18" s="681"/>
      <c r="AU18" s="1612">
        <f>+基本情報!E5</f>
        <v>0</v>
      </c>
      <c r="AV18" s="1613"/>
      <c r="AW18" s="1613"/>
      <c r="AX18" s="1613"/>
      <c r="AY18" s="1613"/>
      <c r="AZ18" s="1613"/>
      <c r="BA18" s="1613"/>
      <c r="BB18" s="1613"/>
      <c r="BC18" s="681" t="s">
        <v>139</v>
      </c>
      <c r="BD18" s="681"/>
      <c r="BE18" s="115"/>
      <c r="BF18" s="116"/>
      <c r="BG18" s="42"/>
    </row>
    <row r="19" spans="1:59" ht="9" customHeight="1" x14ac:dyDescent="0.15">
      <c r="A19" s="45"/>
      <c r="B19" s="41"/>
      <c r="C19" s="41"/>
      <c r="D19" s="41"/>
      <c r="E19" s="41"/>
      <c r="F19" s="41"/>
      <c r="G19" s="41"/>
      <c r="H19" s="41"/>
      <c r="I19" s="41"/>
      <c r="J19" s="41"/>
      <c r="K19" s="41"/>
      <c r="L19" s="41"/>
      <c r="M19" s="41"/>
      <c r="N19" s="41"/>
      <c r="O19" s="41"/>
      <c r="P19" s="41"/>
      <c r="Q19" s="41"/>
      <c r="R19" s="233"/>
      <c r="S19" s="1598"/>
      <c r="T19" s="1598"/>
      <c r="U19" s="1598"/>
      <c r="V19" s="1598"/>
      <c r="W19" s="1598"/>
      <c r="X19" s="1598"/>
      <c r="Y19" s="1598"/>
      <c r="Z19" s="1598"/>
      <c r="AA19" s="1598"/>
      <c r="AB19" s="1598"/>
      <c r="AC19" s="1598"/>
      <c r="AD19" s="1598"/>
      <c r="AE19" s="1598"/>
      <c r="AF19" s="1598"/>
      <c r="AG19" s="178"/>
      <c r="AH19" s="235"/>
      <c r="AI19" s="236"/>
      <c r="AJ19" s="1609"/>
      <c r="AK19" s="1609"/>
      <c r="AL19" s="1609"/>
      <c r="AM19" s="1609"/>
      <c r="AN19" s="1611"/>
      <c r="AO19" s="1611"/>
      <c r="AP19" s="1611"/>
      <c r="AQ19" s="1611"/>
      <c r="AR19" s="1611"/>
      <c r="AS19" s="1609"/>
      <c r="AT19" s="1609"/>
      <c r="AU19" s="1614"/>
      <c r="AV19" s="1614"/>
      <c r="AW19" s="1614"/>
      <c r="AX19" s="1614"/>
      <c r="AY19" s="1614"/>
      <c r="AZ19" s="1614"/>
      <c r="BA19" s="1614"/>
      <c r="BB19" s="1614"/>
      <c r="BC19" s="1609"/>
      <c r="BD19" s="1609"/>
      <c r="BE19" s="236"/>
      <c r="BF19" s="240"/>
      <c r="BG19" s="42"/>
    </row>
    <row r="20" spans="1:59" ht="9.9499999999999993" customHeight="1" x14ac:dyDescent="0.15">
      <c r="A20" s="45"/>
      <c r="B20" s="41"/>
      <c r="C20" s="41"/>
      <c r="D20" s="41"/>
      <c r="E20" s="41"/>
      <c r="F20" s="41"/>
      <c r="G20" s="41"/>
      <c r="H20" s="41"/>
      <c r="I20" s="41"/>
      <c r="J20" s="41"/>
      <c r="K20" s="41"/>
      <c r="L20" s="41"/>
      <c r="M20" s="41"/>
      <c r="N20" s="41"/>
      <c r="O20" s="41"/>
      <c r="P20" s="41"/>
      <c r="Q20" s="41"/>
      <c r="R20" s="68"/>
      <c r="S20" s="1596" t="s">
        <v>458</v>
      </c>
      <c r="T20" s="1596"/>
      <c r="U20" s="1596"/>
      <c r="V20" s="1596"/>
      <c r="W20" s="1596"/>
      <c r="X20" s="1596"/>
      <c r="Y20" s="1596"/>
      <c r="Z20" s="1596"/>
      <c r="AA20" s="1596"/>
      <c r="AB20" s="1596"/>
      <c r="AC20" s="1596"/>
      <c r="AD20" s="1596"/>
      <c r="AE20" s="1596"/>
      <c r="AF20" s="1596"/>
      <c r="AG20" s="71"/>
      <c r="AH20" s="1040">
        <f>+基本情報!E9</f>
        <v>0</v>
      </c>
      <c r="AI20" s="584"/>
      <c r="AJ20" s="584"/>
      <c r="AK20" s="584"/>
      <c r="AL20" s="584"/>
      <c r="AM20" s="584"/>
      <c r="AN20" s="584"/>
      <c r="AO20" s="584"/>
      <c r="AP20" s="584"/>
      <c r="AQ20" s="584"/>
      <c r="AR20" s="584"/>
      <c r="AS20" s="584"/>
      <c r="AT20" s="584"/>
      <c r="AU20" s="584"/>
      <c r="AV20" s="584"/>
      <c r="AW20" s="584"/>
      <c r="AX20" s="584"/>
      <c r="AY20" s="584"/>
      <c r="AZ20" s="584"/>
      <c r="BA20" s="584"/>
      <c r="BB20" s="584"/>
      <c r="BC20" s="584"/>
      <c r="BD20" s="584"/>
      <c r="BE20" s="584"/>
      <c r="BF20" s="585"/>
      <c r="BG20" s="42"/>
    </row>
    <row r="21" spans="1:59" ht="9" customHeight="1" x14ac:dyDescent="0.15">
      <c r="A21" s="1042" t="s">
        <v>131</v>
      </c>
      <c r="B21" s="397"/>
      <c r="C21" s="397"/>
      <c r="D21" s="397"/>
      <c r="E21" s="398" t="s">
        <v>640</v>
      </c>
      <c r="F21" s="398"/>
      <c r="G21" s="398"/>
      <c r="H21" s="399"/>
      <c r="I21" s="399"/>
      <c r="J21" s="399"/>
      <c r="K21" s="399"/>
      <c r="L21" s="399"/>
      <c r="M21" s="399"/>
      <c r="N21" s="399"/>
      <c r="O21" s="399"/>
      <c r="P21" s="396" t="s">
        <v>137</v>
      </c>
      <c r="Q21" s="1624"/>
      <c r="R21" s="58"/>
      <c r="S21" s="1597"/>
      <c r="T21" s="1597"/>
      <c r="U21" s="1597"/>
      <c r="V21" s="1597"/>
      <c r="W21" s="1597"/>
      <c r="X21" s="1597"/>
      <c r="Y21" s="1597"/>
      <c r="Z21" s="1597"/>
      <c r="AA21" s="1597"/>
      <c r="AB21" s="1597"/>
      <c r="AC21" s="1597"/>
      <c r="AD21" s="1597"/>
      <c r="AE21" s="1597"/>
      <c r="AF21" s="1597"/>
      <c r="AG21" s="54"/>
      <c r="AH21" s="1041"/>
      <c r="AI21" s="586"/>
      <c r="AJ21" s="586"/>
      <c r="AK21" s="586"/>
      <c r="AL21" s="586"/>
      <c r="AM21" s="586"/>
      <c r="AN21" s="586"/>
      <c r="AO21" s="586"/>
      <c r="AP21" s="586"/>
      <c r="AQ21" s="586"/>
      <c r="AR21" s="586"/>
      <c r="AS21" s="586"/>
      <c r="AT21" s="586"/>
      <c r="AU21" s="586"/>
      <c r="AV21" s="586"/>
      <c r="AW21" s="586"/>
      <c r="AX21" s="586"/>
      <c r="AY21" s="586"/>
      <c r="AZ21" s="586"/>
      <c r="BA21" s="586"/>
      <c r="BB21" s="586"/>
      <c r="BC21" s="586"/>
      <c r="BD21" s="586"/>
      <c r="BE21" s="586"/>
      <c r="BF21" s="587"/>
      <c r="BG21" s="42"/>
    </row>
    <row r="22" spans="1:59" ht="9" customHeight="1" x14ac:dyDescent="0.15">
      <c r="A22" s="1042"/>
      <c r="B22" s="397"/>
      <c r="C22" s="397"/>
      <c r="D22" s="397"/>
      <c r="E22" s="398"/>
      <c r="F22" s="398"/>
      <c r="G22" s="398"/>
      <c r="H22" s="399"/>
      <c r="I22" s="399"/>
      <c r="J22" s="399"/>
      <c r="K22" s="399"/>
      <c r="L22" s="399"/>
      <c r="M22" s="399"/>
      <c r="N22" s="399"/>
      <c r="O22" s="399"/>
      <c r="P22" s="396"/>
      <c r="Q22" s="1624"/>
      <c r="R22" s="58"/>
      <c r="S22" s="1597" t="s">
        <v>286</v>
      </c>
      <c r="T22" s="1625"/>
      <c r="U22" s="1625"/>
      <c r="V22" s="1625"/>
      <c r="W22" s="1625"/>
      <c r="X22" s="1625"/>
      <c r="Y22" s="1625"/>
      <c r="Z22" s="1625"/>
      <c r="AA22" s="1625"/>
      <c r="AB22" s="1625"/>
      <c r="AC22" s="1625"/>
      <c r="AD22" s="1625"/>
      <c r="AE22" s="1625"/>
      <c r="AF22" s="1625"/>
      <c r="AG22" s="54"/>
      <c r="AH22" s="1041"/>
      <c r="AI22" s="586"/>
      <c r="AJ22" s="586"/>
      <c r="AK22" s="586"/>
      <c r="AL22" s="586"/>
      <c r="AM22" s="586"/>
      <c r="AN22" s="586"/>
      <c r="AO22" s="586"/>
      <c r="AP22" s="586"/>
      <c r="AQ22" s="586"/>
      <c r="AR22" s="586"/>
      <c r="AS22" s="586"/>
      <c r="AT22" s="586"/>
      <c r="AU22" s="586"/>
      <c r="AV22" s="586"/>
      <c r="AW22" s="586"/>
      <c r="AX22" s="586"/>
      <c r="AY22" s="586"/>
      <c r="AZ22" s="586"/>
      <c r="BA22" s="586"/>
      <c r="BB22" s="586"/>
      <c r="BC22" s="586"/>
      <c r="BD22" s="586"/>
      <c r="BE22" s="586"/>
      <c r="BF22" s="587"/>
      <c r="BG22" s="42"/>
    </row>
    <row r="23" spans="1:59" ht="12" customHeight="1" x14ac:dyDescent="0.15">
      <c r="A23" s="46"/>
      <c r="B23" s="43"/>
      <c r="C23" s="43"/>
      <c r="D23" s="43"/>
      <c r="E23" s="43"/>
      <c r="F23" s="43"/>
      <c r="G23" s="43"/>
      <c r="H23" s="43"/>
      <c r="I23" s="43"/>
      <c r="J23" s="43"/>
      <c r="K23" s="43"/>
      <c r="L23" s="43"/>
      <c r="M23" s="43"/>
      <c r="N23" s="43"/>
      <c r="O23" s="43"/>
      <c r="P23" s="43"/>
      <c r="Q23" s="43"/>
      <c r="R23" s="59"/>
      <c r="S23" s="1626"/>
      <c r="T23" s="1626"/>
      <c r="U23" s="1626"/>
      <c r="V23" s="1626"/>
      <c r="W23" s="1626"/>
      <c r="X23" s="1626"/>
      <c r="Y23" s="1626"/>
      <c r="Z23" s="1626"/>
      <c r="AA23" s="1626"/>
      <c r="AB23" s="1626"/>
      <c r="AC23" s="1626"/>
      <c r="AD23" s="1626"/>
      <c r="AE23" s="1626"/>
      <c r="AF23" s="1626"/>
      <c r="AG23" s="55"/>
      <c r="AH23" s="43"/>
      <c r="AI23" s="43"/>
      <c r="AJ23" s="43"/>
      <c r="AK23" s="43"/>
      <c r="AL23" s="43"/>
      <c r="AM23" s="72"/>
      <c r="AN23" s="454" t="s">
        <v>282</v>
      </c>
      <c r="AO23" s="454"/>
      <c r="AP23" s="454"/>
      <c r="AQ23" s="454"/>
      <c r="AR23" s="456">
        <f>+基本情報!E10</f>
        <v>0</v>
      </c>
      <c r="AS23" s="456"/>
      <c r="AT23" s="457"/>
      <c r="AU23" s="457"/>
      <c r="AV23" s="457"/>
      <c r="AW23" s="457"/>
      <c r="AX23" s="457"/>
      <c r="AY23" s="457"/>
      <c r="AZ23" s="457"/>
      <c r="BA23" s="457"/>
      <c r="BB23" s="457"/>
      <c r="BC23" s="457"/>
      <c r="BD23" s="457"/>
      <c r="BE23" s="588" t="s">
        <v>149</v>
      </c>
      <c r="BF23" s="589"/>
      <c r="BG23" s="42"/>
    </row>
    <row r="24" spans="1:59" ht="9.9499999999999993" customHeight="1" x14ac:dyDescent="0.15">
      <c r="A24" s="44"/>
      <c r="B24" s="49"/>
      <c r="C24" s="49"/>
      <c r="D24" s="49"/>
      <c r="E24" s="49"/>
      <c r="F24" s="49"/>
      <c r="G24" s="49"/>
      <c r="H24" s="49"/>
      <c r="I24" s="49"/>
      <c r="J24" s="49"/>
      <c r="K24" s="49"/>
      <c r="L24" s="49"/>
      <c r="M24" s="49"/>
      <c r="N24" s="1116" t="s">
        <v>414</v>
      </c>
      <c r="O24" s="1005"/>
      <c r="P24" s="1005"/>
      <c r="Q24" s="1005"/>
      <c r="R24" s="1005"/>
      <c r="S24" s="1005"/>
      <c r="T24" s="1005"/>
      <c r="U24" s="1005"/>
      <c r="V24" s="1005"/>
      <c r="W24" s="1005"/>
      <c r="X24" s="1005"/>
      <c r="Y24" s="1005"/>
      <c r="Z24" s="1005"/>
      <c r="AA24" s="1005"/>
      <c r="AB24" s="1005"/>
      <c r="AC24" s="1005"/>
      <c r="AD24" s="1005"/>
      <c r="AE24" s="1005"/>
      <c r="AF24" s="1005"/>
      <c r="AG24" s="1005"/>
      <c r="AH24" s="1005"/>
      <c r="AI24" s="1005"/>
      <c r="AJ24" s="1005"/>
      <c r="AK24" s="1005"/>
      <c r="AL24" s="1005"/>
      <c r="AM24" s="1005"/>
      <c r="AN24" s="1005"/>
      <c r="AO24" s="1005"/>
      <c r="AP24" s="1005"/>
      <c r="AQ24" s="1005"/>
      <c r="AR24" s="1005"/>
      <c r="AS24" s="1005"/>
      <c r="AT24" s="49"/>
      <c r="AU24" s="49"/>
      <c r="AV24" s="49"/>
      <c r="AW24" s="49"/>
      <c r="AX24" s="49"/>
      <c r="AY24" s="49"/>
      <c r="AZ24" s="49"/>
      <c r="BA24" s="49"/>
      <c r="BB24" s="49"/>
      <c r="BC24" s="49"/>
      <c r="BD24" s="49"/>
      <c r="BE24" s="49"/>
      <c r="BF24" s="63"/>
      <c r="BG24" s="42"/>
    </row>
    <row r="25" spans="1:59" ht="9.9499999999999993" customHeight="1" x14ac:dyDescent="0.15">
      <c r="A25" s="45"/>
      <c r="B25" s="41"/>
      <c r="C25" s="41"/>
      <c r="D25" s="41"/>
      <c r="E25" s="41"/>
      <c r="F25" s="41"/>
      <c r="G25" s="41"/>
      <c r="H25" s="41"/>
      <c r="I25" s="41"/>
      <c r="J25" s="41"/>
      <c r="K25" s="41"/>
      <c r="L25" s="41"/>
      <c r="M25" s="41"/>
      <c r="N25" s="1627"/>
      <c r="O25" s="1627"/>
      <c r="P25" s="1627"/>
      <c r="Q25" s="1627"/>
      <c r="R25" s="1627"/>
      <c r="S25" s="1627"/>
      <c r="T25" s="1627"/>
      <c r="U25" s="1627"/>
      <c r="V25" s="1627"/>
      <c r="W25" s="1627"/>
      <c r="X25" s="1627"/>
      <c r="Y25" s="1627"/>
      <c r="Z25" s="1627"/>
      <c r="AA25" s="1627"/>
      <c r="AB25" s="1627"/>
      <c r="AC25" s="1627"/>
      <c r="AD25" s="1627"/>
      <c r="AE25" s="1627"/>
      <c r="AF25" s="1627"/>
      <c r="AG25" s="1627"/>
      <c r="AH25" s="1627"/>
      <c r="AI25" s="1627"/>
      <c r="AJ25" s="1627"/>
      <c r="AK25" s="1627"/>
      <c r="AL25" s="1627"/>
      <c r="AM25" s="1627"/>
      <c r="AN25" s="1627"/>
      <c r="AO25" s="1627"/>
      <c r="AP25" s="1627"/>
      <c r="AQ25" s="1627"/>
      <c r="AR25" s="1627"/>
      <c r="AS25" s="1627"/>
      <c r="AT25" s="41"/>
      <c r="AU25" s="41"/>
      <c r="AV25" s="41"/>
      <c r="AW25" s="41"/>
      <c r="AX25" s="41"/>
      <c r="AY25" s="41"/>
      <c r="AZ25" s="41"/>
      <c r="BA25" s="41"/>
      <c r="BB25" s="41"/>
      <c r="BC25" s="41"/>
      <c r="BD25" s="41"/>
      <c r="BE25" s="41"/>
      <c r="BF25" s="64"/>
      <c r="BG25" s="42"/>
    </row>
    <row r="26" spans="1:59" ht="9.9499999999999993" customHeight="1" x14ac:dyDescent="0.15">
      <c r="A26" s="48"/>
      <c r="B26" s="146"/>
      <c r="C26" s="146"/>
      <c r="D26" s="146"/>
      <c r="E26" s="146"/>
      <c r="F26" s="146"/>
      <c r="G26" s="146"/>
      <c r="H26" s="146"/>
      <c r="I26" s="146"/>
      <c r="J26" s="146"/>
      <c r="K26" s="146"/>
      <c r="L26" s="146"/>
      <c r="M26" s="146"/>
      <c r="N26" s="1628"/>
      <c r="O26" s="1628"/>
      <c r="P26" s="1628"/>
      <c r="Q26" s="1628"/>
      <c r="R26" s="1628"/>
      <c r="S26" s="1628"/>
      <c r="T26" s="1628"/>
      <c r="U26" s="1628"/>
      <c r="V26" s="1628"/>
      <c r="W26" s="1628"/>
      <c r="X26" s="1628"/>
      <c r="Y26" s="1628"/>
      <c r="Z26" s="1628"/>
      <c r="AA26" s="1628"/>
      <c r="AB26" s="1628"/>
      <c r="AC26" s="1628"/>
      <c r="AD26" s="1628"/>
      <c r="AE26" s="1628"/>
      <c r="AF26" s="1628"/>
      <c r="AG26" s="1628"/>
      <c r="AH26" s="1628"/>
      <c r="AI26" s="1628"/>
      <c r="AJ26" s="1628"/>
      <c r="AK26" s="1628"/>
      <c r="AL26" s="1628"/>
      <c r="AM26" s="1628"/>
      <c r="AN26" s="1628"/>
      <c r="AO26" s="1628"/>
      <c r="AP26" s="1628"/>
      <c r="AQ26" s="1628"/>
      <c r="AR26" s="1628"/>
      <c r="AS26" s="1628"/>
      <c r="AT26" s="146"/>
      <c r="AU26" s="146"/>
      <c r="AV26" s="146"/>
      <c r="AW26" s="146"/>
      <c r="AX26" s="146"/>
      <c r="AY26" s="146"/>
      <c r="AZ26" s="146"/>
      <c r="BA26" s="146"/>
      <c r="BB26" s="146"/>
      <c r="BC26" s="146"/>
      <c r="BD26" s="146"/>
      <c r="BE26" s="146"/>
      <c r="BF26" s="66"/>
      <c r="BG26" s="42"/>
    </row>
    <row r="27" spans="1:59" ht="9.9499999999999993" customHeight="1" x14ac:dyDescent="0.15">
      <c r="A27" s="1163" t="s">
        <v>460</v>
      </c>
      <c r="B27" s="831"/>
      <c r="C27" s="831"/>
      <c r="D27" s="831"/>
      <c r="E27" s="831"/>
      <c r="F27" s="831"/>
      <c r="G27" s="831"/>
      <c r="H27" s="831"/>
      <c r="I27" s="831"/>
      <c r="J27" s="831"/>
      <c r="K27" s="831"/>
      <c r="L27" s="831"/>
      <c r="M27" s="831"/>
      <c r="N27" s="1164"/>
      <c r="O27" s="68"/>
      <c r="P27" s="69"/>
      <c r="Q27" s="825" t="s">
        <v>461</v>
      </c>
      <c r="R27" s="825"/>
      <c r="S27" s="825"/>
      <c r="T27" s="1629"/>
      <c r="U27" s="1629"/>
      <c r="V27" s="1629"/>
      <c r="W27" s="831" t="s">
        <v>1</v>
      </c>
      <c r="X27" s="831"/>
      <c r="Y27" s="1629"/>
      <c r="Z27" s="1629"/>
      <c r="AA27" s="1629"/>
      <c r="AB27" s="831" t="s">
        <v>27</v>
      </c>
      <c r="AC27" s="831"/>
      <c r="AD27" s="1629"/>
      <c r="AE27" s="1629"/>
      <c r="AF27" s="1629"/>
      <c r="AG27" s="1631" t="s">
        <v>307</v>
      </c>
      <c r="AH27" s="1632"/>
      <c r="AI27" s="1632"/>
      <c r="AJ27" s="1632"/>
      <c r="AK27" s="1635" t="s">
        <v>461</v>
      </c>
      <c r="AL27" s="1636"/>
      <c r="AM27" s="1636"/>
      <c r="AN27" s="1629"/>
      <c r="AO27" s="1629"/>
      <c r="AP27" s="1629"/>
      <c r="AQ27" s="831" t="s">
        <v>1</v>
      </c>
      <c r="AR27" s="831"/>
      <c r="AS27" s="1629"/>
      <c r="AT27" s="1629"/>
      <c r="AU27" s="1629"/>
      <c r="AV27" s="831" t="s">
        <v>27</v>
      </c>
      <c r="AW27" s="831"/>
      <c r="AX27" s="1629"/>
      <c r="AY27" s="1629"/>
      <c r="AZ27" s="1629"/>
      <c r="BA27" s="1639" t="s">
        <v>158</v>
      </c>
      <c r="BB27" s="1639"/>
      <c r="BC27" s="1639"/>
      <c r="BD27" s="1639"/>
      <c r="BE27" s="1639"/>
      <c r="BF27" s="65"/>
      <c r="BG27" s="42"/>
    </row>
    <row r="28" spans="1:59" ht="9.9499999999999993" customHeight="1" x14ac:dyDescent="0.15">
      <c r="A28" s="874"/>
      <c r="B28" s="833"/>
      <c r="C28" s="833"/>
      <c r="D28" s="833"/>
      <c r="E28" s="833"/>
      <c r="F28" s="833"/>
      <c r="G28" s="833"/>
      <c r="H28" s="833"/>
      <c r="I28" s="833"/>
      <c r="J28" s="833"/>
      <c r="K28" s="833"/>
      <c r="L28" s="833"/>
      <c r="M28" s="833"/>
      <c r="N28" s="908"/>
      <c r="O28" s="58"/>
      <c r="P28" s="41"/>
      <c r="Q28" s="394"/>
      <c r="R28" s="394"/>
      <c r="S28" s="394"/>
      <c r="T28" s="880"/>
      <c r="U28" s="880"/>
      <c r="V28" s="880"/>
      <c r="W28" s="833"/>
      <c r="X28" s="833"/>
      <c r="Y28" s="880"/>
      <c r="Z28" s="880"/>
      <c r="AA28" s="880"/>
      <c r="AB28" s="833"/>
      <c r="AC28" s="833"/>
      <c r="AD28" s="880"/>
      <c r="AE28" s="880"/>
      <c r="AF28" s="880"/>
      <c r="AG28" s="1633"/>
      <c r="AH28" s="1633"/>
      <c r="AI28" s="1633"/>
      <c r="AJ28" s="1633"/>
      <c r="AK28" s="1637"/>
      <c r="AL28" s="1637"/>
      <c r="AM28" s="1637"/>
      <c r="AN28" s="880"/>
      <c r="AO28" s="880"/>
      <c r="AP28" s="880"/>
      <c r="AQ28" s="833"/>
      <c r="AR28" s="833"/>
      <c r="AS28" s="880"/>
      <c r="AT28" s="880"/>
      <c r="AU28" s="880"/>
      <c r="AV28" s="833"/>
      <c r="AW28" s="833"/>
      <c r="AX28" s="880"/>
      <c r="AY28" s="880"/>
      <c r="AZ28" s="880"/>
      <c r="BA28" s="873"/>
      <c r="BB28" s="873"/>
      <c r="BC28" s="873"/>
      <c r="BD28" s="873"/>
      <c r="BE28" s="873"/>
      <c r="BF28" s="64"/>
      <c r="BG28" s="42"/>
    </row>
    <row r="29" spans="1:59" ht="9.9499999999999993" customHeight="1" x14ac:dyDescent="0.15">
      <c r="A29" s="1165"/>
      <c r="B29" s="841"/>
      <c r="C29" s="841"/>
      <c r="D29" s="841"/>
      <c r="E29" s="841"/>
      <c r="F29" s="841"/>
      <c r="G29" s="841"/>
      <c r="H29" s="841"/>
      <c r="I29" s="841"/>
      <c r="J29" s="841"/>
      <c r="K29" s="841"/>
      <c r="L29" s="841"/>
      <c r="M29" s="841"/>
      <c r="N29" s="1166"/>
      <c r="O29" s="233"/>
      <c r="P29" s="146"/>
      <c r="Q29" s="838"/>
      <c r="R29" s="838"/>
      <c r="S29" s="838"/>
      <c r="T29" s="1630"/>
      <c r="U29" s="1630"/>
      <c r="V29" s="1630"/>
      <c r="W29" s="841"/>
      <c r="X29" s="841"/>
      <c r="Y29" s="1630"/>
      <c r="Z29" s="1630"/>
      <c r="AA29" s="1630"/>
      <c r="AB29" s="841"/>
      <c r="AC29" s="841"/>
      <c r="AD29" s="1630"/>
      <c r="AE29" s="1630"/>
      <c r="AF29" s="1630"/>
      <c r="AG29" s="1634"/>
      <c r="AH29" s="1634"/>
      <c r="AI29" s="1634"/>
      <c r="AJ29" s="1634"/>
      <c r="AK29" s="1638"/>
      <c r="AL29" s="1638"/>
      <c r="AM29" s="1638"/>
      <c r="AN29" s="1630"/>
      <c r="AO29" s="1630"/>
      <c r="AP29" s="1630"/>
      <c r="AQ29" s="841"/>
      <c r="AR29" s="841"/>
      <c r="AS29" s="1630"/>
      <c r="AT29" s="1630"/>
      <c r="AU29" s="1630"/>
      <c r="AV29" s="841"/>
      <c r="AW29" s="841"/>
      <c r="AX29" s="1630"/>
      <c r="AY29" s="1630"/>
      <c r="AZ29" s="1630"/>
      <c r="BA29" s="1640"/>
      <c r="BB29" s="1640"/>
      <c r="BC29" s="1640"/>
      <c r="BD29" s="1640"/>
      <c r="BE29" s="1640"/>
      <c r="BF29" s="66"/>
      <c r="BG29" s="42"/>
    </row>
    <row r="30" spans="1:59" ht="12" customHeight="1" x14ac:dyDescent="0.15">
      <c r="A30" s="1562" t="s">
        <v>462</v>
      </c>
      <c r="B30" s="1563"/>
      <c r="C30" s="1563"/>
      <c r="D30" s="1563"/>
      <c r="E30" s="1563"/>
      <c r="F30" s="1563"/>
      <c r="G30" s="1563"/>
      <c r="H30" s="1563"/>
      <c r="I30" s="1563"/>
      <c r="J30" s="1563"/>
      <c r="K30" s="1563"/>
      <c r="L30" s="1563"/>
      <c r="M30" s="1563"/>
      <c r="N30" s="1564"/>
      <c r="O30" s="1574" t="s">
        <v>463</v>
      </c>
      <c r="P30" s="1575"/>
      <c r="Q30" s="1575"/>
      <c r="R30" s="1575"/>
      <c r="S30" s="1575"/>
      <c r="T30" s="1575"/>
      <c r="U30" s="1575"/>
      <c r="V30" s="1575"/>
      <c r="W30" s="1575"/>
      <c r="X30" s="1575"/>
      <c r="Y30" s="1575"/>
      <c r="Z30" s="1575"/>
      <c r="AA30" s="1575"/>
      <c r="AB30" s="1575"/>
      <c r="AC30" s="1575"/>
      <c r="AD30" s="1576"/>
      <c r="AE30" s="1581" t="s">
        <v>465</v>
      </c>
      <c r="AF30" s="1582"/>
      <c r="AG30" s="1582"/>
      <c r="AH30" s="1582"/>
      <c r="AI30" s="1582"/>
      <c r="AJ30" s="1582"/>
      <c r="AK30" s="1582"/>
      <c r="AL30" s="1582"/>
      <c r="AM30" s="1582"/>
      <c r="AN30" s="1582"/>
      <c r="AO30" s="1582"/>
      <c r="AP30" s="1582"/>
      <c r="AQ30" s="1582"/>
      <c r="AR30" s="1582"/>
      <c r="AS30" s="1582"/>
      <c r="AT30" s="1582"/>
      <c r="AU30" s="1582"/>
      <c r="AV30" s="1582"/>
      <c r="AW30" s="1582"/>
      <c r="AX30" s="1582"/>
      <c r="AY30" s="1582"/>
      <c r="AZ30" s="1582"/>
      <c r="BA30" s="1582"/>
      <c r="BB30" s="1582"/>
      <c r="BC30" s="1582"/>
      <c r="BD30" s="1582"/>
      <c r="BE30" s="1582"/>
      <c r="BF30" s="1583"/>
      <c r="BG30" s="42"/>
    </row>
    <row r="31" spans="1:59" ht="12" customHeight="1" x14ac:dyDescent="0.15">
      <c r="A31" s="1565" t="s">
        <v>466</v>
      </c>
      <c r="B31" s="1566"/>
      <c r="C31" s="1566"/>
      <c r="D31" s="1566"/>
      <c r="E31" s="1566"/>
      <c r="F31" s="1566"/>
      <c r="G31" s="1566"/>
      <c r="H31" s="1566"/>
      <c r="I31" s="1566"/>
      <c r="J31" s="1566"/>
      <c r="K31" s="1566"/>
      <c r="L31" s="1566"/>
      <c r="M31" s="1566"/>
      <c r="N31" s="1043"/>
      <c r="O31" s="1421"/>
      <c r="P31" s="1422"/>
      <c r="Q31" s="1422"/>
      <c r="R31" s="1422"/>
      <c r="S31" s="1422"/>
      <c r="T31" s="1422"/>
      <c r="U31" s="1422"/>
      <c r="V31" s="1422"/>
      <c r="W31" s="1422"/>
      <c r="X31" s="1422"/>
      <c r="Y31" s="1422"/>
      <c r="Z31" s="1422"/>
      <c r="AA31" s="1422"/>
      <c r="AB31" s="1422"/>
      <c r="AC31" s="1422"/>
      <c r="AD31" s="1577"/>
      <c r="AE31" s="1584"/>
      <c r="AF31" s="1585"/>
      <c r="AG31" s="1585"/>
      <c r="AH31" s="1585"/>
      <c r="AI31" s="1585"/>
      <c r="AJ31" s="1585"/>
      <c r="AK31" s="1585"/>
      <c r="AL31" s="1585"/>
      <c r="AM31" s="1585"/>
      <c r="AN31" s="1585"/>
      <c r="AO31" s="1585"/>
      <c r="AP31" s="1585"/>
      <c r="AQ31" s="1585"/>
      <c r="AR31" s="1585"/>
      <c r="AS31" s="1585"/>
      <c r="AT31" s="1585"/>
      <c r="AU31" s="1585"/>
      <c r="AV31" s="1585"/>
      <c r="AW31" s="1585"/>
      <c r="AX31" s="1585"/>
      <c r="AY31" s="1585"/>
      <c r="AZ31" s="1585"/>
      <c r="BA31" s="1585"/>
      <c r="BB31" s="1585"/>
      <c r="BC31" s="1585"/>
      <c r="BD31" s="1585"/>
      <c r="BE31" s="1585"/>
      <c r="BF31" s="1586"/>
      <c r="BG31" s="42"/>
    </row>
    <row r="32" spans="1:59" ht="12" customHeight="1" x14ac:dyDescent="0.15">
      <c r="A32" s="230" t="s">
        <v>409</v>
      </c>
      <c r="B32" s="1567" t="s">
        <v>467</v>
      </c>
      <c r="C32" s="1567"/>
      <c r="D32" s="1567"/>
      <c r="E32" s="1567"/>
      <c r="F32" s="1567"/>
      <c r="G32" s="1567"/>
      <c r="H32" s="146"/>
      <c r="I32" s="838" t="s">
        <v>216</v>
      </c>
      <c r="J32" s="838"/>
      <c r="K32" s="146" t="s">
        <v>347</v>
      </c>
      <c r="L32" s="838" t="s">
        <v>163</v>
      </c>
      <c r="M32" s="838"/>
      <c r="N32" s="232" t="s">
        <v>149</v>
      </c>
      <c r="O32" s="1421"/>
      <c r="P32" s="1422"/>
      <c r="Q32" s="1422"/>
      <c r="R32" s="1422"/>
      <c r="S32" s="1422"/>
      <c r="T32" s="1422"/>
      <c r="U32" s="1422"/>
      <c r="V32" s="1422"/>
      <c r="W32" s="1422"/>
      <c r="X32" s="1422"/>
      <c r="Y32" s="1422"/>
      <c r="Z32" s="1422"/>
      <c r="AA32" s="1422"/>
      <c r="AB32" s="1422"/>
      <c r="AC32" s="1422"/>
      <c r="AD32" s="1577"/>
      <c r="AE32" s="1587"/>
      <c r="AF32" s="1588"/>
      <c r="AG32" s="1588"/>
      <c r="AH32" s="1588"/>
      <c r="AI32" s="1588"/>
      <c r="AJ32" s="1588"/>
      <c r="AK32" s="1588"/>
      <c r="AL32" s="1588"/>
      <c r="AM32" s="1588"/>
      <c r="AN32" s="1588"/>
      <c r="AO32" s="1588"/>
      <c r="AP32" s="1588"/>
      <c r="AQ32" s="1588"/>
      <c r="AR32" s="1588"/>
      <c r="AS32" s="1588"/>
      <c r="AT32" s="1588"/>
      <c r="AU32" s="1588"/>
      <c r="AV32" s="1588"/>
      <c r="AW32" s="1588"/>
      <c r="AX32" s="1588"/>
      <c r="AY32" s="1588"/>
      <c r="AZ32" s="1588"/>
      <c r="BA32" s="1588"/>
      <c r="BB32" s="1588"/>
      <c r="BC32" s="1588"/>
      <c r="BD32" s="1588"/>
      <c r="BE32" s="1588"/>
      <c r="BF32" s="1589"/>
      <c r="BG32" s="42"/>
    </row>
    <row r="33" spans="1:61" ht="12.95" customHeight="1" x14ac:dyDescent="0.15">
      <c r="A33" s="1568" t="s">
        <v>470</v>
      </c>
      <c r="B33" s="1569"/>
      <c r="C33" s="1569"/>
      <c r="D33" s="1569"/>
      <c r="E33" s="1569"/>
      <c r="F33" s="1569"/>
      <c r="G33" s="1570"/>
      <c r="H33" s="431" t="s">
        <v>472</v>
      </c>
      <c r="I33" s="431"/>
      <c r="J33" s="431"/>
      <c r="K33" s="431"/>
      <c r="L33" s="431"/>
      <c r="M33" s="431"/>
      <c r="N33" s="431"/>
      <c r="O33" s="1578"/>
      <c r="P33" s="1579"/>
      <c r="Q33" s="1579"/>
      <c r="R33" s="1579"/>
      <c r="S33" s="1579"/>
      <c r="T33" s="1579"/>
      <c r="U33" s="1579"/>
      <c r="V33" s="1579"/>
      <c r="W33" s="1579"/>
      <c r="X33" s="1579"/>
      <c r="Y33" s="1579"/>
      <c r="Z33" s="1579"/>
      <c r="AA33" s="1579"/>
      <c r="AB33" s="1579"/>
      <c r="AC33" s="1579"/>
      <c r="AD33" s="1580"/>
      <c r="AE33" s="431" t="s">
        <v>167</v>
      </c>
      <c r="AF33" s="431"/>
      <c r="AG33" s="431"/>
      <c r="AH33" s="431"/>
      <c r="AI33" s="431"/>
      <c r="AJ33" s="431"/>
      <c r="AK33" s="431"/>
      <c r="AL33" s="431" t="s">
        <v>473</v>
      </c>
      <c r="AM33" s="431"/>
      <c r="AN33" s="431"/>
      <c r="AO33" s="431"/>
      <c r="AP33" s="1571" t="s">
        <v>475</v>
      </c>
      <c r="AQ33" s="1569"/>
      <c r="AR33" s="1569"/>
      <c r="AS33" s="1569"/>
      <c r="AT33" s="1569"/>
      <c r="AU33" s="1569"/>
      <c r="AV33" s="1569"/>
      <c r="AW33" s="1569"/>
      <c r="AX33" s="1572"/>
      <c r="AY33" s="1572"/>
      <c r="AZ33" s="1572"/>
      <c r="BA33" s="1572"/>
      <c r="BB33" s="1572"/>
      <c r="BC33" s="1572"/>
      <c r="BD33" s="1572"/>
      <c r="BE33" s="1572"/>
      <c r="BF33" s="1573"/>
      <c r="BG33" s="42"/>
    </row>
    <row r="34" spans="1:61" ht="12.95" customHeight="1" x14ac:dyDescent="0.15">
      <c r="A34" s="1641"/>
      <c r="B34" s="1642"/>
      <c r="C34" s="1642"/>
      <c r="D34" s="1642"/>
      <c r="E34" s="1642"/>
      <c r="F34" s="1642"/>
      <c r="G34" s="1642"/>
      <c r="H34" s="1645"/>
      <c r="I34" s="1645"/>
      <c r="J34" s="1645"/>
      <c r="K34" s="1645"/>
      <c r="L34" s="1645"/>
      <c r="M34" s="1645"/>
      <c r="N34" s="1645"/>
      <c r="O34" s="1646"/>
      <c r="P34" s="1646"/>
      <c r="Q34" s="1646"/>
      <c r="R34" s="1646"/>
      <c r="S34" s="1646"/>
      <c r="T34" s="1646"/>
      <c r="U34" s="1646"/>
      <c r="V34" s="1646"/>
      <c r="W34" s="1646"/>
      <c r="X34" s="1646"/>
      <c r="Y34" s="1646"/>
      <c r="Z34" s="1646"/>
      <c r="AA34" s="1646"/>
      <c r="AB34" s="1646"/>
      <c r="AC34" s="1646"/>
      <c r="AD34" s="1646"/>
      <c r="AE34" s="1590"/>
      <c r="AF34" s="1591"/>
      <c r="AG34" s="1591"/>
      <c r="AH34" s="1591"/>
      <c r="AI34" s="1591"/>
      <c r="AJ34" s="1591"/>
      <c r="AK34" s="1591"/>
      <c r="AL34" s="1592"/>
      <c r="AM34" s="1593"/>
      <c r="AN34" s="1593"/>
      <c r="AO34" s="1594"/>
      <c r="AP34" s="1595"/>
      <c r="AQ34" s="1595"/>
      <c r="AR34" s="1595"/>
      <c r="AS34" s="1595"/>
      <c r="AT34" s="1595"/>
      <c r="AU34" s="1595"/>
      <c r="AV34" s="1595"/>
      <c r="AW34" s="1595"/>
      <c r="AX34" s="238" t="s">
        <v>386</v>
      </c>
      <c r="AY34" s="1595"/>
      <c r="AZ34" s="1595"/>
      <c r="BA34" s="1595"/>
      <c r="BB34" s="1595"/>
      <c r="BC34" s="1595"/>
      <c r="BD34" s="1595"/>
      <c r="BE34" s="1595"/>
      <c r="BF34" s="1595"/>
      <c r="BG34" s="45"/>
      <c r="BH34" s="80"/>
      <c r="BI34" s="80"/>
    </row>
    <row r="35" spans="1:61" ht="12.95" customHeight="1" x14ac:dyDescent="0.15">
      <c r="A35" s="1643"/>
      <c r="B35" s="1644"/>
      <c r="C35" s="1644"/>
      <c r="D35" s="1644"/>
      <c r="E35" s="1644"/>
      <c r="F35" s="1644"/>
      <c r="G35" s="1644"/>
      <c r="H35" s="1645"/>
      <c r="I35" s="1645"/>
      <c r="J35" s="1645"/>
      <c r="K35" s="1645"/>
      <c r="L35" s="1645"/>
      <c r="M35" s="1645"/>
      <c r="N35" s="1645"/>
      <c r="O35" s="1647"/>
      <c r="P35" s="1647"/>
      <c r="Q35" s="1647"/>
      <c r="R35" s="1647"/>
      <c r="S35" s="1647"/>
      <c r="T35" s="1647"/>
      <c r="U35" s="1647"/>
      <c r="V35" s="1647"/>
      <c r="W35" s="1647"/>
      <c r="X35" s="1647"/>
      <c r="Y35" s="1647"/>
      <c r="Z35" s="1647"/>
      <c r="AA35" s="1647"/>
      <c r="AB35" s="1647"/>
      <c r="AC35" s="1647"/>
      <c r="AD35" s="1647"/>
      <c r="AE35" s="1592"/>
      <c r="AF35" s="1593"/>
      <c r="AG35" s="1593"/>
      <c r="AH35" s="1593"/>
      <c r="AI35" s="1593"/>
      <c r="AJ35" s="1593"/>
      <c r="AK35" s="1593"/>
      <c r="AL35" s="1592"/>
      <c r="AM35" s="1593"/>
      <c r="AN35" s="1593"/>
      <c r="AO35" s="1594"/>
      <c r="AP35" s="1595"/>
      <c r="AQ35" s="1595"/>
      <c r="AR35" s="1595"/>
      <c r="AS35" s="1595"/>
      <c r="AT35" s="1595"/>
      <c r="AU35" s="1595"/>
      <c r="AV35" s="1595"/>
      <c r="AW35" s="1595"/>
      <c r="AX35" s="238" t="s">
        <v>386</v>
      </c>
      <c r="AY35" s="1595"/>
      <c r="AZ35" s="1595"/>
      <c r="BA35" s="1595"/>
      <c r="BB35" s="1595"/>
      <c r="BC35" s="1595"/>
      <c r="BD35" s="1595"/>
      <c r="BE35" s="1595"/>
      <c r="BF35" s="1595"/>
      <c r="BG35" s="45"/>
      <c r="BH35" s="80"/>
      <c r="BI35" s="80"/>
    </row>
    <row r="36" spans="1:61" ht="12.95" customHeight="1" x14ac:dyDescent="0.15">
      <c r="A36" s="1643"/>
      <c r="B36" s="1644"/>
      <c r="C36" s="1644"/>
      <c r="D36" s="1644"/>
      <c r="E36" s="1644"/>
      <c r="F36" s="1644"/>
      <c r="G36" s="1644"/>
      <c r="H36" s="1645"/>
      <c r="I36" s="1645"/>
      <c r="J36" s="1645"/>
      <c r="K36" s="1645"/>
      <c r="L36" s="1645"/>
      <c r="M36" s="1645"/>
      <c r="N36" s="1645"/>
      <c r="O36" s="1647"/>
      <c r="P36" s="1647"/>
      <c r="Q36" s="1647"/>
      <c r="R36" s="1647"/>
      <c r="S36" s="1647"/>
      <c r="T36" s="1647"/>
      <c r="U36" s="1647"/>
      <c r="V36" s="1647"/>
      <c r="W36" s="1647"/>
      <c r="X36" s="1647"/>
      <c r="Y36" s="1647"/>
      <c r="Z36" s="1647"/>
      <c r="AA36" s="1647"/>
      <c r="AB36" s="1647"/>
      <c r="AC36" s="1647"/>
      <c r="AD36" s="1647"/>
      <c r="AE36" s="1592"/>
      <c r="AF36" s="1593"/>
      <c r="AG36" s="1593"/>
      <c r="AH36" s="1593"/>
      <c r="AI36" s="1593"/>
      <c r="AJ36" s="1593"/>
      <c r="AK36" s="1593"/>
      <c r="AL36" s="1592"/>
      <c r="AM36" s="1593"/>
      <c r="AN36" s="1593"/>
      <c r="AO36" s="1594"/>
      <c r="AP36" s="1595"/>
      <c r="AQ36" s="1595"/>
      <c r="AR36" s="1595"/>
      <c r="AS36" s="1595"/>
      <c r="AT36" s="1595"/>
      <c r="AU36" s="1595"/>
      <c r="AV36" s="1595"/>
      <c r="AW36" s="1595"/>
      <c r="AX36" s="238" t="s">
        <v>386</v>
      </c>
      <c r="AY36" s="1595"/>
      <c r="AZ36" s="1595"/>
      <c r="BA36" s="1595"/>
      <c r="BB36" s="1595"/>
      <c r="BC36" s="1595"/>
      <c r="BD36" s="1595"/>
      <c r="BE36" s="1595"/>
      <c r="BF36" s="1595"/>
      <c r="BG36" s="45"/>
      <c r="BH36" s="80"/>
      <c r="BI36" s="80"/>
    </row>
    <row r="37" spans="1:61" ht="12.95" customHeight="1" x14ac:dyDescent="0.15">
      <c r="A37" s="1648"/>
      <c r="B37" s="1649"/>
      <c r="C37" s="1649"/>
      <c r="D37" s="1649"/>
      <c r="E37" s="1649"/>
      <c r="F37" s="1649"/>
      <c r="G37" s="1649"/>
      <c r="H37" s="1645"/>
      <c r="I37" s="1645"/>
      <c r="J37" s="1645"/>
      <c r="K37" s="1645"/>
      <c r="L37" s="1645"/>
      <c r="M37" s="1645"/>
      <c r="N37" s="1645"/>
      <c r="O37" s="1652"/>
      <c r="P37" s="1652"/>
      <c r="Q37" s="1652"/>
      <c r="R37" s="1652"/>
      <c r="S37" s="1652"/>
      <c r="T37" s="1652"/>
      <c r="U37" s="1652"/>
      <c r="V37" s="1652"/>
      <c r="W37" s="1652"/>
      <c r="X37" s="1652"/>
      <c r="Y37" s="1652"/>
      <c r="Z37" s="1652"/>
      <c r="AA37" s="1652"/>
      <c r="AB37" s="1652"/>
      <c r="AC37" s="1652"/>
      <c r="AD37" s="1652"/>
      <c r="AE37" s="1592"/>
      <c r="AF37" s="1593"/>
      <c r="AG37" s="1593"/>
      <c r="AH37" s="1593"/>
      <c r="AI37" s="1593"/>
      <c r="AJ37" s="1593"/>
      <c r="AK37" s="1593"/>
      <c r="AL37" s="1592"/>
      <c r="AM37" s="1593"/>
      <c r="AN37" s="1593"/>
      <c r="AO37" s="1594"/>
      <c r="AP37" s="1595"/>
      <c r="AQ37" s="1595"/>
      <c r="AR37" s="1595"/>
      <c r="AS37" s="1595"/>
      <c r="AT37" s="1595"/>
      <c r="AU37" s="1595"/>
      <c r="AV37" s="1595"/>
      <c r="AW37" s="1595"/>
      <c r="AX37" s="238" t="s">
        <v>386</v>
      </c>
      <c r="AY37" s="1595"/>
      <c r="AZ37" s="1595"/>
      <c r="BA37" s="1595"/>
      <c r="BB37" s="1595"/>
      <c r="BC37" s="1595"/>
      <c r="BD37" s="1595"/>
      <c r="BE37" s="1595"/>
      <c r="BF37" s="1595"/>
      <c r="BG37" s="45"/>
      <c r="BH37" s="80"/>
      <c r="BI37" s="80"/>
    </row>
    <row r="38" spans="1:61" ht="12.95" customHeight="1" x14ac:dyDescent="0.15">
      <c r="A38" s="1650"/>
      <c r="B38" s="1651"/>
      <c r="C38" s="1651"/>
      <c r="D38" s="1651"/>
      <c r="E38" s="1651"/>
      <c r="F38" s="1651"/>
      <c r="G38" s="1651"/>
      <c r="H38" s="1645"/>
      <c r="I38" s="1645"/>
      <c r="J38" s="1645"/>
      <c r="K38" s="1645"/>
      <c r="L38" s="1645"/>
      <c r="M38" s="1645"/>
      <c r="N38" s="1645"/>
      <c r="O38" s="1653"/>
      <c r="P38" s="1653"/>
      <c r="Q38" s="1653"/>
      <c r="R38" s="1653"/>
      <c r="S38" s="1653"/>
      <c r="T38" s="1653"/>
      <c r="U38" s="1653"/>
      <c r="V38" s="1653"/>
      <c r="W38" s="1653"/>
      <c r="X38" s="1653"/>
      <c r="Y38" s="1653"/>
      <c r="Z38" s="1653"/>
      <c r="AA38" s="1653"/>
      <c r="AB38" s="1653"/>
      <c r="AC38" s="1653"/>
      <c r="AD38" s="1653"/>
      <c r="AE38" s="1592"/>
      <c r="AF38" s="1593"/>
      <c r="AG38" s="1593"/>
      <c r="AH38" s="1593"/>
      <c r="AI38" s="1593"/>
      <c r="AJ38" s="1593"/>
      <c r="AK38" s="1593"/>
      <c r="AL38" s="1592"/>
      <c r="AM38" s="1593"/>
      <c r="AN38" s="1593"/>
      <c r="AO38" s="1594"/>
      <c r="AP38" s="1595"/>
      <c r="AQ38" s="1595"/>
      <c r="AR38" s="1595"/>
      <c r="AS38" s="1595"/>
      <c r="AT38" s="1595"/>
      <c r="AU38" s="1595"/>
      <c r="AV38" s="1595"/>
      <c r="AW38" s="1595"/>
      <c r="AX38" s="238" t="s">
        <v>386</v>
      </c>
      <c r="AY38" s="1595"/>
      <c r="AZ38" s="1595"/>
      <c r="BA38" s="1595"/>
      <c r="BB38" s="1595"/>
      <c r="BC38" s="1595"/>
      <c r="BD38" s="1595"/>
      <c r="BE38" s="1595"/>
      <c r="BF38" s="1595"/>
      <c r="BG38" s="45"/>
      <c r="BH38" s="80"/>
      <c r="BI38" s="80"/>
    </row>
    <row r="39" spans="1:61" ht="12.95" customHeight="1" x14ac:dyDescent="0.15">
      <c r="A39" s="1641"/>
      <c r="B39" s="1642"/>
      <c r="C39" s="1642"/>
      <c r="D39" s="1642"/>
      <c r="E39" s="1642"/>
      <c r="F39" s="1642"/>
      <c r="G39" s="1642"/>
      <c r="H39" s="1645"/>
      <c r="I39" s="1645"/>
      <c r="J39" s="1645"/>
      <c r="K39" s="1645"/>
      <c r="L39" s="1645"/>
      <c r="M39" s="1645"/>
      <c r="N39" s="1645"/>
      <c r="O39" s="1646"/>
      <c r="P39" s="1646"/>
      <c r="Q39" s="1646"/>
      <c r="R39" s="1646"/>
      <c r="S39" s="1646"/>
      <c r="T39" s="1646"/>
      <c r="U39" s="1646"/>
      <c r="V39" s="1646"/>
      <c r="W39" s="1646"/>
      <c r="X39" s="1646"/>
      <c r="Y39" s="1646"/>
      <c r="Z39" s="1646"/>
      <c r="AA39" s="1646"/>
      <c r="AB39" s="1646"/>
      <c r="AC39" s="1646"/>
      <c r="AD39" s="1646"/>
      <c r="AE39" s="1592"/>
      <c r="AF39" s="1593"/>
      <c r="AG39" s="1593"/>
      <c r="AH39" s="1593"/>
      <c r="AI39" s="1593"/>
      <c r="AJ39" s="1593"/>
      <c r="AK39" s="1594"/>
      <c r="AL39" s="1592"/>
      <c r="AM39" s="1593"/>
      <c r="AN39" s="1593"/>
      <c r="AO39" s="1594"/>
      <c r="AP39" s="1595"/>
      <c r="AQ39" s="1595"/>
      <c r="AR39" s="1595"/>
      <c r="AS39" s="1595"/>
      <c r="AT39" s="1595"/>
      <c r="AU39" s="1595"/>
      <c r="AV39" s="1595"/>
      <c r="AW39" s="1595"/>
      <c r="AX39" s="238" t="s">
        <v>386</v>
      </c>
      <c r="AY39" s="1595"/>
      <c r="AZ39" s="1595"/>
      <c r="BA39" s="1595"/>
      <c r="BB39" s="1595"/>
      <c r="BC39" s="1595"/>
      <c r="BD39" s="1595"/>
      <c r="BE39" s="1595"/>
      <c r="BF39" s="1595"/>
      <c r="BG39" s="45"/>
      <c r="BH39" s="80"/>
      <c r="BI39" s="80"/>
    </row>
    <row r="40" spans="1:61" ht="12.95" customHeight="1" x14ac:dyDescent="0.15">
      <c r="A40" s="1643"/>
      <c r="B40" s="1644"/>
      <c r="C40" s="1644"/>
      <c r="D40" s="1644"/>
      <c r="E40" s="1644"/>
      <c r="F40" s="1644"/>
      <c r="G40" s="1644"/>
      <c r="H40" s="1645"/>
      <c r="I40" s="1645"/>
      <c r="J40" s="1645"/>
      <c r="K40" s="1645"/>
      <c r="L40" s="1645"/>
      <c r="M40" s="1645"/>
      <c r="N40" s="1645"/>
      <c r="O40" s="1647"/>
      <c r="P40" s="1647"/>
      <c r="Q40" s="1647"/>
      <c r="R40" s="1647"/>
      <c r="S40" s="1647"/>
      <c r="T40" s="1647"/>
      <c r="U40" s="1647"/>
      <c r="V40" s="1647"/>
      <c r="W40" s="1647"/>
      <c r="X40" s="1647"/>
      <c r="Y40" s="1647"/>
      <c r="Z40" s="1647"/>
      <c r="AA40" s="1647"/>
      <c r="AB40" s="1647"/>
      <c r="AC40" s="1647"/>
      <c r="AD40" s="1647"/>
      <c r="AE40" s="1592"/>
      <c r="AF40" s="1593"/>
      <c r="AG40" s="1593"/>
      <c r="AH40" s="1593"/>
      <c r="AI40" s="1593"/>
      <c r="AJ40" s="1593"/>
      <c r="AK40" s="1594"/>
      <c r="AL40" s="1592"/>
      <c r="AM40" s="1593"/>
      <c r="AN40" s="1593"/>
      <c r="AO40" s="1594"/>
      <c r="AP40" s="1595"/>
      <c r="AQ40" s="1595"/>
      <c r="AR40" s="1595"/>
      <c r="AS40" s="1595"/>
      <c r="AT40" s="1595"/>
      <c r="AU40" s="1595"/>
      <c r="AV40" s="1595"/>
      <c r="AW40" s="1595"/>
      <c r="AX40" s="238" t="s">
        <v>386</v>
      </c>
      <c r="AY40" s="1595"/>
      <c r="AZ40" s="1595"/>
      <c r="BA40" s="1595"/>
      <c r="BB40" s="1595"/>
      <c r="BC40" s="1595"/>
      <c r="BD40" s="1595"/>
      <c r="BE40" s="1595"/>
      <c r="BF40" s="1595"/>
      <c r="BG40" s="45"/>
      <c r="BH40" s="80"/>
      <c r="BI40" s="80"/>
    </row>
    <row r="41" spans="1:61" ht="12.95" customHeight="1" x14ac:dyDescent="0.15">
      <c r="A41" s="1643"/>
      <c r="B41" s="1644"/>
      <c r="C41" s="1644"/>
      <c r="D41" s="1644"/>
      <c r="E41" s="1644"/>
      <c r="F41" s="1644"/>
      <c r="G41" s="1644"/>
      <c r="H41" s="1645"/>
      <c r="I41" s="1645"/>
      <c r="J41" s="1645"/>
      <c r="K41" s="1645"/>
      <c r="L41" s="1645"/>
      <c r="M41" s="1645"/>
      <c r="N41" s="1645"/>
      <c r="O41" s="1647"/>
      <c r="P41" s="1647"/>
      <c r="Q41" s="1647"/>
      <c r="R41" s="1647"/>
      <c r="S41" s="1647"/>
      <c r="T41" s="1647"/>
      <c r="U41" s="1647"/>
      <c r="V41" s="1647"/>
      <c r="W41" s="1647"/>
      <c r="X41" s="1647"/>
      <c r="Y41" s="1647"/>
      <c r="Z41" s="1647"/>
      <c r="AA41" s="1647"/>
      <c r="AB41" s="1647"/>
      <c r="AC41" s="1647"/>
      <c r="AD41" s="1647"/>
      <c r="AE41" s="1592"/>
      <c r="AF41" s="1593"/>
      <c r="AG41" s="1593"/>
      <c r="AH41" s="1593"/>
      <c r="AI41" s="1593"/>
      <c r="AJ41" s="1593"/>
      <c r="AK41" s="1594"/>
      <c r="AL41" s="1592"/>
      <c r="AM41" s="1593"/>
      <c r="AN41" s="1593"/>
      <c r="AO41" s="1594"/>
      <c r="AP41" s="1595"/>
      <c r="AQ41" s="1595"/>
      <c r="AR41" s="1595"/>
      <c r="AS41" s="1595"/>
      <c r="AT41" s="1595"/>
      <c r="AU41" s="1595"/>
      <c r="AV41" s="1595"/>
      <c r="AW41" s="1595"/>
      <c r="AX41" s="238" t="s">
        <v>386</v>
      </c>
      <c r="AY41" s="1595"/>
      <c r="AZ41" s="1595"/>
      <c r="BA41" s="1595"/>
      <c r="BB41" s="1595"/>
      <c r="BC41" s="1595"/>
      <c r="BD41" s="1595"/>
      <c r="BE41" s="1595"/>
      <c r="BF41" s="1595"/>
      <c r="BG41" s="45"/>
      <c r="BH41" s="80"/>
      <c r="BI41" s="80"/>
    </row>
    <row r="42" spans="1:61" ht="12.95" customHeight="1" x14ac:dyDescent="0.15">
      <c r="A42" s="1648"/>
      <c r="B42" s="1649"/>
      <c r="C42" s="1649"/>
      <c r="D42" s="1649"/>
      <c r="E42" s="1649"/>
      <c r="F42" s="1649"/>
      <c r="G42" s="1649"/>
      <c r="H42" s="1645"/>
      <c r="I42" s="1645"/>
      <c r="J42" s="1645"/>
      <c r="K42" s="1645"/>
      <c r="L42" s="1645"/>
      <c r="M42" s="1645"/>
      <c r="N42" s="1645"/>
      <c r="O42" s="1652"/>
      <c r="P42" s="1652"/>
      <c r="Q42" s="1652"/>
      <c r="R42" s="1652"/>
      <c r="S42" s="1652"/>
      <c r="T42" s="1652"/>
      <c r="U42" s="1652"/>
      <c r="V42" s="1652"/>
      <c r="W42" s="1652"/>
      <c r="X42" s="1652"/>
      <c r="Y42" s="1652"/>
      <c r="Z42" s="1652"/>
      <c r="AA42" s="1652"/>
      <c r="AB42" s="1652"/>
      <c r="AC42" s="1652"/>
      <c r="AD42" s="1652"/>
      <c r="AE42" s="1592"/>
      <c r="AF42" s="1593"/>
      <c r="AG42" s="1593"/>
      <c r="AH42" s="1593"/>
      <c r="AI42" s="1593"/>
      <c r="AJ42" s="1593"/>
      <c r="AK42" s="1594"/>
      <c r="AL42" s="1592"/>
      <c r="AM42" s="1593"/>
      <c r="AN42" s="1593"/>
      <c r="AO42" s="1594"/>
      <c r="AP42" s="1595"/>
      <c r="AQ42" s="1595"/>
      <c r="AR42" s="1595"/>
      <c r="AS42" s="1595"/>
      <c r="AT42" s="1595"/>
      <c r="AU42" s="1595"/>
      <c r="AV42" s="1595"/>
      <c r="AW42" s="1595"/>
      <c r="AX42" s="238" t="s">
        <v>386</v>
      </c>
      <c r="AY42" s="1595"/>
      <c r="AZ42" s="1595"/>
      <c r="BA42" s="1595"/>
      <c r="BB42" s="1595"/>
      <c r="BC42" s="1595"/>
      <c r="BD42" s="1595"/>
      <c r="BE42" s="1595"/>
      <c r="BF42" s="1595"/>
      <c r="BG42" s="45"/>
      <c r="BH42" s="80"/>
      <c r="BI42" s="80"/>
    </row>
    <row r="43" spans="1:61" ht="12.95" customHeight="1" x14ac:dyDescent="0.15">
      <c r="A43" s="1650"/>
      <c r="B43" s="1651"/>
      <c r="C43" s="1651"/>
      <c r="D43" s="1651"/>
      <c r="E43" s="1651"/>
      <c r="F43" s="1651"/>
      <c r="G43" s="1651"/>
      <c r="H43" s="1645"/>
      <c r="I43" s="1645"/>
      <c r="J43" s="1645"/>
      <c r="K43" s="1645"/>
      <c r="L43" s="1645"/>
      <c r="M43" s="1645"/>
      <c r="N43" s="1645"/>
      <c r="O43" s="1653"/>
      <c r="P43" s="1653"/>
      <c r="Q43" s="1653"/>
      <c r="R43" s="1653"/>
      <c r="S43" s="1653"/>
      <c r="T43" s="1653"/>
      <c r="U43" s="1653"/>
      <c r="V43" s="1653"/>
      <c r="W43" s="1653"/>
      <c r="X43" s="1653"/>
      <c r="Y43" s="1653"/>
      <c r="Z43" s="1653"/>
      <c r="AA43" s="1653"/>
      <c r="AB43" s="1653"/>
      <c r="AC43" s="1653"/>
      <c r="AD43" s="1653"/>
      <c r="AE43" s="1592"/>
      <c r="AF43" s="1593"/>
      <c r="AG43" s="1593"/>
      <c r="AH43" s="1593"/>
      <c r="AI43" s="1593"/>
      <c r="AJ43" s="1593"/>
      <c r="AK43" s="1594"/>
      <c r="AL43" s="1592"/>
      <c r="AM43" s="1593"/>
      <c r="AN43" s="1593"/>
      <c r="AO43" s="1594"/>
      <c r="AP43" s="1595"/>
      <c r="AQ43" s="1595"/>
      <c r="AR43" s="1595"/>
      <c r="AS43" s="1595"/>
      <c r="AT43" s="1595"/>
      <c r="AU43" s="1595"/>
      <c r="AV43" s="1595"/>
      <c r="AW43" s="1595"/>
      <c r="AX43" s="238" t="s">
        <v>386</v>
      </c>
      <c r="AY43" s="1595"/>
      <c r="AZ43" s="1595"/>
      <c r="BA43" s="1595"/>
      <c r="BB43" s="1595"/>
      <c r="BC43" s="1595"/>
      <c r="BD43" s="1595"/>
      <c r="BE43" s="1595"/>
      <c r="BF43" s="1595"/>
      <c r="BG43" s="45"/>
      <c r="BH43" s="80"/>
      <c r="BI43" s="80"/>
    </row>
    <row r="44" spans="1:61" ht="12.95" customHeight="1" x14ac:dyDescent="0.15">
      <c r="A44" s="1641"/>
      <c r="B44" s="1642"/>
      <c r="C44" s="1642"/>
      <c r="D44" s="1642"/>
      <c r="E44" s="1642"/>
      <c r="F44" s="1642"/>
      <c r="G44" s="1642"/>
      <c r="H44" s="1645"/>
      <c r="I44" s="1645"/>
      <c r="J44" s="1645"/>
      <c r="K44" s="1645"/>
      <c r="L44" s="1645"/>
      <c r="M44" s="1645"/>
      <c r="N44" s="1645"/>
      <c r="O44" s="1646"/>
      <c r="P44" s="1646"/>
      <c r="Q44" s="1646"/>
      <c r="R44" s="1646"/>
      <c r="S44" s="1646"/>
      <c r="T44" s="1646"/>
      <c r="U44" s="1646"/>
      <c r="V44" s="1646"/>
      <c r="W44" s="1646"/>
      <c r="X44" s="1646"/>
      <c r="Y44" s="1646"/>
      <c r="Z44" s="1646"/>
      <c r="AA44" s="1646"/>
      <c r="AB44" s="1646"/>
      <c r="AC44" s="1646"/>
      <c r="AD44" s="1646"/>
      <c r="AE44" s="1592"/>
      <c r="AF44" s="1593"/>
      <c r="AG44" s="1593"/>
      <c r="AH44" s="1593"/>
      <c r="AI44" s="1593"/>
      <c r="AJ44" s="1593"/>
      <c r="AK44" s="1594"/>
      <c r="AL44" s="1592"/>
      <c r="AM44" s="1593"/>
      <c r="AN44" s="1593"/>
      <c r="AO44" s="1594"/>
      <c r="AP44" s="1595"/>
      <c r="AQ44" s="1595"/>
      <c r="AR44" s="1595"/>
      <c r="AS44" s="1595"/>
      <c r="AT44" s="1595"/>
      <c r="AU44" s="1595"/>
      <c r="AV44" s="1595"/>
      <c r="AW44" s="1595"/>
      <c r="AX44" s="238" t="s">
        <v>386</v>
      </c>
      <c r="AY44" s="1595"/>
      <c r="AZ44" s="1595"/>
      <c r="BA44" s="1595"/>
      <c r="BB44" s="1595"/>
      <c r="BC44" s="1595"/>
      <c r="BD44" s="1595"/>
      <c r="BE44" s="1595"/>
      <c r="BF44" s="1595"/>
      <c r="BG44" s="45"/>
      <c r="BH44" s="80"/>
      <c r="BI44" s="80"/>
    </row>
    <row r="45" spans="1:61" ht="12.95" customHeight="1" x14ac:dyDescent="0.15">
      <c r="A45" s="1643"/>
      <c r="B45" s="1644"/>
      <c r="C45" s="1644"/>
      <c r="D45" s="1644"/>
      <c r="E45" s="1644"/>
      <c r="F45" s="1644"/>
      <c r="G45" s="1644"/>
      <c r="H45" s="1645"/>
      <c r="I45" s="1645"/>
      <c r="J45" s="1645"/>
      <c r="K45" s="1645"/>
      <c r="L45" s="1645"/>
      <c r="M45" s="1645"/>
      <c r="N45" s="1645"/>
      <c r="O45" s="1647"/>
      <c r="P45" s="1647"/>
      <c r="Q45" s="1647"/>
      <c r="R45" s="1647"/>
      <c r="S45" s="1647"/>
      <c r="T45" s="1647"/>
      <c r="U45" s="1647"/>
      <c r="V45" s="1647"/>
      <c r="W45" s="1647"/>
      <c r="X45" s="1647"/>
      <c r="Y45" s="1647"/>
      <c r="Z45" s="1647"/>
      <c r="AA45" s="1647"/>
      <c r="AB45" s="1647"/>
      <c r="AC45" s="1647"/>
      <c r="AD45" s="1647"/>
      <c r="AE45" s="1592"/>
      <c r="AF45" s="1593"/>
      <c r="AG45" s="1593"/>
      <c r="AH45" s="1593"/>
      <c r="AI45" s="1593"/>
      <c r="AJ45" s="1593"/>
      <c r="AK45" s="1594"/>
      <c r="AL45" s="1592"/>
      <c r="AM45" s="1593"/>
      <c r="AN45" s="1593"/>
      <c r="AO45" s="1594"/>
      <c r="AP45" s="1595"/>
      <c r="AQ45" s="1595"/>
      <c r="AR45" s="1595"/>
      <c r="AS45" s="1595"/>
      <c r="AT45" s="1595"/>
      <c r="AU45" s="1595"/>
      <c r="AV45" s="1595"/>
      <c r="AW45" s="1595"/>
      <c r="AX45" s="238" t="s">
        <v>386</v>
      </c>
      <c r="AY45" s="1595"/>
      <c r="AZ45" s="1595"/>
      <c r="BA45" s="1595"/>
      <c r="BB45" s="1595"/>
      <c r="BC45" s="1595"/>
      <c r="BD45" s="1595"/>
      <c r="BE45" s="1595"/>
      <c r="BF45" s="1595"/>
      <c r="BG45" s="45"/>
      <c r="BH45" s="80"/>
      <c r="BI45" s="80"/>
    </row>
    <row r="46" spans="1:61" ht="12.95" customHeight="1" x14ac:dyDescent="0.15">
      <c r="A46" s="1643"/>
      <c r="B46" s="1644"/>
      <c r="C46" s="1644"/>
      <c r="D46" s="1644"/>
      <c r="E46" s="1644"/>
      <c r="F46" s="1644"/>
      <c r="G46" s="1644"/>
      <c r="H46" s="1645"/>
      <c r="I46" s="1645"/>
      <c r="J46" s="1645"/>
      <c r="K46" s="1645"/>
      <c r="L46" s="1645"/>
      <c r="M46" s="1645"/>
      <c r="N46" s="1645"/>
      <c r="O46" s="1647"/>
      <c r="P46" s="1647"/>
      <c r="Q46" s="1647"/>
      <c r="R46" s="1647"/>
      <c r="S46" s="1647"/>
      <c r="T46" s="1647"/>
      <c r="U46" s="1647"/>
      <c r="V46" s="1647"/>
      <c r="W46" s="1647"/>
      <c r="X46" s="1647"/>
      <c r="Y46" s="1647"/>
      <c r="Z46" s="1647"/>
      <c r="AA46" s="1647"/>
      <c r="AB46" s="1647"/>
      <c r="AC46" s="1647"/>
      <c r="AD46" s="1647"/>
      <c r="AE46" s="1592"/>
      <c r="AF46" s="1593"/>
      <c r="AG46" s="1593"/>
      <c r="AH46" s="1593"/>
      <c r="AI46" s="1593"/>
      <c r="AJ46" s="1593"/>
      <c r="AK46" s="1594"/>
      <c r="AL46" s="1592"/>
      <c r="AM46" s="1593"/>
      <c r="AN46" s="1593"/>
      <c r="AO46" s="1594"/>
      <c r="AP46" s="1595"/>
      <c r="AQ46" s="1595"/>
      <c r="AR46" s="1595"/>
      <c r="AS46" s="1595"/>
      <c r="AT46" s="1595"/>
      <c r="AU46" s="1595"/>
      <c r="AV46" s="1595"/>
      <c r="AW46" s="1595"/>
      <c r="AX46" s="238" t="s">
        <v>386</v>
      </c>
      <c r="AY46" s="1595"/>
      <c r="AZ46" s="1595"/>
      <c r="BA46" s="1595"/>
      <c r="BB46" s="1595"/>
      <c r="BC46" s="1595"/>
      <c r="BD46" s="1595"/>
      <c r="BE46" s="1595"/>
      <c r="BF46" s="1595"/>
      <c r="BG46" s="45"/>
      <c r="BH46" s="80"/>
      <c r="BI46" s="80"/>
    </row>
    <row r="47" spans="1:61" ht="12.95" customHeight="1" x14ac:dyDescent="0.15">
      <c r="A47" s="1648"/>
      <c r="B47" s="1649"/>
      <c r="C47" s="1649"/>
      <c r="D47" s="1649"/>
      <c r="E47" s="1649"/>
      <c r="F47" s="1649"/>
      <c r="G47" s="1649"/>
      <c r="H47" s="1645"/>
      <c r="I47" s="1645"/>
      <c r="J47" s="1645"/>
      <c r="K47" s="1645"/>
      <c r="L47" s="1645"/>
      <c r="M47" s="1645"/>
      <c r="N47" s="1645"/>
      <c r="O47" s="1652"/>
      <c r="P47" s="1652"/>
      <c r="Q47" s="1652"/>
      <c r="R47" s="1652"/>
      <c r="S47" s="1652"/>
      <c r="T47" s="1652"/>
      <c r="U47" s="1652"/>
      <c r="V47" s="1652"/>
      <c r="W47" s="1652"/>
      <c r="X47" s="1652"/>
      <c r="Y47" s="1652"/>
      <c r="Z47" s="1652"/>
      <c r="AA47" s="1652"/>
      <c r="AB47" s="1652"/>
      <c r="AC47" s="1652"/>
      <c r="AD47" s="1652"/>
      <c r="AE47" s="1592"/>
      <c r="AF47" s="1593"/>
      <c r="AG47" s="1593"/>
      <c r="AH47" s="1593"/>
      <c r="AI47" s="1593"/>
      <c r="AJ47" s="1593"/>
      <c r="AK47" s="1594"/>
      <c r="AL47" s="1592"/>
      <c r="AM47" s="1593"/>
      <c r="AN47" s="1593"/>
      <c r="AO47" s="1594"/>
      <c r="AP47" s="1595"/>
      <c r="AQ47" s="1595"/>
      <c r="AR47" s="1595"/>
      <c r="AS47" s="1595"/>
      <c r="AT47" s="1595"/>
      <c r="AU47" s="1595"/>
      <c r="AV47" s="1595"/>
      <c r="AW47" s="1595"/>
      <c r="AX47" s="238" t="s">
        <v>386</v>
      </c>
      <c r="AY47" s="1595"/>
      <c r="AZ47" s="1595"/>
      <c r="BA47" s="1595"/>
      <c r="BB47" s="1595"/>
      <c r="BC47" s="1595"/>
      <c r="BD47" s="1595"/>
      <c r="BE47" s="1595"/>
      <c r="BF47" s="1595"/>
      <c r="BG47" s="45"/>
      <c r="BH47" s="80"/>
      <c r="BI47" s="80"/>
    </row>
    <row r="48" spans="1:61" ht="12.95" customHeight="1" x14ac:dyDescent="0.15">
      <c r="A48" s="1650"/>
      <c r="B48" s="1651"/>
      <c r="C48" s="1651"/>
      <c r="D48" s="1651"/>
      <c r="E48" s="1651"/>
      <c r="F48" s="1651"/>
      <c r="G48" s="1651"/>
      <c r="H48" s="1645"/>
      <c r="I48" s="1645"/>
      <c r="J48" s="1645"/>
      <c r="K48" s="1645"/>
      <c r="L48" s="1645"/>
      <c r="M48" s="1645"/>
      <c r="N48" s="1645"/>
      <c r="O48" s="1653"/>
      <c r="P48" s="1653"/>
      <c r="Q48" s="1653"/>
      <c r="R48" s="1653"/>
      <c r="S48" s="1653"/>
      <c r="T48" s="1653"/>
      <c r="U48" s="1653"/>
      <c r="V48" s="1653"/>
      <c r="W48" s="1653"/>
      <c r="X48" s="1653"/>
      <c r="Y48" s="1653"/>
      <c r="Z48" s="1653"/>
      <c r="AA48" s="1653"/>
      <c r="AB48" s="1653"/>
      <c r="AC48" s="1653"/>
      <c r="AD48" s="1653"/>
      <c r="AE48" s="1592"/>
      <c r="AF48" s="1593"/>
      <c r="AG48" s="1593"/>
      <c r="AH48" s="1593"/>
      <c r="AI48" s="1593"/>
      <c r="AJ48" s="1593"/>
      <c r="AK48" s="1594"/>
      <c r="AL48" s="1592"/>
      <c r="AM48" s="1593"/>
      <c r="AN48" s="1593"/>
      <c r="AO48" s="1594"/>
      <c r="AP48" s="1595"/>
      <c r="AQ48" s="1595"/>
      <c r="AR48" s="1595"/>
      <c r="AS48" s="1595"/>
      <c r="AT48" s="1595"/>
      <c r="AU48" s="1595"/>
      <c r="AV48" s="1595"/>
      <c r="AW48" s="1595"/>
      <c r="AX48" s="238" t="s">
        <v>386</v>
      </c>
      <c r="AY48" s="1595"/>
      <c r="AZ48" s="1595"/>
      <c r="BA48" s="1595"/>
      <c r="BB48" s="1595"/>
      <c r="BC48" s="1595"/>
      <c r="BD48" s="1595"/>
      <c r="BE48" s="1595"/>
      <c r="BF48" s="1595"/>
      <c r="BG48" s="45"/>
      <c r="BH48" s="80"/>
      <c r="BI48" s="80"/>
    </row>
    <row r="49" spans="1:61" ht="12.95" customHeight="1" x14ac:dyDescent="0.15">
      <c r="A49" s="1641"/>
      <c r="B49" s="1642"/>
      <c r="C49" s="1642"/>
      <c r="D49" s="1642"/>
      <c r="E49" s="1642"/>
      <c r="F49" s="1642"/>
      <c r="G49" s="1642"/>
      <c r="H49" s="1645"/>
      <c r="I49" s="1645"/>
      <c r="J49" s="1645"/>
      <c r="K49" s="1645"/>
      <c r="L49" s="1645"/>
      <c r="M49" s="1645"/>
      <c r="N49" s="1645"/>
      <c r="O49" s="1646"/>
      <c r="P49" s="1646"/>
      <c r="Q49" s="1646"/>
      <c r="R49" s="1646"/>
      <c r="S49" s="1646"/>
      <c r="T49" s="1646"/>
      <c r="U49" s="1646"/>
      <c r="V49" s="1646"/>
      <c r="W49" s="1646"/>
      <c r="X49" s="1646"/>
      <c r="Y49" s="1646"/>
      <c r="Z49" s="1646"/>
      <c r="AA49" s="1646"/>
      <c r="AB49" s="1646"/>
      <c r="AC49" s="1646"/>
      <c r="AD49" s="1646"/>
      <c r="AE49" s="1592"/>
      <c r="AF49" s="1593"/>
      <c r="AG49" s="1593"/>
      <c r="AH49" s="1593"/>
      <c r="AI49" s="1593"/>
      <c r="AJ49" s="1593"/>
      <c r="AK49" s="1594"/>
      <c r="AL49" s="1592"/>
      <c r="AM49" s="1593"/>
      <c r="AN49" s="1593"/>
      <c r="AO49" s="1594"/>
      <c r="AP49" s="1595"/>
      <c r="AQ49" s="1595"/>
      <c r="AR49" s="1595"/>
      <c r="AS49" s="1595"/>
      <c r="AT49" s="1595"/>
      <c r="AU49" s="1595"/>
      <c r="AV49" s="1595"/>
      <c r="AW49" s="1595"/>
      <c r="AX49" s="238" t="s">
        <v>386</v>
      </c>
      <c r="AY49" s="1595"/>
      <c r="AZ49" s="1595"/>
      <c r="BA49" s="1595"/>
      <c r="BB49" s="1595"/>
      <c r="BC49" s="1595"/>
      <c r="BD49" s="1595"/>
      <c r="BE49" s="1595"/>
      <c r="BF49" s="1595"/>
      <c r="BG49" s="45"/>
      <c r="BH49" s="80"/>
      <c r="BI49" s="80"/>
    </row>
    <row r="50" spans="1:61" ht="12.95" customHeight="1" x14ac:dyDescent="0.15">
      <c r="A50" s="1643"/>
      <c r="B50" s="1644"/>
      <c r="C50" s="1644"/>
      <c r="D50" s="1644"/>
      <c r="E50" s="1644"/>
      <c r="F50" s="1644"/>
      <c r="G50" s="1644"/>
      <c r="H50" s="1645"/>
      <c r="I50" s="1645"/>
      <c r="J50" s="1645"/>
      <c r="K50" s="1645"/>
      <c r="L50" s="1645"/>
      <c r="M50" s="1645"/>
      <c r="N50" s="1645"/>
      <c r="O50" s="1647"/>
      <c r="P50" s="1647"/>
      <c r="Q50" s="1647"/>
      <c r="R50" s="1647"/>
      <c r="S50" s="1647"/>
      <c r="T50" s="1647"/>
      <c r="U50" s="1647"/>
      <c r="V50" s="1647"/>
      <c r="W50" s="1647"/>
      <c r="X50" s="1647"/>
      <c r="Y50" s="1647"/>
      <c r="Z50" s="1647"/>
      <c r="AA50" s="1647"/>
      <c r="AB50" s="1647"/>
      <c r="AC50" s="1647"/>
      <c r="AD50" s="1647"/>
      <c r="AE50" s="1592"/>
      <c r="AF50" s="1593"/>
      <c r="AG50" s="1593"/>
      <c r="AH50" s="1593"/>
      <c r="AI50" s="1593"/>
      <c r="AJ50" s="1593"/>
      <c r="AK50" s="1594"/>
      <c r="AL50" s="1592"/>
      <c r="AM50" s="1593"/>
      <c r="AN50" s="1593"/>
      <c r="AO50" s="1594"/>
      <c r="AP50" s="1595"/>
      <c r="AQ50" s="1595"/>
      <c r="AR50" s="1595"/>
      <c r="AS50" s="1595"/>
      <c r="AT50" s="1595"/>
      <c r="AU50" s="1595"/>
      <c r="AV50" s="1595"/>
      <c r="AW50" s="1595"/>
      <c r="AX50" s="238" t="s">
        <v>386</v>
      </c>
      <c r="AY50" s="1595"/>
      <c r="AZ50" s="1595"/>
      <c r="BA50" s="1595"/>
      <c r="BB50" s="1595"/>
      <c r="BC50" s="1595"/>
      <c r="BD50" s="1595"/>
      <c r="BE50" s="1595"/>
      <c r="BF50" s="1595"/>
      <c r="BG50" s="45"/>
      <c r="BH50" s="80"/>
      <c r="BI50" s="80"/>
    </row>
    <row r="51" spans="1:61" ht="12.95" customHeight="1" x14ac:dyDescent="0.15">
      <c r="A51" s="1643"/>
      <c r="B51" s="1644"/>
      <c r="C51" s="1644"/>
      <c r="D51" s="1644"/>
      <c r="E51" s="1644"/>
      <c r="F51" s="1644"/>
      <c r="G51" s="1644"/>
      <c r="H51" s="1645"/>
      <c r="I51" s="1645"/>
      <c r="J51" s="1645"/>
      <c r="K51" s="1645"/>
      <c r="L51" s="1645"/>
      <c r="M51" s="1645"/>
      <c r="N51" s="1645"/>
      <c r="O51" s="1647"/>
      <c r="P51" s="1647"/>
      <c r="Q51" s="1647"/>
      <c r="R51" s="1647"/>
      <c r="S51" s="1647"/>
      <c r="T51" s="1647"/>
      <c r="U51" s="1647"/>
      <c r="V51" s="1647"/>
      <c r="W51" s="1647"/>
      <c r="X51" s="1647"/>
      <c r="Y51" s="1647"/>
      <c r="Z51" s="1647"/>
      <c r="AA51" s="1647"/>
      <c r="AB51" s="1647"/>
      <c r="AC51" s="1647"/>
      <c r="AD51" s="1647"/>
      <c r="AE51" s="1592"/>
      <c r="AF51" s="1593"/>
      <c r="AG51" s="1593"/>
      <c r="AH51" s="1593"/>
      <c r="AI51" s="1593"/>
      <c r="AJ51" s="1593"/>
      <c r="AK51" s="1594"/>
      <c r="AL51" s="1592"/>
      <c r="AM51" s="1593"/>
      <c r="AN51" s="1593"/>
      <c r="AO51" s="1594"/>
      <c r="AP51" s="1595"/>
      <c r="AQ51" s="1595"/>
      <c r="AR51" s="1595"/>
      <c r="AS51" s="1595"/>
      <c r="AT51" s="1595"/>
      <c r="AU51" s="1595"/>
      <c r="AV51" s="1595"/>
      <c r="AW51" s="1595"/>
      <c r="AX51" s="238" t="s">
        <v>386</v>
      </c>
      <c r="AY51" s="1595"/>
      <c r="AZ51" s="1595"/>
      <c r="BA51" s="1595"/>
      <c r="BB51" s="1595"/>
      <c r="BC51" s="1595"/>
      <c r="BD51" s="1595"/>
      <c r="BE51" s="1595"/>
      <c r="BF51" s="1595"/>
      <c r="BG51" s="45"/>
      <c r="BH51" s="80"/>
      <c r="BI51" s="80"/>
    </row>
    <row r="52" spans="1:61" ht="12.95" customHeight="1" x14ac:dyDescent="0.15">
      <c r="A52" s="1648"/>
      <c r="B52" s="1649"/>
      <c r="C52" s="1649"/>
      <c r="D52" s="1649"/>
      <c r="E52" s="1649"/>
      <c r="F52" s="1649"/>
      <c r="G52" s="1649"/>
      <c r="H52" s="1645"/>
      <c r="I52" s="1645"/>
      <c r="J52" s="1645"/>
      <c r="K52" s="1645"/>
      <c r="L52" s="1645"/>
      <c r="M52" s="1645"/>
      <c r="N52" s="1645"/>
      <c r="O52" s="1652"/>
      <c r="P52" s="1652"/>
      <c r="Q52" s="1652"/>
      <c r="R52" s="1652"/>
      <c r="S52" s="1652"/>
      <c r="T52" s="1652"/>
      <c r="U52" s="1652"/>
      <c r="V52" s="1652"/>
      <c r="W52" s="1652"/>
      <c r="X52" s="1652"/>
      <c r="Y52" s="1652"/>
      <c r="Z52" s="1652"/>
      <c r="AA52" s="1652"/>
      <c r="AB52" s="1652"/>
      <c r="AC52" s="1652"/>
      <c r="AD52" s="1652"/>
      <c r="AE52" s="1592"/>
      <c r="AF52" s="1593"/>
      <c r="AG52" s="1593"/>
      <c r="AH52" s="1593"/>
      <c r="AI52" s="1593"/>
      <c r="AJ52" s="1593"/>
      <c r="AK52" s="1594"/>
      <c r="AL52" s="1592"/>
      <c r="AM52" s="1593"/>
      <c r="AN52" s="1593"/>
      <c r="AO52" s="1594"/>
      <c r="AP52" s="1595"/>
      <c r="AQ52" s="1595"/>
      <c r="AR52" s="1595"/>
      <c r="AS52" s="1595"/>
      <c r="AT52" s="1595"/>
      <c r="AU52" s="1595"/>
      <c r="AV52" s="1595"/>
      <c r="AW52" s="1595"/>
      <c r="AX52" s="238" t="s">
        <v>386</v>
      </c>
      <c r="AY52" s="1595"/>
      <c r="AZ52" s="1595"/>
      <c r="BA52" s="1595"/>
      <c r="BB52" s="1595"/>
      <c r="BC52" s="1595"/>
      <c r="BD52" s="1595"/>
      <c r="BE52" s="1595"/>
      <c r="BF52" s="1595"/>
      <c r="BG52" s="45"/>
      <c r="BH52" s="80"/>
      <c r="BI52" s="80"/>
    </row>
    <row r="53" spans="1:61" ht="12.95" customHeight="1" x14ac:dyDescent="0.15">
      <c r="A53" s="1650"/>
      <c r="B53" s="1651"/>
      <c r="C53" s="1651"/>
      <c r="D53" s="1651"/>
      <c r="E53" s="1651"/>
      <c r="F53" s="1651"/>
      <c r="G53" s="1651"/>
      <c r="H53" s="1645"/>
      <c r="I53" s="1645"/>
      <c r="J53" s="1645"/>
      <c r="K53" s="1645"/>
      <c r="L53" s="1645"/>
      <c r="M53" s="1645"/>
      <c r="N53" s="1645"/>
      <c r="O53" s="1653"/>
      <c r="P53" s="1653"/>
      <c r="Q53" s="1653"/>
      <c r="R53" s="1653"/>
      <c r="S53" s="1653"/>
      <c r="T53" s="1653"/>
      <c r="U53" s="1653"/>
      <c r="V53" s="1653"/>
      <c r="W53" s="1653"/>
      <c r="X53" s="1653"/>
      <c r="Y53" s="1653"/>
      <c r="Z53" s="1653"/>
      <c r="AA53" s="1653"/>
      <c r="AB53" s="1653"/>
      <c r="AC53" s="1653"/>
      <c r="AD53" s="1653"/>
      <c r="AE53" s="1592"/>
      <c r="AF53" s="1593"/>
      <c r="AG53" s="1593"/>
      <c r="AH53" s="1593"/>
      <c r="AI53" s="1593"/>
      <c r="AJ53" s="1593"/>
      <c r="AK53" s="1594"/>
      <c r="AL53" s="1592"/>
      <c r="AM53" s="1593"/>
      <c r="AN53" s="1593"/>
      <c r="AO53" s="1594"/>
      <c r="AP53" s="1595"/>
      <c r="AQ53" s="1595"/>
      <c r="AR53" s="1595"/>
      <c r="AS53" s="1595"/>
      <c r="AT53" s="1595"/>
      <c r="AU53" s="1595"/>
      <c r="AV53" s="1595"/>
      <c r="AW53" s="1595"/>
      <c r="AX53" s="238" t="s">
        <v>386</v>
      </c>
      <c r="AY53" s="1595"/>
      <c r="AZ53" s="1595"/>
      <c r="BA53" s="1595"/>
      <c r="BB53" s="1595"/>
      <c r="BC53" s="1595"/>
      <c r="BD53" s="1595"/>
      <c r="BE53" s="1595"/>
      <c r="BF53" s="1595"/>
      <c r="BG53" s="45"/>
      <c r="BH53" s="80"/>
      <c r="BI53" s="80"/>
    </row>
    <row r="54" spans="1:61" ht="12.95" customHeight="1" x14ac:dyDescent="0.15">
      <c r="A54" s="1641"/>
      <c r="B54" s="1642"/>
      <c r="C54" s="1642"/>
      <c r="D54" s="1642"/>
      <c r="E54" s="1642"/>
      <c r="F54" s="1642"/>
      <c r="G54" s="1642"/>
      <c r="H54" s="1645"/>
      <c r="I54" s="1645"/>
      <c r="J54" s="1645"/>
      <c r="K54" s="1645"/>
      <c r="L54" s="1645"/>
      <c r="M54" s="1645"/>
      <c r="N54" s="1645"/>
      <c r="O54" s="1646"/>
      <c r="P54" s="1646"/>
      <c r="Q54" s="1646"/>
      <c r="R54" s="1646"/>
      <c r="S54" s="1646"/>
      <c r="T54" s="1646"/>
      <c r="U54" s="1646"/>
      <c r="V54" s="1646"/>
      <c r="W54" s="1646"/>
      <c r="X54" s="1646"/>
      <c r="Y54" s="1646"/>
      <c r="Z54" s="1646"/>
      <c r="AA54" s="1646"/>
      <c r="AB54" s="1646"/>
      <c r="AC54" s="1646"/>
      <c r="AD54" s="1646"/>
      <c r="AE54" s="1592"/>
      <c r="AF54" s="1593"/>
      <c r="AG54" s="1593"/>
      <c r="AH54" s="1593"/>
      <c r="AI54" s="1593"/>
      <c r="AJ54" s="1593"/>
      <c r="AK54" s="1594"/>
      <c r="AL54" s="1592"/>
      <c r="AM54" s="1593"/>
      <c r="AN54" s="1593"/>
      <c r="AO54" s="1594"/>
      <c r="AP54" s="1595"/>
      <c r="AQ54" s="1595"/>
      <c r="AR54" s="1595"/>
      <c r="AS54" s="1595"/>
      <c r="AT54" s="1595"/>
      <c r="AU54" s="1595"/>
      <c r="AV54" s="1595"/>
      <c r="AW54" s="1595"/>
      <c r="AX54" s="238" t="s">
        <v>386</v>
      </c>
      <c r="AY54" s="1595"/>
      <c r="AZ54" s="1595"/>
      <c r="BA54" s="1595"/>
      <c r="BB54" s="1595"/>
      <c r="BC54" s="1595"/>
      <c r="BD54" s="1595"/>
      <c r="BE54" s="1595"/>
      <c r="BF54" s="1595"/>
      <c r="BG54" s="45"/>
      <c r="BH54" s="80"/>
      <c r="BI54" s="80"/>
    </row>
    <row r="55" spans="1:61" ht="12.95" customHeight="1" x14ac:dyDescent="0.15">
      <c r="A55" s="1643"/>
      <c r="B55" s="1644"/>
      <c r="C55" s="1644"/>
      <c r="D55" s="1644"/>
      <c r="E55" s="1644"/>
      <c r="F55" s="1644"/>
      <c r="G55" s="1644"/>
      <c r="H55" s="1645"/>
      <c r="I55" s="1645"/>
      <c r="J55" s="1645"/>
      <c r="K55" s="1645"/>
      <c r="L55" s="1645"/>
      <c r="M55" s="1645"/>
      <c r="N55" s="1645"/>
      <c r="O55" s="1647"/>
      <c r="P55" s="1647"/>
      <c r="Q55" s="1647"/>
      <c r="R55" s="1647"/>
      <c r="S55" s="1647"/>
      <c r="T55" s="1647"/>
      <c r="U55" s="1647"/>
      <c r="V55" s="1647"/>
      <c r="W55" s="1647"/>
      <c r="X55" s="1647"/>
      <c r="Y55" s="1647"/>
      <c r="Z55" s="1647"/>
      <c r="AA55" s="1647"/>
      <c r="AB55" s="1647"/>
      <c r="AC55" s="1647"/>
      <c r="AD55" s="1647"/>
      <c r="AE55" s="1592"/>
      <c r="AF55" s="1593"/>
      <c r="AG55" s="1593"/>
      <c r="AH55" s="1593"/>
      <c r="AI55" s="1593"/>
      <c r="AJ55" s="1593"/>
      <c r="AK55" s="1594"/>
      <c r="AL55" s="1592"/>
      <c r="AM55" s="1593"/>
      <c r="AN55" s="1593"/>
      <c r="AO55" s="1594"/>
      <c r="AP55" s="1595"/>
      <c r="AQ55" s="1595"/>
      <c r="AR55" s="1595"/>
      <c r="AS55" s="1595"/>
      <c r="AT55" s="1595"/>
      <c r="AU55" s="1595"/>
      <c r="AV55" s="1595"/>
      <c r="AW55" s="1595"/>
      <c r="AX55" s="238" t="s">
        <v>386</v>
      </c>
      <c r="AY55" s="1595"/>
      <c r="AZ55" s="1595"/>
      <c r="BA55" s="1595"/>
      <c r="BB55" s="1595"/>
      <c r="BC55" s="1595"/>
      <c r="BD55" s="1595"/>
      <c r="BE55" s="1595"/>
      <c r="BF55" s="1595"/>
      <c r="BG55" s="45"/>
      <c r="BH55" s="80"/>
      <c r="BI55" s="80"/>
    </row>
    <row r="56" spans="1:61" ht="12.95" customHeight="1" x14ac:dyDescent="0.15">
      <c r="A56" s="1643"/>
      <c r="B56" s="1644"/>
      <c r="C56" s="1644"/>
      <c r="D56" s="1644"/>
      <c r="E56" s="1644"/>
      <c r="F56" s="1644"/>
      <c r="G56" s="1644"/>
      <c r="H56" s="1645"/>
      <c r="I56" s="1645"/>
      <c r="J56" s="1645"/>
      <c r="K56" s="1645"/>
      <c r="L56" s="1645"/>
      <c r="M56" s="1645"/>
      <c r="N56" s="1645"/>
      <c r="O56" s="1647"/>
      <c r="P56" s="1647"/>
      <c r="Q56" s="1647"/>
      <c r="R56" s="1647"/>
      <c r="S56" s="1647"/>
      <c r="T56" s="1647"/>
      <c r="U56" s="1647"/>
      <c r="V56" s="1647"/>
      <c r="W56" s="1647"/>
      <c r="X56" s="1647"/>
      <c r="Y56" s="1647"/>
      <c r="Z56" s="1647"/>
      <c r="AA56" s="1647"/>
      <c r="AB56" s="1647"/>
      <c r="AC56" s="1647"/>
      <c r="AD56" s="1647"/>
      <c r="AE56" s="1592"/>
      <c r="AF56" s="1593"/>
      <c r="AG56" s="1593"/>
      <c r="AH56" s="1593"/>
      <c r="AI56" s="1593"/>
      <c r="AJ56" s="1593"/>
      <c r="AK56" s="1594"/>
      <c r="AL56" s="1592"/>
      <c r="AM56" s="1593"/>
      <c r="AN56" s="1593"/>
      <c r="AO56" s="1594"/>
      <c r="AP56" s="1595"/>
      <c r="AQ56" s="1595"/>
      <c r="AR56" s="1595"/>
      <c r="AS56" s="1595"/>
      <c r="AT56" s="1595"/>
      <c r="AU56" s="1595"/>
      <c r="AV56" s="1595"/>
      <c r="AW56" s="1595"/>
      <c r="AX56" s="238" t="s">
        <v>386</v>
      </c>
      <c r="AY56" s="1595"/>
      <c r="AZ56" s="1595"/>
      <c r="BA56" s="1595"/>
      <c r="BB56" s="1595"/>
      <c r="BC56" s="1595"/>
      <c r="BD56" s="1595"/>
      <c r="BE56" s="1595"/>
      <c r="BF56" s="1595"/>
      <c r="BG56" s="45"/>
      <c r="BH56" s="80"/>
      <c r="BI56" s="80"/>
    </row>
    <row r="57" spans="1:61" ht="12.95" customHeight="1" x14ac:dyDescent="0.15">
      <c r="A57" s="1648"/>
      <c r="B57" s="1649"/>
      <c r="C57" s="1649"/>
      <c r="D57" s="1649"/>
      <c r="E57" s="1649"/>
      <c r="F57" s="1649"/>
      <c r="G57" s="1649"/>
      <c r="H57" s="1645"/>
      <c r="I57" s="1645"/>
      <c r="J57" s="1645"/>
      <c r="K57" s="1645"/>
      <c r="L57" s="1645"/>
      <c r="M57" s="1645"/>
      <c r="N57" s="1645"/>
      <c r="O57" s="1652"/>
      <c r="P57" s="1652"/>
      <c r="Q57" s="1652"/>
      <c r="R57" s="1652"/>
      <c r="S57" s="1652"/>
      <c r="T57" s="1652"/>
      <c r="U57" s="1652"/>
      <c r="V57" s="1652"/>
      <c r="W57" s="1652"/>
      <c r="X57" s="1652"/>
      <c r="Y57" s="1652"/>
      <c r="Z57" s="1652"/>
      <c r="AA57" s="1652"/>
      <c r="AB57" s="1652"/>
      <c r="AC57" s="1652"/>
      <c r="AD57" s="1652"/>
      <c r="AE57" s="1592"/>
      <c r="AF57" s="1593"/>
      <c r="AG57" s="1593"/>
      <c r="AH57" s="1593"/>
      <c r="AI57" s="1593"/>
      <c r="AJ57" s="1593"/>
      <c r="AK57" s="1594"/>
      <c r="AL57" s="1592"/>
      <c r="AM57" s="1593"/>
      <c r="AN57" s="1593"/>
      <c r="AO57" s="1594"/>
      <c r="AP57" s="1595"/>
      <c r="AQ57" s="1595"/>
      <c r="AR57" s="1595"/>
      <c r="AS57" s="1595"/>
      <c r="AT57" s="1595"/>
      <c r="AU57" s="1595"/>
      <c r="AV57" s="1595"/>
      <c r="AW57" s="1595"/>
      <c r="AX57" s="238" t="s">
        <v>386</v>
      </c>
      <c r="AY57" s="1595"/>
      <c r="AZ57" s="1595"/>
      <c r="BA57" s="1595"/>
      <c r="BB57" s="1595"/>
      <c r="BC57" s="1595"/>
      <c r="BD57" s="1595"/>
      <c r="BE57" s="1595"/>
      <c r="BF57" s="1595"/>
      <c r="BG57" s="45"/>
      <c r="BH57" s="80"/>
      <c r="BI57" s="80"/>
    </row>
    <row r="58" spans="1:61" ht="12.95" customHeight="1" x14ac:dyDescent="0.15">
      <c r="A58" s="1650"/>
      <c r="B58" s="1651"/>
      <c r="C58" s="1651"/>
      <c r="D58" s="1651"/>
      <c r="E58" s="1651"/>
      <c r="F58" s="1651"/>
      <c r="G58" s="1651"/>
      <c r="H58" s="1645"/>
      <c r="I58" s="1645"/>
      <c r="J58" s="1645"/>
      <c r="K58" s="1645"/>
      <c r="L58" s="1645"/>
      <c r="M58" s="1645"/>
      <c r="N58" s="1645"/>
      <c r="O58" s="1653"/>
      <c r="P58" s="1653"/>
      <c r="Q58" s="1653"/>
      <c r="R58" s="1653"/>
      <c r="S58" s="1653"/>
      <c r="T58" s="1653"/>
      <c r="U58" s="1653"/>
      <c r="V58" s="1653"/>
      <c r="W58" s="1653"/>
      <c r="X58" s="1653"/>
      <c r="Y58" s="1653"/>
      <c r="Z58" s="1653"/>
      <c r="AA58" s="1653"/>
      <c r="AB58" s="1653"/>
      <c r="AC58" s="1653"/>
      <c r="AD58" s="1653"/>
      <c r="AE58" s="1592"/>
      <c r="AF58" s="1593"/>
      <c r="AG58" s="1593"/>
      <c r="AH58" s="1593"/>
      <c r="AI58" s="1593"/>
      <c r="AJ58" s="1593"/>
      <c r="AK58" s="1594"/>
      <c r="AL58" s="1592"/>
      <c r="AM58" s="1593"/>
      <c r="AN58" s="1593"/>
      <c r="AO58" s="1594"/>
      <c r="AP58" s="1595"/>
      <c r="AQ58" s="1595"/>
      <c r="AR58" s="1595"/>
      <c r="AS58" s="1595"/>
      <c r="AT58" s="1595"/>
      <c r="AU58" s="1595"/>
      <c r="AV58" s="1595"/>
      <c r="AW58" s="1595"/>
      <c r="AX58" s="238" t="s">
        <v>386</v>
      </c>
      <c r="AY58" s="1595"/>
      <c r="AZ58" s="1595"/>
      <c r="BA58" s="1595"/>
      <c r="BB58" s="1595"/>
      <c r="BC58" s="1595"/>
      <c r="BD58" s="1595"/>
      <c r="BE58" s="1595"/>
      <c r="BF58" s="1595"/>
      <c r="BG58" s="45"/>
      <c r="BH58" s="80"/>
      <c r="BI58" s="80"/>
    </row>
    <row r="59" spans="1:61" ht="9" customHeight="1" x14ac:dyDescent="0.15">
      <c r="A59" s="1664" t="s">
        <v>20</v>
      </c>
      <c r="B59" s="1665"/>
      <c r="C59" s="1665"/>
      <c r="D59" s="1665"/>
      <c r="E59" s="1665"/>
      <c r="F59" s="1665"/>
      <c r="G59" s="1665"/>
      <c r="H59" s="1666" t="s">
        <v>409</v>
      </c>
      <c r="I59" s="1667" t="str">
        <f>IF(SUM(H34:N58)=0," ",SUM(H34:N58))</f>
        <v xml:space="preserve"> </v>
      </c>
      <c r="J59" s="1667"/>
      <c r="K59" s="1667"/>
      <c r="L59" s="1667"/>
      <c r="M59" s="1667"/>
      <c r="N59" s="1669" t="s">
        <v>149</v>
      </c>
      <c r="O59" s="1670"/>
      <c r="P59" s="1671"/>
      <c r="Q59" s="1671"/>
      <c r="R59" s="1671"/>
      <c r="S59" s="1671"/>
      <c r="T59" s="1671"/>
      <c r="U59" s="1671"/>
      <c r="V59" s="1671"/>
      <c r="W59" s="1671"/>
      <c r="X59" s="1671"/>
      <c r="Y59" s="1671"/>
      <c r="Z59" s="1671"/>
      <c r="AA59" s="1671"/>
      <c r="AB59" s="1671"/>
      <c r="AC59" s="1671"/>
      <c r="AD59" s="1671"/>
      <c r="AE59" s="1670"/>
      <c r="AF59" s="1670"/>
      <c r="AG59" s="1670"/>
      <c r="AH59" s="1670"/>
      <c r="AI59" s="1670"/>
      <c r="AJ59" s="1670"/>
      <c r="AK59" s="1670"/>
      <c r="AL59" s="1678" t="str">
        <f>IF(SUM(AL34:AO58)=0," ",SUM(AL34:AO58))</f>
        <v xml:space="preserve"> </v>
      </c>
      <c r="AM59" s="1678"/>
      <c r="AN59" s="1678"/>
      <c r="AO59" s="1678"/>
      <c r="AP59" s="1679" t="str">
        <f>IF(SUM(AY61)=0," ",IF(OR(SUM(H61)&lt;SUM(AY61),SUM(H61)&gt;SUM(AY61)),"引取数量と免税証の数量が一致しません。　要再確認"," "))</f>
        <v xml:space="preserve"> </v>
      </c>
      <c r="AQ59" s="1680"/>
      <c r="AR59" s="1680"/>
      <c r="AS59" s="1680"/>
      <c r="AT59" s="1680"/>
      <c r="AU59" s="1680"/>
      <c r="AV59" s="1680"/>
      <c r="AW59" s="1680"/>
      <c r="AX59" s="1685" t="s">
        <v>409</v>
      </c>
      <c r="AY59" s="1686">
        <f>(AE34*AL34)+(AE35*AL35)+(AE36*AL36)+(AE37*AL37)+(AE38*AL38)+(AE39*AL39)+(AE40*AL40)+(AE41*AL41)+(AE42*AL42)+(AE43*AL43)+(AE44*AL44)+(AE45*AL45)+(AE46*AL46)+(AE47*AL47)+(AE48*AL48)+(AE49*AL49)+(AE50*AL50)+(AE51*AL51)+(AE52*AL52)+(AE53*AL53)+(AE54*AL54)+(AE55*AL55)+(AE56*AL56)+(AE57*AL57)+(AE58*AL58)</f>
        <v>0</v>
      </c>
      <c r="AZ59" s="1686"/>
      <c r="BA59" s="1686"/>
      <c r="BB59" s="1686"/>
      <c r="BC59" s="1686"/>
      <c r="BD59" s="1686"/>
      <c r="BE59" s="1686"/>
      <c r="BF59" s="1654" t="s">
        <v>149</v>
      </c>
      <c r="BG59" s="45"/>
    </row>
    <row r="60" spans="1:61" ht="9" customHeight="1" x14ac:dyDescent="0.15">
      <c r="A60" s="1655"/>
      <c r="B60" s="1656"/>
      <c r="C60" s="1656"/>
      <c r="D60" s="1656"/>
      <c r="E60" s="1656"/>
      <c r="F60" s="1656"/>
      <c r="G60" s="1656"/>
      <c r="H60" s="1337"/>
      <c r="I60" s="1668"/>
      <c r="J60" s="1668"/>
      <c r="K60" s="1668"/>
      <c r="L60" s="1668"/>
      <c r="M60" s="1668"/>
      <c r="N60" s="1362"/>
      <c r="O60" s="1671"/>
      <c r="P60" s="1671"/>
      <c r="Q60" s="1671"/>
      <c r="R60" s="1671"/>
      <c r="S60" s="1671"/>
      <c r="T60" s="1671"/>
      <c r="U60" s="1671"/>
      <c r="V60" s="1671"/>
      <c r="W60" s="1671"/>
      <c r="X60" s="1671"/>
      <c r="Y60" s="1671"/>
      <c r="Z60" s="1671"/>
      <c r="AA60" s="1671"/>
      <c r="AB60" s="1671"/>
      <c r="AC60" s="1671"/>
      <c r="AD60" s="1671"/>
      <c r="AE60" s="1670"/>
      <c r="AF60" s="1670"/>
      <c r="AG60" s="1670"/>
      <c r="AH60" s="1670"/>
      <c r="AI60" s="1670"/>
      <c r="AJ60" s="1670"/>
      <c r="AK60" s="1670"/>
      <c r="AL60" s="1659"/>
      <c r="AM60" s="1659"/>
      <c r="AN60" s="1659"/>
      <c r="AO60" s="1659"/>
      <c r="AP60" s="1681"/>
      <c r="AQ60" s="1682"/>
      <c r="AR60" s="1682"/>
      <c r="AS60" s="1682"/>
      <c r="AT60" s="1682"/>
      <c r="AU60" s="1682"/>
      <c r="AV60" s="1682"/>
      <c r="AW60" s="1682"/>
      <c r="AX60" s="1361"/>
      <c r="AY60" s="1687"/>
      <c r="AZ60" s="1687"/>
      <c r="BA60" s="1687"/>
      <c r="BB60" s="1687"/>
      <c r="BC60" s="1687"/>
      <c r="BD60" s="1687"/>
      <c r="BE60" s="1687"/>
      <c r="BF60" s="1366"/>
      <c r="BG60" s="45"/>
    </row>
    <row r="61" spans="1:61" ht="9.9499999999999993" customHeight="1" x14ac:dyDescent="0.15">
      <c r="A61" s="1655" t="s">
        <v>476</v>
      </c>
      <c r="B61" s="1656"/>
      <c r="C61" s="1656"/>
      <c r="D61" s="1656"/>
      <c r="E61" s="1656"/>
      <c r="F61" s="1656"/>
      <c r="G61" s="1656"/>
      <c r="H61" s="1226" t="str">
        <f>IF(SUM(I59)+SUM('引取　別紙'!I64)+SUM('引取　別紙'!I132)+SUM('引取　別紙'!I200)+SUM('引取　別紙'!I268)+SUM('引取　別紙'!I336)+SUM('引取　別紙'!I404)+SUM('引取　別紙'!I472)+SUM('引取　別紙'!I540)+SUM('引取　別紙'!I608)+SUM('引取　別紙'!I676)+SUM('引取　別紙'!I744)+SUM('引取　別紙'!I812)+SUM('引取　別紙'!I880)+SUM('引取　別紙'!I948)+SUM('引取　別紙'!I1016)+SUM('引取　別紙'!I1084)+SUM('引取　別紙'!I1152)+SUM('引取　別紙'!I1220)+SUM('引取　別紙'!I1288)+SUM('引取　別紙'!I1356)=0," ",SUM(I59)+SUM('引取　別紙'!I64)+SUM('引取　別紙'!I132)+SUM('引取　別紙'!I200)+SUM('引取　別紙'!I268)+SUM('引取　別紙'!I336)+SUM('引取　別紙'!I404)+SUM('引取　別紙'!I472)+SUM('引取　別紙'!I540)+SUM('引取　別紙'!I608)+SUM('引取　別紙'!I676)+SUM('引取　別紙'!I744)+SUM('引取　別紙'!I812)+SUM('引取　別紙'!I880)+SUM('引取　別紙'!I948)+SUM('引取　別紙'!I1016)+SUM('引取　別紙'!I1084)+SUM('引取　別紙'!I1152)+SUM('引取　別紙'!I1220)+SUM('引取　別紙'!I1288)+SUM('引取　別紙'!I1356))</f>
        <v xml:space="preserve"> </v>
      </c>
      <c r="I61" s="1227"/>
      <c r="J61" s="1227"/>
      <c r="K61" s="1227"/>
      <c r="L61" s="1227"/>
      <c r="M61" s="1227"/>
      <c r="N61" s="1228"/>
      <c r="O61" s="1671"/>
      <c r="P61" s="1671"/>
      <c r="Q61" s="1671"/>
      <c r="R61" s="1671"/>
      <c r="S61" s="1671"/>
      <c r="T61" s="1671"/>
      <c r="U61" s="1671"/>
      <c r="V61" s="1671"/>
      <c r="W61" s="1671"/>
      <c r="X61" s="1671"/>
      <c r="Y61" s="1671"/>
      <c r="Z61" s="1671"/>
      <c r="AA61" s="1671"/>
      <c r="AB61" s="1671"/>
      <c r="AC61" s="1671"/>
      <c r="AD61" s="1671"/>
      <c r="AE61" s="1671"/>
      <c r="AF61" s="1671"/>
      <c r="AG61" s="1671"/>
      <c r="AH61" s="1671"/>
      <c r="AI61" s="1671"/>
      <c r="AJ61" s="1671"/>
      <c r="AK61" s="1671"/>
      <c r="AL61" s="1658" t="str">
        <f>IF(SUM(AL59)+SUM('引取　別紙'!AL64)+SUM('引取　別紙'!AL132)+SUM('引取　別紙'!AL200)+SUM('引取　別紙'!AL268)+SUM('引取　別紙'!AL336)+SUM('引取　別紙'!AL404)+SUM('引取　別紙'!AL472)+SUM('引取　別紙'!AL540)+SUM('引取　別紙'!AL608)+SUM('引取　別紙'!AL676)+SUM('引取　別紙'!AL744)+SUM('引取　別紙'!AL812)+SUM('引取　別紙'!AL880)+SUM('引取　別紙'!AL948)+SUM('引取　別紙'!AL1016)+SUM('引取　別紙'!AL1084)+SUM('引取　別紙'!AL1152)+SUM('引取　別紙'!AL1220)+SUM('引取　別紙'!AL1288)+SUM('引取　別紙'!AL1356)=0," ",SUM(AL59)+SUM('引取　別紙'!AL64)+SUM('引取　別紙'!AL132)+SUM('引取　別紙'!AL200)+SUM('引取　別紙'!AL268)+SUM('引取　別紙'!AL336)+SUM('引取　別紙'!AL404)+SUM('引取　別紙'!AL472)+SUM('引取　別紙'!AL540)+SUM('引取　別紙'!AL608)+SUM('引取　別紙'!AL676)+SUM('引取　別紙'!AL744)+SUM('引取　別紙'!AL812)+SUM('引取　別紙'!AL880)+SUM('引取　別紙'!AL948)+SUM('引取　別紙'!AL1016)+SUM('引取　別紙'!AL1084)+SUM('引取　別紙'!AL1152)+SUM('引取　別紙'!AL1220)+SUM('引取　別紙'!AL1288)+SUM('引取　別紙'!AL1356))</f>
        <v xml:space="preserve"> </v>
      </c>
      <c r="AM61" s="1659"/>
      <c r="AN61" s="1659"/>
      <c r="AO61" s="1659"/>
      <c r="AP61" s="1681"/>
      <c r="AQ61" s="1682"/>
      <c r="AR61" s="1682"/>
      <c r="AS61" s="1682"/>
      <c r="AT61" s="1682"/>
      <c r="AU61" s="1682"/>
      <c r="AV61" s="1682"/>
      <c r="AW61" s="1682"/>
      <c r="AX61" s="1361"/>
      <c r="AY61" s="1313" t="str">
        <f>IF(SUM(AY59)+SUM('引取　別紙'!AY64)+SUM('引取　別紙'!AY132)+SUM('引取　別紙'!AY200)+SUM('引取　別紙'!AY268)+SUM('引取　別紙'!AY336)+SUM('引取　別紙'!AY404)+SUM('引取　別紙'!AY472)+SUM('引取　別紙'!AY540)+SUM('引取　別紙'!AY608)+SUM('引取　別紙'!AY676)+SUM('引取　別紙'!AY744)+SUM('引取　別紙'!AY812)+SUM('引取　別紙'!AY880)+SUM('引取　別紙'!AY948)+SUM('引取　別紙'!AY1016)+SUM('引取　別紙'!AY1084)+SUM('引取　別紙'!AY1152)+SUM('引取　別紙'!AY1220)+SUM('引取　別紙'!AY1288)+SUM('引取　別紙'!AY1356)=0," ",SUM(AY59)+SUM('引取　別紙'!AY64)+SUM('引取　別紙'!AY132)+SUM('引取　別紙'!AY200)+SUM('引取　別紙'!AY268)+SUM('引取　別紙'!AY336)+SUM('引取　別紙'!AY404)+SUM('引取　別紙'!AY472)+SUM('引取　別紙'!AY540)+SUM('引取　別紙'!AY608)+SUM('引取　別紙'!AY676)+SUM('引取　別紙'!AY744)+SUM('引取　別紙'!AY812)+SUM('引取　別紙'!AY880)+SUM('引取　別紙'!AY948)+SUM('引取　別紙'!AY1016)+SUM('引取　別紙'!AY1084)+SUM('引取　別紙'!AY1152)+SUM('引取　別紙'!AY1220)+SUM('引取　別紙'!AY1288)+SUM('引取　別紙'!AY1356))</f>
        <v xml:space="preserve"> </v>
      </c>
      <c r="AZ61" s="1313"/>
      <c r="BA61" s="1313"/>
      <c r="BB61" s="1313"/>
      <c r="BC61" s="1313"/>
      <c r="BD61" s="1313"/>
      <c r="BE61" s="1313"/>
      <c r="BF61" s="1366"/>
      <c r="BG61" s="45"/>
    </row>
    <row r="62" spans="1:61" ht="9.9499999999999993" customHeight="1" x14ac:dyDescent="0.15">
      <c r="A62" s="1657"/>
      <c r="B62" s="1140"/>
      <c r="C62" s="1140"/>
      <c r="D62" s="1140"/>
      <c r="E62" s="1140"/>
      <c r="F62" s="1140"/>
      <c r="G62" s="1140"/>
      <c r="H62" s="972"/>
      <c r="I62" s="973"/>
      <c r="J62" s="973"/>
      <c r="K62" s="973"/>
      <c r="L62" s="973"/>
      <c r="M62" s="973"/>
      <c r="N62" s="974"/>
      <c r="O62" s="1671"/>
      <c r="P62" s="1671"/>
      <c r="Q62" s="1671"/>
      <c r="R62" s="1671"/>
      <c r="S62" s="1671"/>
      <c r="T62" s="1671"/>
      <c r="U62" s="1671"/>
      <c r="V62" s="1671"/>
      <c r="W62" s="1671"/>
      <c r="X62" s="1671"/>
      <c r="Y62" s="1671"/>
      <c r="Z62" s="1671"/>
      <c r="AA62" s="1671"/>
      <c r="AB62" s="1671"/>
      <c r="AC62" s="1671"/>
      <c r="AD62" s="1671"/>
      <c r="AE62" s="1671"/>
      <c r="AF62" s="1671"/>
      <c r="AG62" s="1671"/>
      <c r="AH62" s="1671"/>
      <c r="AI62" s="1671"/>
      <c r="AJ62" s="1671"/>
      <c r="AK62" s="1671"/>
      <c r="AL62" s="1660"/>
      <c r="AM62" s="1660"/>
      <c r="AN62" s="1660"/>
      <c r="AO62" s="1660"/>
      <c r="AP62" s="1683"/>
      <c r="AQ62" s="1684"/>
      <c r="AR62" s="1684"/>
      <c r="AS62" s="1684"/>
      <c r="AT62" s="1684"/>
      <c r="AU62" s="1684"/>
      <c r="AV62" s="1684"/>
      <c r="AW62" s="1684"/>
      <c r="AX62" s="1661"/>
      <c r="AY62" s="1662"/>
      <c r="AZ62" s="1662"/>
      <c r="BA62" s="1662"/>
      <c r="BB62" s="1662"/>
      <c r="BC62" s="1662"/>
      <c r="BD62" s="1662"/>
      <c r="BE62" s="1662"/>
      <c r="BF62" s="1663"/>
      <c r="BG62" s="45"/>
    </row>
    <row r="63" spans="1:61" ht="7.5" customHeight="1" x14ac:dyDescent="0.15">
      <c r="A63" s="47"/>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71"/>
      <c r="AP63" s="1672"/>
      <c r="AQ63" s="1673"/>
      <c r="AR63" s="1673"/>
      <c r="AS63" s="1673"/>
      <c r="AT63" s="1673"/>
      <c r="AU63" s="1673"/>
      <c r="AV63" s="1673"/>
      <c r="AW63" s="1673"/>
      <c r="AX63" s="1673"/>
      <c r="AY63" s="1673"/>
      <c r="AZ63" s="1673"/>
      <c r="BA63" s="1673"/>
      <c r="BB63" s="1673"/>
      <c r="BC63" s="69"/>
      <c r="BD63" s="69"/>
      <c r="BE63" s="69"/>
      <c r="BF63" s="65"/>
      <c r="BG63" s="42"/>
    </row>
    <row r="64" spans="1:61" ht="14.85" customHeight="1" x14ac:dyDescent="0.15">
      <c r="A64" s="231" t="s">
        <v>268</v>
      </c>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237" t="s">
        <v>477</v>
      </c>
      <c r="AN64" s="41"/>
      <c r="AO64" s="54"/>
      <c r="AP64" s="1672"/>
      <c r="AQ64" s="1673"/>
      <c r="AR64" s="1673"/>
      <c r="AS64" s="1673"/>
      <c r="AT64" s="1673"/>
      <c r="AU64" s="1673"/>
      <c r="AV64" s="1673"/>
      <c r="AW64" s="1673"/>
      <c r="AX64" s="1673"/>
      <c r="AY64" s="1673"/>
      <c r="AZ64" s="1673"/>
      <c r="BA64" s="1673"/>
      <c r="BB64" s="1673"/>
      <c r="BC64" s="41"/>
      <c r="BD64" s="239" t="s">
        <v>341</v>
      </c>
      <c r="BE64" s="41"/>
      <c r="BF64" s="64"/>
      <c r="BG64" s="42"/>
    </row>
    <row r="65" spans="1:59" ht="7.5" customHeight="1" x14ac:dyDescent="0.15">
      <c r="A65" s="48"/>
      <c r="B65" s="146"/>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6"/>
      <c r="AI65" s="146"/>
      <c r="AJ65" s="146"/>
      <c r="AK65" s="146"/>
      <c r="AL65" s="146"/>
      <c r="AM65" s="146"/>
      <c r="AN65" s="146"/>
      <c r="AO65" s="178"/>
      <c r="AP65" s="1672"/>
      <c r="AQ65" s="1673"/>
      <c r="AR65" s="1673"/>
      <c r="AS65" s="1673"/>
      <c r="AT65" s="1673"/>
      <c r="AU65" s="1673"/>
      <c r="AV65" s="1673"/>
      <c r="AW65" s="1673"/>
      <c r="AX65" s="1673"/>
      <c r="AY65" s="1673"/>
      <c r="AZ65" s="1673"/>
      <c r="BA65" s="1673"/>
      <c r="BB65" s="1673"/>
      <c r="BC65" s="146"/>
      <c r="BD65" s="146"/>
      <c r="BE65" s="146"/>
      <c r="BF65" s="66"/>
      <c r="BG65" s="42"/>
    </row>
    <row r="66" spans="1:59" ht="7.5" customHeight="1" x14ac:dyDescent="0.15">
      <c r="A66" s="47"/>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71"/>
      <c r="AP66" s="1674">
        <f>SUM(H61)</f>
        <v>0</v>
      </c>
      <c r="AQ66" s="1675"/>
      <c r="AR66" s="1675"/>
      <c r="AS66" s="1675"/>
      <c r="AT66" s="1675"/>
      <c r="AU66" s="1675"/>
      <c r="AV66" s="1675"/>
      <c r="AW66" s="1675"/>
      <c r="AX66" s="1675"/>
      <c r="AY66" s="1675"/>
      <c r="AZ66" s="1675"/>
      <c r="BA66" s="1675"/>
      <c r="BB66" s="1675"/>
      <c r="BC66" s="69"/>
      <c r="BD66" s="69"/>
      <c r="BE66" s="69"/>
      <c r="BF66" s="65"/>
      <c r="BG66" s="42"/>
    </row>
    <row r="67" spans="1:59" ht="14.85" customHeight="1" x14ac:dyDescent="0.15">
      <c r="A67" s="231" t="s">
        <v>67</v>
      </c>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237" t="s">
        <v>170</v>
      </c>
      <c r="AN67" s="41"/>
      <c r="AO67" s="54"/>
      <c r="AP67" s="1674"/>
      <c r="AQ67" s="1675"/>
      <c r="AR67" s="1675"/>
      <c r="AS67" s="1675"/>
      <c r="AT67" s="1675"/>
      <c r="AU67" s="1675"/>
      <c r="AV67" s="1675"/>
      <c r="AW67" s="1675"/>
      <c r="AX67" s="1675"/>
      <c r="AY67" s="1675"/>
      <c r="AZ67" s="1675"/>
      <c r="BA67" s="1675"/>
      <c r="BB67" s="1675"/>
      <c r="BC67" s="41"/>
      <c r="BD67" s="239" t="s">
        <v>341</v>
      </c>
      <c r="BE67" s="41"/>
      <c r="BF67" s="64"/>
      <c r="BG67" s="42"/>
    </row>
    <row r="68" spans="1:59" ht="7.5" customHeight="1" x14ac:dyDescent="0.15">
      <c r="A68" s="48"/>
      <c r="B68" s="146"/>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6"/>
      <c r="AI68" s="146"/>
      <c r="AJ68" s="146"/>
      <c r="AK68" s="146"/>
      <c r="AL68" s="146"/>
      <c r="AM68" s="146"/>
      <c r="AN68" s="146"/>
      <c r="AO68" s="178"/>
      <c r="AP68" s="1674"/>
      <c r="AQ68" s="1675"/>
      <c r="AR68" s="1675"/>
      <c r="AS68" s="1675"/>
      <c r="AT68" s="1675"/>
      <c r="AU68" s="1675"/>
      <c r="AV68" s="1675"/>
      <c r="AW68" s="1675"/>
      <c r="AX68" s="1675"/>
      <c r="AY68" s="1675"/>
      <c r="AZ68" s="1675"/>
      <c r="BA68" s="1675"/>
      <c r="BB68" s="1675"/>
      <c r="BC68" s="146"/>
      <c r="BD68" s="146"/>
      <c r="BE68" s="146"/>
      <c r="BF68" s="66"/>
      <c r="BG68" s="42"/>
    </row>
    <row r="69" spans="1:59" ht="7.5" customHeight="1" x14ac:dyDescent="0.15">
      <c r="A69" s="47"/>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71"/>
      <c r="AP69" s="1674">
        <f>+SUM('報告書(２葉)'!AF33)</f>
        <v>0</v>
      </c>
      <c r="AQ69" s="1675"/>
      <c r="AR69" s="1675"/>
      <c r="AS69" s="1675"/>
      <c r="AT69" s="1675"/>
      <c r="AU69" s="1675"/>
      <c r="AV69" s="1675"/>
      <c r="AW69" s="1675"/>
      <c r="AX69" s="1675"/>
      <c r="AY69" s="1675"/>
      <c r="AZ69" s="1675"/>
      <c r="BA69" s="1675"/>
      <c r="BB69" s="1675"/>
      <c r="BC69" s="69"/>
      <c r="BD69" s="69"/>
      <c r="BE69" s="69"/>
      <c r="BF69" s="65"/>
      <c r="BG69" s="42"/>
    </row>
    <row r="70" spans="1:59" ht="14.85" customHeight="1" x14ac:dyDescent="0.15">
      <c r="A70" s="231" t="s">
        <v>295</v>
      </c>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237" t="s">
        <v>366</v>
      </c>
      <c r="AN70" s="41"/>
      <c r="AO70" s="54"/>
      <c r="AP70" s="1674"/>
      <c r="AQ70" s="1675"/>
      <c r="AR70" s="1675"/>
      <c r="AS70" s="1675"/>
      <c r="AT70" s="1675"/>
      <c r="AU70" s="1675"/>
      <c r="AV70" s="1675"/>
      <c r="AW70" s="1675"/>
      <c r="AX70" s="1675"/>
      <c r="AY70" s="1675"/>
      <c r="AZ70" s="1675"/>
      <c r="BA70" s="1675"/>
      <c r="BB70" s="1675"/>
      <c r="BC70" s="41"/>
      <c r="BD70" s="239" t="s">
        <v>341</v>
      </c>
      <c r="BE70" s="41"/>
      <c r="BF70" s="64"/>
      <c r="BG70" s="42"/>
    </row>
    <row r="71" spans="1:59" ht="7.5" customHeight="1" x14ac:dyDescent="0.15">
      <c r="A71" s="48"/>
      <c r="B71" s="146"/>
      <c r="C71" s="146"/>
      <c r="D71" s="146"/>
      <c r="E71" s="146"/>
      <c r="F71" s="146"/>
      <c r="G71" s="146"/>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6"/>
      <c r="AI71" s="146"/>
      <c r="AJ71" s="146"/>
      <c r="AK71" s="146"/>
      <c r="AL71" s="146"/>
      <c r="AM71" s="146"/>
      <c r="AN71" s="146"/>
      <c r="AO71" s="178"/>
      <c r="AP71" s="1674"/>
      <c r="AQ71" s="1675"/>
      <c r="AR71" s="1675"/>
      <c r="AS71" s="1675"/>
      <c r="AT71" s="1675"/>
      <c r="AU71" s="1675"/>
      <c r="AV71" s="1675"/>
      <c r="AW71" s="1675"/>
      <c r="AX71" s="1675"/>
      <c r="AY71" s="1675"/>
      <c r="AZ71" s="1675"/>
      <c r="BA71" s="1675"/>
      <c r="BB71" s="1675"/>
      <c r="BC71" s="146"/>
      <c r="BD71" s="146"/>
      <c r="BE71" s="146"/>
      <c r="BF71" s="66"/>
      <c r="BG71" s="42"/>
    </row>
    <row r="72" spans="1:59" ht="7.5" customHeight="1" x14ac:dyDescent="0.15">
      <c r="A72" s="47"/>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71"/>
      <c r="AP72" s="1672">
        <v>0</v>
      </c>
      <c r="AQ72" s="1673"/>
      <c r="AR72" s="1673"/>
      <c r="AS72" s="1673"/>
      <c r="AT72" s="1673"/>
      <c r="AU72" s="1673"/>
      <c r="AV72" s="1673"/>
      <c r="AW72" s="1673"/>
      <c r="AX72" s="1673"/>
      <c r="AY72" s="1673"/>
      <c r="AZ72" s="1673"/>
      <c r="BA72" s="1673"/>
      <c r="BB72" s="1673"/>
      <c r="BC72" s="69"/>
      <c r="BD72" s="69"/>
      <c r="BE72" s="69"/>
      <c r="BF72" s="65"/>
      <c r="BG72" s="42"/>
    </row>
    <row r="73" spans="1:59" ht="14.85" customHeight="1" x14ac:dyDescent="0.15">
      <c r="A73" s="231" t="s">
        <v>399</v>
      </c>
      <c r="B73" s="41"/>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237" t="s">
        <v>480</v>
      </c>
      <c r="AN73" s="41"/>
      <c r="AO73" s="54"/>
      <c r="AP73" s="1672"/>
      <c r="AQ73" s="1673"/>
      <c r="AR73" s="1673"/>
      <c r="AS73" s="1673"/>
      <c r="AT73" s="1673"/>
      <c r="AU73" s="1673"/>
      <c r="AV73" s="1673"/>
      <c r="AW73" s="1673"/>
      <c r="AX73" s="1673"/>
      <c r="AY73" s="1673"/>
      <c r="AZ73" s="1673"/>
      <c r="BA73" s="1673"/>
      <c r="BB73" s="1673"/>
      <c r="BC73" s="41"/>
      <c r="BD73" s="239" t="s">
        <v>341</v>
      </c>
      <c r="BE73" s="41"/>
      <c r="BF73" s="64"/>
      <c r="BG73" s="42"/>
    </row>
    <row r="74" spans="1:59" ht="7.5" customHeight="1" x14ac:dyDescent="0.15">
      <c r="A74" s="48"/>
      <c r="B74" s="146"/>
      <c r="C74" s="146"/>
      <c r="D74" s="146"/>
      <c r="E74" s="146"/>
      <c r="F74" s="146"/>
      <c r="G74" s="146"/>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6"/>
      <c r="AI74" s="146"/>
      <c r="AJ74" s="146"/>
      <c r="AK74" s="146"/>
      <c r="AL74" s="146"/>
      <c r="AM74" s="146"/>
      <c r="AN74" s="146"/>
      <c r="AO74" s="178"/>
      <c r="AP74" s="1672"/>
      <c r="AQ74" s="1673"/>
      <c r="AR74" s="1673"/>
      <c r="AS74" s="1673"/>
      <c r="AT74" s="1673"/>
      <c r="AU74" s="1673"/>
      <c r="AV74" s="1673"/>
      <c r="AW74" s="1673"/>
      <c r="AX74" s="1673"/>
      <c r="AY74" s="1673"/>
      <c r="AZ74" s="1673"/>
      <c r="BA74" s="1673"/>
      <c r="BB74" s="1673"/>
      <c r="BC74" s="146"/>
      <c r="BD74" s="146"/>
      <c r="BE74" s="146"/>
      <c r="BF74" s="66"/>
      <c r="BG74" s="42"/>
    </row>
    <row r="75" spans="1:59" ht="7.5" customHeight="1" x14ac:dyDescent="0.15">
      <c r="A75" s="47"/>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71"/>
      <c r="AP75" s="1674">
        <f>+AP63+AP66-AP69</f>
        <v>0</v>
      </c>
      <c r="AQ75" s="1675"/>
      <c r="AR75" s="1675"/>
      <c r="AS75" s="1675"/>
      <c r="AT75" s="1675"/>
      <c r="AU75" s="1675"/>
      <c r="AV75" s="1675"/>
      <c r="AW75" s="1675"/>
      <c r="AX75" s="1675"/>
      <c r="AY75" s="1675"/>
      <c r="AZ75" s="1675"/>
      <c r="BA75" s="1675"/>
      <c r="BB75" s="1675"/>
      <c r="BC75" s="69"/>
      <c r="BD75" s="69"/>
      <c r="BE75" s="69"/>
      <c r="BF75" s="65"/>
      <c r="BG75" s="42"/>
    </row>
    <row r="76" spans="1:59" ht="14.85" customHeight="1" x14ac:dyDescent="0.15">
      <c r="A76" s="231" t="s">
        <v>226</v>
      </c>
      <c r="B76" s="41"/>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237" t="s">
        <v>244</v>
      </c>
      <c r="AN76" s="41"/>
      <c r="AO76" s="54"/>
      <c r="AP76" s="1674"/>
      <c r="AQ76" s="1675"/>
      <c r="AR76" s="1675"/>
      <c r="AS76" s="1675"/>
      <c r="AT76" s="1675"/>
      <c r="AU76" s="1675"/>
      <c r="AV76" s="1675"/>
      <c r="AW76" s="1675"/>
      <c r="AX76" s="1675"/>
      <c r="AY76" s="1675"/>
      <c r="AZ76" s="1675"/>
      <c r="BA76" s="1675"/>
      <c r="BB76" s="1675"/>
      <c r="BC76" s="41"/>
      <c r="BD76" s="239" t="s">
        <v>341</v>
      </c>
      <c r="BE76" s="41"/>
      <c r="BF76" s="64"/>
      <c r="BG76" s="42"/>
    </row>
    <row r="77" spans="1:59" ht="7.5" customHeight="1" x14ac:dyDescent="0.15">
      <c r="A77" s="46"/>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55"/>
      <c r="AP77" s="1676"/>
      <c r="AQ77" s="1677"/>
      <c r="AR77" s="1677"/>
      <c r="AS77" s="1677"/>
      <c r="AT77" s="1677"/>
      <c r="AU77" s="1677"/>
      <c r="AV77" s="1677"/>
      <c r="AW77" s="1677"/>
      <c r="AX77" s="1677"/>
      <c r="AY77" s="1677"/>
      <c r="AZ77" s="1677"/>
      <c r="BA77" s="1677"/>
      <c r="BB77" s="1677"/>
      <c r="BC77" s="43"/>
      <c r="BD77" s="43"/>
      <c r="BE77" s="43"/>
      <c r="BF77" s="67"/>
      <c r="BG77" s="42"/>
    </row>
    <row r="78" spans="1:59" ht="5.0999999999999996" customHeight="1" x14ac:dyDescent="0.1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row>
  </sheetData>
  <mergeCells count="205">
    <mergeCell ref="AP63:BB65"/>
    <mergeCell ref="AP66:BB68"/>
    <mergeCell ref="AP69:BB71"/>
    <mergeCell ref="AP72:BB74"/>
    <mergeCell ref="AP75:BB77"/>
    <mergeCell ref="AE59:AK62"/>
    <mergeCell ref="AL59:AO60"/>
    <mergeCell ref="AP59:AW62"/>
    <mergeCell ref="AX59:AX60"/>
    <mergeCell ref="AY59:BE60"/>
    <mergeCell ref="BF59:BF60"/>
    <mergeCell ref="A61:G62"/>
    <mergeCell ref="H61:N62"/>
    <mergeCell ref="AL61:AO62"/>
    <mergeCell ref="AX61:AX62"/>
    <mergeCell ref="AY61:BE62"/>
    <mergeCell ref="BF61:BF62"/>
    <mergeCell ref="A54:G56"/>
    <mergeCell ref="H54:N58"/>
    <mergeCell ref="O54:AD56"/>
    <mergeCell ref="A57:G58"/>
    <mergeCell ref="O57:AD58"/>
    <mergeCell ref="A59:G60"/>
    <mergeCell ref="H59:H60"/>
    <mergeCell ref="I59:M60"/>
    <mergeCell ref="N59:N60"/>
    <mergeCell ref="O59:AD62"/>
    <mergeCell ref="AE58:AK58"/>
    <mergeCell ref="AL58:AO58"/>
    <mergeCell ref="AP58:AW58"/>
    <mergeCell ref="AY58:BF58"/>
    <mergeCell ref="AE56:AK56"/>
    <mergeCell ref="AL56:AO56"/>
    <mergeCell ref="AP56:AW56"/>
    <mergeCell ref="A44:G46"/>
    <mergeCell ref="H44:N48"/>
    <mergeCell ref="O44:AD46"/>
    <mergeCell ref="A47:G48"/>
    <mergeCell ref="O47:AD48"/>
    <mergeCell ref="A49:G51"/>
    <mergeCell ref="H49:N53"/>
    <mergeCell ref="O49:AD51"/>
    <mergeCell ref="A52:G53"/>
    <mergeCell ref="O52:AD53"/>
    <mergeCell ref="A34:G36"/>
    <mergeCell ref="H34:N38"/>
    <mergeCell ref="O34:AD36"/>
    <mergeCell ref="A37:G38"/>
    <mergeCell ref="O37:AD38"/>
    <mergeCell ref="A39:G41"/>
    <mergeCell ref="H39:N43"/>
    <mergeCell ref="O39:AD41"/>
    <mergeCell ref="A42:G43"/>
    <mergeCell ref="O42:AD43"/>
    <mergeCell ref="BC18:BD19"/>
    <mergeCell ref="S20:AF21"/>
    <mergeCell ref="AH20:BF22"/>
    <mergeCell ref="A21:D22"/>
    <mergeCell ref="E21:O22"/>
    <mergeCell ref="P21:Q22"/>
    <mergeCell ref="S22:AF23"/>
    <mergeCell ref="N24:AS26"/>
    <mergeCell ref="A27:N29"/>
    <mergeCell ref="Q27:S29"/>
    <mergeCell ref="T27:V29"/>
    <mergeCell ref="W27:X29"/>
    <mergeCell ref="Y27:AA29"/>
    <mergeCell ref="AB27:AC29"/>
    <mergeCell ref="AD27:AF29"/>
    <mergeCell ref="AG27:AJ29"/>
    <mergeCell ref="AK27:AM29"/>
    <mergeCell ref="AN27:AP29"/>
    <mergeCell ref="AQ27:AR29"/>
    <mergeCell ref="AS27:AU29"/>
    <mergeCell ref="AV27:AW29"/>
    <mergeCell ref="AX27:AZ29"/>
    <mergeCell ref="BA27:BE29"/>
    <mergeCell ref="AN23:AQ23"/>
    <mergeCell ref="S7:AF8"/>
    <mergeCell ref="AH7:BF10"/>
    <mergeCell ref="S9:AF10"/>
    <mergeCell ref="C10:E11"/>
    <mergeCell ref="F10:G11"/>
    <mergeCell ref="H10:I11"/>
    <mergeCell ref="J10:K11"/>
    <mergeCell ref="L10:M11"/>
    <mergeCell ref="N10:O11"/>
    <mergeCell ref="P10:Q11"/>
    <mergeCell ref="S11:AF12"/>
    <mergeCell ref="AH11:BF14"/>
    <mergeCell ref="S13:AF14"/>
    <mergeCell ref="S15:AF17"/>
    <mergeCell ref="AH15:BF17"/>
    <mergeCell ref="S18:AF19"/>
    <mergeCell ref="AJ18:AM19"/>
    <mergeCell ref="AN18:AR19"/>
    <mergeCell ref="AS18:AT19"/>
    <mergeCell ref="AU18:BB19"/>
    <mergeCell ref="AE55:AK55"/>
    <mergeCell ref="AL55:AO55"/>
    <mergeCell ref="AP55:AW55"/>
    <mergeCell ref="AY55:BF55"/>
    <mergeCell ref="AE49:AK49"/>
    <mergeCell ref="AL49:AO49"/>
    <mergeCell ref="AP49:AW49"/>
    <mergeCell ref="AY49:BF49"/>
    <mergeCell ref="AE50:AK50"/>
    <mergeCell ref="AL50:AO50"/>
    <mergeCell ref="AP50:AW50"/>
    <mergeCell ref="AY50:BF50"/>
    <mergeCell ref="AE51:AK51"/>
    <mergeCell ref="AL51:AO51"/>
    <mergeCell ref="AP51:AW51"/>
    <mergeCell ref="AY51:BF51"/>
    <mergeCell ref="AE46:AK46"/>
    <mergeCell ref="AY56:BF56"/>
    <mergeCell ref="AE57:AK57"/>
    <mergeCell ref="AL57:AO57"/>
    <mergeCell ref="AP57:AW57"/>
    <mergeCell ref="AY57:BF57"/>
    <mergeCell ref="AE52:AK52"/>
    <mergeCell ref="AL52:AO52"/>
    <mergeCell ref="AP52:AW52"/>
    <mergeCell ref="AY52:BF52"/>
    <mergeCell ref="AE53:AK53"/>
    <mergeCell ref="AL53:AO53"/>
    <mergeCell ref="AP53:AW53"/>
    <mergeCell ref="AY53:BF53"/>
    <mergeCell ref="AE54:AK54"/>
    <mergeCell ref="AL54:AO54"/>
    <mergeCell ref="AP54:AW54"/>
    <mergeCell ref="AY54:BF54"/>
    <mergeCell ref="AL46:AO46"/>
    <mergeCell ref="AP46:AW46"/>
    <mergeCell ref="AY46:BF46"/>
    <mergeCell ref="AE47:AK47"/>
    <mergeCell ref="AL47:AO47"/>
    <mergeCell ref="AP47:AW47"/>
    <mergeCell ref="AY47:BF47"/>
    <mergeCell ref="AE48:AK48"/>
    <mergeCell ref="AL48:AO48"/>
    <mergeCell ref="AP48:AW48"/>
    <mergeCell ref="AY48:BF48"/>
    <mergeCell ref="AE43:AK43"/>
    <mergeCell ref="AL43:AO43"/>
    <mergeCell ref="AP43:AW43"/>
    <mergeCell ref="AY43:BF43"/>
    <mergeCell ref="AE44:AK44"/>
    <mergeCell ref="AL44:AO44"/>
    <mergeCell ref="AP44:AW44"/>
    <mergeCell ref="AY44:BF44"/>
    <mergeCell ref="AE45:AK45"/>
    <mergeCell ref="AL45:AO45"/>
    <mergeCell ref="AP45:AW45"/>
    <mergeCell ref="AY45:BF45"/>
    <mergeCell ref="AE40:AK40"/>
    <mergeCell ref="AL40:AO40"/>
    <mergeCell ref="AP40:AW40"/>
    <mergeCell ref="AY40:BF40"/>
    <mergeCell ref="AE41:AK41"/>
    <mergeCell ref="AL41:AO41"/>
    <mergeCell ref="AP41:AW41"/>
    <mergeCell ref="AY41:BF41"/>
    <mergeCell ref="AE42:AK42"/>
    <mergeCell ref="AL42:AO42"/>
    <mergeCell ref="AP42:AW42"/>
    <mergeCell ref="AY42:BF42"/>
    <mergeCell ref="AE37:AK37"/>
    <mergeCell ref="AL37:AO37"/>
    <mergeCell ref="AP37:AW37"/>
    <mergeCell ref="AY37:BF37"/>
    <mergeCell ref="AE38:AK38"/>
    <mergeCell ref="AL38:AO38"/>
    <mergeCell ref="AP38:AW38"/>
    <mergeCell ref="AY38:BF38"/>
    <mergeCell ref="AE39:AK39"/>
    <mergeCell ref="AL39:AO39"/>
    <mergeCell ref="AP39:AW39"/>
    <mergeCell ref="AY39:BF39"/>
    <mergeCell ref="AE34:AK34"/>
    <mergeCell ref="AL34:AO34"/>
    <mergeCell ref="AP34:AW34"/>
    <mergeCell ref="AY34:BF34"/>
    <mergeCell ref="AE35:AK35"/>
    <mergeCell ref="AL35:AO35"/>
    <mergeCell ref="AP35:AW35"/>
    <mergeCell ref="AY35:BF35"/>
    <mergeCell ref="AE36:AK36"/>
    <mergeCell ref="AL36:AO36"/>
    <mergeCell ref="AP36:AW36"/>
    <mergeCell ref="AY36:BF36"/>
    <mergeCell ref="AR23:BD23"/>
    <mergeCell ref="BE23:BF23"/>
    <mergeCell ref="A30:N30"/>
    <mergeCell ref="A31:N31"/>
    <mergeCell ref="B32:G32"/>
    <mergeCell ref="I32:J32"/>
    <mergeCell ref="L32:M32"/>
    <mergeCell ref="A33:G33"/>
    <mergeCell ref="H33:N33"/>
    <mergeCell ref="AE33:AK33"/>
    <mergeCell ref="AL33:AO33"/>
    <mergeCell ref="AP33:BF33"/>
    <mergeCell ref="O30:AD33"/>
    <mergeCell ref="AE30:BF32"/>
  </mergeCells>
  <phoneticPr fontId="3"/>
  <pageMargins left="0.70866141732283472" right="0" top="0.39370078740157483" bottom="0.19685039370078741" header="0.51181102362204722" footer="0.51181102362204722"/>
  <pageSetup paperSize="9"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L1360"/>
  <sheetViews>
    <sheetView view="pageBreakPreview" zoomScaleSheetLayoutView="100" workbookViewId="0">
      <selection activeCell="A14" sqref="A14:G16"/>
    </sheetView>
  </sheetViews>
  <sheetFormatPr defaultColWidth="1.625" defaultRowHeight="9.9499999999999993" customHeight="1" x14ac:dyDescent="0.15"/>
  <cols>
    <col min="1" max="58" width="1.625" style="39"/>
    <col min="59" max="59" width="0.875" style="39" customWidth="1"/>
    <col min="60" max="16384" width="1.625" style="39"/>
  </cols>
  <sheetData>
    <row r="1" spans="1:63" ht="9.9499999999999993" customHeight="1" x14ac:dyDescent="0.15">
      <c r="A1" s="40" t="s">
        <v>482</v>
      </c>
      <c r="B1" s="42"/>
      <c r="C1" s="42"/>
      <c r="D1" s="42"/>
      <c r="E1" s="42"/>
      <c r="F1" s="42"/>
      <c r="G1" s="42"/>
      <c r="H1" s="42"/>
      <c r="I1" s="42"/>
      <c r="J1" s="42"/>
      <c r="K1" s="42"/>
      <c r="L1" s="42"/>
      <c r="M1" s="42"/>
      <c r="N1" s="42"/>
      <c r="O1" s="42"/>
      <c r="P1" s="42"/>
      <c r="Q1" s="42"/>
      <c r="R1" s="42"/>
      <c r="S1" s="42"/>
      <c r="T1" s="42"/>
      <c r="U1" s="42"/>
      <c r="V1" s="42"/>
      <c r="W1" s="42"/>
      <c r="X1" s="42"/>
      <c r="Y1" s="42"/>
      <c r="Z1" s="42"/>
      <c r="AA1" s="41"/>
      <c r="AB1" s="42"/>
      <c r="AC1" s="42"/>
      <c r="AD1" s="42"/>
      <c r="AE1" s="41"/>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row>
    <row r="2" spans="1:63" ht="9.9499999999999993" customHeight="1" x14ac:dyDescent="0.15">
      <c r="A2" s="40"/>
      <c r="B2" s="42"/>
      <c r="C2" s="42"/>
      <c r="D2" s="42"/>
      <c r="E2" s="42"/>
      <c r="F2" s="42"/>
      <c r="G2" s="42"/>
      <c r="H2" s="42"/>
      <c r="I2" s="42"/>
      <c r="J2" s="42"/>
      <c r="K2" s="42"/>
      <c r="L2" s="42"/>
      <c r="M2" s="42"/>
      <c r="N2" s="42"/>
      <c r="O2" s="42"/>
      <c r="P2" s="42"/>
      <c r="Q2" s="42"/>
      <c r="R2" s="42"/>
      <c r="S2" s="42"/>
      <c r="T2" s="42"/>
      <c r="U2" s="42"/>
      <c r="V2" s="42"/>
      <c r="W2" s="42"/>
      <c r="X2" s="42"/>
      <c r="Y2" s="42"/>
      <c r="Z2" s="42"/>
      <c r="AA2" s="41"/>
      <c r="AB2" s="42"/>
      <c r="AC2" s="42"/>
      <c r="AD2" s="42"/>
      <c r="AE2" s="41"/>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row>
    <row r="3" spans="1:63" ht="9.9499999999999993" customHeight="1" x14ac:dyDescent="0.15">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row>
    <row r="4" spans="1:63" ht="9.9499999999999993" customHeight="1" x14ac:dyDescent="0.15">
      <c r="A4" s="41"/>
      <c r="B4" s="41"/>
      <c r="C4" s="41"/>
      <c r="D4" s="41"/>
      <c r="E4" s="41"/>
      <c r="F4" s="41"/>
      <c r="G4" s="41"/>
      <c r="H4" s="41"/>
      <c r="I4" s="41"/>
      <c r="J4" s="41"/>
      <c r="K4" s="41"/>
      <c r="L4" s="41"/>
      <c r="M4" s="41"/>
      <c r="N4" s="1705" t="s">
        <v>198</v>
      </c>
      <c r="O4" s="1706"/>
      <c r="P4" s="1706"/>
      <c r="Q4" s="1706"/>
      <c r="R4" s="1706"/>
      <c r="S4" s="1706"/>
      <c r="T4" s="1706"/>
      <c r="U4" s="1706"/>
      <c r="V4" s="1706"/>
      <c r="W4" s="1706"/>
      <c r="X4" s="1706"/>
      <c r="Y4" s="1706"/>
      <c r="Z4" s="1706"/>
      <c r="AA4" s="1706"/>
      <c r="AB4" s="1706"/>
      <c r="AC4" s="1706"/>
      <c r="AD4" s="1706"/>
      <c r="AE4" s="1706"/>
      <c r="AF4" s="1706"/>
      <c r="AG4" s="1706"/>
      <c r="AH4" s="1706"/>
      <c r="AI4" s="1706"/>
      <c r="AJ4" s="1706"/>
      <c r="AK4" s="1706"/>
      <c r="AL4" s="1706"/>
      <c r="AM4" s="1706"/>
      <c r="AN4" s="1706"/>
      <c r="AO4" s="1706"/>
      <c r="AP4" s="1706"/>
      <c r="AQ4" s="1706"/>
      <c r="AR4" s="1706"/>
      <c r="AS4" s="1706"/>
      <c r="AT4" s="1706"/>
      <c r="AU4" s="1706"/>
      <c r="AV4" s="42"/>
      <c r="AW4" s="42"/>
      <c r="AX4" s="42"/>
      <c r="AY4" s="42"/>
      <c r="AZ4" s="42"/>
      <c r="BA4" s="42"/>
      <c r="BB4" s="42"/>
      <c r="BC4" s="42"/>
      <c r="BD4" s="42"/>
      <c r="BE4" s="42"/>
      <c r="BF4" s="42"/>
      <c r="BG4" s="42"/>
    </row>
    <row r="5" spans="1:63" ht="9.9499999999999993" customHeight="1" x14ac:dyDescent="0.15">
      <c r="A5" s="41"/>
      <c r="B5" s="41"/>
      <c r="C5" s="41"/>
      <c r="D5" s="41"/>
      <c r="E5" s="41"/>
      <c r="F5" s="41"/>
      <c r="G5" s="41"/>
      <c r="H5" s="41"/>
      <c r="I5" s="41"/>
      <c r="J5" s="41"/>
      <c r="K5" s="41"/>
      <c r="L5" s="41"/>
      <c r="M5" s="41"/>
      <c r="N5" s="1706"/>
      <c r="O5" s="1706"/>
      <c r="P5" s="1706"/>
      <c r="Q5" s="1706"/>
      <c r="R5" s="1706"/>
      <c r="S5" s="1706"/>
      <c r="T5" s="1706"/>
      <c r="U5" s="1706"/>
      <c r="V5" s="1706"/>
      <c r="W5" s="1706"/>
      <c r="X5" s="1706"/>
      <c r="Y5" s="1706"/>
      <c r="Z5" s="1706"/>
      <c r="AA5" s="1706"/>
      <c r="AB5" s="1706"/>
      <c r="AC5" s="1706"/>
      <c r="AD5" s="1706"/>
      <c r="AE5" s="1706"/>
      <c r="AF5" s="1706"/>
      <c r="AG5" s="1706"/>
      <c r="AH5" s="1706"/>
      <c r="AI5" s="1706"/>
      <c r="AJ5" s="1706"/>
      <c r="AK5" s="1706"/>
      <c r="AL5" s="1706"/>
      <c r="AM5" s="1706"/>
      <c r="AN5" s="1706"/>
      <c r="AO5" s="1706"/>
      <c r="AP5" s="1706"/>
      <c r="AQ5" s="1706"/>
      <c r="AR5" s="1706"/>
      <c r="AS5" s="1706"/>
      <c r="AT5" s="1706"/>
      <c r="AU5" s="1706"/>
      <c r="AV5" s="42"/>
      <c r="AW5" s="42"/>
      <c r="AX5" s="42"/>
      <c r="AY5" s="42"/>
      <c r="AZ5" s="42"/>
      <c r="BA5" s="42"/>
      <c r="BB5" s="42"/>
      <c r="BC5" s="42"/>
      <c r="BD5" s="42"/>
      <c r="BE5" s="42"/>
      <c r="BF5" s="42"/>
      <c r="BG5" s="42"/>
    </row>
    <row r="6" spans="1:63" ht="9.9499999999999993" customHeight="1" x14ac:dyDescent="0.15">
      <c r="A6" s="41"/>
      <c r="B6" s="41"/>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2"/>
      <c r="AR6" s="42"/>
      <c r="AS6" s="42"/>
      <c r="AT6" s="42"/>
      <c r="AU6" s="42"/>
      <c r="AV6" s="42"/>
      <c r="AW6" s="42"/>
      <c r="AX6" s="42"/>
      <c r="AY6" s="42"/>
      <c r="AZ6" s="42"/>
      <c r="BA6" s="42"/>
      <c r="BB6" s="42"/>
      <c r="BC6" s="214" t="s">
        <v>228</v>
      </c>
      <c r="BD6" s="42"/>
      <c r="BE6" s="42"/>
      <c r="BF6" s="42"/>
      <c r="BG6" s="42"/>
    </row>
    <row r="7" spans="1:63" ht="12" customHeight="1" x14ac:dyDescent="0.15">
      <c r="A7" s="1399" t="s">
        <v>483</v>
      </c>
      <c r="B7" s="1400"/>
      <c r="C7" s="1400"/>
      <c r="D7" s="1400"/>
      <c r="E7" s="1400"/>
      <c r="F7" s="1400"/>
      <c r="G7" s="1400"/>
      <c r="H7" s="1400"/>
      <c r="I7" s="1400"/>
      <c r="J7" s="1400"/>
      <c r="K7" s="1400"/>
      <c r="L7" s="1400"/>
      <c r="M7" s="1400"/>
      <c r="N7" s="1401"/>
      <c r="O7" s="1710">
        <f>IF(ISBLANK('報告書(１葉)'!AH11)," ",'報告書(１葉)'!AH11)</f>
        <v>0</v>
      </c>
      <c r="P7" s="1711"/>
      <c r="Q7" s="1711"/>
      <c r="R7" s="1711"/>
      <c r="S7" s="1711"/>
      <c r="T7" s="1711"/>
      <c r="U7" s="1711"/>
      <c r="V7" s="1711"/>
      <c r="W7" s="1711"/>
      <c r="X7" s="1711"/>
      <c r="Y7" s="1711"/>
      <c r="Z7" s="1711"/>
      <c r="AA7" s="1711"/>
      <c r="AB7" s="1711"/>
      <c r="AC7" s="1711"/>
      <c r="AD7" s="1711"/>
      <c r="AE7" s="1711"/>
      <c r="AF7" s="1711"/>
      <c r="AG7" s="1711"/>
      <c r="AH7" s="1711"/>
      <c r="AI7" s="1711"/>
      <c r="AJ7" s="1711"/>
      <c r="AK7" s="1711"/>
      <c r="AL7" s="1711"/>
      <c r="AM7" s="1711"/>
      <c r="AN7" s="1711"/>
      <c r="AO7" s="1711"/>
      <c r="AP7" s="1711"/>
      <c r="AQ7" s="1711"/>
      <c r="AR7" s="1711"/>
      <c r="AS7" s="1711"/>
      <c r="AT7" s="1711"/>
      <c r="AU7" s="1711"/>
      <c r="AV7" s="1711"/>
      <c r="AW7" s="1711"/>
      <c r="AX7" s="1711"/>
      <c r="AY7" s="1711"/>
      <c r="AZ7" s="1711"/>
      <c r="BA7" s="1711"/>
      <c r="BB7" s="1711"/>
      <c r="BC7" s="1711"/>
      <c r="BD7" s="1711"/>
      <c r="BE7" s="1711"/>
      <c r="BF7" s="1712"/>
      <c r="BG7" s="42"/>
    </row>
    <row r="8" spans="1:63" ht="12" customHeight="1" x14ac:dyDescent="0.15">
      <c r="A8" s="1402"/>
      <c r="B8" s="1403"/>
      <c r="C8" s="1403"/>
      <c r="D8" s="1403"/>
      <c r="E8" s="1403"/>
      <c r="F8" s="1403"/>
      <c r="G8" s="1403"/>
      <c r="H8" s="1403"/>
      <c r="I8" s="1403"/>
      <c r="J8" s="1403"/>
      <c r="K8" s="1403"/>
      <c r="L8" s="1403"/>
      <c r="M8" s="1403"/>
      <c r="N8" s="1404"/>
      <c r="O8" s="1713"/>
      <c r="P8" s="1714"/>
      <c r="Q8" s="1714"/>
      <c r="R8" s="1714"/>
      <c r="S8" s="1714"/>
      <c r="T8" s="1714"/>
      <c r="U8" s="1714"/>
      <c r="V8" s="1714"/>
      <c r="W8" s="1714"/>
      <c r="X8" s="1714"/>
      <c r="Y8" s="1714"/>
      <c r="Z8" s="1714"/>
      <c r="AA8" s="1714"/>
      <c r="AB8" s="1714"/>
      <c r="AC8" s="1714"/>
      <c r="AD8" s="1714"/>
      <c r="AE8" s="1714"/>
      <c r="AF8" s="1714"/>
      <c r="AG8" s="1714"/>
      <c r="AH8" s="1714"/>
      <c r="AI8" s="1714"/>
      <c r="AJ8" s="1714"/>
      <c r="AK8" s="1714"/>
      <c r="AL8" s="1714"/>
      <c r="AM8" s="1714"/>
      <c r="AN8" s="1714"/>
      <c r="AO8" s="1714"/>
      <c r="AP8" s="1714"/>
      <c r="AQ8" s="1714"/>
      <c r="AR8" s="1714"/>
      <c r="AS8" s="1714"/>
      <c r="AT8" s="1714"/>
      <c r="AU8" s="1714"/>
      <c r="AV8" s="1714"/>
      <c r="AW8" s="1714"/>
      <c r="AX8" s="1714"/>
      <c r="AY8" s="1714"/>
      <c r="AZ8" s="1714"/>
      <c r="BA8" s="1714"/>
      <c r="BB8" s="1714"/>
      <c r="BC8" s="1714"/>
      <c r="BD8" s="1714"/>
      <c r="BE8" s="1714"/>
      <c r="BF8" s="1715"/>
      <c r="BG8" s="42"/>
    </row>
    <row r="9" spans="1:63" ht="12" customHeight="1" x14ac:dyDescent="0.15">
      <c r="A9" s="1707"/>
      <c r="B9" s="1708"/>
      <c r="C9" s="1708"/>
      <c r="D9" s="1708"/>
      <c r="E9" s="1708"/>
      <c r="F9" s="1708"/>
      <c r="G9" s="1708"/>
      <c r="H9" s="1708"/>
      <c r="I9" s="1708"/>
      <c r="J9" s="1708"/>
      <c r="K9" s="1708"/>
      <c r="L9" s="1708"/>
      <c r="M9" s="1708"/>
      <c r="N9" s="1709"/>
      <c r="O9" s="1716"/>
      <c r="P9" s="1717"/>
      <c r="Q9" s="1717"/>
      <c r="R9" s="1717"/>
      <c r="S9" s="1717"/>
      <c r="T9" s="1717"/>
      <c r="U9" s="1717"/>
      <c r="V9" s="1717"/>
      <c r="W9" s="1717"/>
      <c r="X9" s="1717"/>
      <c r="Y9" s="1717"/>
      <c r="Z9" s="1717"/>
      <c r="AA9" s="1717"/>
      <c r="AB9" s="1717"/>
      <c r="AC9" s="1717"/>
      <c r="AD9" s="1717"/>
      <c r="AE9" s="1717"/>
      <c r="AF9" s="1717"/>
      <c r="AG9" s="1717"/>
      <c r="AH9" s="1717"/>
      <c r="AI9" s="1717"/>
      <c r="AJ9" s="1717"/>
      <c r="AK9" s="1717"/>
      <c r="AL9" s="1717"/>
      <c r="AM9" s="1717"/>
      <c r="AN9" s="1717"/>
      <c r="AO9" s="1717"/>
      <c r="AP9" s="1717"/>
      <c r="AQ9" s="1717"/>
      <c r="AR9" s="1717"/>
      <c r="AS9" s="1717"/>
      <c r="AT9" s="1717"/>
      <c r="AU9" s="1717"/>
      <c r="AV9" s="1717"/>
      <c r="AW9" s="1717"/>
      <c r="AX9" s="1717"/>
      <c r="AY9" s="1717"/>
      <c r="AZ9" s="1717"/>
      <c r="BA9" s="1717"/>
      <c r="BB9" s="1717"/>
      <c r="BC9" s="1717"/>
      <c r="BD9" s="1717"/>
      <c r="BE9" s="1717"/>
      <c r="BF9" s="1718"/>
      <c r="BG9" s="42"/>
    </row>
    <row r="10" spans="1:63" ht="8.4499999999999993" customHeight="1" x14ac:dyDescent="0.15">
      <c r="A10" s="1719" t="s">
        <v>484</v>
      </c>
      <c r="B10" s="1575"/>
      <c r="C10" s="1575"/>
      <c r="D10" s="1575"/>
      <c r="E10" s="1575"/>
      <c r="F10" s="1575"/>
      <c r="G10" s="1575"/>
      <c r="H10" s="1575"/>
      <c r="I10" s="1575"/>
      <c r="J10" s="1575"/>
      <c r="K10" s="1575"/>
      <c r="L10" s="1575"/>
      <c r="M10" s="1575"/>
      <c r="N10" s="1576"/>
      <c r="O10" s="1574" t="s">
        <v>372</v>
      </c>
      <c r="P10" s="1575"/>
      <c r="Q10" s="1575"/>
      <c r="R10" s="1575"/>
      <c r="S10" s="1575"/>
      <c r="T10" s="1575"/>
      <c r="U10" s="1575"/>
      <c r="V10" s="1575"/>
      <c r="W10" s="1575"/>
      <c r="X10" s="1575"/>
      <c r="Y10" s="1575"/>
      <c r="Z10" s="1575"/>
      <c r="AA10" s="1575"/>
      <c r="AB10" s="1575"/>
      <c r="AC10" s="1575"/>
      <c r="AD10" s="1576"/>
      <c r="AE10" s="1581" t="s">
        <v>478</v>
      </c>
      <c r="AF10" s="1582"/>
      <c r="AG10" s="1582"/>
      <c r="AH10" s="1582"/>
      <c r="AI10" s="1582"/>
      <c r="AJ10" s="1582"/>
      <c r="AK10" s="1582"/>
      <c r="AL10" s="1582"/>
      <c r="AM10" s="1582"/>
      <c r="AN10" s="1582"/>
      <c r="AO10" s="1582"/>
      <c r="AP10" s="1582"/>
      <c r="AQ10" s="1582"/>
      <c r="AR10" s="1582"/>
      <c r="AS10" s="1582"/>
      <c r="AT10" s="1582"/>
      <c r="AU10" s="1582"/>
      <c r="AV10" s="1582"/>
      <c r="AW10" s="1582"/>
      <c r="AX10" s="1582"/>
      <c r="AY10" s="1582"/>
      <c r="AZ10" s="1582"/>
      <c r="BA10" s="1582"/>
      <c r="BB10" s="1582"/>
      <c r="BC10" s="1582"/>
      <c r="BD10" s="1582"/>
      <c r="BE10" s="1582"/>
      <c r="BF10" s="1583"/>
      <c r="BG10" s="42"/>
    </row>
    <row r="11" spans="1:63" ht="8.4499999999999993" customHeight="1" x14ac:dyDescent="0.15">
      <c r="A11" s="1720"/>
      <c r="B11" s="1422"/>
      <c r="C11" s="1422"/>
      <c r="D11" s="1422"/>
      <c r="E11" s="1422"/>
      <c r="F11" s="1422"/>
      <c r="G11" s="1422"/>
      <c r="H11" s="1422"/>
      <c r="I11" s="1422"/>
      <c r="J11" s="1422"/>
      <c r="K11" s="1422"/>
      <c r="L11" s="1422"/>
      <c r="M11" s="1422"/>
      <c r="N11" s="1577"/>
      <c r="O11" s="1421"/>
      <c r="P11" s="1422"/>
      <c r="Q11" s="1422"/>
      <c r="R11" s="1422"/>
      <c r="S11" s="1422"/>
      <c r="T11" s="1422"/>
      <c r="U11" s="1422"/>
      <c r="V11" s="1422"/>
      <c r="W11" s="1422"/>
      <c r="X11" s="1422"/>
      <c r="Y11" s="1422"/>
      <c r="Z11" s="1422"/>
      <c r="AA11" s="1422"/>
      <c r="AB11" s="1422"/>
      <c r="AC11" s="1422"/>
      <c r="AD11" s="1577"/>
      <c r="AE11" s="1584"/>
      <c r="AF11" s="1585"/>
      <c r="AG11" s="1585"/>
      <c r="AH11" s="1585"/>
      <c r="AI11" s="1585"/>
      <c r="AJ11" s="1585"/>
      <c r="AK11" s="1585"/>
      <c r="AL11" s="1585"/>
      <c r="AM11" s="1585"/>
      <c r="AN11" s="1585"/>
      <c r="AO11" s="1585"/>
      <c r="AP11" s="1585"/>
      <c r="AQ11" s="1585"/>
      <c r="AR11" s="1585"/>
      <c r="AS11" s="1585"/>
      <c r="AT11" s="1585"/>
      <c r="AU11" s="1585"/>
      <c r="AV11" s="1585"/>
      <c r="AW11" s="1585"/>
      <c r="AX11" s="1585"/>
      <c r="AY11" s="1585"/>
      <c r="AZ11" s="1585"/>
      <c r="BA11" s="1585"/>
      <c r="BB11" s="1585"/>
      <c r="BC11" s="1585"/>
      <c r="BD11" s="1585"/>
      <c r="BE11" s="1585"/>
      <c r="BF11" s="1586"/>
      <c r="BG11" s="42"/>
    </row>
    <row r="12" spans="1:63" ht="8.4499999999999993" customHeight="1" x14ac:dyDescent="0.15">
      <c r="A12" s="1721"/>
      <c r="B12" s="1579"/>
      <c r="C12" s="1579"/>
      <c r="D12" s="1579"/>
      <c r="E12" s="1579"/>
      <c r="F12" s="1579"/>
      <c r="G12" s="1579"/>
      <c r="H12" s="1579"/>
      <c r="I12" s="1579"/>
      <c r="J12" s="1579"/>
      <c r="K12" s="1579"/>
      <c r="L12" s="1579"/>
      <c r="M12" s="1579"/>
      <c r="N12" s="1580"/>
      <c r="O12" s="1421"/>
      <c r="P12" s="1422"/>
      <c r="Q12" s="1422"/>
      <c r="R12" s="1422"/>
      <c r="S12" s="1422"/>
      <c r="T12" s="1422"/>
      <c r="U12" s="1422"/>
      <c r="V12" s="1422"/>
      <c r="W12" s="1422"/>
      <c r="X12" s="1422"/>
      <c r="Y12" s="1422"/>
      <c r="Z12" s="1422"/>
      <c r="AA12" s="1422"/>
      <c r="AB12" s="1422"/>
      <c r="AC12" s="1422"/>
      <c r="AD12" s="1577"/>
      <c r="AE12" s="1587"/>
      <c r="AF12" s="1588"/>
      <c r="AG12" s="1588"/>
      <c r="AH12" s="1588"/>
      <c r="AI12" s="1588"/>
      <c r="AJ12" s="1588"/>
      <c r="AK12" s="1588"/>
      <c r="AL12" s="1588"/>
      <c r="AM12" s="1588"/>
      <c r="AN12" s="1588"/>
      <c r="AO12" s="1588"/>
      <c r="AP12" s="1588"/>
      <c r="AQ12" s="1588"/>
      <c r="AR12" s="1588"/>
      <c r="AS12" s="1588"/>
      <c r="AT12" s="1588"/>
      <c r="AU12" s="1588"/>
      <c r="AV12" s="1588"/>
      <c r="AW12" s="1588"/>
      <c r="AX12" s="1588"/>
      <c r="AY12" s="1588"/>
      <c r="AZ12" s="1588"/>
      <c r="BA12" s="1588"/>
      <c r="BB12" s="1588"/>
      <c r="BC12" s="1588"/>
      <c r="BD12" s="1588"/>
      <c r="BE12" s="1588"/>
      <c r="BF12" s="1589"/>
      <c r="BG12" s="42"/>
    </row>
    <row r="13" spans="1:63" ht="12.95" customHeight="1" x14ac:dyDescent="0.15">
      <c r="A13" s="1568" t="s">
        <v>470</v>
      </c>
      <c r="B13" s="1569"/>
      <c r="C13" s="1569"/>
      <c r="D13" s="1569"/>
      <c r="E13" s="1569"/>
      <c r="F13" s="1569"/>
      <c r="G13" s="1570"/>
      <c r="H13" s="431" t="s">
        <v>472</v>
      </c>
      <c r="I13" s="431"/>
      <c r="J13" s="431"/>
      <c r="K13" s="431"/>
      <c r="L13" s="431"/>
      <c r="M13" s="431"/>
      <c r="N13" s="431"/>
      <c r="O13" s="1578"/>
      <c r="P13" s="1579"/>
      <c r="Q13" s="1579"/>
      <c r="R13" s="1579"/>
      <c r="S13" s="1579"/>
      <c r="T13" s="1579"/>
      <c r="U13" s="1579"/>
      <c r="V13" s="1579"/>
      <c r="W13" s="1579"/>
      <c r="X13" s="1579"/>
      <c r="Y13" s="1579"/>
      <c r="Z13" s="1579"/>
      <c r="AA13" s="1579"/>
      <c r="AB13" s="1579"/>
      <c r="AC13" s="1579"/>
      <c r="AD13" s="1580"/>
      <c r="AE13" s="431" t="s">
        <v>167</v>
      </c>
      <c r="AF13" s="431"/>
      <c r="AG13" s="431"/>
      <c r="AH13" s="431"/>
      <c r="AI13" s="431"/>
      <c r="AJ13" s="431"/>
      <c r="AK13" s="431"/>
      <c r="AL13" s="431" t="s">
        <v>473</v>
      </c>
      <c r="AM13" s="431"/>
      <c r="AN13" s="431"/>
      <c r="AO13" s="431"/>
      <c r="AP13" s="1571" t="s">
        <v>475</v>
      </c>
      <c r="AQ13" s="1569"/>
      <c r="AR13" s="1569"/>
      <c r="AS13" s="1569"/>
      <c r="AT13" s="1569"/>
      <c r="AU13" s="1569"/>
      <c r="AV13" s="1569"/>
      <c r="AW13" s="1569"/>
      <c r="AX13" s="1572"/>
      <c r="AY13" s="1572"/>
      <c r="AZ13" s="1572"/>
      <c r="BA13" s="1572"/>
      <c r="BB13" s="1572"/>
      <c r="BC13" s="1572"/>
      <c r="BD13" s="1572"/>
      <c r="BE13" s="1572"/>
      <c r="BF13" s="1573"/>
      <c r="BG13" s="42"/>
    </row>
    <row r="14" spans="1:63" ht="12.95" customHeight="1" x14ac:dyDescent="0.15">
      <c r="A14" s="1641"/>
      <c r="B14" s="1642"/>
      <c r="C14" s="1642"/>
      <c r="D14" s="1642"/>
      <c r="E14" s="1642"/>
      <c r="F14" s="1642"/>
      <c r="G14" s="1642"/>
      <c r="H14" s="1645"/>
      <c r="I14" s="1645"/>
      <c r="J14" s="1645"/>
      <c r="K14" s="1645"/>
      <c r="L14" s="1645"/>
      <c r="M14" s="1645"/>
      <c r="N14" s="1645"/>
      <c r="O14" s="1646"/>
      <c r="P14" s="1646"/>
      <c r="Q14" s="1646"/>
      <c r="R14" s="1646"/>
      <c r="S14" s="1646"/>
      <c r="T14" s="1646"/>
      <c r="U14" s="1646"/>
      <c r="V14" s="1646"/>
      <c r="W14" s="1646"/>
      <c r="X14" s="1646"/>
      <c r="Y14" s="1646"/>
      <c r="Z14" s="1646"/>
      <c r="AA14" s="1646"/>
      <c r="AB14" s="1646"/>
      <c r="AC14" s="1646"/>
      <c r="AD14" s="1646"/>
      <c r="AE14" s="1590"/>
      <c r="AF14" s="1591"/>
      <c r="AG14" s="1591"/>
      <c r="AH14" s="1591"/>
      <c r="AI14" s="1591"/>
      <c r="AJ14" s="1591"/>
      <c r="AK14" s="1591"/>
      <c r="AL14" s="1592"/>
      <c r="AM14" s="1593"/>
      <c r="AN14" s="1593"/>
      <c r="AO14" s="1594"/>
      <c r="AP14" s="1595"/>
      <c r="AQ14" s="1595"/>
      <c r="AR14" s="1595"/>
      <c r="AS14" s="1595"/>
      <c r="AT14" s="1595"/>
      <c r="AU14" s="1595"/>
      <c r="AV14" s="1595"/>
      <c r="AW14" s="1595"/>
      <c r="AX14" s="238" t="s">
        <v>386</v>
      </c>
      <c r="AY14" s="1595"/>
      <c r="AZ14" s="1595"/>
      <c r="BA14" s="1595"/>
      <c r="BB14" s="1595"/>
      <c r="BC14" s="1595"/>
      <c r="BD14" s="1595"/>
      <c r="BE14" s="1595"/>
      <c r="BF14" s="1595"/>
      <c r="BG14" s="45"/>
      <c r="BH14" s="80"/>
      <c r="BI14" s="80"/>
      <c r="BJ14" s="80"/>
      <c r="BK14" s="80"/>
    </row>
    <row r="15" spans="1:63" ht="12.95" customHeight="1" x14ac:dyDescent="0.15">
      <c r="A15" s="1643"/>
      <c r="B15" s="1644"/>
      <c r="C15" s="1644"/>
      <c r="D15" s="1644"/>
      <c r="E15" s="1644"/>
      <c r="F15" s="1644"/>
      <c r="G15" s="1644"/>
      <c r="H15" s="1645"/>
      <c r="I15" s="1645"/>
      <c r="J15" s="1645"/>
      <c r="K15" s="1645"/>
      <c r="L15" s="1645"/>
      <c r="M15" s="1645"/>
      <c r="N15" s="1645"/>
      <c r="O15" s="1647"/>
      <c r="P15" s="1647"/>
      <c r="Q15" s="1647"/>
      <c r="R15" s="1647"/>
      <c r="S15" s="1647"/>
      <c r="T15" s="1647"/>
      <c r="U15" s="1647"/>
      <c r="V15" s="1647"/>
      <c r="W15" s="1647"/>
      <c r="X15" s="1647"/>
      <c r="Y15" s="1647"/>
      <c r="Z15" s="1647"/>
      <c r="AA15" s="1647"/>
      <c r="AB15" s="1647"/>
      <c r="AC15" s="1647"/>
      <c r="AD15" s="1647"/>
      <c r="AE15" s="1592"/>
      <c r="AF15" s="1593"/>
      <c r="AG15" s="1593"/>
      <c r="AH15" s="1593"/>
      <c r="AI15" s="1593"/>
      <c r="AJ15" s="1593"/>
      <c r="AK15" s="1593"/>
      <c r="AL15" s="1592"/>
      <c r="AM15" s="1593"/>
      <c r="AN15" s="1593"/>
      <c r="AO15" s="1594"/>
      <c r="AP15" s="1595"/>
      <c r="AQ15" s="1595"/>
      <c r="AR15" s="1595"/>
      <c r="AS15" s="1595"/>
      <c r="AT15" s="1595"/>
      <c r="AU15" s="1595"/>
      <c r="AV15" s="1595"/>
      <c r="AW15" s="1595"/>
      <c r="AX15" s="238" t="s">
        <v>386</v>
      </c>
      <c r="AY15" s="1595"/>
      <c r="AZ15" s="1595"/>
      <c r="BA15" s="1595"/>
      <c r="BB15" s="1595"/>
      <c r="BC15" s="1595"/>
      <c r="BD15" s="1595"/>
      <c r="BE15" s="1595"/>
      <c r="BF15" s="1595"/>
      <c r="BG15" s="45"/>
      <c r="BH15" s="80"/>
      <c r="BI15" s="80"/>
      <c r="BJ15" s="80"/>
      <c r="BK15" s="80"/>
    </row>
    <row r="16" spans="1:63" ht="12.95" customHeight="1" x14ac:dyDescent="0.15">
      <c r="A16" s="1643"/>
      <c r="B16" s="1644"/>
      <c r="C16" s="1644"/>
      <c r="D16" s="1644"/>
      <c r="E16" s="1644"/>
      <c r="F16" s="1644"/>
      <c r="G16" s="1644"/>
      <c r="H16" s="1645"/>
      <c r="I16" s="1645"/>
      <c r="J16" s="1645"/>
      <c r="K16" s="1645"/>
      <c r="L16" s="1645"/>
      <c r="M16" s="1645"/>
      <c r="N16" s="1645"/>
      <c r="O16" s="1647"/>
      <c r="P16" s="1647"/>
      <c r="Q16" s="1647"/>
      <c r="R16" s="1647"/>
      <c r="S16" s="1647"/>
      <c r="T16" s="1647"/>
      <c r="U16" s="1647"/>
      <c r="V16" s="1647"/>
      <c r="W16" s="1647"/>
      <c r="X16" s="1647"/>
      <c r="Y16" s="1647"/>
      <c r="Z16" s="1647"/>
      <c r="AA16" s="1647"/>
      <c r="AB16" s="1647"/>
      <c r="AC16" s="1647"/>
      <c r="AD16" s="1647"/>
      <c r="AE16" s="1592"/>
      <c r="AF16" s="1593"/>
      <c r="AG16" s="1593"/>
      <c r="AH16" s="1593"/>
      <c r="AI16" s="1593"/>
      <c r="AJ16" s="1593"/>
      <c r="AK16" s="1593"/>
      <c r="AL16" s="1592"/>
      <c r="AM16" s="1593"/>
      <c r="AN16" s="1593"/>
      <c r="AO16" s="1594"/>
      <c r="AP16" s="1595"/>
      <c r="AQ16" s="1595"/>
      <c r="AR16" s="1595"/>
      <c r="AS16" s="1595"/>
      <c r="AT16" s="1595"/>
      <c r="AU16" s="1595"/>
      <c r="AV16" s="1595"/>
      <c r="AW16" s="1595"/>
      <c r="AX16" s="238" t="s">
        <v>386</v>
      </c>
      <c r="AY16" s="1595"/>
      <c r="AZ16" s="1595"/>
      <c r="BA16" s="1595"/>
      <c r="BB16" s="1595"/>
      <c r="BC16" s="1595"/>
      <c r="BD16" s="1595"/>
      <c r="BE16" s="1595"/>
      <c r="BF16" s="1595"/>
      <c r="BG16" s="45"/>
      <c r="BH16" s="80"/>
      <c r="BI16" s="80"/>
      <c r="BJ16" s="80"/>
      <c r="BK16" s="80"/>
    </row>
    <row r="17" spans="1:63" ht="12.95" customHeight="1" x14ac:dyDescent="0.15">
      <c r="A17" s="1648"/>
      <c r="B17" s="1649"/>
      <c r="C17" s="1649"/>
      <c r="D17" s="1649"/>
      <c r="E17" s="1649"/>
      <c r="F17" s="1649"/>
      <c r="G17" s="1649"/>
      <c r="H17" s="1645"/>
      <c r="I17" s="1645"/>
      <c r="J17" s="1645"/>
      <c r="K17" s="1645"/>
      <c r="L17" s="1645"/>
      <c r="M17" s="1645"/>
      <c r="N17" s="1645"/>
      <c r="O17" s="1652"/>
      <c r="P17" s="1652"/>
      <c r="Q17" s="1652"/>
      <c r="R17" s="1652"/>
      <c r="S17" s="1652"/>
      <c r="T17" s="1652"/>
      <c r="U17" s="1652"/>
      <c r="V17" s="1652"/>
      <c r="W17" s="1652"/>
      <c r="X17" s="1652"/>
      <c r="Y17" s="1652"/>
      <c r="Z17" s="1652"/>
      <c r="AA17" s="1652"/>
      <c r="AB17" s="1652"/>
      <c r="AC17" s="1652"/>
      <c r="AD17" s="1652"/>
      <c r="AE17" s="1592"/>
      <c r="AF17" s="1593"/>
      <c r="AG17" s="1593"/>
      <c r="AH17" s="1593"/>
      <c r="AI17" s="1593"/>
      <c r="AJ17" s="1593"/>
      <c r="AK17" s="1593"/>
      <c r="AL17" s="1592"/>
      <c r="AM17" s="1593"/>
      <c r="AN17" s="1593"/>
      <c r="AO17" s="1594"/>
      <c r="AP17" s="1595"/>
      <c r="AQ17" s="1595"/>
      <c r="AR17" s="1595"/>
      <c r="AS17" s="1595"/>
      <c r="AT17" s="1595"/>
      <c r="AU17" s="1595"/>
      <c r="AV17" s="1595"/>
      <c r="AW17" s="1595"/>
      <c r="AX17" s="238" t="s">
        <v>386</v>
      </c>
      <c r="AY17" s="1595"/>
      <c r="AZ17" s="1595"/>
      <c r="BA17" s="1595"/>
      <c r="BB17" s="1595"/>
      <c r="BC17" s="1595"/>
      <c r="BD17" s="1595"/>
      <c r="BE17" s="1595"/>
      <c r="BF17" s="1595"/>
      <c r="BG17" s="45"/>
      <c r="BH17" s="80"/>
      <c r="BI17" s="80"/>
      <c r="BJ17" s="80"/>
      <c r="BK17" s="80"/>
    </row>
    <row r="18" spans="1:63" ht="12.95" customHeight="1" x14ac:dyDescent="0.15">
      <c r="A18" s="1650"/>
      <c r="B18" s="1651"/>
      <c r="C18" s="1651"/>
      <c r="D18" s="1651"/>
      <c r="E18" s="1651"/>
      <c r="F18" s="1651"/>
      <c r="G18" s="1651"/>
      <c r="H18" s="1645"/>
      <c r="I18" s="1645"/>
      <c r="J18" s="1645"/>
      <c r="K18" s="1645"/>
      <c r="L18" s="1645"/>
      <c r="M18" s="1645"/>
      <c r="N18" s="1645"/>
      <c r="O18" s="1653"/>
      <c r="P18" s="1653"/>
      <c r="Q18" s="1653"/>
      <c r="R18" s="1653"/>
      <c r="S18" s="1653"/>
      <c r="T18" s="1653"/>
      <c r="U18" s="1653"/>
      <c r="V18" s="1653"/>
      <c r="W18" s="1653"/>
      <c r="X18" s="1653"/>
      <c r="Y18" s="1653"/>
      <c r="Z18" s="1653"/>
      <c r="AA18" s="1653"/>
      <c r="AB18" s="1653"/>
      <c r="AC18" s="1653"/>
      <c r="AD18" s="1653"/>
      <c r="AE18" s="1592"/>
      <c r="AF18" s="1593"/>
      <c r="AG18" s="1593"/>
      <c r="AH18" s="1593"/>
      <c r="AI18" s="1593"/>
      <c r="AJ18" s="1593"/>
      <c r="AK18" s="1593"/>
      <c r="AL18" s="1592"/>
      <c r="AM18" s="1593"/>
      <c r="AN18" s="1593"/>
      <c r="AO18" s="1594"/>
      <c r="AP18" s="1595"/>
      <c r="AQ18" s="1595"/>
      <c r="AR18" s="1595"/>
      <c r="AS18" s="1595"/>
      <c r="AT18" s="1595"/>
      <c r="AU18" s="1595"/>
      <c r="AV18" s="1595"/>
      <c r="AW18" s="1595"/>
      <c r="AX18" s="238" t="s">
        <v>386</v>
      </c>
      <c r="AY18" s="1595"/>
      <c r="AZ18" s="1595"/>
      <c r="BA18" s="1595"/>
      <c r="BB18" s="1595"/>
      <c r="BC18" s="1595"/>
      <c r="BD18" s="1595"/>
      <c r="BE18" s="1595"/>
      <c r="BF18" s="1595"/>
      <c r="BG18" s="45"/>
      <c r="BH18" s="80"/>
      <c r="BI18" s="80"/>
      <c r="BJ18" s="80"/>
      <c r="BK18" s="80"/>
    </row>
    <row r="19" spans="1:63" ht="12.95" customHeight="1" x14ac:dyDescent="0.15">
      <c r="A19" s="1641"/>
      <c r="B19" s="1642"/>
      <c r="C19" s="1642"/>
      <c r="D19" s="1642"/>
      <c r="E19" s="1642"/>
      <c r="F19" s="1642"/>
      <c r="G19" s="1642"/>
      <c r="H19" s="1645"/>
      <c r="I19" s="1645"/>
      <c r="J19" s="1645"/>
      <c r="K19" s="1645"/>
      <c r="L19" s="1645"/>
      <c r="M19" s="1645"/>
      <c r="N19" s="1645"/>
      <c r="O19" s="1646"/>
      <c r="P19" s="1646"/>
      <c r="Q19" s="1646"/>
      <c r="R19" s="1646"/>
      <c r="S19" s="1646"/>
      <c r="T19" s="1646"/>
      <c r="U19" s="1646"/>
      <c r="V19" s="1646"/>
      <c r="W19" s="1646"/>
      <c r="X19" s="1646"/>
      <c r="Y19" s="1646"/>
      <c r="Z19" s="1646"/>
      <c r="AA19" s="1646"/>
      <c r="AB19" s="1646"/>
      <c r="AC19" s="1646"/>
      <c r="AD19" s="1646"/>
      <c r="AE19" s="1590"/>
      <c r="AF19" s="1591"/>
      <c r="AG19" s="1591"/>
      <c r="AH19" s="1591"/>
      <c r="AI19" s="1591"/>
      <c r="AJ19" s="1591"/>
      <c r="AK19" s="1591"/>
      <c r="AL19" s="1592"/>
      <c r="AM19" s="1593"/>
      <c r="AN19" s="1593"/>
      <c r="AO19" s="1594"/>
      <c r="AP19" s="1595"/>
      <c r="AQ19" s="1595"/>
      <c r="AR19" s="1595"/>
      <c r="AS19" s="1595"/>
      <c r="AT19" s="1595"/>
      <c r="AU19" s="1595"/>
      <c r="AV19" s="1595"/>
      <c r="AW19" s="1595"/>
      <c r="AX19" s="238" t="s">
        <v>386</v>
      </c>
      <c r="AY19" s="1595"/>
      <c r="AZ19" s="1595"/>
      <c r="BA19" s="1595"/>
      <c r="BB19" s="1595"/>
      <c r="BC19" s="1595"/>
      <c r="BD19" s="1595"/>
      <c r="BE19" s="1595"/>
      <c r="BF19" s="1595"/>
      <c r="BG19" s="45"/>
      <c r="BH19" s="80"/>
      <c r="BI19" s="80"/>
      <c r="BJ19" s="80"/>
      <c r="BK19" s="80"/>
    </row>
    <row r="20" spans="1:63" ht="12.95" customHeight="1" x14ac:dyDescent="0.15">
      <c r="A20" s="1643"/>
      <c r="B20" s="1644"/>
      <c r="C20" s="1644"/>
      <c r="D20" s="1644"/>
      <c r="E20" s="1644"/>
      <c r="F20" s="1644"/>
      <c r="G20" s="1644"/>
      <c r="H20" s="1645"/>
      <c r="I20" s="1645"/>
      <c r="J20" s="1645"/>
      <c r="K20" s="1645"/>
      <c r="L20" s="1645"/>
      <c r="M20" s="1645"/>
      <c r="N20" s="1645"/>
      <c r="O20" s="1647"/>
      <c r="P20" s="1647"/>
      <c r="Q20" s="1647"/>
      <c r="R20" s="1647"/>
      <c r="S20" s="1647"/>
      <c r="T20" s="1647"/>
      <c r="U20" s="1647"/>
      <c r="V20" s="1647"/>
      <c r="W20" s="1647"/>
      <c r="X20" s="1647"/>
      <c r="Y20" s="1647"/>
      <c r="Z20" s="1647"/>
      <c r="AA20" s="1647"/>
      <c r="AB20" s="1647"/>
      <c r="AC20" s="1647"/>
      <c r="AD20" s="1647"/>
      <c r="AE20" s="1592"/>
      <c r="AF20" s="1593"/>
      <c r="AG20" s="1593"/>
      <c r="AH20" s="1593"/>
      <c r="AI20" s="1593"/>
      <c r="AJ20" s="1593"/>
      <c r="AK20" s="1593"/>
      <c r="AL20" s="1592"/>
      <c r="AM20" s="1593"/>
      <c r="AN20" s="1593"/>
      <c r="AO20" s="1594"/>
      <c r="AP20" s="1595"/>
      <c r="AQ20" s="1595"/>
      <c r="AR20" s="1595"/>
      <c r="AS20" s="1595"/>
      <c r="AT20" s="1595"/>
      <c r="AU20" s="1595"/>
      <c r="AV20" s="1595"/>
      <c r="AW20" s="1595"/>
      <c r="AX20" s="238" t="s">
        <v>386</v>
      </c>
      <c r="AY20" s="1595"/>
      <c r="AZ20" s="1595"/>
      <c r="BA20" s="1595"/>
      <c r="BB20" s="1595"/>
      <c r="BC20" s="1595"/>
      <c r="BD20" s="1595"/>
      <c r="BE20" s="1595"/>
      <c r="BF20" s="1595"/>
      <c r="BG20" s="45"/>
      <c r="BH20" s="80"/>
      <c r="BI20" s="80"/>
      <c r="BJ20" s="80"/>
      <c r="BK20" s="80"/>
    </row>
    <row r="21" spans="1:63" ht="12.95" customHeight="1" x14ac:dyDescent="0.15">
      <c r="A21" s="1643"/>
      <c r="B21" s="1644"/>
      <c r="C21" s="1644"/>
      <c r="D21" s="1644"/>
      <c r="E21" s="1644"/>
      <c r="F21" s="1644"/>
      <c r="G21" s="1644"/>
      <c r="H21" s="1645"/>
      <c r="I21" s="1645"/>
      <c r="J21" s="1645"/>
      <c r="K21" s="1645"/>
      <c r="L21" s="1645"/>
      <c r="M21" s="1645"/>
      <c r="N21" s="1645"/>
      <c r="O21" s="1647"/>
      <c r="P21" s="1647"/>
      <c r="Q21" s="1647"/>
      <c r="R21" s="1647"/>
      <c r="S21" s="1647"/>
      <c r="T21" s="1647"/>
      <c r="U21" s="1647"/>
      <c r="V21" s="1647"/>
      <c r="W21" s="1647"/>
      <c r="X21" s="1647"/>
      <c r="Y21" s="1647"/>
      <c r="Z21" s="1647"/>
      <c r="AA21" s="1647"/>
      <c r="AB21" s="1647"/>
      <c r="AC21" s="1647"/>
      <c r="AD21" s="1647"/>
      <c r="AE21" s="1592"/>
      <c r="AF21" s="1593"/>
      <c r="AG21" s="1593"/>
      <c r="AH21" s="1593"/>
      <c r="AI21" s="1593"/>
      <c r="AJ21" s="1593"/>
      <c r="AK21" s="1593"/>
      <c r="AL21" s="1592"/>
      <c r="AM21" s="1593"/>
      <c r="AN21" s="1593"/>
      <c r="AO21" s="1594"/>
      <c r="AP21" s="1595"/>
      <c r="AQ21" s="1595"/>
      <c r="AR21" s="1595"/>
      <c r="AS21" s="1595"/>
      <c r="AT21" s="1595"/>
      <c r="AU21" s="1595"/>
      <c r="AV21" s="1595"/>
      <c r="AW21" s="1595"/>
      <c r="AX21" s="238" t="s">
        <v>386</v>
      </c>
      <c r="AY21" s="1595"/>
      <c r="AZ21" s="1595"/>
      <c r="BA21" s="1595"/>
      <c r="BB21" s="1595"/>
      <c r="BC21" s="1595"/>
      <c r="BD21" s="1595"/>
      <c r="BE21" s="1595"/>
      <c r="BF21" s="1595"/>
      <c r="BG21" s="45"/>
      <c r="BH21" s="80"/>
      <c r="BI21" s="80"/>
      <c r="BJ21" s="80"/>
      <c r="BK21" s="80"/>
    </row>
    <row r="22" spans="1:63" ht="12.95" customHeight="1" x14ac:dyDescent="0.15">
      <c r="A22" s="1648"/>
      <c r="B22" s="1649"/>
      <c r="C22" s="1649"/>
      <c r="D22" s="1649"/>
      <c r="E22" s="1649"/>
      <c r="F22" s="1649"/>
      <c r="G22" s="1649"/>
      <c r="H22" s="1645"/>
      <c r="I22" s="1645"/>
      <c r="J22" s="1645"/>
      <c r="K22" s="1645"/>
      <c r="L22" s="1645"/>
      <c r="M22" s="1645"/>
      <c r="N22" s="1645"/>
      <c r="O22" s="1652"/>
      <c r="P22" s="1652"/>
      <c r="Q22" s="1652"/>
      <c r="R22" s="1652"/>
      <c r="S22" s="1652"/>
      <c r="T22" s="1652"/>
      <c r="U22" s="1652"/>
      <c r="V22" s="1652"/>
      <c r="W22" s="1652"/>
      <c r="X22" s="1652"/>
      <c r="Y22" s="1652"/>
      <c r="Z22" s="1652"/>
      <c r="AA22" s="1652"/>
      <c r="AB22" s="1652"/>
      <c r="AC22" s="1652"/>
      <c r="AD22" s="1652"/>
      <c r="AE22" s="1592"/>
      <c r="AF22" s="1593"/>
      <c r="AG22" s="1593"/>
      <c r="AH22" s="1593"/>
      <c r="AI22" s="1593"/>
      <c r="AJ22" s="1593"/>
      <c r="AK22" s="1593"/>
      <c r="AL22" s="1592"/>
      <c r="AM22" s="1593"/>
      <c r="AN22" s="1593"/>
      <c r="AO22" s="1594"/>
      <c r="AP22" s="1595"/>
      <c r="AQ22" s="1595"/>
      <c r="AR22" s="1595"/>
      <c r="AS22" s="1595"/>
      <c r="AT22" s="1595"/>
      <c r="AU22" s="1595"/>
      <c r="AV22" s="1595"/>
      <c r="AW22" s="1595"/>
      <c r="AX22" s="238" t="s">
        <v>386</v>
      </c>
      <c r="AY22" s="1595"/>
      <c r="AZ22" s="1595"/>
      <c r="BA22" s="1595"/>
      <c r="BB22" s="1595"/>
      <c r="BC22" s="1595"/>
      <c r="BD22" s="1595"/>
      <c r="BE22" s="1595"/>
      <c r="BF22" s="1595"/>
      <c r="BG22" s="45"/>
      <c r="BH22" s="80"/>
      <c r="BI22" s="80"/>
      <c r="BJ22" s="80"/>
      <c r="BK22" s="80"/>
    </row>
    <row r="23" spans="1:63" ht="12.95" customHeight="1" x14ac:dyDescent="0.15">
      <c r="A23" s="1650"/>
      <c r="B23" s="1651"/>
      <c r="C23" s="1651"/>
      <c r="D23" s="1651"/>
      <c r="E23" s="1651"/>
      <c r="F23" s="1651"/>
      <c r="G23" s="1651"/>
      <c r="H23" s="1645"/>
      <c r="I23" s="1645"/>
      <c r="J23" s="1645"/>
      <c r="K23" s="1645"/>
      <c r="L23" s="1645"/>
      <c r="M23" s="1645"/>
      <c r="N23" s="1645"/>
      <c r="O23" s="1653"/>
      <c r="P23" s="1653"/>
      <c r="Q23" s="1653"/>
      <c r="R23" s="1653"/>
      <c r="S23" s="1653"/>
      <c r="T23" s="1653"/>
      <c r="U23" s="1653"/>
      <c r="V23" s="1653"/>
      <c r="W23" s="1653"/>
      <c r="X23" s="1653"/>
      <c r="Y23" s="1653"/>
      <c r="Z23" s="1653"/>
      <c r="AA23" s="1653"/>
      <c r="AB23" s="1653"/>
      <c r="AC23" s="1653"/>
      <c r="AD23" s="1653"/>
      <c r="AE23" s="1592"/>
      <c r="AF23" s="1593"/>
      <c r="AG23" s="1593"/>
      <c r="AH23" s="1593"/>
      <c r="AI23" s="1593"/>
      <c r="AJ23" s="1593"/>
      <c r="AK23" s="1593"/>
      <c r="AL23" s="1592"/>
      <c r="AM23" s="1593"/>
      <c r="AN23" s="1593"/>
      <c r="AO23" s="1594"/>
      <c r="AP23" s="1595"/>
      <c r="AQ23" s="1595"/>
      <c r="AR23" s="1595"/>
      <c r="AS23" s="1595"/>
      <c r="AT23" s="1595"/>
      <c r="AU23" s="1595"/>
      <c r="AV23" s="1595"/>
      <c r="AW23" s="1595"/>
      <c r="AX23" s="238" t="s">
        <v>386</v>
      </c>
      <c r="AY23" s="1595"/>
      <c r="AZ23" s="1595"/>
      <c r="BA23" s="1595"/>
      <c r="BB23" s="1595"/>
      <c r="BC23" s="1595"/>
      <c r="BD23" s="1595"/>
      <c r="BE23" s="1595"/>
      <c r="BF23" s="1595"/>
      <c r="BG23" s="45"/>
      <c r="BH23" s="80"/>
      <c r="BI23" s="80"/>
      <c r="BJ23" s="80"/>
      <c r="BK23" s="80"/>
    </row>
    <row r="24" spans="1:63" ht="12.95" customHeight="1" x14ac:dyDescent="0.15">
      <c r="A24" s="1641"/>
      <c r="B24" s="1642"/>
      <c r="C24" s="1642"/>
      <c r="D24" s="1642"/>
      <c r="E24" s="1642"/>
      <c r="F24" s="1642"/>
      <c r="G24" s="1642"/>
      <c r="H24" s="1645"/>
      <c r="I24" s="1645"/>
      <c r="J24" s="1645"/>
      <c r="K24" s="1645"/>
      <c r="L24" s="1645"/>
      <c r="M24" s="1645"/>
      <c r="N24" s="1645"/>
      <c r="O24" s="1646"/>
      <c r="P24" s="1646"/>
      <c r="Q24" s="1646"/>
      <c r="R24" s="1646"/>
      <c r="S24" s="1646"/>
      <c r="T24" s="1646"/>
      <c r="U24" s="1646"/>
      <c r="V24" s="1646"/>
      <c r="W24" s="1646"/>
      <c r="X24" s="1646"/>
      <c r="Y24" s="1646"/>
      <c r="Z24" s="1646"/>
      <c r="AA24" s="1646"/>
      <c r="AB24" s="1646"/>
      <c r="AC24" s="1646"/>
      <c r="AD24" s="1646"/>
      <c r="AE24" s="1590"/>
      <c r="AF24" s="1591"/>
      <c r="AG24" s="1591"/>
      <c r="AH24" s="1591"/>
      <c r="AI24" s="1591"/>
      <c r="AJ24" s="1591"/>
      <c r="AK24" s="1591"/>
      <c r="AL24" s="1592"/>
      <c r="AM24" s="1593"/>
      <c r="AN24" s="1593"/>
      <c r="AO24" s="1594"/>
      <c r="AP24" s="1595"/>
      <c r="AQ24" s="1595"/>
      <c r="AR24" s="1595"/>
      <c r="AS24" s="1595"/>
      <c r="AT24" s="1595"/>
      <c r="AU24" s="1595"/>
      <c r="AV24" s="1595"/>
      <c r="AW24" s="1595"/>
      <c r="AX24" s="238" t="s">
        <v>386</v>
      </c>
      <c r="AY24" s="1595"/>
      <c r="AZ24" s="1595"/>
      <c r="BA24" s="1595"/>
      <c r="BB24" s="1595"/>
      <c r="BC24" s="1595"/>
      <c r="BD24" s="1595"/>
      <c r="BE24" s="1595"/>
      <c r="BF24" s="1595"/>
      <c r="BG24" s="45"/>
      <c r="BH24" s="80"/>
      <c r="BI24" s="80"/>
      <c r="BJ24" s="80"/>
      <c r="BK24" s="80"/>
    </row>
    <row r="25" spans="1:63" ht="12.95" customHeight="1" x14ac:dyDescent="0.15">
      <c r="A25" s="1643"/>
      <c r="B25" s="1644"/>
      <c r="C25" s="1644"/>
      <c r="D25" s="1644"/>
      <c r="E25" s="1644"/>
      <c r="F25" s="1644"/>
      <c r="G25" s="1644"/>
      <c r="H25" s="1645"/>
      <c r="I25" s="1645"/>
      <c r="J25" s="1645"/>
      <c r="K25" s="1645"/>
      <c r="L25" s="1645"/>
      <c r="M25" s="1645"/>
      <c r="N25" s="1645"/>
      <c r="O25" s="1647"/>
      <c r="P25" s="1647"/>
      <c r="Q25" s="1647"/>
      <c r="R25" s="1647"/>
      <c r="S25" s="1647"/>
      <c r="T25" s="1647"/>
      <c r="U25" s="1647"/>
      <c r="V25" s="1647"/>
      <c r="W25" s="1647"/>
      <c r="X25" s="1647"/>
      <c r="Y25" s="1647"/>
      <c r="Z25" s="1647"/>
      <c r="AA25" s="1647"/>
      <c r="AB25" s="1647"/>
      <c r="AC25" s="1647"/>
      <c r="AD25" s="1647"/>
      <c r="AE25" s="1592"/>
      <c r="AF25" s="1593"/>
      <c r="AG25" s="1593"/>
      <c r="AH25" s="1593"/>
      <c r="AI25" s="1593"/>
      <c r="AJ25" s="1593"/>
      <c r="AK25" s="1593"/>
      <c r="AL25" s="1592"/>
      <c r="AM25" s="1593"/>
      <c r="AN25" s="1593"/>
      <c r="AO25" s="1594"/>
      <c r="AP25" s="1595"/>
      <c r="AQ25" s="1595"/>
      <c r="AR25" s="1595"/>
      <c r="AS25" s="1595"/>
      <c r="AT25" s="1595"/>
      <c r="AU25" s="1595"/>
      <c r="AV25" s="1595"/>
      <c r="AW25" s="1595"/>
      <c r="AX25" s="238" t="s">
        <v>386</v>
      </c>
      <c r="AY25" s="1595"/>
      <c r="AZ25" s="1595"/>
      <c r="BA25" s="1595"/>
      <c r="BB25" s="1595"/>
      <c r="BC25" s="1595"/>
      <c r="BD25" s="1595"/>
      <c r="BE25" s="1595"/>
      <c r="BF25" s="1595"/>
      <c r="BG25" s="45"/>
      <c r="BH25" s="80"/>
      <c r="BI25" s="80"/>
      <c r="BJ25" s="80"/>
      <c r="BK25" s="80"/>
    </row>
    <row r="26" spans="1:63" ht="12.95" customHeight="1" x14ac:dyDescent="0.15">
      <c r="A26" s="1643"/>
      <c r="B26" s="1644"/>
      <c r="C26" s="1644"/>
      <c r="D26" s="1644"/>
      <c r="E26" s="1644"/>
      <c r="F26" s="1644"/>
      <c r="G26" s="1644"/>
      <c r="H26" s="1645"/>
      <c r="I26" s="1645"/>
      <c r="J26" s="1645"/>
      <c r="K26" s="1645"/>
      <c r="L26" s="1645"/>
      <c r="M26" s="1645"/>
      <c r="N26" s="1645"/>
      <c r="O26" s="1647"/>
      <c r="P26" s="1647"/>
      <c r="Q26" s="1647"/>
      <c r="R26" s="1647"/>
      <c r="S26" s="1647"/>
      <c r="T26" s="1647"/>
      <c r="U26" s="1647"/>
      <c r="V26" s="1647"/>
      <c r="W26" s="1647"/>
      <c r="X26" s="1647"/>
      <c r="Y26" s="1647"/>
      <c r="Z26" s="1647"/>
      <c r="AA26" s="1647"/>
      <c r="AB26" s="1647"/>
      <c r="AC26" s="1647"/>
      <c r="AD26" s="1647"/>
      <c r="AE26" s="1592"/>
      <c r="AF26" s="1593"/>
      <c r="AG26" s="1593"/>
      <c r="AH26" s="1593"/>
      <c r="AI26" s="1593"/>
      <c r="AJ26" s="1593"/>
      <c r="AK26" s="1593"/>
      <c r="AL26" s="1592"/>
      <c r="AM26" s="1593"/>
      <c r="AN26" s="1593"/>
      <c r="AO26" s="1594"/>
      <c r="AP26" s="1595"/>
      <c r="AQ26" s="1595"/>
      <c r="AR26" s="1595"/>
      <c r="AS26" s="1595"/>
      <c r="AT26" s="1595"/>
      <c r="AU26" s="1595"/>
      <c r="AV26" s="1595"/>
      <c r="AW26" s="1595"/>
      <c r="AX26" s="238" t="s">
        <v>386</v>
      </c>
      <c r="AY26" s="1595"/>
      <c r="AZ26" s="1595"/>
      <c r="BA26" s="1595"/>
      <c r="BB26" s="1595"/>
      <c r="BC26" s="1595"/>
      <c r="BD26" s="1595"/>
      <c r="BE26" s="1595"/>
      <c r="BF26" s="1595"/>
      <c r="BG26" s="45"/>
      <c r="BH26" s="80"/>
      <c r="BI26" s="80"/>
      <c r="BJ26" s="80"/>
      <c r="BK26" s="80"/>
    </row>
    <row r="27" spans="1:63" ht="12.95" customHeight="1" x14ac:dyDescent="0.15">
      <c r="A27" s="1648"/>
      <c r="B27" s="1649"/>
      <c r="C27" s="1649"/>
      <c r="D27" s="1649"/>
      <c r="E27" s="1649"/>
      <c r="F27" s="1649"/>
      <c r="G27" s="1649"/>
      <c r="H27" s="1645"/>
      <c r="I27" s="1645"/>
      <c r="J27" s="1645"/>
      <c r="K27" s="1645"/>
      <c r="L27" s="1645"/>
      <c r="M27" s="1645"/>
      <c r="N27" s="1645"/>
      <c r="O27" s="1652"/>
      <c r="P27" s="1652"/>
      <c r="Q27" s="1652"/>
      <c r="R27" s="1652"/>
      <c r="S27" s="1652"/>
      <c r="T27" s="1652"/>
      <c r="U27" s="1652"/>
      <c r="V27" s="1652"/>
      <c r="W27" s="1652"/>
      <c r="X27" s="1652"/>
      <c r="Y27" s="1652"/>
      <c r="Z27" s="1652"/>
      <c r="AA27" s="1652"/>
      <c r="AB27" s="1652"/>
      <c r="AC27" s="1652"/>
      <c r="AD27" s="1652"/>
      <c r="AE27" s="1592"/>
      <c r="AF27" s="1593"/>
      <c r="AG27" s="1593"/>
      <c r="AH27" s="1593"/>
      <c r="AI27" s="1593"/>
      <c r="AJ27" s="1593"/>
      <c r="AK27" s="1593"/>
      <c r="AL27" s="1592"/>
      <c r="AM27" s="1593"/>
      <c r="AN27" s="1593"/>
      <c r="AO27" s="1594"/>
      <c r="AP27" s="1595"/>
      <c r="AQ27" s="1595"/>
      <c r="AR27" s="1595"/>
      <c r="AS27" s="1595"/>
      <c r="AT27" s="1595"/>
      <c r="AU27" s="1595"/>
      <c r="AV27" s="1595"/>
      <c r="AW27" s="1595"/>
      <c r="AX27" s="238" t="s">
        <v>386</v>
      </c>
      <c r="AY27" s="1595"/>
      <c r="AZ27" s="1595"/>
      <c r="BA27" s="1595"/>
      <c r="BB27" s="1595"/>
      <c r="BC27" s="1595"/>
      <c r="BD27" s="1595"/>
      <c r="BE27" s="1595"/>
      <c r="BF27" s="1595"/>
      <c r="BG27" s="45"/>
      <c r="BH27" s="80"/>
      <c r="BI27" s="80"/>
      <c r="BJ27" s="80"/>
      <c r="BK27" s="80"/>
    </row>
    <row r="28" spans="1:63" ht="12.95" customHeight="1" x14ac:dyDescent="0.15">
      <c r="A28" s="1650"/>
      <c r="B28" s="1651"/>
      <c r="C28" s="1651"/>
      <c r="D28" s="1651"/>
      <c r="E28" s="1651"/>
      <c r="F28" s="1651"/>
      <c r="G28" s="1651"/>
      <c r="H28" s="1645"/>
      <c r="I28" s="1645"/>
      <c r="J28" s="1645"/>
      <c r="K28" s="1645"/>
      <c r="L28" s="1645"/>
      <c r="M28" s="1645"/>
      <c r="N28" s="1645"/>
      <c r="O28" s="1653"/>
      <c r="P28" s="1653"/>
      <c r="Q28" s="1653"/>
      <c r="R28" s="1653"/>
      <c r="S28" s="1653"/>
      <c r="T28" s="1653"/>
      <c r="U28" s="1653"/>
      <c r="V28" s="1653"/>
      <c r="W28" s="1653"/>
      <c r="X28" s="1653"/>
      <c r="Y28" s="1653"/>
      <c r="Z28" s="1653"/>
      <c r="AA28" s="1653"/>
      <c r="AB28" s="1653"/>
      <c r="AC28" s="1653"/>
      <c r="AD28" s="1653"/>
      <c r="AE28" s="1592"/>
      <c r="AF28" s="1593"/>
      <c r="AG28" s="1593"/>
      <c r="AH28" s="1593"/>
      <c r="AI28" s="1593"/>
      <c r="AJ28" s="1593"/>
      <c r="AK28" s="1594"/>
      <c r="AL28" s="1592"/>
      <c r="AM28" s="1593"/>
      <c r="AN28" s="1593"/>
      <c r="AO28" s="1594"/>
      <c r="AP28" s="1595"/>
      <c r="AQ28" s="1595"/>
      <c r="AR28" s="1595"/>
      <c r="AS28" s="1595"/>
      <c r="AT28" s="1595"/>
      <c r="AU28" s="1595"/>
      <c r="AV28" s="1595"/>
      <c r="AW28" s="1595"/>
      <c r="AX28" s="238" t="s">
        <v>386</v>
      </c>
      <c r="AY28" s="1595"/>
      <c r="AZ28" s="1595"/>
      <c r="BA28" s="1595"/>
      <c r="BB28" s="1595"/>
      <c r="BC28" s="1595"/>
      <c r="BD28" s="1595"/>
      <c r="BE28" s="1595"/>
      <c r="BF28" s="1595"/>
      <c r="BG28" s="45"/>
      <c r="BH28" s="80"/>
      <c r="BI28" s="80"/>
      <c r="BJ28" s="80"/>
      <c r="BK28" s="80"/>
    </row>
    <row r="29" spans="1:63" ht="12.95" customHeight="1" x14ac:dyDescent="0.15">
      <c r="A29" s="1641"/>
      <c r="B29" s="1642"/>
      <c r="C29" s="1642"/>
      <c r="D29" s="1642"/>
      <c r="E29" s="1642"/>
      <c r="F29" s="1642"/>
      <c r="G29" s="1642"/>
      <c r="H29" s="1645"/>
      <c r="I29" s="1645"/>
      <c r="J29" s="1645"/>
      <c r="K29" s="1645"/>
      <c r="L29" s="1645"/>
      <c r="M29" s="1645"/>
      <c r="N29" s="1645"/>
      <c r="O29" s="1646"/>
      <c r="P29" s="1646"/>
      <c r="Q29" s="1646"/>
      <c r="R29" s="1646"/>
      <c r="S29" s="1646"/>
      <c r="T29" s="1646"/>
      <c r="U29" s="1646"/>
      <c r="V29" s="1646"/>
      <c r="W29" s="1646"/>
      <c r="X29" s="1646"/>
      <c r="Y29" s="1646"/>
      <c r="Z29" s="1646"/>
      <c r="AA29" s="1646"/>
      <c r="AB29" s="1646"/>
      <c r="AC29" s="1646"/>
      <c r="AD29" s="1646"/>
      <c r="AE29" s="1590"/>
      <c r="AF29" s="1591"/>
      <c r="AG29" s="1591"/>
      <c r="AH29" s="1591"/>
      <c r="AI29" s="1591"/>
      <c r="AJ29" s="1591"/>
      <c r="AK29" s="1591"/>
      <c r="AL29" s="1592"/>
      <c r="AM29" s="1593"/>
      <c r="AN29" s="1593"/>
      <c r="AO29" s="1594"/>
      <c r="AP29" s="1595"/>
      <c r="AQ29" s="1595"/>
      <c r="AR29" s="1595"/>
      <c r="AS29" s="1595"/>
      <c r="AT29" s="1595"/>
      <c r="AU29" s="1595"/>
      <c r="AV29" s="1595"/>
      <c r="AW29" s="1595"/>
      <c r="AX29" s="238" t="s">
        <v>386</v>
      </c>
      <c r="AY29" s="1595"/>
      <c r="AZ29" s="1595"/>
      <c r="BA29" s="1595"/>
      <c r="BB29" s="1595"/>
      <c r="BC29" s="1595"/>
      <c r="BD29" s="1595"/>
      <c r="BE29" s="1595"/>
      <c r="BF29" s="1595"/>
      <c r="BG29" s="45"/>
      <c r="BH29" s="80"/>
      <c r="BI29" s="80"/>
      <c r="BJ29" s="80"/>
      <c r="BK29" s="80"/>
    </row>
    <row r="30" spans="1:63" ht="12.95" customHeight="1" x14ac:dyDescent="0.15">
      <c r="A30" s="1643"/>
      <c r="B30" s="1644"/>
      <c r="C30" s="1644"/>
      <c r="D30" s="1644"/>
      <c r="E30" s="1644"/>
      <c r="F30" s="1644"/>
      <c r="G30" s="1644"/>
      <c r="H30" s="1645"/>
      <c r="I30" s="1645"/>
      <c r="J30" s="1645"/>
      <c r="K30" s="1645"/>
      <c r="L30" s="1645"/>
      <c r="M30" s="1645"/>
      <c r="N30" s="1645"/>
      <c r="O30" s="1647"/>
      <c r="P30" s="1647"/>
      <c r="Q30" s="1647"/>
      <c r="R30" s="1647"/>
      <c r="S30" s="1647"/>
      <c r="T30" s="1647"/>
      <c r="U30" s="1647"/>
      <c r="V30" s="1647"/>
      <c r="W30" s="1647"/>
      <c r="X30" s="1647"/>
      <c r="Y30" s="1647"/>
      <c r="Z30" s="1647"/>
      <c r="AA30" s="1647"/>
      <c r="AB30" s="1647"/>
      <c r="AC30" s="1647"/>
      <c r="AD30" s="1647"/>
      <c r="AE30" s="1592"/>
      <c r="AF30" s="1593"/>
      <c r="AG30" s="1593"/>
      <c r="AH30" s="1593"/>
      <c r="AI30" s="1593"/>
      <c r="AJ30" s="1593"/>
      <c r="AK30" s="1594"/>
      <c r="AL30" s="1592"/>
      <c r="AM30" s="1593"/>
      <c r="AN30" s="1593"/>
      <c r="AO30" s="1594"/>
      <c r="AP30" s="1595"/>
      <c r="AQ30" s="1595"/>
      <c r="AR30" s="1595"/>
      <c r="AS30" s="1595"/>
      <c r="AT30" s="1595"/>
      <c r="AU30" s="1595"/>
      <c r="AV30" s="1595"/>
      <c r="AW30" s="1595"/>
      <c r="AX30" s="238" t="s">
        <v>386</v>
      </c>
      <c r="AY30" s="1595"/>
      <c r="AZ30" s="1595"/>
      <c r="BA30" s="1595"/>
      <c r="BB30" s="1595"/>
      <c r="BC30" s="1595"/>
      <c r="BD30" s="1595"/>
      <c r="BE30" s="1595"/>
      <c r="BF30" s="1595"/>
      <c r="BG30" s="45"/>
      <c r="BH30" s="80"/>
      <c r="BI30" s="80"/>
      <c r="BJ30" s="80"/>
      <c r="BK30" s="80"/>
    </row>
    <row r="31" spans="1:63" ht="12.95" customHeight="1" x14ac:dyDescent="0.15">
      <c r="A31" s="1643"/>
      <c r="B31" s="1644"/>
      <c r="C31" s="1644"/>
      <c r="D31" s="1644"/>
      <c r="E31" s="1644"/>
      <c r="F31" s="1644"/>
      <c r="G31" s="1644"/>
      <c r="H31" s="1645"/>
      <c r="I31" s="1645"/>
      <c r="J31" s="1645"/>
      <c r="K31" s="1645"/>
      <c r="L31" s="1645"/>
      <c r="M31" s="1645"/>
      <c r="N31" s="1645"/>
      <c r="O31" s="1647"/>
      <c r="P31" s="1647"/>
      <c r="Q31" s="1647"/>
      <c r="R31" s="1647"/>
      <c r="S31" s="1647"/>
      <c r="T31" s="1647"/>
      <c r="U31" s="1647"/>
      <c r="V31" s="1647"/>
      <c r="W31" s="1647"/>
      <c r="X31" s="1647"/>
      <c r="Y31" s="1647"/>
      <c r="Z31" s="1647"/>
      <c r="AA31" s="1647"/>
      <c r="AB31" s="1647"/>
      <c r="AC31" s="1647"/>
      <c r="AD31" s="1647"/>
      <c r="AE31" s="1592"/>
      <c r="AF31" s="1593"/>
      <c r="AG31" s="1593"/>
      <c r="AH31" s="1593"/>
      <c r="AI31" s="1593"/>
      <c r="AJ31" s="1593"/>
      <c r="AK31" s="1594"/>
      <c r="AL31" s="1592"/>
      <c r="AM31" s="1593"/>
      <c r="AN31" s="1593"/>
      <c r="AO31" s="1594"/>
      <c r="AP31" s="1595"/>
      <c r="AQ31" s="1595"/>
      <c r="AR31" s="1595"/>
      <c r="AS31" s="1595"/>
      <c r="AT31" s="1595"/>
      <c r="AU31" s="1595"/>
      <c r="AV31" s="1595"/>
      <c r="AW31" s="1595"/>
      <c r="AX31" s="238" t="s">
        <v>386</v>
      </c>
      <c r="AY31" s="1595"/>
      <c r="AZ31" s="1595"/>
      <c r="BA31" s="1595"/>
      <c r="BB31" s="1595"/>
      <c r="BC31" s="1595"/>
      <c r="BD31" s="1595"/>
      <c r="BE31" s="1595"/>
      <c r="BF31" s="1595"/>
      <c r="BG31" s="45"/>
      <c r="BH31" s="80"/>
      <c r="BI31" s="80"/>
      <c r="BJ31" s="80"/>
      <c r="BK31" s="80"/>
    </row>
    <row r="32" spans="1:63" ht="12.95" customHeight="1" x14ac:dyDescent="0.15">
      <c r="A32" s="1648"/>
      <c r="B32" s="1649"/>
      <c r="C32" s="1649"/>
      <c r="D32" s="1649"/>
      <c r="E32" s="1649"/>
      <c r="F32" s="1649"/>
      <c r="G32" s="1649"/>
      <c r="H32" s="1645"/>
      <c r="I32" s="1645"/>
      <c r="J32" s="1645"/>
      <c r="K32" s="1645"/>
      <c r="L32" s="1645"/>
      <c r="M32" s="1645"/>
      <c r="N32" s="1645"/>
      <c r="O32" s="1652"/>
      <c r="P32" s="1652"/>
      <c r="Q32" s="1652"/>
      <c r="R32" s="1652"/>
      <c r="S32" s="1652"/>
      <c r="T32" s="1652"/>
      <c r="U32" s="1652"/>
      <c r="V32" s="1652"/>
      <c r="W32" s="1652"/>
      <c r="X32" s="1652"/>
      <c r="Y32" s="1652"/>
      <c r="Z32" s="1652"/>
      <c r="AA32" s="1652"/>
      <c r="AB32" s="1652"/>
      <c r="AC32" s="1652"/>
      <c r="AD32" s="1652"/>
      <c r="AE32" s="1592"/>
      <c r="AF32" s="1593"/>
      <c r="AG32" s="1593"/>
      <c r="AH32" s="1593"/>
      <c r="AI32" s="1593"/>
      <c r="AJ32" s="1593"/>
      <c r="AK32" s="1594"/>
      <c r="AL32" s="1592"/>
      <c r="AM32" s="1593"/>
      <c r="AN32" s="1593"/>
      <c r="AO32" s="1594"/>
      <c r="AP32" s="1595"/>
      <c r="AQ32" s="1595"/>
      <c r="AR32" s="1595"/>
      <c r="AS32" s="1595"/>
      <c r="AT32" s="1595"/>
      <c r="AU32" s="1595"/>
      <c r="AV32" s="1595"/>
      <c r="AW32" s="1595"/>
      <c r="AX32" s="238" t="s">
        <v>386</v>
      </c>
      <c r="AY32" s="1595"/>
      <c r="AZ32" s="1595"/>
      <c r="BA32" s="1595"/>
      <c r="BB32" s="1595"/>
      <c r="BC32" s="1595"/>
      <c r="BD32" s="1595"/>
      <c r="BE32" s="1595"/>
      <c r="BF32" s="1595"/>
      <c r="BG32" s="45"/>
      <c r="BH32" s="80"/>
      <c r="BI32" s="80"/>
      <c r="BJ32" s="80"/>
      <c r="BK32" s="80"/>
    </row>
    <row r="33" spans="1:63" ht="12.95" customHeight="1" x14ac:dyDescent="0.15">
      <c r="A33" s="1650"/>
      <c r="B33" s="1651"/>
      <c r="C33" s="1651"/>
      <c r="D33" s="1651"/>
      <c r="E33" s="1651"/>
      <c r="F33" s="1651"/>
      <c r="G33" s="1651"/>
      <c r="H33" s="1645"/>
      <c r="I33" s="1645"/>
      <c r="J33" s="1645"/>
      <c r="K33" s="1645"/>
      <c r="L33" s="1645"/>
      <c r="M33" s="1645"/>
      <c r="N33" s="1645"/>
      <c r="O33" s="1653"/>
      <c r="P33" s="1653"/>
      <c r="Q33" s="1653"/>
      <c r="R33" s="1653"/>
      <c r="S33" s="1653"/>
      <c r="T33" s="1653"/>
      <c r="U33" s="1653"/>
      <c r="V33" s="1653"/>
      <c r="W33" s="1653"/>
      <c r="X33" s="1653"/>
      <c r="Y33" s="1653"/>
      <c r="Z33" s="1653"/>
      <c r="AA33" s="1653"/>
      <c r="AB33" s="1653"/>
      <c r="AC33" s="1653"/>
      <c r="AD33" s="1653"/>
      <c r="AE33" s="1592"/>
      <c r="AF33" s="1593"/>
      <c r="AG33" s="1593"/>
      <c r="AH33" s="1593"/>
      <c r="AI33" s="1593"/>
      <c r="AJ33" s="1593"/>
      <c r="AK33" s="1594"/>
      <c r="AL33" s="1592"/>
      <c r="AM33" s="1593"/>
      <c r="AN33" s="1593"/>
      <c r="AO33" s="1594"/>
      <c r="AP33" s="1595"/>
      <c r="AQ33" s="1595"/>
      <c r="AR33" s="1595"/>
      <c r="AS33" s="1595"/>
      <c r="AT33" s="1595"/>
      <c r="AU33" s="1595"/>
      <c r="AV33" s="1595"/>
      <c r="AW33" s="1595"/>
      <c r="AX33" s="238" t="s">
        <v>386</v>
      </c>
      <c r="AY33" s="1595"/>
      <c r="AZ33" s="1595"/>
      <c r="BA33" s="1595"/>
      <c r="BB33" s="1595"/>
      <c r="BC33" s="1595"/>
      <c r="BD33" s="1595"/>
      <c r="BE33" s="1595"/>
      <c r="BF33" s="1595"/>
      <c r="BG33" s="45"/>
      <c r="BH33" s="80"/>
      <c r="BI33" s="80"/>
      <c r="BJ33" s="80"/>
      <c r="BK33" s="80"/>
    </row>
    <row r="34" spans="1:63" ht="12.95" customHeight="1" x14ac:dyDescent="0.15">
      <c r="A34" s="1641"/>
      <c r="B34" s="1642"/>
      <c r="C34" s="1642"/>
      <c r="D34" s="1642"/>
      <c r="E34" s="1642"/>
      <c r="F34" s="1642"/>
      <c r="G34" s="1642"/>
      <c r="H34" s="963"/>
      <c r="I34" s="964"/>
      <c r="J34" s="964"/>
      <c r="K34" s="964"/>
      <c r="L34" s="964"/>
      <c r="M34" s="964"/>
      <c r="N34" s="965"/>
      <c r="O34" s="1725"/>
      <c r="P34" s="1725"/>
      <c r="Q34" s="1725"/>
      <c r="R34" s="1725"/>
      <c r="S34" s="1725"/>
      <c r="T34" s="1725"/>
      <c r="U34" s="1725"/>
      <c r="V34" s="1725"/>
      <c r="W34" s="1725"/>
      <c r="X34" s="1725"/>
      <c r="Y34" s="1725"/>
      <c r="Z34" s="1725"/>
      <c r="AA34" s="1725"/>
      <c r="AB34" s="1725"/>
      <c r="AC34" s="1725"/>
      <c r="AD34" s="1725"/>
      <c r="AE34" s="1590"/>
      <c r="AF34" s="1591"/>
      <c r="AG34" s="1591"/>
      <c r="AH34" s="1591"/>
      <c r="AI34" s="1591"/>
      <c r="AJ34" s="1591"/>
      <c r="AK34" s="1591"/>
      <c r="AL34" s="1592"/>
      <c r="AM34" s="1593"/>
      <c r="AN34" s="1593"/>
      <c r="AO34" s="1594"/>
      <c r="AP34" s="1595"/>
      <c r="AQ34" s="1595"/>
      <c r="AR34" s="1595"/>
      <c r="AS34" s="1595"/>
      <c r="AT34" s="1595"/>
      <c r="AU34" s="1595"/>
      <c r="AV34" s="1595"/>
      <c r="AW34" s="1595"/>
      <c r="AX34" s="238" t="s">
        <v>386</v>
      </c>
      <c r="AY34" s="1595"/>
      <c r="AZ34" s="1595"/>
      <c r="BA34" s="1595"/>
      <c r="BB34" s="1595"/>
      <c r="BC34" s="1595"/>
      <c r="BD34" s="1595"/>
      <c r="BE34" s="1595"/>
      <c r="BF34" s="1595"/>
      <c r="BG34" s="45"/>
      <c r="BH34" s="80"/>
      <c r="BI34" s="80"/>
      <c r="BJ34" s="80"/>
      <c r="BK34" s="80"/>
    </row>
    <row r="35" spans="1:63" ht="12.95" customHeight="1" x14ac:dyDescent="0.15">
      <c r="A35" s="1643"/>
      <c r="B35" s="1644"/>
      <c r="C35" s="1644"/>
      <c r="D35" s="1644"/>
      <c r="E35" s="1644"/>
      <c r="F35" s="1644"/>
      <c r="G35" s="1644"/>
      <c r="H35" s="1722"/>
      <c r="I35" s="1723"/>
      <c r="J35" s="1723"/>
      <c r="K35" s="1723"/>
      <c r="L35" s="1723"/>
      <c r="M35" s="1723"/>
      <c r="N35" s="1724"/>
      <c r="O35" s="1726"/>
      <c r="P35" s="1726"/>
      <c r="Q35" s="1726"/>
      <c r="R35" s="1726"/>
      <c r="S35" s="1726"/>
      <c r="T35" s="1726"/>
      <c r="U35" s="1726"/>
      <c r="V35" s="1726"/>
      <c r="W35" s="1726"/>
      <c r="X35" s="1726"/>
      <c r="Y35" s="1726"/>
      <c r="Z35" s="1726"/>
      <c r="AA35" s="1726"/>
      <c r="AB35" s="1726"/>
      <c r="AC35" s="1726"/>
      <c r="AD35" s="1726"/>
      <c r="AE35" s="1592"/>
      <c r="AF35" s="1593"/>
      <c r="AG35" s="1593"/>
      <c r="AH35" s="1593"/>
      <c r="AI35" s="1593"/>
      <c r="AJ35" s="1593"/>
      <c r="AK35" s="1594"/>
      <c r="AL35" s="1592"/>
      <c r="AM35" s="1593"/>
      <c r="AN35" s="1593"/>
      <c r="AO35" s="1594"/>
      <c r="AP35" s="1595"/>
      <c r="AQ35" s="1595"/>
      <c r="AR35" s="1595"/>
      <c r="AS35" s="1595"/>
      <c r="AT35" s="1595"/>
      <c r="AU35" s="1595"/>
      <c r="AV35" s="1595"/>
      <c r="AW35" s="1595"/>
      <c r="AX35" s="238" t="s">
        <v>386</v>
      </c>
      <c r="AY35" s="1595"/>
      <c r="AZ35" s="1595"/>
      <c r="BA35" s="1595"/>
      <c r="BB35" s="1595"/>
      <c r="BC35" s="1595"/>
      <c r="BD35" s="1595"/>
      <c r="BE35" s="1595"/>
      <c r="BF35" s="1595"/>
      <c r="BG35" s="45"/>
      <c r="BH35" s="80"/>
      <c r="BI35" s="80"/>
      <c r="BJ35" s="80"/>
      <c r="BK35" s="80"/>
    </row>
    <row r="36" spans="1:63" ht="12.95" customHeight="1" x14ac:dyDescent="0.15">
      <c r="A36" s="1643"/>
      <c r="B36" s="1644"/>
      <c r="C36" s="1644"/>
      <c r="D36" s="1644"/>
      <c r="E36" s="1644"/>
      <c r="F36" s="1644"/>
      <c r="G36" s="1644"/>
      <c r="H36" s="1722"/>
      <c r="I36" s="1723"/>
      <c r="J36" s="1723"/>
      <c r="K36" s="1723"/>
      <c r="L36" s="1723"/>
      <c r="M36" s="1723"/>
      <c r="N36" s="1724"/>
      <c r="O36" s="1726"/>
      <c r="P36" s="1726"/>
      <c r="Q36" s="1726"/>
      <c r="R36" s="1726"/>
      <c r="S36" s="1726"/>
      <c r="T36" s="1726"/>
      <c r="U36" s="1726"/>
      <c r="V36" s="1726"/>
      <c r="W36" s="1726"/>
      <c r="X36" s="1726"/>
      <c r="Y36" s="1726"/>
      <c r="Z36" s="1726"/>
      <c r="AA36" s="1726"/>
      <c r="AB36" s="1726"/>
      <c r="AC36" s="1726"/>
      <c r="AD36" s="1726"/>
      <c r="AE36" s="1592"/>
      <c r="AF36" s="1593"/>
      <c r="AG36" s="1593"/>
      <c r="AH36" s="1593"/>
      <c r="AI36" s="1593"/>
      <c r="AJ36" s="1593"/>
      <c r="AK36" s="1594"/>
      <c r="AL36" s="1592"/>
      <c r="AM36" s="1593"/>
      <c r="AN36" s="1593"/>
      <c r="AO36" s="1594"/>
      <c r="AP36" s="1595"/>
      <c r="AQ36" s="1595"/>
      <c r="AR36" s="1595"/>
      <c r="AS36" s="1595"/>
      <c r="AT36" s="1595"/>
      <c r="AU36" s="1595"/>
      <c r="AV36" s="1595"/>
      <c r="AW36" s="1595"/>
      <c r="AX36" s="238" t="s">
        <v>386</v>
      </c>
      <c r="AY36" s="1595"/>
      <c r="AZ36" s="1595"/>
      <c r="BA36" s="1595"/>
      <c r="BB36" s="1595"/>
      <c r="BC36" s="1595"/>
      <c r="BD36" s="1595"/>
      <c r="BE36" s="1595"/>
      <c r="BF36" s="1595"/>
      <c r="BG36" s="45"/>
      <c r="BH36" s="80"/>
      <c r="BI36" s="80"/>
      <c r="BJ36" s="80"/>
      <c r="BK36" s="80"/>
    </row>
    <row r="37" spans="1:63" ht="12.95" customHeight="1" x14ac:dyDescent="0.15">
      <c r="A37" s="1648"/>
      <c r="B37" s="1649"/>
      <c r="C37" s="1649"/>
      <c r="D37" s="1649"/>
      <c r="E37" s="1649"/>
      <c r="F37" s="1649"/>
      <c r="G37" s="1649"/>
      <c r="H37" s="1722"/>
      <c r="I37" s="1723"/>
      <c r="J37" s="1723"/>
      <c r="K37" s="1723"/>
      <c r="L37" s="1723"/>
      <c r="M37" s="1723"/>
      <c r="N37" s="1724"/>
      <c r="O37" s="1727"/>
      <c r="P37" s="1727"/>
      <c r="Q37" s="1727"/>
      <c r="R37" s="1727"/>
      <c r="S37" s="1727"/>
      <c r="T37" s="1727"/>
      <c r="U37" s="1727"/>
      <c r="V37" s="1727"/>
      <c r="W37" s="1727"/>
      <c r="X37" s="1727"/>
      <c r="Y37" s="1727"/>
      <c r="Z37" s="1727"/>
      <c r="AA37" s="1727"/>
      <c r="AB37" s="1727"/>
      <c r="AC37" s="1727"/>
      <c r="AD37" s="1727"/>
      <c r="AE37" s="1592"/>
      <c r="AF37" s="1593"/>
      <c r="AG37" s="1593"/>
      <c r="AH37" s="1593"/>
      <c r="AI37" s="1593"/>
      <c r="AJ37" s="1593"/>
      <c r="AK37" s="1594"/>
      <c r="AL37" s="1592"/>
      <c r="AM37" s="1593"/>
      <c r="AN37" s="1593"/>
      <c r="AO37" s="1594"/>
      <c r="AP37" s="1595"/>
      <c r="AQ37" s="1595"/>
      <c r="AR37" s="1595"/>
      <c r="AS37" s="1595"/>
      <c r="AT37" s="1595"/>
      <c r="AU37" s="1595"/>
      <c r="AV37" s="1595"/>
      <c r="AW37" s="1595"/>
      <c r="AX37" s="238" t="s">
        <v>386</v>
      </c>
      <c r="AY37" s="1595"/>
      <c r="AZ37" s="1595"/>
      <c r="BA37" s="1595"/>
      <c r="BB37" s="1595"/>
      <c r="BC37" s="1595"/>
      <c r="BD37" s="1595"/>
      <c r="BE37" s="1595"/>
      <c r="BF37" s="1595"/>
      <c r="BG37" s="45"/>
      <c r="BH37" s="80"/>
      <c r="BI37" s="80"/>
      <c r="BJ37" s="80"/>
      <c r="BK37" s="80"/>
    </row>
    <row r="38" spans="1:63" ht="12.95" customHeight="1" x14ac:dyDescent="0.15">
      <c r="A38" s="1650"/>
      <c r="B38" s="1651"/>
      <c r="C38" s="1651"/>
      <c r="D38" s="1651"/>
      <c r="E38" s="1651"/>
      <c r="F38" s="1651"/>
      <c r="G38" s="1651"/>
      <c r="H38" s="966"/>
      <c r="I38" s="967"/>
      <c r="J38" s="967"/>
      <c r="K38" s="967"/>
      <c r="L38" s="967"/>
      <c r="M38" s="967"/>
      <c r="N38" s="968"/>
      <c r="O38" s="1728"/>
      <c r="P38" s="1728"/>
      <c r="Q38" s="1728"/>
      <c r="R38" s="1728"/>
      <c r="S38" s="1728"/>
      <c r="T38" s="1728"/>
      <c r="U38" s="1728"/>
      <c r="V38" s="1728"/>
      <c r="W38" s="1728"/>
      <c r="X38" s="1728"/>
      <c r="Y38" s="1728"/>
      <c r="Z38" s="1728"/>
      <c r="AA38" s="1728"/>
      <c r="AB38" s="1728"/>
      <c r="AC38" s="1728"/>
      <c r="AD38" s="1728"/>
      <c r="AE38" s="1592"/>
      <c r="AF38" s="1593"/>
      <c r="AG38" s="1593"/>
      <c r="AH38" s="1593"/>
      <c r="AI38" s="1593"/>
      <c r="AJ38" s="1593"/>
      <c r="AK38" s="1594"/>
      <c r="AL38" s="1592"/>
      <c r="AM38" s="1593"/>
      <c r="AN38" s="1593"/>
      <c r="AO38" s="1594"/>
      <c r="AP38" s="1595"/>
      <c r="AQ38" s="1595"/>
      <c r="AR38" s="1595"/>
      <c r="AS38" s="1595"/>
      <c r="AT38" s="1595"/>
      <c r="AU38" s="1595"/>
      <c r="AV38" s="1595"/>
      <c r="AW38" s="1595"/>
      <c r="AX38" s="238" t="s">
        <v>386</v>
      </c>
      <c r="AY38" s="1595"/>
      <c r="AZ38" s="1595"/>
      <c r="BA38" s="1595"/>
      <c r="BB38" s="1595"/>
      <c r="BC38" s="1595"/>
      <c r="BD38" s="1595"/>
      <c r="BE38" s="1595"/>
      <c r="BF38" s="1595"/>
      <c r="BG38" s="45"/>
      <c r="BH38" s="80"/>
      <c r="BI38" s="80"/>
      <c r="BJ38" s="80"/>
      <c r="BK38" s="80"/>
    </row>
    <row r="39" spans="1:63" ht="12.95" customHeight="1" x14ac:dyDescent="0.15">
      <c r="A39" s="1641"/>
      <c r="B39" s="1642"/>
      <c r="C39" s="1642"/>
      <c r="D39" s="1642"/>
      <c r="E39" s="1642"/>
      <c r="F39" s="1642"/>
      <c r="G39" s="1642"/>
      <c r="H39" s="963"/>
      <c r="I39" s="964"/>
      <c r="J39" s="964"/>
      <c r="K39" s="964"/>
      <c r="L39" s="964"/>
      <c r="M39" s="964"/>
      <c r="N39" s="965"/>
      <c r="O39" s="1725"/>
      <c r="P39" s="1725"/>
      <c r="Q39" s="1725"/>
      <c r="R39" s="1725"/>
      <c r="S39" s="1725"/>
      <c r="T39" s="1725"/>
      <c r="U39" s="1725"/>
      <c r="V39" s="1725"/>
      <c r="W39" s="1725"/>
      <c r="X39" s="1725"/>
      <c r="Y39" s="1725"/>
      <c r="Z39" s="1725"/>
      <c r="AA39" s="1725"/>
      <c r="AB39" s="1725"/>
      <c r="AC39" s="1725"/>
      <c r="AD39" s="1725"/>
      <c r="AE39" s="1590"/>
      <c r="AF39" s="1591"/>
      <c r="AG39" s="1591"/>
      <c r="AH39" s="1591"/>
      <c r="AI39" s="1591"/>
      <c r="AJ39" s="1591"/>
      <c r="AK39" s="1591"/>
      <c r="AL39" s="1592"/>
      <c r="AM39" s="1593"/>
      <c r="AN39" s="1593"/>
      <c r="AO39" s="1594"/>
      <c r="AP39" s="1595"/>
      <c r="AQ39" s="1595"/>
      <c r="AR39" s="1595"/>
      <c r="AS39" s="1595"/>
      <c r="AT39" s="1595"/>
      <c r="AU39" s="1595"/>
      <c r="AV39" s="1595"/>
      <c r="AW39" s="1595"/>
      <c r="AX39" s="238" t="s">
        <v>386</v>
      </c>
      <c r="AY39" s="1595"/>
      <c r="AZ39" s="1595"/>
      <c r="BA39" s="1595"/>
      <c r="BB39" s="1595"/>
      <c r="BC39" s="1595"/>
      <c r="BD39" s="1595"/>
      <c r="BE39" s="1595"/>
      <c r="BF39" s="1595"/>
      <c r="BG39" s="45"/>
      <c r="BH39" s="80"/>
      <c r="BI39" s="80"/>
      <c r="BJ39" s="80"/>
      <c r="BK39" s="80"/>
    </row>
    <row r="40" spans="1:63" ht="12.95" customHeight="1" x14ac:dyDescent="0.15">
      <c r="A40" s="1643"/>
      <c r="B40" s="1644"/>
      <c r="C40" s="1644"/>
      <c r="D40" s="1644"/>
      <c r="E40" s="1644"/>
      <c r="F40" s="1644"/>
      <c r="G40" s="1644"/>
      <c r="H40" s="1722"/>
      <c r="I40" s="1723"/>
      <c r="J40" s="1723"/>
      <c r="K40" s="1723"/>
      <c r="L40" s="1723"/>
      <c r="M40" s="1723"/>
      <c r="N40" s="1724"/>
      <c r="O40" s="1726"/>
      <c r="P40" s="1726"/>
      <c r="Q40" s="1726"/>
      <c r="R40" s="1726"/>
      <c r="S40" s="1726"/>
      <c r="T40" s="1726"/>
      <c r="U40" s="1726"/>
      <c r="V40" s="1726"/>
      <c r="W40" s="1726"/>
      <c r="X40" s="1726"/>
      <c r="Y40" s="1726"/>
      <c r="Z40" s="1726"/>
      <c r="AA40" s="1726"/>
      <c r="AB40" s="1726"/>
      <c r="AC40" s="1726"/>
      <c r="AD40" s="1726"/>
      <c r="AE40" s="1592"/>
      <c r="AF40" s="1593"/>
      <c r="AG40" s="1593"/>
      <c r="AH40" s="1593"/>
      <c r="AI40" s="1593"/>
      <c r="AJ40" s="1593"/>
      <c r="AK40" s="1594"/>
      <c r="AL40" s="1592"/>
      <c r="AM40" s="1593"/>
      <c r="AN40" s="1593"/>
      <c r="AO40" s="1594"/>
      <c r="AP40" s="1595"/>
      <c r="AQ40" s="1595"/>
      <c r="AR40" s="1595"/>
      <c r="AS40" s="1595"/>
      <c r="AT40" s="1595"/>
      <c r="AU40" s="1595"/>
      <c r="AV40" s="1595"/>
      <c r="AW40" s="1595"/>
      <c r="AX40" s="238" t="s">
        <v>386</v>
      </c>
      <c r="AY40" s="1595"/>
      <c r="AZ40" s="1595"/>
      <c r="BA40" s="1595"/>
      <c r="BB40" s="1595"/>
      <c r="BC40" s="1595"/>
      <c r="BD40" s="1595"/>
      <c r="BE40" s="1595"/>
      <c r="BF40" s="1595"/>
      <c r="BG40" s="45"/>
      <c r="BH40" s="80"/>
      <c r="BI40" s="80"/>
      <c r="BJ40" s="80"/>
      <c r="BK40" s="80"/>
    </row>
    <row r="41" spans="1:63" ht="12.95" customHeight="1" x14ac:dyDescent="0.15">
      <c r="A41" s="1643"/>
      <c r="B41" s="1644"/>
      <c r="C41" s="1644"/>
      <c r="D41" s="1644"/>
      <c r="E41" s="1644"/>
      <c r="F41" s="1644"/>
      <c r="G41" s="1644"/>
      <c r="H41" s="1722"/>
      <c r="I41" s="1723"/>
      <c r="J41" s="1723"/>
      <c r="K41" s="1723"/>
      <c r="L41" s="1723"/>
      <c r="M41" s="1723"/>
      <c r="N41" s="1724"/>
      <c r="O41" s="1726"/>
      <c r="P41" s="1726"/>
      <c r="Q41" s="1726"/>
      <c r="R41" s="1726"/>
      <c r="S41" s="1726"/>
      <c r="T41" s="1726"/>
      <c r="U41" s="1726"/>
      <c r="V41" s="1726"/>
      <c r="W41" s="1726"/>
      <c r="X41" s="1726"/>
      <c r="Y41" s="1726"/>
      <c r="Z41" s="1726"/>
      <c r="AA41" s="1726"/>
      <c r="AB41" s="1726"/>
      <c r="AC41" s="1726"/>
      <c r="AD41" s="1726"/>
      <c r="AE41" s="1592"/>
      <c r="AF41" s="1593"/>
      <c r="AG41" s="1593"/>
      <c r="AH41" s="1593"/>
      <c r="AI41" s="1593"/>
      <c r="AJ41" s="1593"/>
      <c r="AK41" s="1594"/>
      <c r="AL41" s="1592"/>
      <c r="AM41" s="1593"/>
      <c r="AN41" s="1593"/>
      <c r="AO41" s="1594"/>
      <c r="AP41" s="1595"/>
      <c r="AQ41" s="1595"/>
      <c r="AR41" s="1595"/>
      <c r="AS41" s="1595"/>
      <c r="AT41" s="1595"/>
      <c r="AU41" s="1595"/>
      <c r="AV41" s="1595"/>
      <c r="AW41" s="1595"/>
      <c r="AX41" s="238" t="s">
        <v>386</v>
      </c>
      <c r="AY41" s="1595"/>
      <c r="AZ41" s="1595"/>
      <c r="BA41" s="1595"/>
      <c r="BB41" s="1595"/>
      <c r="BC41" s="1595"/>
      <c r="BD41" s="1595"/>
      <c r="BE41" s="1595"/>
      <c r="BF41" s="1595"/>
      <c r="BG41" s="45"/>
      <c r="BH41" s="80"/>
      <c r="BI41" s="80"/>
      <c r="BJ41" s="80"/>
      <c r="BK41" s="80"/>
    </row>
    <row r="42" spans="1:63" ht="12.95" customHeight="1" x14ac:dyDescent="0.15">
      <c r="A42" s="1648"/>
      <c r="B42" s="1649"/>
      <c r="C42" s="1649"/>
      <c r="D42" s="1649"/>
      <c r="E42" s="1649"/>
      <c r="F42" s="1649"/>
      <c r="G42" s="1649"/>
      <c r="H42" s="1722"/>
      <c r="I42" s="1723"/>
      <c r="J42" s="1723"/>
      <c r="K42" s="1723"/>
      <c r="L42" s="1723"/>
      <c r="M42" s="1723"/>
      <c r="N42" s="1724"/>
      <c r="O42" s="1727"/>
      <c r="P42" s="1727"/>
      <c r="Q42" s="1727"/>
      <c r="R42" s="1727"/>
      <c r="S42" s="1727"/>
      <c r="T42" s="1727"/>
      <c r="U42" s="1727"/>
      <c r="V42" s="1727"/>
      <c r="W42" s="1727"/>
      <c r="X42" s="1727"/>
      <c r="Y42" s="1727"/>
      <c r="Z42" s="1727"/>
      <c r="AA42" s="1727"/>
      <c r="AB42" s="1727"/>
      <c r="AC42" s="1727"/>
      <c r="AD42" s="1727"/>
      <c r="AE42" s="1592"/>
      <c r="AF42" s="1593"/>
      <c r="AG42" s="1593"/>
      <c r="AH42" s="1593"/>
      <c r="AI42" s="1593"/>
      <c r="AJ42" s="1593"/>
      <c r="AK42" s="1594"/>
      <c r="AL42" s="1592"/>
      <c r="AM42" s="1593"/>
      <c r="AN42" s="1593"/>
      <c r="AO42" s="1594"/>
      <c r="AP42" s="1595"/>
      <c r="AQ42" s="1595"/>
      <c r="AR42" s="1595"/>
      <c r="AS42" s="1595"/>
      <c r="AT42" s="1595"/>
      <c r="AU42" s="1595"/>
      <c r="AV42" s="1595"/>
      <c r="AW42" s="1595"/>
      <c r="AX42" s="238" t="s">
        <v>386</v>
      </c>
      <c r="AY42" s="1595"/>
      <c r="AZ42" s="1595"/>
      <c r="BA42" s="1595"/>
      <c r="BB42" s="1595"/>
      <c r="BC42" s="1595"/>
      <c r="BD42" s="1595"/>
      <c r="BE42" s="1595"/>
      <c r="BF42" s="1595"/>
      <c r="BG42" s="45"/>
      <c r="BH42" s="80"/>
      <c r="BI42" s="80"/>
      <c r="BJ42" s="80"/>
      <c r="BK42" s="80"/>
    </row>
    <row r="43" spans="1:63" ht="12.95" customHeight="1" x14ac:dyDescent="0.15">
      <c r="A43" s="1650"/>
      <c r="B43" s="1651"/>
      <c r="C43" s="1651"/>
      <c r="D43" s="1651"/>
      <c r="E43" s="1651"/>
      <c r="F43" s="1651"/>
      <c r="G43" s="1651"/>
      <c r="H43" s="966"/>
      <c r="I43" s="967"/>
      <c r="J43" s="967"/>
      <c r="K43" s="967"/>
      <c r="L43" s="967"/>
      <c r="M43" s="967"/>
      <c r="N43" s="968"/>
      <c r="O43" s="1728"/>
      <c r="P43" s="1728"/>
      <c r="Q43" s="1728"/>
      <c r="R43" s="1728"/>
      <c r="S43" s="1728"/>
      <c r="T43" s="1728"/>
      <c r="U43" s="1728"/>
      <c r="V43" s="1728"/>
      <c r="W43" s="1728"/>
      <c r="X43" s="1728"/>
      <c r="Y43" s="1728"/>
      <c r="Z43" s="1728"/>
      <c r="AA43" s="1728"/>
      <c r="AB43" s="1728"/>
      <c r="AC43" s="1728"/>
      <c r="AD43" s="1728"/>
      <c r="AE43" s="1592"/>
      <c r="AF43" s="1593"/>
      <c r="AG43" s="1593"/>
      <c r="AH43" s="1593"/>
      <c r="AI43" s="1593"/>
      <c r="AJ43" s="1593"/>
      <c r="AK43" s="1594"/>
      <c r="AL43" s="1592"/>
      <c r="AM43" s="1593"/>
      <c r="AN43" s="1593"/>
      <c r="AO43" s="1594"/>
      <c r="AP43" s="1595"/>
      <c r="AQ43" s="1595"/>
      <c r="AR43" s="1595"/>
      <c r="AS43" s="1595"/>
      <c r="AT43" s="1595"/>
      <c r="AU43" s="1595"/>
      <c r="AV43" s="1595"/>
      <c r="AW43" s="1595"/>
      <c r="AX43" s="238" t="s">
        <v>386</v>
      </c>
      <c r="AY43" s="1595"/>
      <c r="AZ43" s="1595"/>
      <c r="BA43" s="1595"/>
      <c r="BB43" s="1595"/>
      <c r="BC43" s="1595"/>
      <c r="BD43" s="1595"/>
      <c r="BE43" s="1595"/>
      <c r="BF43" s="1595"/>
      <c r="BG43" s="45"/>
      <c r="BH43" s="80"/>
      <c r="BI43" s="80"/>
      <c r="BJ43" s="80"/>
      <c r="BK43" s="80"/>
    </row>
    <row r="44" spans="1:63" ht="12.95" customHeight="1" x14ac:dyDescent="0.15">
      <c r="A44" s="1641"/>
      <c r="B44" s="1642"/>
      <c r="C44" s="1642"/>
      <c r="D44" s="1642"/>
      <c r="E44" s="1642"/>
      <c r="F44" s="1642"/>
      <c r="G44" s="1642"/>
      <c r="H44" s="963"/>
      <c r="I44" s="964"/>
      <c r="J44" s="964"/>
      <c r="K44" s="964"/>
      <c r="L44" s="964"/>
      <c r="M44" s="964"/>
      <c r="N44" s="965"/>
      <c r="O44" s="1725"/>
      <c r="P44" s="1725"/>
      <c r="Q44" s="1725"/>
      <c r="R44" s="1725"/>
      <c r="S44" s="1725"/>
      <c r="T44" s="1725"/>
      <c r="U44" s="1725"/>
      <c r="V44" s="1725"/>
      <c r="W44" s="1725"/>
      <c r="X44" s="1725"/>
      <c r="Y44" s="1725"/>
      <c r="Z44" s="1725"/>
      <c r="AA44" s="1725"/>
      <c r="AB44" s="1725"/>
      <c r="AC44" s="1725"/>
      <c r="AD44" s="1725"/>
      <c r="AE44" s="1590"/>
      <c r="AF44" s="1591"/>
      <c r="AG44" s="1591"/>
      <c r="AH44" s="1591"/>
      <c r="AI44" s="1591"/>
      <c r="AJ44" s="1591"/>
      <c r="AK44" s="1591"/>
      <c r="AL44" s="1592"/>
      <c r="AM44" s="1593"/>
      <c r="AN44" s="1593"/>
      <c r="AO44" s="1594"/>
      <c r="AP44" s="1595"/>
      <c r="AQ44" s="1595"/>
      <c r="AR44" s="1595"/>
      <c r="AS44" s="1595"/>
      <c r="AT44" s="1595"/>
      <c r="AU44" s="1595"/>
      <c r="AV44" s="1595"/>
      <c r="AW44" s="1595"/>
      <c r="AX44" s="238" t="s">
        <v>386</v>
      </c>
      <c r="AY44" s="1595"/>
      <c r="AZ44" s="1595"/>
      <c r="BA44" s="1595"/>
      <c r="BB44" s="1595"/>
      <c r="BC44" s="1595"/>
      <c r="BD44" s="1595"/>
      <c r="BE44" s="1595"/>
      <c r="BF44" s="1595"/>
      <c r="BG44" s="45"/>
      <c r="BH44" s="80"/>
      <c r="BI44" s="80"/>
      <c r="BJ44" s="80"/>
      <c r="BK44" s="80"/>
    </row>
    <row r="45" spans="1:63" ht="12.95" customHeight="1" x14ac:dyDescent="0.15">
      <c r="A45" s="1643"/>
      <c r="B45" s="1644"/>
      <c r="C45" s="1644"/>
      <c r="D45" s="1644"/>
      <c r="E45" s="1644"/>
      <c r="F45" s="1644"/>
      <c r="G45" s="1644"/>
      <c r="H45" s="1722"/>
      <c r="I45" s="1723"/>
      <c r="J45" s="1723"/>
      <c r="K45" s="1723"/>
      <c r="L45" s="1723"/>
      <c r="M45" s="1723"/>
      <c r="N45" s="1724"/>
      <c r="O45" s="1726"/>
      <c r="P45" s="1726"/>
      <c r="Q45" s="1726"/>
      <c r="R45" s="1726"/>
      <c r="S45" s="1726"/>
      <c r="T45" s="1726"/>
      <c r="U45" s="1726"/>
      <c r="V45" s="1726"/>
      <c r="W45" s="1726"/>
      <c r="X45" s="1726"/>
      <c r="Y45" s="1726"/>
      <c r="Z45" s="1726"/>
      <c r="AA45" s="1726"/>
      <c r="AB45" s="1726"/>
      <c r="AC45" s="1726"/>
      <c r="AD45" s="1726"/>
      <c r="AE45" s="1592"/>
      <c r="AF45" s="1593"/>
      <c r="AG45" s="1593"/>
      <c r="AH45" s="1593"/>
      <c r="AI45" s="1593"/>
      <c r="AJ45" s="1593"/>
      <c r="AK45" s="1594"/>
      <c r="AL45" s="1592"/>
      <c r="AM45" s="1593"/>
      <c r="AN45" s="1593"/>
      <c r="AO45" s="1594"/>
      <c r="AP45" s="1595"/>
      <c r="AQ45" s="1595"/>
      <c r="AR45" s="1595"/>
      <c r="AS45" s="1595"/>
      <c r="AT45" s="1595"/>
      <c r="AU45" s="1595"/>
      <c r="AV45" s="1595"/>
      <c r="AW45" s="1595"/>
      <c r="AX45" s="238" t="s">
        <v>386</v>
      </c>
      <c r="AY45" s="1595"/>
      <c r="AZ45" s="1595"/>
      <c r="BA45" s="1595"/>
      <c r="BB45" s="1595"/>
      <c r="BC45" s="1595"/>
      <c r="BD45" s="1595"/>
      <c r="BE45" s="1595"/>
      <c r="BF45" s="1595"/>
      <c r="BG45" s="45"/>
      <c r="BH45" s="80"/>
      <c r="BI45" s="80"/>
      <c r="BJ45" s="80"/>
      <c r="BK45" s="80"/>
    </row>
    <row r="46" spans="1:63" ht="12.95" customHeight="1" x14ac:dyDescent="0.15">
      <c r="A46" s="1643"/>
      <c r="B46" s="1644"/>
      <c r="C46" s="1644"/>
      <c r="D46" s="1644"/>
      <c r="E46" s="1644"/>
      <c r="F46" s="1644"/>
      <c r="G46" s="1644"/>
      <c r="H46" s="1722"/>
      <c r="I46" s="1723"/>
      <c r="J46" s="1723"/>
      <c r="K46" s="1723"/>
      <c r="L46" s="1723"/>
      <c r="M46" s="1723"/>
      <c r="N46" s="1724"/>
      <c r="O46" s="1726"/>
      <c r="P46" s="1726"/>
      <c r="Q46" s="1726"/>
      <c r="R46" s="1726"/>
      <c r="S46" s="1726"/>
      <c r="T46" s="1726"/>
      <c r="U46" s="1726"/>
      <c r="V46" s="1726"/>
      <c r="W46" s="1726"/>
      <c r="X46" s="1726"/>
      <c r="Y46" s="1726"/>
      <c r="Z46" s="1726"/>
      <c r="AA46" s="1726"/>
      <c r="AB46" s="1726"/>
      <c r="AC46" s="1726"/>
      <c r="AD46" s="1726"/>
      <c r="AE46" s="1592"/>
      <c r="AF46" s="1593"/>
      <c r="AG46" s="1593"/>
      <c r="AH46" s="1593"/>
      <c r="AI46" s="1593"/>
      <c r="AJ46" s="1593"/>
      <c r="AK46" s="1594"/>
      <c r="AL46" s="1592"/>
      <c r="AM46" s="1593"/>
      <c r="AN46" s="1593"/>
      <c r="AO46" s="1594"/>
      <c r="AP46" s="1595"/>
      <c r="AQ46" s="1595"/>
      <c r="AR46" s="1595"/>
      <c r="AS46" s="1595"/>
      <c r="AT46" s="1595"/>
      <c r="AU46" s="1595"/>
      <c r="AV46" s="1595"/>
      <c r="AW46" s="1595"/>
      <c r="AX46" s="238" t="s">
        <v>386</v>
      </c>
      <c r="AY46" s="1595"/>
      <c r="AZ46" s="1595"/>
      <c r="BA46" s="1595"/>
      <c r="BB46" s="1595"/>
      <c r="BC46" s="1595"/>
      <c r="BD46" s="1595"/>
      <c r="BE46" s="1595"/>
      <c r="BF46" s="1595"/>
      <c r="BG46" s="45"/>
      <c r="BH46" s="80"/>
      <c r="BI46" s="80"/>
      <c r="BJ46" s="80"/>
      <c r="BK46" s="80"/>
    </row>
    <row r="47" spans="1:63" ht="12.95" customHeight="1" x14ac:dyDescent="0.15">
      <c r="A47" s="1648"/>
      <c r="B47" s="1649"/>
      <c r="C47" s="1649"/>
      <c r="D47" s="1649"/>
      <c r="E47" s="1649"/>
      <c r="F47" s="1649"/>
      <c r="G47" s="1649"/>
      <c r="H47" s="1722"/>
      <c r="I47" s="1723"/>
      <c r="J47" s="1723"/>
      <c r="K47" s="1723"/>
      <c r="L47" s="1723"/>
      <c r="M47" s="1723"/>
      <c r="N47" s="1724"/>
      <c r="O47" s="1727"/>
      <c r="P47" s="1727"/>
      <c r="Q47" s="1727"/>
      <c r="R47" s="1727"/>
      <c r="S47" s="1727"/>
      <c r="T47" s="1727"/>
      <c r="U47" s="1727"/>
      <c r="V47" s="1727"/>
      <c r="W47" s="1727"/>
      <c r="X47" s="1727"/>
      <c r="Y47" s="1727"/>
      <c r="Z47" s="1727"/>
      <c r="AA47" s="1727"/>
      <c r="AB47" s="1727"/>
      <c r="AC47" s="1727"/>
      <c r="AD47" s="1727"/>
      <c r="AE47" s="1592"/>
      <c r="AF47" s="1593"/>
      <c r="AG47" s="1593"/>
      <c r="AH47" s="1593"/>
      <c r="AI47" s="1593"/>
      <c r="AJ47" s="1593"/>
      <c r="AK47" s="1594"/>
      <c r="AL47" s="1592"/>
      <c r="AM47" s="1593"/>
      <c r="AN47" s="1593"/>
      <c r="AO47" s="1594"/>
      <c r="AP47" s="1595"/>
      <c r="AQ47" s="1595"/>
      <c r="AR47" s="1595"/>
      <c r="AS47" s="1595"/>
      <c r="AT47" s="1595"/>
      <c r="AU47" s="1595"/>
      <c r="AV47" s="1595"/>
      <c r="AW47" s="1595"/>
      <c r="AX47" s="238" t="s">
        <v>386</v>
      </c>
      <c r="AY47" s="1595"/>
      <c r="AZ47" s="1595"/>
      <c r="BA47" s="1595"/>
      <c r="BB47" s="1595"/>
      <c r="BC47" s="1595"/>
      <c r="BD47" s="1595"/>
      <c r="BE47" s="1595"/>
      <c r="BF47" s="1595"/>
      <c r="BG47" s="45"/>
      <c r="BH47" s="80"/>
      <c r="BI47" s="80"/>
      <c r="BJ47" s="80"/>
      <c r="BK47" s="80"/>
    </row>
    <row r="48" spans="1:63" ht="12.95" customHeight="1" x14ac:dyDescent="0.15">
      <c r="A48" s="1650"/>
      <c r="B48" s="1651"/>
      <c r="C48" s="1651"/>
      <c r="D48" s="1651"/>
      <c r="E48" s="1651"/>
      <c r="F48" s="1651"/>
      <c r="G48" s="1651"/>
      <c r="H48" s="966"/>
      <c r="I48" s="967"/>
      <c r="J48" s="967"/>
      <c r="K48" s="967"/>
      <c r="L48" s="967"/>
      <c r="M48" s="967"/>
      <c r="N48" s="968"/>
      <c r="O48" s="1728"/>
      <c r="P48" s="1728"/>
      <c r="Q48" s="1728"/>
      <c r="R48" s="1728"/>
      <c r="S48" s="1728"/>
      <c r="T48" s="1728"/>
      <c r="U48" s="1728"/>
      <c r="V48" s="1728"/>
      <c r="W48" s="1728"/>
      <c r="X48" s="1728"/>
      <c r="Y48" s="1728"/>
      <c r="Z48" s="1728"/>
      <c r="AA48" s="1728"/>
      <c r="AB48" s="1728"/>
      <c r="AC48" s="1728"/>
      <c r="AD48" s="1728"/>
      <c r="AE48" s="1592"/>
      <c r="AF48" s="1593"/>
      <c r="AG48" s="1593"/>
      <c r="AH48" s="1593"/>
      <c r="AI48" s="1593"/>
      <c r="AJ48" s="1593"/>
      <c r="AK48" s="1594"/>
      <c r="AL48" s="1592"/>
      <c r="AM48" s="1593"/>
      <c r="AN48" s="1593"/>
      <c r="AO48" s="1594"/>
      <c r="AP48" s="1595"/>
      <c r="AQ48" s="1595"/>
      <c r="AR48" s="1595"/>
      <c r="AS48" s="1595"/>
      <c r="AT48" s="1595"/>
      <c r="AU48" s="1595"/>
      <c r="AV48" s="1595"/>
      <c r="AW48" s="1595"/>
      <c r="AX48" s="238" t="s">
        <v>386</v>
      </c>
      <c r="AY48" s="1595"/>
      <c r="AZ48" s="1595"/>
      <c r="BA48" s="1595"/>
      <c r="BB48" s="1595"/>
      <c r="BC48" s="1595"/>
      <c r="BD48" s="1595"/>
      <c r="BE48" s="1595"/>
      <c r="BF48" s="1595"/>
      <c r="BG48" s="45"/>
      <c r="BH48" s="80"/>
      <c r="BI48" s="80"/>
      <c r="BJ48" s="80"/>
      <c r="BK48" s="80"/>
    </row>
    <row r="49" spans="1:63" ht="12.95" customHeight="1" x14ac:dyDescent="0.15">
      <c r="A49" s="1641"/>
      <c r="B49" s="1642"/>
      <c r="C49" s="1642"/>
      <c r="D49" s="1642"/>
      <c r="E49" s="1642"/>
      <c r="F49" s="1642"/>
      <c r="G49" s="1642"/>
      <c r="H49" s="963"/>
      <c r="I49" s="964"/>
      <c r="J49" s="964"/>
      <c r="K49" s="964"/>
      <c r="L49" s="964"/>
      <c r="M49" s="964"/>
      <c r="N49" s="965"/>
      <c r="O49" s="1725"/>
      <c r="P49" s="1725"/>
      <c r="Q49" s="1725"/>
      <c r="R49" s="1725"/>
      <c r="S49" s="1725"/>
      <c r="T49" s="1725"/>
      <c r="U49" s="1725"/>
      <c r="V49" s="1725"/>
      <c r="W49" s="1725"/>
      <c r="X49" s="1725"/>
      <c r="Y49" s="1725"/>
      <c r="Z49" s="1725"/>
      <c r="AA49" s="1725"/>
      <c r="AB49" s="1725"/>
      <c r="AC49" s="1725"/>
      <c r="AD49" s="1725"/>
      <c r="AE49" s="1590"/>
      <c r="AF49" s="1591"/>
      <c r="AG49" s="1591"/>
      <c r="AH49" s="1591"/>
      <c r="AI49" s="1591"/>
      <c r="AJ49" s="1591"/>
      <c r="AK49" s="1591"/>
      <c r="AL49" s="1592"/>
      <c r="AM49" s="1593"/>
      <c r="AN49" s="1593"/>
      <c r="AO49" s="1594"/>
      <c r="AP49" s="1595"/>
      <c r="AQ49" s="1595"/>
      <c r="AR49" s="1595"/>
      <c r="AS49" s="1595"/>
      <c r="AT49" s="1595"/>
      <c r="AU49" s="1595"/>
      <c r="AV49" s="1595"/>
      <c r="AW49" s="1595"/>
      <c r="AX49" s="238" t="s">
        <v>386</v>
      </c>
      <c r="AY49" s="1595"/>
      <c r="AZ49" s="1595"/>
      <c r="BA49" s="1595"/>
      <c r="BB49" s="1595"/>
      <c r="BC49" s="1595"/>
      <c r="BD49" s="1595"/>
      <c r="BE49" s="1595"/>
      <c r="BF49" s="1595"/>
      <c r="BG49" s="45"/>
      <c r="BH49" s="80"/>
      <c r="BI49" s="80"/>
      <c r="BJ49" s="80"/>
      <c r="BK49" s="80"/>
    </row>
    <row r="50" spans="1:63" ht="12.95" customHeight="1" x14ac:dyDescent="0.15">
      <c r="A50" s="1643"/>
      <c r="B50" s="1644"/>
      <c r="C50" s="1644"/>
      <c r="D50" s="1644"/>
      <c r="E50" s="1644"/>
      <c r="F50" s="1644"/>
      <c r="G50" s="1644"/>
      <c r="H50" s="1722"/>
      <c r="I50" s="1723"/>
      <c r="J50" s="1723"/>
      <c r="K50" s="1723"/>
      <c r="L50" s="1723"/>
      <c r="M50" s="1723"/>
      <c r="N50" s="1724"/>
      <c r="O50" s="1726"/>
      <c r="P50" s="1726"/>
      <c r="Q50" s="1726"/>
      <c r="R50" s="1726"/>
      <c r="S50" s="1726"/>
      <c r="T50" s="1726"/>
      <c r="U50" s="1726"/>
      <c r="V50" s="1726"/>
      <c r="W50" s="1726"/>
      <c r="X50" s="1726"/>
      <c r="Y50" s="1726"/>
      <c r="Z50" s="1726"/>
      <c r="AA50" s="1726"/>
      <c r="AB50" s="1726"/>
      <c r="AC50" s="1726"/>
      <c r="AD50" s="1726"/>
      <c r="AE50" s="1592"/>
      <c r="AF50" s="1593"/>
      <c r="AG50" s="1593"/>
      <c r="AH50" s="1593"/>
      <c r="AI50" s="1593"/>
      <c r="AJ50" s="1593"/>
      <c r="AK50" s="1594"/>
      <c r="AL50" s="1592"/>
      <c r="AM50" s="1593"/>
      <c r="AN50" s="1593"/>
      <c r="AO50" s="1594"/>
      <c r="AP50" s="1595"/>
      <c r="AQ50" s="1595"/>
      <c r="AR50" s="1595"/>
      <c r="AS50" s="1595"/>
      <c r="AT50" s="1595"/>
      <c r="AU50" s="1595"/>
      <c r="AV50" s="1595"/>
      <c r="AW50" s="1595"/>
      <c r="AX50" s="238" t="s">
        <v>386</v>
      </c>
      <c r="AY50" s="1595"/>
      <c r="AZ50" s="1595"/>
      <c r="BA50" s="1595"/>
      <c r="BB50" s="1595"/>
      <c r="BC50" s="1595"/>
      <c r="BD50" s="1595"/>
      <c r="BE50" s="1595"/>
      <c r="BF50" s="1595"/>
      <c r="BG50" s="45"/>
      <c r="BH50" s="80"/>
      <c r="BI50" s="80"/>
      <c r="BJ50" s="80"/>
      <c r="BK50" s="80"/>
    </row>
    <row r="51" spans="1:63" ht="12.95" customHeight="1" x14ac:dyDescent="0.15">
      <c r="A51" s="1643"/>
      <c r="B51" s="1644"/>
      <c r="C51" s="1644"/>
      <c r="D51" s="1644"/>
      <c r="E51" s="1644"/>
      <c r="F51" s="1644"/>
      <c r="G51" s="1644"/>
      <c r="H51" s="1722"/>
      <c r="I51" s="1723"/>
      <c r="J51" s="1723"/>
      <c r="K51" s="1723"/>
      <c r="L51" s="1723"/>
      <c r="M51" s="1723"/>
      <c r="N51" s="1724"/>
      <c r="O51" s="1726"/>
      <c r="P51" s="1726"/>
      <c r="Q51" s="1726"/>
      <c r="R51" s="1726"/>
      <c r="S51" s="1726"/>
      <c r="T51" s="1726"/>
      <c r="U51" s="1726"/>
      <c r="V51" s="1726"/>
      <c r="W51" s="1726"/>
      <c r="X51" s="1726"/>
      <c r="Y51" s="1726"/>
      <c r="Z51" s="1726"/>
      <c r="AA51" s="1726"/>
      <c r="AB51" s="1726"/>
      <c r="AC51" s="1726"/>
      <c r="AD51" s="1726"/>
      <c r="AE51" s="1592"/>
      <c r="AF51" s="1593"/>
      <c r="AG51" s="1593"/>
      <c r="AH51" s="1593"/>
      <c r="AI51" s="1593"/>
      <c r="AJ51" s="1593"/>
      <c r="AK51" s="1594"/>
      <c r="AL51" s="1592"/>
      <c r="AM51" s="1593"/>
      <c r="AN51" s="1593"/>
      <c r="AO51" s="1594"/>
      <c r="AP51" s="1595"/>
      <c r="AQ51" s="1595"/>
      <c r="AR51" s="1595"/>
      <c r="AS51" s="1595"/>
      <c r="AT51" s="1595"/>
      <c r="AU51" s="1595"/>
      <c r="AV51" s="1595"/>
      <c r="AW51" s="1595"/>
      <c r="AX51" s="238" t="s">
        <v>386</v>
      </c>
      <c r="AY51" s="1595"/>
      <c r="AZ51" s="1595"/>
      <c r="BA51" s="1595"/>
      <c r="BB51" s="1595"/>
      <c r="BC51" s="1595"/>
      <c r="BD51" s="1595"/>
      <c r="BE51" s="1595"/>
      <c r="BF51" s="1595"/>
      <c r="BG51" s="45"/>
      <c r="BH51" s="80"/>
      <c r="BI51" s="80"/>
      <c r="BJ51" s="80"/>
      <c r="BK51" s="80"/>
    </row>
    <row r="52" spans="1:63" ht="12.95" customHeight="1" x14ac:dyDescent="0.15">
      <c r="A52" s="1648"/>
      <c r="B52" s="1649"/>
      <c r="C52" s="1649"/>
      <c r="D52" s="1649"/>
      <c r="E52" s="1649"/>
      <c r="F52" s="1649"/>
      <c r="G52" s="1649"/>
      <c r="H52" s="1722"/>
      <c r="I52" s="1723"/>
      <c r="J52" s="1723"/>
      <c r="K52" s="1723"/>
      <c r="L52" s="1723"/>
      <c r="M52" s="1723"/>
      <c r="N52" s="1724"/>
      <c r="O52" s="1727"/>
      <c r="P52" s="1727"/>
      <c r="Q52" s="1727"/>
      <c r="R52" s="1727"/>
      <c r="S52" s="1727"/>
      <c r="T52" s="1727"/>
      <c r="U52" s="1727"/>
      <c r="V52" s="1727"/>
      <c r="W52" s="1727"/>
      <c r="X52" s="1727"/>
      <c r="Y52" s="1727"/>
      <c r="Z52" s="1727"/>
      <c r="AA52" s="1727"/>
      <c r="AB52" s="1727"/>
      <c r="AC52" s="1727"/>
      <c r="AD52" s="1727"/>
      <c r="AE52" s="1592"/>
      <c r="AF52" s="1593"/>
      <c r="AG52" s="1593"/>
      <c r="AH52" s="1593"/>
      <c r="AI52" s="1593"/>
      <c r="AJ52" s="1593"/>
      <c r="AK52" s="1594"/>
      <c r="AL52" s="1592"/>
      <c r="AM52" s="1593"/>
      <c r="AN52" s="1593"/>
      <c r="AO52" s="1594"/>
      <c r="AP52" s="1595"/>
      <c r="AQ52" s="1595"/>
      <c r="AR52" s="1595"/>
      <c r="AS52" s="1595"/>
      <c r="AT52" s="1595"/>
      <c r="AU52" s="1595"/>
      <c r="AV52" s="1595"/>
      <c r="AW52" s="1595"/>
      <c r="AX52" s="238" t="s">
        <v>386</v>
      </c>
      <c r="AY52" s="1595"/>
      <c r="AZ52" s="1595"/>
      <c r="BA52" s="1595"/>
      <c r="BB52" s="1595"/>
      <c r="BC52" s="1595"/>
      <c r="BD52" s="1595"/>
      <c r="BE52" s="1595"/>
      <c r="BF52" s="1595"/>
      <c r="BG52" s="45"/>
      <c r="BH52" s="80"/>
      <c r="BI52" s="80"/>
      <c r="BJ52" s="80"/>
      <c r="BK52" s="80"/>
    </row>
    <row r="53" spans="1:63" ht="12.95" customHeight="1" x14ac:dyDescent="0.15">
      <c r="A53" s="1650"/>
      <c r="B53" s="1651"/>
      <c r="C53" s="1651"/>
      <c r="D53" s="1651"/>
      <c r="E53" s="1651"/>
      <c r="F53" s="1651"/>
      <c r="G53" s="1651"/>
      <c r="H53" s="966"/>
      <c r="I53" s="967"/>
      <c r="J53" s="967"/>
      <c r="K53" s="967"/>
      <c r="L53" s="967"/>
      <c r="M53" s="967"/>
      <c r="N53" s="968"/>
      <c r="O53" s="1728"/>
      <c r="P53" s="1728"/>
      <c r="Q53" s="1728"/>
      <c r="R53" s="1728"/>
      <c r="S53" s="1728"/>
      <c r="T53" s="1728"/>
      <c r="U53" s="1728"/>
      <c r="V53" s="1728"/>
      <c r="W53" s="1728"/>
      <c r="X53" s="1728"/>
      <c r="Y53" s="1728"/>
      <c r="Z53" s="1728"/>
      <c r="AA53" s="1728"/>
      <c r="AB53" s="1728"/>
      <c r="AC53" s="1728"/>
      <c r="AD53" s="1728"/>
      <c r="AE53" s="1592"/>
      <c r="AF53" s="1593"/>
      <c r="AG53" s="1593"/>
      <c r="AH53" s="1593"/>
      <c r="AI53" s="1593"/>
      <c r="AJ53" s="1593"/>
      <c r="AK53" s="1594"/>
      <c r="AL53" s="1592"/>
      <c r="AM53" s="1593"/>
      <c r="AN53" s="1593"/>
      <c r="AO53" s="1594"/>
      <c r="AP53" s="1595"/>
      <c r="AQ53" s="1595"/>
      <c r="AR53" s="1595"/>
      <c r="AS53" s="1595"/>
      <c r="AT53" s="1595"/>
      <c r="AU53" s="1595"/>
      <c r="AV53" s="1595"/>
      <c r="AW53" s="1595"/>
      <c r="AX53" s="238" t="s">
        <v>386</v>
      </c>
      <c r="AY53" s="1595"/>
      <c r="AZ53" s="1595"/>
      <c r="BA53" s="1595"/>
      <c r="BB53" s="1595"/>
      <c r="BC53" s="1595"/>
      <c r="BD53" s="1595"/>
      <c r="BE53" s="1595"/>
      <c r="BF53" s="1595"/>
      <c r="BG53" s="45"/>
      <c r="BH53" s="80"/>
      <c r="BI53" s="80"/>
      <c r="BJ53" s="80"/>
      <c r="BK53" s="80"/>
    </row>
    <row r="54" spans="1:63" ht="12.95" customHeight="1" x14ac:dyDescent="0.15">
      <c r="A54" s="1641"/>
      <c r="B54" s="1642"/>
      <c r="C54" s="1642"/>
      <c r="D54" s="1642"/>
      <c r="E54" s="1642"/>
      <c r="F54" s="1642"/>
      <c r="G54" s="1642"/>
      <c r="H54" s="963"/>
      <c r="I54" s="964"/>
      <c r="J54" s="964"/>
      <c r="K54" s="964"/>
      <c r="L54" s="964"/>
      <c r="M54" s="964"/>
      <c r="N54" s="965"/>
      <c r="O54" s="1725"/>
      <c r="P54" s="1725"/>
      <c r="Q54" s="1725"/>
      <c r="R54" s="1725"/>
      <c r="S54" s="1725"/>
      <c r="T54" s="1725"/>
      <c r="U54" s="1725"/>
      <c r="V54" s="1725"/>
      <c r="W54" s="1725"/>
      <c r="X54" s="1725"/>
      <c r="Y54" s="1725"/>
      <c r="Z54" s="1725"/>
      <c r="AA54" s="1725"/>
      <c r="AB54" s="1725"/>
      <c r="AC54" s="1725"/>
      <c r="AD54" s="1725"/>
      <c r="AE54" s="1590"/>
      <c r="AF54" s="1591"/>
      <c r="AG54" s="1591"/>
      <c r="AH54" s="1591"/>
      <c r="AI54" s="1591"/>
      <c r="AJ54" s="1591"/>
      <c r="AK54" s="1591"/>
      <c r="AL54" s="1592"/>
      <c r="AM54" s="1593"/>
      <c r="AN54" s="1593"/>
      <c r="AO54" s="1594"/>
      <c r="AP54" s="1595"/>
      <c r="AQ54" s="1595"/>
      <c r="AR54" s="1595"/>
      <c r="AS54" s="1595"/>
      <c r="AT54" s="1595"/>
      <c r="AU54" s="1595"/>
      <c r="AV54" s="1595"/>
      <c r="AW54" s="1595"/>
      <c r="AX54" s="238" t="s">
        <v>386</v>
      </c>
      <c r="AY54" s="1595"/>
      <c r="AZ54" s="1595"/>
      <c r="BA54" s="1595"/>
      <c r="BB54" s="1595"/>
      <c r="BC54" s="1595"/>
      <c r="BD54" s="1595"/>
      <c r="BE54" s="1595"/>
      <c r="BF54" s="1595"/>
      <c r="BG54" s="45"/>
      <c r="BH54" s="80"/>
      <c r="BI54" s="80"/>
      <c r="BJ54" s="80"/>
      <c r="BK54" s="80"/>
    </row>
    <row r="55" spans="1:63" ht="12.95" customHeight="1" x14ac:dyDescent="0.15">
      <c r="A55" s="1643"/>
      <c r="B55" s="1644"/>
      <c r="C55" s="1644"/>
      <c r="D55" s="1644"/>
      <c r="E55" s="1644"/>
      <c r="F55" s="1644"/>
      <c r="G55" s="1644"/>
      <c r="H55" s="1722"/>
      <c r="I55" s="1723"/>
      <c r="J55" s="1723"/>
      <c r="K55" s="1723"/>
      <c r="L55" s="1723"/>
      <c r="M55" s="1723"/>
      <c r="N55" s="1724"/>
      <c r="O55" s="1726"/>
      <c r="P55" s="1726"/>
      <c r="Q55" s="1726"/>
      <c r="R55" s="1726"/>
      <c r="S55" s="1726"/>
      <c r="T55" s="1726"/>
      <c r="U55" s="1726"/>
      <c r="V55" s="1726"/>
      <c r="W55" s="1726"/>
      <c r="X55" s="1726"/>
      <c r="Y55" s="1726"/>
      <c r="Z55" s="1726"/>
      <c r="AA55" s="1726"/>
      <c r="AB55" s="1726"/>
      <c r="AC55" s="1726"/>
      <c r="AD55" s="1726"/>
      <c r="AE55" s="1592"/>
      <c r="AF55" s="1593"/>
      <c r="AG55" s="1593"/>
      <c r="AH55" s="1593"/>
      <c r="AI55" s="1593"/>
      <c r="AJ55" s="1593"/>
      <c r="AK55" s="1594"/>
      <c r="AL55" s="1592"/>
      <c r="AM55" s="1593"/>
      <c r="AN55" s="1593"/>
      <c r="AO55" s="1594"/>
      <c r="AP55" s="1595"/>
      <c r="AQ55" s="1595"/>
      <c r="AR55" s="1595"/>
      <c r="AS55" s="1595"/>
      <c r="AT55" s="1595"/>
      <c r="AU55" s="1595"/>
      <c r="AV55" s="1595"/>
      <c r="AW55" s="1595"/>
      <c r="AX55" s="238" t="s">
        <v>386</v>
      </c>
      <c r="AY55" s="1595"/>
      <c r="AZ55" s="1595"/>
      <c r="BA55" s="1595"/>
      <c r="BB55" s="1595"/>
      <c r="BC55" s="1595"/>
      <c r="BD55" s="1595"/>
      <c r="BE55" s="1595"/>
      <c r="BF55" s="1595"/>
      <c r="BG55" s="45"/>
      <c r="BH55" s="80"/>
      <c r="BI55" s="80"/>
      <c r="BJ55" s="80"/>
      <c r="BK55" s="80"/>
    </row>
    <row r="56" spans="1:63" ht="12.95" customHeight="1" x14ac:dyDescent="0.15">
      <c r="A56" s="1643"/>
      <c r="B56" s="1644"/>
      <c r="C56" s="1644"/>
      <c r="D56" s="1644"/>
      <c r="E56" s="1644"/>
      <c r="F56" s="1644"/>
      <c r="G56" s="1644"/>
      <c r="H56" s="1722"/>
      <c r="I56" s="1723"/>
      <c r="J56" s="1723"/>
      <c r="K56" s="1723"/>
      <c r="L56" s="1723"/>
      <c r="M56" s="1723"/>
      <c r="N56" s="1724"/>
      <c r="O56" s="1726"/>
      <c r="P56" s="1726"/>
      <c r="Q56" s="1726"/>
      <c r="R56" s="1726"/>
      <c r="S56" s="1726"/>
      <c r="T56" s="1726"/>
      <c r="U56" s="1726"/>
      <c r="V56" s="1726"/>
      <c r="W56" s="1726"/>
      <c r="X56" s="1726"/>
      <c r="Y56" s="1726"/>
      <c r="Z56" s="1726"/>
      <c r="AA56" s="1726"/>
      <c r="AB56" s="1726"/>
      <c r="AC56" s="1726"/>
      <c r="AD56" s="1726"/>
      <c r="AE56" s="1592"/>
      <c r="AF56" s="1593"/>
      <c r="AG56" s="1593"/>
      <c r="AH56" s="1593"/>
      <c r="AI56" s="1593"/>
      <c r="AJ56" s="1593"/>
      <c r="AK56" s="1594"/>
      <c r="AL56" s="1592"/>
      <c r="AM56" s="1593"/>
      <c r="AN56" s="1593"/>
      <c r="AO56" s="1594"/>
      <c r="AP56" s="1595"/>
      <c r="AQ56" s="1595"/>
      <c r="AR56" s="1595"/>
      <c r="AS56" s="1595"/>
      <c r="AT56" s="1595"/>
      <c r="AU56" s="1595"/>
      <c r="AV56" s="1595"/>
      <c r="AW56" s="1595"/>
      <c r="AX56" s="238" t="s">
        <v>386</v>
      </c>
      <c r="AY56" s="1595"/>
      <c r="AZ56" s="1595"/>
      <c r="BA56" s="1595"/>
      <c r="BB56" s="1595"/>
      <c r="BC56" s="1595"/>
      <c r="BD56" s="1595"/>
      <c r="BE56" s="1595"/>
      <c r="BF56" s="1595"/>
      <c r="BG56" s="45"/>
      <c r="BH56" s="80"/>
      <c r="BI56" s="80"/>
      <c r="BJ56" s="80"/>
      <c r="BK56" s="80"/>
    </row>
    <row r="57" spans="1:63" ht="12.95" customHeight="1" x14ac:dyDescent="0.15">
      <c r="A57" s="1648"/>
      <c r="B57" s="1649"/>
      <c r="C57" s="1649"/>
      <c r="D57" s="1649"/>
      <c r="E57" s="1649"/>
      <c r="F57" s="1649"/>
      <c r="G57" s="1649"/>
      <c r="H57" s="1722"/>
      <c r="I57" s="1723"/>
      <c r="J57" s="1723"/>
      <c r="K57" s="1723"/>
      <c r="L57" s="1723"/>
      <c r="M57" s="1723"/>
      <c r="N57" s="1724"/>
      <c r="O57" s="1727"/>
      <c r="P57" s="1727"/>
      <c r="Q57" s="1727"/>
      <c r="R57" s="1727"/>
      <c r="S57" s="1727"/>
      <c r="T57" s="1727"/>
      <c r="U57" s="1727"/>
      <c r="V57" s="1727"/>
      <c r="W57" s="1727"/>
      <c r="X57" s="1727"/>
      <c r="Y57" s="1727"/>
      <c r="Z57" s="1727"/>
      <c r="AA57" s="1727"/>
      <c r="AB57" s="1727"/>
      <c r="AC57" s="1727"/>
      <c r="AD57" s="1727"/>
      <c r="AE57" s="1592"/>
      <c r="AF57" s="1593"/>
      <c r="AG57" s="1593"/>
      <c r="AH57" s="1593"/>
      <c r="AI57" s="1593"/>
      <c r="AJ57" s="1593"/>
      <c r="AK57" s="1594"/>
      <c r="AL57" s="1592"/>
      <c r="AM57" s="1593"/>
      <c r="AN57" s="1593"/>
      <c r="AO57" s="1594"/>
      <c r="AP57" s="1595"/>
      <c r="AQ57" s="1595"/>
      <c r="AR57" s="1595"/>
      <c r="AS57" s="1595"/>
      <c r="AT57" s="1595"/>
      <c r="AU57" s="1595"/>
      <c r="AV57" s="1595"/>
      <c r="AW57" s="1595"/>
      <c r="AX57" s="238" t="s">
        <v>386</v>
      </c>
      <c r="AY57" s="1595"/>
      <c r="AZ57" s="1595"/>
      <c r="BA57" s="1595"/>
      <c r="BB57" s="1595"/>
      <c r="BC57" s="1595"/>
      <c r="BD57" s="1595"/>
      <c r="BE57" s="1595"/>
      <c r="BF57" s="1595"/>
      <c r="BG57" s="45"/>
      <c r="BH57" s="80"/>
      <c r="BI57" s="80"/>
      <c r="BJ57" s="80"/>
      <c r="BK57" s="80"/>
    </row>
    <row r="58" spans="1:63" ht="12.95" customHeight="1" x14ac:dyDescent="0.15">
      <c r="A58" s="1650"/>
      <c r="B58" s="1651"/>
      <c r="C58" s="1651"/>
      <c r="D58" s="1651"/>
      <c r="E58" s="1651"/>
      <c r="F58" s="1651"/>
      <c r="G58" s="1651"/>
      <c r="H58" s="966"/>
      <c r="I58" s="967"/>
      <c r="J58" s="967"/>
      <c r="K58" s="967"/>
      <c r="L58" s="967"/>
      <c r="M58" s="967"/>
      <c r="N58" s="968"/>
      <c r="O58" s="1728"/>
      <c r="P58" s="1728"/>
      <c r="Q58" s="1728"/>
      <c r="R58" s="1728"/>
      <c r="S58" s="1728"/>
      <c r="T58" s="1728"/>
      <c r="U58" s="1728"/>
      <c r="V58" s="1728"/>
      <c r="W58" s="1728"/>
      <c r="X58" s="1728"/>
      <c r="Y58" s="1728"/>
      <c r="Z58" s="1728"/>
      <c r="AA58" s="1728"/>
      <c r="AB58" s="1728"/>
      <c r="AC58" s="1728"/>
      <c r="AD58" s="1728"/>
      <c r="AE58" s="1592"/>
      <c r="AF58" s="1593"/>
      <c r="AG58" s="1593"/>
      <c r="AH58" s="1593"/>
      <c r="AI58" s="1593"/>
      <c r="AJ58" s="1593"/>
      <c r="AK58" s="1594"/>
      <c r="AL58" s="1592"/>
      <c r="AM58" s="1593"/>
      <c r="AN58" s="1593"/>
      <c r="AO58" s="1594"/>
      <c r="AP58" s="1595"/>
      <c r="AQ58" s="1595"/>
      <c r="AR58" s="1595"/>
      <c r="AS58" s="1595"/>
      <c r="AT58" s="1595"/>
      <c r="AU58" s="1595"/>
      <c r="AV58" s="1595"/>
      <c r="AW58" s="1595"/>
      <c r="AX58" s="238" t="s">
        <v>386</v>
      </c>
      <c r="AY58" s="1595"/>
      <c r="AZ58" s="1595"/>
      <c r="BA58" s="1595"/>
      <c r="BB58" s="1595"/>
      <c r="BC58" s="1595"/>
      <c r="BD58" s="1595"/>
      <c r="BE58" s="1595"/>
      <c r="BF58" s="1595"/>
      <c r="BG58" s="45"/>
      <c r="BH58" s="80"/>
      <c r="BI58" s="80"/>
      <c r="BJ58" s="80"/>
      <c r="BK58" s="80"/>
    </row>
    <row r="59" spans="1:63" ht="12.95" customHeight="1" x14ac:dyDescent="0.15">
      <c r="A59" s="1641"/>
      <c r="B59" s="1642"/>
      <c r="C59" s="1642"/>
      <c r="D59" s="1642"/>
      <c r="E59" s="1642"/>
      <c r="F59" s="1642"/>
      <c r="G59" s="1642"/>
      <c r="H59" s="963"/>
      <c r="I59" s="964"/>
      <c r="J59" s="964"/>
      <c r="K59" s="964"/>
      <c r="L59" s="964"/>
      <c r="M59" s="964"/>
      <c r="N59" s="965"/>
      <c r="O59" s="1725"/>
      <c r="P59" s="1725"/>
      <c r="Q59" s="1725"/>
      <c r="R59" s="1725"/>
      <c r="S59" s="1725"/>
      <c r="T59" s="1725"/>
      <c r="U59" s="1725"/>
      <c r="V59" s="1725"/>
      <c r="W59" s="1725"/>
      <c r="X59" s="1725"/>
      <c r="Y59" s="1725"/>
      <c r="Z59" s="1725"/>
      <c r="AA59" s="1725"/>
      <c r="AB59" s="1725"/>
      <c r="AC59" s="1725"/>
      <c r="AD59" s="1725"/>
      <c r="AE59" s="1590"/>
      <c r="AF59" s="1591"/>
      <c r="AG59" s="1591"/>
      <c r="AH59" s="1591"/>
      <c r="AI59" s="1591"/>
      <c r="AJ59" s="1591"/>
      <c r="AK59" s="1591"/>
      <c r="AL59" s="1592"/>
      <c r="AM59" s="1593"/>
      <c r="AN59" s="1593"/>
      <c r="AO59" s="1594"/>
      <c r="AP59" s="1595"/>
      <c r="AQ59" s="1595"/>
      <c r="AR59" s="1595"/>
      <c r="AS59" s="1595"/>
      <c r="AT59" s="1595"/>
      <c r="AU59" s="1595"/>
      <c r="AV59" s="1595"/>
      <c r="AW59" s="1595"/>
      <c r="AX59" s="238" t="s">
        <v>386</v>
      </c>
      <c r="AY59" s="1595"/>
      <c r="AZ59" s="1595"/>
      <c r="BA59" s="1595"/>
      <c r="BB59" s="1595"/>
      <c r="BC59" s="1595"/>
      <c r="BD59" s="1595"/>
      <c r="BE59" s="1595"/>
      <c r="BF59" s="1595"/>
      <c r="BG59" s="45"/>
      <c r="BH59" s="80"/>
      <c r="BI59" s="80"/>
      <c r="BJ59" s="80"/>
      <c r="BK59" s="80"/>
    </row>
    <row r="60" spans="1:63" ht="12.95" customHeight="1" x14ac:dyDescent="0.15">
      <c r="A60" s="1643"/>
      <c r="B60" s="1644"/>
      <c r="C60" s="1644"/>
      <c r="D60" s="1644"/>
      <c r="E60" s="1644"/>
      <c r="F60" s="1644"/>
      <c r="G60" s="1644"/>
      <c r="H60" s="1722"/>
      <c r="I60" s="1723"/>
      <c r="J60" s="1723"/>
      <c r="K60" s="1723"/>
      <c r="L60" s="1723"/>
      <c r="M60" s="1723"/>
      <c r="N60" s="1724"/>
      <c r="O60" s="1726"/>
      <c r="P60" s="1726"/>
      <c r="Q60" s="1726"/>
      <c r="R60" s="1726"/>
      <c r="S60" s="1726"/>
      <c r="T60" s="1726"/>
      <c r="U60" s="1726"/>
      <c r="V60" s="1726"/>
      <c r="W60" s="1726"/>
      <c r="X60" s="1726"/>
      <c r="Y60" s="1726"/>
      <c r="Z60" s="1726"/>
      <c r="AA60" s="1726"/>
      <c r="AB60" s="1726"/>
      <c r="AC60" s="1726"/>
      <c r="AD60" s="1726"/>
      <c r="AE60" s="1592"/>
      <c r="AF60" s="1593"/>
      <c r="AG60" s="1593"/>
      <c r="AH60" s="1593"/>
      <c r="AI60" s="1593"/>
      <c r="AJ60" s="1593"/>
      <c r="AK60" s="1594"/>
      <c r="AL60" s="1592"/>
      <c r="AM60" s="1593"/>
      <c r="AN60" s="1593"/>
      <c r="AO60" s="1594"/>
      <c r="AP60" s="1595"/>
      <c r="AQ60" s="1595"/>
      <c r="AR60" s="1595"/>
      <c r="AS60" s="1595"/>
      <c r="AT60" s="1595"/>
      <c r="AU60" s="1595"/>
      <c r="AV60" s="1595"/>
      <c r="AW60" s="1595"/>
      <c r="AX60" s="238" t="s">
        <v>386</v>
      </c>
      <c r="AY60" s="1595"/>
      <c r="AZ60" s="1595"/>
      <c r="BA60" s="1595"/>
      <c r="BB60" s="1595"/>
      <c r="BC60" s="1595"/>
      <c r="BD60" s="1595"/>
      <c r="BE60" s="1595"/>
      <c r="BF60" s="1595"/>
      <c r="BG60" s="45"/>
      <c r="BH60" s="80"/>
      <c r="BI60" s="80"/>
      <c r="BJ60" s="80"/>
      <c r="BK60" s="80"/>
    </row>
    <row r="61" spans="1:63" ht="12.95" customHeight="1" x14ac:dyDescent="0.15">
      <c r="A61" s="1643"/>
      <c r="B61" s="1644"/>
      <c r="C61" s="1644"/>
      <c r="D61" s="1644"/>
      <c r="E61" s="1644"/>
      <c r="F61" s="1644"/>
      <c r="G61" s="1644"/>
      <c r="H61" s="1722"/>
      <c r="I61" s="1723"/>
      <c r="J61" s="1723"/>
      <c r="K61" s="1723"/>
      <c r="L61" s="1723"/>
      <c r="M61" s="1723"/>
      <c r="N61" s="1724"/>
      <c r="O61" s="1726"/>
      <c r="P61" s="1726"/>
      <c r="Q61" s="1726"/>
      <c r="R61" s="1726"/>
      <c r="S61" s="1726"/>
      <c r="T61" s="1726"/>
      <c r="U61" s="1726"/>
      <c r="V61" s="1726"/>
      <c r="W61" s="1726"/>
      <c r="X61" s="1726"/>
      <c r="Y61" s="1726"/>
      <c r="Z61" s="1726"/>
      <c r="AA61" s="1726"/>
      <c r="AB61" s="1726"/>
      <c r="AC61" s="1726"/>
      <c r="AD61" s="1726"/>
      <c r="AE61" s="1592"/>
      <c r="AF61" s="1593"/>
      <c r="AG61" s="1593"/>
      <c r="AH61" s="1593"/>
      <c r="AI61" s="1593"/>
      <c r="AJ61" s="1593"/>
      <c r="AK61" s="1594"/>
      <c r="AL61" s="1592"/>
      <c r="AM61" s="1593"/>
      <c r="AN61" s="1593"/>
      <c r="AO61" s="1594"/>
      <c r="AP61" s="1595"/>
      <c r="AQ61" s="1595"/>
      <c r="AR61" s="1595"/>
      <c r="AS61" s="1595"/>
      <c r="AT61" s="1595"/>
      <c r="AU61" s="1595"/>
      <c r="AV61" s="1595"/>
      <c r="AW61" s="1595"/>
      <c r="AX61" s="238" t="s">
        <v>386</v>
      </c>
      <c r="AY61" s="1595"/>
      <c r="AZ61" s="1595"/>
      <c r="BA61" s="1595"/>
      <c r="BB61" s="1595"/>
      <c r="BC61" s="1595"/>
      <c r="BD61" s="1595"/>
      <c r="BE61" s="1595"/>
      <c r="BF61" s="1595"/>
      <c r="BG61" s="45"/>
      <c r="BH61" s="80"/>
      <c r="BI61" s="80"/>
      <c r="BJ61" s="80"/>
      <c r="BK61" s="80"/>
    </row>
    <row r="62" spans="1:63" ht="12.95" customHeight="1" x14ac:dyDescent="0.15">
      <c r="A62" s="1648"/>
      <c r="B62" s="1649"/>
      <c r="C62" s="1649"/>
      <c r="D62" s="1649"/>
      <c r="E62" s="1649"/>
      <c r="F62" s="1649"/>
      <c r="G62" s="1649"/>
      <c r="H62" s="1722"/>
      <c r="I62" s="1723"/>
      <c r="J62" s="1723"/>
      <c r="K62" s="1723"/>
      <c r="L62" s="1723"/>
      <c r="M62" s="1723"/>
      <c r="N62" s="1724"/>
      <c r="O62" s="1727"/>
      <c r="P62" s="1727"/>
      <c r="Q62" s="1727"/>
      <c r="R62" s="1727"/>
      <c r="S62" s="1727"/>
      <c r="T62" s="1727"/>
      <c r="U62" s="1727"/>
      <c r="V62" s="1727"/>
      <c r="W62" s="1727"/>
      <c r="X62" s="1727"/>
      <c r="Y62" s="1727"/>
      <c r="Z62" s="1727"/>
      <c r="AA62" s="1727"/>
      <c r="AB62" s="1727"/>
      <c r="AC62" s="1727"/>
      <c r="AD62" s="1727"/>
      <c r="AE62" s="1592"/>
      <c r="AF62" s="1593"/>
      <c r="AG62" s="1593"/>
      <c r="AH62" s="1593"/>
      <c r="AI62" s="1593"/>
      <c r="AJ62" s="1593"/>
      <c r="AK62" s="1594"/>
      <c r="AL62" s="1592"/>
      <c r="AM62" s="1593"/>
      <c r="AN62" s="1593"/>
      <c r="AO62" s="1594"/>
      <c r="AP62" s="1595"/>
      <c r="AQ62" s="1595"/>
      <c r="AR62" s="1595"/>
      <c r="AS62" s="1595"/>
      <c r="AT62" s="1595"/>
      <c r="AU62" s="1595"/>
      <c r="AV62" s="1595"/>
      <c r="AW62" s="1595"/>
      <c r="AX62" s="238" t="s">
        <v>386</v>
      </c>
      <c r="AY62" s="1595"/>
      <c r="AZ62" s="1595"/>
      <c r="BA62" s="1595"/>
      <c r="BB62" s="1595"/>
      <c r="BC62" s="1595"/>
      <c r="BD62" s="1595"/>
      <c r="BE62" s="1595"/>
      <c r="BF62" s="1595"/>
      <c r="BG62" s="45"/>
      <c r="BH62" s="80"/>
      <c r="BI62" s="80"/>
      <c r="BJ62" s="80"/>
      <c r="BK62" s="80"/>
    </row>
    <row r="63" spans="1:63" ht="12.95" customHeight="1" x14ac:dyDescent="0.15">
      <c r="A63" s="1650"/>
      <c r="B63" s="1651"/>
      <c r="C63" s="1651"/>
      <c r="D63" s="1651"/>
      <c r="E63" s="1651"/>
      <c r="F63" s="1651"/>
      <c r="G63" s="1651"/>
      <c r="H63" s="966"/>
      <c r="I63" s="967"/>
      <c r="J63" s="967"/>
      <c r="K63" s="967"/>
      <c r="L63" s="967"/>
      <c r="M63" s="967"/>
      <c r="N63" s="968"/>
      <c r="O63" s="1728"/>
      <c r="P63" s="1728"/>
      <c r="Q63" s="1728"/>
      <c r="R63" s="1728"/>
      <c r="S63" s="1728"/>
      <c r="T63" s="1728"/>
      <c r="U63" s="1728"/>
      <c r="V63" s="1728"/>
      <c r="W63" s="1728"/>
      <c r="X63" s="1728"/>
      <c r="Y63" s="1728"/>
      <c r="Z63" s="1728"/>
      <c r="AA63" s="1728"/>
      <c r="AB63" s="1728"/>
      <c r="AC63" s="1728"/>
      <c r="AD63" s="1728"/>
      <c r="AE63" s="1592"/>
      <c r="AF63" s="1593"/>
      <c r="AG63" s="1593"/>
      <c r="AH63" s="1593"/>
      <c r="AI63" s="1593"/>
      <c r="AJ63" s="1593"/>
      <c r="AK63" s="1594"/>
      <c r="AL63" s="1592"/>
      <c r="AM63" s="1593"/>
      <c r="AN63" s="1593"/>
      <c r="AO63" s="1594"/>
      <c r="AP63" s="1595"/>
      <c r="AQ63" s="1595"/>
      <c r="AR63" s="1595"/>
      <c r="AS63" s="1595"/>
      <c r="AT63" s="1595"/>
      <c r="AU63" s="1595"/>
      <c r="AV63" s="1595"/>
      <c r="AW63" s="1595"/>
      <c r="AX63" s="238" t="s">
        <v>386</v>
      </c>
      <c r="AY63" s="1595"/>
      <c r="AZ63" s="1595"/>
      <c r="BA63" s="1595"/>
      <c r="BB63" s="1595"/>
      <c r="BC63" s="1595"/>
      <c r="BD63" s="1595"/>
      <c r="BE63" s="1595"/>
      <c r="BF63" s="1595"/>
      <c r="BG63" s="45"/>
      <c r="BH63" s="80"/>
      <c r="BI63" s="80"/>
      <c r="BJ63" s="80"/>
      <c r="BK63" s="80"/>
    </row>
    <row r="64" spans="1:63" ht="14.1" customHeight="1" x14ac:dyDescent="0.15">
      <c r="A64" s="1688" t="s">
        <v>20</v>
      </c>
      <c r="B64" s="738"/>
      <c r="C64" s="738"/>
      <c r="D64" s="738"/>
      <c r="E64" s="738"/>
      <c r="F64" s="738"/>
      <c r="G64" s="756"/>
      <c r="H64" s="208" t="s">
        <v>409</v>
      </c>
      <c r="I64" s="1667" t="str">
        <f>IF(SUM(H14:N63)=0," ",SUM(H14:N63))</f>
        <v xml:space="preserve"> </v>
      </c>
      <c r="J64" s="1667"/>
      <c r="K64" s="1667"/>
      <c r="L64" s="1667"/>
      <c r="M64" s="1667"/>
      <c r="N64" s="209" t="s">
        <v>149</v>
      </c>
      <c r="O64" s="1729"/>
      <c r="P64" s="1729"/>
      <c r="Q64" s="1729"/>
      <c r="R64" s="1729"/>
      <c r="S64" s="1729"/>
      <c r="T64" s="1729"/>
      <c r="U64" s="1729"/>
      <c r="V64" s="1729"/>
      <c r="W64" s="1729"/>
      <c r="X64" s="1729"/>
      <c r="Y64" s="1729"/>
      <c r="Z64" s="1729"/>
      <c r="AA64" s="1729"/>
      <c r="AB64" s="1729"/>
      <c r="AC64" s="1729"/>
      <c r="AD64" s="1729"/>
      <c r="AE64" s="1729"/>
      <c r="AF64" s="1729"/>
      <c r="AG64" s="1729"/>
      <c r="AH64" s="1729"/>
      <c r="AI64" s="1729"/>
      <c r="AJ64" s="1729"/>
      <c r="AK64" s="1729"/>
      <c r="AL64" s="1689" t="str">
        <f>IF(SUM(AL14:AO63)=0," ",SUM(AL14:AO63))</f>
        <v xml:space="preserve"> </v>
      </c>
      <c r="AM64" s="1690"/>
      <c r="AN64" s="1690"/>
      <c r="AO64" s="1691"/>
      <c r="AP64" s="1701"/>
      <c r="AQ64" s="1702"/>
      <c r="AR64" s="1702"/>
      <c r="AS64" s="1702"/>
      <c r="AT64" s="1702"/>
      <c r="AU64" s="1702"/>
      <c r="AV64" s="1702"/>
      <c r="AW64" s="1702"/>
      <c r="AX64" s="212" t="s">
        <v>409</v>
      </c>
      <c r="AY64" s="1686">
        <f>(AE14*AL14)+(AE15*AL15)+(AE16*AL16)+(AE17*AL17)+(AE18*AL18)+(AE19*AL19)+(AE20*AL20)+(AE21*AL21)+(AE22*AL22)+(AE23*AL23)+(AE24*AL24)+(AE25*AL25)+(AE26*AL26)+(AE27*AL27)+(AE28*AL28)+(AE29*AL29)+(AE30*AL30)+(AE31*AL31)+(AE32*AL32)+(AE33*AL33)+(AE34*AL34)+(AE35*AL35)+(AE36*AL36)+(AE37*AL37)+(AE38*AL38)+(AE39*AL39)+(AE40*AL40)+(AE41*AL41)+(AE42*AL42)+(AE43*AL43)+(AE44*AL44)+(AE45*AL45)+(AE46*AL46)+(AE47*AL47)+(AE48*AL48)+(AE49*AL49)+(AE50*AL50)+(AE51*AL51)+(AE52*AL52)+(AE53*AL53)+(AE54*AL54)+(AE55*AL55)+(AE56*AL56)+(AE57*AL57)+(AE58*AL58)+(AE59*AL59)+(AE60*AL60)+(AE61*AL61)+(AE62*AL62)+(AE63*AL63)</f>
        <v>0</v>
      </c>
      <c r="AZ64" s="1686"/>
      <c r="BA64" s="1686"/>
      <c r="BB64" s="1686"/>
      <c r="BC64" s="1686"/>
      <c r="BD64" s="1686"/>
      <c r="BE64" s="1686"/>
      <c r="BF64" s="215" t="s">
        <v>149</v>
      </c>
      <c r="BG64" s="42"/>
    </row>
    <row r="65" spans="1:59" ht="18" customHeight="1" x14ac:dyDescent="0.15">
      <c r="A65" s="1692" t="s">
        <v>148</v>
      </c>
      <c r="B65" s="739"/>
      <c r="C65" s="739"/>
      <c r="D65" s="739"/>
      <c r="E65" s="739"/>
      <c r="F65" s="739"/>
      <c r="G65" s="1693"/>
      <c r="H65" s="1694" t="str">
        <f>IF(SUM(I64)=0," ",SUM('報告書(１葉)'!I59)+SUM(I64))</f>
        <v xml:space="preserve"> </v>
      </c>
      <c r="I65" s="1695"/>
      <c r="J65" s="1695"/>
      <c r="K65" s="1695"/>
      <c r="L65" s="1695"/>
      <c r="M65" s="1695"/>
      <c r="N65" s="1696"/>
      <c r="O65" s="1730"/>
      <c r="P65" s="1730"/>
      <c r="Q65" s="1730"/>
      <c r="R65" s="1730"/>
      <c r="S65" s="1730"/>
      <c r="T65" s="1730"/>
      <c r="U65" s="1730"/>
      <c r="V65" s="1730"/>
      <c r="W65" s="1730"/>
      <c r="X65" s="1730"/>
      <c r="Y65" s="1730"/>
      <c r="Z65" s="1730"/>
      <c r="AA65" s="1730"/>
      <c r="AB65" s="1730"/>
      <c r="AC65" s="1730"/>
      <c r="AD65" s="1730"/>
      <c r="AE65" s="1730"/>
      <c r="AF65" s="1730"/>
      <c r="AG65" s="1730"/>
      <c r="AH65" s="1730"/>
      <c r="AI65" s="1730"/>
      <c r="AJ65" s="1730"/>
      <c r="AK65" s="1730"/>
      <c r="AL65" s="1697" t="str">
        <f>IF(SUM(AL64)=0," ",SUM('報告書(１葉)'!AL59)+SUM(AL64))</f>
        <v xml:space="preserve"> </v>
      </c>
      <c r="AM65" s="1698"/>
      <c r="AN65" s="1698"/>
      <c r="AO65" s="1699"/>
      <c r="AP65" s="1703"/>
      <c r="AQ65" s="1704"/>
      <c r="AR65" s="1704"/>
      <c r="AS65" s="1704"/>
      <c r="AT65" s="1704"/>
      <c r="AU65" s="1704"/>
      <c r="AV65" s="1704"/>
      <c r="AW65" s="1704"/>
      <c r="AX65" s="241"/>
      <c r="AY65" s="1700" t="str">
        <f>IF(SUM(AY64)=0," ",SUM('報告書(１葉)'!AY59)+SUM(AY64))</f>
        <v xml:space="preserve"> </v>
      </c>
      <c r="AZ65" s="1700"/>
      <c r="BA65" s="1700"/>
      <c r="BB65" s="1700"/>
      <c r="BC65" s="1700"/>
      <c r="BD65" s="1700"/>
      <c r="BE65" s="1700"/>
      <c r="BF65" s="242"/>
      <c r="BG65" s="42"/>
    </row>
    <row r="66" spans="1:59" ht="10.35" customHeight="1" x14ac:dyDescent="0.15">
      <c r="A66" s="51" t="s">
        <v>320</v>
      </c>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row>
    <row r="67" spans="1:59" ht="10.35" customHeight="1" x14ac:dyDescent="0.15">
      <c r="A67" s="51" t="s">
        <v>485</v>
      </c>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row>
    <row r="68" spans="1:59" ht="10.35" customHeight="1" x14ac:dyDescent="0.15">
      <c r="A68" s="51" t="s">
        <v>187</v>
      </c>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row>
    <row r="69" spans="1:59" ht="9.9499999999999993" customHeight="1" x14ac:dyDescent="0.15">
      <c r="A69" s="40" t="s">
        <v>482</v>
      </c>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1"/>
      <c r="AB69" s="42"/>
      <c r="AC69" s="42"/>
      <c r="AD69" s="42"/>
      <c r="AE69" s="41"/>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row>
    <row r="70" spans="1:59" ht="9.9499999999999993" customHeight="1" x14ac:dyDescent="0.15">
      <c r="A70" s="40"/>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1"/>
      <c r="AB70" s="42"/>
      <c r="AC70" s="42"/>
      <c r="AD70" s="42"/>
      <c r="AE70" s="41"/>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row>
    <row r="71" spans="1:59" ht="9.9499999999999993" customHeight="1" x14ac:dyDescent="0.15">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row>
    <row r="72" spans="1:59" ht="9.9499999999999993" customHeight="1" x14ac:dyDescent="0.15">
      <c r="A72" s="41"/>
      <c r="B72" s="41"/>
      <c r="C72" s="41"/>
      <c r="D72" s="41"/>
      <c r="E72" s="41"/>
      <c r="F72" s="41"/>
      <c r="G72" s="41"/>
      <c r="H72" s="41"/>
      <c r="I72" s="41"/>
      <c r="J72" s="41"/>
      <c r="K72" s="41"/>
      <c r="L72" s="41"/>
      <c r="M72" s="41"/>
      <c r="N72" s="1705" t="s">
        <v>198</v>
      </c>
      <c r="O72" s="1706"/>
      <c r="P72" s="1706"/>
      <c r="Q72" s="1706"/>
      <c r="R72" s="1706"/>
      <c r="S72" s="1706"/>
      <c r="T72" s="1706"/>
      <c r="U72" s="1706"/>
      <c r="V72" s="1706"/>
      <c r="W72" s="1706"/>
      <c r="X72" s="1706"/>
      <c r="Y72" s="1706"/>
      <c r="Z72" s="1706"/>
      <c r="AA72" s="1706"/>
      <c r="AB72" s="1706"/>
      <c r="AC72" s="1706"/>
      <c r="AD72" s="1706"/>
      <c r="AE72" s="1706"/>
      <c r="AF72" s="1706"/>
      <c r="AG72" s="1706"/>
      <c r="AH72" s="1706"/>
      <c r="AI72" s="1706"/>
      <c r="AJ72" s="1706"/>
      <c r="AK72" s="1706"/>
      <c r="AL72" s="1706"/>
      <c r="AM72" s="1706"/>
      <c r="AN72" s="1706"/>
      <c r="AO72" s="1706"/>
      <c r="AP72" s="1706"/>
      <c r="AQ72" s="1706"/>
      <c r="AR72" s="1706"/>
      <c r="AS72" s="1706"/>
      <c r="AT72" s="1706"/>
      <c r="AU72" s="1706"/>
      <c r="AV72" s="42"/>
      <c r="AW72" s="42"/>
      <c r="AX72" s="42"/>
      <c r="AY72" s="42"/>
      <c r="AZ72" s="42"/>
      <c r="BA72" s="42"/>
      <c r="BB72" s="42"/>
      <c r="BC72" s="42"/>
      <c r="BD72" s="42"/>
      <c r="BE72" s="42"/>
      <c r="BF72" s="42"/>
      <c r="BG72" s="42"/>
    </row>
    <row r="73" spans="1:59" ht="9.9499999999999993" customHeight="1" x14ac:dyDescent="0.15">
      <c r="A73" s="41"/>
      <c r="B73" s="41"/>
      <c r="C73" s="41"/>
      <c r="D73" s="41"/>
      <c r="E73" s="41"/>
      <c r="F73" s="41"/>
      <c r="G73" s="41"/>
      <c r="H73" s="41"/>
      <c r="I73" s="41"/>
      <c r="J73" s="41"/>
      <c r="K73" s="41"/>
      <c r="L73" s="41"/>
      <c r="M73" s="41"/>
      <c r="N73" s="1706"/>
      <c r="O73" s="1706"/>
      <c r="P73" s="1706"/>
      <c r="Q73" s="1706"/>
      <c r="R73" s="1706"/>
      <c r="S73" s="1706"/>
      <c r="T73" s="1706"/>
      <c r="U73" s="1706"/>
      <c r="V73" s="1706"/>
      <c r="W73" s="1706"/>
      <c r="X73" s="1706"/>
      <c r="Y73" s="1706"/>
      <c r="Z73" s="1706"/>
      <c r="AA73" s="1706"/>
      <c r="AB73" s="1706"/>
      <c r="AC73" s="1706"/>
      <c r="AD73" s="1706"/>
      <c r="AE73" s="1706"/>
      <c r="AF73" s="1706"/>
      <c r="AG73" s="1706"/>
      <c r="AH73" s="1706"/>
      <c r="AI73" s="1706"/>
      <c r="AJ73" s="1706"/>
      <c r="AK73" s="1706"/>
      <c r="AL73" s="1706"/>
      <c r="AM73" s="1706"/>
      <c r="AN73" s="1706"/>
      <c r="AO73" s="1706"/>
      <c r="AP73" s="1706"/>
      <c r="AQ73" s="1706"/>
      <c r="AR73" s="1706"/>
      <c r="AS73" s="1706"/>
      <c r="AT73" s="1706"/>
      <c r="AU73" s="1706"/>
      <c r="AV73" s="42"/>
      <c r="AW73" s="42"/>
      <c r="AX73" s="42"/>
      <c r="AY73" s="42"/>
      <c r="AZ73" s="42"/>
      <c r="BA73" s="42"/>
      <c r="BB73" s="42"/>
      <c r="BC73" s="42"/>
      <c r="BD73" s="42"/>
      <c r="BE73" s="42"/>
      <c r="BF73" s="42"/>
      <c r="BG73" s="42"/>
    </row>
    <row r="74" spans="1:59" ht="9.9499999999999993" customHeight="1" x14ac:dyDescent="0.15">
      <c r="A74" s="41"/>
      <c r="B74" s="41"/>
      <c r="C74" s="4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2"/>
      <c r="AR74" s="42"/>
      <c r="AS74" s="42"/>
      <c r="AT74" s="42"/>
      <c r="AU74" s="42"/>
      <c r="AV74" s="42"/>
      <c r="AW74" s="42"/>
      <c r="AX74" s="42"/>
      <c r="AY74" s="42"/>
      <c r="AZ74" s="42"/>
      <c r="BA74" s="42"/>
      <c r="BB74" s="42"/>
      <c r="BC74" s="214" t="s">
        <v>418</v>
      </c>
      <c r="BD74" s="42"/>
      <c r="BE74" s="42"/>
      <c r="BF74" s="42"/>
      <c r="BG74" s="42"/>
    </row>
    <row r="75" spans="1:59" ht="12" customHeight="1" x14ac:dyDescent="0.15">
      <c r="A75" s="1399" t="s">
        <v>483</v>
      </c>
      <c r="B75" s="1400"/>
      <c r="C75" s="1400"/>
      <c r="D75" s="1400"/>
      <c r="E75" s="1400"/>
      <c r="F75" s="1400"/>
      <c r="G75" s="1400"/>
      <c r="H75" s="1400"/>
      <c r="I75" s="1400"/>
      <c r="J75" s="1400"/>
      <c r="K75" s="1400"/>
      <c r="L75" s="1400"/>
      <c r="M75" s="1400"/>
      <c r="N75" s="1401"/>
      <c r="O75" s="1710">
        <f>IF(ISBLANK('報告書(１葉)'!AH11)," ",'報告書(１葉)'!AH11)</f>
        <v>0</v>
      </c>
      <c r="P75" s="1711"/>
      <c r="Q75" s="1711"/>
      <c r="R75" s="1711"/>
      <c r="S75" s="1711"/>
      <c r="T75" s="1711"/>
      <c r="U75" s="1711"/>
      <c r="V75" s="1711"/>
      <c r="W75" s="1711"/>
      <c r="X75" s="1711"/>
      <c r="Y75" s="1711"/>
      <c r="Z75" s="1711"/>
      <c r="AA75" s="1711"/>
      <c r="AB75" s="1711"/>
      <c r="AC75" s="1711"/>
      <c r="AD75" s="1711"/>
      <c r="AE75" s="1711"/>
      <c r="AF75" s="1711"/>
      <c r="AG75" s="1711"/>
      <c r="AH75" s="1711"/>
      <c r="AI75" s="1711"/>
      <c r="AJ75" s="1711"/>
      <c r="AK75" s="1711"/>
      <c r="AL75" s="1711"/>
      <c r="AM75" s="1711"/>
      <c r="AN75" s="1711"/>
      <c r="AO75" s="1711"/>
      <c r="AP75" s="1711"/>
      <c r="AQ75" s="1711"/>
      <c r="AR75" s="1711"/>
      <c r="AS75" s="1711"/>
      <c r="AT75" s="1711"/>
      <c r="AU75" s="1711"/>
      <c r="AV75" s="1711"/>
      <c r="AW75" s="1711"/>
      <c r="AX75" s="1711"/>
      <c r="AY75" s="1711"/>
      <c r="AZ75" s="1711"/>
      <c r="BA75" s="1711"/>
      <c r="BB75" s="1711"/>
      <c r="BC75" s="1711"/>
      <c r="BD75" s="1711"/>
      <c r="BE75" s="1711"/>
      <c r="BF75" s="1712"/>
      <c r="BG75" s="42"/>
    </row>
    <row r="76" spans="1:59" ht="12" customHeight="1" x14ac:dyDescent="0.15">
      <c r="A76" s="1402"/>
      <c r="B76" s="1403"/>
      <c r="C76" s="1403"/>
      <c r="D76" s="1403"/>
      <c r="E76" s="1403"/>
      <c r="F76" s="1403"/>
      <c r="G76" s="1403"/>
      <c r="H76" s="1403"/>
      <c r="I76" s="1403"/>
      <c r="J76" s="1403"/>
      <c r="K76" s="1403"/>
      <c r="L76" s="1403"/>
      <c r="M76" s="1403"/>
      <c r="N76" s="1404"/>
      <c r="O76" s="1713"/>
      <c r="P76" s="1714"/>
      <c r="Q76" s="1714"/>
      <c r="R76" s="1714"/>
      <c r="S76" s="1714"/>
      <c r="T76" s="1714"/>
      <c r="U76" s="1714"/>
      <c r="V76" s="1714"/>
      <c r="W76" s="1714"/>
      <c r="X76" s="1714"/>
      <c r="Y76" s="1714"/>
      <c r="Z76" s="1714"/>
      <c r="AA76" s="1714"/>
      <c r="AB76" s="1714"/>
      <c r="AC76" s="1714"/>
      <c r="AD76" s="1714"/>
      <c r="AE76" s="1714"/>
      <c r="AF76" s="1714"/>
      <c r="AG76" s="1714"/>
      <c r="AH76" s="1714"/>
      <c r="AI76" s="1714"/>
      <c r="AJ76" s="1714"/>
      <c r="AK76" s="1714"/>
      <c r="AL76" s="1714"/>
      <c r="AM76" s="1714"/>
      <c r="AN76" s="1714"/>
      <c r="AO76" s="1714"/>
      <c r="AP76" s="1714"/>
      <c r="AQ76" s="1714"/>
      <c r="AR76" s="1714"/>
      <c r="AS76" s="1714"/>
      <c r="AT76" s="1714"/>
      <c r="AU76" s="1714"/>
      <c r="AV76" s="1714"/>
      <c r="AW76" s="1714"/>
      <c r="AX76" s="1714"/>
      <c r="AY76" s="1714"/>
      <c r="AZ76" s="1714"/>
      <c r="BA76" s="1714"/>
      <c r="BB76" s="1714"/>
      <c r="BC76" s="1714"/>
      <c r="BD76" s="1714"/>
      <c r="BE76" s="1714"/>
      <c r="BF76" s="1715"/>
      <c r="BG76" s="42"/>
    </row>
    <row r="77" spans="1:59" ht="12" customHeight="1" x14ac:dyDescent="0.15">
      <c r="A77" s="1707"/>
      <c r="B77" s="1708"/>
      <c r="C77" s="1708"/>
      <c r="D77" s="1708"/>
      <c r="E77" s="1708"/>
      <c r="F77" s="1708"/>
      <c r="G77" s="1708"/>
      <c r="H77" s="1708"/>
      <c r="I77" s="1708"/>
      <c r="J77" s="1708"/>
      <c r="K77" s="1708"/>
      <c r="L77" s="1708"/>
      <c r="M77" s="1708"/>
      <c r="N77" s="1709"/>
      <c r="O77" s="1716"/>
      <c r="P77" s="1717"/>
      <c r="Q77" s="1717"/>
      <c r="R77" s="1717"/>
      <c r="S77" s="1717"/>
      <c r="T77" s="1717"/>
      <c r="U77" s="1717"/>
      <c r="V77" s="1717"/>
      <c r="W77" s="1717"/>
      <c r="X77" s="1717"/>
      <c r="Y77" s="1717"/>
      <c r="Z77" s="1717"/>
      <c r="AA77" s="1717"/>
      <c r="AB77" s="1717"/>
      <c r="AC77" s="1717"/>
      <c r="AD77" s="1717"/>
      <c r="AE77" s="1717"/>
      <c r="AF77" s="1717"/>
      <c r="AG77" s="1717"/>
      <c r="AH77" s="1717"/>
      <c r="AI77" s="1717"/>
      <c r="AJ77" s="1717"/>
      <c r="AK77" s="1717"/>
      <c r="AL77" s="1717"/>
      <c r="AM77" s="1717"/>
      <c r="AN77" s="1717"/>
      <c r="AO77" s="1717"/>
      <c r="AP77" s="1717"/>
      <c r="AQ77" s="1717"/>
      <c r="AR77" s="1717"/>
      <c r="AS77" s="1717"/>
      <c r="AT77" s="1717"/>
      <c r="AU77" s="1717"/>
      <c r="AV77" s="1717"/>
      <c r="AW77" s="1717"/>
      <c r="AX77" s="1717"/>
      <c r="AY77" s="1717"/>
      <c r="AZ77" s="1717"/>
      <c r="BA77" s="1717"/>
      <c r="BB77" s="1717"/>
      <c r="BC77" s="1717"/>
      <c r="BD77" s="1717"/>
      <c r="BE77" s="1717"/>
      <c r="BF77" s="1718"/>
      <c r="BG77" s="42"/>
    </row>
    <row r="78" spans="1:59" ht="8.4499999999999993" customHeight="1" x14ac:dyDescent="0.15">
      <c r="A78" s="1719" t="s">
        <v>484</v>
      </c>
      <c r="B78" s="1575"/>
      <c r="C78" s="1575"/>
      <c r="D78" s="1575"/>
      <c r="E78" s="1575"/>
      <c r="F78" s="1575"/>
      <c r="G78" s="1575"/>
      <c r="H78" s="1575"/>
      <c r="I78" s="1575"/>
      <c r="J78" s="1575"/>
      <c r="K78" s="1575"/>
      <c r="L78" s="1575"/>
      <c r="M78" s="1575"/>
      <c r="N78" s="1576"/>
      <c r="O78" s="1574" t="s">
        <v>372</v>
      </c>
      <c r="P78" s="1575"/>
      <c r="Q78" s="1575"/>
      <c r="R78" s="1575"/>
      <c r="S78" s="1575"/>
      <c r="T78" s="1575"/>
      <c r="U78" s="1575"/>
      <c r="V78" s="1575"/>
      <c r="W78" s="1575"/>
      <c r="X78" s="1575"/>
      <c r="Y78" s="1575"/>
      <c r="Z78" s="1575"/>
      <c r="AA78" s="1575"/>
      <c r="AB78" s="1575"/>
      <c r="AC78" s="1575"/>
      <c r="AD78" s="1576"/>
      <c r="AE78" s="1581" t="s">
        <v>478</v>
      </c>
      <c r="AF78" s="1582"/>
      <c r="AG78" s="1582"/>
      <c r="AH78" s="1582"/>
      <c r="AI78" s="1582"/>
      <c r="AJ78" s="1582"/>
      <c r="AK78" s="1582"/>
      <c r="AL78" s="1582"/>
      <c r="AM78" s="1582"/>
      <c r="AN78" s="1582"/>
      <c r="AO78" s="1582"/>
      <c r="AP78" s="1582"/>
      <c r="AQ78" s="1582"/>
      <c r="AR78" s="1582"/>
      <c r="AS78" s="1582"/>
      <c r="AT78" s="1582"/>
      <c r="AU78" s="1582"/>
      <c r="AV78" s="1582"/>
      <c r="AW78" s="1582"/>
      <c r="AX78" s="1582"/>
      <c r="AY78" s="1582"/>
      <c r="AZ78" s="1582"/>
      <c r="BA78" s="1582"/>
      <c r="BB78" s="1582"/>
      <c r="BC78" s="1582"/>
      <c r="BD78" s="1582"/>
      <c r="BE78" s="1582"/>
      <c r="BF78" s="1583"/>
      <c r="BG78" s="42"/>
    </row>
    <row r="79" spans="1:59" ht="8.4499999999999993" customHeight="1" x14ac:dyDescent="0.15">
      <c r="A79" s="1720"/>
      <c r="B79" s="1422"/>
      <c r="C79" s="1422"/>
      <c r="D79" s="1422"/>
      <c r="E79" s="1422"/>
      <c r="F79" s="1422"/>
      <c r="G79" s="1422"/>
      <c r="H79" s="1422"/>
      <c r="I79" s="1422"/>
      <c r="J79" s="1422"/>
      <c r="K79" s="1422"/>
      <c r="L79" s="1422"/>
      <c r="M79" s="1422"/>
      <c r="N79" s="1577"/>
      <c r="O79" s="1421"/>
      <c r="P79" s="1422"/>
      <c r="Q79" s="1422"/>
      <c r="R79" s="1422"/>
      <c r="S79" s="1422"/>
      <c r="T79" s="1422"/>
      <c r="U79" s="1422"/>
      <c r="V79" s="1422"/>
      <c r="W79" s="1422"/>
      <c r="X79" s="1422"/>
      <c r="Y79" s="1422"/>
      <c r="Z79" s="1422"/>
      <c r="AA79" s="1422"/>
      <c r="AB79" s="1422"/>
      <c r="AC79" s="1422"/>
      <c r="AD79" s="1577"/>
      <c r="AE79" s="1584"/>
      <c r="AF79" s="1585"/>
      <c r="AG79" s="1585"/>
      <c r="AH79" s="1585"/>
      <c r="AI79" s="1585"/>
      <c r="AJ79" s="1585"/>
      <c r="AK79" s="1585"/>
      <c r="AL79" s="1585"/>
      <c r="AM79" s="1585"/>
      <c r="AN79" s="1585"/>
      <c r="AO79" s="1585"/>
      <c r="AP79" s="1585"/>
      <c r="AQ79" s="1585"/>
      <c r="AR79" s="1585"/>
      <c r="AS79" s="1585"/>
      <c r="AT79" s="1585"/>
      <c r="AU79" s="1585"/>
      <c r="AV79" s="1585"/>
      <c r="AW79" s="1585"/>
      <c r="AX79" s="1585"/>
      <c r="AY79" s="1585"/>
      <c r="AZ79" s="1585"/>
      <c r="BA79" s="1585"/>
      <c r="BB79" s="1585"/>
      <c r="BC79" s="1585"/>
      <c r="BD79" s="1585"/>
      <c r="BE79" s="1585"/>
      <c r="BF79" s="1586"/>
      <c r="BG79" s="42"/>
    </row>
    <row r="80" spans="1:59" ht="8.4499999999999993" customHeight="1" x14ac:dyDescent="0.15">
      <c r="A80" s="1721"/>
      <c r="B80" s="1579"/>
      <c r="C80" s="1579"/>
      <c r="D80" s="1579"/>
      <c r="E80" s="1579"/>
      <c r="F80" s="1579"/>
      <c r="G80" s="1579"/>
      <c r="H80" s="1579"/>
      <c r="I80" s="1579"/>
      <c r="J80" s="1579"/>
      <c r="K80" s="1579"/>
      <c r="L80" s="1579"/>
      <c r="M80" s="1579"/>
      <c r="N80" s="1580"/>
      <c r="O80" s="1421"/>
      <c r="P80" s="1422"/>
      <c r="Q80" s="1422"/>
      <c r="R80" s="1422"/>
      <c r="S80" s="1422"/>
      <c r="T80" s="1422"/>
      <c r="U80" s="1422"/>
      <c r="V80" s="1422"/>
      <c r="W80" s="1422"/>
      <c r="X80" s="1422"/>
      <c r="Y80" s="1422"/>
      <c r="Z80" s="1422"/>
      <c r="AA80" s="1422"/>
      <c r="AB80" s="1422"/>
      <c r="AC80" s="1422"/>
      <c r="AD80" s="1577"/>
      <c r="AE80" s="1587"/>
      <c r="AF80" s="1588"/>
      <c r="AG80" s="1588"/>
      <c r="AH80" s="1588"/>
      <c r="AI80" s="1588"/>
      <c r="AJ80" s="1588"/>
      <c r="AK80" s="1588"/>
      <c r="AL80" s="1588"/>
      <c r="AM80" s="1588"/>
      <c r="AN80" s="1588"/>
      <c r="AO80" s="1588"/>
      <c r="AP80" s="1588"/>
      <c r="AQ80" s="1588"/>
      <c r="AR80" s="1588"/>
      <c r="AS80" s="1588"/>
      <c r="AT80" s="1588"/>
      <c r="AU80" s="1588"/>
      <c r="AV80" s="1588"/>
      <c r="AW80" s="1588"/>
      <c r="AX80" s="1588"/>
      <c r="AY80" s="1588"/>
      <c r="AZ80" s="1588"/>
      <c r="BA80" s="1588"/>
      <c r="BB80" s="1588"/>
      <c r="BC80" s="1588"/>
      <c r="BD80" s="1588"/>
      <c r="BE80" s="1588"/>
      <c r="BF80" s="1589"/>
      <c r="BG80" s="42"/>
    </row>
    <row r="81" spans="1:63" ht="12.95" customHeight="1" x14ac:dyDescent="0.15">
      <c r="A81" s="1568" t="s">
        <v>470</v>
      </c>
      <c r="B81" s="1569"/>
      <c r="C81" s="1569"/>
      <c r="D81" s="1569"/>
      <c r="E81" s="1569"/>
      <c r="F81" s="1569"/>
      <c r="G81" s="1570"/>
      <c r="H81" s="431" t="s">
        <v>472</v>
      </c>
      <c r="I81" s="431"/>
      <c r="J81" s="431"/>
      <c r="K81" s="431"/>
      <c r="L81" s="431"/>
      <c r="M81" s="431"/>
      <c r="N81" s="431"/>
      <c r="O81" s="1578"/>
      <c r="P81" s="1579"/>
      <c r="Q81" s="1579"/>
      <c r="R81" s="1579"/>
      <c r="S81" s="1579"/>
      <c r="T81" s="1579"/>
      <c r="U81" s="1579"/>
      <c r="V81" s="1579"/>
      <c r="W81" s="1579"/>
      <c r="X81" s="1579"/>
      <c r="Y81" s="1579"/>
      <c r="Z81" s="1579"/>
      <c r="AA81" s="1579"/>
      <c r="AB81" s="1579"/>
      <c r="AC81" s="1579"/>
      <c r="AD81" s="1580"/>
      <c r="AE81" s="431" t="s">
        <v>167</v>
      </c>
      <c r="AF81" s="431"/>
      <c r="AG81" s="431"/>
      <c r="AH81" s="431"/>
      <c r="AI81" s="431"/>
      <c r="AJ81" s="431"/>
      <c r="AK81" s="431"/>
      <c r="AL81" s="431" t="s">
        <v>473</v>
      </c>
      <c r="AM81" s="431"/>
      <c r="AN81" s="431"/>
      <c r="AO81" s="431"/>
      <c r="AP81" s="1571" t="s">
        <v>475</v>
      </c>
      <c r="AQ81" s="1569"/>
      <c r="AR81" s="1569"/>
      <c r="AS81" s="1569"/>
      <c r="AT81" s="1569"/>
      <c r="AU81" s="1569"/>
      <c r="AV81" s="1569"/>
      <c r="AW81" s="1569"/>
      <c r="AX81" s="1572"/>
      <c r="AY81" s="1572"/>
      <c r="AZ81" s="1572"/>
      <c r="BA81" s="1572"/>
      <c r="BB81" s="1572"/>
      <c r="BC81" s="1572"/>
      <c r="BD81" s="1572"/>
      <c r="BE81" s="1572"/>
      <c r="BF81" s="1573"/>
      <c r="BG81" s="42"/>
    </row>
    <row r="82" spans="1:63" ht="12.95" customHeight="1" x14ac:dyDescent="0.15">
      <c r="A82" s="1641"/>
      <c r="B82" s="1642"/>
      <c r="C82" s="1642"/>
      <c r="D82" s="1642"/>
      <c r="E82" s="1642"/>
      <c r="F82" s="1642"/>
      <c r="G82" s="1642"/>
      <c r="H82" s="963"/>
      <c r="I82" s="964"/>
      <c r="J82" s="964"/>
      <c r="K82" s="964"/>
      <c r="L82" s="964"/>
      <c r="M82" s="964"/>
      <c r="N82" s="965"/>
      <c r="O82" s="1725"/>
      <c r="P82" s="1725"/>
      <c r="Q82" s="1725"/>
      <c r="R82" s="1725"/>
      <c r="S82" s="1725"/>
      <c r="T82" s="1725"/>
      <c r="U82" s="1725"/>
      <c r="V82" s="1725"/>
      <c r="W82" s="1725"/>
      <c r="X82" s="1725"/>
      <c r="Y82" s="1725"/>
      <c r="Z82" s="1725"/>
      <c r="AA82" s="1725"/>
      <c r="AB82" s="1725"/>
      <c r="AC82" s="1725"/>
      <c r="AD82" s="1725"/>
      <c r="AE82" s="1590"/>
      <c r="AF82" s="1591"/>
      <c r="AG82" s="1591"/>
      <c r="AH82" s="1591"/>
      <c r="AI82" s="1591"/>
      <c r="AJ82" s="1591"/>
      <c r="AK82" s="1591"/>
      <c r="AL82" s="1592"/>
      <c r="AM82" s="1593"/>
      <c r="AN82" s="1593"/>
      <c r="AO82" s="1594"/>
      <c r="AP82" s="1595"/>
      <c r="AQ82" s="1595"/>
      <c r="AR82" s="1595"/>
      <c r="AS82" s="1595"/>
      <c r="AT82" s="1595"/>
      <c r="AU82" s="1595"/>
      <c r="AV82" s="1595"/>
      <c r="AW82" s="1595"/>
      <c r="AX82" s="238" t="s">
        <v>386</v>
      </c>
      <c r="AY82" s="1595"/>
      <c r="AZ82" s="1595"/>
      <c r="BA82" s="1595"/>
      <c r="BB82" s="1595"/>
      <c r="BC82" s="1595"/>
      <c r="BD82" s="1595"/>
      <c r="BE82" s="1595"/>
      <c r="BF82" s="1595"/>
      <c r="BG82" s="45"/>
      <c r="BH82" s="80"/>
      <c r="BI82" s="80"/>
      <c r="BJ82" s="80"/>
      <c r="BK82" s="80"/>
    </row>
    <row r="83" spans="1:63" ht="12.95" customHeight="1" x14ac:dyDescent="0.15">
      <c r="A83" s="1643"/>
      <c r="B83" s="1644"/>
      <c r="C83" s="1644"/>
      <c r="D83" s="1644"/>
      <c r="E83" s="1644"/>
      <c r="F83" s="1644"/>
      <c r="G83" s="1644"/>
      <c r="H83" s="1722"/>
      <c r="I83" s="1723"/>
      <c r="J83" s="1723"/>
      <c r="K83" s="1723"/>
      <c r="L83" s="1723"/>
      <c r="M83" s="1723"/>
      <c r="N83" s="1724"/>
      <c r="O83" s="1726"/>
      <c r="P83" s="1726"/>
      <c r="Q83" s="1726"/>
      <c r="R83" s="1726"/>
      <c r="S83" s="1726"/>
      <c r="T83" s="1726"/>
      <c r="U83" s="1726"/>
      <c r="V83" s="1726"/>
      <c r="W83" s="1726"/>
      <c r="X83" s="1726"/>
      <c r="Y83" s="1726"/>
      <c r="Z83" s="1726"/>
      <c r="AA83" s="1726"/>
      <c r="AB83" s="1726"/>
      <c r="AC83" s="1726"/>
      <c r="AD83" s="1726"/>
      <c r="AE83" s="1592"/>
      <c r="AF83" s="1593"/>
      <c r="AG83" s="1593"/>
      <c r="AH83" s="1593"/>
      <c r="AI83" s="1593"/>
      <c r="AJ83" s="1593"/>
      <c r="AK83" s="1593"/>
      <c r="AL83" s="1592"/>
      <c r="AM83" s="1593"/>
      <c r="AN83" s="1593"/>
      <c r="AO83" s="1594"/>
      <c r="AP83" s="1595"/>
      <c r="AQ83" s="1595"/>
      <c r="AR83" s="1595"/>
      <c r="AS83" s="1595"/>
      <c r="AT83" s="1595"/>
      <c r="AU83" s="1595"/>
      <c r="AV83" s="1595"/>
      <c r="AW83" s="1595"/>
      <c r="AX83" s="238" t="s">
        <v>386</v>
      </c>
      <c r="AY83" s="1595"/>
      <c r="AZ83" s="1595"/>
      <c r="BA83" s="1595"/>
      <c r="BB83" s="1595"/>
      <c r="BC83" s="1595"/>
      <c r="BD83" s="1595"/>
      <c r="BE83" s="1595"/>
      <c r="BF83" s="1595"/>
      <c r="BG83" s="45"/>
      <c r="BH83" s="80"/>
      <c r="BI83" s="80"/>
      <c r="BJ83" s="80"/>
      <c r="BK83" s="80"/>
    </row>
    <row r="84" spans="1:63" ht="12.95" customHeight="1" x14ac:dyDescent="0.15">
      <c r="A84" s="1643"/>
      <c r="B84" s="1644"/>
      <c r="C84" s="1644"/>
      <c r="D84" s="1644"/>
      <c r="E84" s="1644"/>
      <c r="F84" s="1644"/>
      <c r="G84" s="1644"/>
      <c r="H84" s="1722"/>
      <c r="I84" s="1723"/>
      <c r="J84" s="1723"/>
      <c r="K84" s="1723"/>
      <c r="L84" s="1723"/>
      <c r="M84" s="1723"/>
      <c r="N84" s="1724"/>
      <c r="O84" s="1726"/>
      <c r="P84" s="1726"/>
      <c r="Q84" s="1726"/>
      <c r="R84" s="1726"/>
      <c r="S84" s="1726"/>
      <c r="T84" s="1726"/>
      <c r="U84" s="1726"/>
      <c r="V84" s="1726"/>
      <c r="W84" s="1726"/>
      <c r="X84" s="1726"/>
      <c r="Y84" s="1726"/>
      <c r="Z84" s="1726"/>
      <c r="AA84" s="1726"/>
      <c r="AB84" s="1726"/>
      <c r="AC84" s="1726"/>
      <c r="AD84" s="1726"/>
      <c r="AE84" s="1592"/>
      <c r="AF84" s="1593"/>
      <c r="AG84" s="1593"/>
      <c r="AH84" s="1593"/>
      <c r="AI84" s="1593"/>
      <c r="AJ84" s="1593"/>
      <c r="AK84" s="1593"/>
      <c r="AL84" s="1592"/>
      <c r="AM84" s="1593"/>
      <c r="AN84" s="1593"/>
      <c r="AO84" s="1594"/>
      <c r="AP84" s="1595"/>
      <c r="AQ84" s="1595"/>
      <c r="AR84" s="1595"/>
      <c r="AS84" s="1595"/>
      <c r="AT84" s="1595"/>
      <c r="AU84" s="1595"/>
      <c r="AV84" s="1595"/>
      <c r="AW84" s="1595"/>
      <c r="AX84" s="238" t="s">
        <v>386</v>
      </c>
      <c r="AY84" s="1595"/>
      <c r="AZ84" s="1595"/>
      <c r="BA84" s="1595"/>
      <c r="BB84" s="1595"/>
      <c r="BC84" s="1595"/>
      <c r="BD84" s="1595"/>
      <c r="BE84" s="1595"/>
      <c r="BF84" s="1595"/>
      <c r="BG84" s="45"/>
      <c r="BH84" s="80"/>
      <c r="BI84" s="80"/>
      <c r="BJ84" s="80"/>
      <c r="BK84" s="80"/>
    </row>
    <row r="85" spans="1:63" ht="12.95" customHeight="1" x14ac:dyDescent="0.15">
      <c r="A85" s="1648"/>
      <c r="B85" s="1649"/>
      <c r="C85" s="1649"/>
      <c r="D85" s="1649"/>
      <c r="E85" s="1649"/>
      <c r="F85" s="1649"/>
      <c r="G85" s="1649"/>
      <c r="H85" s="1722"/>
      <c r="I85" s="1723"/>
      <c r="J85" s="1723"/>
      <c r="K85" s="1723"/>
      <c r="L85" s="1723"/>
      <c r="M85" s="1723"/>
      <c r="N85" s="1724"/>
      <c r="O85" s="1727"/>
      <c r="P85" s="1727"/>
      <c r="Q85" s="1727"/>
      <c r="R85" s="1727"/>
      <c r="S85" s="1727"/>
      <c r="T85" s="1727"/>
      <c r="U85" s="1727"/>
      <c r="V85" s="1727"/>
      <c r="W85" s="1727"/>
      <c r="X85" s="1727"/>
      <c r="Y85" s="1727"/>
      <c r="Z85" s="1727"/>
      <c r="AA85" s="1727"/>
      <c r="AB85" s="1727"/>
      <c r="AC85" s="1727"/>
      <c r="AD85" s="1727"/>
      <c r="AE85" s="1592"/>
      <c r="AF85" s="1593"/>
      <c r="AG85" s="1593"/>
      <c r="AH85" s="1593"/>
      <c r="AI85" s="1593"/>
      <c r="AJ85" s="1593"/>
      <c r="AK85" s="1593"/>
      <c r="AL85" s="1592"/>
      <c r="AM85" s="1593"/>
      <c r="AN85" s="1593"/>
      <c r="AO85" s="1594"/>
      <c r="AP85" s="1595"/>
      <c r="AQ85" s="1595"/>
      <c r="AR85" s="1595"/>
      <c r="AS85" s="1595"/>
      <c r="AT85" s="1595"/>
      <c r="AU85" s="1595"/>
      <c r="AV85" s="1595"/>
      <c r="AW85" s="1595"/>
      <c r="AX85" s="238" t="s">
        <v>386</v>
      </c>
      <c r="AY85" s="1595"/>
      <c r="AZ85" s="1595"/>
      <c r="BA85" s="1595"/>
      <c r="BB85" s="1595"/>
      <c r="BC85" s="1595"/>
      <c r="BD85" s="1595"/>
      <c r="BE85" s="1595"/>
      <c r="BF85" s="1595"/>
      <c r="BG85" s="45"/>
      <c r="BH85" s="80"/>
      <c r="BI85" s="80"/>
      <c r="BJ85" s="80"/>
      <c r="BK85" s="80"/>
    </row>
    <row r="86" spans="1:63" ht="12.95" customHeight="1" x14ac:dyDescent="0.15">
      <c r="A86" s="1650"/>
      <c r="B86" s="1651"/>
      <c r="C86" s="1651"/>
      <c r="D86" s="1651"/>
      <c r="E86" s="1651"/>
      <c r="F86" s="1651"/>
      <c r="G86" s="1651"/>
      <c r="H86" s="966"/>
      <c r="I86" s="967"/>
      <c r="J86" s="967"/>
      <c r="K86" s="967"/>
      <c r="L86" s="967"/>
      <c r="M86" s="967"/>
      <c r="N86" s="968"/>
      <c r="O86" s="1728"/>
      <c r="P86" s="1728"/>
      <c r="Q86" s="1728"/>
      <c r="R86" s="1728"/>
      <c r="S86" s="1728"/>
      <c r="T86" s="1728"/>
      <c r="U86" s="1728"/>
      <c r="V86" s="1728"/>
      <c r="W86" s="1728"/>
      <c r="X86" s="1728"/>
      <c r="Y86" s="1728"/>
      <c r="Z86" s="1728"/>
      <c r="AA86" s="1728"/>
      <c r="AB86" s="1728"/>
      <c r="AC86" s="1728"/>
      <c r="AD86" s="1728"/>
      <c r="AE86" s="1592"/>
      <c r="AF86" s="1593"/>
      <c r="AG86" s="1593"/>
      <c r="AH86" s="1593"/>
      <c r="AI86" s="1593"/>
      <c r="AJ86" s="1593"/>
      <c r="AK86" s="1593"/>
      <c r="AL86" s="1592"/>
      <c r="AM86" s="1593"/>
      <c r="AN86" s="1593"/>
      <c r="AO86" s="1594"/>
      <c r="AP86" s="1595"/>
      <c r="AQ86" s="1595"/>
      <c r="AR86" s="1595"/>
      <c r="AS86" s="1595"/>
      <c r="AT86" s="1595"/>
      <c r="AU86" s="1595"/>
      <c r="AV86" s="1595"/>
      <c r="AW86" s="1595"/>
      <c r="AX86" s="238" t="s">
        <v>386</v>
      </c>
      <c r="AY86" s="1595"/>
      <c r="AZ86" s="1595"/>
      <c r="BA86" s="1595"/>
      <c r="BB86" s="1595"/>
      <c r="BC86" s="1595"/>
      <c r="BD86" s="1595"/>
      <c r="BE86" s="1595"/>
      <c r="BF86" s="1595"/>
      <c r="BG86" s="45"/>
      <c r="BH86" s="80"/>
      <c r="BI86" s="80"/>
      <c r="BJ86" s="80"/>
      <c r="BK86" s="80"/>
    </row>
    <row r="87" spans="1:63" ht="12.95" customHeight="1" x14ac:dyDescent="0.15">
      <c r="A87" s="1641"/>
      <c r="B87" s="1642"/>
      <c r="C87" s="1642"/>
      <c r="D87" s="1642"/>
      <c r="E87" s="1642"/>
      <c r="F87" s="1642"/>
      <c r="G87" s="1642"/>
      <c r="H87" s="963"/>
      <c r="I87" s="964"/>
      <c r="J87" s="964"/>
      <c r="K87" s="964"/>
      <c r="L87" s="964"/>
      <c r="M87" s="964"/>
      <c r="N87" s="965"/>
      <c r="O87" s="1725"/>
      <c r="P87" s="1725"/>
      <c r="Q87" s="1725"/>
      <c r="R87" s="1725"/>
      <c r="S87" s="1725"/>
      <c r="T87" s="1725"/>
      <c r="U87" s="1725"/>
      <c r="V87" s="1725"/>
      <c r="W87" s="1725"/>
      <c r="X87" s="1725"/>
      <c r="Y87" s="1725"/>
      <c r="Z87" s="1725"/>
      <c r="AA87" s="1725"/>
      <c r="AB87" s="1725"/>
      <c r="AC87" s="1725"/>
      <c r="AD87" s="1725"/>
      <c r="AE87" s="1590"/>
      <c r="AF87" s="1591"/>
      <c r="AG87" s="1591"/>
      <c r="AH87" s="1591"/>
      <c r="AI87" s="1591"/>
      <c r="AJ87" s="1591"/>
      <c r="AK87" s="1591"/>
      <c r="AL87" s="1592"/>
      <c r="AM87" s="1593"/>
      <c r="AN87" s="1593"/>
      <c r="AO87" s="1594"/>
      <c r="AP87" s="1595"/>
      <c r="AQ87" s="1595"/>
      <c r="AR87" s="1595"/>
      <c r="AS87" s="1595"/>
      <c r="AT87" s="1595"/>
      <c r="AU87" s="1595"/>
      <c r="AV87" s="1595"/>
      <c r="AW87" s="1595"/>
      <c r="AX87" s="238" t="s">
        <v>386</v>
      </c>
      <c r="AY87" s="1595"/>
      <c r="AZ87" s="1595"/>
      <c r="BA87" s="1595"/>
      <c r="BB87" s="1595"/>
      <c r="BC87" s="1595"/>
      <c r="BD87" s="1595"/>
      <c r="BE87" s="1595"/>
      <c r="BF87" s="1595"/>
      <c r="BG87" s="45"/>
      <c r="BH87" s="80"/>
      <c r="BI87" s="80"/>
      <c r="BJ87" s="80"/>
      <c r="BK87" s="80"/>
    </row>
    <row r="88" spans="1:63" ht="12.95" customHeight="1" x14ac:dyDescent="0.15">
      <c r="A88" s="1643"/>
      <c r="B88" s="1644"/>
      <c r="C88" s="1644"/>
      <c r="D88" s="1644"/>
      <c r="E88" s="1644"/>
      <c r="F88" s="1644"/>
      <c r="G88" s="1644"/>
      <c r="H88" s="1722"/>
      <c r="I88" s="1723"/>
      <c r="J88" s="1723"/>
      <c r="K88" s="1723"/>
      <c r="L88" s="1723"/>
      <c r="M88" s="1723"/>
      <c r="N88" s="1724"/>
      <c r="O88" s="1726"/>
      <c r="P88" s="1726"/>
      <c r="Q88" s="1726"/>
      <c r="R88" s="1726"/>
      <c r="S88" s="1726"/>
      <c r="T88" s="1726"/>
      <c r="U88" s="1726"/>
      <c r="V88" s="1726"/>
      <c r="W88" s="1726"/>
      <c r="X88" s="1726"/>
      <c r="Y88" s="1726"/>
      <c r="Z88" s="1726"/>
      <c r="AA88" s="1726"/>
      <c r="AB88" s="1726"/>
      <c r="AC88" s="1726"/>
      <c r="AD88" s="1726"/>
      <c r="AE88" s="1592"/>
      <c r="AF88" s="1593"/>
      <c r="AG88" s="1593"/>
      <c r="AH88" s="1593"/>
      <c r="AI88" s="1593"/>
      <c r="AJ88" s="1593"/>
      <c r="AK88" s="1594"/>
      <c r="AL88" s="1592"/>
      <c r="AM88" s="1593"/>
      <c r="AN88" s="1593"/>
      <c r="AO88" s="1594"/>
      <c r="AP88" s="1595"/>
      <c r="AQ88" s="1595"/>
      <c r="AR88" s="1595"/>
      <c r="AS88" s="1595"/>
      <c r="AT88" s="1595"/>
      <c r="AU88" s="1595"/>
      <c r="AV88" s="1595"/>
      <c r="AW88" s="1595"/>
      <c r="AX88" s="238" t="s">
        <v>386</v>
      </c>
      <c r="AY88" s="1595"/>
      <c r="AZ88" s="1595"/>
      <c r="BA88" s="1595"/>
      <c r="BB88" s="1595"/>
      <c r="BC88" s="1595"/>
      <c r="BD88" s="1595"/>
      <c r="BE88" s="1595"/>
      <c r="BF88" s="1595"/>
      <c r="BG88" s="45"/>
      <c r="BH88" s="80"/>
      <c r="BI88" s="80"/>
      <c r="BJ88" s="80"/>
      <c r="BK88" s="80"/>
    </row>
    <row r="89" spans="1:63" ht="12.95" customHeight="1" x14ac:dyDescent="0.15">
      <c r="A89" s="1643"/>
      <c r="B89" s="1644"/>
      <c r="C89" s="1644"/>
      <c r="D89" s="1644"/>
      <c r="E89" s="1644"/>
      <c r="F89" s="1644"/>
      <c r="G89" s="1644"/>
      <c r="H89" s="1722"/>
      <c r="I89" s="1723"/>
      <c r="J89" s="1723"/>
      <c r="K89" s="1723"/>
      <c r="L89" s="1723"/>
      <c r="M89" s="1723"/>
      <c r="N89" s="1724"/>
      <c r="O89" s="1726"/>
      <c r="P89" s="1726"/>
      <c r="Q89" s="1726"/>
      <c r="R89" s="1726"/>
      <c r="S89" s="1726"/>
      <c r="T89" s="1726"/>
      <c r="U89" s="1726"/>
      <c r="V89" s="1726"/>
      <c r="W89" s="1726"/>
      <c r="X89" s="1726"/>
      <c r="Y89" s="1726"/>
      <c r="Z89" s="1726"/>
      <c r="AA89" s="1726"/>
      <c r="AB89" s="1726"/>
      <c r="AC89" s="1726"/>
      <c r="AD89" s="1726"/>
      <c r="AE89" s="1592"/>
      <c r="AF89" s="1593"/>
      <c r="AG89" s="1593"/>
      <c r="AH89" s="1593"/>
      <c r="AI89" s="1593"/>
      <c r="AJ89" s="1593"/>
      <c r="AK89" s="1594"/>
      <c r="AL89" s="1592"/>
      <c r="AM89" s="1593"/>
      <c r="AN89" s="1593"/>
      <c r="AO89" s="1594"/>
      <c r="AP89" s="1595"/>
      <c r="AQ89" s="1595"/>
      <c r="AR89" s="1595"/>
      <c r="AS89" s="1595"/>
      <c r="AT89" s="1595"/>
      <c r="AU89" s="1595"/>
      <c r="AV89" s="1595"/>
      <c r="AW89" s="1595"/>
      <c r="AX89" s="238" t="s">
        <v>386</v>
      </c>
      <c r="AY89" s="1595"/>
      <c r="AZ89" s="1595"/>
      <c r="BA89" s="1595"/>
      <c r="BB89" s="1595"/>
      <c r="BC89" s="1595"/>
      <c r="BD89" s="1595"/>
      <c r="BE89" s="1595"/>
      <c r="BF89" s="1595"/>
      <c r="BG89" s="45"/>
      <c r="BH89" s="80"/>
      <c r="BI89" s="80"/>
      <c r="BJ89" s="80"/>
      <c r="BK89" s="80"/>
    </row>
    <row r="90" spans="1:63" ht="12.95" customHeight="1" x14ac:dyDescent="0.15">
      <c r="A90" s="1648"/>
      <c r="B90" s="1649"/>
      <c r="C90" s="1649"/>
      <c r="D90" s="1649"/>
      <c r="E90" s="1649"/>
      <c r="F90" s="1649"/>
      <c r="G90" s="1649"/>
      <c r="H90" s="1722"/>
      <c r="I90" s="1723"/>
      <c r="J90" s="1723"/>
      <c r="K90" s="1723"/>
      <c r="L90" s="1723"/>
      <c r="M90" s="1723"/>
      <c r="N90" s="1724"/>
      <c r="O90" s="1727"/>
      <c r="P90" s="1727"/>
      <c r="Q90" s="1727"/>
      <c r="R90" s="1727"/>
      <c r="S90" s="1727"/>
      <c r="T90" s="1727"/>
      <c r="U90" s="1727"/>
      <c r="V90" s="1727"/>
      <c r="W90" s="1727"/>
      <c r="X90" s="1727"/>
      <c r="Y90" s="1727"/>
      <c r="Z90" s="1727"/>
      <c r="AA90" s="1727"/>
      <c r="AB90" s="1727"/>
      <c r="AC90" s="1727"/>
      <c r="AD90" s="1727"/>
      <c r="AE90" s="1592"/>
      <c r="AF90" s="1593"/>
      <c r="AG90" s="1593"/>
      <c r="AH90" s="1593"/>
      <c r="AI90" s="1593"/>
      <c r="AJ90" s="1593"/>
      <c r="AK90" s="1594"/>
      <c r="AL90" s="1592"/>
      <c r="AM90" s="1593"/>
      <c r="AN90" s="1593"/>
      <c r="AO90" s="1594"/>
      <c r="AP90" s="1595"/>
      <c r="AQ90" s="1595"/>
      <c r="AR90" s="1595"/>
      <c r="AS90" s="1595"/>
      <c r="AT90" s="1595"/>
      <c r="AU90" s="1595"/>
      <c r="AV90" s="1595"/>
      <c r="AW90" s="1595"/>
      <c r="AX90" s="238" t="s">
        <v>386</v>
      </c>
      <c r="AY90" s="1595"/>
      <c r="AZ90" s="1595"/>
      <c r="BA90" s="1595"/>
      <c r="BB90" s="1595"/>
      <c r="BC90" s="1595"/>
      <c r="BD90" s="1595"/>
      <c r="BE90" s="1595"/>
      <c r="BF90" s="1595"/>
      <c r="BG90" s="45"/>
      <c r="BH90" s="80"/>
      <c r="BI90" s="80"/>
      <c r="BJ90" s="80"/>
      <c r="BK90" s="80"/>
    </row>
    <row r="91" spans="1:63" ht="12.95" customHeight="1" x14ac:dyDescent="0.15">
      <c r="A91" s="1650"/>
      <c r="B91" s="1651"/>
      <c r="C91" s="1651"/>
      <c r="D91" s="1651"/>
      <c r="E91" s="1651"/>
      <c r="F91" s="1651"/>
      <c r="G91" s="1651"/>
      <c r="H91" s="966"/>
      <c r="I91" s="967"/>
      <c r="J91" s="967"/>
      <c r="K91" s="967"/>
      <c r="L91" s="967"/>
      <c r="M91" s="967"/>
      <c r="N91" s="968"/>
      <c r="O91" s="1728"/>
      <c r="P91" s="1728"/>
      <c r="Q91" s="1728"/>
      <c r="R91" s="1728"/>
      <c r="S91" s="1728"/>
      <c r="T91" s="1728"/>
      <c r="U91" s="1728"/>
      <c r="V91" s="1728"/>
      <c r="W91" s="1728"/>
      <c r="X91" s="1728"/>
      <c r="Y91" s="1728"/>
      <c r="Z91" s="1728"/>
      <c r="AA91" s="1728"/>
      <c r="AB91" s="1728"/>
      <c r="AC91" s="1728"/>
      <c r="AD91" s="1728"/>
      <c r="AE91" s="1592"/>
      <c r="AF91" s="1593"/>
      <c r="AG91" s="1593"/>
      <c r="AH91" s="1593"/>
      <c r="AI91" s="1593"/>
      <c r="AJ91" s="1593"/>
      <c r="AK91" s="1594"/>
      <c r="AL91" s="1592"/>
      <c r="AM91" s="1593"/>
      <c r="AN91" s="1593"/>
      <c r="AO91" s="1594"/>
      <c r="AP91" s="1595"/>
      <c r="AQ91" s="1595"/>
      <c r="AR91" s="1595"/>
      <c r="AS91" s="1595"/>
      <c r="AT91" s="1595"/>
      <c r="AU91" s="1595"/>
      <c r="AV91" s="1595"/>
      <c r="AW91" s="1595"/>
      <c r="AX91" s="238" t="s">
        <v>386</v>
      </c>
      <c r="AY91" s="1595"/>
      <c r="AZ91" s="1595"/>
      <c r="BA91" s="1595"/>
      <c r="BB91" s="1595"/>
      <c r="BC91" s="1595"/>
      <c r="BD91" s="1595"/>
      <c r="BE91" s="1595"/>
      <c r="BF91" s="1595"/>
      <c r="BG91" s="45"/>
      <c r="BH91" s="80"/>
      <c r="BI91" s="80"/>
      <c r="BJ91" s="80"/>
      <c r="BK91" s="80"/>
    </row>
    <row r="92" spans="1:63" ht="12.95" customHeight="1" x14ac:dyDescent="0.15">
      <c r="A92" s="1641"/>
      <c r="B92" s="1642"/>
      <c r="C92" s="1642"/>
      <c r="D92" s="1642"/>
      <c r="E92" s="1642"/>
      <c r="F92" s="1642"/>
      <c r="G92" s="1642"/>
      <c r="H92" s="963"/>
      <c r="I92" s="964"/>
      <c r="J92" s="964"/>
      <c r="K92" s="964"/>
      <c r="L92" s="964"/>
      <c r="M92" s="964"/>
      <c r="N92" s="965"/>
      <c r="O92" s="1725"/>
      <c r="P92" s="1725"/>
      <c r="Q92" s="1725"/>
      <c r="R92" s="1725"/>
      <c r="S92" s="1725"/>
      <c r="T92" s="1725"/>
      <c r="U92" s="1725"/>
      <c r="V92" s="1725"/>
      <c r="W92" s="1725"/>
      <c r="X92" s="1725"/>
      <c r="Y92" s="1725"/>
      <c r="Z92" s="1725"/>
      <c r="AA92" s="1725"/>
      <c r="AB92" s="1725"/>
      <c r="AC92" s="1725"/>
      <c r="AD92" s="1725"/>
      <c r="AE92" s="1590"/>
      <c r="AF92" s="1591"/>
      <c r="AG92" s="1591"/>
      <c r="AH92" s="1591"/>
      <c r="AI92" s="1591"/>
      <c r="AJ92" s="1591"/>
      <c r="AK92" s="1591"/>
      <c r="AL92" s="1592"/>
      <c r="AM92" s="1593"/>
      <c r="AN92" s="1593"/>
      <c r="AO92" s="1594"/>
      <c r="AP92" s="1595"/>
      <c r="AQ92" s="1595"/>
      <c r="AR92" s="1595"/>
      <c r="AS92" s="1595"/>
      <c r="AT92" s="1595"/>
      <c r="AU92" s="1595"/>
      <c r="AV92" s="1595"/>
      <c r="AW92" s="1595"/>
      <c r="AX92" s="238" t="s">
        <v>386</v>
      </c>
      <c r="AY92" s="1595"/>
      <c r="AZ92" s="1595"/>
      <c r="BA92" s="1595"/>
      <c r="BB92" s="1595"/>
      <c r="BC92" s="1595"/>
      <c r="BD92" s="1595"/>
      <c r="BE92" s="1595"/>
      <c r="BF92" s="1595"/>
      <c r="BG92" s="45"/>
      <c r="BH92" s="80"/>
      <c r="BI92" s="80"/>
      <c r="BJ92" s="80"/>
      <c r="BK92" s="80"/>
    </row>
    <row r="93" spans="1:63" ht="12.95" customHeight="1" x14ac:dyDescent="0.15">
      <c r="A93" s="1643"/>
      <c r="B93" s="1644"/>
      <c r="C93" s="1644"/>
      <c r="D93" s="1644"/>
      <c r="E93" s="1644"/>
      <c r="F93" s="1644"/>
      <c r="G93" s="1644"/>
      <c r="H93" s="1722"/>
      <c r="I93" s="1723"/>
      <c r="J93" s="1723"/>
      <c r="K93" s="1723"/>
      <c r="L93" s="1723"/>
      <c r="M93" s="1723"/>
      <c r="N93" s="1724"/>
      <c r="O93" s="1726"/>
      <c r="P93" s="1726"/>
      <c r="Q93" s="1726"/>
      <c r="R93" s="1726"/>
      <c r="S93" s="1726"/>
      <c r="T93" s="1726"/>
      <c r="U93" s="1726"/>
      <c r="V93" s="1726"/>
      <c r="W93" s="1726"/>
      <c r="X93" s="1726"/>
      <c r="Y93" s="1726"/>
      <c r="Z93" s="1726"/>
      <c r="AA93" s="1726"/>
      <c r="AB93" s="1726"/>
      <c r="AC93" s="1726"/>
      <c r="AD93" s="1726"/>
      <c r="AE93" s="1592"/>
      <c r="AF93" s="1593"/>
      <c r="AG93" s="1593"/>
      <c r="AH93" s="1593"/>
      <c r="AI93" s="1593"/>
      <c r="AJ93" s="1593"/>
      <c r="AK93" s="1594"/>
      <c r="AL93" s="1592"/>
      <c r="AM93" s="1593"/>
      <c r="AN93" s="1593"/>
      <c r="AO93" s="1594"/>
      <c r="AP93" s="1595"/>
      <c r="AQ93" s="1595"/>
      <c r="AR93" s="1595"/>
      <c r="AS93" s="1595"/>
      <c r="AT93" s="1595"/>
      <c r="AU93" s="1595"/>
      <c r="AV93" s="1595"/>
      <c r="AW93" s="1595"/>
      <c r="AX93" s="238" t="s">
        <v>386</v>
      </c>
      <c r="AY93" s="1595"/>
      <c r="AZ93" s="1595"/>
      <c r="BA93" s="1595"/>
      <c r="BB93" s="1595"/>
      <c r="BC93" s="1595"/>
      <c r="BD93" s="1595"/>
      <c r="BE93" s="1595"/>
      <c r="BF93" s="1595"/>
      <c r="BG93" s="45"/>
      <c r="BH93" s="80"/>
      <c r="BI93" s="80"/>
      <c r="BJ93" s="80"/>
      <c r="BK93" s="80"/>
    </row>
    <row r="94" spans="1:63" ht="12.95" customHeight="1" x14ac:dyDescent="0.15">
      <c r="A94" s="1643"/>
      <c r="B94" s="1644"/>
      <c r="C94" s="1644"/>
      <c r="D94" s="1644"/>
      <c r="E94" s="1644"/>
      <c r="F94" s="1644"/>
      <c r="G94" s="1644"/>
      <c r="H94" s="1722"/>
      <c r="I94" s="1723"/>
      <c r="J94" s="1723"/>
      <c r="K94" s="1723"/>
      <c r="L94" s="1723"/>
      <c r="M94" s="1723"/>
      <c r="N94" s="1724"/>
      <c r="O94" s="1726"/>
      <c r="P94" s="1726"/>
      <c r="Q94" s="1726"/>
      <c r="R94" s="1726"/>
      <c r="S94" s="1726"/>
      <c r="T94" s="1726"/>
      <c r="U94" s="1726"/>
      <c r="V94" s="1726"/>
      <c r="W94" s="1726"/>
      <c r="X94" s="1726"/>
      <c r="Y94" s="1726"/>
      <c r="Z94" s="1726"/>
      <c r="AA94" s="1726"/>
      <c r="AB94" s="1726"/>
      <c r="AC94" s="1726"/>
      <c r="AD94" s="1726"/>
      <c r="AE94" s="1592"/>
      <c r="AF94" s="1593"/>
      <c r="AG94" s="1593"/>
      <c r="AH94" s="1593"/>
      <c r="AI94" s="1593"/>
      <c r="AJ94" s="1593"/>
      <c r="AK94" s="1594"/>
      <c r="AL94" s="1592"/>
      <c r="AM94" s="1593"/>
      <c r="AN94" s="1593"/>
      <c r="AO94" s="1594"/>
      <c r="AP94" s="1595"/>
      <c r="AQ94" s="1595"/>
      <c r="AR94" s="1595"/>
      <c r="AS94" s="1595"/>
      <c r="AT94" s="1595"/>
      <c r="AU94" s="1595"/>
      <c r="AV94" s="1595"/>
      <c r="AW94" s="1595"/>
      <c r="AX94" s="238" t="s">
        <v>386</v>
      </c>
      <c r="AY94" s="1595"/>
      <c r="AZ94" s="1595"/>
      <c r="BA94" s="1595"/>
      <c r="BB94" s="1595"/>
      <c r="BC94" s="1595"/>
      <c r="BD94" s="1595"/>
      <c r="BE94" s="1595"/>
      <c r="BF94" s="1595"/>
      <c r="BG94" s="45"/>
      <c r="BH94" s="80"/>
      <c r="BI94" s="80"/>
      <c r="BJ94" s="80"/>
      <c r="BK94" s="80"/>
    </row>
    <row r="95" spans="1:63" ht="12.95" customHeight="1" x14ac:dyDescent="0.15">
      <c r="A95" s="1648"/>
      <c r="B95" s="1649"/>
      <c r="C95" s="1649"/>
      <c r="D95" s="1649"/>
      <c r="E95" s="1649"/>
      <c r="F95" s="1649"/>
      <c r="G95" s="1649"/>
      <c r="H95" s="1722"/>
      <c r="I95" s="1723"/>
      <c r="J95" s="1723"/>
      <c r="K95" s="1723"/>
      <c r="L95" s="1723"/>
      <c r="M95" s="1723"/>
      <c r="N95" s="1724"/>
      <c r="O95" s="1727"/>
      <c r="P95" s="1727"/>
      <c r="Q95" s="1727"/>
      <c r="R95" s="1727"/>
      <c r="S95" s="1727"/>
      <c r="T95" s="1727"/>
      <c r="U95" s="1727"/>
      <c r="V95" s="1727"/>
      <c r="W95" s="1727"/>
      <c r="X95" s="1727"/>
      <c r="Y95" s="1727"/>
      <c r="Z95" s="1727"/>
      <c r="AA95" s="1727"/>
      <c r="AB95" s="1727"/>
      <c r="AC95" s="1727"/>
      <c r="AD95" s="1727"/>
      <c r="AE95" s="1592"/>
      <c r="AF95" s="1593"/>
      <c r="AG95" s="1593"/>
      <c r="AH95" s="1593"/>
      <c r="AI95" s="1593"/>
      <c r="AJ95" s="1593"/>
      <c r="AK95" s="1594"/>
      <c r="AL95" s="1592"/>
      <c r="AM95" s="1593"/>
      <c r="AN95" s="1593"/>
      <c r="AO95" s="1594"/>
      <c r="AP95" s="1595"/>
      <c r="AQ95" s="1595"/>
      <c r="AR95" s="1595"/>
      <c r="AS95" s="1595"/>
      <c r="AT95" s="1595"/>
      <c r="AU95" s="1595"/>
      <c r="AV95" s="1595"/>
      <c r="AW95" s="1595"/>
      <c r="AX95" s="238" t="s">
        <v>386</v>
      </c>
      <c r="AY95" s="1595"/>
      <c r="AZ95" s="1595"/>
      <c r="BA95" s="1595"/>
      <c r="BB95" s="1595"/>
      <c r="BC95" s="1595"/>
      <c r="BD95" s="1595"/>
      <c r="BE95" s="1595"/>
      <c r="BF95" s="1595"/>
      <c r="BG95" s="45"/>
      <c r="BH95" s="80"/>
      <c r="BI95" s="80"/>
      <c r="BJ95" s="80"/>
      <c r="BK95" s="80"/>
    </row>
    <row r="96" spans="1:63" ht="12.95" customHeight="1" x14ac:dyDescent="0.15">
      <c r="A96" s="1650"/>
      <c r="B96" s="1651"/>
      <c r="C96" s="1651"/>
      <c r="D96" s="1651"/>
      <c r="E96" s="1651"/>
      <c r="F96" s="1651"/>
      <c r="G96" s="1651"/>
      <c r="H96" s="966"/>
      <c r="I96" s="967"/>
      <c r="J96" s="967"/>
      <c r="K96" s="967"/>
      <c r="L96" s="967"/>
      <c r="M96" s="967"/>
      <c r="N96" s="968"/>
      <c r="O96" s="1728"/>
      <c r="P96" s="1728"/>
      <c r="Q96" s="1728"/>
      <c r="R96" s="1728"/>
      <c r="S96" s="1728"/>
      <c r="T96" s="1728"/>
      <c r="U96" s="1728"/>
      <c r="V96" s="1728"/>
      <c r="W96" s="1728"/>
      <c r="X96" s="1728"/>
      <c r="Y96" s="1728"/>
      <c r="Z96" s="1728"/>
      <c r="AA96" s="1728"/>
      <c r="AB96" s="1728"/>
      <c r="AC96" s="1728"/>
      <c r="AD96" s="1728"/>
      <c r="AE96" s="1592"/>
      <c r="AF96" s="1593"/>
      <c r="AG96" s="1593"/>
      <c r="AH96" s="1593"/>
      <c r="AI96" s="1593"/>
      <c r="AJ96" s="1593"/>
      <c r="AK96" s="1594"/>
      <c r="AL96" s="1592"/>
      <c r="AM96" s="1593"/>
      <c r="AN96" s="1593"/>
      <c r="AO96" s="1594"/>
      <c r="AP96" s="1595"/>
      <c r="AQ96" s="1595"/>
      <c r="AR96" s="1595"/>
      <c r="AS96" s="1595"/>
      <c r="AT96" s="1595"/>
      <c r="AU96" s="1595"/>
      <c r="AV96" s="1595"/>
      <c r="AW96" s="1595"/>
      <c r="AX96" s="238" t="s">
        <v>386</v>
      </c>
      <c r="AY96" s="1595"/>
      <c r="AZ96" s="1595"/>
      <c r="BA96" s="1595"/>
      <c r="BB96" s="1595"/>
      <c r="BC96" s="1595"/>
      <c r="BD96" s="1595"/>
      <c r="BE96" s="1595"/>
      <c r="BF96" s="1595"/>
      <c r="BG96" s="45"/>
      <c r="BH96" s="80"/>
      <c r="BI96" s="80"/>
      <c r="BJ96" s="80"/>
      <c r="BK96" s="80"/>
    </row>
    <row r="97" spans="1:63" ht="12.95" customHeight="1" x14ac:dyDescent="0.15">
      <c r="A97" s="1641"/>
      <c r="B97" s="1642"/>
      <c r="C97" s="1642"/>
      <c r="D97" s="1642"/>
      <c r="E97" s="1642"/>
      <c r="F97" s="1642"/>
      <c r="G97" s="1642"/>
      <c r="H97" s="963"/>
      <c r="I97" s="964"/>
      <c r="J97" s="964"/>
      <c r="K97" s="964"/>
      <c r="L97" s="964"/>
      <c r="M97" s="964"/>
      <c r="N97" s="965"/>
      <c r="O97" s="1725"/>
      <c r="P97" s="1725"/>
      <c r="Q97" s="1725"/>
      <c r="R97" s="1725"/>
      <c r="S97" s="1725"/>
      <c r="T97" s="1725"/>
      <c r="U97" s="1725"/>
      <c r="V97" s="1725"/>
      <c r="W97" s="1725"/>
      <c r="X97" s="1725"/>
      <c r="Y97" s="1725"/>
      <c r="Z97" s="1725"/>
      <c r="AA97" s="1725"/>
      <c r="AB97" s="1725"/>
      <c r="AC97" s="1725"/>
      <c r="AD97" s="1725"/>
      <c r="AE97" s="1592"/>
      <c r="AF97" s="1593"/>
      <c r="AG97" s="1593"/>
      <c r="AH97" s="1593"/>
      <c r="AI97" s="1593"/>
      <c r="AJ97" s="1593"/>
      <c r="AK97" s="1594"/>
      <c r="AL97" s="1592"/>
      <c r="AM97" s="1593"/>
      <c r="AN97" s="1593"/>
      <c r="AO97" s="1594"/>
      <c r="AP97" s="1595"/>
      <c r="AQ97" s="1595"/>
      <c r="AR97" s="1595"/>
      <c r="AS97" s="1595"/>
      <c r="AT97" s="1595"/>
      <c r="AU97" s="1595"/>
      <c r="AV97" s="1595"/>
      <c r="AW97" s="1595"/>
      <c r="AX97" s="238" t="s">
        <v>386</v>
      </c>
      <c r="AY97" s="1595"/>
      <c r="AZ97" s="1595"/>
      <c r="BA97" s="1595"/>
      <c r="BB97" s="1595"/>
      <c r="BC97" s="1595"/>
      <c r="BD97" s="1595"/>
      <c r="BE97" s="1595"/>
      <c r="BF97" s="1595"/>
      <c r="BG97" s="45"/>
      <c r="BH97" s="80"/>
      <c r="BI97" s="80"/>
      <c r="BJ97" s="80"/>
      <c r="BK97" s="80"/>
    </row>
    <row r="98" spans="1:63" ht="12.95" customHeight="1" x14ac:dyDescent="0.15">
      <c r="A98" s="1643"/>
      <c r="B98" s="1644"/>
      <c r="C98" s="1644"/>
      <c r="D98" s="1644"/>
      <c r="E98" s="1644"/>
      <c r="F98" s="1644"/>
      <c r="G98" s="1644"/>
      <c r="H98" s="1722"/>
      <c r="I98" s="1723"/>
      <c r="J98" s="1723"/>
      <c r="K98" s="1723"/>
      <c r="L98" s="1723"/>
      <c r="M98" s="1723"/>
      <c r="N98" s="1724"/>
      <c r="O98" s="1726"/>
      <c r="P98" s="1726"/>
      <c r="Q98" s="1726"/>
      <c r="R98" s="1726"/>
      <c r="S98" s="1726"/>
      <c r="T98" s="1726"/>
      <c r="U98" s="1726"/>
      <c r="V98" s="1726"/>
      <c r="W98" s="1726"/>
      <c r="X98" s="1726"/>
      <c r="Y98" s="1726"/>
      <c r="Z98" s="1726"/>
      <c r="AA98" s="1726"/>
      <c r="AB98" s="1726"/>
      <c r="AC98" s="1726"/>
      <c r="AD98" s="1726"/>
      <c r="AE98" s="1592"/>
      <c r="AF98" s="1593"/>
      <c r="AG98" s="1593"/>
      <c r="AH98" s="1593"/>
      <c r="AI98" s="1593"/>
      <c r="AJ98" s="1593"/>
      <c r="AK98" s="1594"/>
      <c r="AL98" s="1592"/>
      <c r="AM98" s="1593"/>
      <c r="AN98" s="1593"/>
      <c r="AO98" s="1594"/>
      <c r="AP98" s="1595"/>
      <c r="AQ98" s="1595"/>
      <c r="AR98" s="1595"/>
      <c r="AS98" s="1595"/>
      <c r="AT98" s="1595"/>
      <c r="AU98" s="1595"/>
      <c r="AV98" s="1595"/>
      <c r="AW98" s="1595"/>
      <c r="AX98" s="238" t="s">
        <v>386</v>
      </c>
      <c r="AY98" s="1595"/>
      <c r="AZ98" s="1595"/>
      <c r="BA98" s="1595"/>
      <c r="BB98" s="1595"/>
      <c r="BC98" s="1595"/>
      <c r="BD98" s="1595"/>
      <c r="BE98" s="1595"/>
      <c r="BF98" s="1595"/>
      <c r="BG98" s="45"/>
      <c r="BH98" s="80"/>
      <c r="BI98" s="80"/>
      <c r="BJ98" s="80"/>
      <c r="BK98" s="80"/>
    </row>
    <row r="99" spans="1:63" ht="12.95" customHeight="1" x14ac:dyDescent="0.15">
      <c r="A99" s="1643"/>
      <c r="B99" s="1644"/>
      <c r="C99" s="1644"/>
      <c r="D99" s="1644"/>
      <c r="E99" s="1644"/>
      <c r="F99" s="1644"/>
      <c r="G99" s="1644"/>
      <c r="H99" s="1722"/>
      <c r="I99" s="1723"/>
      <c r="J99" s="1723"/>
      <c r="K99" s="1723"/>
      <c r="L99" s="1723"/>
      <c r="M99" s="1723"/>
      <c r="N99" s="1724"/>
      <c r="O99" s="1726"/>
      <c r="P99" s="1726"/>
      <c r="Q99" s="1726"/>
      <c r="R99" s="1726"/>
      <c r="S99" s="1726"/>
      <c r="T99" s="1726"/>
      <c r="U99" s="1726"/>
      <c r="V99" s="1726"/>
      <c r="W99" s="1726"/>
      <c r="X99" s="1726"/>
      <c r="Y99" s="1726"/>
      <c r="Z99" s="1726"/>
      <c r="AA99" s="1726"/>
      <c r="AB99" s="1726"/>
      <c r="AC99" s="1726"/>
      <c r="AD99" s="1726"/>
      <c r="AE99" s="1592"/>
      <c r="AF99" s="1593"/>
      <c r="AG99" s="1593"/>
      <c r="AH99" s="1593"/>
      <c r="AI99" s="1593"/>
      <c r="AJ99" s="1593"/>
      <c r="AK99" s="1594"/>
      <c r="AL99" s="1592"/>
      <c r="AM99" s="1593"/>
      <c r="AN99" s="1593"/>
      <c r="AO99" s="1594"/>
      <c r="AP99" s="1595"/>
      <c r="AQ99" s="1595"/>
      <c r="AR99" s="1595"/>
      <c r="AS99" s="1595"/>
      <c r="AT99" s="1595"/>
      <c r="AU99" s="1595"/>
      <c r="AV99" s="1595"/>
      <c r="AW99" s="1595"/>
      <c r="AX99" s="238" t="s">
        <v>386</v>
      </c>
      <c r="AY99" s="1595"/>
      <c r="AZ99" s="1595"/>
      <c r="BA99" s="1595"/>
      <c r="BB99" s="1595"/>
      <c r="BC99" s="1595"/>
      <c r="BD99" s="1595"/>
      <c r="BE99" s="1595"/>
      <c r="BF99" s="1595"/>
      <c r="BG99" s="45"/>
      <c r="BH99" s="80"/>
      <c r="BI99" s="80"/>
      <c r="BJ99" s="80"/>
      <c r="BK99" s="80"/>
    </row>
    <row r="100" spans="1:63" ht="12.95" customHeight="1" x14ac:dyDescent="0.15">
      <c r="A100" s="1648"/>
      <c r="B100" s="1649"/>
      <c r="C100" s="1649"/>
      <c r="D100" s="1649"/>
      <c r="E100" s="1649"/>
      <c r="F100" s="1649"/>
      <c r="G100" s="1649"/>
      <c r="H100" s="1722"/>
      <c r="I100" s="1723"/>
      <c r="J100" s="1723"/>
      <c r="K100" s="1723"/>
      <c r="L100" s="1723"/>
      <c r="M100" s="1723"/>
      <c r="N100" s="1724"/>
      <c r="O100" s="1727"/>
      <c r="P100" s="1727"/>
      <c r="Q100" s="1727"/>
      <c r="R100" s="1727"/>
      <c r="S100" s="1727"/>
      <c r="T100" s="1727"/>
      <c r="U100" s="1727"/>
      <c r="V100" s="1727"/>
      <c r="W100" s="1727"/>
      <c r="X100" s="1727"/>
      <c r="Y100" s="1727"/>
      <c r="Z100" s="1727"/>
      <c r="AA100" s="1727"/>
      <c r="AB100" s="1727"/>
      <c r="AC100" s="1727"/>
      <c r="AD100" s="1727"/>
      <c r="AE100" s="1592"/>
      <c r="AF100" s="1593"/>
      <c r="AG100" s="1593"/>
      <c r="AH100" s="1593"/>
      <c r="AI100" s="1593"/>
      <c r="AJ100" s="1593"/>
      <c r="AK100" s="1594"/>
      <c r="AL100" s="1592"/>
      <c r="AM100" s="1593"/>
      <c r="AN100" s="1593"/>
      <c r="AO100" s="1594"/>
      <c r="AP100" s="1595"/>
      <c r="AQ100" s="1595"/>
      <c r="AR100" s="1595"/>
      <c r="AS100" s="1595"/>
      <c r="AT100" s="1595"/>
      <c r="AU100" s="1595"/>
      <c r="AV100" s="1595"/>
      <c r="AW100" s="1595"/>
      <c r="AX100" s="238" t="s">
        <v>386</v>
      </c>
      <c r="AY100" s="1595"/>
      <c r="AZ100" s="1595"/>
      <c r="BA100" s="1595"/>
      <c r="BB100" s="1595"/>
      <c r="BC100" s="1595"/>
      <c r="BD100" s="1595"/>
      <c r="BE100" s="1595"/>
      <c r="BF100" s="1595"/>
      <c r="BG100" s="45"/>
      <c r="BH100" s="80"/>
      <c r="BI100" s="80"/>
      <c r="BJ100" s="80"/>
      <c r="BK100" s="80"/>
    </row>
    <row r="101" spans="1:63" ht="12.95" customHeight="1" x14ac:dyDescent="0.15">
      <c r="A101" s="1650"/>
      <c r="B101" s="1651"/>
      <c r="C101" s="1651"/>
      <c r="D101" s="1651"/>
      <c r="E101" s="1651"/>
      <c r="F101" s="1651"/>
      <c r="G101" s="1651"/>
      <c r="H101" s="966"/>
      <c r="I101" s="967"/>
      <c r="J101" s="967"/>
      <c r="K101" s="967"/>
      <c r="L101" s="967"/>
      <c r="M101" s="967"/>
      <c r="N101" s="968"/>
      <c r="O101" s="1728"/>
      <c r="P101" s="1728"/>
      <c r="Q101" s="1728"/>
      <c r="R101" s="1728"/>
      <c r="S101" s="1728"/>
      <c r="T101" s="1728"/>
      <c r="U101" s="1728"/>
      <c r="V101" s="1728"/>
      <c r="W101" s="1728"/>
      <c r="X101" s="1728"/>
      <c r="Y101" s="1728"/>
      <c r="Z101" s="1728"/>
      <c r="AA101" s="1728"/>
      <c r="AB101" s="1728"/>
      <c r="AC101" s="1728"/>
      <c r="AD101" s="1728"/>
      <c r="AE101" s="1592"/>
      <c r="AF101" s="1593"/>
      <c r="AG101" s="1593"/>
      <c r="AH101" s="1593"/>
      <c r="AI101" s="1593"/>
      <c r="AJ101" s="1593"/>
      <c r="AK101" s="1594"/>
      <c r="AL101" s="1592"/>
      <c r="AM101" s="1593"/>
      <c r="AN101" s="1593"/>
      <c r="AO101" s="1594"/>
      <c r="AP101" s="1595"/>
      <c r="AQ101" s="1595"/>
      <c r="AR101" s="1595"/>
      <c r="AS101" s="1595"/>
      <c r="AT101" s="1595"/>
      <c r="AU101" s="1595"/>
      <c r="AV101" s="1595"/>
      <c r="AW101" s="1595"/>
      <c r="AX101" s="238" t="s">
        <v>386</v>
      </c>
      <c r="AY101" s="1595"/>
      <c r="AZ101" s="1595"/>
      <c r="BA101" s="1595"/>
      <c r="BB101" s="1595"/>
      <c r="BC101" s="1595"/>
      <c r="BD101" s="1595"/>
      <c r="BE101" s="1595"/>
      <c r="BF101" s="1595"/>
      <c r="BG101" s="45"/>
      <c r="BH101" s="80"/>
      <c r="BI101" s="80"/>
      <c r="BJ101" s="80"/>
      <c r="BK101" s="80"/>
    </row>
    <row r="102" spans="1:63" ht="12.95" customHeight="1" x14ac:dyDescent="0.15">
      <c r="A102" s="1641"/>
      <c r="B102" s="1642"/>
      <c r="C102" s="1642"/>
      <c r="D102" s="1642"/>
      <c r="E102" s="1642"/>
      <c r="F102" s="1642"/>
      <c r="G102" s="1642"/>
      <c r="H102" s="963"/>
      <c r="I102" s="964"/>
      <c r="J102" s="964"/>
      <c r="K102" s="964"/>
      <c r="L102" s="964"/>
      <c r="M102" s="964"/>
      <c r="N102" s="965"/>
      <c r="O102" s="1725"/>
      <c r="P102" s="1725"/>
      <c r="Q102" s="1725"/>
      <c r="R102" s="1725"/>
      <c r="S102" s="1725"/>
      <c r="T102" s="1725"/>
      <c r="U102" s="1725"/>
      <c r="V102" s="1725"/>
      <c r="W102" s="1725"/>
      <c r="X102" s="1725"/>
      <c r="Y102" s="1725"/>
      <c r="Z102" s="1725"/>
      <c r="AA102" s="1725"/>
      <c r="AB102" s="1725"/>
      <c r="AC102" s="1725"/>
      <c r="AD102" s="1725"/>
      <c r="AE102" s="1592"/>
      <c r="AF102" s="1593"/>
      <c r="AG102" s="1593"/>
      <c r="AH102" s="1593"/>
      <c r="AI102" s="1593"/>
      <c r="AJ102" s="1593"/>
      <c r="AK102" s="1594"/>
      <c r="AL102" s="1592"/>
      <c r="AM102" s="1593"/>
      <c r="AN102" s="1593"/>
      <c r="AO102" s="1594"/>
      <c r="AP102" s="1595"/>
      <c r="AQ102" s="1595"/>
      <c r="AR102" s="1595"/>
      <c r="AS102" s="1595"/>
      <c r="AT102" s="1595"/>
      <c r="AU102" s="1595"/>
      <c r="AV102" s="1595"/>
      <c r="AW102" s="1595"/>
      <c r="AX102" s="238" t="s">
        <v>386</v>
      </c>
      <c r="AY102" s="1595"/>
      <c r="AZ102" s="1595"/>
      <c r="BA102" s="1595"/>
      <c r="BB102" s="1595"/>
      <c r="BC102" s="1595"/>
      <c r="BD102" s="1595"/>
      <c r="BE102" s="1595"/>
      <c r="BF102" s="1595"/>
      <c r="BG102" s="45"/>
      <c r="BH102" s="80"/>
      <c r="BI102" s="80"/>
      <c r="BJ102" s="80"/>
      <c r="BK102" s="80"/>
    </row>
    <row r="103" spans="1:63" ht="12.95" customHeight="1" x14ac:dyDescent="0.15">
      <c r="A103" s="1643"/>
      <c r="B103" s="1644"/>
      <c r="C103" s="1644"/>
      <c r="D103" s="1644"/>
      <c r="E103" s="1644"/>
      <c r="F103" s="1644"/>
      <c r="G103" s="1644"/>
      <c r="H103" s="1722"/>
      <c r="I103" s="1723"/>
      <c r="J103" s="1723"/>
      <c r="K103" s="1723"/>
      <c r="L103" s="1723"/>
      <c r="M103" s="1723"/>
      <c r="N103" s="1724"/>
      <c r="O103" s="1726"/>
      <c r="P103" s="1726"/>
      <c r="Q103" s="1726"/>
      <c r="R103" s="1726"/>
      <c r="S103" s="1726"/>
      <c r="T103" s="1726"/>
      <c r="U103" s="1726"/>
      <c r="V103" s="1726"/>
      <c r="W103" s="1726"/>
      <c r="X103" s="1726"/>
      <c r="Y103" s="1726"/>
      <c r="Z103" s="1726"/>
      <c r="AA103" s="1726"/>
      <c r="AB103" s="1726"/>
      <c r="AC103" s="1726"/>
      <c r="AD103" s="1726"/>
      <c r="AE103" s="1592"/>
      <c r="AF103" s="1593"/>
      <c r="AG103" s="1593"/>
      <c r="AH103" s="1593"/>
      <c r="AI103" s="1593"/>
      <c r="AJ103" s="1593"/>
      <c r="AK103" s="1594"/>
      <c r="AL103" s="1592"/>
      <c r="AM103" s="1593"/>
      <c r="AN103" s="1593"/>
      <c r="AO103" s="1594"/>
      <c r="AP103" s="1595"/>
      <c r="AQ103" s="1595"/>
      <c r="AR103" s="1595"/>
      <c r="AS103" s="1595"/>
      <c r="AT103" s="1595"/>
      <c r="AU103" s="1595"/>
      <c r="AV103" s="1595"/>
      <c r="AW103" s="1595"/>
      <c r="AX103" s="238" t="s">
        <v>386</v>
      </c>
      <c r="AY103" s="1595"/>
      <c r="AZ103" s="1595"/>
      <c r="BA103" s="1595"/>
      <c r="BB103" s="1595"/>
      <c r="BC103" s="1595"/>
      <c r="BD103" s="1595"/>
      <c r="BE103" s="1595"/>
      <c r="BF103" s="1595"/>
      <c r="BG103" s="45"/>
      <c r="BH103" s="80"/>
      <c r="BI103" s="80"/>
      <c r="BJ103" s="80"/>
      <c r="BK103" s="80"/>
    </row>
    <row r="104" spans="1:63" ht="12.95" customHeight="1" x14ac:dyDescent="0.15">
      <c r="A104" s="1643"/>
      <c r="B104" s="1644"/>
      <c r="C104" s="1644"/>
      <c r="D104" s="1644"/>
      <c r="E104" s="1644"/>
      <c r="F104" s="1644"/>
      <c r="G104" s="1644"/>
      <c r="H104" s="1722"/>
      <c r="I104" s="1723"/>
      <c r="J104" s="1723"/>
      <c r="K104" s="1723"/>
      <c r="L104" s="1723"/>
      <c r="M104" s="1723"/>
      <c r="N104" s="1724"/>
      <c r="O104" s="1726"/>
      <c r="P104" s="1726"/>
      <c r="Q104" s="1726"/>
      <c r="R104" s="1726"/>
      <c r="S104" s="1726"/>
      <c r="T104" s="1726"/>
      <c r="U104" s="1726"/>
      <c r="V104" s="1726"/>
      <c r="W104" s="1726"/>
      <c r="X104" s="1726"/>
      <c r="Y104" s="1726"/>
      <c r="Z104" s="1726"/>
      <c r="AA104" s="1726"/>
      <c r="AB104" s="1726"/>
      <c r="AC104" s="1726"/>
      <c r="AD104" s="1726"/>
      <c r="AE104" s="1592"/>
      <c r="AF104" s="1593"/>
      <c r="AG104" s="1593"/>
      <c r="AH104" s="1593"/>
      <c r="AI104" s="1593"/>
      <c r="AJ104" s="1593"/>
      <c r="AK104" s="1594"/>
      <c r="AL104" s="1592"/>
      <c r="AM104" s="1593"/>
      <c r="AN104" s="1593"/>
      <c r="AO104" s="1594"/>
      <c r="AP104" s="1595"/>
      <c r="AQ104" s="1595"/>
      <c r="AR104" s="1595"/>
      <c r="AS104" s="1595"/>
      <c r="AT104" s="1595"/>
      <c r="AU104" s="1595"/>
      <c r="AV104" s="1595"/>
      <c r="AW104" s="1595"/>
      <c r="AX104" s="238" t="s">
        <v>386</v>
      </c>
      <c r="AY104" s="1595"/>
      <c r="AZ104" s="1595"/>
      <c r="BA104" s="1595"/>
      <c r="BB104" s="1595"/>
      <c r="BC104" s="1595"/>
      <c r="BD104" s="1595"/>
      <c r="BE104" s="1595"/>
      <c r="BF104" s="1595"/>
      <c r="BG104" s="45"/>
      <c r="BH104" s="80"/>
      <c r="BI104" s="80"/>
      <c r="BJ104" s="80"/>
      <c r="BK104" s="80"/>
    </row>
    <row r="105" spans="1:63" ht="12.95" customHeight="1" x14ac:dyDescent="0.15">
      <c r="A105" s="1648"/>
      <c r="B105" s="1649"/>
      <c r="C105" s="1649"/>
      <c r="D105" s="1649"/>
      <c r="E105" s="1649"/>
      <c r="F105" s="1649"/>
      <c r="G105" s="1649"/>
      <c r="H105" s="1722"/>
      <c r="I105" s="1723"/>
      <c r="J105" s="1723"/>
      <c r="K105" s="1723"/>
      <c r="L105" s="1723"/>
      <c r="M105" s="1723"/>
      <c r="N105" s="1724"/>
      <c r="O105" s="1727"/>
      <c r="P105" s="1727"/>
      <c r="Q105" s="1727"/>
      <c r="R105" s="1727"/>
      <c r="S105" s="1727"/>
      <c r="T105" s="1727"/>
      <c r="U105" s="1727"/>
      <c r="V105" s="1727"/>
      <c r="W105" s="1727"/>
      <c r="X105" s="1727"/>
      <c r="Y105" s="1727"/>
      <c r="Z105" s="1727"/>
      <c r="AA105" s="1727"/>
      <c r="AB105" s="1727"/>
      <c r="AC105" s="1727"/>
      <c r="AD105" s="1727"/>
      <c r="AE105" s="1592"/>
      <c r="AF105" s="1593"/>
      <c r="AG105" s="1593"/>
      <c r="AH105" s="1593"/>
      <c r="AI105" s="1593"/>
      <c r="AJ105" s="1593"/>
      <c r="AK105" s="1594"/>
      <c r="AL105" s="1592"/>
      <c r="AM105" s="1593"/>
      <c r="AN105" s="1593"/>
      <c r="AO105" s="1594"/>
      <c r="AP105" s="1595"/>
      <c r="AQ105" s="1595"/>
      <c r="AR105" s="1595"/>
      <c r="AS105" s="1595"/>
      <c r="AT105" s="1595"/>
      <c r="AU105" s="1595"/>
      <c r="AV105" s="1595"/>
      <c r="AW105" s="1595"/>
      <c r="AX105" s="238" t="s">
        <v>386</v>
      </c>
      <c r="AY105" s="1595"/>
      <c r="AZ105" s="1595"/>
      <c r="BA105" s="1595"/>
      <c r="BB105" s="1595"/>
      <c r="BC105" s="1595"/>
      <c r="BD105" s="1595"/>
      <c r="BE105" s="1595"/>
      <c r="BF105" s="1595"/>
      <c r="BG105" s="45"/>
      <c r="BH105" s="80"/>
      <c r="BI105" s="80"/>
      <c r="BJ105" s="80"/>
      <c r="BK105" s="80"/>
    </row>
    <row r="106" spans="1:63" ht="12.95" customHeight="1" x14ac:dyDescent="0.15">
      <c r="A106" s="1650"/>
      <c r="B106" s="1651"/>
      <c r="C106" s="1651"/>
      <c r="D106" s="1651"/>
      <c r="E106" s="1651"/>
      <c r="F106" s="1651"/>
      <c r="G106" s="1651"/>
      <c r="H106" s="966"/>
      <c r="I106" s="967"/>
      <c r="J106" s="967"/>
      <c r="K106" s="967"/>
      <c r="L106" s="967"/>
      <c r="M106" s="967"/>
      <c r="N106" s="968"/>
      <c r="O106" s="1728"/>
      <c r="P106" s="1728"/>
      <c r="Q106" s="1728"/>
      <c r="R106" s="1728"/>
      <c r="S106" s="1728"/>
      <c r="T106" s="1728"/>
      <c r="U106" s="1728"/>
      <c r="V106" s="1728"/>
      <c r="W106" s="1728"/>
      <c r="X106" s="1728"/>
      <c r="Y106" s="1728"/>
      <c r="Z106" s="1728"/>
      <c r="AA106" s="1728"/>
      <c r="AB106" s="1728"/>
      <c r="AC106" s="1728"/>
      <c r="AD106" s="1728"/>
      <c r="AE106" s="1592"/>
      <c r="AF106" s="1593"/>
      <c r="AG106" s="1593"/>
      <c r="AH106" s="1593"/>
      <c r="AI106" s="1593"/>
      <c r="AJ106" s="1593"/>
      <c r="AK106" s="1594"/>
      <c r="AL106" s="1592"/>
      <c r="AM106" s="1593"/>
      <c r="AN106" s="1593"/>
      <c r="AO106" s="1594"/>
      <c r="AP106" s="1595"/>
      <c r="AQ106" s="1595"/>
      <c r="AR106" s="1595"/>
      <c r="AS106" s="1595"/>
      <c r="AT106" s="1595"/>
      <c r="AU106" s="1595"/>
      <c r="AV106" s="1595"/>
      <c r="AW106" s="1595"/>
      <c r="AX106" s="238" t="s">
        <v>386</v>
      </c>
      <c r="AY106" s="1595"/>
      <c r="AZ106" s="1595"/>
      <c r="BA106" s="1595"/>
      <c r="BB106" s="1595"/>
      <c r="BC106" s="1595"/>
      <c r="BD106" s="1595"/>
      <c r="BE106" s="1595"/>
      <c r="BF106" s="1595"/>
      <c r="BG106" s="45"/>
      <c r="BH106" s="80"/>
      <c r="BI106" s="80"/>
      <c r="BJ106" s="80"/>
      <c r="BK106" s="80"/>
    </row>
    <row r="107" spans="1:63" ht="12.95" customHeight="1" x14ac:dyDescent="0.15">
      <c r="A107" s="1641"/>
      <c r="B107" s="1642"/>
      <c r="C107" s="1642"/>
      <c r="D107" s="1642"/>
      <c r="E107" s="1642"/>
      <c r="F107" s="1642"/>
      <c r="G107" s="1642"/>
      <c r="H107" s="963"/>
      <c r="I107" s="964"/>
      <c r="J107" s="964"/>
      <c r="K107" s="964"/>
      <c r="L107" s="964"/>
      <c r="M107" s="964"/>
      <c r="N107" s="965"/>
      <c r="O107" s="1725"/>
      <c r="P107" s="1725"/>
      <c r="Q107" s="1725"/>
      <c r="R107" s="1725"/>
      <c r="S107" s="1725"/>
      <c r="T107" s="1725"/>
      <c r="U107" s="1725"/>
      <c r="V107" s="1725"/>
      <c r="W107" s="1725"/>
      <c r="X107" s="1725"/>
      <c r="Y107" s="1725"/>
      <c r="Z107" s="1725"/>
      <c r="AA107" s="1725"/>
      <c r="AB107" s="1725"/>
      <c r="AC107" s="1725"/>
      <c r="AD107" s="1725"/>
      <c r="AE107" s="1592"/>
      <c r="AF107" s="1593"/>
      <c r="AG107" s="1593"/>
      <c r="AH107" s="1593"/>
      <c r="AI107" s="1593"/>
      <c r="AJ107" s="1593"/>
      <c r="AK107" s="1594"/>
      <c r="AL107" s="1592"/>
      <c r="AM107" s="1593"/>
      <c r="AN107" s="1593"/>
      <c r="AO107" s="1594"/>
      <c r="AP107" s="1595"/>
      <c r="AQ107" s="1595"/>
      <c r="AR107" s="1595"/>
      <c r="AS107" s="1595"/>
      <c r="AT107" s="1595"/>
      <c r="AU107" s="1595"/>
      <c r="AV107" s="1595"/>
      <c r="AW107" s="1595"/>
      <c r="AX107" s="238" t="s">
        <v>386</v>
      </c>
      <c r="AY107" s="1595"/>
      <c r="AZ107" s="1595"/>
      <c r="BA107" s="1595"/>
      <c r="BB107" s="1595"/>
      <c r="BC107" s="1595"/>
      <c r="BD107" s="1595"/>
      <c r="BE107" s="1595"/>
      <c r="BF107" s="1595"/>
      <c r="BG107" s="45"/>
      <c r="BH107" s="80"/>
      <c r="BI107" s="80"/>
      <c r="BJ107" s="80"/>
      <c r="BK107" s="80"/>
    </row>
    <row r="108" spans="1:63" ht="12.95" customHeight="1" x14ac:dyDescent="0.15">
      <c r="A108" s="1643"/>
      <c r="B108" s="1644"/>
      <c r="C108" s="1644"/>
      <c r="D108" s="1644"/>
      <c r="E108" s="1644"/>
      <c r="F108" s="1644"/>
      <c r="G108" s="1644"/>
      <c r="H108" s="1722"/>
      <c r="I108" s="1723"/>
      <c r="J108" s="1723"/>
      <c r="K108" s="1723"/>
      <c r="L108" s="1723"/>
      <c r="M108" s="1723"/>
      <c r="N108" s="1724"/>
      <c r="O108" s="1726"/>
      <c r="P108" s="1726"/>
      <c r="Q108" s="1726"/>
      <c r="R108" s="1726"/>
      <c r="S108" s="1726"/>
      <c r="T108" s="1726"/>
      <c r="U108" s="1726"/>
      <c r="V108" s="1726"/>
      <c r="W108" s="1726"/>
      <c r="X108" s="1726"/>
      <c r="Y108" s="1726"/>
      <c r="Z108" s="1726"/>
      <c r="AA108" s="1726"/>
      <c r="AB108" s="1726"/>
      <c r="AC108" s="1726"/>
      <c r="AD108" s="1726"/>
      <c r="AE108" s="1592"/>
      <c r="AF108" s="1593"/>
      <c r="AG108" s="1593"/>
      <c r="AH108" s="1593"/>
      <c r="AI108" s="1593"/>
      <c r="AJ108" s="1593"/>
      <c r="AK108" s="1594"/>
      <c r="AL108" s="1592"/>
      <c r="AM108" s="1593"/>
      <c r="AN108" s="1593"/>
      <c r="AO108" s="1594"/>
      <c r="AP108" s="1595"/>
      <c r="AQ108" s="1595"/>
      <c r="AR108" s="1595"/>
      <c r="AS108" s="1595"/>
      <c r="AT108" s="1595"/>
      <c r="AU108" s="1595"/>
      <c r="AV108" s="1595"/>
      <c r="AW108" s="1595"/>
      <c r="AX108" s="238" t="s">
        <v>386</v>
      </c>
      <c r="AY108" s="1595"/>
      <c r="AZ108" s="1595"/>
      <c r="BA108" s="1595"/>
      <c r="BB108" s="1595"/>
      <c r="BC108" s="1595"/>
      <c r="BD108" s="1595"/>
      <c r="BE108" s="1595"/>
      <c r="BF108" s="1595"/>
      <c r="BG108" s="45"/>
      <c r="BH108" s="80"/>
      <c r="BI108" s="80"/>
      <c r="BJ108" s="80"/>
      <c r="BK108" s="80"/>
    </row>
    <row r="109" spans="1:63" ht="12.95" customHeight="1" x14ac:dyDescent="0.15">
      <c r="A109" s="1643"/>
      <c r="B109" s="1644"/>
      <c r="C109" s="1644"/>
      <c r="D109" s="1644"/>
      <c r="E109" s="1644"/>
      <c r="F109" s="1644"/>
      <c r="G109" s="1644"/>
      <c r="H109" s="1722"/>
      <c r="I109" s="1723"/>
      <c r="J109" s="1723"/>
      <c r="K109" s="1723"/>
      <c r="L109" s="1723"/>
      <c r="M109" s="1723"/>
      <c r="N109" s="1724"/>
      <c r="O109" s="1726"/>
      <c r="P109" s="1726"/>
      <c r="Q109" s="1726"/>
      <c r="R109" s="1726"/>
      <c r="S109" s="1726"/>
      <c r="T109" s="1726"/>
      <c r="U109" s="1726"/>
      <c r="V109" s="1726"/>
      <c r="W109" s="1726"/>
      <c r="X109" s="1726"/>
      <c r="Y109" s="1726"/>
      <c r="Z109" s="1726"/>
      <c r="AA109" s="1726"/>
      <c r="AB109" s="1726"/>
      <c r="AC109" s="1726"/>
      <c r="AD109" s="1726"/>
      <c r="AE109" s="1592"/>
      <c r="AF109" s="1593"/>
      <c r="AG109" s="1593"/>
      <c r="AH109" s="1593"/>
      <c r="AI109" s="1593"/>
      <c r="AJ109" s="1593"/>
      <c r="AK109" s="1594"/>
      <c r="AL109" s="1592"/>
      <c r="AM109" s="1593"/>
      <c r="AN109" s="1593"/>
      <c r="AO109" s="1594"/>
      <c r="AP109" s="1595"/>
      <c r="AQ109" s="1595"/>
      <c r="AR109" s="1595"/>
      <c r="AS109" s="1595"/>
      <c r="AT109" s="1595"/>
      <c r="AU109" s="1595"/>
      <c r="AV109" s="1595"/>
      <c r="AW109" s="1595"/>
      <c r="AX109" s="238" t="s">
        <v>386</v>
      </c>
      <c r="AY109" s="1595"/>
      <c r="AZ109" s="1595"/>
      <c r="BA109" s="1595"/>
      <c r="BB109" s="1595"/>
      <c r="BC109" s="1595"/>
      <c r="BD109" s="1595"/>
      <c r="BE109" s="1595"/>
      <c r="BF109" s="1595"/>
      <c r="BG109" s="45"/>
      <c r="BH109" s="80"/>
      <c r="BI109" s="80"/>
      <c r="BJ109" s="80"/>
      <c r="BK109" s="80"/>
    </row>
    <row r="110" spans="1:63" ht="12.95" customHeight="1" x14ac:dyDescent="0.15">
      <c r="A110" s="1648"/>
      <c r="B110" s="1649"/>
      <c r="C110" s="1649"/>
      <c r="D110" s="1649"/>
      <c r="E110" s="1649"/>
      <c r="F110" s="1649"/>
      <c r="G110" s="1649"/>
      <c r="H110" s="1722"/>
      <c r="I110" s="1723"/>
      <c r="J110" s="1723"/>
      <c r="K110" s="1723"/>
      <c r="L110" s="1723"/>
      <c r="M110" s="1723"/>
      <c r="N110" s="1724"/>
      <c r="O110" s="1727"/>
      <c r="P110" s="1727"/>
      <c r="Q110" s="1727"/>
      <c r="R110" s="1727"/>
      <c r="S110" s="1727"/>
      <c r="T110" s="1727"/>
      <c r="U110" s="1727"/>
      <c r="V110" s="1727"/>
      <c r="W110" s="1727"/>
      <c r="X110" s="1727"/>
      <c r="Y110" s="1727"/>
      <c r="Z110" s="1727"/>
      <c r="AA110" s="1727"/>
      <c r="AB110" s="1727"/>
      <c r="AC110" s="1727"/>
      <c r="AD110" s="1727"/>
      <c r="AE110" s="1592"/>
      <c r="AF110" s="1593"/>
      <c r="AG110" s="1593"/>
      <c r="AH110" s="1593"/>
      <c r="AI110" s="1593"/>
      <c r="AJ110" s="1593"/>
      <c r="AK110" s="1594"/>
      <c r="AL110" s="1592"/>
      <c r="AM110" s="1593"/>
      <c r="AN110" s="1593"/>
      <c r="AO110" s="1594"/>
      <c r="AP110" s="1595"/>
      <c r="AQ110" s="1595"/>
      <c r="AR110" s="1595"/>
      <c r="AS110" s="1595"/>
      <c r="AT110" s="1595"/>
      <c r="AU110" s="1595"/>
      <c r="AV110" s="1595"/>
      <c r="AW110" s="1595"/>
      <c r="AX110" s="238" t="s">
        <v>386</v>
      </c>
      <c r="AY110" s="1595"/>
      <c r="AZ110" s="1595"/>
      <c r="BA110" s="1595"/>
      <c r="BB110" s="1595"/>
      <c r="BC110" s="1595"/>
      <c r="BD110" s="1595"/>
      <c r="BE110" s="1595"/>
      <c r="BF110" s="1595"/>
      <c r="BG110" s="45"/>
      <c r="BH110" s="80"/>
      <c r="BI110" s="80"/>
      <c r="BJ110" s="80"/>
      <c r="BK110" s="80"/>
    </row>
    <row r="111" spans="1:63" ht="12.95" customHeight="1" x14ac:dyDescent="0.15">
      <c r="A111" s="1650"/>
      <c r="B111" s="1651"/>
      <c r="C111" s="1651"/>
      <c r="D111" s="1651"/>
      <c r="E111" s="1651"/>
      <c r="F111" s="1651"/>
      <c r="G111" s="1651"/>
      <c r="H111" s="966"/>
      <c r="I111" s="967"/>
      <c r="J111" s="967"/>
      <c r="K111" s="967"/>
      <c r="L111" s="967"/>
      <c r="M111" s="967"/>
      <c r="N111" s="968"/>
      <c r="O111" s="1728"/>
      <c r="P111" s="1728"/>
      <c r="Q111" s="1728"/>
      <c r="R111" s="1728"/>
      <c r="S111" s="1728"/>
      <c r="T111" s="1728"/>
      <c r="U111" s="1728"/>
      <c r="V111" s="1728"/>
      <c r="W111" s="1728"/>
      <c r="X111" s="1728"/>
      <c r="Y111" s="1728"/>
      <c r="Z111" s="1728"/>
      <c r="AA111" s="1728"/>
      <c r="AB111" s="1728"/>
      <c r="AC111" s="1728"/>
      <c r="AD111" s="1728"/>
      <c r="AE111" s="1592"/>
      <c r="AF111" s="1593"/>
      <c r="AG111" s="1593"/>
      <c r="AH111" s="1593"/>
      <c r="AI111" s="1593"/>
      <c r="AJ111" s="1593"/>
      <c r="AK111" s="1594"/>
      <c r="AL111" s="1592"/>
      <c r="AM111" s="1593"/>
      <c r="AN111" s="1593"/>
      <c r="AO111" s="1594"/>
      <c r="AP111" s="1595"/>
      <c r="AQ111" s="1595"/>
      <c r="AR111" s="1595"/>
      <c r="AS111" s="1595"/>
      <c r="AT111" s="1595"/>
      <c r="AU111" s="1595"/>
      <c r="AV111" s="1595"/>
      <c r="AW111" s="1595"/>
      <c r="AX111" s="238" t="s">
        <v>386</v>
      </c>
      <c r="AY111" s="1595"/>
      <c r="AZ111" s="1595"/>
      <c r="BA111" s="1595"/>
      <c r="BB111" s="1595"/>
      <c r="BC111" s="1595"/>
      <c r="BD111" s="1595"/>
      <c r="BE111" s="1595"/>
      <c r="BF111" s="1595"/>
      <c r="BG111" s="45"/>
      <c r="BH111" s="80"/>
      <c r="BI111" s="80"/>
      <c r="BJ111" s="80"/>
      <c r="BK111" s="80"/>
    </row>
    <row r="112" spans="1:63" ht="12.95" customHeight="1" x14ac:dyDescent="0.15">
      <c r="A112" s="1641"/>
      <c r="B112" s="1642"/>
      <c r="C112" s="1642"/>
      <c r="D112" s="1642"/>
      <c r="E112" s="1642"/>
      <c r="F112" s="1642"/>
      <c r="G112" s="1642"/>
      <c r="H112" s="963"/>
      <c r="I112" s="964"/>
      <c r="J112" s="964"/>
      <c r="K112" s="964"/>
      <c r="L112" s="964"/>
      <c r="M112" s="964"/>
      <c r="N112" s="965"/>
      <c r="O112" s="1725"/>
      <c r="P112" s="1725"/>
      <c r="Q112" s="1725"/>
      <c r="R112" s="1725"/>
      <c r="S112" s="1725"/>
      <c r="T112" s="1725"/>
      <c r="U112" s="1725"/>
      <c r="V112" s="1725"/>
      <c r="W112" s="1725"/>
      <c r="X112" s="1725"/>
      <c r="Y112" s="1725"/>
      <c r="Z112" s="1725"/>
      <c r="AA112" s="1725"/>
      <c r="AB112" s="1725"/>
      <c r="AC112" s="1725"/>
      <c r="AD112" s="1725"/>
      <c r="AE112" s="1592"/>
      <c r="AF112" s="1593"/>
      <c r="AG112" s="1593"/>
      <c r="AH112" s="1593"/>
      <c r="AI112" s="1593"/>
      <c r="AJ112" s="1593"/>
      <c r="AK112" s="1594"/>
      <c r="AL112" s="1592"/>
      <c r="AM112" s="1593"/>
      <c r="AN112" s="1593"/>
      <c r="AO112" s="1594"/>
      <c r="AP112" s="1595"/>
      <c r="AQ112" s="1595"/>
      <c r="AR112" s="1595"/>
      <c r="AS112" s="1595"/>
      <c r="AT112" s="1595"/>
      <c r="AU112" s="1595"/>
      <c r="AV112" s="1595"/>
      <c r="AW112" s="1595"/>
      <c r="AX112" s="238" t="s">
        <v>386</v>
      </c>
      <c r="AY112" s="1595"/>
      <c r="AZ112" s="1595"/>
      <c r="BA112" s="1595"/>
      <c r="BB112" s="1595"/>
      <c r="BC112" s="1595"/>
      <c r="BD112" s="1595"/>
      <c r="BE112" s="1595"/>
      <c r="BF112" s="1595"/>
      <c r="BG112" s="45"/>
      <c r="BH112" s="80"/>
      <c r="BI112" s="80"/>
      <c r="BJ112" s="80"/>
      <c r="BK112" s="80"/>
    </row>
    <row r="113" spans="1:63" ht="12.95" customHeight="1" x14ac:dyDescent="0.15">
      <c r="A113" s="1643"/>
      <c r="B113" s="1644"/>
      <c r="C113" s="1644"/>
      <c r="D113" s="1644"/>
      <c r="E113" s="1644"/>
      <c r="F113" s="1644"/>
      <c r="G113" s="1644"/>
      <c r="H113" s="1722"/>
      <c r="I113" s="1723"/>
      <c r="J113" s="1723"/>
      <c r="K113" s="1723"/>
      <c r="L113" s="1723"/>
      <c r="M113" s="1723"/>
      <c r="N113" s="1724"/>
      <c r="O113" s="1726"/>
      <c r="P113" s="1726"/>
      <c r="Q113" s="1726"/>
      <c r="R113" s="1726"/>
      <c r="S113" s="1726"/>
      <c r="T113" s="1726"/>
      <c r="U113" s="1726"/>
      <c r="V113" s="1726"/>
      <c r="W113" s="1726"/>
      <c r="X113" s="1726"/>
      <c r="Y113" s="1726"/>
      <c r="Z113" s="1726"/>
      <c r="AA113" s="1726"/>
      <c r="AB113" s="1726"/>
      <c r="AC113" s="1726"/>
      <c r="AD113" s="1726"/>
      <c r="AE113" s="1592"/>
      <c r="AF113" s="1593"/>
      <c r="AG113" s="1593"/>
      <c r="AH113" s="1593"/>
      <c r="AI113" s="1593"/>
      <c r="AJ113" s="1593"/>
      <c r="AK113" s="1594"/>
      <c r="AL113" s="1592"/>
      <c r="AM113" s="1593"/>
      <c r="AN113" s="1593"/>
      <c r="AO113" s="1594"/>
      <c r="AP113" s="1595"/>
      <c r="AQ113" s="1595"/>
      <c r="AR113" s="1595"/>
      <c r="AS113" s="1595"/>
      <c r="AT113" s="1595"/>
      <c r="AU113" s="1595"/>
      <c r="AV113" s="1595"/>
      <c r="AW113" s="1595"/>
      <c r="AX113" s="238" t="s">
        <v>386</v>
      </c>
      <c r="AY113" s="1595"/>
      <c r="AZ113" s="1595"/>
      <c r="BA113" s="1595"/>
      <c r="BB113" s="1595"/>
      <c r="BC113" s="1595"/>
      <c r="BD113" s="1595"/>
      <c r="BE113" s="1595"/>
      <c r="BF113" s="1595"/>
      <c r="BG113" s="45"/>
      <c r="BH113" s="80"/>
      <c r="BI113" s="80"/>
      <c r="BJ113" s="80"/>
      <c r="BK113" s="80"/>
    </row>
    <row r="114" spans="1:63" ht="12.95" customHeight="1" x14ac:dyDescent="0.15">
      <c r="A114" s="1643"/>
      <c r="B114" s="1644"/>
      <c r="C114" s="1644"/>
      <c r="D114" s="1644"/>
      <c r="E114" s="1644"/>
      <c r="F114" s="1644"/>
      <c r="G114" s="1644"/>
      <c r="H114" s="1722"/>
      <c r="I114" s="1723"/>
      <c r="J114" s="1723"/>
      <c r="K114" s="1723"/>
      <c r="L114" s="1723"/>
      <c r="M114" s="1723"/>
      <c r="N114" s="1724"/>
      <c r="O114" s="1726"/>
      <c r="P114" s="1726"/>
      <c r="Q114" s="1726"/>
      <c r="R114" s="1726"/>
      <c r="S114" s="1726"/>
      <c r="T114" s="1726"/>
      <c r="U114" s="1726"/>
      <c r="V114" s="1726"/>
      <c r="W114" s="1726"/>
      <c r="X114" s="1726"/>
      <c r="Y114" s="1726"/>
      <c r="Z114" s="1726"/>
      <c r="AA114" s="1726"/>
      <c r="AB114" s="1726"/>
      <c r="AC114" s="1726"/>
      <c r="AD114" s="1726"/>
      <c r="AE114" s="1592"/>
      <c r="AF114" s="1593"/>
      <c r="AG114" s="1593"/>
      <c r="AH114" s="1593"/>
      <c r="AI114" s="1593"/>
      <c r="AJ114" s="1593"/>
      <c r="AK114" s="1594"/>
      <c r="AL114" s="1592"/>
      <c r="AM114" s="1593"/>
      <c r="AN114" s="1593"/>
      <c r="AO114" s="1594"/>
      <c r="AP114" s="1595"/>
      <c r="AQ114" s="1595"/>
      <c r="AR114" s="1595"/>
      <c r="AS114" s="1595"/>
      <c r="AT114" s="1595"/>
      <c r="AU114" s="1595"/>
      <c r="AV114" s="1595"/>
      <c r="AW114" s="1595"/>
      <c r="AX114" s="238" t="s">
        <v>386</v>
      </c>
      <c r="AY114" s="1595"/>
      <c r="AZ114" s="1595"/>
      <c r="BA114" s="1595"/>
      <c r="BB114" s="1595"/>
      <c r="BC114" s="1595"/>
      <c r="BD114" s="1595"/>
      <c r="BE114" s="1595"/>
      <c r="BF114" s="1595"/>
      <c r="BG114" s="45"/>
      <c r="BH114" s="80"/>
      <c r="BI114" s="80"/>
      <c r="BJ114" s="80"/>
      <c r="BK114" s="80"/>
    </row>
    <row r="115" spans="1:63" ht="12.95" customHeight="1" x14ac:dyDescent="0.15">
      <c r="A115" s="1648"/>
      <c r="B115" s="1649"/>
      <c r="C115" s="1649"/>
      <c r="D115" s="1649"/>
      <c r="E115" s="1649"/>
      <c r="F115" s="1649"/>
      <c r="G115" s="1649"/>
      <c r="H115" s="1722"/>
      <c r="I115" s="1723"/>
      <c r="J115" s="1723"/>
      <c r="K115" s="1723"/>
      <c r="L115" s="1723"/>
      <c r="M115" s="1723"/>
      <c r="N115" s="1724"/>
      <c r="O115" s="1727"/>
      <c r="P115" s="1727"/>
      <c r="Q115" s="1727"/>
      <c r="R115" s="1727"/>
      <c r="S115" s="1727"/>
      <c r="T115" s="1727"/>
      <c r="U115" s="1727"/>
      <c r="V115" s="1727"/>
      <c r="W115" s="1727"/>
      <c r="X115" s="1727"/>
      <c r="Y115" s="1727"/>
      <c r="Z115" s="1727"/>
      <c r="AA115" s="1727"/>
      <c r="AB115" s="1727"/>
      <c r="AC115" s="1727"/>
      <c r="AD115" s="1727"/>
      <c r="AE115" s="1592"/>
      <c r="AF115" s="1593"/>
      <c r="AG115" s="1593"/>
      <c r="AH115" s="1593"/>
      <c r="AI115" s="1593"/>
      <c r="AJ115" s="1593"/>
      <c r="AK115" s="1594"/>
      <c r="AL115" s="1592"/>
      <c r="AM115" s="1593"/>
      <c r="AN115" s="1593"/>
      <c r="AO115" s="1594"/>
      <c r="AP115" s="1595"/>
      <c r="AQ115" s="1595"/>
      <c r="AR115" s="1595"/>
      <c r="AS115" s="1595"/>
      <c r="AT115" s="1595"/>
      <c r="AU115" s="1595"/>
      <c r="AV115" s="1595"/>
      <c r="AW115" s="1595"/>
      <c r="AX115" s="238" t="s">
        <v>386</v>
      </c>
      <c r="AY115" s="1595"/>
      <c r="AZ115" s="1595"/>
      <c r="BA115" s="1595"/>
      <c r="BB115" s="1595"/>
      <c r="BC115" s="1595"/>
      <c r="BD115" s="1595"/>
      <c r="BE115" s="1595"/>
      <c r="BF115" s="1595"/>
      <c r="BG115" s="45"/>
      <c r="BH115" s="80"/>
      <c r="BI115" s="80"/>
      <c r="BJ115" s="80"/>
      <c r="BK115" s="80"/>
    </row>
    <row r="116" spans="1:63" ht="12.95" customHeight="1" x14ac:dyDescent="0.15">
      <c r="A116" s="1650"/>
      <c r="B116" s="1651"/>
      <c r="C116" s="1651"/>
      <c r="D116" s="1651"/>
      <c r="E116" s="1651"/>
      <c r="F116" s="1651"/>
      <c r="G116" s="1651"/>
      <c r="H116" s="966"/>
      <c r="I116" s="967"/>
      <c r="J116" s="967"/>
      <c r="K116" s="967"/>
      <c r="L116" s="967"/>
      <c r="M116" s="967"/>
      <c r="N116" s="968"/>
      <c r="O116" s="1728"/>
      <c r="P116" s="1728"/>
      <c r="Q116" s="1728"/>
      <c r="R116" s="1728"/>
      <c r="S116" s="1728"/>
      <c r="T116" s="1728"/>
      <c r="U116" s="1728"/>
      <c r="V116" s="1728"/>
      <c r="W116" s="1728"/>
      <c r="X116" s="1728"/>
      <c r="Y116" s="1728"/>
      <c r="Z116" s="1728"/>
      <c r="AA116" s="1728"/>
      <c r="AB116" s="1728"/>
      <c r="AC116" s="1728"/>
      <c r="AD116" s="1728"/>
      <c r="AE116" s="1592"/>
      <c r="AF116" s="1593"/>
      <c r="AG116" s="1593"/>
      <c r="AH116" s="1593"/>
      <c r="AI116" s="1593"/>
      <c r="AJ116" s="1593"/>
      <c r="AK116" s="1594"/>
      <c r="AL116" s="1592"/>
      <c r="AM116" s="1593"/>
      <c r="AN116" s="1593"/>
      <c r="AO116" s="1594"/>
      <c r="AP116" s="1595"/>
      <c r="AQ116" s="1595"/>
      <c r="AR116" s="1595"/>
      <c r="AS116" s="1595"/>
      <c r="AT116" s="1595"/>
      <c r="AU116" s="1595"/>
      <c r="AV116" s="1595"/>
      <c r="AW116" s="1595"/>
      <c r="AX116" s="238" t="s">
        <v>386</v>
      </c>
      <c r="AY116" s="1595"/>
      <c r="AZ116" s="1595"/>
      <c r="BA116" s="1595"/>
      <c r="BB116" s="1595"/>
      <c r="BC116" s="1595"/>
      <c r="BD116" s="1595"/>
      <c r="BE116" s="1595"/>
      <c r="BF116" s="1595"/>
      <c r="BG116" s="45"/>
      <c r="BH116" s="80"/>
      <c r="BI116" s="80"/>
      <c r="BJ116" s="80"/>
      <c r="BK116" s="80"/>
    </row>
    <row r="117" spans="1:63" ht="12.95" customHeight="1" x14ac:dyDescent="0.15">
      <c r="A117" s="1641"/>
      <c r="B117" s="1642"/>
      <c r="C117" s="1642"/>
      <c r="D117" s="1642"/>
      <c r="E117" s="1642"/>
      <c r="F117" s="1642"/>
      <c r="G117" s="1642"/>
      <c r="H117" s="963"/>
      <c r="I117" s="964"/>
      <c r="J117" s="964"/>
      <c r="K117" s="964"/>
      <c r="L117" s="964"/>
      <c r="M117" s="964"/>
      <c r="N117" s="965"/>
      <c r="O117" s="1725"/>
      <c r="P117" s="1725"/>
      <c r="Q117" s="1725"/>
      <c r="R117" s="1725"/>
      <c r="S117" s="1725"/>
      <c r="T117" s="1725"/>
      <c r="U117" s="1725"/>
      <c r="V117" s="1725"/>
      <c r="W117" s="1725"/>
      <c r="X117" s="1725"/>
      <c r="Y117" s="1725"/>
      <c r="Z117" s="1725"/>
      <c r="AA117" s="1725"/>
      <c r="AB117" s="1725"/>
      <c r="AC117" s="1725"/>
      <c r="AD117" s="1725"/>
      <c r="AE117" s="1592"/>
      <c r="AF117" s="1593"/>
      <c r="AG117" s="1593"/>
      <c r="AH117" s="1593"/>
      <c r="AI117" s="1593"/>
      <c r="AJ117" s="1593"/>
      <c r="AK117" s="1594"/>
      <c r="AL117" s="1592"/>
      <c r="AM117" s="1593"/>
      <c r="AN117" s="1593"/>
      <c r="AO117" s="1594"/>
      <c r="AP117" s="1595"/>
      <c r="AQ117" s="1595"/>
      <c r="AR117" s="1595"/>
      <c r="AS117" s="1595"/>
      <c r="AT117" s="1595"/>
      <c r="AU117" s="1595"/>
      <c r="AV117" s="1595"/>
      <c r="AW117" s="1595"/>
      <c r="AX117" s="238" t="s">
        <v>386</v>
      </c>
      <c r="AY117" s="1595"/>
      <c r="AZ117" s="1595"/>
      <c r="BA117" s="1595"/>
      <c r="BB117" s="1595"/>
      <c r="BC117" s="1595"/>
      <c r="BD117" s="1595"/>
      <c r="BE117" s="1595"/>
      <c r="BF117" s="1595"/>
      <c r="BG117" s="45"/>
      <c r="BH117" s="80"/>
      <c r="BI117" s="80"/>
      <c r="BJ117" s="80"/>
      <c r="BK117" s="80"/>
    </row>
    <row r="118" spans="1:63" ht="12.95" customHeight="1" x14ac:dyDescent="0.15">
      <c r="A118" s="1643"/>
      <c r="B118" s="1644"/>
      <c r="C118" s="1644"/>
      <c r="D118" s="1644"/>
      <c r="E118" s="1644"/>
      <c r="F118" s="1644"/>
      <c r="G118" s="1644"/>
      <c r="H118" s="1722"/>
      <c r="I118" s="1723"/>
      <c r="J118" s="1723"/>
      <c r="K118" s="1723"/>
      <c r="L118" s="1723"/>
      <c r="M118" s="1723"/>
      <c r="N118" s="1724"/>
      <c r="O118" s="1726"/>
      <c r="P118" s="1726"/>
      <c r="Q118" s="1726"/>
      <c r="R118" s="1726"/>
      <c r="S118" s="1726"/>
      <c r="T118" s="1726"/>
      <c r="U118" s="1726"/>
      <c r="V118" s="1726"/>
      <c r="W118" s="1726"/>
      <c r="X118" s="1726"/>
      <c r="Y118" s="1726"/>
      <c r="Z118" s="1726"/>
      <c r="AA118" s="1726"/>
      <c r="AB118" s="1726"/>
      <c r="AC118" s="1726"/>
      <c r="AD118" s="1726"/>
      <c r="AE118" s="1592"/>
      <c r="AF118" s="1593"/>
      <c r="AG118" s="1593"/>
      <c r="AH118" s="1593"/>
      <c r="AI118" s="1593"/>
      <c r="AJ118" s="1593"/>
      <c r="AK118" s="1594"/>
      <c r="AL118" s="1592"/>
      <c r="AM118" s="1593"/>
      <c r="AN118" s="1593"/>
      <c r="AO118" s="1594"/>
      <c r="AP118" s="1595"/>
      <c r="AQ118" s="1595"/>
      <c r="AR118" s="1595"/>
      <c r="AS118" s="1595"/>
      <c r="AT118" s="1595"/>
      <c r="AU118" s="1595"/>
      <c r="AV118" s="1595"/>
      <c r="AW118" s="1595"/>
      <c r="AX118" s="238" t="s">
        <v>386</v>
      </c>
      <c r="AY118" s="1595"/>
      <c r="AZ118" s="1595"/>
      <c r="BA118" s="1595"/>
      <c r="BB118" s="1595"/>
      <c r="BC118" s="1595"/>
      <c r="BD118" s="1595"/>
      <c r="BE118" s="1595"/>
      <c r="BF118" s="1595"/>
      <c r="BG118" s="45"/>
      <c r="BH118" s="80"/>
      <c r="BI118" s="80"/>
      <c r="BJ118" s="80"/>
      <c r="BK118" s="80"/>
    </row>
    <row r="119" spans="1:63" ht="12.95" customHeight="1" x14ac:dyDescent="0.15">
      <c r="A119" s="1643"/>
      <c r="B119" s="1644"/>
      <c r="C119" s="1644"/>
      <c r="D119" s="1644"/>
      <c r="E119" s="1644"/>
      <c r="F119" s="1644"/>
      <c r="G119" s="1644"/>
      <c r="H119" s="1722"/>
      <c r="I119" s="1723"/>
      <c r="J119" s="1723"/>
      <c r="K119" s="1723"/>
      <c r="L119" s="1723"/>
      <c r="M119" s="1723"/>
      <c r="N119" s="1724"/>
      <c r="O119" s="1726"/>
      <c r="P119" s="1726"/>
      <c r="Q119" s="1726"/>
      <c r="R119" s="1726"/>
      <c r="S119" s="1726"/>
      <c r="T119" s="1726"/>
      <c r="U119" s="1726"/>
      <c r="V119" s="1726"/>
      <c r="W119" s="1726"/>
      <c r="X119" s="1726"/>
      <c r="Y119" s="1726"/>
      <c r="Z119" s="1726"/>
      <c r="AA119" s="1726"/>
      <c r="AB119" s="1726"/>
      <c r="AC119" s="1726"/>
      <c r="AD119" s="1726"/>
      <c r="AE119" s="1592"/>
      <c r="AF119" s="1593"/>
      <c r="AG119" s="1593"/>
      <c r="AH119" s="1593"/>
      <c r="AI119" s="1593"/>
      <c r="AJ119" s="1593"/>
      <c r="AK119" s="1594"/>
      <c r="AL119" s="1592"/>
      <c r="AM119" s="1593"/>
      <c r="AN119" s="1593"/>
      <c r="AO119" s="1594"/>
      <c r="AP119" s="1595"/>
      <c r="AQ119" s="1595"/>
      <c r="AR119" s="1595"/>
      <c r="AS119" s="1595"/>
      <c r="AT119" s="1595"/>
      <c r="AU119" s="1595"/>
      <c r="AV119" s="1595"/>
      <c r="AW119" s="1595"/>
      <c r="AX119" s="238" t="s">
        <v>386</v>
      </c>
      <c r="AY119" s="1595"/>
      <c r="AZ119" s="1595"/>
      <c r="BA119" s="1595"/>
      <c r="BB119" s="1595"/>
      <c r="BC119" s="1595"/>
      <c r="BD119" s="1595"/>
      <c r="BE119" s="1595"/>
      <c r="BF119" s="1595"/>
      <c r="BG119" s="45"/>
      <c r="BH119" s="80"/>
      <c r="BI119" s="80"/>
      <c r="BJ119" s="80"/>
      <c r="BK119" s="80"/>
    </row>
    <row r="120" spans="1:63" ht="12.95" customHeight="1" x14ac:dyDescent="0.15">
      <c r="A120" s="1648"/>
      <c r="B120" s="1649"/>
      <c r="C120" s="1649"/>
      <c r="D120" s="1649"/>
      <c r="E120" s="1649"/>
      <c r="F120" s="1649"/>
      <c r="G120" s="1649"/>
      <c r="H120" s="1722"/>
      <c r="I120" s="1723"/>
      <c r="J120" s="1723"/>
      <c r="K120" s="1723"/>
      <c r="L120" s="1723"/>
      <c r="M120" s="1723"/>
      <c r="N120" s="1724"/>
      <c r="O120" s="1727"/>
      <c r="P120" s="1727"/>
      <c r="Q120" s="1727"/>
      <c r="R120" s="1727"/>
      <c r="S120" s="1727"/>
      <c r="T120" s="1727"/>
      <c r="U120" s="1727"/>
      <c r="V120" s="1727"/>
      <c r="W120" s="1727"/>
      <c r="X120" s="1727"/>
      <c r="Y120" s="1727"/>
      <c r="Z120" s="1727"/>
      <c r="AA120" s="1727"/>
      <c r="AB120" s="1727"/>
      <c r="AC120" s="1727"/>
      <c r="AD120" s="1727"/>
      <c r="AE120" s="1592"/>
      <c r="AF120" s="1593"/>
      <c r="AG120" s="1593"/>
      <c r="AH120" s="1593"/>
      <c r="AI120" s="1593"/>
      <c r="AJ120" s="1593"/>
      <c r="AK120" s="1594"/>
      <c r="AL120" s="1592"/>
      <c r="AM120" s="1593"/>
      <c r="AN120" s="1593"/>
      <c r="AO120" s="1594"/>
      <c r="AP120" s="1595"/>
      <c r="AQ120" s="1595"/>
      <c r="AR120" s="1595"/>
      <c r="AS120" s="1595"/>
      <c r="AT120" s="1595"/>
      <c r="AU120" s="1595"/>
      <c r="AV120" s="1595"/>
      <c r="AW120" s="1595"/>
      <c r="AX120" s="238" t="s">
        <v>386</v>
      </c>
      <c r="AY120" s="1595"/>
      <c r="AZ120" s="1595"/>
      <c r="BA120" s="1595"/>
      <c r="BB120" s="1595"/>
      <c r="BC120" s="1595"/>
      <c r="BD120" s="1595"/>
      <c r="BE120" s="1595"/>
      <c r="BF120" s="1595"/>
      <c r="BG120" s="45"/>
      <c r="BH120" s="80"/>
      <c r="BI120" s="80"/>
      <c r="BJ120" s="80"/>
      <c r="BK120" s="80"/>
    </row>
    <row r="121" spans="1:63" ht="12.95" customHeight="1" x14ac:dyDescent="0.15">
      <c r="A121" s="1650"/>
      <c r="B121" s="1651"/>
      <c r="C121" s="1651"/>
      <c r="D121" s="1651"/>
      <c r="E121" s="1651"/>
      <c r="F121" s="1651"/>
      <c r="G121" s="1651"/>
      <c r="H121" s="966"/>
      <c r="I121" s="967"/>
      <c r="J121" s="967"/>
      <c r="K121" s="967"/>
      <c r="L121" s="967"/>
      <c r="M121" s="967"/>
      <c r="N121" s="968"/>
      <c r="O121" s="1728"/>
      <c r="P121" s="1728"/>
      <c r="Q121" s="1728"/>
      <c r="R121" s="1728"/>
      <c r="S121" s="1728"/>
      <c r="T121" s="1728"/>
      <c r="U121" s="1728"/>
      <c r="V121" s="1728"/>
      <c r="W121" s="1728"/>
      <c r="X121" s="1728"/>
      <c r="Y121" s="1728"/>
      <c r="Z121" s="1728"/>
      <c r="AA121" s="1728"/>
      <c r="AB121" s="1728"/>
      <c r="AC121" s="1728"/>
      <c r="AD121" s="1728"/>
      <c r="AE121" s="1592"/>
      <c r="AF121" s="1593"/>
      <c r="AG121" s="1593"/>
      <c r="AH121" s="1593"/>
      <c r="AI121" s="1593"/>
      <c r="AJ121" s="1593"/>
      <c r="AK121" s="1594"/>
      <c r="AL121" s="1592"/>
      <c r="AM121" s="1593"/>
      <c r="AN121" s="1593"/>
      <c r="AO121" s="1594"/>
      <c r="AP121" s="1595"/>
      <c r="AQ121" s="1595"/>
      <c r="AR121" s="1595"/>
      <c r="AS121" s="1595"/>
      <c r="AT121" s="1595"/>
      <c r="AU121" s="1595"/>
      <c r="AV121" s="1595"/>
      <c r="AW121" s="1595"/>
      <c r="AX121" s="238" t="s">
        <v>386</v>
      </c>
      <c r="AY121" s="1595"/>
      <c r="AZ121" s="1595"/>
      <c r="BA121" s="1595"/>
      <c r="BB121" s="1595"/>
      <c r="BC121" s="1595"/>
      <c r="BD121" s="1595"/>
      <c r="BE121" s="1595"/>
      <c r="BF121" s="1595"/>
      <c r="BG121" s="45"/>
      <c r="BH121" s="80"/>
      <c r="BI121" s="80"/>
      <c r="BJ121" s="80"/>
      <c r="BK121" s="80"/>
    </row>
    <row r="122" spans="1:63" ht="12.95" customHeight="1" x14ac:dyDescent="0.15">
      <c r="A122" s="1641"/>
      <c r="B122" s="1642"/>
      <c r="C122" s="1642"/>
      <c r="D122" s="1642"/>
      <c r="E122" s="1642"/>
      <c r="F122" s="1642"/>
      <c r="G122" s="1642"/>
      <c r="H122" s="963"/>
      <c r="I122" s="964"/>
      <c r="J122" s="964"/>
      <c r="K122" s="964"/>
      <c r="L122" s="964"/>
      <c r="M122" s="964"/>
      <c r="N122" s="965"/>
      <c r="O122" s="1725"/>
      <c r="P122" s="1725"/>
      <c r="Q122" s="1725"/>
      <c r="R122" s="1725"/>
      <c r="S122" s="1725"/>
      <c r="T122" s="1725"/>
      <c r="U122" s="1725"/>
      <c r="V122" s="1725"/>
      <c r="W122" s="1725"/>
      <c r="X122" s="1725"/>
      <c r="Y122" s="1725"/>
      <c r="Z122" s="1725"/>
      <c r="AA122" s="1725"/>
      <c r="AB122" s="1725"/>
      <c r="AC122" s="1725"/>
      <c r="AD122" s="1725"/>
      <c r="AE122" s="1592"/>
      <c r="AF122" s="1593"/>
      <c r="AG122" s="1593"/>
      <c r="AH122" s="1593"/>
      <c r="AI122" s="1593"/>
      <c r="AJ122" s="1593"/>
      <c r="AK122" s="1594"/>
      <c r="AL122" s="1592"/>
      <c r="AM122" s="1593"/>
      <c r="AN122" s="1593"/>
      <c r="AO122" s="1594"/>
      <c r="AP122" s="1595"/>
      <c r="AQ122" s="1595"/>
      <c r="AR122" s="1595"/>
      <c r="AS122" s="1595"/>
      <c r="AT122" s="1595"/>
      <c r="AU122" s="1595"/>
      <c r="AV122" s="1595"/>
      <c r="AW122" s="1595"/>
      <c r="AX122" s="238" t="s">
        <v>386</v>
      </c>
      <c r="AY122" s="1595"/>
      <c r="AZ122" s="1595"/>
      <c r="BA122" s="1595"/>
      <c r="BB122" s="1595"/>
      <c r="BC122" s="1595"/>
      <c r="BD122" s="1595"/>
      <c r="BE122" s="1595"/>
      <c r="BF122" s="1595"/>
      <c r="BG122" s="45"/>
      <c r="BH122" s="80"/>
      <c r="BI122" s="80"/>
      <c r="BJ122" s="80"/>
      <c r="BK122" s="80"/>
    </row>
    <row r="123" spans="1:63" ht="12.95" customHeight="1" x14ac:dyDescent="0.15">
      <c r="A123" s="1643"/>
      <c r="B123" s="1644"/>
      <c r="C123" s="1644"/>
      <c r="D123" s="1644"/>
      <c r="E123" s="1644"/>
      <c r="F123" s="1644"/>
      <c r="G123" s="1644"/>
      <c r="H123" s="1722"/>
      <c r="I123" s="1723"/>
      <c r="J123" s="1723"/>
      <c r="K123" s="1723"/>
      <c r="L123" s="1723"/>
      <c r="M123" s="1723"/>
      <c r="N123" s="1724"/>
      <c r="O123" s="1726"/>
      <c r="P123" s="1726"/>
      <c r="Q123" s="1726"/>
      <c r="R123" s="1726"/>
      <c r="S123" s="1726"/>
      <c r="T123" s="1726"/>
      <c r="U123" s="1726"/>
      <c r="V123" s="1726"/>
      <c r="W123" s="1726"/>
      <c r="X123" s="1726"/>
      <c r="Y123" s="1726"/>
      <c r="Z123" s="1726"/>
      <c r="AA123" s="1726"/>
      <c r="AB123" s="1726"/>
      <c r="AC123" s="1726"/>
      <c r="AD123" s="1726"/>
      <c r="AE123" s="1592"/>
      <c r="AF123" s="1593"/>
      <c r="AG123" s="1593"/>
      <c r="AH123" s="1593"/>
      <c r="AI123" s="1593"/>
      <c r="AJ123" s="1593"/>
      <c r="AK123" s="1594"/>
      <c r="AL123" s="1592"/>
      <c r="AM123" s="1593"/>
      <c r="AN123" s="1593"/>
      <c r="AO123" s="1594"/>
      <c r="AP123" s="1595"/>
      <c r="AQ123" s="1595"/>
      <c r="AR123" s="1595"/>
      <c r="AS123" s="1595"/>
      <c r="AT123" s="1595"/>
      <c r="AU123" s="1595"/>
      <c r="AV123" s="1595"/>
      <c r="AW123" s="1595"/>
      <c r="AX123" s="238" t="s">
        <v>386</v>
      </c>
      <c r="AY123" s="1595"/>
      <c r="AZ123" s="1595"/>
      <c r="BA123" s="1595"/>
      <c r="BB123" s="1595"/>
      <c r="BC123" s="1595"/>
      <c r="BD123" s="1595"/>
      <c r="BE123" s="1595"/>
      <c r="BF123" s="1595"/>
      <c r="BG123" s="45"/>
      <c r="BH123" s="80"/>
      <c r="BI123" s="80"/>
      <c r="BJ123" s="80"/>
      <c r="BK123" s="80"/>
    </row>
    <row r="124" spans="1:63" ht="12.95" customHeight="1" x14ac:dyDescent="0.15">
      <c r="A124" s="1643"/>
      <c r="B124" s="1644"/>
      <c r="C124" s="1644"/>
      <c r="D124" s="1644"/>
      <c r="E124" s="1644"/>
      <c r="F124" s="1644"/>
      <c r="G124" s="1644"/>
      <c r="H124" s="1722"/>
      <c r="I124" s="1723"/>
      <c r="J124" s="1723"/>
      <c r="K124" s="1723"/>
      <c r="L124" s="1723"/>
      <c r="M124" s="1723"/>
      <c r="N124" s="1724"/>
      <c r="O124" s="1726"/>
      <c r="P124" s="1726"/>
      <c r="Q124" s="1726"/>
      <c r="R124" s="1726"/>
      <c r="S124" s="1726"/>
      <c r="T124" s="1726"/>
      <c r="U124" s="1726"/>
      <c r="V124" s="1726"/>
      <c r="W124" s="1726"/>
      <c r="X124" s="1726"/>
      <c r="Y124" s="1726"/>
      <c r="Z124" s="1726"/>
      <c r="AA124" s="1726"/>
      <c r="AB124" s="1726"/>
      <c r="AC124" s="1726"/>
      <c r="AD124" s="1726"/>
      <c r="AE124" s="1592"/>
      <c r="AF124" s="1593"/>
      <c r="AG124" s="1593"/>
      <c r="AH124" s="1593"/>
      <c r="AI124" s="1593"/>
      <c r="AJ124" s="1593"/>
      <c r="AK124" s="1594"/>
      <c r="AL124" s="1592"/>
      <c r="AM124" s="1593"/>
      <c r="AN124" s="1593"/>
      <c r="AO124" s="1594"/>
      <c r="AP124" s="1595"/>
      <c r="AQ124" s="1595"/>
      <c r="AR124" s="1595"/>
      <c r="AS124" s="1595"/>
      <c r="AT124" s="1595"/>
      <c r="AU124" s="1595"/>
      <c r="AV124" s="1595"/>
      <c r="AW124" s="1595"/>
      <c r="AX124" s="238" t="s">
        <v>386</v>
      </c>
      <c r="AY124" s="1595"/>
      <c r="AZ124" s="1595"/>
      <c r="BA124" s="1595"/>
      <c r="BB124" s="1595"/>
      <c r="BC124" s="1595"/>
      <c r="BD124" s="1595"/>
      <c r="BE124" s="1595"/>
      <c r="BF124" s="1595"/>
      <c r="BG124" s="45"/>
      <c r="BH124" s="80"/>
      <c r="BI124" s="80"/>
      <c r="BJ124" s="80"/>
      <c r="BK124" s="80"/>
    </row>
    <row r="125" spans="1:63" ht="12.95" customHeight="1" x14ac:dyDescent="0.15">
      <c r="A125" s="1648"/>
      <c r="B125" s="1649"/>
      <c r="C125" s="1649"/>
      <c r="D125" s="1649"/>
      <c r="E125" s="1649"/>
      <c r="F125" s="1649"/>
      <c r="G125" s="1649"/>
      <c r="H125" s="1722"/>
      <c r="I125" s="1723"/>
      <c r="J125" s="1723"/>
      <c r="K125" s="1723"/>
      <c r="L125" s="1723"/>
      <c r="M125" s="1723"/>
      <c r="N125" s="1724"/>
      <c r="O125" s="1727"/>
      <c r="P125" s="1727"/>
      <c r="Q125" s="1727"/>
      <c r="R125" s="1727"/>
      <c r="S125" s="1727"/>
      <c r="T125" s="1727"/>
      <c r="U125" s="1727"/>
      <c r="V125" s="1727"/>
      <c r="W125" s="1727"/>
      <c r="X125" s="1727"/>
      <c r="Y125" s="1727"/>
      <c r="Z125" s="1727"/>
      <c r="AA125" s="1727"/>
      <c r="AB125" s="1727"/>
      <c r="AC125" s="1727"/>
      <c r="AD125" s="1727"/>
      <c r="AE125" s="1592"/>
      <c r="AF125" s="1593"/>
      <c r="AG125" s="1593"/>
      <c r="AH125" s="1593"/>
      <c r="AI125" s="1593"/>
      <c r="AJ125" s="1593"/>
      <c r="AK125" s="1594"/>
      <c r="AL125" s="1592"/>
      <c r="AM125" s="1593"/>
      <c r="AN125" s="1593"/>
      <c r="AO125" s="1594"/>
      <c r="AP125" s="1595"/>
      <c r="AQ125" s="1595"/>
      <c r="AR125" s="1595"/>
      <c r="AS125" s="1595"/>
      <c r="AT125" s="1595"/>
      <c r="AU125" s="1595"/>
      <c r="AV125" s="1595"/>
      <c r="AW125" s="1595"/>
      <c r="AX125" s="238" t="s">
        <v>386</v>
      </c>
      <c r="AY125" s="1595"/>
      <c r="AZ125" s="1595"/>
      <c r="BA125" s="1595"/>
      <c r="BB125" s="1595"/>
      <c r="BC125" s="1595"/>
      <c r="BD125" s="1595"/>
      <c r="BE125" s="1595"/>
      <c r="BF125" s="1595"/>
      <c r="BG125" s="45"/>
      <c r="BH125" s="80"/>
      <c r="BI125" s="80"/>
      <c r="BJ125" s="80"/>
      <c r="BK125" s="80"/>
    </row>
    <row r="126" spans="1:63" ht="12.95" customHeight="1" x14ac:dyDescent="0.15">
      <c r="A126" s="1650"/>
      <c r="B126" s="1651"/>
      <c r="C126" s="1651"/>
      <c r="D126" s="1651"/>
      <c r="E126" s="1651"/>
      <c r="F126" s="1651"/>
      <c r="G126" s="1651"/>
      <c r="H126" s="966"/>
      <c r="I126" s="967"/>
      <c r="J126" s="967"/>
      <c r="K126" s="967"/>
      <c r="L126" s="967"/>
      <c r="M126" s="967"/>
      <c r="N126" s="968"/>
      <c r="O126" s="1728"/>
      <c r="P126" s="1728"/>
      <c r="Q126" s="1728"/>
      <c r="R126" s="1728"/>
      <c r="S126" s="1728"/>
      <c r="T126" s="1728"/>
      <c r="U126" s="1728"/>
      <c r="V126" s="1728"/>
      <c r="W126" s="1728"/>
      <c r="X126" s="1728"/>
      <c r="Y126" s="1728"/>
      <c r="Z126" s="1728"/>
      <c r="AA126" s="1728"/>
      <c r="AB126" s="1728"/>
      <c r="AC126" s="1728"/>
      <c r="AD126" s="1728"/>
      <c r="AE126" s="1592"/>
      <c r="AF126" s="1593"/>
      <c r="AG126" s="1593"/>
      <c r="AH126" s="1593"/>
      <c r="AI126" s="1593"/>
      <c r="AJ126" s="1593"/>
      <c r="AK126" s="1594"/>
      <c r="AL126" s="1592"/>
      <c r="AM126" s="1593"/>
      <c r="AN126" s="1593"/>
      <c r="AO126" s="1594"/>
      <c r="AP126" s="1595"/>
      <c r="AQ126" s="1595"/>
      <c r="AR126" s="1595"/>
      <c r="AS126" s="1595"/>
      <c r="AT126" s="1595"/>
      <c r="AU126" s="1595"/>
      <c r="AV126" s="1595"/>
      <c r="AW126" s="1595"/>
      <c r="AX126" s="238" t="s">
        <v>386</v>
      </c>
      <c r="AY126" s="1595"/>
      <c r="AZ126" s="1595"/>
      <c r="BA126" s="1595"/>
      <c r="BB126" s="1595"/>
      <c r="BC126" s="1595"/>
      <c r="BD126" s="1595"/>
      <c r="BE126" s="1595"/>
      <c r="BF126" s="1595"/>
      <c r="BG126" s="45"/>
      <c r="BH126" s="80"/>
      <c r="BI126" s="80"/>
      <c r="BJ126" s="80"/>
      <c r="BK126" s="80"/>
    </row>
    <row r="127" spans="1:63" ht="12.95" customHeight="1" x14ac:dyDescent="0.15">
      <c r="A127" s="1641"/>
      <c r="B127" s="1642"/>
      <c r="C127" s="1642"/>
      <c r="D127" s="1642"/>
      <c r="E127" s="1642"/>
      <c r="F127" s="1642"/>
      <c r="G127" s="1642"/>
      <c r="H127" s="963"/>
      <c r="I127" s="964"/>
      <c r="J127" s="964"/>
      <c r="K127" s="964"/>
      <c r="L127" s="964"/>
      <c r="M127" s="964"/>
      <c r="N127" s="965"/>
      <c r="O127" s="1725"/>
      <c r="P127" s="1725"/>
      <c r="Q127" s="1725"/>
      <c r="R127" s="1725"/>
      <c r="S127" s="1725"/>
      <c r="T127" s="1725"/>
      <c r="U127" s="1725"/>
      <c r="V127" s="1725"/>
      <c r="W127" s="1725"/>
      <c r="X127" s="1725"/>
      <c r="Y127" s="1725"/>
      <c r="Z127" s="1725"/>
      <c r="AA127" s="1725"/>
      <c r="AB127" s="1725"/>
      <c r="AC127" s="1725"/>
      <c r="AD127" s="1725"/>
      <c r="AE127" s="1592"/>
      <c r="AF127" s="1593"/>
      <c r="AG127" s="1593"/>
      <c r="AH127" s="1593"/>
      <c r="AI127" s="1593"/>
      <c r="AJ127" s="1593"/>
      <c r="AK127" s="1594"/>
      <c r="AL127" s="1592"/>
      <c r="AM127" s="1593"/>
      <c r="AN127" s="1593"/>
      <c r="AO127" s="1594"/>
      <c r="AP127" s="1595"/>
      <c r="AQ127" s="1595"/>
      <c r="AR127" s="1595"/>
      <c r="AS127" s="1595"/>
      <c r="AT127" s="1595"/>
      <c r="AU127" s="1595"/>
      <c r="AV127" s="1595"/>
      <c r="AW127" s="1595"/>
      <c r="AX127" s="238" t="s">
        <v>386</v>
      </c>
      <c r="AY127" s="1595"/>
      <c r="AZ127" s="1595"/>
      <c r="BA127" s="1595"/>
      <c r="BB127" s="1595"/>
      <c r="BC127" s="1595"/>
      <c r="BD127" s="1595"/>
      <c r="BE127" s="1595"/>
      <c r="BF127" s="1595"/>
      <c r="BG127" s="45"/>
      <c r="BH127" s="80"/>
      <c r="BI127" s="80"/>
      <c r="BJ127" s="80"/>
      <c r="BK127" s="80"/>
    </row>
    <row r="128" spans="1:63" ht="12.95" customHeight="1" x14ac:dyDescent="0.15">
      <c r="A128" s="1643"/>
      <c r="B128" s="1644"/>
      <c r="C128" s="1644"/>
      <c r="D128" s="1644"/>
      <c r="E128" s="1644"/>
      <c r="F128" s="1644"/>
      <c r="G128" s="1644"/>
      <c r="H128" s="1722"/>
      <c r="I128" s="1723"/>
      <c r="J128" s="1723"/>
      <c r="K128" s="1723"/>
      <c r="L128" s="1723"/>
      <c r="M128" s="1723"/>
      <c r="N128" s="1724"/>
      <c r="O128" s="1726"/>
      <c r="P128" s="1726"/>
      <c r="Q128" s="1726"/>
      <c r="R128" s="1726"/>
      <c r="S128" s="1726"/>
      <c r="T128" s="1726"/>
      <c r="U128" s="1726"/>
      <c r="V128" s="1726"/>
      <c r="W128" s="1726"/>
      <c r="X128" s="1726"/>
      <c r="Y128" s="1726"/>
      <c r="Z128" s="1726"/>
      <c r="AA128" s="1726"/>
      <c r="AB128" s="1726"/>
      <c r="AC128" s="1726"/>
      <c r="AD128" s="1726"/>
      <c r="AE128" s="1592"/>
      <c r="AF128" s="1593"/>
      <c r="AG128" s="1593"/>
      <c r="AH128" s="1593"/>
      <c r="AI128" s="1593"/>
      <c r="AJ128" s="1593"/>
      <c r="AK128" s="1594"/>
      <c r="AL128" s="1592"/>
      <c r="AM128" s="1593"/>
      <c r="AN128" s="1593"/>
      <c r="AO128" s="1594"/>
      <c r="AP128" s="1595"/>
      <c r="AQ128" s="1595"/>
      <c r="AR128" s="1595"/>
      <c r="AS128" s="1595"/>
      <c r="AT128" s="1595"/>
      <c r="AU128" s="1595"/>
      <c r="AV128" s="1595"/>
      <c r="AW128" s="1595"/>
      <c r="AX128" s="238" t="s">
        <v>386</v>
      </c>
      <c r="AY128" s="1595"/>
      <c r="AZ128" s="1595"/>
      <c r="BA128" s="1595"/>
      <c r="BB128" s="1595"/>
      <c r="BC128" s="1595"/>
      <c r="BD128" s="1595"/>
      <c r="BE128" s="1595"/>
      <c r="BF128" s="1595"/>
      <c r="BG128" s="45"/>
      <c r="BH128" s="80"/>
      <c r="BI128" s="80"/>
      <c r="BJ128" s="80"/>
      <c r="BK128" s="80"/>
    </row>
    <row r="129" spans="1:63" ht="12.95" customHeight="1" x14ac:dyDescent="0.15">
      <c r="A129" s="1643"/>
      <c r="B129" s="1644"/>
      <c r="C129" s="1644"/>
      <c r="D129" s="1644"/>
      <c r="E129" s="1644"/>
      <c r="F129" s="1644"/>
      <c r="G129" s="1644"/>
      <c r="H129" s="1722"/>
      <c r="I129" s="1723"/>
      <c r="J129" s="1723"/>
      <c r="K129" s="1723"/>
      <c r="L129" s="1723"/>
      <c r="M129" s="1723"/>
      <c r="N129" s="1724"/>
      <c r="O129" s="1726"/>
      <c r="P129" s="1726"/>
      <c r="Q129" s="1726"/>
      <c r="R129" s="1726"/>
      <c r="S129" s="1726"/>
      <c r="T129" s="1726"/>
      <c r="U129" s="1726"/>
      <c r="V129" s="1726"/>
      <c r="W129" s="1726"/>
      <c r="X129" s="1726"/>
      <c r="Y129" s="1726"/>
      <c r="Z129" s="1726"/>
      <c r="AA129" s="1726"/>
      <c r="AB129" s="1726"/>
      <c r="AC129" s="1726"/>
      <c r="AD129" s="1726"/>
      <c r="AE129" s="1592"/>
      <c r="AF129" s="1593"/>
      <c r="AG129" s="1593"/>
      <c r="AH129" s="1593"/>
      <c r="AI129" s="1593"/>
      <c r="AJ129" s="1593"/>
      <c r="AK129" s="1594"/>
      <c r="AL129" s="1592"/>
      <c r="AM129" s="1593"/>
      <c r="AN129" s="1593"/>
      <c r="AO129" s="1594"/>
      <c r="AP129" s="1595"/>
      <c r="AQ129" s="1595"/>
      <c r="AR129" s="1595"/>
      <c r="AS129" s="1595"/>
      <c r="AT129" s="1595"/>
      <c r="AU129" s="1595"/>
      <c r="AV129" s="1595"/>
      <c r="AW129" s="1595"/>
      <c r="AX129" s="238" t="s">
        <v>386</v>
      </c>
      <c r="AY129" s="1595"/>
      <c r="AZ129" s="1595"/>
      <c r="BA129" s="1595"/>
      <c r="BB129" s="1595"/>
      <c r="BC129" s="1595"/>
      <c r="BD129" s="1595"/>
      <c r="BE129" s="1595"/>
      <c r="BF129" s="1595"/>
      <c r="BG129" s="45"/>
      <c r="BH129" s="80"/>
      <c r="BI129" s="80"/>
      <c r="BJ129" s="80"/>
      <c r="BK129" s="80"/>
    </row>
    <row r="130" spans="1:63" ht="12.95" customHeight="1" x14ac:dyDescent="0.15">
      <c r="A130" s="1648"/>
      <c r="B130" s="1649"/>
      <c r="C130" s="1649"/>
      <c r="D130" s="1649"/>
      <c r="E130" s="1649"/>
      <c r="F130" s="1649"/>
      <c r="G130" s="1649"/>
      <c r="H130" s="1722"/>
      <c r="I130" s="1723"/>
      <c r="J130" s="1723"/>
      <c r="K130" s="1723"/>
      <c r="L130" s="1723"/>
      <c r="M130" s="1723"/>
      <c r="N130" s="1724"/>
      <c r="O130" s="1727"/>
      <c r="P130" s="1727"/>
      <c r="Q130" s="1727"/>
      <c r="R130" s="1727"/>
      <c r="S130" s="1727"/>
      <c r="T130" s="1727"/>
      <c r="U130" s="1727"/>
      <c r="V130" s="1727"/>
      <c r="W130" s="1727"/>
      <c r="X130" s="1727"/>
      <c r="Y130" s="1727"/>
      <c r="Z130" s="1727"/>
      <c r="AA130" s="1727"/>
      <c r="AB130" s="1727"/>
      <c r="AC130" s="1727"/>
      <c r="AD130" s="1727"/>
      <c r="AE130" s="1592"/>
      <c r="AF130" s="1593"/>
      <c r="AG130" s="1593"/>
      <c r="AH130" s="1593"/>
      <c r="AI130" s="1593"/>
      <c r="AJ130" s="1593"/>
      <c r="AK130" s="1594"/>
      <c r="AL130" s="1592"/>
      <c r="AM130" s="1593"/>
      <c r="AN130" s="1593"/>
      <c r="AO130" s="1594"/>
      <c r="AP130" s="1595"/>
      <c r="AQ130" s="1595"/>
      <c r="AR130" s="1595"/>
      <c r="AS130" s="1595"/>
      <c r="AT130" s="1595"/>
      <c r="AU130" s="1595"/>
      <c r="AV130" s="1595"/>
      <c r="AW130" s="1595"/>
      <c r="AX130" s="238" t="s">
        <v>386</v>
      </c>
      <c r="AY130" s="1595"/>
      <c r="AZ130" s="1595"/>
      <c r="BA130" s="1595"/>
      <c r="BB130" s="1595"/>
      <c r="BC130" s="1595"/>
      <c r="BD130" s="1595"/>
      <c r="BE130" s="1595"/>
      <c r="BF130" s="1595"/>
      <c r="BG130" s="45"/>
      <c r="BH130" s="80"/>
      <c r="BI130" s="80"/>
      <c r="BJ130" s="80"/>
      <c r="BK130" s="80"/>
    </row>
    <row r="131" spans="1:63" ht="12.95" customHeight="1" x14ac:dyDescent="0.15">
      <c r="A131" s="1650"/>
      <c r="B131" s="1651"/>
      <c r="C131" s="1651"/>
      <c r="D131" s="1651"/>
      <c r="E131" s="1651"/>
      <c r="F131" s="1651"/>
      <c r="G131" s="1651"/>
      <c r="H131" s="966"/>
      <c r="I131" s="967"/>
      <c r="J131" s="967"/>
      <c r="K131" s="967"/>
      <c r="L131" s="967"/>
      <c r="M131" s="967"/>
      <c r="N131" s="968"/>
      <c r="O131" s="1728"/>
      <c r="P131" s="1728"/>
      <c r="Q131" s="1728"/>
      <c r="R131" s="1728"/>
      <c r="S131" s="1728"/>
      <c r="T131" s="1728"/>
      <c r="U131" s="1728"/>
      <c r="V131" s="1728"/>
      <c r="W131" s="1728"/>
      <c r="X131" s="1728"/>
      <c r="Y131" s="1728"/>
      <c r="Z131" s="1728"/>
      <c r="AA131" s="1728"/>
      <c r="AB131" s="1728"/>
      <c r="AC131" s="1728"/>
      <c r="AD131" s="1728"/>
      <c r="AE131" s="1592"/>
      <c r="AF131" s="1593"/>
      <c r="AG131" s="1593"/>
      <c r="AH131" s="1593"/>
      <c r="AI131" s="1593"/>
      <c r="AJ131" s="1593"/>
      <c r="AK131" s="1594"/>
      <c r="AL131" s="1592"/>
      <c r="AM131" s="1593"/>
      <c r="AN131" s="1593"/>
      <c r="AO131" s="1594"/>
      <c r="AP131" s="1595"/>
      <c r="AQ131" s="1595"/>
      <c r="AR131" s="1595"/>
      <c r="AS131" s="1595"/>
      <c r="AT131" s="1595"/>
      <c r="AU131" s="1595"/>
      <c r="AV131" s="1595"/>
      <c r="AW131" s="1595"/>
      <c r="AX131" s="238" t="s">
        <v>386</v>
      </c>
      <c r="AY131" s="1595"/>
      <c r="AZ131" s="1595"/>
      <c r="BA131" s="1595"/>
      <c r="BB131" s="1595"/>
      <c r="BC131" s="1595"/>
      <c r="BD131" s="1595"/>
      <c r="BE131" s="1595"/>
      <c r="BF131" s="1595"/>
      <c r="BG131" s="45"/>
      <c r="BH131" s="80"/>
      <c r="BI131" s="80"/>
      <c r="BJ131" s="80"/>
      <c r="BK131" s="80"/>
    </row>
    <row r="132" spans="1:63" ht="14.1" customHeight="1" x14ac:dyDescent="0.15">
      <c r="A132" s="1688" t="s">
        <v>20</v>
      </c>
      <c r="B132" s="738"/>
      <c r="C132" s="738"/>
      <c r="D132" s="738"/>
      <c r="E132" s="738"/>
      <c r="F132" s="738"/>
      <c r="G132" s="756"/>
      <c r="H132" s="208" t="s">
        <v>409</v>
      </c>
      <c r="I132" s="1667" t="str">
        <f>IF(SUM(H82:N131)=0," ",SUM(H82:N131))</f>
        <v xml:space="preserve"> </v>
      </c>
      <c r="J132" s="1667"/>
      <c r="K132" s="1667"/>
      <c r="L132" s="1667"/>
      <c r="M132" s="1667"/>
      <c r="N132" s="209" t="s">
        <v>149</v>
      </c>
      <c r="O132" s="1729"/>
      <c r="P132" s="1729"/>
      <c r="Q132" s="1729"/>
      <c r="R132" s="1729"/>
      <c r="S132" s="1729"/>
      <c r="T132" s="1729"/>
      <c r="U132" s="1729"/>
      <c r="V132" s="1729"/>
      <c r="W132" s="1729"/>
      <c r="X132" s="1729"/>
      <c r="Y132" s="1729"/>
      <c r="Z132" s="1729"/>
      <c r="AA132" s="1729"/>
      <c r="AB132" s="1729"/>
      <c r="AC132" s="1729"/>
      <c r="AD132" s="1729"/>
      <c r="AE132" s="1729"/>
      <c r="AF132" s="1729"/>
      <c r="AG132" s="1729"/>
      <c r="AH132" s="1729"/>
      <c r="AI132" s="1729"/>
      <c r="AJ132" s="1729"/>
      <c r="AK132" s="1729"/>
      <c r="AL132" s="1689" t="str">
        <f>IF(SUM(AL82:AO131)=0," ",SUM(AL82:AO131))</f>
        <v xml:space="preserve"> </v>
      </c>
      <c r="AM132" s="1690"/>
      <c r="AN132" s="1690"/>
      <c r="AO132" s="1691"/>
      <c r="AP132" s="1701"/>
      <c r="AQ132" s="1702"/>
      <c r="AR132" s="1702"/>
      <c r="AS132" s="1702"/>
      <c r="AT132" s="1702"/>
      <c r="AU132" s="1702"/>
      <c r="AV132" s="1702"/>
      <c r="AW132" s="1702"/>
      <c r="AX132" s="212" t="s">
        <v>409</v>
      </c>
      <c r="AY132" s="1686">
        <f>(AE82*AL82)+(AE83*AL83)+(AE84*AL84)+(AE85*AL85)+(AE86*AL86)+(AE87*AL87)+(AE88*AL88)+(AE89*AL89)+(AE90*AL90)+(AE91*AL91)+(AE92*AL92)+(AE93*AL93)+(AE94*AL94)+(AE95*AL95)+(AE96*AL96)+(AE97*AL97)+(AE98*AL98)+(AE99*AL99)+(AE100*AL100)+(AE101*AL101)+(AE102*AL102)+(AE103*AL103)+(AE104*AL104)+(AE105*AL105)+(AE106*AL106)+(AE107*AL107)+(AE108*AL108)+(AE109*AL109)+(AE110*AL110)+(AE111*AL111)+(AE112*AL112)+(AE113*AL113)+(AE114*AL114)+(AE115*AL115)+(AE116*AL116)+(AE117*AL117)+(AE118*AL118)+(AE119*AL119)+(AE120*AL120)+(AE121*AL121)+(AE122*AL122)+(AE123*AL123)+(AE124*AL124)+(AE125*AL125)+(AE126*AL126)+(AE127*AL127)+(AE128*AL128)+(AE129*AL129)+(AE130*AL130)+(AE131*AL131)</f>
        <v>0</v>
      </c>
      <c r="AZ132" s="1686"/>
      <c r="BA132" s="1686"/>
      <c r="BB132" s="1686"/>
      <c r="BC132" s="1686"/>
      <c r="BD132" s="1686"/>
      <c r="BE132" s="1686"/>
      <c r="BF132" s="215" t="s">
        <v>149</v>
      </c>
      <c r="BG132" s="42"/>
    </row>
    <row r="133" spans="1:63" ht="18" customHeight="1" x14ac:dyDescent="0.15">
      <c r="A133" s="1692" t="s">
        <v>148</v>
      </c>
      <c r="B133" s="739"/>
      <c r="C133" s="739"/>
      <c r="D133" s="739"/>
      <c r="E133" s="739"/>
      <c r="F133" s="739"/>
      <c r="G133" s="1693"/>
      <c r="H133" s="1694" t="str">
        <f>IF(SUM(I132)=0," ",SUM('報告書(１葉)'!I59)+SUM(I64)+SUM(I132))</f>
        <v xml:space="preserve"> </v>
      </c>
      <c r="I133" s="1695"/>
      <c r="J133" s="1695"/>
      <c r="K133" s="1695"/>
      <c r="L133" s="1695"/>
      <c r="M133" s="1695"/>
      <c r="N133" s="1696"/>
      <c r="O133" s="1730"/>
      <c r="P133" s="1730"/>
      <c r="Q133" s="1730"/>
      <c r="R133" s="1730"/>
      <c r="S133" s="1730"/>
      <c r="T133" s="1730"/>
      <c r="U133" s="1730"/>
      <c r="V133" s="1730"/>
      <c r="W133" s="1730"/>
      <c r="X133" s="1730"/>
      <c r="Y133" s="1730"/>
      <c r="Z133" s="1730"/>
      <c r="AA133" s="1730"/>
      <c r="AB133" s="1730"/>
      <c r="AC133" s="1730"/>
      <c r="AD133" s="1730"/>
      <c r="AE133" s="1730"/>
      <c r="AF133" s="1730"/>
      <c r="AG133" s="1730"/>
      <c r="AH133" s="1730"/>
      <c r="AI133" s="1730"/>
      <c r="AJ133" s="1730"/>
      <c r="AK133" s="1730"/>
      <c r="AL133" s="1697" t="str">
        <f>IF(SUM(AL132)=0," ",SUM('報告書(１葉)'!AL59)+SUM(AL64)+SUM(AL132))</f>
        <v xml:space="preserve"> </v>
      </c>
      <c r="AM133" s="1698"/>
      <c r="AN133" s="1698"/>
      <c r="AO133" s="1699"/>
      <c r="AP133" s="1703"/>
      <c r="AQ133" s="1704"/>
      <c r="AR133" s="1704"/>
      <c r="AS133" s="1704"/>
      <c r="AT133" s="1704"/>
      <c r="AU133" s="1704"/>
      <c r="AV133" s="1704"/>
      <c r="AW133" s="1704"/>
      <c r="AX133" s="241"/>
      <c r="AY133" s="1700" t="str">
        <f>IF(SUM(AY132)=0," ",SUM('報告書(１葉)'!AY59)+SUM(AY64)+SUM(AY132))</f>
        <v xml:space="preserve"> </v>
      </c>
      <c r="AZ133" s="1700"/>
      <c r="BA133" s="1700"/>
      <c r="BB133" s="1700"/>
      <c r="BC133" s="1700"/>
      <c r="BD133" s="1700"/>
      <c r="BE133" s="1700"/>
      <c r="BF133" s="242"/>
      <c r="BG133" s="42"/>
    </row>
    <row r="134" spans="1:63" ht="10.35" customHeight="1" x14ac:dyDescent="0.15">
      <c r="A134" s="51" t="s">
        <v>320</v>
      </c>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row>
    <row r="135" spans="1:63" ht="10.35" customHeight="1" x14ac:dyDescent="0.15">
      <c r="A135" s="51" t="s">
        <v>485</v>
      </c>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row>
    <row r="136" spans="1:63" ht="10.35" customHeight="1" x14ac:dyDescent="0.15">
      <c r="A136" s="51" t="s">
        <v>187</v>
      </c>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row>
    <row r="137" spans="1:63" ht="9.9499999999999993" customHeight="1" x14ac:dyDescent="0.15">
      <c r="A137" s="40" t="s">
        <v>482</v>
      </c>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1"/>
      <c r="AB137" s="42"/>
      <c r="AC137" s="42"/>
      <c r="AD137" s="42"/>
      <c r="AE137" s="41"/>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row>
    <row r="138" spans="1:63" ht="9.9499999999999993" customHeight="1" x14ac:dyDescent="0.15">
      <c r="A138" s="40"/>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1"/>
      <c r="AB138" s="42"/>
      <c r="AC138" s="42"/>
      <c r="AD138" s="42"/>
      <c r="AE138" s="41"/>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row>
    <row r="139" spans="1:63" ht="9.9499999999999993" customHeight="1" x14ac:dyDescent="0.15">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row>
    <row r="140" spans="1:63" ht="9.9499999999999993" customHeight="1" x14ac:dyDescent="0.15">
      <c r="A140" s="41"/>
      <c r="B140" s="41"/>
      <c r="C140" s="41"/>
      <c r="D140" s="41"/>
      <c r="E140" s="41"/>
      <c r="F140" s="41"/>
      <c r="G140" s="41"/>
      <c r="H140" s="41"/>
      <c r="I140" s="41"/>
      <c r="J140" s="41"/>
      <c r="K140" s="41"/>
      <c r="L140" s="41"/>
      <c r="M140" s="41"/>
      <c r="N140" s="1705" t="s">
        <v>198</v>
      </c>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42"/>
      <c r="AW140" s="42"/>
      <c r="AX140" s="42"/>
      <c r="AY140" s="42"/>
      <c r="AZ140" s="42"/>
      <c r="BA140" s="42"/>
      <c r="BB140" s="42"/>
      <c r="BC140" s="42"/>
      <c r="BD140" s="42"/>
      <c r="BE140" s="42"/>
      <c r="BF140" s="42"/>
      <c r="BG140" s="42"/>
    </row>
    <row r="141" spans="1:63" ht="9.9499999999999993" customHeight="1" x14ac:dyDescent="0.15">
      <c r="A141" s="41"/>
      <c r="B141" s="41"/>
      <c r="C141" s="41"/>
      <c r="D141" s="41"/>
      <c r="E141" s="41"/>
      <c r="F141" s="41"/>
      <c r="G141" s="41"/>
      <c r="H141" s="41"/>
      <c r="I141" s="41"/>
      <c r="J141" s="41"/>
      <c r="K141" s="41"/>
      <c r="L141" s="41"/>
      <c r="M141" s="41"/>
      <c r="N141" s="1706"/>
      <c r="O141" s="1706"/>
      <c r="P141" s="1706"/>
      <c r="Q141" s="1706"/>
      <c r="R141" s="1706"/>
      <c r="S141" s="1706"/>
      <c r="T141" s="1706"/>
      <c r="U141" s="1706"/>
      <c r="V141" s="1706"/>
      <c r="W141" s="1706"/>
      <c r="X141" s="1706"/>
      <c r="Y141" s="1706"/>
      <c r="Z141" s="1706"/>
      <c r="AA141" s="1706"/>
      <c r="AB141" s="1706"/>
      <c r="AC141" s="1706"/>
      <c r="AD141" s="1706"/>
      <c r="AE141" s="1706"/>
      <c r="AF141" s="1706"/>
      <c r="AG141" s="1706"/>
      <c r="AH141" s="1706"/>
      <c r="AI141" s="1706"/>
      <c r="AJ141" s="1706"/>
      <c r="AK141" s="1706"/>
      <c r="AL141" s="1706"/>
      <c r="AM141" s="1706"/>
      <c r="AN141" s="1706"/>
      <c r="AO141" s="1706"/>
      <c r="AP141" s="1706"/>
      <c r="AQ141" s="1706"/>
      <c r="AR141" s="1706"/>
      <c r="AS141" s="1706"/>
      <c r="AT141" s="1706"/>
      <c r="AU141" s="1706"/>
      <c r="AV141" s="42"/>
      <c r="AW141" s="42"/>
      <c r="AX141" s="42"/>
      <c r="AY141" s="42"/>
      <c r="AZ141" s="42"/>
      <c r="BA141" s="42"/>
      <c r="BB141" s="42"/>
      <c r="BC141" s="42"/>
      <c r="BD141" s="42"/>
      <c r="BE141" s="42"/>
      <c r="BF141" s="42"/>
      <c r="BG141" s="42"/>
    </row>
    <row r="142" spans="1:63" ht="9.9499999999999993" customHeight="1" x14ac:dyDescent="0.15">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2"/>
      <c r="AR142" s="42"/>
      <c r="AS142" s="42"/>
      <c r="AT142" s="42"/>
      <c r="AU142" s="42"/>
      <c r="AV142" s="42"/>
      <c r="AW142" s="42"/>
      <c r="AX142" s="42"/>
      <c r="AY142" s="42"/>
      <c r="AZ142" s="42"/>
      <c r="BA142" s="42"/>
      <c r="BB142" s="42"/>
      <c r="BC142" s="214" t="s">
        <v>270</v>
      </c>
      <c r="BD142" s="42"/>
      <c r="BE142" s="42"/>
      <c r="BF142" s="42"/>
      <c r="BG142" s="42"/>
    </row>
    <row r="143" spans="1:63" ht="12" customHeight="1" x14ac:dyDescent="0.15">
      <c r="A143" s="1399" t="s">
        <v>483</v>
      </c>
      <c r="B143" s="1400"/>
      <c r="C143" s="1400"/>
      <c r="D143" s="1400"/>
      <c r="E143" s="1400"/>
      <c r="F143" s="1400"/>
      <c r="G143" s="1400"/>
      <c r="H143" s="1400"/>
      <c r="I143" s="1400"/>
      <c r="J143" s="1400"/>
      <c r="K143" s="1400"/>
      <c r="L143" s="1400"/>
      <c r="M143" s="1400"/>
      <c r="N143" s="1401"/>
      <c r="O143" s="1710">
        <f>IF(ISBLANK('報告書(１葉)'!AH11)," ",'報告書(１葉)'!AH11)</f>
        <v>0</v>
      </c>
      <c r="P143" s="1711"/>
      <c r="Q143" s="1711"/>
      <c r="R143" s="1711"/>
      <c r="S143" s="1711"/>
      <c r="T143" s="1711"/>
      <c r="U143" s="1711"/>
      <c r="V143" s="1711"/>
      <c r="W143" s="1711"/>
      <c r="X143" s="1711"/>
      <c r="Y143" s="1711"/>
      <c r="Z143" s="1711"/>
      <c r="AA143" s="1711"/>
      <c r="AB143" s="1711"/>
      <c r="AC143" s="1711"/>
      <c r="AD143" s="1711"/>
      <c r="AE143" s="1711"/>
      <c r="AF143" s="1711"/>
      <c r="AG143" s="1711"/>
      <c r="AH143" s="1711"/>
      <c r="AI143" s="1711"/>
      <c r="AJ143" s="1711"/>
      <c r="AK143" s="1711"/>
      <c r="AL143" s="1711"/>
      <c r="AM143" s="1711"/>
      <c r="AN143" s="1711"/>
      <c r="AO143" s="1711"/>
      <c r="AP143" s="1711"/>
      <c r="AQ143" s="1711"/>
      <c r="AR143" s="1711"/>
      <c r="AS143" s="1711"/>
      <c r="AT143" s="1711"/>
      <c r="AU143" s="1711"/>
      <c r="AV143" s="1711"/>
      <c r="AW143" s="1711"/>
      <c r="AX143" s="1711"/>
      <c r="AY143" s="1711"/>
      <c r="AZ143" s="1711"/>
      <c r="BA143" s="1711"/>
      <c r="BB143" s="1711"/>
      <c r="BC143" s="1711"/>
      <c r="BD143" s="1711"/>
      <c r="BE143" s="1711"/>
      <c r="BF143" s="1712"/>
      <c r="BG143" s="42"/>
    </row>
    <row r="144" spans="1:63" ht="12" customHeight="1" x14ac:dyDescent="0.15">
      <c r="A144" s="1402"/>
      <c r="B144" s="1403"/>
      <c r="C144" s="1403"/>
      <c r="D144" s="1403"/>
      <c r="E144" s="1403"/>
      <c r="F144" s="1403"/>
      <c r="G144" s="1403"/>
      <c r="H144" s="1403"/>
      <c r="I144" s="1403"/>
      <c r="J144" s="1403"/>
      <c r="K144" s="1403"/>
      <c r="L144" s="1403"/>
      <c r="M144" s="1403"/>
      <c r="N144" s="1404"/>
      <c r="O144" s="1713"/>
      <c r="P144" s="1714"/>
      <c r="Q144" s="1714"/>
      <c r="R144" s="1714"/>
      <c r="S144" s="1714"/>
      <c r="T144" s="1714"/>
      <c r="U144" s="1714"/>
      <c r="V144" s="1714"/>
      <c r="W144" s="1714"/>
      <c r="X144" s="1714"/>
      <c r="Y144" s="1714"/>
      <c r="Z144" s="1714"/>
      <c r="AA144" s="1714"/>
      <c r="AB144" s="1714"/>
      <c r="AC144" s="1714"/>
      <c r="AD144" s="1714"/>
      <c r="AE144" s="1714"/>
      <c r="AF144" s="1714"/>
      <c r="AG144" s="1714"/>
      <c r="AH144" s="1714"/>
      <c r="AI144" s="1714"/>
      <c r="AJ144" s="1714"/>
      <c r="AK144" s="1714"/>
      <c r="AL144" s="1714"/>
      <c r="AM144" s="1714"/>
      <c r="AN144" s="1714"/>
      <c r="AO144" s="1714"/>
      <c r="AP144" s="1714"/>
      <c r="AQ144" s="1714"/>
      <c r="AR144" s="1714"/>
      <c r="AS144" s="1714"/>
      <c r="AT144" s="1714"/>
      <c r="AU144" s="1714"/>
      <c r="AV144" s="1714"/>
      <c r="AW144" s="1714"/>
      <c r="AX144" s="1714"/>
      <c r="AY144" s="1714"/>
      <c r="AZ144" s="1714"/>
      <c r="BA144" s="1714"/>
      <c r="BB144" s="1714"/>
      <c r="BC144" s="1714"/>
      <c r="BD144" s="1714"/>
      <c r="BE144" s="1714"/>
      <c r="BF144" s="1715"/>
      <c r="BG144" s="42"/>
    </row>
    <row r="145" spans="1:62" ht="12" customHeight="1" x14ac:dyDescent="0.15">
      <c r="A145" s="1707"/>
      <c r="B145" s="1708"/>
      <c r="C145" s="1708"/>
      <c r="D145" s="1708"/>
      <c r="E145" s="1708"/>
      <c r="F145" s="1708"/>
      <c r="G145" s="1708"/>
      <c r="H145" s="1708"/>
      <c r="I145" s="1708"/>
      <c r="J145" s="1708"/>
      <c r="K145" s="1708"/>
      <c r="L145" s="1708"/>
      <c r="M145" s="1708"/>
      <c r="N145" s="1709"/>
      <c r="O145" s="1716"/>
      <c r="P145" s="1717"/>
      <c r="Q145" s="1717"/>
      <c r="R145" s="1717"/>
      <c r="S145" s="1717"/>
      <c r="T145" s="1717"/>
      <c r="U145" s="1717"/>
      <c r="V145" s="1717"/>
      <c r="W145" s="1717"/>
      <c r="X145" s="1717"/>
      <c r="Y145" s="1717"/>
      <c r="Z145" s="1717"/>
      <c r="AA145" s="1717"/>
      <c r="AB145" s="1717"/>
      <c r="AC145" s="1717"/>
      <c r="AD145" s="1717"/>
      <c r="AE145" s="1717"/>
      <c r="AF145" s="1717"/>
      <c r="AG145" s="1717"/>
      <c r="AH145" s="1717"/>
      <c r="AI145" s="1717"/>
      <c r="AJ145" s="1717"/>
      <c r="AK145" s="1717"/>
      <c r="AL145" s="1717"/>
      <c r="AM145" s="1717"/>
      <c r="AN145" s="1717"/>
      <c r="AO145" s="1717"/>
      <c r="AP145" s="1717"/>
      <c r="AQ145" s="1717"/>
      <c r="AR145" s="1717"/>
      <c r="AS145" s="1717"/>
      <c r="AT145" s="1717"/>
      <c r="AU145" s="1717"/>
      <c r="AV145" s="1717"/>
      <c r="AW145" s="1717"/>
      <c r="AX145" s="1717"/>
      <c r="AY145" s="1717"/>
      <c r="AZ145" s="1717"/>
      <c r="BA145" s="1717"/>
      <c r="BB145" s="1717"/>
      <c r="BC145" s="1717"/>
      <c r="BD145" s="1717"/>
      <c r="BE145" s="1717"/>
      <c r="BF145" s="1718"/>
      <c r="BG145" s="42"/>
    </row>
    <row r="146" spans="1:62" ht="8.4499999999999993" customHeight="1" x14ac:dyDescent="0.15">
      <c r="A146" s="1719" t="s">
        <v>484</v>
      </c>
      <c r="B146" s="1575"/>
      <c r="C146" s="1575"/>
      <c r="D146" s="1575"/>
      <c r="E146" s="1575"/>
      <c r="F146" s="1575"/>
      <c r="G146" s="1575"/>
      <c r="H146" s="1575"/>
      <c r="I146" s="1575"/>
      <c r="J146" s="1575"/>
      <c r="K146" s="1575"/>
      <c r="L146" s="1575"/>
      <c r="M146" s="1575"/>
      <c r="N146" s="1576"/>
      <c r="O146" s="1574" t="s">
        <v>372</v>
      </c>
      <c r="P146" s="1575"/>
      <c r="Q146" s="1575"/>
      <c r="R146" s="1575"/>
      <c r="S146" s="1575"/>
      <c r="T146" s="1575"/>
      <c r="U146" s="1575"/>
      <c r="V146" s="1575"/>
      <c r="W146" s="1575"/>
      <c r="X146" s="1575"/>
      <c r="Y146" s="1575"/>
      <c r="Z146" s="1575"/>
      <c r="AA146" s="1575"/>
      <c r="AB146" s="1575"/>
      <c r="AC146" s="1575"/>
      <c r="AD146" s="1576"/>
      <c r="AE146" s="1581" t="s">
        <v>478</v>
      </c>
      <c r="AF146" s="1582"/>
      <c r="AG146" s="1582"/>
      <c r="AH146" s="1582"/>
      <c r="AI146" s="1582"/>
      <c r="AJ146" s="1582"/>
      <c r="AK146" s="1582"/>
      <c r="AL146" s="1582"/>
      <c r="AM146" s="1582"/>
      <c r="AN146" s="1582"/>
      <c r="AO146" s="1582"/>
      <c r="AP146" s="1582"/>
      <c r="AQ146" s="1582"/>
      <c r="AR146" s="1582"/>
      <c r="AS146" s="1582"/>
      <c r="AT146" s="1582"/>
      <c r="AU146" s="1582"/>
      <c r="AV146" s="1582"/>
      <c r="AW146" s="1582"/>
      <c r="AX146" s="1582"/>
      <c r="AY146" s="1582"/>
      <c r="AZ146" s="1582"/>
      <c r="BA146" s="1582"/>
      <c r="BB146" s="1582"/>
      <c r="BC146" s="1582"/>
      <c r="BD146" s="1582"/>
      <c r="BE146" s="1582"/>
      <c r="BF146" s="1583"/>
      <c r="BG146" s="42"/>
    </row>
    <row r="147" spans="1:62" ht="8.4499999999999993" customHeight="1" x14ac:dyDescent="0.15">
      <c r="A147" s="1720"/>
      <c r="B147" s="1422"/>
      <c r="C147" s="1422"/>
      <c r="D147" s="1422"/>
      <c r="E147" s="1422"/>
      <c r="F147" s="1422"/>
      <c r="G147" s="1422"/>
      <c r="H147" s="1422"/>
      <c r="I147" s="1422"/>
      <c r="J147" s="1422"/>
      <c r="K147" s="1422"/>
      <c r="L147" s="1422"/>
      <c r="M147" s="1422"/>
      <c r="N147" s="1577"/>
      <c r="O147" s="1421"/>
      <c r="P147" s="1422"/>
      <c r="Q147" s="1422"/>
      <c r="R147" s="1422"/>
      <c r="S147" s="1422"/>
      <c r="T147" s="1422"/>
      <c r="U147" s="1422"/>
      <c r="V147" s="1422"/>
      <c r="W147" s="1422"/>
      <c r="X147" s="1422"/>
      <c r="Y147" s="1422"/>
      <c r="Z147" s="1422"/>
      <c r="AA147" s="1422"/>
      <c r="AB147" s="1422"/>
      <c r="AC147" s="1422"/>
      <c r="AD147" s="1577"/>
      <c r="AE147" s="1584"/>
      <c r="AF147" s="1585"/>
      <c r="AG147" s="1585"/>
      <c r="AH147" s="1585"/>
      <c r="AI147" s="1585"/>
      <c r="AJ147" s="1585"/>
      <c r="AK147" s="1585"/>
      <c r="AL147" s="1585"/>
      <c r="AM147" s="1585"/>
      <c r="AN147" s="1585"/>
      <c r="AO147" s="1585"/>
      <c r="AP147" s="1585"/>
      <c r="AQ147" s="1585"/>
      <c r="AR147" s="1585"/>
      <c r="AS147" s="1585"/>
      <c r="AT147" s="1585"/>
      <c r="AU147" s="1585"/>
      <c r="AV147" s="1585"/>
      <c r="AW147" s="1585"/>
      <c r="AX147" s="1585"/>
      <c r="AY147" s="1585"/>
      <c r="AZ147" s="1585"/>
      <c r="BA147" s="1585"/>
      <c r="BB147" s="1585"/>
      <c r="BC147" s="1585"/>
      <c r="BD147" s="1585"/>
      <c r="BE147" s="1585"/>
      <c r="BF147" s="1586"/>
      <c r="BG147" s="42"/>
    </row>
    <row r="148" spans="1:62" ht="8.4499999999999993" customHeight="1" x14ac:dyDescent="0.15">
      <c r="A148" s="1721"/>
      <c r="B148" s="1579"/>
      <c r="C148" s="1579"/>
      <c r="D148" s="1579"/>
      <c r="E148" s="1579"/>
      <c r="F148" s="1579"/>
      <c r="G148" s="1579"/>
      <c r="H148" s="1579"/>
      <c r="I148" s="1579"/>
      <c r="J148" s="1579"/>
      <c r="K148" s="1579"/>
      <c r="L148" s="1579"/>
      <c r="M148" s="1579"/>
      <c r="N148" s="1580"/>
      <c r="O148" s="1421"/>
      <c r="P148" s="1422"/>
      <c r="Q148" s="1422"/>
      <c r="R148" s="1422"/>
      <c r="S148" s="1422"/>
      <c r="T148" s="1422"/>
      <c r="U148" s="1422"/>
      <c r="V148" s="1422"/>
      <c r="W148" s="1422"/>
      <c r="X148" s="1422"/>
      <c r="Y148" s="1422"/>
      <c r="Z148" s="1422"/>
      <c r="AA148" s="1422"/>
      <c r="AB148" s="1422"/>
      <c r="AC148" s="1422"/>
      <c r="AD148" s="1577"/>
      <c r="AE148" s="1587"/>
      <c r="AF148" s="1588"/>
      <c r="AG148" s="1588"/>
      <c r="AH148" s="1588"/>
      <c r="AI148" s="1588"/>
      <c r="AJ148" s="1588"/>
      <c r="AK148" s="1588"/>
      <c r="AL148" s="1588"/>
      <c r="AM148" s="1588"/>
      <c r="AN148" s="1588"/>
      <c r="AO148" s="1588"/>
      <c r="AP148" s="1588"/>
      <c r="AQ148" s="1588"/>
      <c r="AR148" s="1588"/>
      <c r="AS148" s="1588"/>
      <c r="AT148" s="1588"/>
      <c r="AU148" s="1588"/>
      <c r="AV148" s="1588"/>
      <c r="AW148" s="1588"/>
      <c r="AX148" s="1588"/>
      <c r="AY148" s="1588"/>
      <c r="AZ148" s="1588"/>
      <c r="BA148" s="1588"/>
      <c r="BB148" s="1588"/>
      <c r="BC148" s="1588"/>
      <c r="BD148" s="1588"/>
      <c r="BE148" s="1588"/>
      <c r="BF148" s="1589"/>
      <c r="BG148" s="42"/>
    </row>
    <row r="149" spans="1:62" ht="12.95" customHeight="1" x14ac:dyDescent="0.15">
      <c r="A149" s="1568" t="s">
        <v>470</v>
      </c>
      <c r="B149" s="1569"/>
      <c r="C149" s="1569"/>
      <c r="D149" s="1569"/>
      <c r="E149" s="1569"/>
      <c r="F149" s="1569"/>
      <c r="G149" s="1570"/>
      <c r="H149" s="431" t="s">
        <v>472</v>
      </c>
      <c r="I149" s="431"/>
      <c r="J149" s="431"/>
      <c r="K149" s="431"/>
      <c r="L149" s="431"/>
      <c r="M149" s="431"/>
      <c r="N149" s="431"/>
      <c r="O149" s="1578"/>
      <c r="P149" s="1579"/>
      <c r="Q149" s="1579"/>
      <c r="R149" s="1579"/>
      <c r="S149" s="1579"/>
      <c r="T149" s="1579"/>
      <c r="U149" s="1579"/>
      <c r="V149" s="1579"/>
      <c r="W149" s="1579"/>
      <c r="X149" s="1579"/>
      <c r="Y149" s="1579"/>
      <c r="Z149" s="1579"/>
      <c r="AA149" s="1579"/>
      <c r="AB149" s="1579"/>
      <c r="AC149" s="1579"/>
      <c r="AD149" s="1580"/>
      <c r="AE149" s="431" t="s">
        <v>167</v>
      </c>
      <c r="AF149" s="431"/>
      <c r="AG149" s="431"/>
      <c r="AH149" s="431"/>
      <c r="AI149" s="431"/>
      <c r="AJ149" s="431"/>
      <c r="AK149" s="431"/>
      <c r="AL149" s="431" t="s">
        <v>473</v>
      </c>
      <c r="AM149" s="431"/>
      <c r="AN149" s="431"/>
      <c r="AO149" s="431"/>
      <c r="AP149" s="1571" t="s">
        <v>475</v>
      </c>
      <c r="AQ149" s="1569"/>
      <c r="AR149" s="1569"/>
      <c r="AS149" s="1569"/>
      <c r="AT149" s="1569"/>
      <c r="AU149" s="1569"/>
      <c r="AV149" s="1569"/>
      <c r="AW149" s="1569"/>
      <c r="AX149" s="1572"/>
      <c r="AY149" s="1572"/>
      <c r="AZ149" s="1572"/>
      <c r="BA149" s="1572"/>
      <c r="BB149" s="1572"/>
      <c r="BC149" s="1572"/>
      <c r="BD149" s="1572"/>
      <c r="BE149" s="1572"/>
      <c r="BF149" s="1573"/>
      <c r="BG149" s="42"/>
    </row>
    <row r="150" spans="1:62" ht="12.95" customHeight="1" x14ac:dyDescent="0.15">
      <c r="A150" s="1641"/>
      <c r="B150" s="1642"/>
      <c r="C150" s="1642"/>
      <c r="D150" s="1642"/>
      <c r="E150" s="1642"/>
      <c r="F150" s="1642"/>
      <c r="G150" s="1642"/>
      <c r="H150" s="963"/>
      <c r="I150" s="964"/>
      <c r="J150" s="964"/>
      <c r="K150" s="964"/>
      <c r="L150" s="964"/>
      <c r="M150" s="964"/>
      <c r="N150" s="965"/>
      <c r="O150" s="1725"/>
      <c r="P150" s="1725"/>
      <c r="Q150" s="1725"/>
      <c r="R150" s="1725"/>
      <c r="S150" s="1725"/>
      <c r="T150" s="1725"/>
      <c r="U150" s="1725"/>
      <c r="V150" s="1725"/>
      <c r="W150" s="1725"/>
      <c r="X150" s="1725"/>
      <c r="Y150" s="1725"/>
      <c r="Z150" s="1725"/>
      <c r="AA150" s="1725"/>
      <c r="AB150" s="1725"/>
      <c r="AC150" s="1725"/>
      <c r="AD150" s="1725"/>
      <c r="AE150" s="1590"/>
      <c r="AF150" s="1591"/>
      <c r="AG150" s="1591"/>
      <c r="AH150" s="1591"/>
      <c r="AI150" s="1591"/>
      <c r="AJ150" s="1591"/>
      <c r="AK150" s="1591"/>
      <c r="AL150" s="1592"/>
      <c r="AM150" s="1593"/>
      <c r="AN150" s="1593"/>
      <c r="AO150" s="1594"/>
      <c r="AP150" s="1595"/>
      <c r="AQ150" s="1595"/>
      <c r="AR150" s="1595"/>
      <c r="AS150" s="1595"/>
      <c r="AT150" s="1595"/>
      <c r="AU150" s="1595"/>
      <c r="AV150" s="1595"/>
      <c r="AW150" s="1595"/>
      <c r="AX150" s="238" t="s">
        <v>386</v>
      </c>
      <c r="AY150" s="1595"/>
      <c r="AZ150" s="1595"/>
      <c r="BA150" s="1595"/>
      <c r="BB150" s="1595"/>
      <c r="BC150" s="1595"/>
      <c r="BD150" s="1595"/>
      <c r="BE150" s="1595"/>
      <c r="BF150" s="1595"/>
      <c r="BG150" s="45"/>
      <c r="BH150" s="80"/>
      <c r="BI150" s="80"/>
      <c r="BJ150" s="80"/>
    </row>
    <row r="151" spans="1:62" ht="12.95" customHeight="1" x14ac:dyDescent="0.15">
      <c r="A151" s="1643"/>
      <c r="B151" s="1644"/>
      <c r="C151" s="1644"/>
      <c r="D151" s="1644"/>
      <c r="E151" s="1644"/>
      <c r="F151" s="1644"/>
      <c r="G151" s="1644"/>
      <c r="H151" s="1722"/>
      <c r="I151" s="1723"/>
      <c r="J151" s="1723"/>
      <c r="K151" s="1723"/>
      <c r="L151" s="1723"/>
      <c r="M151" s="1723"/>
      <c r="N151" s="1724"/>
      <c r="O151" s="1726"/>
      <c r="P151" s="1726"/>
      <c r="Q151" s="1726"/>
      <c r="R151" s="1726"/>
      <c r="S151" s="1726"/>
      <c r="T151" s="1726"/>
      <c r="U151" s="1726"/>
      <c r="V151" s="1726"/>
      <c r="W151" s="1726"/>
      <c r="X151" s="1726"/>
      <c r="Y151" s="1726"/>
      <c r="Z151" s="1726"/>
      <c r="AA151" s="1726"/>
      <c r="AB151" s="1726"/>
      <c r="AC151" s="1726"/>
      <c r="AD151" s="1726"/>
      <c r="AE151" s="1592"/>
      <c r="AF151" s="1593"/>
      <c r="AG151" s="1593"/>
      <c r="AH151" s="1593"/>
      <c r="AI151" s="1593"/>
      <c r="AJ151" s="1593"/>
      <c r="AK151" s="1593"/>
      <c r="AL151" s="1592"/>
      <c r="AM151" s="1593"/>
      <c r="AN151" s="1593"/>
      <c r="AO151" s="1594"/>
      <c r="AP151" s="1595"/>
      <c r="AQ151" s="1595"/>
      <c r="AR151" s="1595"/>
      <c r="AS151" s="1595"/>
      <c r="AT151" s="1595"/>
      <c r="AU151" s="1595"/>
      <c r="AV151" s="1595"/>
      <c r="AW151" s="1595"/>
      <c r="AX151" s="238" t="s">
        <v>386</v>
      </c>
      <c r="AY151" s="1595"/>
      <c r="AZ151" s="1595"/>
      <c r="BA151" s="1595"/>
      <c r="BB151" s="1595"/>
      <c r="BC151" s="1595"/>
      <c r="BD151" s="1595"/>
      <c r="BE151" s="1595"/>
      <c r="BF151" s="1595"/>
      <c r="BG151" s="45"/>
      <c r="BH151" s="80"/>
      <c r="BI151" s="80"/>
      <c r="BJ151" s="80"/>
    </row>
    <row r="152" spans="1:62" ht="12.95" customHeight="1" x14ac:dyDescent="0.15">
      <c r="A152" s="1643"/>
      <c r="B152" s="1644"/>
      <c r="C152" s="1644"/>
      <c r="D152" s="1644"/>
      <c r="E152" s="1644"/>
      <c r="F152" s="1644"/>
      <c r="G152" s="1644"/>
      <c r="H152" s="1722"/>
      <c r="I152" s="1723"/>
      <c r="J152" s="1723"/>
      <c r="K152" s="1723"/>
      <c r="L152" s="1723"/>
      <c r="M152" s="1723"/>
      <c r="N152" s="1724"/>
      <c r="O152" s="1726"/>
      <c r="P152" s="1726"/>
      <c r="Q152" s="1726"/>
      <c r="R152" s="1726"/>
      <c r="S152" s="1726"/>
      <c r="T152" s="1726"/>
      <c r="U152" s="1726"/>
      <c r="V152" s="1726"/>
      <c r="W152" s="1726"/>
      <c r="X152" s="1726"/>
      <c r="Y152" s="1726"/>
      <c r="Z152" s="1726"/>
      <c r="AA152" s="1726"/>
      <c r="AB152" s="1726"/>
      <c r="AC152" s="1726"/>
      <c r="AD152" s="1726"/>
      <c r="AE152" s="1592"/>
      <c r="AF152" s="1593"/>
      <c r="AG152" s="1593"/>
      <c r="AH152" s="1593"/>
      <c r="AI152" s="1593"/>
      <c r="AJ152" s="1593"/>
      <c r="AK152" s="1593"/>
      <c r="AL152" s="1592"/>
      <c r="AM152" s="1593"/>
      <c r="AN152" s="1593"/>
      <c r="AO152" s="1594"/>
      <c r="AP152" s="1595"/>
      <c r="AQ152" s="1595"/>
      <c r="AR152" s="1595"/>
      <c r="AS152" s="1595"/>
      <c r="AT152" s="1595"/>
      <c r="AU152" s="1595"/>
      <c r="AV152" s="1595"/>
      <c r="AW152" s="1595"/>
      <c r="AX152" s="238" t="s">
        <v>386</v>
      </c>
      <c r="AY152" s="1595"/>
      <c r="AZ152" s="1595"/>
      <c r="BA152" s="1595"/>
      <c r="BB152" s="1595"/>
      <c r="BC152" s="1595"/>
      <c r="BD152" s="1595"/>
      <c r="BE152" s="1595"/>
      <c r="BF152" s="1595"/>
      <c r="BG152" s="45"/>
      <c r="BH152" s="80"/>
      <c r="BI152" s="80"/>
      <c r="BJ152" s="80"/>
    </row>
    <row r="153" spans="1:62" ht="12.95" customHeight="1" x14ac:dyDescent="0.15">
      <c r="A153" s="1648"/>
      <c r="B153" s="1649"/>
      <c r="C153" s="1649"/>
      <c r="D153" s="1649"/>
      <c r="E153" s="1649"/>
      <c r="F153" s="1649"/>
      <c r="G153" s="1649"/>
      <c r="H153" s="1722"/>
      <c r="I153" s="1723"/>
      <c r="J153" s="1723"/>
      <c r="K153" s="1723"/>
      <c r="L153" s="1723"/>
      <c r="M153" s="1723"/>
      <c r="N153" s="1724"/>
      <c r="O153" s="1727"/>
      <c r="P153" s="1727"/>
      <c r="Q153" s="1727"/>
      <c r="R153" s="1727"/>
      <c r="S153" s="1727"/>
      <c r="T153" s="1727"/>
      <c r="U153" s="1727"/>
      <c r="V153" s="1727"/>
      <c r="W153" s="1727"/>
      <c r="X153" s="1727"/>
      <c r="Y153" s="1727"/>
      <c r="Z153" s="1727"/>
      <c r="AA153" s="1727"/>
      <c r="AB153" s="1727"/>
      <c r="AC153" s="1727"/>
      <c r="AD153" s="1727"/>
      <c r="AE153" s="1592"/>
      <c r="AF153" s="1593"/>
      <c r="AG153" s="1593"/>
      <c r="AH153" s="1593"/>
      <c r="AI153" s="1593"/>
      <c r="AJ153" s="1593"/>
      <c r="AK153" s="1593"/>
      <c r="AL153" s="1592"/>
      <c r="AM153" s="1593"/>
      <c r="AN153" s="1593"/>
      <c r="AO153" s="1594"/>
      <c r="AP153" s="1595"/>
      <c r="AQ153" s="1595"/>
      <c r="AR153" s="1595"/>
      <c r="AS153" s="1595"/>
      <c r="AT153" s="1595"/>
      <c r="AU153" s="1595"/>
      <c r="AV153" s="1595"/>
      <c r="AW153" s="1595"/>
      <c r="AX153" s="238" t="s">
        <v>386</v>
      </c>
      <c r="AY153" s="1595"/>
      <c r="AZ153" s="1595"/>
      <c r="BA153" s="1595"/>
      <c r="BB153" s="1595"/>
      <c r="BC153" s="1595"/>
      <c r="BD153" s="1595"/>
      <c r="BE153" s="1595"/>
      <c r="BF153" s="1595"/>
      <c r="BG153" s="45"/>
      <c r="BH153" s="80"/>
      <c r="BI153" s="80"/>
      <c r="BJ153" s="80"/>
    </row>
    <row r="154" spans="1:62" ht="12.95" customHeight="1" x14ac:dyDescent="0.15">
      <c r="A154" s="1650"/>
      <c r="B154" s="1651"/>
      <c r="C154" s="1651"/>
      <c r="D154" s="1651"/>
      <c r="E154" s="1651"/>
      <c r="F154" s="1651"/>
      <c r="G154" s="1651"/>
      <c r="H154" s="966"/>
      <c r="I154" s="967"/>
      <c r="J154" s="967"/>
      <c r="K154" s="967"/>
      <c r="L154" s="967"/>
      <c r="M154" s="967"/>
      <c r="N154" s="968"/>
      <c r="O154" s="1728"/>
      <c r="P154" s="1728"/>
      <c r="Q154" s="1728"/>
      <c r="R154" s="1728"/>
      <c r="S154" s="1728"/>
      <c r="T154" s="1728"/>
      <c r="U154" s="1728"/>
      <c r="V154" s="1728"/>
      <c r="W154" s="1728"/>
      <c r="X154" s="1728"/>
      <c r="Y154" s="1728"/>
      <c r="Z154" s="1728"/>
      <c r="AA154" s="1728"/>
      <c r="AB154" s="1728"/>
      <c r="AC154" s="1728"/>
      <c r="AD154" s="1728"/>
      <c r="AE154" s="1592"/>
      <c r="AF154" s="1593"/>
      <c r="AG154" s="1593"/>
      <c r="AH154" s="1593"/>
      <c r="AI154" s="1593"/>
      <c r="AJ154" s="1593"/>
      <c r="AK154" s="1593"/>
      <c r="AL154" s="1592"/>
      <c r="AM154" s="1593"/>
      <c r="AN154" s="1593"/>
      <c r="AO154" s="1594"/>
      <c r="AP154" s="1595"/>
      <c r="AQ154" s="1595"/>
      <c r="AR154" s="1595"/>
      <c r="AS154" s="1595"/>
      <c r="AT154" s="1595"/>
      <c r="AU154" s="1595"/>
      <c r="AV154" s="1595"/>
      <c r="AW154" s="1595"/>
      <c r="AX154" s="238" t="s">
        <v>386</v>
      </c>
      <c r="AY154" s="1595"/>
      <c r="AZ154" s="1595"/>
      <c r="BA154" s="1595"/>
      <c r="BB154" s="1595"/>
      <c r="BC154" s="1595"/>
      <c r="BD154" s="1595"/>
      <c r="BE154" s="1595"/>
      <c r="BF154" s="1595"/>
      <c r="BG154" s="45"/>
      <c r="BH154" s="80"/>
      <c r="BI154" s="80"/>
      <c r="BJ154" s="80"/>
    </row>
    <row r="155" spans="1:62" ht="12.95" customHeight="1" x14ac:dyDescent="0.15">
      <c r="A155" s="1641"/>
      <c r="B155" s="1642"/>
      <c r="C155" s="1642"/>
      <c r="D155" s="1642"/>
      <c r="E155" s="1642"/>
      <c r="F155" s="1642"/>
      <c r="G155" s="1642"/>
      <c r="H155" s="963"/>
      <c r="I155" s="964"/>
      <c r="J155" s="964"/>
      <c r="K155" s="964"/>
      <c r="L155" s="964"/>
      <c r="M155" s="964"/>
      <c r="N155" s="965"/>
      <c r="O155" s="1725"/>
      <c r="P155" s="1725"/>
      <c r="Q155" s="1725"/>
      <c r="R155" s="1725"/>
      <c r="S155" s="1725"/>
      <c r="T155" s="1725"/>
      <c r="U155" s="1725"/>
      <c r="V155" s="1725"/>
      <c r="W155" s="1725"/>
      <c r="X155" s="1725"/>
      <c r="Y155" s="1725"/>
      <c r="Z155" s="1725"/>
      <c r="AA155" s="1725"/>
      <c r="AB155" s="1725"/>
      <c r="AC155" s="1725"/>
      <c r="AD155" s="1725"/>
      <c r="AE155" s="1592"/>
      <c r="AF155" s="1593"/>
      <c r="AG155" s="1593"/>
      <c r="AH155" s="1593"/>
      <c r="AI155" s="1593"/>
      <c r="AJ155" s="1593"/>
      <c r="AK155" s="1594"/>
      <c r="AL155" s="1592"/>
      <c r="AM155" s="1593"/>
      <c r="AN155" s="1593"/>
      <c r="AO155" s="1594"/>
      <c r="AP155" s="1595"/>
      <c r="AQ155" s="1595"/>
      <c r="AR155" s="1595"/>
      <c r="AS155" s="1595"/>
      <c r="AT155" s="1595"/>
      <c r="AU155" s="1595"/>
      <c r="AV155" s="1595"/>
      <c r="AW155" s="1595"/>
      <c r="AX155" s="238" t="s">
        <v>386</v>
      </c>
      <c r="AY155" s="1595"/>
      <c r="AZ155" s="1595"/>
      <c r="BA155" s="1595"/>
      <c r="BB155" s="1595"/>
      <c r="BC155" s="1595"/>
      <c r="BD155" s="1595"/>
      <c r="BE155" s="1595"/>
      <c r="BF155" s="1595"/>
      <c r="BG155" s="45"/>
      <c r="BH155" s="80"/>
      <c r="BI155" s="80"/>
      <c r="BJ155" s="80"/>
    </row>
    <row r="156" spans="1:62" ht="12.95" customHeight="1" x14ac:dyDescent="0.15">
      <c r="A156" s="1643"/>
      <c r="B156" s="1644"/>
      <c r="C156" s="1644"/>
      <c r="D156" s="1644"/>
      <c r="E156" s="1644"/>
      <c r="F156" s="1644"/>
      <c r="G156" s="1644"/>
      <c r="H156" s="1722"/>
      <c r="I156" s="1723"/>
      <c r="J156" s="1723"/>
      <c r="K156" s="1723"/>
      <c r="L156" s="1723"/>
      <c r="M156" s="1723"/>
      <c r="N156" s="1724"/>
      <c r="O156" s="1726"/>
      <c r="P156" s="1726"/>
      <c r="Q156" s="1726"/>
      <c r="R156" s="1726"/>
      <c r="S156" s="1726"/>
      <c r="T156" s="1726"/>
      <c r="U156" s="1726"/>
      <c r="V156" s="1726"/>
      <c r="W156" s="1726"/>
      <c r="X156" s="1726"/>
      <c r="Y156" s="1726"/>
      <c r="Z156" s="1726"/>
      <c r="AA156" s="1726"/>
      <c r="AB156" s="1726"/>
      <c r="AC156" s="1726"/>
      <c r="AD156" s="1726"/>
      <c r="AE156" s="1592"/>
      <c r="AF156" s="1593"/>
      <c r="AG156" s="1593"/>
      <c r="AH156" s="1593"/>
      <c r="AI156" s="1593"/>
      <c r="AJ156" s="1593"/>
      <c r="AK156" s="1594"/>
      <c r="AL156" s="1592"/>
      <c r="AM156" s="1593"/>
      <c r="AN156" s="1593"/>
      <c r="AO156" s="1594"/>
      <c r="AP156" s="1595"/>
      <c r="AQ156" s="1595"/>
      <c r="AR156" s="1595"/>
      <c r="AS156" s="1595"/>
      <c r="AT156" s="1595"/>
      <c r="AU156" s="1595"/>
      <c r="AV156" s="1595"/>
      <c r="AW156" s="1595"/>
      <c r="AX156" s="238" t="s">
        <v>386</v>
      </c>
      <c r="AY156" s="1595"/>
      <c r="AZ156" s="1595"/>
      <c r="BA156" s="1595"/>
      <c r="BB156" s="1595"/>
      <c r="BC156" s="1595"/>
      <c r="BD156" s="1595"/>
      <c r="BE156" s="1595"/>
      <c r="BF156" s="1595"/>
      <c r="BG156" s="45"/>
      <c r="BH156" s="80"/>
      <c r="BI156" s="80"/>
      <c r="BJ156" s="80"/>
    </row>
    <row r="157" spans="1:62" ht="12.95" customHeight="1" x14ac:dyDescent="0.15">
      <c r="A157" s="1643"/>
      <c r="B157" s="1644"/>
      <c r="C157" s="1644"/>
      <c r="D157" s="1644"/>
      <c r="E157" s="1644"/>
      <c r="F157" s="1644"/>
      <c r="G157" s="1644"/>
      <c r="H157" s="1722"/>
      <c r="I157" s="1723"/>
      <c r="J157" s="1723"/>
      <c r="K157" s="1723"/>
      <c r="L157" s="1723"/>
      <c r="M157" s="1723"/>
      <c r="N157" s="1724"/>
      <c r="O157" s="1726"/>
      <c r="P157" s="1726"/>
      <c r="Q157" s="1726"/>
      <c r="R157" s="1726"/>
      <c r="S157" s="1726"/>
      <c r="T157" s="1726"/>
      <c r="U157" s="1726"/>
      <c r="V157" s="1726"/>
      <c r="W157" s="1726"/>
      <c r="X157" s="1726"/>
      <c r="Y157" s="1726"/>
      <c r="Z157" s="1726"/>
      <c r="AA157" s="1726"/>
      <c r="AB157" s="1726"/>
      <c r="AC157" s="1726"/>
      <c r="AD157" s="1726"/>
      <c r="AE157" s="1592"/>
      <c r="AF157" s="1593"/>
      <c r="AG157" s="1593"/>
      <c r="AH157" s="1593"/>
      <c r="AI157" s="1593"/>
      <c r="AJ157" s="1593"/>
      <c r="AK157" s="1594"/>
      <c r="AL157" s="1592"/>
      <c r="AM157" s="1593"/>
      <c r="AN157" s="1593"/>
      <c r="AO157" s="1594"/>
      <c r="AP157" s="1595"/>
      <c r="AQ157" s="1595"/>
      <c r="AR157" s="1595"/>
      <c r="AS157" s="1595"/>
      <c r="AT157" s="1595"/>
      <c r="AU157" s="1595"/>
      <c r="AV157" s="1595"/>
      <c r="AW157" s="1595"/>
      <c r="AX157" s="238" t="s">
        <v>386</v>
      </c>
      <c r="AY157" s="1595"/>
      <c r="AZ157" s="1595"/>
      <c r="BA157" s="1595"/>
      <c r="BB157" s="1595"/>
      <c r="BC157" s="1595"/>
      <c r="BD157" s="1595"/>
      <c r="BE157" s="1595"/>
      <c r="BF157" s="1595"/>
      <c r="BG157" s="45"/>
      <c r="BH157" s="80"/>
      <c r="BI157" s="80"/>
      <c r="BJ157" s="80"/>
    </row>
    <row r="158" spans="1:62" ht="12.95" customHeight="1" x14ac:dyDescent="0.15">
      <c r="A158" s="1648"/>
      <c r="B158" s="1649"/>
      <c r="C158" s="1649"/>
      <c r="D158" s="1649"/>
      <c r="E158" s="1649"/>
      <c r="F158" s="1649"/>
      <c r="G158" s="1649"/>
      <c r="H158" s="1722"/>
      <c r="I158" s="1723"/>
      <c r="J158" s="1723"/>
      <c r="K158" s="1723"/>
      <c r="L158" s="1723"/>
      <c r="M158" s="1723"/>
      <c r="N158" s="1724"/>
      <c r="O158" s="1727"/>
      <c r="P158" s="1727"/>
      <c r="Q158" s="1727"/>
      <c r="R158" s="1727"/>
      <c r="S158" s="1727"/>
      <c r="T158" s="1727"/>
      <c r="U158" s="1727"/>
      <c r="V158" s="1727"/>
      <c r="W158" s="1727"/>
      <c r="X158" s="1727"/>
      <c r="Y158" s="1727"/>
      <c r="Z158" s="1727"/>
      <c r="AA158" s="1727"/>
      <c r="AB158" s="1727"/>
      <c r="AC158" s="1727"/>
      <c r="AD158" s="1727"/>
      <c r="AE158" s="1592"/>
      <c r="AF158" s="1593"/>
      <c r="AG158" s="1593"/>
      <c r="AH158" s="1593"/>
      <c r="AI158" s="1593"/>
      <c r="AJ158" s="1593"/>
      <c r="AK158" s="1594"/>
      <c r="AL158" s="1592"/>
      <c r="AM158" s="1593"/>
      <c r="AN158" s="1593"/>
      <c r="AO158" s="1594"/>
      <c r="AP158" s="1595"/>
      <c r="AQ158" s="1595"/>
      <c r="AR158" s="1595"/>
      <c r="AS158" s="1595"/>
      <c r="AT158" s="1595"/>
      <c r="AU158" s="1595"/>
      <c r="AV158" s="1595"/>
      <c r="AW158" s="1595"/>
      <c r="AX158" s="238" t="s">
        <v>386</v>
      </c>
      <c r="AY158" s="1595"/>
      <c r="AZ158" s="1595"/>
      <c r="BA158" s="1595"/>
      <c r="BB158" s="1595"/>
      <c r="BC158" s="1595"/>
      <c r="BD158" s="1595"/>
      <c r="BE158" s="1595"/>
      <c r="BF158" s="1595"/>
      <c r="BG158" s="45"/>
      <c r="BH158" s="80"/>
      <c r="BI158" s="80"/>
      <c r="BJ158" s="80"/>
    </row>
    <row r="159" spans="1:62" ht="12.95" customHeight="1" x14ac:dyDescent="0.15">
      <c r="A159" s="1650"/>
      <c r="B159" s="1651"/>
      <c r="C159" s="1651"/>
      <c r="D159" s="1651"/>
      <c r="E159" s="1651"/>
      <c r="F159" s="1651"/>
      <c r="G159" s="1651"/>
      <c r="H159" s="966"/>
      <c r="I159" s="967"/>
      <c r="J159" s="967"/>
      <c r="K159" s="967"/>
      <c r="L159" s="967"/>
      <c r="M159" s="967"/>
      <c r="N159" s="968"/>
      <c r="O159" s="1728"/>
      <c r="P159" s="1728"/>
      <c r="Q159" s="1728"/>
      <c r="R159" s="1728"/>
      <c r="S159" s="1728"/>
      <c r="T159" s="1728"/>
      <c r="U159" s="1728"/>
      <c r="V159" s="1728"/>
      <c r="W159" s="1728"/>
      <c r="X159" s="1728"/>
      <c r="Y159" s="1728"/>
      <c r="Z159" s="1728"/>
      <c r="AA159" s="1728"/>
      <c r="AB159" s="1728"/>
      <c r="AC159" s="1728"/>
      <c r="AD159" s="1728"/>
      <c r="AE159" s="1592"/>
      <c r="AF159" s="1593"/>
      <c r="AG159" s="1593"/>
      <c r="AH159" s="1593"/>
      <c r="AI159" s="1593"/>
      <c r="AJ159" s="1593"/>
      <c r="AK159" s="1594"/>
      <c r="AL159" s="1592"/>
      <c r="AM159" s="1593"/>
      <c r="AN159" s="1593"/>
      <c r="AO159" s="1594"/>
      <c r="AP159" s="1595"/>
      <c r="AQ159" s="1595"/>
      <c r="AR159" s="1595"/>
      <c r="AS159" s="1595"/>
      <c r="AT159" s="1595"/>
      <c r="AU159" s="1595"/>
      <c r="AV159" s="1595"/>
      <c r="AW159" s="1595"/>
      <c r="AX159" s="238" t="s">
        <v>386</v>
      </c>
      <c r="AY159" s="1595"/>
      <c r="AZ159" s="1595"/>
      <c r="BA159" s="1595"/>
      <c r="BB159" s="1595"/>
      <c r="BC159" s="1595"/>
      <c r="BD159" s="1595"/>
      <c r="BE159" s="1595"/>
      <c r="BF159" s="1595"/>
      <c r="BG159" s="45"/>
      <c r="BH159" s="80"/>
      <c r="BI159" s="80"/>
      <c r="BJ159" s="80"/>
    </row>
    <row r="160" spans="1:62" ht="12.95" customHeight="1" x14ac:dyDescent="0.15">
      <c r="A160" s="1641"/>
      <c r="B160" s="1642"/>
      <c r="C160" s="1642"/>
      <c r="D160" s="1642"/>
      <c r="E160" s="1642"/>
      <c r="F160" s="1642"/>
      <c r="G160" s="1642"/>
      <c r="H160" s="963"/>
      <c r="I160" s="964"/>
      <c r="J160" s="964"/>
      <c r="K160" s="964"/>
      <c r="L160" s="964"/>
      <c r="M160" s="964"/>
      <c r="N160" s="965"/>
      <c r="O160" s="1725"/>
      <c r="P160" s="1725"/>
      <c r="Q160" s="1725"/>
      <c r="R160" s="1725"/>
      <c r="S160" s="1725"/>
      <c r="T160" s="1725"/>
      <c r="U160" s="1725"/>
      <c r="V160" s="1725"/>
      <c r="W160" s="1725"/>
      <c r="X160" s="1725"/>
      <c r="Y160" s="1725"/>
      <c r="Z160" s="1725"/>
      <c r="AA160" s="1725"/>
      <c r="AB160" s="1725"/>
      <c r="AC160" s="1725"/>
      <c r="AD160" s="1725"/>
      <c r="AE160" s="1592"/>
      <c r="AF160" s="1593"/>
      <c r="AG160" s="1593"/>
      <c r="AH160" s="1593"/>
      <c r="AI160" s="1593"/>
      <c r="AJ160" s="1593"/>
      <c r="AK160" s="1594"/>
      <c r="AL160" s="1592"/>
      <c r="AM160" s="1593"/>
      <c r="AN160" s="1593"/>
      <c r="AO160" s="1594"/>
      <c r="AP160" s="1595"/>
      <c r="AQ160" s="1595"/>
      <c r="AR160" s="1595"/>
      <c r="AS160" s="1595"/>
      <c r="AT160" s="1595"/>
      <c r="AU160" s="1595"/>
      <c r="AV160" s="1595"/>
      <c r="AW160" s="1595"/>
      <c r="AX160" s="238" t="s">
        <v>386</v>
      </c>
      <c r="AY160" s="1595"/>
      <c r="AZ160" s="1595"/>
      <c r="BA160" s="1595"/>
      <c r="BB160" s="1595"/>
      <c r="BC160" s="1595"/>
      <c r="BD160" s="1595"/>
      <c r="BE160" s="1595"/>
      <c r="BF160" s="1595"/>
      <c r="BG160" s="45"/>
      <c r="BH160" s="80"/>
      <c r="BI160" s="80"/>
      <c r="BJ160" s="80"/>
    </row>
    <row r="161" spans="1:62" ht="12.95" customHeight="1" x14ac:dyDescent="0.15">
      <c r="A161" s="1643"/>
      <c r="B161" s="1644"/>
      <c r="C161" s="1644"/>
      <c r="D161" s="1644"/>
      <c r="E161" s="1644"/>
      <c r="F161" s="1644"/>
      <c r="G161" s="1644"/>
      <c r="H161" s="1722"/>
      <c r="I161" s="1723"/>
      <c r="J161" s="1723"/>
      <c r="K161" s="1723"/>
      <c r="L161" s="1723"/>
      <c r="M161" s="1723"/>
      <c r="N161" s="1724"/>
      <c r="O161" s="1726"/>
      <c r="P161" s="1726"/>
      <c r="Q161" s="1726"/>
      <c r="R161" s="1726"/>
      <c r="S161" s="1726"/>
      <c r="T161" s="1726"/>
      <c r="U161" s="1726"/>
      <c r="V161" s="1726"/>
      <c r="W161" s="1726"/>
      <c r="X161" s="1726"/>
      <c r="Y161" s="1726"/>
      <c r="Z161" s="1726"/>
      <c r="AA161" s="1726"/>
      <c r="AB161" s="1726"/>
      <c r="AC161" s="1726"/>
      <c r="AD161" s="1726"/>
      <c r="AE161" s="1592"/>
      <c r="AF161" s="1593"/>
      <c r="AG161" s="1593"/>
      <c r="AH161" s="1593"/>
      <c r="AI161" s="1593"/>
      <c r="AJ161" s="1593"/>
      <c r="AK161" s="1594"/>
      <c r="AL161" s="1592"/>
      <c r="AM161" s="1593"/>
      <c r="AN161" s="1593"/>
      <c r="AO161" s="1594"/>
      <c r="AP161" s="1595"/>
      <c r="AQ161" s="1595"/>
      <c r="AR161" s="1595"/>
      <c r="AS161" s="1595"/>
      <c r="AT161" s="1595"/>
      <c r="AU161" s="1595"/>
      <c r="AV161" s="1595"/>
      <c r="AW161" s="1595"/>
      <c r="AX161" s="238" t="s">
        <v>386</v>
      </c>
      <c r="AY161" s="1595"/>
      <c r="AZ161" s="1595"/>
      <c r="BA161" s="1595"/>
      <c r="BB161" s="1595"/>
      <c r="BC161" s="1595"/>
      <c r="BD161" s="1595"/>
      <c r="BE161" s="1595"/>
      <c r="BF161" s="1595"/>
      <c r="BG161" s="45"/>
      <c r="BH161" s="80"/>
      <c r="BI161" s="80"/>
      <c r="BJ161" s="80"/>
    </row>
    <row r="162" spans="1:62" ht="12.95" customHeight="1" x14ac:dyDescent="0.15">
      <c r="A162" s="1643"/>
      <c r="B162" s="1644"/>
      <c r="C162" s="1644"/>
      <c r="D162" s="1644"/>
      <c r="E162" s="1644"/>
      <c r="F162" s="1644"/>
      <c r="G162" s="1644"/>
      <c r="H162" s="1722"/>
      <c r="I162" s="1723"/>
      <c r="J162" s="1723"/>
      <c r="K162" s="1723"/>
      <c r="L162" s="1723"/>
      <c r="M162" s="1723"/>
      <c r="N162" s="1724"/>
      <c r="O162" s="1726"/>
      <c r="P162" s="1726"/>
      <c r="Q162" s="1726"/>
      <c r="R162" s="1726"/>
      <c r="S162" s="1726"/>
      <c r="T162" s="1726"/>
      <c r="U162" s="1726"/>
      <c r="V162" s="1726"/>
      <c r="W162" s="1726"/>
      <c r="X162" s="1726"/>
      <c r="Y162" s="1726"/>
      <c r="Z162" s="1726"/>
      <c r="AA162" s="1726"/>
      <c r="AB162" s="1726"/>
      <c r="AC162" s="1726"/>
      <c r="AD162" s="1726"/>
      <c r="AE162" s="1592"/>
      <c r="AF162" s="1593"/>
      <c r="AG162" s="1593"/>
      <c r="AH162" s="1593"/>
      <c r="AI162" s="1593"/>
      <c r="AJ162" s="1593"/>
      <c r="AK162" s="1594"/>
      <c r="AL162" s="1592"/>
      <c r="AM162" s="1593"/>
      <c r="AN162" s="1593"/>
      <c r="AO162" s="1594"/>
      <c r="AP162" s="1595"/>
      <c r="AQ162" s="1595"/>
      <c r="AR162" s="1595"/>
      <c r="AS162" s="1595"/>
      <c r="AT162" s="1595"/>
      <c r="AU162" s="1595"/>
      <c r="AV162" s="1595"/>
      <c r="AW162" s="1595"/>
      <c r="AX162" s="238" t="s">
        <v>386</v>
      </c>
      <c r="AY162" s="1595"/>
      <c r="AZ162" s="1595"/>
      <c r="BA162" s="1595"/>
      <c r="BB162" s="1595"/>
      <c r="BC162" s="1595"/>
      <c r="BD162" s="1595"/>
      <c r="BE162" s="1595"/>
      <c r="BF162" s="1595"/>
      <c r="BG162" s="45"/>
      <c r="BH162" s="80"/>
      <c r="BI162" s="80"/>
      <c r="BJ162" s="80"/>
    </row>
    <row r="163" spans="1:62" ht="12.95" customHeight="1" x14ac:dyDescent="0.15">
      <c r="A163" s="1648"/>
      <c r="B163" s="1649"/>
      <c r="C163" s="1649"/>
      <c r="D163" s="1649"/>
      <c r="E163" s="1649"/>
      <c r="F163" s="1649"/>
      <c r="G163" s="1649"/>
      <c r="H163" s="1722"/>
      <c r="I163" s="1723"/>
      <c r="J163" s="1723"/>
      <c r="K163" s="1723"/>
      <c r="L163" s="1723"/>
      <c r="M163" s="1723"/>
      <c r="N163" s="1724"/>
      <c r="O163" s="1727"/>
      <c r="P163" s="1727"/>
      <c r="Q163" s="1727"/>
      <c r="R163" s="1727"/>
      <c r="S163" s="1727"/>
      <c r="T163" s="1727"/>
      <c r="U163" s="1727"/>
      <c r="V163" s="1727"/>
      <c r="W163" s="1727"/>
      <c r="X163" s="1727"/>
      <c r="Y163" s="1727"/>
      <c r="Z163" s="1727"/>
      <c r="AA163" s="1727"/>
      <c r="AB163" s="1727"/>
      <c r="AC163" s="1727"/>
      <c r="AD163" s="1727"/>
      <c r="AE163" s="1592"/>
      <c r="AF163" s="1593"/>
      <c r="AG163" s="1593"/>
      <c r="AH163" s="1593"/>
      <c r="AI163" s="1593"/>
      <c r="AJ163" s="1593"/>
      <c r="AK163" s="1594"/>
      <c r="AL163" s="1592"/>
      <c r="AM163" s="1593"/>
      <c r="AN163" s="1593"/>
      <c r="AO163" s="1594"/>
      <c r="AP163" s="1595"/>
      <c r="AQ163" s="1595"/>
      <c r="AR163" s="1595"/>
      <c r="AS163" s="1595"/>
      <c r="AT163" s="1595"/>
      <c r="AU163" s="1595"/>
      <c r="AV163" s="1595"/>
      <c r="AW163" s="1595"/>
      <c r="AX163" s="238" t="s">
        <v>386</v>
      </c>
      <c r="AY163" s="1595"/>
      <c r="AZ163" s="1595"/>
      <c r="BA163" s="1595"/>
      <c r="BB163" s="1595"/>
      <c r="BC163" s="1595"/>
      <c r="BD163" s="1595"/>
      <c r="BE163" s="1595"/>
      <c r="BF163" s="1595"/>
      <c r="BG163" s="45"/>
      <c r="BH163" s="80"/>
      <c r="BI163" s="80"/>
      <c r="BJ163" s="80"/>
    </row>
    <row r="164" spans="1:62" ht="12.95" customHeight="1" x14ac:dyDescent="0.15">
      <c r="A164" s="1650"/>
      <c r="B164" s="1651"/>
      <c r="C164" s="1651"/>
      <c r="D164" s="1651"/>
      <c r="E164" s="1651"/>
      <c r="F164" s="1651"/>
      <c r="G164" s="1651"/>
      <c r="H164" s="966"/>
      <c r="I164" s="967"/>
      <c r="J164" s="967"/>
      <c r="K164" s="967"/>
      <c r="L164" s="967"/>
      <c r="M164" s="967"/>
      <c r="N164" s="968"/>
      <c r="O164" s="1728"/>
      <c r="P164" s="1728"/>
      <c r="Q164" s="1728"/>
      <c r="R164" s="1728"/>
      <c r="S164" s="1728"/>
      <c r="T164" s="1728"/>
      <c r="U164" s="1728"/>
      <c r="V164" s="1728"/>
      <c r="W164" s="1728"/>
      <c r="X164" s="1728"/>
      <c r="Y164" s="1728"/>
      <c r="Z164" s="1728"/>
      <c r="AA164" s="1728"/>
      <c r="AB164" s="1728"/>
      <c r="AC164" s="1728"/>
      <c r="AD164" s="1728"/>
      <c r="AE164" s="1592"/>
      <c r="AF164" s="1593"/>
      <c r="AG164" s="1593"/>
      <c r="AH164" s="1593"/>
      <c r="AI164" s="1593"/>
      <c r="AJ164" s="1593"/>
      <c r="AK164" s="1594"/>
      <c r="AL164" s="1592"/>
      <c r="AM164" s="1593"/>
      <c r="AN164" s="1593"/>
      <c r="AO164" s="1594"/>
      <c r="AP164" s="1595"/>
      <c r="AQ164" s="1595"/>
      <c r="AR164" s="1595"/>
      <c r="AS164" s="1595"/>
      <c r="AT164" s="1595"/>
      <c r="AU164" s="1595"/>
      <c r="AV164" s="1595"/>
      <c r="AW164" s="1595"/>
      <c r="AX164" s="238" t="s">
        <v>386</v>
      </c>
      <c r="AY164" s="1595"/>
      <c r="AZ164" s="1595"/>
      <c r="BA164" s="1595"/>
      <c r="BB164" s="1595"/>
      <c r="BC164" s="1595"/>
      <c r="BD164" s="1595"/>
      <c r="BE164" s="1595"/>
      <c r="BF164" s="1595"/>
      <c r="BG164" s="45"/>
      <c r="BH164" s="80"/>
      <c r="BI164" s="80"/>
      <c r="BJ164" s="80"/>
    </row>
    <row r="165" spans="1:62" ht="12.95" customHeight="1" x14ac:dyDescent="0.15">
      <c r="A165" s="1641"/>
      <c r="B165" s="1642"/>
      <c r="C165" s="1642"/>
      <c r="D165" s="1642"/>
      <c r="E165" s="1642"/>
      <c r="F165" s="1642"/>
      <c r="G165" s="1642"/>
      <c r="H165" s="963"/>
      <c r="I165" s="964"/>
      <c r="J165" s="964"/>
      <c r="K165" s="964"/>
      <c r="L165" s="964"/>
      <c r="M165" s="964"/>
      <c r="N165" s="965"/>
      <c r="O165" s="1725"/>
      <c r="P165" s="1725"/>
      <c r="Q165" s="1725"/>
      <c r="R165" s="1725"/>
      <c r="S165" s="1725"/>
      <c r="T165" s="1725"/>
      <c r="U165" s="1725"/>
      <c r="V165" s="1725"/>
      <c r="W165" s="1725"/>
      <c r="X165" s="1725"/>
      <c r="Y165" s="1725"/>
      <c r="Z165" s="1725"/>
      <c r="AA165" s="1725"/>
      <c r="AB165" s="1725"/>
      <c r="AC165" s="1725"/>
      <c r="AD165" s="1725"/>
      <c r="AE165" s="1592"/>
      <c r="AF165" s="1593"/>
      <c r="AG165" s="1593"/>
      <c r="AH165" s="1593"/>
      <c r="AI165" s="1593"/>
      <c r="AJ165" s="1593"/>
      <c r="AK165" s="1594"/>
      <c r="AL165" s="1592"/>
      <c r="AM165" s="1593"/>
      <c r="AN165" s="1593"/>
      <c r="AO165" s="1594"/>
      <c r="AP165" s="1595"/>
      <c r="AQ165" s="1595"/>
      <c r="AR165" s="1595"/>
      <c r="AS165" s="1595"/>
      <c r="AT165" s="1595"/>
      <c r="AU165" s="1595"/>
      <c r="AV165" s="1595"/>
      <c r="AW165" s="1595"/>
      <c r="AX165" s="238" t="s">
        <v>386</v>
      </c>
      <c r="AY165" s="1595"/>
      <c r="AZ165" s="1595"/>
      <c r="BA165" s="1595"/>
      <c r="BB165" s="1595"/>
      <c r="BC165" s="1595"/>
      <c r="BD165" s="1595"/>
      <c r="BE165" s="1595"/>
      <c r="BF165" s="1595"/>
      <c r="BG165" s="45"/>
      <c r="BH165" s="80"/>
      <c r="BI165" s="80"/>
      <c r="BJ165" s="80"/>
    </row>
    <row r="166" spans="1:62" ht="12.95" customHeight="1" x14ac:dyDescent="0.15">
      <c r="A166" s="1643"/>
      <c r="B166" s="1644"/>
      <c r="C166" s="1644"/>
      <c r="D166" s="1644"/>
      <c r="E166" s="1644"/>
      <c r="F166" s="1644"/>
      <c r="G166" s="1644"/>
      <c r="H166" s="1722"/>
      <c r="I166" s="1723"/>
      <c r="J166" s="1723"/>
      <c r="K166" s="1723"/>
      <c r="L166" s="1723"/>
      <c r="M166" s="1723"/>
      <c r="N166" s="1724"/>
      <c r="O166" s="1726"/>
      <c r="P166" s="1726"/>
      <c r="Q166" s="1726"/>
      <c r="R166" s="1726"/>
      <c r="S166" s="1726"/>
      <c r="T166" s="1726"/>
      <c r="U166" s="1726"/>
      <c r="V166" s="1726"/>
      <c r="W166" s="1726"/>
      <c r="X166" s="1726"/>
      <c r="Y166" s="1726"/>
      <c r="Z166" s="1726"/>
      <c r="AA166" s="1726"/>
      <c r="AB166" s="1726"/>
      <c r="AC166" s="1726"/>
      <c r="AD166" s="1726"/>
      <c r="AE166" s="1592"/>
      <c r="AF166" s="1593"/>
      <c r="AG166" s="1593"/>
      <c r="AH166" s="1593"/>
      <c r="AI166" s="1593"/>
      <c r="AJ166" s="1593"/>
      <c r="AK166" s="1594"/>
      <c r="AL166" s="1592"/>
      <c r="AM166" s="1593"/>
      <c r="AN166" s="1593"/>
      <c r="AO166" s="1594"/>
      <c r="AP166" s="1595"/>
      <c r="AQ166" s="1595"/>
      <c r="AR166" s="1595"/>
      <c r="AS166" s="1595"/>
      <c r="AT166" s="1595"/>
      <c r="AU166" s="1595"/>
      <c r="AV166" s="1595"/>
      <c r="AW166" s="1595"/>
      <c r="AX166" s="238" t="s">
        <v>386</v>
      </c>
      <c r="AY166" s="1595"/>
      <c r="AZ166" s="1595"/>
      <c r="BA166" s="1595"/>
      <c r="BB166" s="1595"/>
      <c r="BC166" s="1595"/>
      <c r="BD166" s="1595"/>
      <c r="BE166" s="1595"/>
      <c r="BF166" s="1595"/>
      <c r="BG166" s="45"/>
      <c r="BH166" s="80"/>
      <c r="BI166" s="80"/>
      <c r="BJ166" s="80"/>
    </row>
    <row r="167" spans="1:62" ht="12.95" customHeight="1" x14ac:dyDescent="0.15">
      <c r="A167" s="1643"/>
      <c r="B167" s="1644"/>
      <c r="C167" s="1644"/>
      <c r="D167" s="1644"/>
      <c r="E167" s="1644"/>
      <c r="F167" s="1644"/>
      <c r="G167" s="1644"/>
      <c r="H167" s="1722"/>
      <c r="I167" s="1723"/>
      <c r="J167" s="1723"/>
      <c r="K167" s="1723"/>
      <c r="L167" s="1723"/>
      <c r="M167" s="1723"/>
      <c r="N167" s="1724"/>
      <c r="O167" s="1726"/>
      <c r="P167" s="1726"/>
      <c r="Q167" s="1726"/>
      <c r="R167" s="1726"/>
      <c r="S167" s="1726"/>
      <c r="T167" s="1726"/>
      <c r="U167" s="1726"/>
      <c r="V167" s="1726"/>
      <c r="W167" s="1726"/>
      <c r="X167" s="1726"/>
      <c r="Y167" s="1726"/>
      <c r="Z167" s="1726"/>
      <c r="AA167" s="1726"/>
      <c r="AB167" s="1726"/>
      <c r="AC167" s="1726"/>
      <c r="AD167" s="1726"/>
      <c r="AE167" s="1592"/>
      <c r="AF167" s="1593"/>
      <c r="AG167" s="1593"/>
      <c r="AH167" s="1593"/>
      <c r="AI167" s="1593"/>
      <c r="AJ167" s="1593"/>
      <c r="AK167" s="1594"/>
      <c r="AL167" s="1592"/>
      <c r="AM167" s="1593"/>
      <c r="AN167" s="1593"/>
      <c r="AO167" s="1594"/>
      <c r="AP167" s="1595"/>
      <c r="AQ167" s="1595"/>
      <c r="AR167" s="1595"/>
      <c r="AS167" s="1595"/>
      <c r="AT167" s="1595"/>
      <c r="AU167" s="1595"/>
      <c r="AV167" s="1595"/>
      <c r="AW167" s="1595"/>
      <c r="AX167" s="238" t="s">
        <v>386</v>
      </c>
      <c r="AY167" s="1595"/>
      <c r="AZ167" s="1595"/>
      <c r="BA167" s="1595"/>
      <c r="BB167" s="1595"/>
      <c r="BC167" s="1595"/>
      <c r="BD167" s="1595"/>
      <c r="BE167" s="1595"/>
      <c r="BF167" s="1595"/>
      <c r="BG167" s="45"/>
      <c r="BH167" s="80"/>
      <c r="BI167" s="80"/>
      <c r="BJ167" s="80"/>
    </row>
    <row r="168" spans="1:62" ht="12.95" customHeight="1" x14ac:dyDescent="0.15">
      <c r="A168" s="1648"/>
      <c r="B168" s="1649"/>
      <c r="C168" s="1649"/>
      <c r="D168" s="1649"/>
      <c r="E168" s="1649"/>
      <c r="F168" s="1649"/>
      <c r="G168" s="1649"/>
      <c r="H168" s="1722"/>
      <c r="I168" s="1723"/>
      <c r="J168" s="1723"/>
      <c r="K168" s="1723"/>
      <c r="L168" s="1723"/>
      <c r="M168" s="1723"/>
      <c r="N168" s="1724"/>
      <c r="O168" s="1727"/>
      <c r="P168" s="1727"/>
      <c r="Q168" s="1727"/>
      <c r="R168" s="1727"/>
      <c r="S168" s="1727"/>
      <c r="T168" s="1727"/>
      <c r="U168" s="1727"/>
      <c r="V168" s="1727"/>
      <c r="W168" s="1727"/>
      <c r="X168" s="1727"/>
      <c r="Y168" s="1727"/>
      <c r="Z168" s="1727"/>
      <c r="AA168" s="1727"/>
      <c r="AB168" s="1727"/>
      <c r="AC168" s="1727"/>
      <c r="AD168" s="1727"/>
      <c r="AE168" s="1592"/>
      <c r="AF168" s="1593"/>
      <c r="AG168" s="1593"/>
      <c r="AH168" s="1593"/>
      <c r="AI168" s="1593"/>
      <c r="AJ168" s="1593"/>
      <c r="AK168" s="1594"/>
      <c r="AL168" s="1592"/>
      <c r="AM168" s="1593"/>
      <c r="AN168" s="1593"/>
      <c r="AO168" s="1594"/>
      <c r="AP168" s="1595"/>
      <c r="AQ168" s="1595"/>
      <c r="AR168" s="1595"/>
      <c r="AS168" s="1595"/>
      <c r="AT168" s="1595"/>
      <c r="AU168" s="1595"/>
      <c r="AV168" s="1595"/>
      <c r="AW168" s="1595"/>
      <c r="AX168" s="238" t="s">
        <v>386</v>
      </c>
      <c r="AY168" s="1595"/>
      <c r="AZ168" s="1595"/>
      <c r="BA168" s="1595"/>
      <c r="BB168" s="1595"/>
      <c r="BC168" s="1595"/>
      <c r="BD168" s="1595"/>
      <c r="BE168" s="1595"/>
      <c r="BF168" s="1595"/>
      <c r="BG168" s="45"/>
      <c r="BH168" s="80"/>
      <c r="BI168" s="80"/>
      <c r="BJ168" s="80"/>
    </row>
    <row r="169" spans="1:62" ht="12.95" customHeight="1" x14ac:dyDescent="0.15">
      <c r="A169" s="1650"/>
      <c r="B169" s="1651"/>
      <c r="C169" s="1651"/>
      <c r="D169" s="1651"/>
      <c r="E169" s="1651"/>
      <c r="F169" s="1651"/>
      <c r="G169" s="1651"/>
      <c r="H169" s="966"/>
      <c r="I169" s="967"/>
      <c r="J169" s="967"/>
      <c r="K169" s="967"/>
      <c r="L169" s="967"/>
      <c r="M169" s="967"/>
      <c r="N169" s="968"/>
      <c r="O169" s="1728"/>
      <c r="P169" s="1728"/>
      <c r="Q169" s="1728"/>
      <c r="R169" s="1728"/>
      <c r="S169" s="1728"/>
      <c r="T169" s="1728"/>
      <c r="U169" s="1728"/>
      <c r="V169" s="1728"/>
      <c r="W169" s="1728"/>
      <c r="X169" s="1728"/>
      <c r="Y169" s="1728"/>
      <c r="Z169" s="1728"/>
      <c r="AA169" s="1728"/>
      <c r="AB169" s="1728"/>
      <c r="AC169" s="1728"/>
      <c r="AD169" s="1728"/>
      <c r="AE169" s="1592"/>
      <c r="AF169" s="1593"/>
      <c r="AG169" s="1593"/>
      <c r="AH169" s="1593"/>
      <c r="AI169" s="1593"/>
      <c r="AJ169" s="1593"/>
      <c r="AK169" s="1594"/>
      <c r="AL169" s="1592"/>
      <c r="AM169" s="1593"/>
      <c r="AN169" s="1593"/>
      <c r="AO169" s="1594"/>
      <c r="AP169" s="1595"/>
      <c r="AQ169" s="1595"/>
      <c r="AR169" s="1595"/>
      <c r="AS169" s="1595"/>
      <c r="AT169" s="1595"/>
      <c r="AU169" s="1595"/>
      <c r="AV169" s="1595"/>
      <c r="AW169" s="1595"/>
      <c r="AX169" s="238" t="s">
        <v>386</v>
      </c>
      <c r="AY169" s="1595"/>
      <c r="AZ169" s="1595"/>
      <c r="BA169" s="1595"/>
      <c r="BB169" s="1595"/>
      <c r="BC169" s="1595"/>
      <c r="BD169" s="1595"/>
      <c r="BE169" s="1595"/>
      <c r="BF169" s="1595"/>
      <c r="BG169" s="45"/>
      <c r="BH169" s="80"/>
      <c r="BI169" s="80"/>
      <c r="BJ169" s="80"/>
    </row>
    <row r="170" spans="1:62" ht="12.95" customHeight="1" x14ac:dyDescent="0.15">
      <c r="A170" s="1641"/>
      <c r="B170" s="1642"/>
      <c r="C170" s="1642"/>
      <c r="D170" s="1642"/>
      <c r="E170" s="1642"/>
      <c r="F170" s="1642"/>
      <c r="G170" s="1642"/>
      <c r="H170" s="963"/>
      <c r="I170" s="964"/>
      <c r="J170" s="964"/>
      <c r="K170" s="964"/>
      <c r="L170" s="964"/>
      <c r="M170" s="964"/>
      <c r="N170" s="965"/>
      <c r="O170" s="1725"/>
      <c r="P170" s="1725"/>
      <c r="Q170" s="1725"/>
      <c r="R170" s="1725"/>
      <c r="S170" s="1725"/>
      <c r="T170" s="1725"/>
      <c r="U170" s="1725"/>
      <c r="V170" s="1725"/>
      <c r="W170" s="1725"/>
      <c r="X170" s="1725"/>
      <c r="Y170" s="1725"/>
      <c r="Z170" s="1725"/>
      <c r="AA170" s="1725"/>
      <c r="AB170" s="1725"/>
      <c r="AC170" s="1725"/>
      <c r="AD170" s="1725"/>
      <c r="AE170" s="1592"/>
      <c r="AF170" s="1593"/>
      <c r="AG170" s="1593"/>
      <c r="AH170" s="1593"/>
      <c r="AI170" s="1593"/>
      <c r="AJ170" s="1593"/>
      <c r="AK170" s="1594"/>
      <c r="AL170" s="1592"/>
      <c r="AM170" s="1593"/>
      <c r="AN170" s="1593"/>
      <c r="AO170" s="1594"/>
      <c r="AP170" s="1595"/>
      <c r="AQ170" s="1595"/>
      <c r="AR170" s="1595"/>
      <c r="AS170" s="1595"/>
      <c r="AT170" s="1595"/>
      <c r="AU170" s="1595"/>
      <c r="AV170" s="1595"/>
      <c r="AW170" s="1595"/>
      <c r="AX170" s="238" t="s">
        <v>386</v>
      </c>
      <c r="AY170" s="1595"/>
      <c r="AZ170" s="1595"/>
      <c r="BA170" s="1595"/>
      <c r="BB170" s="1595"/>
      <c r="BC170" s="1595"/>
      <c r="BD170" s="1595"/>
      <c r="BE170" s="1595"/>
      <c r="BF170" s="1595"/>
      <c r="BG170" s="45"/>
      <c r="BH170" s="80"/>
      <c r="BI170" s="80"/>
      <c r="BJ170" s="80"/>
    </row>
    <row r="171" spans="1:62" ht="12.95" customHeight="1" x14ac:dyDescent="0.15">
      <c r="A171" s="1643"/>
      <c r="B171" s="1644"/>
      <c r="C171" s="1644"/>
      <c r="D171" s="1644"/>
      <c r="E171" s="1644"/>
      <c r="F171" s="1644"/>
      <c r="G171" s="1644"/>
      <c r="H171" s="1722"/>
      <c r="I171" s="1723"/>
      <c r="J171" s="1723"/>
      <c r="K171" s="1723"/>
      <c r="L171" s="1723"/>
      <c r="M171" s="1723"/>
      <c r="N171" s="1724"/>
      <c r="O171" s="1726"/>
      <c r="P171" s="1726"/>
      <c r="Q171" s="1726"/>
      <c r="R171" s="1726"/>
      <c r="S171" s="1726"/>
      <c r="T171" s="1726"/>
      <c r="U171" s="1726"/>
      <c r="V171" s="1726"/>
      <c r="W171" s="1726"/>
      <c r="X171" s="1726"/>
      <c r="Y171" s="1726"/>
      <c r="Z171" s="1726"/>
      <c r="AA171" s="1726"/>
      <c r="AB171" s="1726"/>
      <c r="AC171" s="1726"/>
      <c r="AD171" s="1726"/>
      <c r="AE171" s="1592"/>
      <c r="AF171" s="1593"/>
      <c r="AG171" s="1593"/>
      <c r="AH171" s="1593"/>
      <c r="AI171" s="1593"/>
      <c r="AJ171" s="1593"/>
      <c r="AK171" s="1594"/>
      <c r="AL171" s="1592"/>
      <c r="AM171" s="1593"/>
      <c r="AN171" s="1593"/>
      <c r="AO171" s="1594"/>
      <c r="AP171" s="1595"/>
      <c r="AQ171" s="1595"/>
      <c r="AR171" s="1595"/>
      <c r="AS171" s="1595"/>
      <c r="AT171" s="1595"/>
      <c r="AU171" s="1595"/>
      <c r="AV171" s="1595"/>
      <c r="AW171" s="1595"/>
      <c r="AX171" s="238" t="s">
        <v>386</v>
      </c>
      <c r="AY171" s="1595"/>
      <c r="AZ171" s="1595"/>
      <c r="BA171" s="1595"/>
      <c r="BB171" s="1595"/>
      <c r="BC171" s="1595"/>
      <c r="BD171" s="1595"/>
      <c r="BE171" s="1595"/>
      <c r="BF171" s="1595"/>
      <c r="BG171" s="45"/>
      <c r="BH171" s="80"/>
      <c r="BI171" s="80"/>
      <c r="BJ171" s="80"/>
    </row>
    <row r="172" spans="1:62" ht="12.95" customHeight="1" x14ac:dyDescent="0.15">
      <c r="A172" s="1643"/>
      <c r="B172" s="1644"/>
      <c r="C172" s="1644"/>
      <c r="D172" s="1644"/>
      <c r="E172" s="1644"/>
      <c r="F172" s="1644"/>
      <c r="G172" s="1644"/>
      <c r="H172" s="1722"/>
      <c r="I172" s="1723"/>
      <c r="J172" s="1723"/>
      <c r="K172" s="1723"/>
      <c r="L172" s="1723"/>
      <c r="M172" s="1723"/>
      <c r="N172" s="1724"/>
      <c r="O172" s="1726"/>
      <c r="P172" s="1726"/>
      <c r="Q172" s="1726"/>
      <c r="R172" s="1726"/>
      <c r="S172" s="1726"/>
      <c r="T172" s="1726"/>
      <c r="U172" s="1726"/>
      <c r="V172" s="1726"/>
      <c r="W172" s="1726"/>
      <c r="X172" s="1726"/>
      <c r="Y172" s="1726"/>
      <c r="Z172" s="1726"/>
      <c r="AA172" s="1726"/>
      <c r="AB172" s="1726"/>
      <c r="AC172" s="1726"/>
      <c r="AD172" s="1726"/>
      <c r="AE172" s="1592"/>
      <c r="AF172" s="1593"/>
      <c r="AG172" s="1593"/>
      <c r="AH172" s="1593"/>
      <c r="AI172" s="1593"/>
      <c r="AJ172" s="1593"/>
      <c r="AK172" s="1594"/>
      <c r="AL172" s="1592"/>
      <c r="AM172" s="1593"/>
      <c r="AN172" s="1593"/>
      <c r="AO172" s="1594"/>
      <c r="AP172" s="1595"/>
      <c r="AQ172" s="1595"/>
      <c r="AR172" s="1595"/>
      <c r="AS172" s="1595"/>
      <c r="AT172" s="1595"/>
      <c r="AU172" s="1595"/>
      <c r="AV172" s="1595"/>
      <c r="AW172" s="1595"/>
      <c r="AX172" s="238" t="s">
        <v>386</v>
      </c>
      <c r="AY172" s="1595"/>
      <c r="AZ172" s="1595"/>
      <c r="BA172" s="1595"/>
      <c r="BB172" s="1595"/>
      <c r="BC172" s="1595"/>
      <c r="BD172" s="1595"/>
      <c r="BE172" s="1595"/>
      <c r="BF172" s="1595"/>
      <c r="BG172" s="45"/>
      <c r="BH172" s="80"/>
      <c r="BI172" s="80"/>
      <c r="BJ172" s="80"/>
    </row>
    <row r="173" spans="1:62" ht="12.95" customHeight="1" x14ac:dyDescent="0.15">
      <c r="A173" s="1648"/>
      <c r="B173" s="1649"/>
      <c r="C173" s="1649"/>
      <c r="D173" s="1649"/>
      <c r="E173" s="1649"/>
      <c r="F173" s="1649"/>
      <c r="G173" s="1649"/>
      <c r="H173" s="1722"/>
      <c r="I173" s="1723"/>
      <c r="J173" s="1723"/>
      <c r="K173" s="1723"/>
      <c r="L173" s="1723"/>
      <c r="M173" s="1723"/>
      <c r="N173" s="1724"/>
      <c r="O173" s="1727"/>
      <c r="P173" s="1727"/>
      <c r="Q173" s="1727"/>
      <c r="R173" s="1727"/>
      <c r="S173" s="1727"/>
      <c r="T173" s="1727"/>
      <c r="U173" s="1727"/>
      <c r="V173" s="1727"/>
      <c r="W173" s="1727"/>
      <c r="X173" s="1727"/>
      <c r="Y173" s="1727"/>
      <c r="Z173" s="1727"/>
      <c r="AA173" s="1727"/>
      <c r="AB173" s="1727"/>
      <c r="AC173" s="1727"/>
      <c r="AD173" s="1727"/>
      <c r="AE173" s="1592"/>
      <c r="AF173" s="1593"/>
      <c r="AG173" s="1593"/>
      <c r="AH173" s="1593"/>
      <c r="AI173" s="1593"/>
      <c r="AJ173" s="1593"/>
      <c r="AK173" s="1594"/>
      <c r="AL173" s="1592"/>
      <c r="AM173" s="1593"/>
      <c r="AN173" s="1593"/>
      <c r="AO173" s="1594"/>
      <c r="AP173" s="1595"/>
      <c r="AQ173" s="1595"/>
      <c r="AR173" s="1595"/>
      <c r="AS173" s="1595"/>
      <c r="AT173" s="1595"/>
      <c r="AU173" s="1595"/>
      <c r="AV173" s="1595"/>
      <c r="AW173" s="1595"/>
      <c r="AX173" s="238" t="s">
        <v>386</v>
      </c>
      <c r="AY173" s="1595"/>
      <c r="AZ173" s="1595"/>
      <c r="BA173" s="1595"/>
      <c r="BB173" s="1595"/>
      <c r="BC173" s="1595"/>
      <c r="BD173" s="1595"/>
      <c r="BE173" s="1595"/>
      <c r="BF173" s="1595"/>
      <c r="BG173" s="45"/>
      <c r="BH173" s="80"/>
      <c r="BI173" s="80"/>
      <c r="BJ173" s="80"/>
    </row>
    <row r="174" spans="1:62" ht="12.95" customHeight="1" x14ac:dyDescent="0.15">
      <c r="A174" s="1650"/>
      <c r="B174" s="1651"/>
      <c r="C174" s="1651"/>
      <c r="D174" s="1651"/>
      <c r="E174" s="1651"/>
      <c r="F174" s="1651"/>
      <c r="G174" s="1651"/>
      <c r="H174" s="966"/>
      <c r="I174" s="967"/>
      <c r="J174" s="967"/>
      <c r="K174" s="967"/>
      <c r="L174" s="967"/>
      <c r="M174" s="967"/>
      <c r="N174" s="968"/>
      <c r="O174" s="1728"/>
      <c r="P174" s="1728"/>
      <c r="Q174" s="1728"/>
      <c r="R174" s="1728"/>
      <c r="S174" s="1728"/>
      <c r="T174" s="1728"/>
      <c r="U174" s="1728"/>
      <c r="V174" s="1728"/>
      <c r="W174" s="1728"/>
      <c r="X174" s="1728"/>
      <c r="Y174" s="1728"/>
      <c r="Z174" s="1728"/>
      <c r="AA174" s="1728"/>
      <c r="AB174" s="1728"/>
      <c r="AC174" s="1728"/>
      <c r="AD174" s="1728"/>
      <c r="AE174" s="1592"/>
      <c r="AF174" s="1593"/>
      <c r="AG174" s="1593"/>
      <c r="AH174" s="1593"/>
      <c r="AI174" s="1593"/>
      <c r="AJ174" s="1593"/>
      <c r="AK174" s="1594"/>
      <c r="AL174" s="1592"/>
      <c r="AM174" s="1593"/>
      <c r="AN174" s="1593"/>
      <c r="AO174" s="1594"/>
      <c r="AP174" s="1595"/>
      <c r="AQ174" s="1595"/>
      <c r="AR174" s="1595"/>
      <c r="AS174" s="1595"/>
      <c r="AT174" s="1595"/>
      <c r="AU174" s="1595"/>
      <c r="AV174" s="1595"/>
      <c r="AW174" s="1595"/>
      <c r="AX174" s="238" t="s">
        <v>386</v>
      </c>
      <c r="AY174" s="1595"/>
      <c r="AZ174" s="1595"/>
      <c r="BA174" s="1595"/>
      <c r="BB174" s="1595"/>
      <c r="BC174" s="1595"/>
      <c r="BD174" s="1595"/>
      <c r="BE174" s="1595"/>
      <c r="BF174" s="1595"/>
      <c r="BG174" s="45"/>
      <c r="BH174" s="80"/>
      <c r="BI174" s="80"/>
      <c r="BJ174" s="80"/>
    </row>
    <row r="175" spans="1:62" ht="12.95" customHeight="1" x14ac:dyDescent="0.15">
      <c r="A175" s="1641"/>
      <c r="B175" s="1642"/>
      <c r="C175" s="1642"/>
      <c r="D175" s="1642"/>
      <c r="E175" s="1642"/>
      <c r="F175" s="1642"/>
      <c r="G175" s="1642"/>
      <c r="H175" s="963"/>
      <c r="I175" s="964"/>
      <c r="J175" s="964"/>
      <c r="K175" s="964"/>
      <c r="L175" s="964"/>
      <c r="M175" s="964"/>
      <c r="N175" s="965"/>
      <c r="O175" s="1725"/>
      <c r="P175" s="1725"/>
      <c r="Q175" s="1725"/>
      <c r="R175" s="1725"/>
      <c r="S175" s="1725"/>
      <c r="T175" s="1725"/>
      <c r="U175" s="1725"/>
      <c r="V175" s="1725"/>
      <c r="W175" s="1725"/>
      <c r="X175" s="1725"/>
      <c r="Y175" s="1725"/>
      <c r="Z175" s="1725"/>
      <c r="AA175" s="1725"/>
      <c r="AB175" s="1725"/>
      <c r="AC175" s="1725"/>
      <c r="AD175" s="1725"/>
      <c r="AE175" s="1592"/>
      <c r="AF175" s="1593"/>
      <c r="AG175" s="1593"/>
      <c r="AH175" s="1593"/>
      <c r="AI175" s="1593"/>
      <c r="AJ175" s="1593"/>
      <c r="AK175" s="1594"/>
      <c r="AL175" s="1592"/>
      <c r="AM175" s="1593"/>
      <c r="AN175" s="1593"/>
      <c r="AO175" s="1594"/>
      <c r="AP175" s="1595"/>
      <c r="AQ175" s="1595"/>
      <c r="AR175" s="1595"/>
      <c r="AS175" s="1595"/>
      <c r="AT175" s="1595"/>
      <c r="AU175" s="1595"/>
      <c r="AV175" s="1595"/>
      <c r="AW175" s="1595"/>
      <c r="AX175" s="238" t="s">
        <v>386</v>
      </c>
      <c r="AY175" s="1595"/>
      <c r="AZ175" s="1595"/>
      <c r="BA175" s="1595"/>
      <c r="BB175" s="1595"/>
      <c r="BC175" s="1595"/>
      <c r="BD175" s="1595"/>
      <c r="BE175" s="1595"/>
      <c r="BF175" s="1595"/>
      <c r="BG175" s="45"/>
      <c r="BH175" s="80"/>
      <c r="BI175" s="80"/>
      <c r="BJ175" s="80"/>
    </row>
    <row r="176" spans="1:62" ht="12.95" customHeight="1" x14ac:dyDescent="0.15">
      <c r="A176" s="1643"/>
      <c r="B176" s="1644"/>
      <c r="C176" s="1644"/>
      <c r="D176" s="1644"/>
      <c r="E176" s="1644"/>
      <c r="F176" s="1644"/>
      <c r="G176" s="1644"/>
      <c r="H176" s="1722"/>
      <c r="I176" s="1723"/>
      <c r="J176" s="1723"/>
      <c r="K176" s="1723"/>
      <c r="L176" s="1723"/>
      <c r="M176" s="1723"/>
      <c r="N176" s="1724"/>
      <c r="O176" s="1726"/>
      <c r="P176" s="1726"/>
      <c r="Q176" s="1726"/>
      <c r="R176" s="1726"/>
      <c r="S176" s="1726"/>
      <c r="T176" s="1726"/>
      <c r="U176" s="1726"/>
      <c r="V176" s="1726"/>
      <c r="W176" s="1726"/>
      <c r="X176" s="1726"/>
      <c r="Y176" s="1726"/>
      <c r="Z176" s="1726"/>
      <c r="AA176" s="1726"/>
      <c r="AB176" s="1726"/>
      <c r="AC176" s="1726"/>
      <c r="AD176" s="1726"/>
      <c r="AE176" s="1592"/>
      <c r="AF176" s="1593"/>
      <c r="AG176" s="1593"/>
      <c r="AH176" s="1593"/>
      <c r="AI176" s="1593"/>
      <c r="AJ176" s="1593"/>
      <c r="AK176" s="1594"/>
      <c r="AL176" s="1592"/>
      <c r="AM176" s="1593"/>
      <c r="AN176" s="1593"/>
      <c r="AO176" s="1594"/>
      <c r="AP176" s="1595"/>
      <c r="AQ176" s="1595"/>
      <c r="AR176" s="1595"/>
      <c r="AS176" s="1595"/>
      <c r="AT176" s="1595"/>
      <c r="AU176" s="1595"/>
      <c r="AV176" s="1595"/>
      <c r="AW176" s="1595"/>
      <c r="AX176" s="238" t="s">
        <v>386</v>
      </c>
      <c r="AY176" s="1595"/>
      <c r="AZ176" s="1595"/>
      <c r="BA176" s="1595"/>
      <c r="BB176" s="1595"/>
      <c r="BC176" s="1595"/>
      <c r="BD176" s="1595"/>
      <c r="BE176" s="1595"/>
      <c r="BF176" s="1595"/>
      <c r="BG176" s="45"/>
      <c r="BH176" s="80"/>
      <c r="BI176" s="80"/>
      <c r="BJ176" s="80"/>
    </row>
    <row r="177" spans="1:62" ht="12.95" customHeight="1" x14ac:dyDescent="0.15">
      <c r="A177" s="1643"/>
      <c r="B177" s="1644"/>
      <c r="C177" s="1644"/>
      <c r="D177" s="1644"/>
      <c r="E177" s="1644"/>
      <c r="F177" s="1644"/>
      <c r="G177" s="1644"/>
      <c r="H177" s="1722"/>
      <c r="I177" s="1723"/>
      <c r="J177" s="1723"/>
      <c r="K177" s="1723"/>
      <c r="L177" s="1723"/>
      <c r="M177" s="1723"/>
      <c r="N177" s="1724"/>
      <c r="O177" s="1726"/>
      <c r="P177" s="1726"/>
      <c r="Q177" s="1726"/>
      <c r="R177" s="1726"/>
      <c r="S177" s="1726"/>
      <c r="T177" s="1726"/>
      <c r="U177" s="1726"/>
      <c r="V177" s="1726"/>
      <c r="W177" s="1726"/>
      <c r="X177" s="1726"/>
      <c r="Y177" s="1726"/>
      <c r="Z177" s="1726"/>
      <c r="AA177" s="1726"/>
      <c r="AB177" s="1726"/>
      <c r="AC177" s="1726"/>
      <c r="AD177" s="1726"/>
      <c r="AE177" s="1592"/>
      <c r="AF177" s="1593"/>
      <c r="AG177" s="1593"/>
      <c r="AH177" s="1593"/>
      <c r="AI177" s="1593"/>
      <c r="AJ177" s="1593"/>
      <c r="AK177" s="1594"/>
      <c r="AL177" s="1592"/>
      <c r="AM177" s="1593"/>
      <c r="AN177" s="1593"/>
      <c r="AO177" s="1594"/>
      <c r="AP177" s="1595"/>
      <c r="AQ177" s="1595"/>
      <c r="AR177" s="1595"/>
      <c r="AS177" s="1595"/>
      <c r="AT177" s="1595"/>
      <c r="AU177" s="1595"/>
      <c r="AV177" s="1595"/>
      <c r="AW177" s="1595"/>
      <c r="AX177" s="238" t="s">
        <v>386</v>
      </c>
      <c r="AY177" s="1595"/>
      <c r="AZ177" s="1595"/>
      <c r="BA177" s="1595"/>
      <c r="BB177" s="1595"/>
      <c r="BC177" s="1595"/>
      <c r="BD177" s="1595"/>
      <c r="BE177" s="1595"/>
      <c r="BF177" s="1595"/>
      <c r="BG177" s="45"/>
      <c r="BH177" s="80"/>
      <c r="BI177" s="80"/>
      <c r="BJ177" s="80"/>
    </row>
    <row r="178" spans="1:62" ht="12.95" customHeight="1" x14ac:dyDescent="0.15">
      <c r="A178" s="1648"/>
      <c r="B178" s="1649"/>
      <c r="C178" s="1649"/>
      <c r="D178" s="1649"/>
      <c r="E178" s="1649"/>
      <c r="F178" s="1649"/>
      <c r="G178" s="1649"/>
      <c r="H178" s="1722"/>
      <c r="I178" s="1723"/>
      <c r="J178" s="1723"/>
      <c r="K178" s="1723"/>
      <c r="L178" s="1723"/>
      <c r="M178" s="1723"/>
      <c r="N178" s="1724"/>
      <c r="O178" s="1727"/>
      <c r="P178" s="1727"/>
      <c r="Q178" s="1727"/>
      <c r="R178" s="1727"/>
      <c r="S178" s="1727"/>
      <c r="T178" s="1727"/>
      <c r="U178" s="1727"/>
      <c r="V178" s="1727"/>
      <c r="W178" s="1727"/>
      <c r="X178" s="1727"/>
      <c r="Y178" s="1727"/>
      <c r="Z178" s="1727"/>
      <c r="AA178" s="1727"/>
      <c r="AB178" s="1727"/>
      <c r="AC178" s="1727"/>
      <c r="AD178" s="1727"/>
      <c r="AE178" s="1592"/>
      <c r="AF178" s="1593"/>
      <c r="AG178" s="1593"/>
      <c r="AH178" s="1593"/>
      <c r="AI178" s="1593"/>
      <c r="AJ178" s="1593"/>
      <c r="AK178" s="1594"/>
      <c r="AL178" s="1592"/>
      <c r="AM178" s="1593"/>
      <c r="AN178" s="1593"/>
      <c r="AO178" s="1594"/>
      <c r="AP178" s="1595"/>
      <c r="AQ178" s="1595"/>
      <c r="AR178" s="1595"/>
      <c r="AS178" s="1595"/>
      <c r="AT178" s="1595"/>
      <c r="AU178" s="1595"/>
      <c r="AV178" s="1595"/>
      <c r="AW178" s="1595"/>
      <c r="AX178" s="238" t="s">
        <v>386</v>
      </c>
      <c r="AY178" s="1595"/>
      <c r="AZ178" s="1595"/>
      <c r="BA178" s="1595"/>
      <c r="BB178" s="1595"/>
      <c r="BC178" s="1595"/>
      <c r="BD178" s="1595"/>
      <c r="BE178" s="1595"/>
      <c r="BF178" s="1595"/>
      <c r="BG178" s="45"/>
      <c r="BH178" s="80"/>
      <c r="BI178" s="80"/>
      <c r="BJ178" s="80"/>
    </row>
    <row r="179" spans="1:62" ht="12.95" customHeight="1" x14ac:dyDescent="0.15">
      <c r="A179" s="1650"/>
      <c r="B179" s="1651"/>
      <c r="C179" s="1651"/>
      <c r="D179" s="1651"/>
      <c r="E179" s="1651"/>
      <c r="F179" s="1651"/>
      <c r="G179" s="1651"/>
      <c r="H179" s="966"/>
      <c r="I179" s="967"/>
      <c r="J179" s="967"/>
      <c r="K179" s="967"/>
      <c r="L179" s="967"/>
      <c r="M179" s="967"/>
      <c r="N179" s="968"/>
      <c r="O179" s="1728"/>
      <c r="P179" s="1728"/>
      <c r="Q179" s="1728"/>
      <c r="R179" s="1728"/>
      <c r="S179" s="1728"/>
      <c r="T179" s="1728"/>
      <c r="U179" s="1728"/>
      <c r="V179" s="1728"/>
      <c r="W179" s="1728"/>
      <c r="X179" s="1728"/>
      <c r="Y179" s="1728"/>
      <c r="Z179" s="1728"/>
      <c r="AA179" s="1728"/>
      <c r="AB179" s="1728"/>
      <c r="AC179" s="1728"/>
      <c r="AD179" s="1728"/>
      <c r="AE179" s="1592"/>
      <c r="AF179" s="1593"/>
      <c r="AG179" s="1593"/>
      <c r="AH179" s="1593"/>
      <c r="AI179" s="1593"/>
      <c r="AJ179" s="1593"/>
      <c r="AK179" s="1594"/>
      <c r="AL179" s="1592"/>
      <c r="AM179" s="1593"/>
      <c r="AN179" s="1593"/>
      <c r="AO179" s="1594"/>
      <c r="AP179" s="1595"/>
      <c r="AQ179" s="1595"/>
      <c r="AR179" s="1595"/>
      <c r="AS179" s="1595"/>
      <c r="AT179" s="1595"/>
      <c r="AU179" s="1595"/>
      <c r="AV179" s="1595"/>
      <c r="AW179" s="1595"/>
      <c r="AX179" s="238" t="s">
        <v>386</v>
      </c>
      <c r="AY179" s="1595"/>
      <c r="AZ179" s="1595"/>
      <c r="BA179" s="1595"/>
      <c r="BB179" s="1595"/>
      <c r="BC179" s="1595"/>
      <c r="BD179" s="1595"/>
      <c r="BE179" s="1595"/>
      <c r="BF179" s="1595"/>
      <c r="BG179" s="45"/>
      <c r="BH179" s="80"/>
      <c r="BI179" s="80"/>
      <c r="BJ179" s="80"/>
    </row>
    <row r="180" spans="1:62" ht="12.95" customHeight="1" x14ac:dyDescent="0.15">
      <c r="A180" s="1641"/>
      <c r="B180" s="1642"/>
      <c r="C180" s="1642"/>
      <c r="D180" s="1642"/>
      <c r="E180" s="1642"/>
      <c r="F180" s="1642"/>
      <c r="G180" s="1642"/>
      <c r="H180" s="963"/>
      <c r="I180" s="964"/>
      <c r="J180" s="964"/>
      <c r="K180" s="964"/>
      <c r="L180" s="964"/>
      <c r="M180" s="964"/>
      <c r="N180" s="965"/>
      <c r="O180" s="1725"/>
      <c r="P180" s="1725"/>
      <c r="Q180" s="1725"/>
      <c r="R180" s="1725"/>
      <c r="S180" s="1725"/>
      <c r="T180" s="1725"/>
      <c r="U180" s="1725"/>
      <c r="V180" s="1725"/>
      <c r="W180" s="1725"/>
      <c r="X180" s="1725"/>
      <c r="Y180" s="1725"/>
      <c r="Z180" s="1725"/>
      <c r="AA180" s="1725"/>
      <c r="AB180" s="1725"/>
      <c r="AC180" s="1725"/>
      <c r="AD180" s="1725"/>
      <c r="AE180" s="1592"/>
      <c r="AF180" s="1593"/>
      <c r="AG180" s="1593"/>
      <c r="AH180" s="1593"/>
      <c r="AI180" s="1593"/>
      <c r="AJ180" s="1593"/>
      <c r="AK180" s="1594"/>
      <c r="AL180" s="1592"/>
      <c r="AM180" s="1593"/>
      <c r="AN180" s="1593"/>
      <c r="AO180" s="1594"/>
      <c r="AP180" s="1595"/>
      <c r="AQ180" s="1595"/>
      <c r="AR180" s="1595"/>
      <c r="AS180" s="1595"/>
      <c r="AT180" s="1595"/>
      <c r="AU180" s="1595"/>
      <c r="AV180" s="1595"/>
      <c r="AW180" s="1595"/>
      <c r="AX180" s="238" t="s">
        <v>386</v>
      </c>
      <c r="AY180" s="1595"/>
      <c r="AZ180" s="1595"/>
      <c r="BA180" s="1595"/>
      <c r="BB180" s="1595"/>
      <c r="BC180" s="1595"/>
      <c r="BD180" s="1595"/>
      <c r="BE180" s="1595"/>
      <c r="BF180" s="1595"/>
      <c r="BG180" s="45"/>
      <c r="BH180" s="80"/>
      <c r="BI180" s="80"/>
      <c r="BJ180" s="80"/>
    </row>
    <row r="181" spans="1:62" ht="12.95" customHeight="1" x14ac:dyDescent="0.15">
      <c r="A181" s="1643"/>
      <c r="B181" s="1644"/>
      <c r="C181" s="1644"/>
      <c r="D181" s="1644"/>
      <c r="E181" s="1644"/>
      <c r="F181" s="1644"/>
      <c r="G181" s="1644"/>
      <c r="H181" s="1722"/>
      <c r="I181" s="1723"/>
      <c r="J181" s="1723"/>
      <c r="K181" s="1723"/>
      <c r="L181" s="1723"/>
      <c r="M181" s="1723"/>
      <c r="N181" s="1724"/>
      <c r="O181" s="1726"/>
      <c r="P181" s="1726"/>
      <c r="Q181" s="1726"/>
      <c r="R181" s="1726"/>
      <c r="S181" s="1726"/>
      <c r="T181" s="1726"/>
      <c r="U181" s="1726"/>
      <c r="V181" s="1726"/>
      <c r="W181" s="1726"/>
      <c r="X181" s="1726"/>
      <c r="Y181" s="1726"/>
      <c r="Z181" s="1726"/>
      <c r="AA181" s="1726"/>
      <c r="AB181" s="1726"/>
      <c r="AC181" s="1726"/>
      <c r="AD181" s="1726"/>
      <c r="AE181" s="1592"/>
      <c r="AF181" s="1593"/>
      <c r="AG181" s="1593"/>
      <c r="AH181" s="1593"/>
      <c r="AI181" s="1593"/>
      <c r="AJ181" s="1593"/>
      <c r="AK181" s="1594"/>
      <c r="AL181" s="1592"/>
      <c r="AM181" s="1593"/>
      <c r="AN181" s="1593"/>
      <c r="AO181" s="1594"/>
      <c r="AP181" s="1595"/>
      <c r="AQ181" s="1595"/>
      <c r="AR181" s="1595"/>
      <c r="AS181" s="1595"/>
      <c r="AT181" s="1595"/>
      <c r="AU181" s="1595"/>
      <c r="AV181" s="1595"/>
      <c r="AW181" s="1595"/>
      <c r="AX181" s="238" t="s">
        <v>386</v>
      </c>
      <c r="AY181" s="1595"/>
      <c r="AZ181" s="1595"/>
      <c r="BA181" s="1595"/>
      <c r="BB181" s="1595"/>
      <c r="BC181" s="1595"/>
      <c r="BD181" s="1595"/>
      <c r="BE181" s="1595"/>
      <c r="BF181" s="1595"/>
      <c r="BG181" s="45"/>
      <c r="BH181" s="80"/>
      <c r="BI181" s="80"/>
      <c r="BJ181" s="80"/>
    </row>
    <row r="182" spans="1:62" ht="12.95" customHeight="1" x14ac:dyDescent="0.15">
      <c r="A182" s="1643"/>
      <c r="B182" s="1644"/>
      <c r="C182" s="1644"/>
      <c r="D182" s="1644"/>
      <c r="E182" s="1644"/>
      <c r="F182" s="1644"/>
      <c r="G182" s="1644"/>
      <c r="H182" s="1722"/>
      <c r="I182" s="1723"/>
      <c r="J182" s="1723"/>
      <c r="K182" s="1723"/>
      <c r="L182" s="1723"/>
      <c r="M182" s="1723"/>
      <c r="N182" s="1724"/>
      <c r="O182" s="1726"/>
      <c r="P182" s="1726"/>
      <c r="Q182" s="1726"/>
      <c r="R182" s="1726"/>
      <c r="S182" s="1726"/>
      <c r="T182" s="1726"/>
      <c r="U182" s="1726"/>
      <c r="V182" s="1726"/>
      <c r="W182" s="1726"/>
      <c r="X182" s="1726"/>
      <c r="Y182" s="1726"/>
      <c r="Z182" s="1726"/>
      <c r="AA182" s="1726"/>
      <c r="AB182" s="1726"/>
      <c r="AC182" s="1726"/>
      <c r="AD182" s="1726"/>
      <c r="AE182" s="1592"/>
      <c r="AF182" s="1593"/>
      <c r="AG182" s="1593"/>
      <c r="AH182" s="1593"/>
      <c r="AI182" s="1593"/>
      <c r="AJ182" s="1593"/>
      <c r="AK182" s="1594"/>
      <c r="AL182" s="1592"/>
      <c r="AM182" s="1593"/>
      <c r="AN182" s="1593"/>
      <c r="AO182" s="1594"/>
      <c r="AP182" s="1595"/>
      <c r="AQ182" s="1595"/>
      <c r="AR182" s="1595"/>
      <c r="AS182" s="1595"/>
      <c r="AT182" s="1595"/>
      <c r="AU182" s="1595"/>
      <c r="AV182" s="1595"/>
      <c r="AW182" s="1595"/>
      <c r="AX182" s="238" t="s">
        <v>386</v>
      </c>
      <c r="AY182" s="1595"/>
      <c r="AZ182" s="1595"/>
      <c r="BA182" s="1595"/>
      <c r="BB182" s="1595"/>
      <c r="BC182" s="1595"/>
      <c r="BD182" s="1595"/>
      <c r="BE182" s="1595"/>
      <c r="BF182" s="1595"/>
      <c r="BG182" s="45"/>
      <c r="BH182" s="80"/>
      <c r="BI182" s="80"/>
      <c r="BJ182" s="80"/>
    </row>
    <row r="183" spans="1:62" ht="12.95" customHeight="1" x14ac:dyDescent="0.15">
      <c r="A183" s="1648"/>
      <c r="B183" s="1649"/>
      <c r="C183" s="1649"/>
      <c r="D183" s="1649"/>
      <c r="E183" s="1649"/>
      <c r="F183" s="1649"/>
      <c r="G183" s="1649"/>
      <c r="H183" s="1722"/>
      <c r="I183" s="1723"/>
      <c r="J183" s="1723"/>
      <c r="K183" s="1723"/>
      <c r="L183" s="1723"/>
      <c r="M183" s="1723"/>
      <c r="N183" s="1724"/>
      <c r="O183" s="1727"/>
      <c r="P183" s="1727"/>
      <c r="Q183" s="1727"/>
      <c r="R183" s="1727"/>
      <c r="S183" s="1727"/>
      <c r="T183" s="1727"/>
      <c r="U183" s="1727"/>
      <c r="V183" s="1727"/>
      <c r="W183" s="1727"/>
      <c r="X183" s="1727"/>
      <c r="Y183" s="1727"/>
      <c r="Z183" s="1727"/>
      <c r="AA183" s="1727"/>
      <c r="AB183" s="1727"/>
      <c r="AC183" s="1727"/>
      <c r="AD183" s="1727"/>
      <c r="AE183" s="1592"/>
      <c r="AF183" s="1593"/>
      <c r="AG183" s="1593"/>
      <c r="AH183" s="1593"/>
      <c r="AI183" s="1593"/>
      <c r="AJ183" s="1593"/>
      <c r="AK183" s="1594"/>
      <c r="AL183" s="1592"/>
      <c r="AM183" s="1593"/>
      <c r="AN183" s="1593"/>
      <c r="AO183" s="1594"/>
      <c r="AP183" s="1595"/>
      <c r="AQ183" s="1595"/>
      <c r="AR183" s="1595"/>
      <c r="AS183" s="1595"/>
      <c r="AT183" s="1595"/>
      <c r="AU183" s="1595"/>
      <c r="AV183" s="1595"/>
      <c r="AW183" s="1595"/>
      <c r="AX183" s="238" t="s">
        <v>386</v>
      </c>
      <c r="AY183" s="1595"/>
      <c r="AZ183" s="1595"/>
      <c r="BA183" s="1595"/>
      <c r="BB183" s="1595"/>
      <c r="BC183" s="1595"/>
      <c r="BD183" s="1595"/>
      <c r="BE183" s="1595"/>
      <c r="BF183" s="1595"/>
      <c r="BG183" s="45"/>
      <c r="BH183" s="80"/>
      <c r="BI183" s="80"/>
      <c r="BJ183" s="80"/>
    </row>
    <row r="184" spans="1:62" ht="12.95" customHeight="1" x14ac:dyDescent="0.15">
      <c r="A184" s="1650"/>
      <c r="B184" s="1651"/>
      <c r="C184" s="1651"/>
      <c r="D184" s="1651"/>
      <c r="E184" s="1651"/>
      <c r="F184" s="1651"/>
      <c r="G184" s="1651"/>
      <c r="H184" s="966"/>
      <c r="I184" s="967"/>
      <c r="J184" s="967"/>
      <c r="K184" s="967"/>
      <c r="L184" s="967"/>
      <c r="M184" s="967"/>
      <c r="N184" s="968"/>
      <c r="O184" s="1728"/>
      <c r="P184" s="1728"/>
      <c r="Q184" s="1728"/>
      <c r="R184" s="1728"/>
      <c r="S184" s="1728"/>
      <c r="T184" s="1728"/>
      <c r="U184" s="1728"/>
      <c r="V184" s="1728"/>
      <c r="W184" s="1728"/>
      <c r="X184" s="1728"/>
      <c r="Y184" s="1728"/>
      <c r="Z184" s="1728"/>
      <c r="AA184" s="1728"/>
      <c r="AB184" s="1728"/>
      <c r="AC184" s="1728"/>
      <c r="AD184" s="1728"/>
      <c r="AE184" s="1592"/>
      <c r="AF184" s="1593"/>
      <c r="AG184" s="1593"/>
      <c r="AH184" s="1593"/>
      <c r="AI184" s="1593"/>
      <c r="AJ184" s="1593"/>
      <c r="AK184" s="1594"/>
      <c r="AL184" s="1592"/>
      <c r="AM184" s="1593"/>
      <c r="AN184" s="1593"/>
      <c r="AO184" s="1594"/>
      <c r="AP184" s="1595"/>
      <c r="AQ184" s="1595"/>
      <c r="AR184" s="1595"/>
      <c r="AS184" s="1595"/>
      <c r="AT184" s="1595"/>
      <c r="AU184" s="1595"/>
      <c r="AV184" s="1595"/>
      <c r="AW184" s="1595"/>
      <c r="AX184" s="238" t="s">
        <v>386</v>
      </c>
      <c r="AY184" s="1595"/>
      <c r="AZ184" s="1595"/>
      <c r="BA184" s="1595"/>
      <c r="BB184" s="1595"/>
      <c r="BC184" s="1595"/>
      <c r="BD184" s="1595"/>
      <c r="BE184" s="1595"/>
      <c r="BF184" s="1595"/>
      <c r="BG184" s="45"/>
      <c r="BH184" s="80"/>
      <c r="BI184" s="80"/>
      <c r="BJ184" s="80"/>
    </row>
    <row r="185" spans="1:62" ht="12.95" customHeight="1" x14ac:dyDescent="0.15">
      <c r="A185" s="1641"/>
      <c r="B185" s="1642"/>
      <c r="C185" s="1642"/>
      <c r="D185" s="1642"/>
      <c r="E185" s="1642"/>
      <c r="F185" s="1642"/>
      <c r="G185" s="1642"/>
      <c r="H185" s="963"/>
      <c r="I185" s="964"/>
      <c r="J185" s="964"/>
      <c r="K185" s="964"/>
      <c r="L185" s="964"/>
      <c r="M185" s="964"/>
      <c r="N185" s="965"/>
      <c r="O185" s="1725"/>
      <c r="P185" s="1725"/>
      <c r="Q185" s="1725"/>
      <c r="R185" s="1725"/>
      <c r="S185" s="1725"/>
      <c r="T185" s="1725"/>
      <c r="U185" s="1725"/>
      <c r="V185" s="1725"/>
      <c r="W185" s="1725"/>
      <c r="X185" s="1725"/>
      <c r="Y185" s="1725"/>
      <c r="Z185" s="1725"/>
      <c r="AA185" s="1725"/>
      <c r="AB185" s="1725"/>
      <c r="AC185" s="1725"/>
      <c r="AD185" s="1725"/>
      <c r="AE185" s="1592"/>
      <c r="AF185" s="1593"/>
      <c r="AG185" s="1593"/>
      <c r="AH185" s="1593"/>
      <c r="AI185" s="1593"/>
      <c r="AJ185" s="1593"/>
      <c r="AK185" s="1594"/>
      <c r="AL185" s="1592"/>
      <c r="AM185" s="1593"/>
      <c r="AN185" s="1593"/>
      <c r="AO185" s="1594"/>
      <c r="AP185" s="1595"/>
      <c r="AQ185" s="1595"/>
      <c r="AR185" s="1595"/>
      <c r="AS185" s="1595"/>
      <c r="AT185" s="1595"/>
      <c r="AU185" s="1595"/>
      <c r="AV185" s="1595"/>
      <c r="AW185" s="1595"/>
      <c r="AX185" s="238" t="s">
        <v>386</v>
      </c>
      <c r="AY185" s="1595"/>
      <c r="AZ185" s="1595"/>
      <c r="BA185" s="1595"/>
      <c r="BB185" s="1595"/>
      <c r="BC185" s="1595"/>
      <c r="BD185" s="1595"/>
      <c r="BE185" s="1595"/>
      <c r="BF185" s="1595"/>
      <c r="BG185" s="45"/>
      <c r="BH185" s="80"/>
      <c r="BI185" s="80"/>
      <c r="BJ185" s="80"/>
    </row>
    <row r="186" spans="1:62" ht="12.95" customHeight="1" x14ac:dyDescent="0.15">
      <c r="A186" s="1643"/>
      <c r="B186" s="1644"/>
      <c r="C186" s="1644"/>
      <c r="D186" s="1644"/>
      <c r="E186" s="1644"/>
      <c r="F186" s="1644"/>
      <c r="G186" s="1644"/>
      <c r="H186" s="1722"/>
      <c r="I186" s="1723"/>
      <c r="J186" s="1723"/>
      <c r="K186" s="1723"/>
      <c r="L186" s="1723"/>
      <c r="M186" s="1723"/>
      <c r="N186" s="1724"/>
      <c r="O186" s="1726"/>
      <c r="P186" s="1726"/>
      <c r="Q186" s="1726"/>
      <c r="R186" s="1726"/>
      <c r="S186" s="1726"/>
      <c r="T186" s="1726"/>
      <c r="U186" s="1726"/>
      <c r="V186" s="1726"/>
      <c r="W186" s="1726"/>
      <c r="X186" s="1726"/>
      <c r="Y186" s="1726"/>
      <c r="Z186" s="1726"/>
      <c r="AA186" s="1726"/>
      <c r="AB186" s="1726"/>
      <c r="AC186" s="1726"/>
      <c r="AD186" s="1726"/>
      <c r="AE186" s="1592"/>
      <c r="AF186" s="1593"/>
      <c r="AG186" s="1593"/>
      <c r="AH186" s="1593"/>
      <c r="AI186" s="1593"/>
      <c r="AJ186" s="1593"/>
      <c r="AK186" s="1594"/>
      <c r="AL186" s="1592"/>
      <c r="AM186" s="1593"/>
      <c r="AN186" s="1593"/>
      <c r="AO186" s="1594"/>
      <c r="AP186" s="1595"/>
      <c r="AQ186" s="1595"/>
      <c r="AR186" s="1595"/>
      <c r="AS186" s="1595"/>
      <c r="AT186" s="1595"/>
      <c r="AU186" s="1595"/>
      <c r="AV186" s="1595"/>
      <c r="AW186" s="1595"/>
      <c r="AX186" s="238" t="s">
        <v>386</v>
      </c>
      <c r="AY186" s="1595"/>
      <c r="AZ186" s="1595"/>
      <c r="BA186" s="1595"/>
      <c r="BB186" s="1595"/>
      <c r="BC186" s="1595"/>
      <c r="BD186" s="1595"/>
      <c r="BE186" s="1595"/>
      <c r="BF186" s="1595"/>
      <c r="BG186" s="45"/>
      <c r="BH186" s="80"/>
      <c r="BI186" s="80"/>
      <c r="BJ186" s="80"/>
    </row>
    <row r="187" spans="1:62" ht="12.95" customHeight="1" x14ac:dyDescent="0.15">
      <c r="A187" s="1643"/>
      <c r="B187" s="1644"/>
      <c r="C187" s="1644"/>
      <c r="D187" s="1644"/>
      <c r="E187" s="1644"/>
      <c r="F187" s="1644"/>
      <c r="G187" s="1644"/>
      <c r="H187" s="1722"/>
      <c r="I187" s="1723"/>
      <c r="J187" s="1723"/>
      <c r="K187" s="1723"/>
      <c r="L187" s="1723"/>
      <c r="M187" s="1723"/>
      <c r="N187" s="1724"/>
      <c r="O187" s="1726"/>
      <c r="P187" s="1726"/>
      <c r="Q187" s="1726"/>
      <c r="R187" s="1726"/>
      <c r="S187" s="1726"/>
      <c r="T187" s="1726"/>
      <c r="U187" s="1726"/>
      <c r="V187" s="1726"/>
      <c r="W187" s="1726"/>
      <c r="X187" s="1726"/>
      <c r="Y187" s="1726"/>
      <c r="Z187" s="1726"/>
      <c r="AA187" s="1726"/>
      <c r="AB187" s="1726"/>
      <c r="AC187" s="1726"/>
      <c r="AD187" s="1726"/>
      <c r="AE187" s="1592"/>
      <c r="AF187" s="1593"/>
      <c r="AG187" s="1593"/>
      <c r="AH187" s="1593"/>
      <c r="AI187" s="1593"/>
      <c r="AJ187" s="1593"/>
      <c r="AK187" s="1594"/>
      <c r="AL187" s="1592"/>
      <c r="AM187" s="1593"/>
      <c r="AN187" s="1593"/>
      <c r="AO187" s="1594"/>
      <c r="AP187" s="1595"/>
      <c r="AQ187" s="1595"/>
      <c r="AR187" s="1595"/>
      <c r="AS187" s="1595"/>
      <c r="AT187" s="1595"/>
      <c r="AU187" s="1595"/>
      <c r="AV187" s="1595"/>
      <c r="AW187" s="1595"/>
      <c r="AX187" s="238" t="s">
        <v>386</v>
      </c>
      <c r="AY187" s="1595"/>
      <c r="AZ187" s="1595"/>
      <c r="BA187" s="1595"/>
      <c r="BB187" s="1595"/>
      <c r="BC187" s="1595"/>
      <c r="BD187" s="1595"/>
      <c r="BE187" s="1595"/>
      <c r="BF187" s="1595"/>
      <c r="BG187" s="45"/>
      <c r="BH187" s="80"/>
      <c r="BI187" s="80"/>
      <c r="BJ187" s="80"/>
    </row>
    <row r="188" spans="1:62" ht="12.95" customHeight="1" x14ac:dyDescent="0.15">
      <c r="A188" s="1648"/>
      <c r="B188" s="1649"/>
      <c r="C188" s="1649"/>
      <c r="D188" s="1649"/>
      <c r="E188" s="1649"/>
      <c r="F188" s="1649"/>
      <c r="G188" s="1649"/>
      <c r="H188" s="1722"/>
      <c r="I188" s="1723"/>
      <c r="J188" s="1723"/>
      <c r="K188" s="1723"/>
      <c r="L188" s="1723"/>
      <c r="M188" s="1723"/>
      <c r="N188" s="1724"/>
      <c r="O188" s="1727"/>
      <c r="P188" s="1727"/>
      <c r="Q188" s="1727"/>
      <c r="R188" s="1727"/>
      <c r="S188" s="1727"/>
      <c r="T188" s="1727"/>
      <c r="U188" s="1727"/>
      <c r="V188" s="1727"/>
      <c r="W188" s="1727"/>
      <c r="X188" s="1727"/>
      <c r="Y188" s="1727"/>
      <c r="Z188" s="1727"/>
      <c r="AA188" s="1727"/>
      <c r="AB188" s="1727"/>
      <c r="AC188" s="1727"/>
      <c r="AD188" s="1727"/>
      <c r="AE188" s="1592"/>
      <c r="AF188" s="1593"/>
      <c r="AG188" s="1593"/>
      <c r="AH188" s="1593"/>
      <c r="AI188" s="1593"/>
      <c r="AJ188" s="1593"/>
      <c r="AK188" s="1594"/>
      <c r="AL188" s="1592"/>
      <c r="AM188" s="1593"/>
      <c r="AN188" s="1593"/>
      <c r="AO188" s="1594"/>
      <c r="AP188" s="1595"/>
      <c r="AQ188" s="1595"/>
      <c r="AR188" s="1595"/>
      <c r="AS188" s="1595"/>
      <c r="AT188" s="1595"/>
      <c r="AU188" s="1595"/>
      <c r="AV188" s="1595"/>
      <c r="AW188" s="1595"/>
      <c r="AX188" s="238" t="s">
        <v>386</v>
      </c>
      <c r="AY188" s="1595"/>
      <c r="AZ188" s="1595"/>
      <c r="BA188" s="1595"/>
      <c r="BB188" s="1595"/>
      <c r="BC188" s="1595"/>
      <c r="BD188" s="1595"/>
      <c r="BE188" s="1595"/>
      <c r="BF188" s="1595"/>
      <c r="BG188" s="45"/>
      <c r="BH188" s="80"/>
      <c r="BI188" s="80"/>
      <c r="BJ188" s="80"/>
    </row>
    <row r="189" spans="1:62" ht="12.95" customHeight="1" x14ac:dyDescent="0.15">
      <c r="A189" s="1650"/>
      <c r="B189" s="1651"/>
      <c r="C189" s="1651"/>
      <c r="D189" s="1651"/>
      <c r="E189" s="1651"/>
      <c r="F189" s="1651"/>
      <c r="G189" s="1651"/>
      <c r="H189" s="966"/>
      <c r="I189" s="967"/>
      <c r="J189" s="967"/>
      <c r="K189" s="967"/>
      <c r="L189" s="967"/>
      <c r="M189" s="967"/>
      <c r="N189" s="968"/>
      <c r="O189" s="1728"/>
      <c r="P189" s="1728"/>
      <c r="Q189" s="1728"/>
      <c r="R189" s="1728"/>
      <c r="S189" s="1728"/>
      <c r="T189" s="1728"/>
      <c r="U189" s="1728"/>
      <c r="V189" s="1728"/>
      <c r="W189" s="1728"/>
      <c r="X189" s="1728"/>
      <c r="Y189" s="1728"/>
      <c r="Z189" s="1728"/>
      <c r="AA189" s="1728"/>
      <c r="AB189" s="1728"/>
      <c r="AC189" s="1728"/>
      <c r="AD189" s="1728"/>
      <c r="AE189" s="1592"/>
      <c r="AF189" s="1593"/>
      <c r="AG189" s="1593"/>
      <c r="AH189" s="1593"/>
      <c r="AI189" s="1593"/>
      <c r="AJ189" s="1593"/>
      <c r="AK189" s="1594"/>
      <c r="AL189" s="1592"/>
      <c r="AM189" s="1593"/>
      <c r="AN189" s="1593"/>
      <c r="AO189" s="1594"/>
      <c r="AP189" s="1595"/>
      <c r="AQ189" s="1595"/>
      <c r="AR189" s="1595"/>
      <c r="AS189" s="1595"/>
      <c r="AT189" s="1595"/>
      <c r="AU189" s="1595"/>
      <c r="AV189" s="1595"/>
      <c r="AW189" s="1595"/>
      <c r="AX189" s="238" t="s">
        <v>386</v>
      </c>
      <c r="AY189" s="1595"/>
      <c r="AZ189" s="1595"/>
      <c r="BA189" s="1595"/>
      <c r="BB189" s="1595"/>
      <c r="BC189" s="1595"/>
      <c r="BD189" s="1595"/>
      <c r="BE189" s="1595"/>
      <c r="BF189" s="1595"/>
      <c r="BG189" s="45"/>
      <c r="BH189" s="80"/>
      <c r="BI189" s="80"/>
      <c r="BJ189" s="80"/>
    </row>
    <row r="190" spans="1:62" ht="12.95" customHeight="1" x14ac:dyDescent="0.15">
      <c r="A190" s="1641"/>
      <c r="B190" s="1642"/>
      <c r="C190" s="1642"/>
      <c r="D190" s="1642"/>
      <c r="E190" s="1642"/>
      <c r="F190" s="1642"/>
      <c r="G190" s="1642"/>
      <c r="H190" s="963"/>
      <c r="I190" s="964"/>
      <c r="J190" s="964"/>
      <c r="K190" s="964"/>
      <c r="L190" s="964"/>
      <c r="M190" s="964"/>
      <c r="N190" s="965"/>
      <c r="O190" s="1725"/>
      <c r="P190" s="1725"/>
      <c r="Q190" s="1725"/>
      <c r="R190" s="1725"/>
      <c r="S190" s="1725"/>
      <c r="T190" s="1725"/>
      <c r="U190" s="1725"/>
      <c r="V190" s="1725"/>
      <c r="W190" s="1725"/>
      <c r="X190" s="1725"/>
      <c r="Y190" s="1725"/>
      <c r="Z190" s="1725"/>
      <c r="AA190" s="1725"/>
      <c r="AB190" s="1725"/>
      <c r="AC190" s="1725"/>
      <c r="AD190" s="1725"/>
      <c r="AE190" s="1592"/>
      <c r="AF190" s="1593"/>
      <c r="AG190" s="1593"/>
      <c r="AH190" s="1593"/>
      <c r="AI190" s="1593"/>
      <c r="AJ190" s="1593"/>
      <c r="AK190" s="1594"/>
      <c r="AL190" s="1592"/>
      <c r="AM190" s="1593"/>
      <c r="AN190" s="1593"/>
      <c r="AO190" s="1594"/>
      <c r="AP190" s="1595"/>
      <c r="AQ190" s="1595"/>
      <c r="AR190" s="1595"/>
      <c r="AS190" s="1595"/>
      <c r="AT190" s="1595"/>
      <c r="AU190" s="1595"/>
      <c r="AV190" s="1595"/>
      <c r="AW190" s="1595"/>
      <c r="AX190" s="238" t="s">
        <v>386</v>
      </c>
      <c r="AY190" s="1595"/>
      <c r="AZ190" s="1595"/>
      <c r="BA190" s="1595"/>
      <c r="BB190" s="1595"/>
      <c r="BC190" s="1595"/>
      <c r="BD190" s="1595"/>
      <c r="BE190" s="1595"/>
      <c r="BF190" s="1595"/>
      <c r="BG190" s="45"/>
      <c r="BH190" s="80"/>
      <c r="BI190" s="80"/>
      <c r="BJ190" s="80"/>
    </row>
    <row r="191" spans="1:62" ht="12.95" customHeight="1" x14ac:dyDescent="0.15">
      <c r="A191" s="1643"/>
      <c r="B191" s="1644"/>
      <c r="C191" s="1644"/>
      <c r="D191" s="1644"/>
      <c r="E191" s="1644"/>
      <c r="F191" s="1644"/>
      <c r="G191" s="1644"/>
      <c r="H191" s="1722"/>
      <c r="I191" s="1723"/>
      <c r="J191" s="1723"/>
      <c r="K191" s="1723"/>
      <c r="L191" s="1723"/>
      <c r="M191" s="1723"/>
      <c r="N191" s="1724"/>
      <c r="O191" s="1726"/>
      <c r="P191" s="1726"/>
      <c r="Q191" s="1726"/>
      <c r="R191" s="1726"/>
      <c r="S191" s="1726"/>
      <c r="T191" s="1726"/>
      <c r="U191" s="1726"/>
      <c r="V191" s="1726"/>
      <c r="W191" s="1726"/>
      <c r="X191" s="1726"/>
      <c r="Y191" s="1726"/>
      <c r="Z191" s="1726"/>
      <c r="AA191" s="1726"/>
      <c r="AB191" s="1726"/>
      <c r="AC191" s="1726"/>
      <c r="AD191" s="1726"/>
      <c r="AE191" s="1592"/>
      <c r="AF191" s="1593"/>
      <c r="AG191" s="1593"/>
      <c r="AH191" s="1593"/>
      <c r="AI191" s="1593"/>
      <c r="AJ191" s="1593"/>
      <c r="AK191" s="1594"/>
      <c r="AL191" s="1592"/>
      <c r="AM191" s="1593"/>
      <c r="AN191" s="1593"/>
      <c r="AO191" s="1594"/>
      <c r="AP191" s="1595"/>
      <c r="AQ191" s="1595"/>
      <c r="AR191" s="1595"/>
      <c r="AS191" s="1595"/>
      <c r="AT191" s="1595"/>
      <c r="AU191" s="1595"/>
      <c r="AV191" s="1595"/>
      <c r="AW191" s="1595"/>
      <c r="AX191" s="238" t="s">
        <v>386</v>
      </c>
      <c r="AY191" s="1595"/>
      <c r="AZ191" s="1595"/>
      <c r="BA191" s="1595"/>
      <c r="BB191" s="1595"/>
      <c r="BC191" s="1595"/>
      <c r="BD191" s="1595"/>
      <c r="BE191" s="1595"/>
      <c r="BF191" s="1595"/>
      <c r="BG191" s="45"/>
      <c r="BH191" s="80"/>
      <c r="BI191" s="80"/>
      <c r="BJ191" s="80"/>
    </row>
    <row r="192" spans="1:62" ht="12.95" customHeight="1" x14ac:dyDescent="0.15">
      <c r="A192" s="1643"/>
      <c r="B192" s="1644"/>
      <c r="C192" s="1644"/>
      <c r="D192" s="1644"/>
      <c r="E192" s="1644"/>
      <c r="F192" s="1644"/>
      <c r="G192" s="1644"/>
      <c r="H192" s="1722"/>
      <c r="I192" s="1723"/>
      <c r="J192" s="1723"/>
      <c r="K192" s="1723"/>
      <c r="L192" s="1723"/>
      <c r="M192" s="1723"/>
      <c r="N192" s="1724"/>
      <c r="O192" s="1726"/>
      <c r="P192" s="1726"/>
      <c r="Q192" s="1726"/>
      <c r="R192" s="1726"/>
      <c r="S192" s="1726"/>
      <c r="T192" s="1726"/>
      <c r="U192" s="1726"/>
      <c r="V192" s="1726"/>
      <c r="W192" s="1726"/>
      <c r="X192" s="1726"/>
      <c r="Y192" s="1726"/>
      <c r="Z192" s="1726"/>
      <c r="AA192" s="1726"/>
      <c r="AB192" s="1726"/>
      <c r="AC192" s="1726"/>
      <c r="AD192" s="1726"/>
      <c r="AE192" s="1592"/>
      <c r="AF192" s="1593"/>
      <c r="AG192" s="1593"/>
      <c r="AH192" s="1593"/>
      <c r="AI192" s="1593"/>
      <c r="AJ192" s="1593"/>
      <c r="AK192" s="1594"/>
      <c r="AL192" s="1592"/>
      <c r="AM192" s="1593"/>
      <c r="AN192" s="1593"/>
      <c r="AO192" s="1594"/>
      <c r="AP192" s="1595"/>
      <c r="AQ192" s="1595"/>
      <c r="AR192" s="1595"/>
      <c r="AS192" s="1595"/>
      <c r="AT192" s="1595"/>
      <c r="AU192" s="1595"/>
      <c r="AV192" s="1595"/>
      <c r="AW192" s="1595"/>
      <c r="AX192" s="238" t="s">
        <v>386</v>
      </c>
      <c r="AY192" s="1595"/>
      <c r="AZ192" s="1595"/>
      <c r="BA192" s="1595"/>
      <c r="BB192" s="1595"/>
      <c r="BC192" s="1595"/>
      <c r="BD192" s="1595"/>
      <c r="BE192" s="1595"/>
      <c r="BF192" s="1595"/>
      <c r="BG192" s="45"/>
      <c r="BH192" s="80"/>
      <c r="BI192" s="80"/>
      <c r="BJ192" s="80"/>
    </row>
    <row r="193" spans="1:62" ht="12.95" customHeight="1" x14ac:dyDescent="0.15">
      <c r="A193" s="1648"/>
      <c r="B193" s="1649"/>
      <c r="C193" s="1649"/>
      <c r="D193" s="1649"/>
      <c r="E193" s="1649"/>
      <c r="F193" s="1649"/>
      <c r="G193" s="1649"/>
      <c r="H193" s="1722"/>
      <c r="I193" s="1723"/>
      <c r="J193" s="1723"/>
      <c r="K193" s="1723"/>
      <c r="L193" s="1723"/>
      <c r="M193" s="1723"/>
      <c r="N193" s="1724"/>
      <c r="O193" s="1727"/>
      <c r="P193" s="1727"/>
      <c r="Q193" s="1727"/>
      <c r="R193" s="1727"/>
      <c r="S193" s="1727"/>
      <c r="T193" s="1727"/>
      <c r="U193" s="1727"/>
      <c r="V193" s="1727"/>
      <c r="W193" s="1727"/>
      <c r="X193" s="1727"/>
      <c r="Y193" s="1727"/>
      <c r="Z193" s="1727"/>
      <c r="AA193" s="1727"/>
      <c r="AB193" s="1727"/>
      <c r="AC193" s="1727"/>
      <c r="AD193" s="1727"/>
      <c r="AE193" s="1592"/>
      <c r="AF193" s="1593"/>
      <c r="AG193" s="1593"/>
      <c r="AH193" s="1593"/>
      <c r="AI193" s="1593"/>
      <c r="AJ193" s="1593"/>
      <c r="AK193" s="1594"/>
      <c r="AL193" s="1592"/>
      <c r="AM193" s="1593"/>
      <c r="AN193" s="1593"/>
      <c r="AO193" s="1594"/>
      <c r="AP193" s="1595"/>
      <c r="AQ193" s="1595"/>
      <c r="AR193" s="1595"/>
      <c r="AS193" s="1595"/>
      <c r="AT193" s="1595"/>
      <c r="AU193" s="1595"/>
      <c r="AV193" s="1595"/>
      <c r="AW193" s="1595"/>
      <c r="AX193" s="238" t="s">
        <v>386</v>
      </c>
      <c r="AY193" s="1595"/>
      <c r="AZ193" s="1595"/>
      <c r="BA193" s="1595"/>
      <c r="BB193" s="1595"/>
      <c r="BC193" s="1595"/>
      <c r="BD193" s="1595"/>
      <c r="BE193" s="1595"/>
      <c r="BF193" s="1595"/>
      <c r="BG193" s="45"/>
      <c r="BH193" s="80"/>
      <c r="BI193" s="80"/>
      <c r="BJ193" s="80"/>
    </row>
    <row r="194" spans="1:62" ht="12.95" customHeight="1" x14ac:dyDescent="0.15">
      <c r="A194" s="1650"/>
      <c r="B194" s="1651"/>
      <c r="C194" s="1651"/>
      <c r="D194" s="1651"/>
      <c r="E194" s="1651"/>
      <c r="F194" s="1651"/>
      <c r="G194" s="1651"/>
      <c r="H194" s="966"/>
      <c r="I194" s="967"/>
      <c r="J194" s="967"/>
      <c r="K194" s="967"/>
      <c r="L194" s="967"/>
      <c r="M194" s="967"/>
      <c r="N194" s="968"/>
      <c r="O194" s="1728"/>
      <c r="P194" s="1728"/>
      <c r="Q194" s="1728"/>
      <c r="R194" s="1728"/>
      <c r="S194" s="1728"/>
      <c r="T194" s="1728"/>
      <c r="U194" s="1728"/>
      <c r="V194" s="1728"/>
      <c r="W194" s="1728"/>
      <c r="X194" s="1728"/>
      <c r="Y194" s="1728"/>
      <c r="Z194" s="1728"/>
      <c r="AA194" s="1728"/>
      <c r="AB194" s="1728"/>
      <c r="AC194" s="1728"/>
      <c r="AD194" s="1728"/>
      <c r="AE194" s="1592"/>
      <c r="AF194" s="1593"/>
      <c r="AG194" s="1593"/>
      <c r="AH194" s="1593"/>
      <c r="AI194" s="1593"/>
      <c r="AJ194" s="1593"/>
      <c r="AK194" s="1594"/>
      <c r="AL194" s="1592"/>
      <c r="AM194" s="1593"/>
      <c r="AN194" s="1593"/>
      <c r="AO194" s="1594"/>
      <c r="AP194" s="1595"/>
      <c r="AQ194" s="1595"/>
      <c r="AR194" s="1595"/>
      <c r="AS194" s="1595"/>
      <c r="AT194" s="1595"/>
      <c r="AU194" s="1595"/>
      <c r="AV194" s="1595"/>
      <c r="AW194" s="1595"/>
      <c r="AX194" s="238" t="s">
        <v>386</v>
      </c>
      <c r="AY194" s="1595"/>
      <c r="AZ194" s="1595"/>
      <c r="BA194" s="1595"/>
      <c r="BB194" s="1595"/>
      <c r="BC194" s="1595"/>
      <c r="BD194" s="1595"/>
      <c r="BE194" s="1595"/>
      <c r="BF194" s="1595"/>
      <c r="BG194" s="45"/>
      <c r="BH194" s="80"/>
      <c r="BI194" s="80"/>
      <c r="BJ194" s="80"/>
    </row>
    <row r="195" spans="1:62" ht="12.95" customHeight="1" x14ac:dyDescent="0.15">
      <c r="A195" s="1641"/>
      <c r="B195" s="1642"/>
      <c r="C195" s="1642"/>
      <c r="D195" s="1642"/>
      <c r="E195" s="1642"/>
      <c r="F195" s="1642"/>
      <c r="G195" s="1642"/>
      <c r="H195" s="963"/>
      <c r="I195" s="964"/>
      <c r="J195" s="964"/>
      <c r="K195" s="964"/>
      <c r="L195" s="964"/>
      <c r="M195" s="964"/>
      <c r="N195" s="965"/>
      <c r="O195" s="1725"/>
      <c r="P195" s="1725"/>
      <c r="Q195" s="1725"/>
      <c r="R195" s="1725"/>
      <c r="S195" s="1725"/>
      <c r="T195" s="1725"/>
      <c r="U195" s="1725"/>
      <c r="V195" s="1725"/>
      <c r="W195" s="1725"/>
      <c r="X195" s="1725"/>
      <c r="Y195" s="1725"/>
      <c r="Z195" s="1725"/>
      <c r="AA195" s="1725"/>
      <c r="AB195" s="1725"/>
      <c r="AC195" s="1725"/>
      <c r="AD195" s="1725"/>
      <c r="AE195" s="1592"/>
      <c r="AF195" s="1593"/>
      <c r="AG195" s="1593"/>
      <c r="AH195" s="1593"/>
      <c r="AI195" s="1593"/>
      <c r="AJ195" s="1593"/>
      <c r="AK195" s="1594"/>
      <c r="AL195" s="1592"/>
      <c r="AM195" s="1593"/>
      <c r="AN195" s="1593"/>
      <c r="AO195" s="1594"/>
      <c r="AP195" s="1595"/>
      <c r="AQ195" s="1595"/>
      <c r="AR195" s="1595"/>
      <c r="AS195" s="1595"/>
      <c r="AT195" s="1595"/>
      <c r="AU195" s="1595"/>
      <c r="AV195" s="1595"/>
      <c r="AW195" s="1595"/>
      <c r="AX195" s="238" t="s">
        <v>386</v>
      </c>
      <c r="AY195" s="1595"/>
      <c r="AZ195" s="1595"/>
      <c r="BA195" s="1595"/>
      <c r="BB195" s="1595"/>
      <c r="BC195" s="1595"/>
      <c r="BD195" s="1595"/>
      <c r="BE195" s="1595"/>
      <c r="BF195" s="1595"/>
      <c r="BG195" s="45"/>
      <c r="BH195" s="80"/>
      <c r="BI195" s="80"/>
      <c r="BJ195" s="80"/>
    </row>
    <row r="196" spans="1:62" ht="12.95" customHeight="1" x14ac:dyDescent="0.15">
      <c r="A196" s="1643"/>
      <c r="B196" s="1644"/>
      <c r="C196" s="1644"/>
      <c r="D196" s="1644"/>
      <c r="E196" s="1644"/>
      <c r="F196" s="1644"/>
      <c r="G196" s="1644"/>
      <c r="H196" s="1722"/>
      <c r="I196" s="1723"/>
      <c r="J196" s="1723"/>
      <c r="K196" s="1723"/>
      <c r="L196" s="1723"/>
      <c r="M196" s="1723"/>
      <c r="N196" s="1724"/>
      <c r="O196" s="1726"/>
      <c r="P196" s="1726"/>
      <c r="Q196" s="1726"/>
      <c r="R196" s="1726"/>
      <c r="S196" s="1726"/>
      <c r="T196" s="1726"/>
      <c r="U196" s="1726"/>
      <c r="V196" s="1726"/>
      <c r="W196" s="1726"/>
      <c r="X196" s="1726"/>
      <c r="Y196" s="1726"/>
      <c r="Z196" s="1726"/>
      <c r="AA196" s="1726"/>
      <c r="AB196" s="1726"/>
      <c r="AC196" s="1726"/>
      <c r="AD196" s="1726"/>
      <c r="AE196" s="1592"/>
      <c r="AF196" s="1593"/>
      <c r="AG196" s="1593"/>
      <c r="AH196" s="1593"/>
      <c r="AI196" s="1593"/>
      <c r="AJ196" s="1593"/>
      <c r="AK196" s="1594"/>
      <c r="AL196" s="1592"/>
      <c r="AM196" s="1593"/>
      <c r="AN196" s="1593"/>
      <c r="AO196" s="1594"/>
      <c r="AP196" s="1595"/>
      <c r="AQ196" s="1595"/>
      <c r="AR196" s="1595"/>
      <c r="AS196" s="1595"/>
      <c r="AT196" s="1595"/>
      <c r="AU196" s="1595"/>
      <c r="AV196" s="1595"/>
      <c r="AW196" s="1595"/>
      <c r="AX196" s="238" t="s">
        <v>386</v>
      </c>
      <c r="AY196" s="1595"/>
      <c r="AZ196" s="1595"/>
      <c r="BA196" s="1595"/>
      <c r="BB196" s="1595"/>
      <c r="BC196" s="1595"/>
      <c r="BD196" s="1595"/>
      <c r="BE196" s="1595"/>
      <c r="BF196" s="1595"/>
      <c r="BG196" s="45"/>
      <c r="BH196" s="80"/>
      <c r="BI196" s="80"/>
      <c r="BJ196" s="80"/>
    </row>
    <row r="197" spans="1:62" ht="12.95" customHeight="1" x14ac:dyDescent="0.15">
      <c r="A197" s="1643"/>
      <c r="B197" s="1644"/>
      <c r="C197" s="1644"/>
      <c r="D197" s="1644"/>
      <c r="E197" s="1644"/>
      <c r="F197" s="1644"/>
      <c r="G197" s="1644"/>
      <c r="H197" s="1722"/>
      <c r="I197" s="1723"/>
      <c r="J197" s="1723"/>
      <c r="K197" s="1723"/>
      <c r="L197" s="1723"/>
      <c r="M197" s="1723"/>
      <c r="N197" s="1724"/>
      <c r="O197" s="1726"/>
      <c r="P197" s="1726"/>
      <c r="Q197" s="1726"/>
      <c r="R197" s="1726"/>
      <c r="S197" s="1726"/>
      <c r="T197" s="1726"/>
      <c r="U197" s="1726"/>
      <c r="V197" s="1726"/>
      <c r="W197" s="1726"/>
      <c r="X197" s="1726"/>
      <c r="Y197" s="1726"/>
      <c r="Z197" s="1726"/>
      <c r="AA197" s="1726"/>
      <c r="AB197" s="1726"/>
      <c r="AC197" s="1726"/>
      <c r="AD197" s="1726"/>
      <c r="AE197" s="1592"/>
      <c r="AF197" s="1593"/>
      <c r="AG197" s="1593"/>
      <c r="AH197" s="1593"/>
      <c r="AI197" s="1593"/>
      <c r="AJ197" s="1593"/>
      <c r="AK197" s="1594"/>
      <c r="AL197" s="1592"/>
      <c r="AM197" s="1593"/>
      <c r="AN197" s="1593"/>
      <c r="AO197" s="1594"/>
      <c r="AP197" s="1595"/>
      <c r="AQ197" s="1595"/>
      <c r="AR197" s="1595"/>
      <c r="AS197" s="1595"/>
      <c r="AT197" s="1595"/>
      <c r="AU197" s="1595"/>
      <c r="AV197" s="1595"/>
      <c r="AW197" s="1595"/>
      <c r="AX197" s="238" t="s">
        <v>386</v>
      </c>
      <c r="AY197" s="1595"/>
      <c r="AZ197" s="1595"/>
      <c r="BA197" s="1595"/>
      <c r="BB197" s="1595"/>
      <c r="BC197" s="1595"/>
      <c r="BD197" s="1595"/>
      <c r="BE197" s="1595"/>
      <c r="BF197" s="1595"/>
      <c r="BG197" s="45"/>
      <c r="BH197" s="80"/>
      <c r="BI197" s="80"/>
      <c r="BJ197" s="80"/>
    </row>
    <row r="198" spans="1:62" ht="12.95" customHeight="1" x14ac:dyDescent="0.15">
      <c r="A198" s="1648"/>
      <c r="B198" s="1649"/>
      <c r="C198" s="1649"/>
      <c r="D198" s="1649"/>
      <c r="E198" s="1649"/>
      <c r="F198" s="1649"/>
      <c r="G198" s="1649"/>
      <c r="H198" s="1722"/>
      <c r="I198" s="1723"/>
      <c r="J198" s="1723"/>
      <c r="K198" s="1723"/>
      <c r="L198" s="1723"/>
      <c r="M198" s="1723"/>
      <c r="N198" s="1724"/>
      <c r="O198" s="1727"/>
      <c r="P198" s="1727"/>
      <c r="Q198" s="1727"/>
      <c r="R198" s="1727"/>
      <c r="S198" s="1727"/>
      <c r="T198" s="1727"/>
      <c r="U198" s="1727"/>
      <c r="V198" s="1727"/>
      <c r="W198" s="1727"/>
      <c r="X198" s="1727"/>
      <c r="Y198" s="1727"/>
      <c r="Z198" s="1727"/>
      <c r="AA198" s="1727"/>
      <c r="AB198" s="1727"/>
      <c r="AC198" s="1727"/>
      <c r="AD198" s="1727"/>
      <c r="AE198" s="1592"/>
      <c r="AF198" s="1593"/>
      <c r="AG198" s="1593"/>
      <c r="AH198" s="1593"/>
      <c r="AI198" s="1593"/>
      <c r="AJ198" s="1593"/>
      <c r="AK198" s="1594"/>
      <c r="AL198" s="1592"/>
      <c r="AM198" s="1593"/>
      <c r="AN198" s="1593"/>
      <c r="AO198" s="1594"/>
      <c r="AP198" s="1595"/>
      <c r="AQ198" s="1595"/>
      <c r="AR198" s="1595"/>
      <c r="AS198" s="1595"/>
      <c r="AT198" s="1595"/>
      <c r="AU198" s="1595"/>
      <c r="AV198" s="1595"/>
      <c r="AW198" s="1595"/>
      <c r="AX198" s="238" t="s">
        <v>386</v>
      </c>
      <c r="AY198" s="1595"/>
      <c r="AZ198" s="1595"/>
      <c r="BA198" s="1595"/>
      <c r="BB198" s="1595"/>
      <c r="BC198" s="1595"/>
      <c r="BD198" s="1595"/>
      <c r="BE198" s="1595"/>
      <c r="BF198" s="1595"/>
      <c r="BG198" s="45"/>
      <c r="BH198" s="80"/>
      <c r="BI198" s="80"/>
      <c r="BJ198" s="80"/>
    </row>
    <row r="199" spans="1:62" ht="12.95" customHeight="1" x14ac:dyDescent="0.15">
      <c r="A199" s="1650"/>
      <c r="B199" s="1651"/>
      <c r="C199" s="1651"/>
      <c r="D199" s="1651"/>
      <c r="E199" s="1651"/>
      <c r="F199" s="1651"/>
      <c r="G199" s="1651"/>
      <c r="H199" s="966"/>
      <c r="I199" s="967"/>
      <c r="J199" s="967"/>
      <c r="K199" s="967"/>
      <c r="L199" s="967"/>
      <c r="M199" s="967"/>
      <c r="N199" s="968"/>
      <c r="O199" s="1728"/>
      <c r="P199" s="1728"/>
      <c r="Q199" s="1728"/>
      <c r="R199" s="1728"/>
      <c r="S199" s="1728"/>
      <c r="T199" s="1728"/>
      <c r="U199" s="1728"/>
      <c r="V199" s="1728"/>
      <c r="W199" s="1728"/>
      <c r="X199" s="1728"/>
      <c r="Y199" s="1728"/>
      <c r="Z199" s="1728"/>
      <c r="AA199" s="1728"/>
      <c r="AB199" s="1728"/>
      <c r="AC199" s="1728"/>
      <c r="AD199" s="1728"/>
      <c r="AE199" s="1592"/>
      <c r="AF199" s="1593"/>
      <c r="AG199" s="1593"/>
      <c r="AH199" s="1593"/>
      <c r="AI199" s="1593"/>
      <c r="AJ199" s="1593"/>
      <c r="AK199" s="1594"/>
      <c r="AL199" s="1592"/>
      <c r="AM199" s="1593"/>
      <c r="AN199" s="1593"/>
      <c r="AO199" s="1594"/>
      <c r="AP199" s="1595"/>
      <c r="AQ199" s="1595"/>
      <c r="AR199" s="1595"/>
      <c r="AS199" s="1595"/>
      <c r="AT199" s="1595"/>
      <c r="AU199" s="1595"/>
      <c r="AV199" s="1595"/>
      <c r="AW199" s="1595"/>
      <c r="AX199" s="238" t="s">
        <v>386</v>
      </c>
      <c r="AY199" s="1595"/>
      <c r="AZ199" s="1595"/>
      <c r="BA199" s="1595"/>
      <c r="BB199" s="1595"/>
      <c r="BC199" s="1595"/>
      <c r="BD199" s="1595"/>
      <c r="BE199" s="1595"/>
      <c r="BF199" s="1595"/>
      <c r="BG199" s="45"/>
      <c r="BH199" s="80"/>
      <c r="BI199" s="80"/>
      <c r="BJ199" s="80"/>
    </row>
    <row r="200" spans="1:62" ht="14.1" customHeight="1" x14ac:dyDescent="0.15">
      <c r="A200" s="1688" t="s">
        <v>20</v>
      </c>
      <c r="B200" s="738"/>
      <c r="C200" s="738"/>
      <c r="D200" s="738"/>
      <c r="E200" s="738"/>
      <c r="F200" s="738"/>
      <c r="G200" s="756"/>
      <c r="H200" s="208" t="s">
        <v>409</v>
      </c>
      <c r="I200" s="1667" t="str">
        <f>IF(SUM(H150:N199)=0," ",SUM(H150:N199))</f>
        <v xml:space="preserve"> </v>
      </c>
      <c r="J200" s="1667"/>
      <c r="K200" s="1667"/>
      <c r="L200" s="1667"/>
      <c r="M200" s="1667"/>
      <c r="N200" s="209" t="s">
        <v>149</v>
      </c>
      <c r="O200" s="1729"/>
      <c r="P200" s="1729"/>
      <c r="Q200" s="1729"/>
      <c r="R200" s="1729"/>
      <c r="S200" s="1729"/>
      <c r="T200" s="1729"/>
      <c r="U200" s="1729"/>
      <c r="V200" s="1729"/>
      <c r="W200" s="1729"/>
      <c r="X200" s="1729"/>
      <c r="Y200" s="1729"/>
      <c r="Z200" s="1729"/>
      <c r="AA200" s="1729"/>
      <c r="AB200" s="1729"/>
      <c r="AC200" s="1729"/>
      <c r="AD200" s="1729"/>
      <c r="AE200" s="1729"/>
      <c r="AF200" s="1729"/>
      <c r="AG200" s="1729"/>
      <c r="AH200" s="1729"/>
      <c r="AI200" s="1729"/>
      <c r="AJ200" s="1729"/>
      <c r="AK200" s="1729"/>
      <c r="AL200" s="1689" t="str">
        <f>IF(SUM(AL150:AO199)=0," ",SUM(AL150:AO199))</f>
        <v xml:space="preserve"> </v>
      </c>
      <c r="AM200" s="1690"/>
      <c r="AN200" s="1690"/>
      <c r="AO200" s="1691"/>
      <c r="AP200" s="1701"/>
      <c r="AQ200" s="1702"/>
      <c r="AR200" s="1702"/>
      <c r="AS200" s="1702"/>
      <c r="AT200" s="1702"/>
      <c r="AU200" s="1702"/>
      <c r="AV200" s="1702"/>
      <c r="AW200" s="1702"/>
      <c r="AX200" s="212" t="s">
        <v>409</v>
      </c>
      <c r="AY200" s="1686">
        <f>(AE150*AL150)+(AE151*AL151)+(AE152*AL152)+(AE153*AL153)+(AE154*AL154)+(AE155*AL155)+(AE156*AL156)+(AE157*AL157)+(AE158*AL158)+(AE159*AL159)+(AE160*AL160)+(AE161*AL161)+(AE162*AL162)+(AE163*AL163)+(AE164*AL164)+(AE165*AL165)+(AE166*AL166)+(AE167*AL167)+(AE168*AL168)+(AE169*AL169)+(AE170*AL170)+(AE171*AL171)+(AE172*AL172)+(AE173*AL173)+(AE174*AL174)+(AE175*AL175)+(AE176*AL176)+(AE177*AL177)+(AE178*AL178)+(AE179*AL179)+(AE180*AL180)+(AE181*AL181)+(AE182*AL182)+(AE183*AL183)+(AE184*AL184)+(AE185*AL185)+(AE186*AL186)+(AE187*AL187)+(AE188*AL188)+(AE189*AL189)+(AE190*AL190)+(AE191*AL191)+(AE192*AL192)+(AE193*AL193)+(AE194*AL194)+(AE195*AL195)+(AE196*AL196)+(AE197*AL197)+(AE198*AL198)+(AE199*AL199)</f>
        <v>0</v>
      </c>
      <c r="AZ200" s="1686"/>
      <c r="BA200" s="1686"/>
      <c r="BB200" s="1686"/>
      <c r="BC200" s="1686"/>
      <c r="BD200" s="1686"/>
      <c r="BE200" s="1686"/>
      <c r="BF200" s="215" t="s">
        <v>149</v>
      </c>
      <c r="BG200" s="42"/>
    </row>
    <row r="201" spans="1:62" ht="18" customHeight="1" x14ac:dyDescent="0.15">
      <c r="A201" s="1692" t="s">
        <v>148</v>
      </c>
      <c r="B201" s="739"/>
      <c r="C201" s="739"/>
      <c r="D201" s="739"/>
      <c r="E201" s="739"/>
      <c r="F201" s="739"/>
      <c r="G201" s="1693"/>
      <c r="H201" s="1694" t="str">
        <f>IF(SUM(I200)=0," ",SUM('報告書(１葉)'!I59)+SUM(I64)+SUM(I132)+SUM(I200))</f>
        <v xml:space="preserve"> </v>
      </c>
      <c r="I201" s="1695"/>
      <c r="J201" s="1695"/>
      <c r="K201" s="1695"/>
      <c r="L201" s="1695"/>
      <c r="M201" s="1695"/>
      <c r="N201" s="1696"/>
      <c r="O201" s="1730"/>
      <c r="P201" s="1730"/>
      <c r="Q201" s="1730"/>
      <c r="R201" s="1730"/>
      <c r="S201" s="1730"/>
      <c r="T201" s="1730"/>
      <c r="U201" s="1730"/>
      <c r="V201" s="1730"/>
      <c r="W201" s="1730"/>
      <c r="X201" s="1730"/>
      <c r="Y201" s="1730"/>
      <c r="Z201" s="1730"/>
      <c r="AA201" s="1730"/>
      <c r="AB201" s="1730"/>
      <c r="AC201" s="1730"/>
      <c r="AD201" s="1730"/>
      <c r="AE201" s="1730"/>
      <c r="AF201" s="1730"/>
      <c r="AG201" s="1730"/>
      <c r="AH201" s="1730"/>
      <c r="AI201" s="1730"/>
      <c r="AJ201" s="1730"/>
      <c r="AK201" s="1730"/>
      <c r="AL201" s="1697" t="str">
        <f>IF(SUM(AL200)=0," ",SUM('報告書(１葉)'!AL59)+SUM(AL64)+SUM(AL132)+SUM(AL200))</f>
        <v xml:space="preserve"> </v>
      </c>
      <c r="AM201" s="1698"/>
      <c r="AN201" s="1698"/>
      <c r="AO201" s="1699"/>
      <c r="AP201" s="1703"/>
      <c r="AQ201" s="1704"/>
      <c r="AR201" s="1704"/>
      <c r="AS201" s="1704"/>
      <c r="AT201" s="1704"/>
      <c r="AU201" s="1704"/>
      <c r="AV201" s="1704"/>
      <c r="AW201" s="1704"/>
      <c r="AX201" s="241"/>
      <c r="AY201" s="1700" t="str">
        <f>IF(SUM(AY200)=0," ",SUM('報告書(１葉)'!AY59)+SUM(AY64)+SUM(AY132)+SUM(AY200))</f>
        <v xml:space="preserve"> </v>
      </c>
      <c r="AZ201" s="1700"/>
      <c r="BA201" s="1700"/>
      <c r="BB201" s="1700"/>
      <c r="BC201" s="1700"/>
      <c r="BD201" s="1700"/>
      <c r="BE201" s="1700"/>
      <c r="BF201" s="242"/>
      <c r="BG201" s="42"/>
    </row>
    <row r="202" spans="1:62" ht="10.35" customHeight="1" x14ac:dyDescent="0.15">
      <c r="A202" s="51" t="s">
        <v>320</v>
      </c>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row>
    <row r="203" spans="1:62" ht="10.35" customHeight="1" x14ac:dyDescent="0.15">
      <c r="A203" s="51" t="s">
        <v>485</v>
      </c>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row>
    <row r="204" spans="1:62" ht="10.35" customHeight="1" x14ac:dyDescent="0.15">
      <c r="A204" s="51" t="s">
        <v>187</v>
      </c>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row>
    <row r="205" spans="1:62" ht="9.9499999999999993" customHeight="1" x14ac:dyDescent="0.15">
      <c r="A205" s="40" t="s">
        <v>482</v>
      </c>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1"/>
      <c r="AB205" s="42"/>
      <c r="AC205" s="42"/>
      <c r="AD205" s="42"/>
      <c r="AE205" s="41"/>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row>
    <row r="206" spans="1:62" ht="9.9499999999999993" customHeight="1" x14ac:dyDescent="0.15">
      <c r="A206" s="40"/>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1"/>
      <c r="AB206" s="42"/>
      <c r="AC206" s="42"/>
      <c r="AD206" s="42"/>
      <c r="AE206" s="41"/>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row>
    <row r="207" spans="1:62" ht="9.9499999999999993" customHeight="1" x14ac:dyDescent="0.15">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row>
    <row r="208" spans="1:62" ht="9.9499999999999993" customHeight="1" x14ac:dyDescent="0.15">
      <c r="A208" s="41"/>
      <c r="B208" s="41"/>
      <c r="C208" s="41"/>
      <c r="D208" s="41"/>
      <c r="E208" s="41"/>
      <c r="F208" s="41"/>
      <c r="G208" s="41"/>
      <c r="H208" s="41"/>
      <c r="I208" s="41"/>
      <c r="J208" s="41"/>
      <c r="K208" s="41"/>
      <c r="L208" s="41"/>
      <c r="M208" s="41"/>
      <c r="N208" s="1705" t="s">
        <v>198</v>
      </c>
      <c r="O208" s="1706"/>
      <c r="P208" s="1706"/>
      <c r="Q208" s="1706"/>
      <c r="R208" s="1706"/>
      <c r="S208" s="1706"/>
      <c r="T208" s="1706"/>
      <c r="U208" s="1706"/>
      <c r="V208" s="1706"/>
      <c r="W208" s="1706"/>
      <c r="X208" s="1706"/>
      <c r="Y208" s="1706"/>
      <c r="Z208" s="1706"/>
      <c r="AA208" s="1706"/>
      <c r="AB208" s="1706"/>
      <c r="AC208" s="1706"/>
      <c r="AD208" s="1706"/>
      <c r="AE208" s="1706"/>
      <c r="AF208" s="1706"/>
      <c r="AG208" s="1706"/>
      <c r="AH208" s="1706"/>
      <c r="AI208" s="1706"/>
      <c r="AJ208" s="1706"/>
      <c r="AK208" s="1706"/>
      <c r="AL208" s="1706"/>
      <c r="AM208" s="1706"/>
      <c r="AN208" s="1706"/>
      <c r="AO208" s="1706"/>
      <c r="AP208" s="1706"/>
      <c r="AQ208" s="1706"/>
      <c r="AR208" s="1706"/>
      <c r="AS208" s="1706"/>
      <c r="AT208" s="1706"/>
      <c r="AU208" s="1706"/>
      <c r="AV208" s="42"/>
      <c r="AW208" s="42"/>
      <c r="AX208" s="42"/>
      <c r="AY208" s="42"/>
      <c r="AZ208" s="42"/>
      <c r="BA208" s="42"/>
      <c r="BB208" s="42"/>
      <c r="BC208" s="42"/>
      <c r="BD208" s="42"/>
      <c r="BE208" s="42"/>
      <c r="BF208" s="42"/>
      <c r="BG208" s="42"/>
    </row>
    <row r="209" spans="1:63" ht="9.9499999999999993" customHeight="1" x14ac:dyDescent="0.15">
      <c r="A209" s="41"/>
      <c r="B209" s="41"/>
      <c r="C209" s="41"/>
      <c r="D209" s="41"/>
      <c r="E209" s="41"/>
      <c r="F209" s="41"/>
      <c r="G209" s="41"/>
      <c r="H209" s="41"/>
      <c r="I209" s="41"/>
      <c r="J209" s="41"/>
      <c r="K209" s="41"/>
      <c r="L209" s="41"/>
      <c r="M209" s="41"/>
      <c r="N209" s="1706"/>
      <c r="O209" s="1706"/>
      <c r="P209" s="1706"/>
      <c r="Q209" s="1706"/>
      <c r="R209" s="1706"/>
      <c r="S209" s="1706"/>
      <c r="T209" s="1706"/>
      <c r="U209" s="1706"/>
      <c r="V209" s="1706"/>
      <c r="W209" s="1706"/>
      <c r="X209" s="1706"/>
      <c r="Y209" s="1706"/>
      <c r="Z209" s="1706"/>
      <c r="AA209" s="1706"/>
      <c r="AB209" s="1706"/>
      <c r="AC209" s="1706"/>
      <c r="AD209" s="1706"/>
      <c r="AE209" s="1706"/>
      <c r="AF209" s="1706"/>
      <c r="AG209" s="1706"/>
      <c r="AH209" s="1706"/>
      <c r="AI209" s="1706"/>
      <c r="AJ209" s="1706"/>
      <c r="AK209" s="1706"/>
      <c r="AL209" s="1706"/>
      <c r="AM209" s="1706"/>
      <c r="AN209" s="1706"/>
      <c r="AO209" s="1706"/>
      <c r="AP209" s="1706"/>
      <c r="AQ209" s="1706"/>
      <c r="AR209" s="1706"/>
      <c r="AS209" s="1706"/>
      <c r="AT209" s="1706"/>
      <c r="AU209" s="1706"/>
      <c r="AV209" s="42"/>
      <c r="AW209" s="42"/>
      <c r="AX209" s="42"/>
      <c r="AY209" s="42"/>
      <c r="AZ209" s="42"/>
      <c r="BA209" s="42"/>
      <c r="BB209" s="42"/>
      <c r="BC209" s="42"/>
      <c r="BD209" s="42"/>
      <c r="BE209" s="42"/>
      <c r="BF209" s="42"/>
      <c r="BG209" s="42"/>
    </row>
    <row r="210" spans="1:63" ht="9.9499999999999993" customHeight="1" x14ac:dyDescent="0.15">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M210" s="41"/>
      <c r="AN210" s="41"/>
      <c r="AO210" s="41"/>
      <c r="AP210" s="41"/>
      <c r="AQ210" s="42"/>
      <c r="AR210" s="42"/>
      <c r="AS210" s="42"/>
      <c r="AT210" s="42"/>
      <c r="AU210" s="42"/>
      <c r="AV210" s="42"/>
      <c r="AW210" s="42"/>
      <c r="AX210" s="42"/>
      <c r="AY210" s="42"/>
      <c r="AZ210" s="42"/>
      <c r="BA210" s="42"/>
      <c r="BB210" s="42"/>
      <c r="BC210" s="214" t="s">
        <v>146</v>
      </c>
      <c r="BD210" s="42"/>
      <c r="BE210" s="42"/>
      <c r="BF210" s="42"/>
      <c r="BG210" s="42"/>
    </row>
    <row r="211" spans="1:63" ht="12" customHeight="1" x14ac:dyDescent="0.15">
      <c r="A211" s="1399" t="s">
        <v>483</v>
      </c>
      <c r="B211" s="1400"/>
      <c r="C211" s="1400"/>
      <c r="D211" s="1400"/>
      <c r="E211" s="1400"/>
      <c r="F211" s="1400"/>
      <c r="G211" s="1400"/>
      <c r="H211" s="1400"/>
      <c r="I211" s="1400"/>
      <c r="J211" s="1400"/>
      <c r="K211" s="1400"/>
      <c r="L211" s="1400"/>
      <c r="M211" s="1400"/>
      <c r="N211" s="1401"/>
      <c r="O211" s="1710">
        <f>IF(ISBLANK('報告書(１葉)'!AH11)," ",'報告書(１葉)'!AH11)</f>
        <v>0</v>
      </c>
      <c r="P211" s="1711"/>
      <c r="Q211" s="1711"/>
      <c r="R211" s="1711"/>
      <c r="S211" s="1711"/>
      <c r="T211" s="1711"/>
      <c r="U211" s="1711"/>
      <c r="V211" s="1711"/>
      <c r="W211" s="1711"/>
      <c r="X211" s="1711"/>
      <c r="Y211" s="1711"/>
      <c r="Z211" s="1711"/>
      <c r="AA211" s="1711"/>
      <c r="AB211" s="1711"/>
      <c r="AC211" s="1711"/>
      <c r="AD211" s="1711"/>
      <c r="AE211" s="1711"/>
      <c r="AF211" s="1711"/>
      <c r="AG211" s="1711"/>
      <c r="AH211" s="1711"/>
      <c r="AI211" s="1711"/>
      <c r="AJ211" s="1711"/>
      <c r="AK211" s="1711"/>
      <c r="AL211" s="1711"/>
      <c r="AM211" s="1711"/>
      <c r="AN211" s="1711"/>
      <c r="AO211" s="1711"/>
      <c r="AP211" s="1711"/>
      <c r="AQ211" s="1711"/>
      <c r="AR211" s="1711"/>
      <c r="AS211" s="1711"/>
      <c r="AT211" s="1711"/>
      <c r="AU211" s="1711"/>
      <c r="AV211" s="1711"/>
      <c r="AW211" s="1711"/>
      <c r="AX211" s="1711"/>
      <c r="AY211" s="1711"/>
      <c r="AZ211" s="1711"/>
      <c r="BA211" s="1711"/>
      <c r="BB211" s="1711"/>
      <c r="BC211" s="1711"/>
      <c r="BD211" s="1711"/>
      <c r="BE211" s="1711"/>
      <c r="BF211" s="1712"/>
      <c r="BG211" s="42"/>
    </row>
    <row r="212" spans="1:63" ht="12" customHeight="1" x14ac:dyDescent="0.15">
      <c r="A212" s="1402"/>
      <c r="B212" s="1403"/>
      <c r="C212" s="1403"/>
      <c r="D212" s="1403"/>
      <c r="E212" s="1403"/>
      <c r="F212" s="1403"/>
      <c r="G212" s="1403"/>
      <c r="H212" s="1403"/>
      <c r="I212" s="1403"/>
      <c r="J212" s="1403"/>
      <c r="K212" s="1403"/>
      <c r="L212" s="1403"/>
      <c r="M212" s="1403"/>
      <c r="N212" s="1404"/>
      <c r="O212" s="1713"/>
      <c r="P212" s="1714"/>
      <c r="Q212" s="1714"/>
      <c r="R212" s="1714"/>
      <c r="S212" s="1714"/>
      <c r="T212" s="1714"/>
      <c r="U212" s="1714"/>
      <c r="V212" s="1714"/>
      <c r="W212" s="1714"/>
      <c r="X212" s="1714"/>
      <c r="Y212" s="1714"/>
      <c r="Z212" s="1714"/>
      <c r="AA212" s="1714"/>
      <c r="AB212" s="1714"/>
      <c r="AC212" s="1714"/>
      <c r="AD212" s="1714"/>
      <c r="AE212" s="1714"/>
      <c r="AF212" s="1714"/>
      <c r="AG212" s="1714"/>
      <c r="AH212" s="1714"/>
      <c r="AI212" s="1714"/>
      <c r="AJ212" s="1714"/>
      <c r="AK212" s="1714"/>
      <c r="AL212" s="1714"/>
      <c r="AM212" s="1714"/>
      <c r="AN212" s="1714"/>
      <c r="AO212" s="1714"/>
      <c r="AP212" s="1714"/>
      <c r="AQ212" s="1714"/>
      <c r="AR212" s="1714"/>
      <c r="AS212" s="1714"/>
      <c r="AT212" s="1714"/>
      <c r="AU212" s="1714"/>
      <c r="AV212" s="1714"/>
      <c r="AW212" s="1714"/>
      <c r="AX212" s="1714"/>
      <c r="AY212" s="1714"/>
      <c r="AZ212" s="1714"/>
      <c r="BA212" s="1714"/>
      <c r="BB212" s="1714"/>
      <c r="BC212" s="1714"/>
      <c r="BD212" s="1714"/>
      <c r="BE212" s="1714"/>
      <c r="BF212" s="1715"/>
      <c r="BG212" s="42"/>
    </row>
    <row r="213" spans="1:63" ht="12" customHeight="1" x14ac:dyDescent="0.15">
      <c r="A213" s="1707"/>
      <c r="B213" s="1708"/>
      <c r="C213" s="1708"/>
      <c r="D213" s="1708"/>
      <c r="E213" s="1708"/>
      <c r="F213" s="1708"/>
      <c r="G213" s="1708"/>
      <c r="H213" s="1708"/>
      <c r="I213" s="1708"/>
      <c r="J213" s="1708"/>
      <c r="K213" s="1708"/>
      <c r="L213" s="1708"/>
      <c r="M213" s="1708"/>
      <c r="N213" s="1709"/>
      <c r="O213" s="1716"/>
      <c r="P213" s="1717"/>
      <c r="Q213" s="1717"/>
      <c r="R213" s="1717"/>
      <c r="S213" s="1717"/>
      <c r="T213" s="1717"/>
      <c r="U213" s="1717"/>
      <c r="V213" s="1717"/>
      <c r="W213" s="1717"/>
      <c r="X213" s="1717"/>
      <c r="Y213" s="1717"/>
      <c r="Z213" s="1717"/>
      <c r="AA213" s="1717"/>
      <c r="AB213" s="1717"/>
      <c r="AC213" s="1717"/>
      <c r="AD213" s="1717"/>
      <c r="AE213" s="1717"/>
      <c r="AF213" s="1717"/>
      <c r="AG213" s="1717"/>
      <c r="AH213" s="1717"/>
      <c r="AI213" s="1717"/>
      <c r="AJ213" s="1717"/>
      <c r="AK213" s="1717"/>
      <c r="AL213" s="1717"/>
      <c r="AM213" s="1717"/>
      <c r="AN213" s="1717"/>
      <c r="AO213" s="1717"/>
      <c r="AP213" s="1717"/>
      <c r="AQ213" s="1717"/>
      <c r="AR213" s="1717"/>
      <c r="AS213" s="1717"/>
      <c r="AT213" s="1717"/>
      <c r="AU213" s="1717"/>
      <c r="AV213" s="1717"/>
      <c r="AW213" s="1717"/>
      <c r="AX213" s="1717"/>
      <c r="AY213" s="1717"/>
      <c r="AZ213" s="1717"/>
      <c r="BA213" s="1717"/>
      <c r="BB213" s="1717"/>
      <c r="BC213" s="1717"/>
      <c r="BD213" s="1717"/>
      <c r="BE213" s="1717"/>
      <c r="BF213" s="1718"/>
      <c r="BG213" s="42"/>
    </row>
    <row r="214" spans="1:63" ht="8.4499999999999993" customHeight="1" x14ac:dyDescent="0.15">
      <c r="A214" s="1719" t="s">
        <v>484</v>
      </c>
      <c r="B214" s="1575"/>
      <c r="C214" s="1575"/>
      <c r="D214" s="1575"/>
      <c r="E214" s="1575"/>
      <c r="F214" s="1575"/>
      <c r="G214" s="1575"/>
      <c r="H214" s="1575"/>
      <c r="I214" s="1575"/>
      <c r="J214" s="1575"/>
      <c r="K214" s="1575"/>
      <c r="L214" s="1575"/>
      <c r="M214" s="1575"/>
      <c r="N214" s="1576"/>
      <c r="O214" s="1574" t="s">
        <v>372</v>
      </c>
      <c r="P214" s="1575"/>
      <c r="Q214" s="1575"/>
      <c r="R214" s="1575"/>
      <c r="S214" s="1575"/>
      <c r="T214" s="1575"/>
      <c r="U214" s="1575"/>
      <c r="V214" s="1575"/>
      <c r="W214" s="1575"/>
      <c r="X214" s="1575"/>
      <c r="Y214" s="1575"/>
      <c r="Z214" s="1575"/>
      <c r="AA214" s="1575"/>
      <c r="AB214" s="1575"/>
      <c r="AC214" s="1575"/>
      <c r="AD214" s="1576"/>
      <c r="AE214" s="1581" t="s">
        <v>478</v>
      </c>
      <c r="AF214" s="1582"/>
      <c r="AG214" s="1582"/>
      <c r="AH214" s="1582"/>
      <c r="AI214" s="1582"/>
      <c r="AJ214" s="1582"/>
      <c r="AK214" s="1582"/>
      <c r="AL214" s="1582"/>
      <c r="AM214" s="1582"/>
      <c r="AN214" s="1582"/>
      <c r="AO214" s="1582"/>
      <c r="AP214" s="1582"/>
      <c r="AQ214" s="1582"/>
      <c r="AR214" s="1582"/>
      <c r="AS214" s="1582"/>
      <c r="AT214" s="1582"/>
      <c r="AU214" s="1582"/>
      <c r="AV214" s="1582"/>
      <c r="AW214" s="1582"/>
      <c r="AX214" s="1582"/>
      <c r="AY214" s="1582"/>
      <c r="AZ214" s="1582"/>
      <c r="BA214" s="1582"/>
      <c r="BB214" s="1582"/>
      <c r="BC214" s="1582"/>
      <c r="BD214" s="1582"/>
      <c r="BE214" s="1582"/>
      <c r="BF214" s="1583"/>
      <c r="BG214" s="42"/>
    </row>
    <row r="215" spans="1:63" ht="8.4499999999999993" customHeight="1" x14ac:dyDescent="0.15">
      <c r="A215" s="1720"/>
      <c r="B215" s="1422"/>
      <c r="C215" s="1422"/>
      <c r="D215" s="1422"/>
      <c r="E215" s="1422"/>
      <c r="F215" s="1422"/>
      <c r="G215" s="1422"/>
      <c r="H215" s="1422"/>
      <c r="I215" s="1422"/>
      <c r="J215" s="1422"/>
      <c r="K215" s="1422"/>
      <c r="L215" s="1422"/>
      <c r="M215" s="1422"/>
      <c r="N215" s="1577"/>
      <c r="O215" s="1421"/>
      <c r="P215" s="1422"/>
      <c r="Q215" s="1422"/>
      <c r="R215" s="1422"/>
      <c r="S215" s="1422"/>
      <c r="T215" s="1422"/>
      <c r="U215" s="1422"/>
      <c r="V215" s="1422"/>
      <c r="W215" s="1422"/>
      <c r="X215" s="1422"/>
      <c r="Y215" s="1422"/>
      <c r="Z215" s="1422"/>
      <c r="AA215" s="1422"/>
      <c r="AB215" s="1422"/>
      <c r="AC215" s="1422"/>
      <c r="AD215" s="1577"/>
      <c r="AE215" s="1584"/>
      <c r="AF215" s="1585"/>
      <c r="AG215" s="1585"/>
      <c r="AH215" s="1585"/>
      <c r="AI215" s="1585"/>
      <c r="AJ215" s="1585"/>
      <c r="AK215" s="1585"/>
      <c r="AL215" s="1585"/>
      <c r="AM215" s="1585"/>
      <c r="AN215" s="1585"/>
      <c r="AO215" s="1585"/>
      <c r="AP215" s="1585"/>
      <c r="AQ215" s="1585"/>
      <c r="AR215" s="1585"/>
      <c r="AS215" s="1585"/>
      <c r="AT215" s="1585"/>
      <c r="AU215" s="1585"/>
      <c r="AV215" s="1585"/>
      <c r="AW215" s="1585"/>
      <c r="AX215" s="1585"/>
      <c r="AY215" s="1585"/>
      <c r="AZ215" s="1585"/>
      <c r="BA215" s="1585"/>
      <c r="BB215" s="1585"/>
      <c r="BC215" s="1585"/>
      <c r="BD215" s="1585"/>
      <c r="BE215" s="1585"/>
      <c r="BF215" s="1586"/>
      <c r="BG215" s="42"/>
    </row>
    <row r="216" spans="1:63" ht="8.4499999999999993" customHeight="1" x14ac:dyDescent="0.15">
      <c r="A216" s="1721"/>
      <c r="B216" s="1579"/>
      <c r="C216" s="1579"/>
      <c r="D216" s="1579"/>
      <c r="E216" s="1579"/>
      <c r="F216" s="1579"/>
      <c r="G216" s="1579"/>
      <c r="H216" s="1579"/>
      <c r="I216" s="1579"/>
      <c r="J216" s="1579"/>
      <c r="K216" s="1579"/>
      <c r="L216" s="1579"/>
      <c r="M216" s="1579"/>
      <c r="N216" s="1580"/>
      <c r="O216" s="1421"/>
      <c r="P216" s="1422"/>
      <c r="Q216" s="1422"/>
      <c r="R216" s="1422"/>
      <c r="S216" s="1422"/>
      <c r="T216" s="1422"/>
      <c r="U216" s="1422"/>
      <c r="V216" s="1422"/>
      <c r="W216" s="1422"/>
      <c r="X216" s="1422"/>
      <c r="Y216" s="1422"/>
      <c r="Z216" s="1422"/>
      <c r="AA216" s="1422"/>
      <c r="AB216" s="1422"/>
      <c r="AC216" s="1422"/>
      <c r="AD216" s="1577"/>
      <c r="AE216" s="1587"/>
      <c r="AF216" s="1588"/>
      <c r="AG216" s="1588"/>
      <c r="AH216" s="1588"/>
      <c r="AI216" s="1588"/>
      <c r="AJ216" s="1588"/>
      <c r="AK216" s="1588"/>
      <c r="AL216" s="1588"/>
      <c r="AM216" s="1588"/>
      <c r="AN216" s="1588"/>
      <c r="AO216" s="1588"/>
      <c r="AP216" s="1588"/>
      <c r="AQ216" s="1588"/>
      <c r="AR216" s="1588"/>
      <c r="AS216" s="1588"/>
      <c r="AT216" s="1588"/>
      <c r="AU216" s="1588"/>
      <c r="AV216" s="1588"/>
      <c r="AW216" s="1588"/>
      <c r="AX216" s="1588"/>
      <c r="AY216" s="1588"/>
      <c r="AZ216" s="1588"/>
      <c r="BA216" s="1588"/>
      <c r="BB216" s="1588"/>
      <c r="BC216" s="1588"/>
      <c r="BD216" s="1588"/>
      <c r="BE216" s="1588"/>
      <c r="BF216" s="1589"/>
      <c r="BG216" s="42"/>
    </row>
    <row r="217" spans="1:63" ht="12.95" customHeight="1" x14ac:dyDescent="0.15">
      <c r="A217" s="1568" t="s">
        <v>470</v>
      </c>
      <c r="B217" s="1569"/>
      <c r="C217" s="1569"/>
      <c r="D217" s="1569"/>
      <c r="E217" s="1569"/>
      <c r="F217" s="1569"/>
      <c r="G217" s="1570"/>
      <c r="H217" s="431" t="s">
        <v>472</v>
      </c>
      <c r="I217" s="431"/>
      <c r="J217" s="431"/>
      <c r="K217" s="431"/>
      <c r="L217" s="431"/>
      <c r="M217" s="431"/>
      <c r="N217" s="431"/>
      <c r="O217" s="1578"/>
      <c r="P217" s="1579"/>
      <c r="Q217" s="1579"/>
      <c r="R217" s="1579"/>
      <c r="S217" s="1579"/>
      <c r="T217" s="1579"/>
      <c r="U217" s="1579"/>
      <c r="V217" s="1579"/>
      <c r="W217" s="1579"/>
      <c r="X217" s="1579"/>
      <c r="Y217" s="1579"/>
      <c r="Z217" s="1579"/>
      <c r="AA217" s="1579"/>
      <c r="AB217" s="1579"/>
      <c r="AC217" s="1579"/>
      <c r="AD217" s="1580"/>
      <c r="AE217" s="431" t="s">
        <v>167</v>
      </c>
      <c r="AF217" s="431"/>
      <c r="AG217" s="431"/>
      <c r="AH217" s="431"/>
      <c r="AI217" s="431"/>
      <c r="AJ217" s="431"/>
      <c r="AK217" s="431"/>
      <c r="AL217" s="431" t="s">
        <v>473</v>
      </c>
      <c r="AM217" s="431"/>
      <c r="AN217" s="431"/>
      <c r="AO217" s="431"/>
      <c r="AP217" s="1571" t="s">
        <v>475</v>
      </c>
      <c r="AQ217" s="1569"/>
      <c r="AR217" s="1569"/>
      <c r="AS217" s="1569"/>
      <c r="AT217" s="1569"/>
      <c r="AU217" s="1569"/>
      <c r="AV217" s="1569"/>
      <c r="AW217" s="1569"/>
      <c r="AX217" s="1572"/>
      <c r="AY217" s="1572"/>
      <c r="AZ217" s="1572"/>
      <c r="BA217" s="1572"/>
      <c r="BB217" s="1572"/>
      <c r="BC217" s="1572"/>
      <c r="BD217" s="1572"/>
      <c r="BE217" s="1572"/>
      <c r="BF217" s="1573"/>
      <c r="BG217" s="42"/>
    </row>
    <row r="218" spans="1:63" ht="12.95" customHeight="1" x14ac:dyDescent="0.15">
      <c r="A218" s="1641"/>
      <c r="B218" s="1642"/>
      <c r="C218" s="1642"/>
      <c r="D218" s="1642"/>
      <c r="E218" s="1642"/>
      <c r="F218" s="1642"/>
      <c r="G218" s="1642"/>
      <c r="H218" s="963"/>
      <c r="I218" s="964"/>
      <c r="J218" s="964"/>
      <c r="K218" s="964"/>
      <c r="L218" s="964"/>
      <c r="M218" s="964"/>
      <c r="N218" s="965"/>
      <c r="O218" s="1725"/>
      <c r="P218" s="1725"/>
      <c r="Q218" s="1725"/>
      <c r="R218" s="1725"/>
      <c r="S218" s="1725"/>
      <c r="T218" s="1725"/>
      <c r="U218" s="1725"/>
      <c r="V218" s="1725"/>
      <c r="W218" s="1725"/>
      <c r="X218" s="1725"/>
      <c r="Y218" s="1725"/>
      <c r="Z218" s="1725"/>
      <c r="AA218" s="1725"/>
      <c r="AB218" s="1725"/>
      <c r="AC218" s="1725"/>
      <c r="AD218" s="1725"/>
      <c r="AE218" s="1590"/>
      <c r="AF218" s="1591"/>
      <c r="AG218" s="1591"/>
      <c r="AH218" s="1591"/>
      <c r="AI218" s="1591"/>
      <c r="AJ218" s="1591"/>
      <c r="AK218" s="1591"/>
      <c r="AL218" s="1592"/>
      <c r="AM218" s="1593"/>
      <c r="AN218" s="1593"/>
      <c r="AO218" s="1594"/>
      <c r="AP218" s="1595"/>
      <c r="AQ218" s="1595"/>
      <c r="AR218" s="1595"/>
      <c r="AS218" s="1595"/>
      <c r="AT218" s="1595"/>
      <c r="AU218" s="1595"/>
      <c r="AV218" s="1595"/>
      <c r="AW218" s="1595"/>
      <c r="AX218" s="238" t="s">
        <v>386</v>
      </c>
      <c r="AY218" s="1595"/>
      <c r="AZ218" s="1595"/>
      <c r="BA218" s="1595"/>
      <c r="BB218" s="1595"/>
      <c r="BC218" s="1595"/>
      <c r="BD218" s="1595"/>
      <c r="BE218" s="1595"/>
      <c r="BF218" s="1595"/>
      <c r="BG218" s="45"/>
      <c r="BH218" s="80"/>
      <c r="BI218" s="80"/>
      <c r="BJ218" s="80"/>
      <c r="BK218" s="80"/>
    </row>
    <row r="219" spans="1:63" ht="12.95" customHeight="1" x14ac:dyDescent="0.15">
      <c r="A219" s="1643"/>
      <c r="B219" s="1644"/>
      <c r="C219" s="1644"/>
      <c r="D219" s="1644"/>
      <c r="E219" s="1644"/>
      <c r="F219" s="1644"/>
      <c r="G219" s="1644"/>
      <c r="H219" s="1722"/>
      <c r="I219" s="1723"/>
      <c r="J219" s="1723"/>
      <c r="K219" s="1723"/>
      <c r="L219" s="1723"/>
      <c r="M219" s="1723"/>
      <c r="N219" s="1724"/>
      <c r="O219" s="1726"/>
      <c r="P219" s="1726"/>
      <c r="Q219" s="1726"/>
      <c r="R219" s="1726"/>
      <c r="S219" s="1726"/>
      <c r="T219" s="1726"/>
      <c r="U219" s="1726"/>
      <c r="V219" s="1726"/>
      <c r="W219" s="1726"/>
      <c r="X219" s="1726"/>
      <c r="Y219" s="1726"/>
      <c r="Z219" s="1726"/>
      <c r="AA219" s="1726"/>
      <c r="AB219" s="1726"/>
      <c r="AC219" s="1726"/>
      <c r="AD219" s="1726"/>
      <c r="AE219" s="1592"/>
      <c r="AF219" s="1593"/>
      <c r="AG219" s="1593"/>
      <c r="AH219" s="1593"/>
      <c r="AI219" s="1593"/>
      <c r="AJ219" s="1593"/>
      <c r="AK219" s="1593"/>
      <c r="AL219" s="1592"/>
      <c r="AM219" s="1593"/>
      <c r="AN219" s="1593"/>
      <c r="AO219" s="1594"/>
      <c r="AP219" s="1595"/>
      <c r="AQ219" s="1595"/>
      <c r="AR219" s="1595"/>
      <c r="AS219" s="1595"/>
      <c r="AT219" s="1595"/>
      <c r="AU219" s="1595"/>
      <c r="AV219" s="1595"/>
      <c r="AW219" s="1595"/>
      <c r="AX219" s="238" t="s">
        <v>386</v>
      </c>
      <c r="AY219" s="1595"/>
      <c r="AZ219" s="1595"/>
      <c r="BA219" s="1595"/>
      <c r="BB219" s="1595"/>
      <c r="BC219" s="1595"/>
      <c r="BD219" s="1595"/>
      <c r="BE219" s="1595"/>
      <c r="BF219" s="1595"/>
      <c r="BG219" s="45"/>
      <c r="BH219" s="80"/>
      <c r="BI219" s="80"/>
      <c r="BJ219" s="80"/>
      <c r="BK219" s="80"/>
    </row>
    <row r="220" spans="1:63" ht="12.95" customHeight="1" x14ac:dyDescent="0.15">
      <c r="A220" s="1643"/>
      <c r="B220" s="1644"/>
      <c r="C220" s="1644"/>
      <c r="D220" s="1644"/>
      <c r="E220" s="1644"/>
      <c r="F220" s="1644"/>
      <c r="G220" s="1644"/>
      <c r="H220" s="1722"/>
      <c r="I220" s="1723"/>
      <c r="J220" s="1723"/>
      <c r="K220" s="1723"/>
      <c r="L220" s="1723"/>
      <c r="M220" s="1723"/>
      <c r="N220" s="1724"/>
      <c r="O220" s="1726"/>
      <c r="P220" s="1726"/>
      <c r="Q220" s="1726"/>
      <c r="R220" s="1726"/>
      <c r="S220" s="1726"/>
      <c r="T220" s="1726"/>
      <c r="U220" s="1726"/>
      <c r="V220" s="1726"/>
      <c r="W220" s="1726"/>
      <c r="X220" s="1726"/>
      <c r="Y220" s="1726"/>
      <c r="Z220" s="1726"/>
      <c r="AA220" s="1726"/>
      <c r="AB220" s="1726"/>
      <c r="AC220" s="1726"/>
      <c r="AD220" s="1726"/>
      <c r="AE220" s="1592"/>
      <c r="AF220" s="1593"/>
      <c r="AG220" s="1593"/>
      <c r="AH220" s="1593"/>
      <c r="AI220" s="1593"/>
      <c r="AJ220" s="1593"/>
      <c r="AK220" s="1593"/>
      <c r="AL220" s="1592"/>
      <c r="AM220" s="1593"/>
      <c r="AN220" s="1593"/>
      <c r="AO220" s="1594"/>
      <c r="AP220" s="1595"/>
      <c r="AQ220" s="1595"/>
      <c r="AR220" s="1595"/>
      <c r="AS220" s="1595"/>
      <c r="AT220" s="1595"/>
      <c r="AU220" s="1595"/>
      <c r="AV220" s="1595"/>
      <c r="AW220" s="1595"/>
      <c r="AX220" s="238" t="s">
        <v>386</v>
      </c>
      <c r="AY220" s="1595"/>
      <c r="AZ220" s="1595"/>
      <c r="BA220" s="1595"/>
      <c r="BB220" s="1595"/>
      <c r="BC220" s="1595"/>
      <c r="BD220" s="1595"/>
      <c r="BE220" s="1595"/>
      <c r="BF220" s="1595"/>
      <c r="BG220" s="45"/>
      <c r="BH220" s="80"/>
      <c r="BI220" s="80"/>
      <c r="BJ220" s="80"/>
      <c r="BK220" s="80"/>
    </row>
    <row r="221" spans="1:63" ht="12.95" customHeight="1" x14ac:dyDescent="0.15">
      <c r="A221" s="1648"/>
      <c r="B221" s="1649"/>
      <c r="C221" s="1649"/>
      <c r="D221" s="1649"/>
      <c r="E221" s="1649"/>
      <c r="F221" s="1649"/>
      <c r="G221" s="1649"/>
      <c r="H221" s="1722"/>
      <c r="I221" s="1723"/>
      <c r="J221" s="1723"/>
      <c r="K221" s="1723"/>
      <c r="L221" s="1723"/>
      <c r="M221" s="1723"/>
      <c r="N221" s="1724"/>
      <c r="O221" s="1727"/>
      <c r="P221" s="1727"/>
      <c r="Q221" s="1727"/>
      <c r="R221" s="1727"/>
      <c r="S221" s="1727"/>
      <c r="T221" s="1727"/>
      <c r="U221" s="1727"/>
      <c r="V221" s="1727"/>
      <c r="W221" s="1727"/>
      <c r="X221" s="1727"/>
      <c r="Y221" s="1727"/>
      <c r="Z221" s="1727"/>
      <c r="AA221" s="1727"/>
      <c r="AB221" s="1727"/>
      <c r="AC221" s="1727"/>
      <c r="AD221" s="1727"/>
      <c r="AE221" s="1592"/>
      <c r="AF221" s="1593"/>
      <c r="AG221" s="1593"/>
      <c r="AH221" s="1593"/>
      <c r="AI221" s="1593"/>
      <c r="AJ221" s="1593"/>
      <c r="AK221" s="1593"/>
      <c r="AL221" s="1592"/>
      <c r="AM221" s="1593"/>
      <c r="AN221" s="1593"/>
      <c r="AO221" s="1594"/>
      <c r="AP221" s="1595"/>
      <c r="AQ221" s="1595"/>
      <c r="AR221" s="1595"/>
      <c r="AS221" s="1595"/>
      <c r="AT221" s="1595"/>
      <c r="AU221" s="1595"/>
      <c r="AV221" s="1595"/>
      <c r="AW221" s="1595"/>
      <c r="AX221" s="238" t="s">
        <v>386</v>
      </c>
      <c r="AY221" s="1595"/>
      <c r="AZ221" s="1595"/>
      <c r="BA221" s="1595"/>
      <c r="BB221" s="1595"/>
      <c r="BC221" s="1595"/>
      <c r="BD221" s="1595"/>
      <c r="BE221" s="1595"/>
      <c r="BF221" s="1595"/>
      <c r="BG221" s="45"/>
      <c r="BH221" s="80"/>
      <c r="BI221" s="80"/>
      <c r="BJ221" s="80"/>
      <c r="BK221" s="80"/>
    </row>
    <row r="222" spans="1:63" ht="12.95" customHeight="1" x14ac:dyDescent="0.15">
      <c r="A222" s="1650"/>
      <c r="B222" s="1651"/>
      <c r="C222" s="1651"/>
      <c r="D222" s="1651"/>
      <c r="E222" s="1651"/>
      <c r="F222" s="1651"/>
      <c r="G222" s="1651"/>
      <c r="H222" s="966"/>
      <c r="I222" s="967"/>
      <c r="J222" s="967"/>
      <c r="K222" s="967"/>
      <c r="L222" s="967"/>
      <c r="M222" s="967"/>
      <c r="N222" s="968"/>
      <c r="O222" s="1728"/>
      <c r="P222" s="1728"/>
      <c r="Q222" s="1728"/>
      <c r="R222" s="1728"/>
      <c r="S222" s="1728"/>
      <c r="T222" s="1728"/>
      <c r="U222" s="1728"/>
      <c r="V222" s="1728"/>
      <c r="W222" s="1728"/>
      <c r="X222" s="1728"/>
      <c r="Y222" s="1728"/>
      <c r="Z222" s="1728"/>
      <c r="AA222" s="1728"/>
      <c r="AB222" s="1728"/>
      <c r="AC222" s="1728"/>
      <c r="AD222" s="1728"/>
      <c r="AE222" s="1592"/>
      <c r="AF222" s="1593"/>
      <c r="AG222" s="1593"/>
      <c r="AH222" s="1593"/>
      <c r="AI222" s="1593"/>
      <c r="AJ222" s="1593"/>
      <c r="AK222" s="1593"/>
      <c r="AL222" s="1592"/>
      <c r="AM222" s="1593"/>
      <c r="AN222" s="1593"/>
      <c r="AO222" s="1594"/>
      <c r="AP222" s="1595"/>
      <c r="AQ222" s="1595"/>
      <c r="AR222" s="1595"/>
      <c r="AS222" s="1595"/>
      <c r="AT222" s="1595"/>
      <c r="AU222" s="1595"/>
      <c r="AV222" s="1595"/>
      <c r="AW222" s="1595"/>
      <c r="AX222" s="238" t="s">
        <v>386</v>
      </c>
      <c r="AY222" s="1595"/>
      <c r="AZ222" s="1595"/>
      <c r="BA222" s="1595"/>
      <c r="BB222" s="1595"/>
      <c r="BC222" s="1595"/>
      <c r="BD222" s="1595"/>
      <c r="BE222" s="1595"/>
      <c r="BF222" s="1595"/>
      <c r="BG222" s="45"/>
      <c r="BH222" s="80"/>
      <c r="BI222" s="80"/>
      <c r="BJ222" s="80"/>
      <c r="BK222" s="80"/>
    </row>
    <row r="223" spans="1:63" ht="12.95" customHeight="1" x14ac:dyDescent="0.15">
      <c r="A223" s="1641"/>
      <c r="B223" s="1642"/>
      <c r="C223" s="1642"/>
      <c r="D223" s="1642"/>
      <c r="E223" s="1642"/>
      <c r="F223" s="1642"/>
      <c r="G223" s="1642"/>
      <c r="H223" s="963"/>
      <c r="I223" s="964"/>
      <c r="J223" s="964"/>
      <c r="K223" s="964"/>
      <c r="L223" s="964"/>
      <c r="M223" s="964"/>
      <c r="N223" s="965"/>
      <c r="O223" s="1725"/>
      <c r="P223" s="1725"/>
      <c r="Q223" s="1725"/>
      <c r="R223" s="1725"/>
      <c r="S223" s="1725"/>
      <c r="T223" s="1725"/>
      <c r="U223" s="1725"/>
      <c r="V223" s="1725"/>
      <c r="W223" s="1725"/>
      <c r="X223" s="1725"/>
      <c r="Y223" s="1725"/>
      <c r="Z223" s="1725"/>
      <c r="AA223" s="1725"/>
      <c r="AB223" s="1725"/>
      <c r="AC223" s="1725"/>
      <c r="AD223" s="1725"/>
      <c r="AE223" s="1592"/>
      <c r="AF223" s="1593"/>
      <c r="AG223" s="1593"/>
      <c r="AH223" s="1593"/>
      <c r="AI223" s="1593"/>
      <c r="AJ223" s="1593"/>
      <c r="AK223" s="1594"/>
      <c r="AL223" s="1592"/>
      <c r="AM223" s="1593"/>
      <c r="AN223" s="1593"/>
      <c r="AO223" s="1594"/>
      <c r="AP223" s="1595"/>
      <c r="AQ223" s="1595"/>
      <c r="AR223" s="1595"/>
      <c r="AS223" s="1595"/>
      <c r="AT223" s="1595"/>
      <c r="AU223" s="1595"/>
      <c r="AV223" s="1595"/>
      <c r="AW223" s="1595"/>
      <c r="AX223" s="238" t="s">
        <v>386</v>
      </c>
      <c r="AY223" s="1595"/>
      <c r="AZ223" s="1595"/>
      <c r="BA223" s="1595"/>
      <c r="BB223" s="1595"/>
      <c r="BC223" s="1595"/>
      <c r="BD223" s="1595"/>
      <c r="BE223" s="1595"/>
      <c r="BF223" s="1595"/>
      <c r="BG223" s="45"/>
      <c r="BH223" s="80"/>
      <c r="BI223" s="80"/>
      <c r="BJ223" s="80"/>
      <c r="BK223" s="80"/>
    </row>
    <row r="224" spans="1:63" ht="12.95" customHeight="1" x14ac:dyDescent="0.15">
      <c r="A224" s="1643"/>
      <c r="B224" s="1644"/>
      <c r="C224" s="1644"/>
      <c r="D224" s="1644"/>
      <c r="E224" s="1644"/>
      <c r="F224" s="1644"/>
      <c r="G224" s="1644"/>
      <c r="H224" s="1722"/>
      <c r="I224" s="1723"/>
      <c r="J224" s="1723"/>
      <c r="K224" s="1723"/>
      <c r="L224" s="1723"/>
      <c r="M224" s="1723"/>
      <c r="N224" s="1724"/>
      <c r="O224" s="1726"/>
      <c r="P224" s="1726"/>
      <c r="Q224" s="1726"/>
      <c r="R224" s="1726"/>
      <c r="S224" s="1726"/>
      <c r="T224" s="1726"/>
      <c r="U224" s="1726"/>
      <c r="V224" s="1726"/>
      <c r="W224" s="1726"/>
      <c r="X224" s="1726"/>
      <c r="Y224" s="1726"/>
      <c r="Z224" s="1726"/>
      <c r="AA224" s="1726"/>
      <c r="AB224" s="1726"/>
      <c r="AC224" s="1726"/>
      <c r="AD224" s="1726"/>
      <c r="AE224" s="1592"/>
      <c r="AF224" s="1593"/>
      <c r="AG224" s="1593"/>
      <c r="AH224" s="1593"/>
      <c r="AI224" s="1593"/>
      <c r="AJ224" s="1593"/>
      <c r="AK224" s="1594"/>
      <c r="AL224" s="1592"/>
      <c r="AM224" s="1593"/>
      <c r="AN224" s="1593"/>
      <c r="AO224" s="1594"/>
      <c r="AP224" s="1595"/>
      <c r="AQ224" s="1595"/>
      <c r="AR224" s="1595"/>
      <c r="AS224" s="1595"/>
      <c r="AT224" s="1595"/>
      <c r="AU224" s="1595"/>
      <c r="AV224" s="1595"/>
      <c r="AW224" s="1595"/>
      <c r="AX224" s="238" t="s">
        <v>386</v>
      </c>
      <c r="AY224" s="1595"/>
      <c r="AZ224" s="1595"/>
      <c r="BA224" s="1595"/>
      <c r="BB224" s="1595"/>
      <c r="BC224" s="1595"/>
      <c r="BD224" s="1595"/>
      <c r="BE224" s="1595"/>
      <c r="BF224" s="1595"/>
      <c r="BG224" s="45"/>
      <c r="BH224" s="80"/>
      <c r="BI224" s="80"/>
      <c r="BJ224" s="80"/>
      <c r="BK224" s="80"/>
    </row>
    <row r="225" spans="1:63" ht="12.95" customHeight="1" x14ac:dyDescent="0.15">
      <c r="A225" s="1643"/>
      <c r="B225" s="1644"/>
      <c r="C225" s="1644"/>
      <c r="D225" s="1644"/>
      <c r="E225" s="1644"/>
      <c r="F225" s="1644"/>
      <c r="G225" s="1644"/>
      <c r="H225" s="1722"/>
      <c r="I225" s="1723"/>
      <c r="J225" s="1723"/>
      <c r="K225" s="1723"/>
      <c r="L225" s="1723"/>
      <c r="M225" s="1723"/>
      <c r="N225" s="1724"/>
      <c r="O225" s="1726"/>
      <c r="P225" s="1726"/>
      <c r="Q225" s="1726"/>
      <c r="R225" s="1726"/>
      <c r="S225" s="1726"/>
      <c r="T225" s="1726"/>
      <c r="U225" s="1726"/>
      <c r="V225" s="1726"/>
      <c r="W225" s="1726"/>
      <c r="X225" s="1726"/>
      <c r="Y225" s="1726"/>
      <c r="Z225" s="1726"/>
      <c r="AA225" s="1726"/>
      <c r="AB225" s="1726"/>
      <c r="AC225" s="1726"/>
      <c r="AD225" s="1726"/>
      <c r="AE225" s="1592"/>
      <c r="AF225" s="1593"/>
      <c r="AG225" s="1593"/>
      <c r="AH225" s="1593"/>
      <c r="AI225" s="1593"/>
      <c r="AJ225" s="1593"/>
      <c r="AK225" s="1594"/>
      <c r="AL225" s="1592"/>
      <c r="AM225" s="1593"/>
      <c r="AN225" s="1593"/>
      <c r="AO225" s="1594"/>
      <c r="AP225" s="1595"/>
      <c r="AQ225" s="1595"/>
      <c r="AR225" s="1595"/>
      <c r="AS225" s="1595"/>
      <c r="AT225" s="1595"/>
      <c r="AU225" s="1595"/>
      <c r="AV225" s="1595"/>
      <c r="AW225" s="1595"/>
      <c r="AX225" s="238" t="s">
        <v>386</v>
      </c>
      <c r="AY225" s="1595"/>
      <c r="AZ225" s="1595"/>
      <c r="BA225" s="1595"/>
      <c r="BB225" s="1595"/>
      <c r="BC225" s="1595"/>
      <c r="BD225" s="1595"/>
      <c r="BE225" s="1595"/>
      <c r="BF225" s="1595"/>
      <c r="BG225" s="45"/>
      <c r="BH225" s="80"/>
      <c r="BI225" s="80"/>
      <c r="BJ225" s="80"/>
      <c r="BK225" s="80"/>
    </row>
    <row r="226" spans="1:63" ht="12.95" customHeight="1" x14ac:dyDescent="0.15">
      <c r="A226" s="1648"/>
      <c r="B226" s="1649"/>
      <c r="C226" s="1649"/>
      <c r="D226" s="1649"/>
      <c r="E226" s="1649"/>
      <c r="F226" s="1649"/>
      <c r="G226" s="1649"/>
      <c r="H226" s="1722"/>
      <c r="I226" s="1723"/>
      <c r="J226" s="1723"/>
      <c r="K226" s="1723"/>
      <c r="L226" s="1723"/>
      <c r="M226" s="1723"/>
      <c r="N226" s="1724"/>
      <c r="O226" s="1727"/>
      <c r="P226" s="1727"/>
      <c r="Q226" s="1727"/>
      <c r="R226" s="1727"/>
      <c r="S226" s="1727"/>
      <c r="T226" s="1727"/>
      <c r="U226" s="1727"/>
      <c r="V226" s="1727"/>
      <c r="W226" s="1727"/>
      <c r="X226" s="1727"/>
      <c r="Y226" s="1727"/>
      <c r="Z226" s="1727"/>
      <c r="AA226" s="1727"/>
      <c r="AB226" s="1727"/>
      <c r="AC226" s="1727"/>
      <c r="AD226" s="1727"/>
      <c r="AE226" s="1592"/>
      <c r="AF226" s="1593"/>
      <c r="AG226" s="1593"/>
      <c r="AH226" s="1593"/>
      <c r="AI226" s="1593"/>
      <c r="AJ226" s="1593"/>
      <c r="AK226" s="1594"/>
      <c r="AL226" s="1592"/>
      <c r="AM226" s="1593"/>
      <c r="AN226" s="1593"/>
      <c r="AO226" s="1594"/>
      <c r="AP226" s="1595"/>
      <c r="AQ226" s="1595"/>
      <c r="AR226" s="1595"/>
      <c r="AS226" s="1595"/>
      <c r="AT226" s="1595"/>
      <c r="AU226" s="1595"/>
      <c r="AV226" s="1595"/>
      <c r="AW226" s="1595"/>
      <c r="AX226" s="238" t="s">
        <v>386</v>
      </c>
      <c r="AY226" s="1595"/>
      <c r="AZ226" s="1595"/>
      <c r="BA226" s="1595"/>
      <c r="BB226" s="1595"/>
      <c r="BC226" s="1595"/>
      <c r="BD226" s="1595"/>
      <c r="BE226" s="1595"/>
      <c r="BF226" s="1595"/>
      <c r="BG226" s="45"/>
      <c r="BH226" s="80"/>
      <c r="BI226" s="80"/>
      <c r="BJ226" s="80"/>
      <c r="BK226" s="80"/>
    </row>
    <row r="227" spans="1:63" ht="12.95" customHeight="1" x14ac:dyDescent="0.15">
      <c r="A227" s="1650"/>
      <c r="B227" s="1651"/>
      <c r="C227" s="1651"/>
      <c r="D227" s="1651"/>
      <c r="E227" s="1651"/>
      <c r="F227" s="1651"/>
      <c r="G227" s="1651"/>
      <c r="H227" s="966"/>
      <c r="I227" s="967"/>
      <c r="J227" s="967"/>
      <c r="K227" s="967"/>
      <c r="L227" s="967"/>
      <c r="M227" s="967"/>
      <c r="N227" s="968"/>
      <c r="O227" s="1728"/>
      <c r="P227" s="1728"/>
      <c r="Q227" s="1728"/>
      <c r="R227" s="1728"/>
      <c r="S227" s="1728"/>
      <c r="T227" s="1728"/>
      <c r="U227" s="1728"/>
      <c r="V227" s="1728"/>
      <c r="W227" s="1728"/>
      <c r="X227" s="1728"/>
      <c r="Y227" s="1728"/>
      <c r="Z227" s="1728"/>
      <c r="AA227" s="1728"/>
      <c r="AB227" s="1728"/>
      <c r="AC227" s="1728"/>
      <c r="AD227" s="1728"/>
      <c r="AE227" s="1592"/>
      <c r="AF227" s="1593"/>
      <c r="AG227" s="1593"/>
      <c r="AH227" s="1593"/>
      <c r="AI227" s="1593"/>
      <c r="AJ227" s="1593"/>
      <c r="AK227" s="1594"/>
      <c r="AL227" s="1592"/>
      <c r="AM227" s="1593"/>
      <c r="AN227" s="1593"/>
      <c r="AO227" s="1594"/>
      <c r="AP227" s="1595"/>
      <c r="AQ227" s="1595"/>
      <c r="AR227" s="1595"/>
      <c r="AS227" s="1595"/>
      <c r="AT227" s="1595"/>
      <c r="AU227" s="1595"/>
      <c r="AV227" s="1595"/>
      <c r="AW227" s="1595"/>
      <c r="AX227" s="238" t="s">
        <v>386</v>
      </c>
      <c r="AY227" s="1595"/>
      <c r="AZ227" s="1595"/>
      <c r="BA227" s="1595"/>
      <c r="BB227" s="1595"/>
      <c r="BC227" s="1595"/>
      <c r="BD227" s="1595"/>
      <c r="BE227" s="1595"/>
      <c r="BF227" s="1595"/>
      <c r="BG227" s="45"/>
      <c r="BH227" s="80"/>
      <c r="BI227" s="80"/>
      <c r="BJ227" s="80"/>
      <c r="BK227" s="80"/>
    </row>
    <row r="228" spans="1:63" ht="12.95" customHeight="1" x14ac:dyDescent="0.15">
      <c r="A228" s="1641"/>
      <c r="B228" s="1642"/>
      <c r="C228" s="1642"/>
      <c r="D228" s="1642"/>
      <c r="E228" s="1642"/>
      <c r="F228" s="1642"/>
      <c r="G228" s="1642"/>
      <c r="H228" s="963"/>
      <c r="I228" s="964"/>
      <c r="J228" s="964"/>
      <c r="K228" s="964"/>
      <c r="L228" s="964"/>
      <c r="M228" s="964"/>
      <c r="N228" s="965"/>
      <c r="O228" s="1725"/>
      <c r="P228" s="1725"/>
      <c r="Q228" s="1725"/>
      <c r="R228" s="1725"/>
      <c r="S228" s="1725"/>
      <c r="T228" s="1725"/>
      <c r="U228" s="1725"/>
      <c r="V228" s="1725"/>
      <c r="W228" s="1725"/>
      <c r="X228" s="1725"/>
      <c r="Y228" s="1725"/>
      <c r="Z228" s="1725"/>
      <c r="AA228" s="1725"/>
      <c r="AB228" s="1725"/>
      <c r="AC228" s="1725"/>
      <c r="AD228" s="1725"/>
      <c r="AE228" s="1592"/>
      <c r="AF228" s="1593"/>
      <c r="AG228" s="1593"/>
      <c r="AH228" s="1593"/>
      <c r="AI228" s="1593"/>
      <c r="AJ228" s="1593"/>
      <c r="AK228" s="1594"/>
      <c r="AL228" s="1592"/>
      <c r="AM228" s="1593"/>
      <c r="AN228" s="1593"/>
      <c r="AO228" s="1594"/>
      <c r="AP228" s="1595"/>
      <c r="AQ228" s="1595"/>
      <c r="AR228" s="1595"/>
      <c r="AS228" s="1595"/>
      <c r="AT228" s="1595"/>
      <c r="AU228" s="1595"/>
      <c r="AV228" s="1595"/>
      <c r="AW228" s="1595"/>
      <c r="AX228" s="238" t="s">
        <v>386</v>
      </c>
      <c r="AY228" s="1595"/>
      <c r="AZ228" s="1595"/>
      <c r="BA228" s="1595"/>
      <c r="BB228" s="1595"/>
      <c r="BC228" s="1595"/>
      <c r="BD228" s="1595"/>
      <c r="BE228" s="1595"/>
      <c r="BF228" s="1595"/>
      <c r="BG228" s="45"/>
      <c r="BH228" s="80"/>
      <c r="BI228" s="80"/>
      <c r="BJ228" s="80"/>
      <c r="BK228" s="80"/>
    </row>
    <row r="229" spans="1:63" ht="12.95" customHeight="1" x14ac:dyDescent="0.15">
      <c r="A229" s="1643"/>
      <c r="B229" s="1644"/>
      <c r="C229" s="1644"/>
      <c r="D229" s="1644"/>
      <c r="E229" s="1644"/>
      <c r="F229" s="1644"/>
      <c r="G229" s="1644"/>
      <c r="H229" s="1722"/>
      <c r="I229" s="1723"/>
      <c r="J229" s="1723"/>
      <c r="K229" s="1723"/>
      <c r="L229" s="1723"/>
      <c r="M229" s="1723"/>
      <c r="N229" s="1724"/>
      <c r="O229" s="1726"/>
      <c r="P229" s="1726"/>
      <c r="Q229" s="1726"/>
      <c r="R229" s="1726"/>
      <c r="S229" s="1726"/>
      <c r="T229" s="1726"/>
      <c r="U229" s="1726"/>
      <c r="V229" s="1726"/>
      <c r="W229" s="1726"/>
      <c r="X229" s="1726"/>
      <c r="Y229" s="1726"/>
      <c r="Z229" s="1726"/>
      <c r="AA229" s="1726"/>
      <c r="AB229" s="1726"/>
      <c r="AC229" s="1726"/>
      <c r="AD229" s="1726"/>
      <c r="AE229" s="1592"/>
      <c r="AF229" s="1593"/>
      <c r="AG229" s="1593"/>
      <c r="AH229" s="1593"/>
      <c r="AI229" s="1593"/>
      <c r="AJ229" s="1593"/>
      <c r="AK229" s="1594"/>
      <c r="AL229" s="1592"/>
      <c r="AM229" s="1593"/>
      <c r="AN229" s="1593"/>
      <c r="AO229" s="1594"/>
      <c r="AP229" s="1595"/>
      <c r="AQ229" s="1595"/>
      <c r="AR229" s="1595"/>
      <c r="AS229" s="1595"/>
      <c r="AT229" s="1595"/>
      <c r="AU229" s="1595"/>
      <c r="AV229" s="1595"/>
      <c r="AW229" s="1595"/>
      <c r="AX229" s="238" t="s">
        <v>386</v>
      </c>
      <c r="AY229" s="1595"/>
      <c r="AZ229" s="1595"/>
      <c r="BA229" s="1595"/>
      <c r="BB229" s="1595"/>
      <c r="BC229" s="1595"/>
      <c r="BD229" s="1595"/>
      <c r="BE229" s="1595"/>
      <c r="BF229" s="1595"/>
      <c r="BG229" s="45"/>
      <c r="BH229" s="80"/>
      <c r="BI229" s="80"/>
      <c r="BJ229" s="80"/>
      <c r="BK229" s="80"/>
    </row>
    <row r="230" spans="1:63" ht="12.95" customHeight="1" x14ac:dyDescent="0.15">
      <c r="A230" s="1643"/>
      <c r="B230" s="1644"/>
      <c r="C230" s="1644"/>
      <c r="D230" s="1644"/>
      <c r="E230" s="1644"/>
      <c r="F230" s="1644"/>
      <c r="G230" s="1644"/>
      <c r="H230" s="1722"/>
      <c r="I230" s="1723"/>
      <c r="J230" s="1723"/>
      <c r="K230" s="1723"/>
      <c r="L230" s="1723"/>
      <c r="M230" s="1723"/>
      <c r="N230" s="1724"/>
      <c r="O230" s="1726"/>
      <c r="P230" s="1726"/>
      <c r="Q230" s="1726"/>
      <c r="R230" s="1726"/>
      <c r="S230" s="1726"/>
      <c r="T230" s="1726"/>
      <c r="U230" s="1726"/>
      <c r="V230" s="1726"/>
      <c r="W230" s="1726"/>
      <c r="X230" s="1726"/>
      <c r="Y230" s="1726"/>
      <c r="Z230" s="1726"/>
      <c r="AA230" s="1726"/>
      <c r="AB230" s="1726"/>
      <c r="AC230" s="1726"/>
      <c r="AD230" s="1726"/>
      <c r="AE230" s="1592"/>
      <c r="AF230" s="1593"/>
      <c r="AG230" s="1593"/>
      <c r="AH230" s="1593"/>
      <c r="AI230" s="1593"/>
      <c r="AJ230" s="1593"/>
      <c r="AK230" s="1594"/>
      <c r="AL230" s="1592"/>
      <c r="AM230" s="1593"/>
      <c r="AN230" s="1593"/>
      <c r="AO230" s="1594"/>
      <c r="AP230" s="1595"/>
      <c r="AQ230" s="1595"/>
      <c r="AR230" s="1595"/>
      <c r="AS230" s="1595"/>
      <c r="AT230" s="1595"/>
      <c r="AU230" s="1595"/>
      <c r="AV230" s="1595"/>
      <c r="AW230" s="1595"/>
      <c r="AX230" s="238" t="s">
        <v>386</v>
      </c>
      <c r="AY230" s="1595"/>
      <c r="AZ230" s="1595"/>
      <c r="BA230" s="1595"/>
      <c r="BB230" s="1595"/>
      <c r="BC230" s="1595"/>
      <c r="BD230" s="1595"/>
      <c r="BE230" s="1595"/>
      <c r="BF230" s="1595"/>
      <c r="BG230" s="45"/>
      <c r="BH230" s="80"/>
      <c r="BI230" s="80"/>
      <c r="BJ230" s="80"/>
      <c r="BK230" s="80"/>
    </row>
    <row r="231" spans="1:63" ht="12.95" customHeight="1" x14ac:dyDescent="0.15">
      <c r="A231" s="1648"/>
      <c r="B231" s="1649"/>
      <c r="C231" s="1649"/>
      <c r="D231" s="1649"/>
      <c r="E231" s="1649"/>
      <c r="F231" s="1649"/>
      <c r="G231" s="1649"/>
      <c r="H231" s="1722"/>
      <c r="I231" s="1723"/>
      <c r="J231" s="1723"/>
      <c r="K231" s="1723"/>
      <c r="L231" s="1723"/>
      <c r="M231" s="1723"/>
      <c r="N231" s="1724"/>
      <c r="O231" s="1727"/>
      <c r="P231" s="1727"/>
      <c r="Q231" s="1727"/>
      <c r="R231" s="1727"/>
      <c r="S231" s="1727"/>
      <c r="T231" s="1727"/>
      <c r="U231" s="1727"/>
      <c r="V231" s="1727"/>
      <c r="W231" s="1727"/>
      <c r="X231" s="1727"/>
      <c r="Y231" s="1727"/>
      <c r="Z231" s="1727"/>
      <c r="AA231" s="1727"/>
      <c r="AB231" s="1727"/>
      <c r="AC231" s="1727"/>
      <c r="AD231" s="1727"/>
      <c r="AE231" s="1592"/>
      <c r="AF231" s="1593"/>
      <c r="AG231" s="1593"/>
      <c r="AH231" s="1593"/>
      <c r="AI231" s="1593"/>
      <c r="AJ231" s="1593"/>
      <c r="AK231" s="1594"/>
      <c r="AL231" s="1592"/>
      <c r="AM231" s="1593"/>
      <c r="AN231" s="1593"/>
      <c r="AO231" s="1594"/>
      <c r="AP231" s="1595"/>
      <c r="AQ231" s="1595"/>
      <c r="AR231" s="1595"/>
      <c r="AS231" s="1595"/>
      <c r="AT231" s="1595"/>
      <c r="AU231" s="1595"/>
      <c r="AV231" s="1595"/>
      <c r="AW231" s="1595"/>
      <c r="AX231" s="238" t="s">
        <v>386</v>
      </c>
      <c r="AY231" s="1595"/>
      <c r="AZ231" s="1595"/>
      <c r="BA231" s="1595"/>
      <c r="BB231" s="1595"/>
      <c r="BC231" s="1595"/>
      <c r="BD231" s="1595"/>
      <c r="BE231" s="1595"/>
      <c r="BF231" s="1595"/>
      <c r="BG231" s="45"/>
      <c r="BH231" s="80"/>
      <c r="BI231" s="80"/>
      <c r="BJ231" s="80"/>
      <c r="BK231" s="80"/>
    </row>
    <row r="232" spans="1:63" ht="12.95" customHeight="1" x14ac:dyDescent="0.15">
      <c r="A232" s="1650"/>
      <c r="B232" s="1651"/>
      <c r="C232" s="1651"/>
      <c r="D232" s="1651"/>
      <c r="E232" s="1651"/>
      <c r="F232" s="1651"/>
      <c r="G232" s="1651"/>
      <c r="H232" s="966"/>
      <c r="I232" s="967"/>
      <c r="J232" s="967"/>
      <c r="K232" s="967"/>
      <c r="L232" s="967"/>
      <c r="M232" s="967"/>
      <c r="N232" s="968"/>
      <c r="O232" s="1728"/>
      <c r="P232" s="1728"/>
      <c r="Q232" s="1728"/>
      <c r="R232" s="1728"/>
      <c r="S232" s="1728"/>
      <c r="T232" s="1728"/>
      <c r="U232" s="1728"/>
      <c r="V232" s="1728"/>
      <c r="W232" s="1728"/>
      <c r="X232" s="1728"/>
      <c r="Y232" s="1728"/>
      <c r="Z232" s="1728"/>
      <c r="AA232" s="1728"/>
      <c r="AB232" s="1728"/>
      <c r="AC232" s="1728"/>
      <c r="AD232" s="1728"/>
      <c r="AE232" s="1592"/>
      <c r="AF232" s="1593"/>
      <c r="AG232" s="1593"/>
      <c r="AH232" s="1593"/>
      <c r="AI232" s="1593"/>
      <c r="AJ232" s="1593"/>
      <c r="AK232" s="1594"/>
      <c r="AL232" s="1592"/>
      <c r="AM232" s="1593"/>
      <c r="AN232" s="1593"/>
      <c r="AO232" s="1594"/>
      <c r="AP232" s="1595"/>
      <c r="AQ232" s="1595"/>
      <c r="AR232" s="1595"/>
      <c r="AS232" s="1595"/>
      <c r="AT232" s="1595"/>
      <c r="AU232" s="1595"/>
      <c r="AV232" s="1595"/>
      <c r="AW232" s="1595"/>
      <c r="AX232" s="238" t="s">
        <v>386</v>
      </c>
      <c r="AY232" s="1595"/>
      <c r="AZ232" s="1595"/>
      <c r="BA232" s="1595"/>
      <c r="BB232" s="1595"/>
      <c r="BC232" s="1595"/>
      <c r="BD232" s="1595"/>
      <c r="BE232" s="1595"/>
      <c r="BF232" s="1595"/>
      <c r="BG232" s="45"/>
      <c r="BH232" s="80"/>
      <c r="BI232" s="80"/>
      <c r="BJ232" s="80"/>
      <c r="BK232" s="80"/>
    </row>
    <row r="233" spans="1:63" ht="12.95" customHeight="1" x14ac:dyDescent="0.15">
      <c r="A233" s="1641"/>
      <c r="B233" s="1642"/>
      <c r="C233" s="1642"/>
      <c r="D233" s="1642"/>
      <c r="E233" s="1642"/>
      <c r="F233" s="1642"/>
      <c r="G233" s="1642"/>
      <c r="H233" s="963"/>
      <c r="I233" s="964"/>
      <c r="J233" s="964"/>
      <c r="K233" s="964"/>
      <c r="L233" s="964"/>
      <c r="M233" s="964"/>
      <c r="N233" s="965"/>
      <c r="O233" s="1725"/>
      <c r="P233" s="1725"/>
      <c r="Q233" s="1725"/>
      <c r="R233" s="1725"/>
      <c r="S233" s="1725"/>
      <c r="T233" s="1725"/>
      <c r="U233" s="1725"/>
      <c r="V233" s="1725"/>
      <c r="W233" s="1725"/>
      <c r="X233" s="1725"/>
      <c r="Y233" s="1725"/>
      <c r="Z233" s="1725"/>
      <c r="AA233" s="1725"/>
      <c r="AB233" s="1725"/>
      <c r="AC233" s="1725"/>
      <c r="AD233" s="1725"/>
      <c r="AE233" s="1592"/>
      <c r="AF233" s="1593"/>
      <c r="AG233" s="1593"/>
      <c r="AH233" s="1593"/>
      <c r="AI233" s="1593"/>
      <c r="AJ233" s="1593"/>
      <c r="AK233" s="1594"/>
      <c r="AL233" s="1592"/>
      <c r="AM233" s="1593"/>
      <c r="AN233" s="1593"/>
      <c r="AO233" s="1594"/>
      <c r="AP233" s="1595"/>
      <c r="AQ233" s="1595"/>
      <c r="AR233" s="1595"/>
      <c r="AS233" s="1595"/>
      <c r="AT233" s="1595"/>
      <c r="AU233" s="1595"/>
      <c r="AV233" s="1595"/>
      <c r="AW233" s="1595"/>
      <c r="AX233" s="238" t="s">
        <v>386</v>
      </c>
      <c r="AY233" s="1595"/>
      <c r="AZ233" s="1595"/>
      <c r="BA233" s="1595"/>
      <c r="BB233" s="1595"/>
      <c r="BC233" s="1595"/>
      <c r="BD233" s="1595"/>
      <c r="BE233" s="1595"/>
      <c r="BF233" s="1595"/>
      <c r="BG233" s="45"/>
      <c r="BH233" s="80"/>
      <c r="BI233" s="80"/>
      <c r="BJ233" s="80"/>
      <c r="BK233" s="80"/>
    </row>
    <row r="234" spans="1:63" ht="12.95" customHeight="1" x14ac:dyDescent="0.15">
      <c r="A234" s="1643"/>
      <c r="B234" s="1644"/>
      <c r="C234" s="1644"/>
      <c r="D234" s="1644"/>
      <c r="E234" s="1644"/>
      <c r="F234" s="1644"/>
      <c r="G234" s="1644"/>
      <c r="H234" s="1722"/>
      <c r="I234" s="1723"/>
      <c r="J234" s="1723"/>
      <c r="K234" s="1723"/>
      <c r="L234" s="1723"/>
      <c r="M234" s="1723"/>
      <c r="N234" s="1724"/>
      <c r="O234" s="1726"/>
      <c r="P234" s="1726"/>
      <c r="Q234" s="1726"/>
      <c r="R234" s="1726"/>
      <c r="S234" s="1726"/>
      <c r="T234" s="1726"/>
      <c r="U234" s="1726"/>
      <c r="V234" s="1726"/>
      <c r="W234" s="1726"/>
      <c r="X234" s="1726"/>
      <c r="Y234" s="1726"/>
      <c r="Z234" s="1726"/>
      <c r="AA234" s="1726"/>
      <c r="AB234" s="1726"/>
      <c r="AC234" s="1726"/>
      <c r="AD234" s="1726"/>
      <c r="AE234" s="1592"/>
      <c r="AF234" s="1593"/>
      <c r="AG234" s="1593"/>
      <c r="AH234" s="1593"/>
      <c r="AI234" s="1593"/>
      <c r="AJ234" s="1593"/>
      <c r="AK234" s="1594"/>
      <c r="AL234" s="1592"/>
      <c r="AM234" s="1593"/>
      <c r="AN234" s="1593"/>
      <c r="AO234" s="1594"/>
      <c r="AP234" s="1595"/>
      <c r="AQ234" s="1595"/>
      <c r="AR234" s="1595"/>
      <c r="AS234" s="1595"/>
      <c r="AT234" s="1595"/>
      <c r="AU234" s="1595"/>
      <c r="AV234" s="1595"/>
      <c r="AW234" s="1595"/>
      <c r="AX234" s="238" t="s">
        <v>386</v>
      </c>
      <c r="AY234" s="1595"/>
      <c r="AZ234" s="1595"/>
      <c r="BA234" s="1595"/>
      <c r="BB234" s="1595"/>
      <c r="BC234" s="1595"/>
      <c r="BD234" s="1595"/>
      <c r="BE234" s="1595"/>
      <c r="BF234" s="1595"/>
      <c r="BG234" s="45"/>
      <c r="BH234" s="80"/>
      <c r="BI234" s="80"/>
      <c r="BJ234" s="80"/>
      <c r="BK234" s="80"/>
    </row>
    <row r="235" spans="1:63" ht="12.95" customHeight="1" x14ac:dyDescent="0.15">
      <c r="A235" s="1643"/>
      <c r="B235" s="1644"/>
      <c r="C235" s="1644"/>
      <c r="D235" s="1644"/>
      <c r="E235" s="1644"/>
      <c r="F235" s="1644"/>
      <c r="G235" s="1644"/>
      <c r="H235" s="1722"/>
      <c r="I235" s="1723"/>
      <c r="J235" s="1723"/>
      <c r="K235" s="1723"/>
      <c r="L235" s="1723"/>
      <c r="M235" s="1723"/>
      <c r="N235" s="1724"/>
      <c r="O235" s="1726"/>
      <c r="P235" s="1726"/>
      <c r="Q235" s="1726"/>
      <c r="R235" s="1726"/>
      <c r="S235" s="1726"/>
      <c r="T235" s="1726"/>
      <c r="U235" s="1726"/>
      <c r="V235" s="1726"/>
      <c r="W235" s="1726"/>
      <c r="X235" s="1726"/>
      <c r="Y235" s="1726"/>
      <c r="Z235" s="1726"/>
      <c r="AA235" s="1726"/>
      <c r="AB235" s="1726"/>
      <c r="AC235" s="1726"/>
      <c r="AD235" s="1726"/>
      <c r="AE235" s="1592"/>
      <c r="AF235" s="1593"/>
      <c r="AG235" s="1593"/>
      <c r="AH235" s="1593"/>
      <c r="AI235" s="1593"/>
      <c r="AJ235" s="1593"/>
      <c r="AK235" s="1594"/>
      <c r="AL235" s="1592"/>
      <c r="AM235" s="1593"/>
      <c r="AN235" s="1593"/>
      <c r="AO235" s="1594"/>
      <c r="AP235" s="1595"/>
      <c r="AQ235" s="1595"/>
      <c r="AR235" s="1595"/>
      <c r="AS235" s="1595"/>
      <c r="AT235" s="1595"/>
      <c r="AU235" s="1595"/>
      <c r="AV235" s="1595"/>
      <c r="AW235" s="1595"/>
      <c r="AX235" s="238" t="s">
        <v>386</v>
      </c>
      <c r="AY235" s="1595"/>
      <c r="AZ235" s="1595"/>
      <c r="BA235" s="1595"/>
      <c r="BB235" s="1595"/>
      <c r="BC235" s="1595"/>
      <c r="BD235" s="1595"/>
      <c r="BE235" s="1595"/>
      <c r="BF235" s="1595"/>
      <c r="BG235" s="45"/>
      <c r="BH235" s="80"/>
      <c r="BI235" s="80"/>
      <c r="BJ235" s="80"/>
      <c r="BK235" s="80"/>
    </row>
    <row r="236" spans="1:63" ht="12.95" customHeight="1" x14ac:dyDescent="0.15">
      <c r="A236" s="1648"/>
      <c r="B236" s="1649"/>
      <c r="C236" s="1649"/>
      <c r="D236" s="1649"/>
      <c r="E236" s="1649"/>
      <c r="F236" s="1649"/>
      <c r="G236" s="1649"/>
      <c r="H236" s="1722"/>
      <c r="I236" s="1723"/>
      <c r="J236" s="1723"/>
      <c r="K236" s="1723"/>
      <c r="L236" s="1723"/>
      <c r="M236" s="1723"/>
      <c r="N236" s="1724"/>
      <c r="O236" s="1727"/>
      <c r="P236" s="1727"/>
      <c r="Q236" s="1727"/>
      <c r="R236" s="1727"/>
      <c r="S236" s="1727"/>
      <c r="T236" s="1727"/>
      <c r="U236" s="1727"/>
      <c r="V236" s="1727"/>
      <c r="W236" s="1727"/>
      <c r="X236" s="1727"/>
      <c r="Y236" s="1727"/>
      <c r="Z236" s="1727"/>
      <c r="AA236" s="1727"/>
      <c r="AB236" s="1727"/>
      <c r="AC236" s="1727"/>
      <c r="AD236" s="1727"/>
      <c r="AE236" s="1592"/>
      <c r="AF236" s="1593"/>
      <c r="AG236" s="1593"/>
      <c r="AH236" s="1593"/>
      <c r="AI236" s="1593"/>
      <c r="AJ236" s="1593"/>
      <c r="AK236" s="1594"/>
      <c r="AL236" s="1592"/>
      <c r="AM236" s="1593"/>
      <c r="AN236" s="1593"/>
      <c r="AO236" s="1594"/>
      <c r="AP236" s="1595"/>
      <c r="AQ236" s="1595"/>
      <c r="AR236" s="1595"/>
      <c r="AS236" s="1595"/>
      <c r="AT236" s="1595"/>
      <c r="AU236" s="1595"/>
      <c r="AV236" s="1595"/>
      <c r="AW236" s="1595"/>
      <c r="AX236" s="238" t="s">
        <v>386</v>
      </c>
      <c r="AY236" s="1595"/>
      <c r="AZ236" s="1595"/>
      <c r="BA236" s="1595"/>
      <c r="BB236" s="1595"/>
      <c r="BC236" s="1595"/>
      <c r="BD236" s="1595"/>
      <c r="BE236" s="1595"/>
      <c r="BF236" s="1595"/>
      <c r="BG236" s="45"/>
      <c r="BH236" s="80"/>
      <c r="BI236" s="80"/>
      <c r="BJ236" s="80"/>
      <c r="BK236" s="80"/>
    </row>
    <row r="237" spans="1:63" ht="12.95" customHeight="1" x14ac:dyDescent="0.15">
      <c r="A237" s="1650"/>
      <c r="B237" s="1651"/>
      <c r="C237" s="1651"/>
      <c r="D237" s="1651"/>
      <c r="E237" s="1651"/>
      <c r="F237" s="1651"/>
      <c r="G237" s="1651"/>
      <c r="H237" s="966"/>
      <c r="I237" s="967"/>
      <c r="J237" s="967"/>
      <c r="K237" s="967"/>
      <c r="L237" s="967"/>
      <c r="M237" s="967"/>
      <c r="N237" s="968"/>
      <c r="O237" s="1728"/>
      <c r="P237" s="1728"/>
      <c r="Q237" s="1728"/>
      <c r="R237" s="1728"/>
      <c r="S237" s="1728"/>
      <c r="T237" s="1728"/>
      <c r="U237" s="1728"/>
      <c r="V237" s="1728"/>
      <c r="W237" s="1728"/>
      <c r="X237" s="1728"/>
      <c r="Y237" s="1728"/>
      <c r="Z237" s="1728"/>
      <c r="AA237" s="1728"/>
      <c r="AB237" s="1728"/>
      <c r="AC237" s="1728"/>
      <c r="AD237" s="1728"/>
      <c r="AE237" s="1592"/>
      <c r="AF237" s="1593"/>
      <c r="AG237" s="1593"/>
      <c r="AH237" s="1593"/>
      <c r="AI237" s="1593"/>
      <c r="AJ237" s="1593"/>
      <c r="AK237" s="1594"/>
      <c r="AL237" s="1592"/>
      <c r="AM237" s="1593"/>
      <c r="AN237" s="1593"/>
      <c r="AO237" s="1594"/>
      <c r="AP237" s="1595"/>
      <c r="AQ237" s="1595"/>
      <c r="AR237" s="1595"/>
      <c r="AS237" s="1595"/>
      <c r="AT237" s="1595"/>
      <c r="AU237" s="1595"/>
      <c r="AV237" s="1595"/>
      <c r="AW237" s="1595"/>
      <c r="AX237" s="238" t="s">
        <v>386</v>
      </c>
      <c r="AY237" s="1595"/>
      <c r="AZ237" s="1595"/>
      <c r="BA237" s="1595"/>
      <c r="BB237" s="1595"/>
      <c r="BC237" s="1595"/>
      <c r="BD237" s="1595"/>
      <c r="BE237" s="1595"/>
      <c r="BF237" s="1595"/>
      <c r="BG237" s="45"/>
      <c r="BH237" s="80"/>
      <c r="BI237" s="80"/>
      <c r="BJ237" s="80"/>
      <c r="BK237" s="80"/>
    </row>
    <row r="238" spans="1:63" ht="12.95" customHeight="1" x14ac:dyDescent="0.15">
      <c r="A238" s="1641"/>
      <c r="B238" s="1642"/>
      <c r="C238" s="1642"/>
      <c r="D238" s="1642"/>
      <c r="E238" s="1642"/>
      <c r="F238" s="1642"/>
      <c r="G238" s="1642"/>
      <c r="H238" s="963"/>
      <c r="I238" s="964"/>
      <c r="J238" s="964"/>
      <c r="K238" s="964"/>
      <c r="L238" s="964"/>
      <c r="M238" s="964"/>
      <c r="N238" s="965"/>
      <c r="O238" s="1725"/>
      <c r="P238" s="1725"/>
      <c r="Q238" s="1725"/>
      <c r="R238" s="1725"/>
      <c r="S238" s="1725"/>
      <c r="T238" s="1725"/>
      <c r="U238" s="1725"/>
      <c r="V238" s="1725"/>
      <c r="W238" s="1725"/>
      <c r="X238" s="1725"/>
      <c r="Y238" s="1725"/>
      <c r="Z238" s="1725"/>
      <c r="AA238" s="1725"/>
      <c r="AB238" s="1725"/>
      <c r="AC238" s="1725"/>
      <c r="AD238" s="1725"/>
      <c r="AE238" s="1592"/>
      <c r="AF238" s="1593"/>
      <c r="AG238" s="1593"/>
      <c r="AH238" s="1593"/>
      <c r="AI238" s="1593"/>
      <c r="AJ238" s="1593"/>
      <c r="AK238" s="1594"/>
      <c r="AL238" s="1592"/>
      <c r="AM238" s="1593"/>
      <c r="AN238" s="1593"/>
      <c r="AO238" s="1594"/>
      <c r="AP238" s="1595"/>
      <c r="AQ238" s="1595"/>
      <c r="AR238" s="1595"/>
      <c r="AS238" s="1595"/>
      <c r="AT238" s="1595"/>
      <c r="AU238" s="1595"/>
      <c r="AV238" s="1595"/>
      <c r="AW238" s="1595"/>
      <c r="AX238" s="238" t="s">
        <v>386</v>
      </c>
      <c r="AY238" s="1595"/>
      <c r="AZ238" s="1595"/>
      <c r="BA238" s="1595"/>
      <c r="BB238" s="1595"/>
      <c r="BC238" s="1595"/>
      <c r="BD238" s="1595"/>
      <c r="BE238" s="1595"/>
      <c r="BF238" s="1595"/>
      <c r="BG238" s="45"/>
      <c r="BH238" s="80"/>
      <c r="BI238" s="80"/>
      <c r="BJ238" s="80"/>
      <c r="BK238" s="80"/>
    </row>
    <row r="239" spans="1:63" ht="12.95" customHeight="1" x14ac:dyDescent="0.15">
      <c r="A239" s="1643"/>
      <c r="B239" s="1644"/>
      <c r="C239" s="1644"/>
      <c r="D239" s="1644"/>
      <c r="E239" s="1644"/>
      <c r="F239" s="1644"/>
      <c r="G239" s="1644"/>
      <c r="H239" s="1722"/>
      <c r="I239" s="1723"/>
      <c r="J239" s="1723"/>
      <c r="K239" s="1723"/>
      <c r="L239" s="1723"/>
      <c r="M239" s="1723"/>
      <c r="N239" s="1724"/>
      <c r="O239" s="1726"/>
      <c r="P239" s="1726"/>
      <c r="Q239" s="1726"/>
      <c r="R239" s="1726"/>
      <c r="S239" s="1726"/>
      <c r="T239" s="1726"/>
      <c r="U239" s="1726"/>
      <c r="V239" s="1726"/>
      <c r="W239" s="1726"/>
      <c r="X239" s="1726"/>
      <c r="Y239" s="1726"/>
      <c r="Z239" s="1726"/>
      <c r="AA239" s="1726"/>
      <c r="AB239" s="1726"/>
      <c r="AC239" s="1726"/>
      <c r="AD239" s="1726"/>
      <c r="AE239" s="1592"/>
      <c r="AF239" s="1593"/>
      <c r="AG239" s="1593"/>
      <c r="AH239" s="1593"/>
      <c r="AI239" s="1593"/>
      <c r="AJ239" s="1593"/>
      <c r="AK239" s="1594"/>
      <c r="AL239" s="1592"/>
      <c r="AM239" s="1593"/>
      <c r="AN239" s="1593"/>
      <c r="AO239" s="1594"/>
      <c r="AP239" s="1595"/>
      <c r="AQ239" s="1595"/>
      <c r="AR239" s="1595"/>
      <c r="AS239" s="1595"/>
      <c r="AT239" s="1595"/>
      <c r="AU239" s="1595"/>
      <c r="AV239" s="1595"/>
      <c r="AW239" s="1595"/>
      <c r="AX239" s="238" t="s">
        <v>386</v>
      </c>
      <c r="AY239" s="1595"/>
      <c r="AZ239" s="1595"/>
      <c r="BA239" s="1595"/>
      <c r="BB239" s="1595"/>
      <c r="BC239" s="1595"/>
      <c r="BD239" s="1595"/>
      <c r="BE239" s="1595"/>
      <c r="BF239" s="1595"/>
      <c r="BG239" s="45"/>
      <c r="BH239" s="80"/>
      <c r="BI239" s="80"/>
      <c r="BJ239" s="80"/>
      <c r="BK239" s="80"/>
    </row>
    <row r="240" spans="1:63" ht="12.95" customHeight="1" x14ac:dyDescent="0.15">
      <c r="A240" s="1643"/>
      <c r="B240" s="1644"/>
      <c r="C240" s="1644"/>
      <c r="D240" s="1644"/>
      <c r="E240" s="1644"/>
      <c r="F240" s="1644"/>
      <c r="G240" s="1644"/>
      <c r="H240" s="1722"/>
      <c r="I240" s="1723"/>
      <c r="J240" s="1723"/>
      <c r="K240" s="1723"/>
      <c r="L240" s="1723"/>
      <c r="M240" s="1723"/>
      <c r="N240" s="1724"/>
      <c r="O240" s="1726"/>
      <c r="P240" s="1726"/>
      <c r="Q240" s="1726"/>
      <c r="R240" s="1726"/>
      <c r="S240" s="1726"/>
      <c r="T240" s="1726"/>
      <c r="U240" s="1726"/>
      <c r="V240" s="1726"/>
      <c r="W240" s="1726"/>
      <c r="X240" s="1726"/>
      <c r="Y240" s="1726"/>
      <c r="Z240" s="1726"/>
      <c r="AA240" s="1726"/>
      <c r="AB240" s="1726"/>
      <c r="AC240" s="1726"/>
      <c r="AD240" s="1726"/>
      <c r="AE240" s="1592"/>
      <c r="AF240" s="1593"/>
      <c r="AG240" s="1593"/>
      <c r="AH240" s="1593"/>
      <c r="AI240" s="1593"/>
      <c r="AJ240" s="1593"/>
      <c r="AK240" s="1594"/>
      <c r="AL240" s="1592"/>
      <c r="AM240" s="1593"/>
      <c r="AN240" s="1593"/>
      <c r="AO240" s="1594"/>
      <c r="AP240" s="1595"/>
      <c r="AQ240" s="1595"/>
      <c r="AR240" s="1595"/>
      <c r="AS240" s="1595"/>
      <c r="AT240" s="1595"/>
      <c r="AU240" s="1595"/>
      <c r="AV240" s="1595"/>
      <c r="AW240" s="1595"/>
      <c r="AX240" s="238" t="s">
        <v>386</v>
      </c>
      <c r="AY240" s="1595"/>
      <c r="AZ240" s="1595"/>
      <c r="BA240" s="1595"/>
      <c r="BB240" s="1595"/>
      <c r="BC240" s="1595"/>
      <c r="BD240" s="1595"/>
      <c r="BE240" s="1595"/>
      <c r="BF240" s="1595"/>
      <c r="BG240" s="45"/>
      <c r="BH240" s="80"/>
      <c r="BI240" s="80"/>
      <c r="BJ240" s="80"/>
      <c r="BK240" s="80"/>
    </row>
    <row r="241" spans="1:63" ht="12.95" customHeight="1" x14ac:dyDescent="0.15">
      <c r="A241" s="1648"/>
      <c r="B241" s="1649"/>
      <c r="C241" s="1649"/>
      <c r="D241" s="1649"/>
      <c r="E241" s="1649"/>
      <c r="F241" s="1649"/>
      <c r="G241" s="1649"/>
      <c r="H241" s="1722"/>
      <c r="I241" s="1723"/>
      <c r="J241" s="1723"/>
      <c r="K241" s="1723"/>
      <c r="L241" s="1723"/>
      <c r="M241" s="1723"/>
      <c r="N241" s="1724"/>
      <c r="O241" s="1727"/>
      <c r="P241" s="1727"/>
      <c r="Q241" s="1727"/>
      <c r="R241" s="1727"/>
      <c r="S241" s="1727"/>
      <c r="T241" s="1727"/>
      <c r="U241" s="1727"/>
      <c r="V241" s="1727"/>
      <c r="W241" s="1727"/>
      <c r="X241" s="1727"/>
      <c r="Y241" s="1727"/>
      <c r="Z241" s="1727"/>
      <c r="AA241" s="1727"/>
      <c r="AB241" s="1727"/>
      <c r="AC241" s="1727"/>
      <c r="AD241" s="1727"/>
      <c r="AE241" s="1592"/>
      <c r="AF241" s="1593"/>
      <c r="AG241" s="1593"/>
      <c r="AH241" s="1593"/>
      <c r="AI241" s="1593"/>
      <c r="AJ241" s="1593"/>
      <c r="AK241" s="1594"/>
      <c r="AL241" s="1592"/>
      <c r="AM241" s="1593"/>
      <c r="AN241" s="1593"/>
      <c r="AO241" s="1594"/>
      <c r="AP241" s="1595"/>
      <c r="AQ241" s="1595"/>
      <c r="AR241" s="1595"/>
      <c r="AS241" s="1595"/>
      <c r="AT241" s="1595"/>
      <c r="AU241" s="1595"/>
      <c r="AV241" s="1595"/>
      <c r="AW241" s="1595"/>
      <c r="AX241" s="238" t="s">
        <v>386</v>
      </c>
      <c r="AY241" s="1595"/>
      <c r="AZ241" s="1595"/>
      <c r="BA241" s="1595"/>
      <c r="BB241" s="1595"/>
      <c r="BC241" s="1595"/>
      <c r="BD241" s="1595"/>
      <c r="BE241" s="1595"/>
      <c r="BF241" s="1595"/>
      <c r="BG241" s="45"/>
      <c r="BH241" s="80"/>
      <c r="BI241" s="80"/>
      <c r="BJ241" s="80"/>
      <c r="BK241" s="80"/>
    </row>
    <row r="242" spans="1:63" ht="12.95" customHeight="1" x14ac:dyDescent="0.15">
      <c r="A242" s="1650"/>
      <c r="B242" s="1651"/>
      <c r="C242" s="1651"/>
      <c r="D242" s="1651"/>
      <c r="E242" s="1651"/>
      <c r="F242" s="1651"/>
      <c r="G242" s="1651"/>
      <c r="H242" s="966"/>
      <c r="I242" s="967"/>
      <c r="J242" s="967"/>
      <c r="K242" s="967"/>
      <c r="L242" s="967"/>
      <c r="M242" s="967"/>
      <c r="N242" s="968"/>
      <c r="O242" s="1728"/>
      <c r="P242" s="1728"/>
      <c r="Q242" s="1728"/>
      <c r="R242" s="1728"/>
      <c r="S242" s="1728"/>
      <c r="T242" s="1728"/>
      <c r="U242" s="1728"/>
      <c r="V242" s="1728"/>
      <c r="W242" s="1728"/>
      <c r="X242" s="1728"/>
      <c r="Y242" s="1728"/>
      <c r="Z242" s="1728"/>
      <c r="AA242" s="1728"/>
      <c r="AB242" s="1728"/>
      <c r="AC242" s="1728"/>
      <c r="AD242" s="1728"/>
      <c r="AE242" s="1592"/>
      <c r="AF242" s="1593"/>
      <c r="AG242" s="1593"/>
      <c r="AH242" s="1593"/>
      <c r="AI242" s="1593"/>
      <c r="AJ242" s="1593"/>
      <c r="AK242" s="1594"/>
      <c r="AL242" s="1592"/>
      <c r="AM242" s="1593"/>
      <c r="AN242" s="1593"/>
      <c r="AO242" s="1594"/>
      <c r="AP242" s="1595"/>
      <c r="AQ242" s="1595"/>
      <c r="AR242" s="1595"/>
      <c r="AS242" s="1595"/>
      <c r="AT242" s="1595"/>
      <c r="AU242" s="1595"/>
      <c r="AV242" s="1595"/>
      <c r="AW242" s="1595"/>
      <c r="AX242" s="238" t="s">
        <v>386</v>
      </c>
      <c r="AY242" s="1595"/>
      <c r="AZ242" s="1595"/>
      <c r="BA242" s="1595"/>
      <c r="BB242" s="1595"/>
      <c r="BC242" s="1595"/>
      <c r="BD242" s="1595"/>
      <c r="BE242" s="1595"/>
      <c r="BF242" s="1595"/>
      <c r="BG242" s="45"/>
      <c r="BH242" s="80"/>
      <c r="BI242" s="80"/>
      <c r="BJ242" s="80"/>
      <c r="BK242" s="80"/>
    </row>
    <row r="243" spans="1:63" ht="12.95" customHeight="1" x14ac:dyDescent="0.15">
      <c r="A243" s="1641"/>
      <c r="B243" s="1642"/>
      <c r="C243" s="1642"/>
      <c r="D243" s="1642"/>
      <c r="E243" s="1642"/>
      <c r="F243" s="1642"/>
      <c r="G243" s="1642"/>
      <c r="H243" s="963"/>
      <c r="I243" s="964"/>
      <c r="J243" s="964"/>
      <c r="K243" s="964"/>
      <c r="L243" s="964"/>
      <c r="M243" s="964"/>
      <c r="N243" s="965"/>
      <c r="O243" s="1725"/>
      <c r="P243" s="1725"/>
      <c r="Q243" s="1725"/>
      <c r="R243" s="1725"/>
      <c r="S243" s="1725"/>
      <c r="T243" s="1725"/>
      <c r="U243" s="1725"/>
      <c r="V243" s="1725"/>
      <c r="W243" s="1725"/>
      <c r="X243" s="1725"/>
      <c r="Y243" s="1725"/>
      <c r="Z243" s="1725"/>
      <c r="AA243" s="1725"/>
      <c r="AB243" s="1725"/>
      <c r="AC243" s="1725"/>
      <c r="AD243" s="1725"/>
      <c r="AE243" s="1592"/>
      <c r="AF243" s="1593"/>
      <c r="AG243" s="1593"/>
      <c r="AH243" s="1593"/>
      <c r="AI243" s="1593"/>
      <c r="AJ243" s="1593"/>
      <c r="AK243" s="1594"/>
      <c r="AL243" s="1592"/>
      <c r="AM243" s="1593"/>
      <c r="AN243" s="1593"/>
      <c r="AO243" s="1594"/>
      <c r="AP243" s="1595"/>
      <c r="AQ243" s="1595"/>
      <c r="AR243" s="1595"/>
      <c r="AS243" s="1595"/>
      <c r="AT243" s="1595"/>
      <c r="AU243" s="1595"/>
      <c r="AV243" s="1595"/>
      <c r="AW243" s="1595"/>
      <c r="AX243" s="238" t="s">
        <v>386</v>
      </c>
      <c r="AY243" s="1595"/>
      <c r="AZ243" s="1595"/>
      <c r="BA243" s="1595"/>
      <c r="BB243" s="1595"/>
      <c r="BC243" s="1595"/>
      <c r="BD243" s="1595"/>
      <c r="BE243" s="1595"/>
      <c r="BF243" s="1595"/>
      <c r="BG243" s="45"/>
      <c r="BH243" s="80"/>
      <c r="BI243" s="80"/>
      <c r="BJ243" s="80"/>
      <c r="BK243" s="80"/>
    </row>
    <row r="244" spans="1:63" ht="12.95" customHeight="1" x14ac:dyDescent="0.15">
      <c r="A244" s="1643"/>
      <c r="B244" s="1644"/>
      <c r="C244" s="1644"/>
      <c r="D244" s="1644"/>
      <c r="E244" s="1644"/>
      <c r="F244" s="1644"/>
      <c r="G244" s="1644"/>
      <c r="H244" s="1722"/>
      <c r="I244" s="1723"/>
      <c r="J244" s="1723"/>
      <c r="K244" s="1723"/>
      <c r="L244" s="1723"/>
      <c r="M244" s="1723"/>
      <c r="N244" s="1724"/>
      <c r="O244" s="1726"/>
      <c r="P244" s="1726"/>
      <c r="Q244" s="1726"/>
      <c r="R244" s="1726"/>
      <c r="S244" s="1726"/>
      <c r="T244" s="1726"/>
      <c r="U244" s="1726"/>
      <c r="V244" s="1726"/>
      <c r="W244" s="1726"/>
      <c r="X244" s="1726"/>
      <c r="Y244" s="1726"/>
      <c r="Z244" s="1726"/>
      <c r="AA244" s="1726"/>
      <c r="AB244" s="1726"/>
      <c r="AC244" s="1726"/>
      <c r="AD244" s="1726"/>
      <c r="AE244" s="1592"/>
      <c r="AF244" s="1593"/>
      <c r="AG244" s="1593"/>
      <c r="AH244" s="1593"/>
      <c r="AI244" s="1593"/>
      <c r="AJ244" s="1593"/>
      <c r="AK244" s="1594"/>
      <c r="AL244" s="1592"/>
      <c r="AM244" s="1593"/>
      <c r="AN244" s="1593"/>
      <c r="AO244" s="1594"/>
      <c r="AP244" s="1595"/>
      <c r="AQ244" s="1595"/>
      <c r="AR244" s="1595"/>
      <c r="AS244" s="1595"/>
      <c r="AT244" s="1595"/>
      <c r="AU244" s="1595"/>
      <c r="AV244" s="1595"/>
      <c r="AW244" s="1595"/>
      <c r="AX244" s="238" t="s">
        <v>386</v>
      </c>
      <c r="AY244" s="1595"/>
      <c r="AZ244" s="1595"/>
      <c r="BA244" s="1595"/>
      <c r="BB244" s="1595"/>
      <c r="BC244" s="1595"/>
      <c r="BD244" s="1595"/>
      <c r="BE244" s="1595"/>
      <c r="BF244" s="1595"/>
      <c r="BG244" s="45"/>
      <c r="BH244" s="80"/>
      <c r="BI244" s="80"/>
      <c r="BJ244" s="80"/>
      <c r="BK244" s="80"/>
    </row>
    <row r="245" spans="1:63" ht="12.95" customHeight="1" x14ac:dyDescent="0.15">
      <c r="A245" s="1643"/>
      <c r="B245" s="1644"/>
      <c r="C245" s="1644"/>
      <c r="D245" s="1644"/>
      <c r="E245" s="1644"/>
      <c r="F245" s="1644"/>
      <c r="G245" s="1644"/>
      <c r="H245" s="1722"/>
      <c r="I245" s="1723"/>
      <c r="J245" s="1723"/>
      <c r="K245" s="1723"/>
      <c r="L245" s="1723"/>
      <c r="M245" s="1723"/>
      <c r="N245" s="1724"/>
      <c r="O245" s="1726"/>
      <c r="P245" s="1726"/>
      <c r="Q245" s="1726"/>
      <c r="R245" s="1726"/>
      <c r="S245" s="1726"/>
      <c r="T245" s="1726"/>
      <c r="U245" s="1726"/>
      <c r="V245" s="1726"/>
      <c r="W245" s="1726"/>
      <c r="X245" s="1726"/>
      <c r="Y245" s="1726"/>
      <c r="Z245" s="1726"/>
      <c r="AA245" s="1726"/>
      <c r="AB245" s="1726"/>
      <c r="AC245" s="1726"/>
      <c r="AD245" s="1726"/>
      <c r="AE245" s="1592"/>
      <c r="AF245" s="1593"/>
      <c r="AG245" s="1593"/>
      <c r="AH245" s="1593"/>
      <c r="AI245" s="1593"/>
      <c r="AJ245" s="1593"/>
      <c r="AK245" s="1594"/>
      <c r="AL245" s="1592"/>
      <c r="AM245" s="1593"/>
      <c r="AN245" s="1593"/>
      <c r="AO245" s="1594"/>
      <c r="AP245" s="1595"/>
      <c r="AQ245" s="1595"/>
      <c r="AR245" s="1595"/>
      <c r="AS245" s="1595"/>
      <c r="AT245" s="1595"/>
      <c r="AU245" s="1595"/>
      <c r="AV245" s="1595"/>
      <c r="AW245" s="1595"/>
      <c r="AX245" s="238" t="s">
        <v>386</v>
      </c>
      <c r="AY245" s="1595"/>
      <c r="AZ245" s="1595"/>
      <c r="BA245" s="1595"/>
      <c r="BB245" s="1595"/>
      <c r="BC245" s="1595"/>
      <c r="BD245" s="1595"/>
      <c r="BE245" s="1595"/>
      <c r="BF245" s="1595"/>
      <c r="BG245" s="45"/>
      <c r="BH245" s="80"/>
      <c r="BI245" s="80"/>
      <c r="BJ245" s="80"/>
      <c r="BK245" s="80"/>
    </row>
    <row r="246" spans="1:63" ht="12.95" customHeight="1" x14ac:dyDescent="0.15">
      <c r="A246" s="1648"/>
      <c r="B246" s="1649"/>
      <c r="C246" s="1649"/>
      <c r="D246" s="1649"/>
      <c r="E246" s="1649"/>
      <c r="F246" s="1649"/>
      <c r="G246" s="1649"/>
      <c r="H246" s="1722"/>
      <c r="I246" s="1723"/>
      <c r="J246" s="1723"/>
      <c r="K246" s="1723"/>
      <c r="L246" s="1723"/>
      <c r="M246" s="1723"/>
      <c r="N246" s="1724"/>
      <c r="O246" s="1727"/>
      <c r="P246" s="1727"/>
      <c r="Q246" s="1727"/>
      <c r="R246" s="1727"/>
      <c r="S246" s="1727"/>
      <c r="T246" s="1727"/>
      <c r="U246" s="1727"/>
      <c r="V246" s="1727"/>
      <c r="W246" s="1727"/>
      <c r="X246" s="1727"/>
      <c r="Y246" s="1727"/>
      <c r="Z246" s="1727"/>
      <c r="AA246" s="1727"/>
      <c r="AB246" s="1727"/>
      <c r="AC246" s="1727"/>
      <c r="AD246" s="1727"/>
      <c r="AE246" s="1592"/>
      <c r="AF246" s="1593"/>
      <c r="AG246" s="1593"/>
      <c r="AH246" s="1593"/>
      <c r="AI246" s="1593"/>
      <c r="AJ246" s="1593"/>
      <c r="AK246" s="1594"/>
      <c r="AL246" s="1592"/>
      <c r="AM246" s="1593"/>
      <c r="AN246" s="1593"/>
      <c r="AO246" s="1594"/>
      <c r="AP246" s="1595"/>
      <c r="AQ246" s="1595"/>
      <c r="AR246" s="1595"/>
      <c r="AS246" s="1595"/>
      <c r="AT246" s="1595"/>
      <c r="AU246" s="1595"/>
      <c r="AV246" s="1595"/>
      <c r="AW246" s="1595"/>
      <c r="AX246" s="238" t="s">
        <v>386</v>
      </c>
      <c r="AY246" s="1595"/>
      <c r="AZ246" s="1595"/>
      <c r="BA246" s="1595"/>
      <c r="BB246" s="1595"/>
      <c r="BC246" s="1595"/>
      <c r="BD246" s="1595"/>
      <c r="BE246" s="1595"/>
      <c r="BF246" s="1595"/>
      <c r="BG246" s="45"/>
      <c r="BH246" s="80"/>
      <c r="BI246" s="80"/>
      <c r="BJ246" s="80"/>
      <c r="BK246" s="80"/>
    </row>
    <row r="247" spans="1:63" ht="12.95" customHeight="1" x14ac:dyDescent="0.15">
      <c r="A247" s="1650"/>
      <c r="B247" s="1651"/>
      <c r="C247" s="1651"/>
      <c r="D247" s="1651"/>
      <c r="E247" s="1651"/>
      <c r="F247" s="1651"/>
      <c r="G247" s="1651"/>
      <c r="H247" s="966"/>
      <c r="I247" s="967"/>
      <c r="J247" s="967"/>
      <c r="K247" s="967"/>
      <c r="L247" s="967"/>
      <c r="M247" s="967"/>
      <c r="N247" s="968"/>
      <c r="O247" s="1728"/>
      <c r="P247" s="1728"/>
      <c r="Q247" s="1728"/>
      <c r="R247" s="1728"/>
      <c r="S247" s="1728"/>
      <c r="T247" s="1728"/>
      <c r="U247" s="1728"/>
      <c r="V247" s="1728"/>
      <c r="W247" s="1728"/>
      <c r="X247" s="1728"/>
      <c r="Y247" s="1728"/>
      <c r="Z247" s="1728"/>
      <c r="AA247" s="1728"/>
      <c r="AB247" s="1728"/>
      <c r="AC247" s="1728"/>
      <c r="AD247" s="1728"/>
      <c r="AE247" s="1592"/>
      <c r="AF247" s="1593"/>
      <c r="AG247" s="1593"/>
      <c r="AH247" s="1593"/>
      <c r="AI247" s="1593"/>
      <c r="AJ247" s="1593"/>
      <c r="AK247" s="1594"/>
      <c r="AL247" s="1592"/>
      <c r="AM247" s="1593"/>
      <c r="AN247" s="1593"/>
      <c r="AO247" s="1594"/>
      <c r="AP247" s="1595"/>
      <c r="AQ247" s="1595"/>
      <c r="AR247" s="1595"/>
      <c r="AS247" s="1595"/>
      <c r="AT247" s="1595"/>
      <c r="AU247" s="1595"/>
      <c r="AV247" s="1595"/>
      <c r="AW247" s="1595"/>
      <c r="AX247" s="238" t="s">
        <v>386</v>
      </c>
      <c r="AY247" s="1595"/>
      <c r="AZ247" s="1595"/>
      <c r="BA247" s="1595"/>
      <c r="BB247" s="1595"/>
      <c r="BC247" s="1595"/>
      <c r="BD247" s="1595"/>
      <c r="BE247" s="1595"/>
      <c r="BF247" s="1595"/>
      <c r="BG247" s="45"/>
      <c r="BH247" s="80"/>
      <c r="BI247" s="80"/>
      <c r="BJ247" s="80"/>
      <c r="BK247" s="80"/>
    </row>
    <row r="248" spans="1:63" ht="12.95" customHeight="1" x14ac:dyDescent="0.15">
      <c r="A248" s="1641"/>
      <c r="B248" s="1642"/>
      <c r="C248" s="1642"/>
      <c r="D248" s="1642"/>
      <c r="E248" s="1642"/>
      <c r="F248" s="1642"/>
      <c r="G248" s="1642"/>
      <c r="H248" s="963"/>
      <c r="I248" s="964"/>
      <c r="J248" s="964"/>
      <c r="K248" s="964"/>
      <c r="L248" s="964"/>
      <c r="M248" s="964"/>
      <c r="N248" s="965"/>
      <c r="O248" s="1725"/>
      <c r="P248" s="1725"/>
      <c r="Q248" s="1725"/>
      <c r="R248" s="1725"/>
      <c r="S248" s="1725"/>
      <c r="T248" s="1725"/>
      <c r="U248" s="1725"/>
      <c r="V248" s="1725"/>
      <c r="W248" s="1725"/>
      <c r="X248" s="1725"/>
      <c r="Y248" s="1725"/>
      <c r="Z248" s="1725"/>
      <c r="AA248" s="1725"/>
      <c r="AB248" s="1725"/>
      <c r="AC248" s="1725"/>
      <c r="AD248" s="1725"/>
      <c r="AE248" s="1592"/>
      <c r="AF248" s="1593"/>
      <c r="AG248" s="1593"/>
      <c r="AH248" s="1593"/>
      <c r="AI248" s="1593"/>
      <c r="AJ248" s="1593"/>
      <c r="AK248" s="1594"/>
      <c r="AL248" s="1592"/>
      <c r="AM248" s="1593"/>
      <c r="AN248" s="1593"/>
      <c r="AO248" s="1594"/>
      <c r="AP248" s="1595"/>
      <c r="AQ248" s="1595"/>
      <c r="AR248" s="1595"/>
      <c r="AS248" s="1595"/>
      <c r="AT248" s="1595"/>
      <c r="AU248" s="1595"/>
      <c r="AV248" s="1595"/>
      <c r="AW248" s="1595"/>
      <c r="AX248" s="238" t="s">
        <v>386</v>
      </c>
      <c r="AY248" s="1595"/>
      <c r="AZ248" s="1595"/>
      <c r="BA248" s="1595"/>
      <c r="BB248" s="1595"/>
      <c r="BC248" s="1595"/>
      <c r="BD248" s="1595"/>
      <c r="BE248" s="1595"/>
      <c r="BF248" s="1595"/>
      <c r="BG248" s="45"/>
      <c r="BH248" s="80"/>
      <c r="BI248" s="80"/>
      <c r="BJ248" s="80"/>
      <c r="BK248" s="80"/>
    </row>
    <row r="249" spans="1:63" ht="12.95" customHeight="1" x14ac:dyDescent="0.15">
      <c r="A249" s="1643"/>
      <c r="B249" s="1644"/>
      <c r="C249" s="1644"/>
      <c r="D249" s="1644"/>
      <c r="E249" s="1644"/>
      <c r="F249" s="1644"/>
      <c r="G249" s="1644"/>
      <c r="H249" s="1722"/>
      <c r="I249" s="1723"/>
      <c r="J249" s="1723"/>
      <c r="K249" s="1723"/>
      <c r="L249" s="1723"/>
      <c r="M249" s="1723"/>
      <c r="N249" s="1724"/>
      <c r="O249" s="1726"/>
      <c r="P249" s="1726"/>
      <c r="Q249" s="1726"/>
      <c r="R249" s="1726"/>
      <c r="S249" s="1726"/>
      <c r="T249" s="1726"/>
      <c r="U249" s="1726"/>
      <c r="V249" s="1726"/>
      <c r="W249" s="1726"/>
      <c r="X249" s="1726"/>
      <c r="Y249" s="1726"/>
      <c r="Z249" s="1726"/>
      <c r="AA249" s="1726"/>
      <c r="AB249" s="1726"/>
      <c r="AC249" s="1726"/>
      <c r="AD249" s="1726"/>
      <c r="AE249" s="1592"/>
      <c r="AF249" s="1593"/>
      <c r="AG249" s="1593"/>
      <c r="AH249" s="1593"/>
      <c r="AI249" s="1593"/>
      <c r="AJ249" s="1593"/>
      <c r="AK249" s="1594"/>
      <c r="AL249" s="1592"/>
      <c r="AM249" s="1593"/>
      <c r="AN249" s="1593"/>
      <c r="AO249" s="1594"/>
      <c r="AP249" s="1595"/>
      <c r="AQ249" s="1595"/>
      <c r="AR249" s="1595"/>
      <c r="AS249" s="1595"/>
      <c r="AT249" s="1595"/>
      <c r="AU249" s="1595"/>
      <c r="AV249" s="1595"/>
      <c r="AW249" s="1595"/>
      <c r="AX249" s="238" t="s">
        <v>386</v>
      </c>
      <c r="AY249" s="1595"/>
      <c r="AZ249" s="1595"/>
      <c r="BA249" s="1595"/>
      <c r="BB249" s="1595"/>
      <c r="BC249" s="1595"/>
      <c r="BD249" s="1595"/>
      <c r="BE249" s="1595"/>
      <c r="BF249" s="1595"/>
      <c r="BG249" s="45"/>
      <c r="BH249" s="80"/>
      <c r="BI249" s="80"/>
      <c r="BJ249" s="80"/>
      <c r="BK249" s="80"/>
    </row>
    <row r="250" spans="1:63" ht="12.95" customHeight="1" x14ac:dyDescent="0.15">
      <c r="A250" s="1643"/>
      <c r="B250" s="1644"/>
      <c r="C250" s="1644"/>
      <c r="D250" s="1644"/>
      <c r="E250" s="1644"/>
      <c r="F250" s="1644"/>
      <c r="G250" s="1644"/>
      <c r="H250" s="1722"/>
      <c r="I250" s="1723"/>
      <c r="J250" s="1723"/>
      <c r="K250" s="1723"/>
      <c r="L250" s="1723"/>
      <c r="M250" s="1723"/>
      <c r="N250" s="1724"/>
      <c r="O250" s="1726"/>
      <c r="P250" s="1726"/>
      <c r="Q250" s="1726"/>
      <c r="R250" s="1726"/>
      <c r="S250" s="1726"/>
      <c r="T250" s="1726"/>
      <c r="U250" s="1726"/>
      <c r="V250" s="1726"/>
      <c r="W250" s="1726"/>
      <c r="X250" s="1726"/>
      <c r="Y250" s="1726"/>
      <c r="Z250" s="1726"/>
      <c r="AA250" s="1726"/>
      <c r="AB250" s="1726"/>
      <c r="AC250" s="1726"/>
      <c r="AD250" s="1726"/>
      <c r="AE250" s="1592"/>
      <c r="AF250" s="1593"/>
      <c r="AG250" s="1593"/>
      <c r="AH250" s="1593"/>
      <c r="AI250" s="1593"/>
      <c r="AJ250" s="1593"/>
      <c r="AK250" s="1594"/>
      <c r="AL250" s="1592"/>
      <c r="AM250" s="1593"/>
      <c r="AN250" s="1593"/>
      <c r="AO250" s="1594"/>
      <c r="AP250" s="1595"/>
      <c r="AQ250" s="1595"/>
      <c r="AR250" s="1595"/>
      <c r="AS250" s="1595"/>
      <c r="AT250" s="1595"/>
      <c r="AU250" s="1595"/>
      <c r="AV250" s="1595"/>
      <c r="AW250" s="1595"/>
      <c r="AX250" s="238" t="s">
        <v>386</v>
      </c>
      <c r="AY250" s="1595"/>
      <c r="AZ250" s="1595"/>
      <c r="BA250" s="1595"/>
      <c r="BB250" s="1595"/>
      <c r="BC250" s="1595"/>
      <c r="BD250" s="1595"/>
      <c r="BE250" s="1595"/>
      <c r="BF250" s="1595"/>
      <c r="BG250" s="45"/>
      <c r="BH250" s="80"/>
      <c r="BI250" s="80"/>
      <c r="BJ250" s="80"/>
      <c r="BK250" s="80"/>
    </row>
    <row r="251" spans="1:63" ht="12.95" customHeight="1" x14ac:dyDescent="0.15">
      <c r="A251" s="1648"/>
      <c r="B251" s="1649"/>
      <c r="C251" s="1649"/>
      <c r="D251" s="1649"/>
      <c r="E251" s="1649"/>
      <c r="F251" s="1649"/>
      <c r="G251" s="1649"/>
      <c r="H251" s="1722"/>
      <c r="I251" s="1723"/>
      <c r="J251" s="1723"/>
      <c r="K251" s="1723"/>
      <c r="L251" s="1723"/>
      <c r="M251" s="1723"/>
      <c r="N251" s="1724"/>
      <c r="O251" s="1727"/>
      <c r="P251" s="1727"/>
      <c r="Q251" s="1727"/>
      <c r="R251" s="1727"/>
      <c r="S251" s="1727"/>
      <c r="T251" s="1727"/>
      <c r="U251" s="1727"/>
      <c r="V251" s="1727"/>
      <c r="W251" s="1727"/>
      <c r="X251" s="1727"/>
      <c r="Y251" s="1727"/>
      <c r="Z251" s="1727"/>
      <c r="AA251" s="1727"/>
      <c r="AB251" s="1727"/>
      <c r="AC251" s="1727"/>
      <c r="AD251" s="1727"/>
      <c r="AE251" s="1592"/>
      <c r="AF251" s="1593"/>
      <c r="AG251" s="1593"/>
      <c r="AH251" s="1593"/>
      <c r="AI251" s="1593"/>
      <c r="AJ251" s="1593"/>
      <c r="AK251" s="1594"/>
      <c r="AL251" s="1592"/>
      <c r="AM251" s="1593"/>
      <c r="AN251" s="1593"/>
      <c r="AO251" s="1594"/>
      <c r="AP251" s="1595"/>
      <c r="AQ251" s="1595"/>
      <c r="AR251" s="1595"/>
      <c r="AS251" s="1595"/>
      <c r="AT251" s="1595"/>
      <c r="AU251" s="1595"/>
      <c r="AV251" s="1595"/>
      <c r="AW251" s="1595"/>
      <c r="AX251" s="238" t="s">
        <v>386</v>
      </c>
      <c r="AY251" s="1595"/>
      <c r="AZ251" s="1595"/>
      <c r="BA251" s="1595"/>
      <c r="BB251" s="1595"/>
      <c r="BC251" s="1595"/>
      <c r="BD251" s="1595"/>
      <c r="BE251" s="1595"/>
      <c r="BF251" s="1595"/>
      <c r="BG251" s="45"/>
      <c r="BH251" s="80"/>
      <c r="BI251" s="80"/>
      <c r="BJ251" s="80"/>
      <c r="BK251" s="80"/>
    </row>
    <row r="252" spans="1:63" ht="12.95" customHeight="1" x14ac:dyDescent="0.15">
      <c r="A252" s="1650"/>
      <c r="B252" s="1651"/>
      <c r="C252" s="1651"/>
      <c r="D252" s="1651"/>
      <c r="E252" s="1651"/>
      <c r="F252" s="1651"/>
      <c r="G252" s="1651"/>
      <c r="H252" s="966"/>
      <c r="I252" s="967"/>
      <c r="J252" s="967"/>
      <c r="K252" s="967"/>
      <c r="L252" s="967"/>
      <c r="M252" s="967"/>
      <c r="N252" s="968"/>
      <c r="O252" s="1728"/>
      <c r="P252" s="1728"/>
      <c r="Q252" s="1728"/>
      <c r="R252" s="1728"/>
      <c r="S252" s="1728"/>
      <c r="T252" s="1728"/>
      <c r="U252" s="1728"/>
      <c r="V252" s="1728"/>
      <c r="W252" s="1728"/>
      <c r="X252" s="1728"/>
      <c r="Y252" s="1728"/>
      <c r="Z252" s="1728"/>
      <c r="AA252" s="1728"/>
      <c r="AB252" s="1728"/>
      <c r="AC252" s="1728"/>
      <c r="AD252" s="1728"/>
      <c r="AE252" s="1592"/>
      <c r="AF252" s="1593"/>
      <c r="AG252" s="1593"/>
      <c r="AH252" s="1593"/>
      <c r="AI252" s="1593"/>
      <c r="AJ252" s="1593"/>
      <c r="AK252" s="1594"/>
      <c r="AL252" s="1592"/>
      <c r="AM252" s="1593"/>
      <c r="AN252" s="1593"/>
      <c r="AO252" s="1594"/>
      <c r="AP252" s="1595"/>
      <c r="AQ252" s="1595"/>
      <c r="AR252" s="1595"/>
      <c r="AS252" s="1595"/>
      <c r="AT252" s="1595"/>
      <c r="AU252" s="1595"/>
      <c r="AV252" s="1595"/>
      <c r="AW252" s="1595"/>
      <c r="AX252" s="238" t="s">
        <v>386</v>
      </c>
      <c r="AY252" s="1595"/>
      <c r="AZ252" s="1595"/>
      <c r="BA252" s="1595"/>
      <c r="BB252" s="1595"/>
      <c r="BC252" s="1595"/>
      <c r="BD252" s="1595"/>
      <c r="BE252" s="1595"/>
      <c r="BF252" s="1595"/>
      <c r="BG252" s="45"/>
      <c r="BH252" s="80"/>
      <c r="BI252" s="80"/>
      <c r="BJ252" s="80"/>
      <c r="BK252" s="80"/>
    </row>
    <row r="253" spans="1:63" ht="12.95" customHeight="1" x14ac:dyDescent="0.15">
      <c r="A253" s="1641"/>
      <c r="B253" s="1642"/>
      <c r="C253" s="1642"/>
      <c r="D253" s="1642"/>
      <c r="E253" s="1642"/>
      <c r="F253" s="1642"/>
      <c r="G253" s="1642"/>
      <c r="H253" s="963"/>
      <c r="I253" s="964"/>
      <c r="J253" s="964"/>
      <c r="K253" s="964"/>
      <c r="L253" s="964"/>
      <c r="M253" s="964"/>
      <c r="N253" s="965"/>
      <c r="O253" s="1725"/>
      <c r="P253" s="1725"/>
      <c r="Q253" s="1725"/>
      <c r="R253" s="1725"/>
      <c r="S253" s="1725"/>
      <c r="T253" s="1725"/>
      <c r="U253" s="1725"/>
      <c r="V253" s="1725"/>
      <c r="W253" s="1725"/>
      <c r="X253" s="1725"/>
      <c r="Y253" s="1725"/>
      <c r="Z253" s="1725"/>
      <c r="AA253" s="1725"/>
      <c r="AB253" s="1725"/>
      <c r="AC253" s="1725"/>
      <c r="AD253" s="1725"/>
      <c r="AE253" s="1592"/>
      <c r="AF253" s="1593"/>
      <c r="AG253" s="1593"/>
      <c r="AH253" s="1593"/>
      <c r="AI253" s="1593"/>
      <c r="AJ253" s="1593"/>
      <c r="AK253" s="1594"/>
      <c r="AL253" s="1592"/>
      <c r="AM253" s="1593"/>
      <c r="AN253" s="1593"/>
      <c r="AO253" s="1594"/>
      <c r="AP253" s="1595"/>
      <c r="AQ253" s="1595"/>
      <c r="AR253" s="1595"/>
      <c r="AS253" s="1595"/>
      <c r="AT253" s="1595"/>
      <c r="AU253" s="1595"/>
      <c r="AV253" s="1595"/>
      <c r="AW253" s="1595"/>
      <c r="AX253" s="238" t="s">
        <v>386</v>
      </c>
      <c r="AY253" s="1595"/>
      <c r="AZ253" s="1595"/>
      <c r="BA253" s="1595"/>
      <c r="BB253" s="1595"/>
      <c r="BC253" s="1595"/>
      <c r="BD253" s="1595"/>
      <c r="BE253" s="1595"/>
      <c r="BF253" s="1595"/>
      <c r="BG253" s="45"/>
      <c r="BH253" s="80"/>
      <c r="BI253" s="80"/>
      <c r="BJ253" s="80"/>
      <c r="BK253" s="80"/>
    </row>
    <row r="254" spans="1:63" ht="12.95" customHeight="1" x14ac:dyDescent="0.15">
      <c r="A254" s="1643"/>
      <c r="B254" s="1644"/>
      <c r="C254" s="1644"/>
      <c r="D254" s="1644"/>
      <c r="E254" s="1644"/>
      <c r="F254" s="1644"/>
      <c r="G254" s="1644"/>
      <c r="H254" s="1722"/>
      <c r="I254" s="1723"/>
      <c r="J254" s="1723"/>
      <c r="K254" s="1723"/>
      <c r="L254" s="1723"/>
      <c r="M254" s="1723"/>
      <c r="N254" s="1724"/>
      <c r="O254" s="1726"/>
      <c r="P254" s="1726"/>
      <c r="Q254" s="1726"/>
      <c r="R254" s="1726"/>
      <c r="S254" s="1726"/>
      <c r="T254" s="1726"/>
      <c r="U254" s="1726"/>
      <c r="V254" s="1726"/>
      <c r="W254" s="1726"/>
      <c r="X254" s="1726"/>
      <c r="Y254" s="1726"/>
      <c r="Z254" s="1726"/>
      <c r="AA254" s="1726"/>
      <c r="AB254" s="1726"/>
      <c r="AC254" s="1726"/>
      <c r="AD254" s="1726"/>
      <c r="AE254" s="1592"/>
      <c r="AF254" s="1593"/>
      <c r="AG254" s="1593"/>
      <c r="AH254" s="1593"/>
      <c r="AI254" s="1593"/>
      <c r="AJ254" s="1593"/>
      <c r="AK254" s="1594"/>
      <c r="AL254" s="1592"/>
      <c r="AM254" s="1593"/>
      <c r="AN254" s="1593"/>
      <c r="AO254" s="1594"/>
      <c r="AP254" s="1595"/>
      <c r="AQ254" s="1595"/>
      <c r="AR254" s="1595"/>
      <c r="AS254" s="1595"/>
      <c r="AT254" s="1595"/>
      <c r="AU254" s="1595"/>
      <c r="AV254" s="1595"/>
      <c r="AW254" s="1595"/>
      <c r="AX254" s="238" t="s">
        <v>386</v>
      </c>
      <c r="AY254" s="1595"/>
      <c r="AZ254" s="1595"/>
      <c r="BA254" s="1595"/>
      <c r="BB254" s="1595"/>
      <c r="BC254" s="1595"/>
      <c r="BD254" s="1595"/>
      <c r="BE254" s="1595"/>
      <c r="BF254" s="1595"/>
      <c r="BG254" s="45"/>
      <c r="BH254" s="80"/>
      <c r="BI254" s="80"/>
      <c r="BJ254" s="80"/>
      <c r="BK254" s="80"/>
    </row>
    <row r="255" spans="1:63" ht="12.95" customHeight="1" x14ac:dyDescent="0.15">
      <c r="A255" s="1643"/>
      <c r="B255" s="1644"/>
      <c r="C255" s="1644"/>
      <c r="D255" s="1644"/>
      <c r="E255" s="1644"/>
      <c r="F255" s="1644"/>
      <c r="G255" s="1644"/>
      <c r="H255" s="1722"/>
      <c r="I255" s="1723"/>
      <c r="J255" s="1723"/>
      <c r="K255" s="1723"/>
      <c r="L255" s="1723"/>
      <c r="M255" s="1723"/>
      <c r="N255" s="1724"/>
      <c r="O255" s="1726"/>
      <c r="P255" s="1726"/>
      <c r="Q255" s="1726"/>
      <c r="R255" s="1726"/>
      <c r="S255" s="1726"/>
      <c r="T255" s="1726"/>
      <c r="U255" s="1726"/>
      <c r="V255" s="1726"/>
      <c r="W255" s="1726"/>
      <c r="X255" s="1726"/>
      <c r="Y255" s="1726"/>
      <c r="Z255" s="1726"/>
      <c r="AA255" s="1726"/>
      <c r="AB255" s="1726"/>
      <c r="AC255" s="1726"/>
      <c r="AD255" s="1726"/>
      <c r="AE255" s="1592"/>
      <c r="AF255" s="1593"/>
      <c r="AG255" s="1593"/>
      <c r="AH255" s="1593"/>
      <c r="AI255" s="1593"/>
      <c r="AJ255" s="1593"/>
      <c r="AK255" s="1594"/>
      <c r="AL255" s="1592"/>
      <c r="AM255" s="1593"/>
      <c r="AN255" s="1593"/>
      <c r="AO255" s="1594"/>
      <c r="AP255" s="1595"/>
      <c r="AQ255" s="1595"/>
      <c r="AR255" s="1595"/>
      <c r="AS255" s="1595"/>
      <c r="AT255" s="1595"/>
      <c r="AU255" s="1595"/>
      <c r="AV255" s="1595"/>
      <c r="AW255" s="1595"/>
      <c r="AX255" s="238" t="s">
        <v>386</v>
      </c>
      <c r="AY255" s="1595"/>
      <c r="AZ255" s="1595"/>
      <c r="BA255" s="1595"/>
      <c r="BB255" s="1595"/>
      <c r="BC255" s="1595"/>
      <c r="BD255" s="1595"/>
      <c r="BE255" s="1595"/>
      <c r="BF255" s="1595"/>
      <c r="BG255" s="45"/>
      <c r="BH255" s="80"/>
      <c r="BI255" s="80"/>
      <c r="BJ255" s="80"/>
      <c r="BK255" s="80"/>
    </row>
    <row r="256" spans="1:63" ht="12.95" customHeight="1" x14ac:dyDescent="0.15">
      <c r="A256" s="1648"/>
      <c r="B256" s="1649"/>
      <c r="C256" s="1649"/>
      <c r="D256" s="1649"/>
      <c r="E256" s="1649"/>
      <c r="F256" s="1649"/>
      <c r="G256" s="1649"/>
      <c r="H256" s="1722"/>
      <c r="I256" s="1723"/>
      <c r="J256" s="1723"/>
      <c r="K256" s="1723"/>
      <c r="L256" s="1723"/>
      <c r="M256" s="1723"/>
      <c r="N256" s="1724"/>
      <c r="O256" s="1727"/>
      <c r="P256" s="1727"/>
      <c r="Q256" s="1727"/>
      <c r="R256" s="1727"/>
      <c r="S256" s="1727"/>
      <c r="T256" s="1727"/>
      <c r="U256" s="1727"/>
      <c r="V256" s="1727"/>
      <c r="W256" s="1727"/>
      <c r="X256" s="1727"/>
      <c r="Y256" s="1727"/>
      <c r="Z256" s="1727"/>
      <c r="AA256" s="1727"/>
      <c r="AB256" s="1727"/>
      <c r="AC256" s="1727"/>
      <c r="AD256" s="1727"/>
      <c r="AE256" s="1592"/>
      <c r="AF256" s="1593"/>
      <c r="AG256" s="1593"/>
      <c r="AH256" s="1593"/>
      <c r="AI256" s="1593"/>
      <c r="AJ256" s="1593"/>
      <c r="AK256" s="1594"/>
      <c r="AL256" s="1592"/>
      <c r="AM256" s="1593"/>
      <c r="AN256" s="1593"/>
      <c r="AO256" s="1594"/>
      <c r="AP256" s="1595"/>
      <c r="AQ256" s="1595"/>
      <c r="AR256" s="1595"/>
      <c r="AS256" s="1595"/>
      <c r="AT256" s="1595"/>
      <c r="AU256" s="1595"/>
      <c r="AV256" s="1595"/>
      <c r="AW256" s="1595"/>
      <c r="AX256" s="238" t="s">
        <v>386</v>
      </c>
      <c r="AY256" s="1595"/>
      <c r="AZ256" s="1595"/>
      <c r="BA256" s="1595"/>
      <c r="BB256" s="1595"/>
      <c r="BC256" s="1595"/>
      <c r="BD256" s="1595"/>
      <c r="BE256" s="1595"/>
      <c r="BF256" s="1595"/>
      <c r="BG256" s="45"/>
      <c r="BH256" s="80"/>
      <c r="BI256" s="80"/>
      <c r="BJ256" s="80"/>
      <c r="BK256" s="80"/>
    </row>
    <row r="257" spans="1:63" ht="12.95" customHeight="1" x14ac:dyDescent="0.15">
      <c r="A257" s="1650"/>
      <c r="B257" s="1651"/>
      <c r="C257" s="1651"/>
      <c r="D257" s="1651"/>
      <c r="E257" s="1651"/>
      <c r="F257" s="1651"/>
      <c r="G257" s="1651"/>
      <c r="H257" s="966"/>
      <c r="I257" s="967"/>
      <c r="J257" s="967"/>
      <c r="K257" s="967"/>
      <c r="L257" s="967"/>
      <c r="M257" s="967"/>
      <c r="N257" s="968"/>
      <c r="O257" s="1728"/>
      <c r="P257" s="1728"/>
      <c r="Q257" s="1728"/>
      <c r="R257" s="1728"/>
      <c r="S257" s="1728"/>
      <c r="T257" s="1728"/>
      <c r="U257" s="1728"/>
      <c r="V257" s="1728"/>
      <c r="W257" s="1728"/>
      <c r="X257" s="1728"/>
      <c r="Y257" s="1728"/>
      <c r="Z257" s="1728"/>
      <c r="AA257" s="1728"/>
      <c r="AB257" s="1728"/>
      <c r="AC257" s="1728"/>
      <c r="AD257" s="1728"/>
      <c r="AE257" s="1592"/>
      <c r="AF257" s="1593"/>
      <c r="AG257" s="1593"/>
      <c r="AH257" s="1593"/>
      <c r="AI257" s="1593"/>
      <c r="AJ257" s="1593"/>
      <c r="AK257" s="1594"/>
      <c r="AL257" s="1592"/>
      <c r="AM257" s="1593"/>
      <c r="AN257" s="1593"/>
      <c r="AO257" s="1594"/>
      <c r="AP257" s="1595"/>
      <c r="AQ257" s="1595"/>
      <c r="AR257" s="1595"/>
      <c r="AS257" s="1595"/>
      <c r="AT257" s="1595"/>
      <c r="AU257" s="1595"/>
      <c r="AV257" s="1595"/>
      <c r="AW257" s="1595"/>
      <c r="AX257" s="238" t="s">
        <v>386</v>
      </c>
      <c r="AY257" s="1595"/>
      <c r="AZ257" s="1595"/>
      <c r="BA257" s="1595"/>
      <c r="BB257" s="1595"/>
      <c r="BC257" s="1595"/>
      <c r="BD257" s="1595"/>
      <c r="BE257" s="1595"/>
      <c r="BF257" s="1595"/>
      <c r="BG257" s="45"/>
      <c r="BH257" s="80"/>
      <c r="BI257" s="80"/>
      <c r="BJ257" s="80"/>
      <c r="BK257" s="80"/>
    </row>
    <row r="258" spans="1:63" ht="12.95" customHeight="1" x14ac:dyDescent="0.15">
      <c r="A258" s="1641"/>
      <c r="B258" s="1642"/>
      <c r="C258" s="1642"/>
      <c r="D258" s="1642"/>
      <c r="E258" s="1642"/>
      <c r="F258" s="1642"/>
      <c r="G258" s="1642"/>
      <c r="H258" s="963"/>
      <c r="I258" s="964"/>
      <c r="J258" s="964"/>
      <c r="K258" s="964"/>
      <c r="L258" s="964"/>
      <c r="M258" s="964"/>
      <c r="N258" s="965"/>
      <c r="O258" s="1725"/>
      <c r="P258" s="1725"/>
      <c r="Q258" s="1725"/>
      <c r="R258" s="1725"/>
      <c r="S258" s="1725"/>
      <c r="T258" s="1725"/>
      <c r="U258" s="1725"/>
      <c r="V258" s="1725"/>
      <c r="W258" s="1725"/>
      <c r="X258" s="1725"/>
      <c r="Y258" s="1725"/>
      <c r="Z258" s="1725"/>
      <c r="AA258" s="1725"/>
      <c r="AB258" s="1725"/>
      <c r="AC258" s="1725"/>
      <c r="AD258" s="1725"/>
      <c r="AE258" s="1592"/>
      <c r="AF258" s="1593"/>
      <c r="AG258" s="1593"/>
      <c r="AH258" s="1593"/>
      <c r="AI258" s="1593"/>
      <c r="AJ258" s="1593"/>
      <c r="AK258" s="1594"/>
      <c r="AL258" s="1592"/>
      <c r="AM258" s="1593"/>
      <c r="AN258" s="1593"/>
      <c r="AO258" s="1594"/>
      <c r="AP258" s="1595"/>
      <c r="AQ258" s="1595"/>
      <c r="AR258" s="1595"/>
      <c r="AS258" s="1595"/>
      <c r="AT258" s="1595"/>
      <c r="AU258" s="1595"/>
      <c r="AV258" s="1595"/>
      <c r="AW258" s="1595"/>
      <c r="AX258" s="238" t="s">
        <v>386</v>
      </c>
      <c r="AY258" s="1595"/>
      <c r="AZ258" s="1595"/>
      <c r="BA258" s="1595"/>
      <c r="BB258" s="1595"/>
      <c r="BC258" s="1595"/>
      <c r="BD258" s="1595"/>
      <c r="BE258" s="1595"/>
      <c r="BF258" s="1595"/>
      <c r="BG258" s="45"/>
      <c r="BH258" s="80"/>
      <c r="BI258" s="80"/>
      <c r="BJ258" s="80"/>
      <c r="BK258" s="80"/>
    </row>
    <row r="259" spans="1:63" ht="12.95" customHeight="1" x14ac:dyDescent="0.15">
      <c r="A259" s="1643"/>
      <c r="B259" s="1644"/>
      <c r="C259" s="1644"/>
      <c r="D259" s="1644"/>
      <c r="E259" s="1644"/>
      <c r="F259" s="1644"/>
      <c r="G259" s="1644"/>
      <c r="H259" s="1722"/>
      <c r="I259" s="1723"/>
      <c r="J259" s="1723"/>
      <c r="K259" s="1723"/>
      <c r="L259" s="1723"/>
      <c r="M259" s="1723"/>
      <c r="N259" s="1724"/>
      <c r="O259" s="1726"/>
      <c r="P259" s="1726"/>
      <c r="Q259" s="1726"/>
      <c r="R259" s="1726"/>
      <c r="S259" s="1726"/>
      <c r="T259" s="1726"/>
      <c r="U259" s="1726"/>
      <c r="V259" s="1726"/>
      <c r="W259" s="1726"/>
      <c r="X259" s="1726"/>
      <c r="Y259" s="1726"/>
      <c r="Z259" s="1726"/>
      <c r="AA259" s="1726"/>
      <c r="AB259" s="1726"/>
      <c r="AC259" s="1726"/>
      <c r="AD259" s="1726"/>
      <c r="AE259" s="1592"/>
      <c r="AF259" s="1593"/>
      <c r="AG259" s="1593"/>
      <c r="AH259" s="1593"/>
      <c r="AI259" s="1593"/>
      <c r="AJ259" s="1593"/>
      <c r="AK259" s="1594"/>
      <c r="AL259" s="1592"/>
      <c r="AM259" s="1593"/>
      <c r="AN259" s="1593"/>
      <c r="AO259" s="1594"/>
      <c r="AP259" s="1595"/>
      <c r="AQ259" s="1595"/>
      <c r="AR259" s="1595"/>
      <c r="AS259" s="1595"/>
      <c r="AT259" s="1595"/>
      <c r="AU259" s="1595"/>
      <c r="AV259" s="1595"/>
      <c r="AW259" s="1595"/>
      <c r="AX259" s="238" t="s">
        <v>386</v>
      </c>
      <c r="AY259" s="1595"/>
      <c r="AZ259" s="1595"/>
      <c r="BA259" s="1595"/>
      <c r="BB259" s="1595"/>
      <c r="BC259" s="1595"/>
      <c r="BD259" s="1595"/>
      <c r="BE259" s="1595"/>
      <c r="BF259" s="1595"/>
      <c r="BG259" s="45"/>
      <c r="BH259" s="80"/>
      <c r="BI259" s="80"/>
      <c r="BJ259" s="80"/>
      <c r="BK259" s="80"/>
    </row>
    <row r="260" spans="1:63" ht="12.95" customHeight="1" x14ac:dyDescent="0.15">
      <c r="A260" s="1643"/>
      <c r="B260" s="1644"/>
      <c r="C260" s="1644"/>
      <c r="D260" s="1644"/>
      <c r="E260" s="1644"/>
      <c r="F260" s="1644"/>
      <c r="G260" s="1644"/>
      <c r="H260" s="1722"/>
      <c r="I260" s="1723"/>
      <c r="J260" s="1723"/>
      <c r="K260" s="1723"/>
      <c r="L260" s="1723"/>
      <c r="M260" s="1723"/>
      <c r="N260" s="1724"/>
      <c r="O260" s="1726"/>
      <c r="P260" s="1726"/>
      <c r="Q260" s="1726"/>
      <c r="R260" s="1726"/>
      <c r="S260" s="1726"/>
      <c r="T260" s="1726"/>
      <c r="U260" s="1726"/>
      <c r="V260" s="1726"/>
      <c r="W260" s="1726"/>
      <c r="X260" s="1726"/>
      <c r="Y260" s="1726"/>
      <c r="Z260" s="1726"/>
      <c r="AA260" s="1726"/>
      <c r="AB260" s="1726"/>
      <c r="AC260" s="1726"/>
      <c r="AD260" s="1726"/>
      <c r="AE260" s="1592"/>
      <c r="AF260" s="1593"/>
      <c r="AG260" s="1593"/>
      <c r="AH260" s="1593"/>
      <c r="AI260" s="1593"/>
      <c r="AJ260" s="1593"/>
      <c r="AK260" s="1594"/>
      <c r="AL260" s="1592"/>
      <c r="AM260" s="1593"/>
      <c r="AN260" s="1593"/>
      <c r="AO260" s="1594"/>
      <c r="AP260" s="1595"/>
      <c r="AQ260" s="1595"/>
      <c r="AR260" s="1595"/>
      <c r="AS260" s="1595"/>
      <c r="AT260" s="1595"/>
      <c r="AU260" s="1595"/>
      <c r="AV260" s="1595"/>
      <c r="AW260" s="1595"/>
      <c r="AX260" s="238" t="s">
        <v>386</v>
      </c>
      <c r="AY260" s="1595"/>
      <c r="AZ260" s="1595"/>
      <c r="BA260" s="1595"/>
      <c r="BB260" s="1595"/>
      <c r="BC260" s="1595"/>
      <c r="BD260" s="1595"/>
      <c r="BE260" s="1595"/>
      <c r="BF260" s="1595"/>
      <c r="BG260" s="45"/>
      <c r="BH260" s="80"/>
      <c r="BI260" s="80"/>
      <c r="BJ260" s="80"/>
      <c r="BK260" s="80"/>
    </row>
    <row r="261" spans="1:63" ht="12.95" customHeight="1" x14ac:dyDescent="0.15">
      <c r="A261" s="1648"/>
      <c r="B261" s="1649"/>
      <c r="C261" s="1649"/>
      <c r="D261" s="1649"/>
      <c r="E261" s="1649"/>
      <c r="F261" s="1649"/>
      <c r="G261" s="1649"/>
      <c r="H261" s="1722"/>
      <c r="I261" s="1723"/>
      <c r="J261" s="1723"/>
      <c r="K261" s="1723"/>
      <c r="L261" s="1723"/>
      <c r="M261" s="1723"/>
      <c r="N261" s="1724"/>
      <c r="O261" s="1727"/>
      <c r="P261" s="1727"/>
      <c r="Q261" s="1727"/>
      <c r="R261" s="1727"/>
      <c r="S261" s="1727"/>
      <c r="T261" s="1727"/>
      <c r="U261" s="1727"/>
      <c r="V261" s="1727"/>
      <c r="W261" s="1727"/>
      <c r="X261" s="1727"/>
      <c r="Y261" s="1727"/>
      <c r="Z261" s="1727"/>
      <c r="AA261" s="1727"/>
      <c r="AB261" s="1727"/>
      <c r="AC261" s="1727"/>
      <c r="AD261" s="1727"/>
      <c r="AE261" s="1592"/>
      <c r="AF261" s="1593"/>
      <c r="AG261" s="1593"/>
      <c r="AH261" s="1593"/>
      <c r="AI261" s="1593"/>
      <c r="AJ261" s="1593"/>
      <c r="AK261" s="1594"/>
      <c r="AL261" s="1592"/>
      <c r="AM261" s="1593"/>
      <c r="AN261" s="1593"/>
      <c r="AO261" s="1594"/>
      <c r="AP261" s="1595"/>
      <c r="AQ261" s="1595"/>
      <c r="AR261" s="1595"/>
      <c r="AS261" s="1595"/>
      <c r="AT261" s="1595"/>
      <c r="AU261" s="1595"/>
      <c r="AV261" s="1595"/>
      <c r="AW261" s="1595"/>
      <c r="AX261" s="238" t="s">
        <v>386</v>
      </c>
      <c r="AY261" s="1595"/>
      <c r="AZ261" s="1595"/>
      <c r="BA261" s="1595"/>
      <c r="BB261" s="1595"/>
      <c r="BC261" s="1595"/>
      <c r="BD261" s="1595"/>
      <c r="BE261" s="1595"/>
      <c r="BF261" s="1595"/>
      <c r="BG261" s="45"/>
      <c r="BH261" s="80"/>
      <c r="BI261" s="80"/>
      <c r="BJ261" s="80"/>
      <c r="BK261" s="80"/>
    </row>
    <row r="262" spans="1:63" ht="12.95" customHeight="1" x14ac:dyDescent="0.15">
      <c r="A262" s="1650"/>
      <c r="B262" s="1651"/>
      <c r="C262" s="1651"/>
      <c r="D262" s="1651"/>
      <c r="E262" s="1651"/>
      <c r="F262" s="1651"/>
      <c r="G262" s="1651"/>
      <c r="H262" s="966"/>
      <c r="I262" s="967"/>
      <c r="J262" s="967"/>
      <c r="K262" s="967"/>
      <c r="L262" s="967"/>
      <c r="M262" s="967"/>
      <c r="N262" s="968"/>
      <c r="O262" s="1728"/>
      <c r="P262" s="1728"/>
      <c r="Q262" s="1728"/>
      <c r="R262" s="1728"/>
      <c r="S262" s="1728"/>
      <c r="T262" s="1728"/>
      <c r="U262" s="1728"/>
      <c r="V262" s="1728"/>
      <c r="W262" s="1728"/>
      <c r="X262" s="1728"/>
      <c r="Y262" s="1728"/>
      <c r="Z262" s="1728"/>
      <c r="AA262" s="1728"/>
      <c r="AB262" s="1728"/>
      <c r="AC262" s="1728"/>
      <c r="AD262" s="1728"/>
      <c r="AE262" s="1592"/>
      <c r="AF262" s="1593"/>
      <c r="AG262" s="1593"/>
      <c r="AH262" s="1593"/>
      <c r="AI262" s="1593"/>
      <c r="AJ262" s="1593"/>
      <c r="AK262" s="1594"/>
      <c r="AL262" s="1592"/>
      <c r="AM262" s="1593"/>
      <c r="AN262" s="1593"/>
      <c r="AO262" s="1594"/>
      <c r="AP262" s="1595"/>
      <c r="AQ262" s="1595"/>
      <c r="AR262" s="1595"/>
      <c r="AS262" s="1595"/>
      <c r="AT262" s="1595"/>
      <c r="AU262" s="1595"/>
      <c r="AV262" s="1595"/>
      <c r="AW262" s="1595"/>
      <c r="AX262" s="238" t="s">
        <v>386</v>
      </c>
      <c r="AY262" s="1595"/>
      <c r="AZ262" s="1595"/>
      <c r="BA262" s="1595"/>
      <c r="BB262" s="1595"/>
      <c r="BC262" s="1595"/>
      <c r="BD262" s="1595"/>
      <c r="BE262" s="1595"/>
      <c r="BF262" s="1595"/>
      <c r="BG262" s="45"/>
      <c r="BH262" s="80"/>
      <c r="BI262" s="80"/>
      <c r="BJ262" s="80"/>
      <c r="BK262" s="80"/>
    </row>
    <row r="263" spans="1:63" ht="12.95" customHeight="1" x14ac:dyDescent="0.15">
      <c r="A263" s="1641"/>
      <c r="B263" s="1642"/>
      <c r="C263" s="1642"/>
      <c r="D263" s="1642"/>
      <c r="E263" s="1642"/>
      <c r="F263" s="1642"/>
      <c r="G263" s="1642"/>
      <c r="H263" s="963"/>
      <c r="I263" s="964"/>
      <c r="J263" s="964"/>
      <c r="K263" s="964"/>
      <c r="L263" s="964"/>
      <c r="M263" s="964"/>
      <c r="N263" s="965"/>
      <c r="O263" s="1725"/>
      <c r="P263" s="1725"/>
      <c r="Q263" s="1725"/>
      <c r="R263" s="1725"/>
      <c r="S263" s="1725"/>
      <c r="T263" s="1725"/>
      <c r="U263" s="1725"/>
      <c r="V263" s="1725"/>
      <c r="W263" s="1725"/>
      <c r="X263" s="1725"/>
      <c r="Y263" s="1725"/>
      <c r="Z263" s="1725"/>
      <c r="AA263" s="1725"/>
      <c r="AB263" s="1725"/>
      <c r="AC263" s="1725"/>
      <c r="AD263" s="1725"/>
      <c r="AE263" s="1592"/>
      <c r="AF263" s="1593"/>
      <c r="AG263" s="1593"/>
      <c r="AH263" s="1593"/>
      <c r="AI263" s="1593"/>
      <c r="AJ263" s="1593"/>
      <c r="AK263" s="1594"/>
      <c r="AL263" s="1592"/>
      <c r="AM263" s="1593"/>
      <c r="AN263" s="1593"/>
      <c r="AO263" s="1594"/>
      <c r="AP263" s="1595"/>
      <c r="AQ263" s="1595"/>
      <c r="AR263" s="1595"/>
      <c r="AS263" s="1595"/>
      <c r="AT263" s="1595"/>
      <c r="AU263" s="1595"/>
      <c r="AV263" s="1595"/>
      <c r="AW263" s="1595"/>
      <c r="AX263" s="238" t="s">
        <v>386</v>
      </c>
      <c r="AY263" s="1595"/>
      <c r="AZ263" s="1595"/>
      <c r="BA263" s="1595"/>
      <c r="BB263" s="1595"/>
      <c r="BC263" s="1595"/>
      <c r="BD263" s="1595"/>
      <c r="BE263" s="1595"/>
      <c r="BF263" s="1595"/>
      <c r="BG263" s="45"/>
      <c r="BH263" s="80"/>
      <c r="BI263" s="80"/>
      <c r="BJ263" s="80"/>
      <c r="BK263" s="80"/>
    </row>
    <row r="264" spans="1:63" ht="12.95" customHeight="1" x14ac:dyDescent="0.15">
      <c r="A264" s="1643"/>
      <c r="B264" s="1644"/>
      <c r="C264" s="1644"/>
      <c r="D264" s="1644"/>
      <c r="E264" s="1644"/>
      <c r="F264" s="1644"/>
      <c r="G264" s="1644"/>
      <c r="H264" s="1722"/>
      <c r="I264" s="1723"/>
      <c r="J264" s="1723"/>
      <c r="K264" s="1723"/>
      <c r="L264" s="1723"/>
      <c r="M264" s="1723"/>
      <c r="N264" s="1724"/>
      <c r="O264" s="1726"/>
      <c r="P264" s="1726"/>
      <c r="Q264" s="1726"/>
      <c r="R264" s="1726"/>
      <c r="S264" s="1726"/>
      <c r="T264" s="1726"/>
      <c r="U264" s="1726"/>
      <c r="V264" s="1726"/>
      <c r="W264" s="1726"/>
      <c r="X264" s="1726"/>
      <c r="Y264" s="1726"/>
      <c r="Z264" s="1726"/>
      <c r="AA264" s="1726"/>
      <c r="AB264" s="1726"/>
      <c r="AC264" s="1726"/>
      <c r="AD264" s="1726"/>
      <c r="AE264" s="1592"/>
      <c r="AF264" s="1593"/>
      <c r="AG264" s="1593"/>
      <c r="AH264" s="1593"/>
      <c r="AI264" s="1593"/>
      <c r="AJ264" s="1593"/>
      <c r="AK264" s="1594"/>
      <c r="AL264" s="1592"/>
      <c r="AM264" s="1593"/>
      <c r="AN264" s="1593"/>
      <c r="AO264" s="1594"/>
      <c r="AP264" s="1595"/>
      <c r="AQ264" s="1595"/>
      <c r="AR264" s="1595"/>
      <c r="AS264" s="1595"/>
      <c r="AT264" s="1595"/>
      <c r="AU264" s="1595"/>
      <c r="AV264" s="1595"/>
      <c r="AW264" s="1595"/>
      <c r="AX264" s="238" t="s">
        <v>386</v>
      </c>
      <c r="AY264" s="1595"/>
      <c r="AZ264" s="1595"/>
      <c r="BA264" s="1595"/>
      <c r="BB264" s="1595"/>
      <c r="BC264" s="1595"/>
      <c r="BD264" s="1595"/>
      <c r="BE264" s="1595"/>
      <c r="BF264" s="1595"/>
      <c r="BG264" s="45"/>
      <c r="BH264" s="80"/>
      <c r="BI264" s="80"/>
      <c r="BJ264" s="80"/>
      <c r="BK264" s="80"/>
    </row>
    <row r="265" spans="1:63" ht="12.95" customHeight="1" x14ac:dyDescent="0.15">
      <c r="A265" s="1643"/>
      <c r="B265" s="1644"/>
      <c r="C265" s="1644"/>
      <c r="D265" s="1644"/>
      <c r="E265" s="1644"/>
      <c r="F265" s="1644"/>
      <c r="G265" s="1644"/>
      <c r="H265" s="1722"/>
      <c r="I265" s="1723"/>
      <c r="J265" s="1723"/>
      <c r="K265" s="1723"/>
      <c r="L265" s="1723"/>
      <c r="M265" s="1723"/>
      <c r="N265" s="1724"/>
      <c r="O265" s="1726"/>
      <c r="P265" s="1726"/>
      <c r="Q265" s="1726"/>
      <c r="R265" s="1726"/>
      <c r="S265" s="1726"/>
      <c r="T265" s="1726"/>
      <c r="U265" s="1726"/>
      <c r="V265" s="1726"/>
      <c r="W265" s="1726"/>
      <c r="X265" s="1726"/>
      <c r="Y265" s="1726"/>
      <c r="Z265" s="1726"/>
      <c r="AA265" s="1726"/>
      <c r="AB265" s="1726"/>
      <c r="AC265" s="1726"/>
      <c r="AD265" s="1726"/>
      <c r="AE265" s="1592"/>
      <c r="AF265" s="1593"/>
      <c r="AG265" s="1593"/>
      <c r="AH265" s="1593"/>
      <c r="AI265" s="1593"/>
      <c r="AJ265" s="1593"/>
      <c r="AK265" s="1594"/>
      <c r="AL265" s="1592"/>
      <c r="AM265" s="1593"/>
      <c r="AN265" s="1593"/>
      <c r="AO265" s="1594"/>
      <c r="AP265" s="1595"/>
      <c r="AQ265" s="1595"/>
      <c r="AR265" s="1595"/>
      <c r="AS265" s="1595"/>
      <c r="AT265" s="1595"/>
      <c r="AU265" s="1595"/>
      <c r="AV265" s="1595"/>
      <c r="AW265" s="1595"/>
      <c r="AX265" s="238" t="s">
        <v>386</v>
      </c>
      <c r="AY265" s="1595"/>
      <c r="AZ265" s="1595"/>
      <c r="BA265" s="1595"/>
      <c r="BB265" s="1595"/>
      <c r="BC265" s="1595"/>
      <c r="BD265" s="1595"/>
      <c r="BE265" s="1595"/>
      <c r="BF265" s="1595"/>
      <c r="BG265" s="45"/>
      <c r="BH265" s="80"/>
      <c r="BI265" s="80"/>
      <c r="BJ265" s="80"/>
      <c r="BK265" s="80"/>
    </row>
    <row r="266" spans="1:63" ht="12.95" customHeight="1" x14ac:dyDescent="0.15">
      <c r="A266" s="1648"/>
      <c r="B266" s="1649"/>
      <c r="C266" s="1649"/>
      <c r="D266" s="1649"/>
      <c r="E266" s="1649"/>
      <c r="F266" s="1649"/>
      <c r="G266" s="1649"/>
      <c r="H266" s="1722"/>
      <c r="I266" s="1723"/>
      <c r="J266" s="1723"/>
      <c r="K266" s="1723"/>
      <c r="L266" s="1723"/>
      <c r="M266" s="1723"/>
      <c r="N266" s="1724"/>
      <c r="O266" s="1727"/>
      <c r="P266" s="1727"/>
      <c r="Q266" s="1727"/>
      <c r="R266" s="1727"/>
      <c r="S266" s="1727"/>
      <c r="T266" s="1727"/>
      <c r="U266" s="1727"/>
      <c r="V266" s="1727"/>
      <c r="W266" s="1727"/>
      <c r="X266" s="1727"/>
      <c r="Y266" s="1727"/>
      <c r="Z266" s="1727"/>
      <c r="AA266" s="1727"/>
      <c r="AB266" s="1727"/>
      <c r="AC266" s="1727"/>
      <c r="AD266" s="1727"/>
      <c r="AE266" s="1592"/>
      <c r="AF266" s="1593"/>
      <c r="AG266" s="1593"/>
      <c r="AH266" s="1593"/>
      <c r="AI266" s="1593"/>
      <c r="AJ266" s="1593"/>
      <c r="AK266" s="1594"/>
      <c r="AL266" s="1592"/>
      <c r="AM266" s="1593"/>
      <c r="AN266" s="1593"/>
      <c r="AO266" s="1594"/>
      <c r="AP266" s="1595"/>
      <c r="AQ266" s="1595"/>
      <c r="AR266" s="1595"/>
      <c r="AS266" s="1595"/>
      <c r="AT266" s="1595"/>
      <c r="AU266" s="1595"/>
      <c r="AV266" s="1595"/>
      <c r="AW266" s="1595"/>
      <c r="AX266" s="238" t="s">
        <v>386</v>
      </c>
      <c r="AY266" s="1595"/>
      <c r="AZ266" s="1595"/>
      <c r="BA266" s="1595"/>
      <c r="BB266" s="1595"/>
      <c r="BC266" s="1595"/>
      <c r="BD266" s="1595"/>
      <c r="BE266" s="1595"/>
      <c r="BF266" s="1595"/>
      <c r="BG266" s="45"/>
      <c r="BH266" s="80"/>
      <c r="BI266" s="80"/>
      <c r="BJ266" s="80"/>
      <c r="BK266" s="80"/>
    </row>
    <row r="267" spans="1:63" ht="12.95" customHeight="1" x14ac:dyDescent="0.15">
      <c r="A267" s="1650"/>
      <c r="B267" s="1651"/>
      <c r="C267" s="1651"/>
      <c r="D267" s="1651"/>
      <c r="E267" s="1651"/>
      <c r="F267" s="1651"/>
      <c r="G267" s="1651"/>
      <c r="H267" s="966"/>
      <c r="I267" s="967"/>
      <c r="J267" s="967"/>
      <c r="K267" s="967"/>
      <c r="L267" s="967"/>
      <c r="M267" s="967"/>
      <c r="N267" s="968"/>
      <c r="O267" s="1728"/>
      <c r="P267" s="1728"/>
      <c r="Q267" s="1728"/>
      <c r="R267" s="1728"/>
      <c r="S267" s="1728"/>
      <c r="T267" s="1728"/>
      <c r="U267" s="1728"/>
      <c r="V267" s="1728"/>
      <c r="W267" s="1728"/>
      <c r="X267" s="1728"/>
      <c r="Y267" s="1728"/>
      <c r="Z267" s="1728"/>
      <c r="AA267" s="1728"/>
      <c r="AB267" s="1728"/>
      <c r="AC267" s="1728"/>
      <c r="AD267" s="1728"/>
      <c r="AE267" s="1592"/>
      <c r="AF267" s="1593"/>
      <c r="AG267" s="1593"/>
      <c r="AH267" s="1593"/>
      <c r="AI267" s="1593"/>
      <c r="AJ267" s="1593"/>
      <c r="AK267" s="1594"/>
      <c r="AL267" s="1592"/>
      <c r="AM267" s="1593"/>
      <c r="AN267" s="1593"/>
      <c r="AO267" s="1594"/>
      <c r="AP267" s="1595"/>
      <c r="AQ267" s="1595"/>
      <c r="AR267" s="1595"/>
      <c r="AS267" s="1595"/>
      <c r="AT267" s="1595"/>
      <c r="AU267" s="1595"/>
      <c r="AV267" s="1595"/>
      <c r="AW267" s="1595"/>
      <c r="AX267" s="238" t="s">
        <v>386</v>
      </c>
      <c r="AY267" s="1595"/>
      <c r="AZ267" s="1595"/>
      <c r="BA267" s="1595"/>
      <c r="BB267" s="1595"/>
      <c r="BC267" s="1595"/>
      <c r="BD267" s="1595"/>
      <c r="BE267" s="1595"/>
      <c r="BF267" s="1595"/>
      <c r="BG267" s="45"/>
      <c r="BH267" s="80"/>
      <c r="BI267" s="80"/>
      <c r="BJ267" s="80"/>
      <c r="BK267" s="80"/>
    </row>
    <row r="268" spans="1:63" ht="14.1" customHeight="1" x14ac:dyDescent="0.15">
      <c r="A268" s="1688" t="s">
        <v>20</v>
      </c>
      <c r="B268" s="738"/>
      <c r="C268" s="738"/>
      <c r="D268" s="738"/>
      <c r="E268" s="738"/>
      <c r="F268" s="738"/>
      <c r="G268" s="756"/>
      <c r="H268" s="208" t="s">
        <v>409</v>
      </c>
      <c r="I268" s="1667" t="str">
        <f>IF(SUM(H218:N267)=0," ",SUM(H218:N267))</f>
        <v xml:space="preserve"> </v>
      </c>
      <c r="J268" s="1667"/>
      <c r="K268" s="1667"/>
      <c r="L268" s="1667"/>
      <c r="M268" s="1667"/>
      <c r="N268" s="209" t="s">
        <v>149</v>
      </c>
      <c r="O268" s="1729"/>
      <c r="P268" s="1729"/>
      <c r="Q268" s="1729"/>
      <c r="R268" s="1729"/>
      <c r="S268" s="1729"/>
      <c r="T268" s="1729"/>
      <c r="U268" s="1729"/>
      <c r="V268" s="1729"/>
      <c r="W268" s="1729"/>
      <c r="X268" s="1729"/>
      <c r="Y268" s="1729"/>
      <c r="Z268" s="1729"/>
      <c r="AA268" s="1729"/>
      <c r="AB268" s="1729"/>
      <c r="AC268" s="1729"/>
      <c r="AD268" s="1729"/>
      <c r="AE268" s="1729"/>
      <c r="AF268" s="1729"/>
      <c r="AG268" s="1729"/>
      <c r="AH268" s="1729"/>
      <c r="AI268" s="1729"/>
      <c r="AJ268" s="1729"/>
      <c r="AK268" s="1729"/>
      <c r="AL268" s="1689" t="str">
        <f>IF(SUM(AL218:AO267)=0," ",SUM(AL218:AO267))</f>
        <v xml:space="preserve"> </v>
      </c>
      <c r="AM268" s="1690"/>
      <c r="AN268" s="1690"/>
      <c r="AO268" s="1691"/>
      <c r="AP268" s="1701"/>
      <c r="AQ268" s="1702"/>
      <c r="AR268" s="1702"/>
      <c r="AS268" s="1702"/>
      <c r="AT268" s="1702"/>
      <c r="AU268" s="1702"/>
      <c r="AV268" s="1702"/>
      <c r="AW268" s="1702"/>
      <c r="AX268" s="212" t="s">
        <v>409</v>
      </c>
      <c r="AY268" s="1686">
        <f>(AE218*AL218)+(AE219*AL219)+(AE220*AL220)+(AE221*AL221)+(AE222*AL222)+(AE223*AL223)+(AE224*AL224)+(AE225*AL225)+(AE226*AL226)+(AE227*AL227)+(AE228*AL228)+(AE229*AL229)+(AE230*AL230)+(AE231*AL231)+(AE232*AL232)+(AE233*AL233)+(AE234*AL234)+(AE235*AL235)+(AE236*AL236)+(AE237*AL237)+(AE238*AL238)+(AE239*AL239)+(AE240*AL240)+(AE241*AL241)+(AE242*AL242)+(AE243*AL243)+(AE244*AL244)+(AE245*AL245)+(AE246*AL246)+(AE247*AL247)+(AE248*AL248)+(AE249*AL249)+(AE250*AL250)+(AE251*AL251)+(AE252*AL252)+(AE253*AL253)+(AE254*AL254)+(AE255*AL255)+(AE256*AL256)+(AE257*AL257)+(AE258*AL258)+(AE259*AL259)+(AE260*AL260)+(AE261*AL261)+(AE262*AL262)+(AE263*AL263)+(AE264*AL264)+(AE265*AL265)+(AE266*AL266)+(AE267*AL267)</f>
        <v>0</v>
      </c>
      <c r="AZ268" s="1686"/>
      <c r="BA268" s="1686"/>
      <c r="BB268" s="1686"/>
      <c r="BC268" s="1686"/>
      <c r="BD268" s="1686"/>
      <c r="BE268" s="1686"/>
      <c r="BF268" s="215" t="s">
        <v>149</v>
      </c>
      <c r="BG268" s="42"/>
    </row>
    <row r="269" spans="1:63" ht="18" customHeight="1" x14ac:dyDescent="0.15">
      <c r="A269" s="1692" t="s">
        <v>148</v>
      </c>
      <c r="B269" s="739"/>
      <c r="C269" s="739"/>
      <c r="D269" s="739"/>
      <c r="E269" s="739"/>
      <c r="F269" s="739"/>
      <c r="G269" s="1693"/>
      <c r="H269" s="1694" t="str">
        <f>IF(SUM(I268)=0," ",SUM('報告書(１葉)'!I59)+SUM(I64)+SUM(I132)+SUM(I200)+SUM(I268))</f>
        <v xml:space="preserve"> </v>
      </c>
      <c r="I269" s="1695"/>
      <c r="J269" s="1695"/>
      <c r="K269" s="1695"/>
      <c r="L269" s="1695"/>
      <c r="M269" s="1695"/>
      <c r="N269" s="1696"/>
      <c r="O269" s="1730"/>
      <c r="P269" s="1730"/>
      <c r="Q269" s="1730"/>
      <c r="R269" s="1730"/>
      <c r="S269" s="1730"/>
      <c r="T269" s="1730"/>
      <c r="U269" s="1730"/>
      <c r="V269" s="1730"/>
      <c r="W269" s="1730"/>
      <c r="X269" s="1730"/>
      <c r="Y269" s="1730"/>
      <c r="Z269" s="1730"/>
      <c r="AA269" s="1730"/>
      <c r="AB269" s="1730"/>
      <c r="AC269" s="1730"/>
      <c r="AD269" s="1730"/>
      <c r="AE269" s="1730"/>
      <c r="AF269" s="1730"/>
      <c r="AG269" s="1730"/>
      <c r="AH269" s="1730"/>
      <c r="AI269" s="1730"/>
      <c r="AJ269" s="1730"/>
      <c r="AK269" s="1730"/>
      <c r="AL269" s="1697" t="str">
        <f>IF(SUM(AL268)=0," ",SUM('報告書(１葉)'!AL59)+SUM(AL64)+SUM(AL132)+SUM(AL200)+SUM(AL268))</f>
        <v xml:space="preserve"> </v>
      </c>
      <c r="AM269" s="1698"/>
      <c r="AN269" s="1698"/>
      <c r="AO269" s="1699"/>
      <c r="AP269" s="1703"/>
      <c r="AQ269" s="1704"/>
      <c r="AR269" s="1704"/>
      <c r="AS269" s="1704"/>
      <c r="AT269" s="1704"/>
      <c r="AU269" s="1704"/>
      <c r="AV269" s="1704"/>
      <c r="AW269" s="1704"/>
      <c r="AX269" s="241"/>
      <c r="AY269" s="1700" t="str">
        <f>IF(SUM(AY268)=0," ",SUM('報告書(１葉)'!AY59)+SUM(AY64)+SUM(AY132)+SUM(AY200)+SUM(AY268))</f>
        <v xml:space="preserve"> </v>
      </c>
      <c r="AZ269" s="1700"/>
      <c r="BA269" s="1700"/>
      <c r="BB269" s="1700"/>
      <c r="BC269" s="1700"/>
      <c r="BD269" s="1700"/>
      <c r="BE269" s="1700"/>
      <c r="BF269" s="242"/>
      <c r="BG269" s="42"/>
    </row>
    <row r="270" spans="1:63" ht="10.35" customHeight="1" x14ac:dyDescent="0.15">
      <c r="A270" s="51" t="s">
        <v>320</v>
      </c>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row>
    <row r="271" spans="1:63" ht="10.35" customHeight="1" x14ac:dyDescent="0.15">
      <c r="A271" s="51" t="s">
        <v>485</v>
      </c>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row>
    <row r="272" spans="1:63" ht="10.35" customHeight="1" x14ac:dyDescent="0.15">
      <c r="A272" s="51" t="s">
        <v>187</v>
      </c>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row>
    <row r="273" spans="1:64" ht="9.9499999999999993" customHeight="1" x14ac:dyDescent="0.15">
      <c r="A273" s="40" t="s">
        <v>482</v>
      </c>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1"/>
      <c r="AB273" s="42"/>
      <c r="AC273" s="42"/>
      <c r="AD273" s="42"/>
      <c r="AE273" s="41"/>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row>
    <row r="274" spans="1:64" ht="9.9499999999999993" customHeight="1" x14ac:dyDescent="0.15">
      <c r="A274" s="40"/>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1"/>
      <c r="AB274" s="42"/>
      <c r="AC274" s="42"/>
      <c r="AD274" s="42"/>
      <c r="AE274" s="41"/>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row>
    <row r="275" spans="1:64" ht="9.9499999999999993" customHeight="1" x14ac:dyDescent="0.1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row>
    <row r="276" spans="1:64" ht="9.9499999999999993" customHeight="1" x14ac:dyDescent="0.15">
      <c r="A276" s="41"/>
      <c r="B276" s="41"/>
      <c r="C276" s="41"/>
      <c r="D276" s="41"/>
      <c r="E276" s="41"/>
      <c r="F276" s="41"/>
      <c r="G276" s="41"/>
      <c r="H276" s="41"/>
      <c r="I276" s="41"/>
      <c r="J276" s="41"/>
      <c r="K276" s="41"/>
      <c r="L276" s="41"/>
      <c r="M276" s="41"/>
      <c r="N276" s="1705" t="s">
        <v>198</v>
      </c>
      <c r="O276" s="1706"/>
      <c r="P276" s="1706"/>
      <c r="Q276" s="1706"/>
      <c r="R276" s="1706"/>
      <c r="S276" s="1706"/>
      <c r="T276" s="1706"/>
      <c r="U276" s="1706"/>
      <c r="V276" s="1706"/>
      <c r="W276" s="1706"/>
      <c r="X276" s="1706"/>
      <c r="Y276" s="1706"/>
      <c r="Z276" s="1706"/>
      <c r="AA276" s="1706"/>
      <c r="AB276" s="1706"/>
      <c r="AC276" s="1706"/>
      <c r="AD276" s="1706"/>
      <c r="AE276" s="1706"/>
      <c r="AF276" s="1706"/>
      <c r="AG276" s="1706"/>
      <c r="AH276" s="1706"/>
      <c r="AI276" s="1706"/>
      <c r="AJ276" s="1706"/>
      <c r="AK276" s="1706"/>
      <c r="AL276" s="1706"/>
      <c r="AM276" s="1706"/>
      <c r="AN276" s="1706"/>
      <c r="AO276" s="1706"/>
      <c r="AP276" s="1706"/>
      <c r="AQ276" s="1706"/>
      <c r="AR276" s="1706"/>
      <c r="AS276" s="1706"/>
      <c r="AT276" s="1706"/>
      <c r="AU276" s="1706"/>
      <c r="AV276" s="42"/>
      <c r="AW276" s="42"/>
      <c r="AX276" s="42"/>
      <c r="AY276" s="42"/>
      <c r="AZ276" s="42"/>
      <c r="BA276" s="42"/>
      <c r="BB276" s="42"/>
      <c r="BC276" s="42"/>
      <c r="BD276" s="42"/>
      <c r="BE276" s="42"/>
      <c r="BF276" s="42"/>
      <c r="BG276" s="42"/>
    </row>
    <row r="277" spans="1:64" ht="9.9499999999999993" customHeight="1" x14ac:dyDescent="0.15">
      <c r="A277" s="41"/>
      <c r="B277" s="41"/>
      <c r="C277" s="41"/>
      <c r="D277" s="41"/>
      <c r="E277" s="41"/>
      <c r="F277" s="41"/>
      <c r="G277" s="41"/>
      <c r="H277" s="41"/>
      <c r="I277" s="41"/>
      <c r="J277" s="41"/>
      <c r="K277" s="41"/>
      <c r="L277" s="41"/>
      <c r="M277" s="41"/>
      <c r="N277" s="1706"/>
      <c r="O277" s="1706"/>
      <c r="P277" s="1706"/>
      <c r="Q277" s="1706"/>
      <c r="R277" s="1706"/>
      <c r="S277" s="1706"/>
      <c r="T277" s="1706"/>
      <c r="U277" s="1706"/>
      <c r="V277" s="1706"/>
      <c r="W277" s="1706"/>
      <c r="X277" s="1706"/>
      <c r="Y277" s="1706"/>
      <c r="Z277" s="1706"/>
      <c r="AA277" s="1706"/>
      <c r="AB277" s="1706"/>
      <c r="AC277" s="1706"/>
      <c r="AD277" s="1706"/>
      <c r="AE277" s="1706"/>
      <c r="AF277" s="1706"/>
      <c r="AG277" s="1706"/>
      <c r="AH277" s="1706"/>
      <c r="AI277" s="1706"/>
      <c r="AJ277" s="1706"/>
      <c r="AK277" s="1706"/>
      <c r="AL277" s="1706"/>
      <c r="AM277" s="1706"/>
      <c r="AN277" s="1706"/>
      <c r="AO277" s="1706"/>
      <c r="AP277" s="1706"/>
      <c r="AQ277" s="1706"/>
      <c r="AR277" s="1706"/>
      <c r="AS277" s="1706"/>
      <c r="AT277" s="1706"/>
      <c r="AU277" s="1706"/>
      <c r="AV277" s="42"/>
      <c r="AW277" s="42"/>
      <c r="AX277" s="42"/>
      <c r="AY277" s="42"/>
      <c r="AZ277" s="42"/>
      <c r="BA277" s="42"/>
      <c r="BB277" s="42"/>
      <c r="BC277" s="42"/>
      <c r="BD277" s="42"/>
      <c r="BE277" s="42"/>
      <c r="BF277" s="42"/>
      <c r="BG277" s="42"/>
    </row>
    <row r="278" spans="1:64" ht="9.9499999999999993" customHeight="1" x14ac:dyDescent="0.15">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M278" s="41"/>
      <c r="AN278" s="41"/>
      <c r="AO278" s="41"/>
      <c r="AP278" s="41"/>
      <c r="AQ278" s="42"/>
      <c r="AR278" s="42"/>
      <c r="AS278" s="42"/>
      <c r="AT278" s="42"/>
      <c r="AU278" s="42"/>
      <c r="AV278" s="42"/>
      <c r="AW278" s="42"/>
      <c r="AX278" s="42"/>
      <c r="AY278" s="42"/>
      <c r="AZ278" s="42"/>
      <c r="BA278" s="42"/>
      <c r="BB278" s="42"/>
      <c r="BC278" s="214" t="s">
        <v>419</v>
      </c>
      <c r="BD278" s="42"/>
      <c r="BE278" s="42"/>
      <c r="BF278" s="42"/>
      <c r="BG278" s="42"/>
    </row>
    <row r="279" spans="1:64" ht="12" customHeight="1" x14ac:dyDescent="0.15">
      <c r="A279" s="1399" t="s">
        <v>483</v>
      </c>
      <c r="B279" s="1400"/>
      <c r="C279" s="1400"/>
      <c r="D279" s="1400"/>
      <c r="E279" s="1400"/>
      <c r="F279" s="1400"/>
      <c r="G279" s="1400"/>
      <c r="H279" s="1400"/>
      <c r="I279" s="1400"/>
      <c r="J279" s="1400"/>
      <c r="K279" s="1400"/>
      <c r="L279" s="1400"/>
      <c r="M279" s="1400"/>
      <c r="N279" s="1401"/>
      <c r="O279" s="1710">
        <f>IF(ISBLANK('報告書(１葉)'!AH11)," ",'報告書(１葉)'!AH11)</f>
        <v>0</v>
      </c>
      <c r="P279" s="1711"/>
      <c r="Q279" s="1711"/>
      <c r="R279" s="1711"/>
      <c r="S279" s="1711"/>
      <c r="T279" s="1711"/>
      <c r="U279" s="1711"/>
      <c r="V279" s="1711"/>
      <c r="W279" s="1711"/>
      <c r="X279" s="1711"/>
      <c r="Y279" s="1711"/>
      <c r="Z279" s="1711"/>
      <c r="AA279" s="1711"/>
      <c r="AB279" s="1711"/>
      <c r="AC279" s="1711"/>
      <c r="AD279" s="1711"/>
      <c r="AE279" s="1711"/>
      <c r="AF279" s="1711"/>
      <c r="AG279" s="1711"/>
      <c r="AH279" s="1711"/>
      <c r="AI279" s="1711"/>
      <c r="AJ279" s="1711"/>
      <c r="AK279" s="1711"/>
      <c r="AL279" s="1711"/>
      <c r="AM279" s="1711"/>
      <c r="AN279" s="1711"/>
      <c r="AO279" s="1711"/>
      <c r="AP279" s="1711"/>
      <c r="AQ279" s="1711"/>
      <c r="AR279" s="1711"/>
      <c r="AS279" s="1711"/>
      <c r="AT279" s="1711"/>
      <c r="AU279" s="1711"/>
      <c r="AV279" s="1711"/>
      <c r="AW279" s="1711"/>
      <c r="AX279" s="1711"/>
      <c r="AY279" s="1711"/>
      <c r="AZ279" s="1711"/>
      <c r="BA279" s="1711"/>
      <c r="BB279" s="1711"/>
      <c r="BC279" s="1711"/>
      <c r="BD279" s="1711"/>
      <c r="BE279" s="1711"/>
      <c r="BF279" s="1712"/>
      <c r="BG279" s="42"/>
    </row>
    <row r="280" spans="1:64" ht="12" customHeight="1" x14ac:dyDescent="0.15">
      <c r="A280" s="1402"/>
      <c r="B280" s="1403"/>
      <c r="C280" s="1403"/>
      <c r="D280" s="1403"/>
      <c r="E280" s="1403"/>
      <c r="F280" s="1403"/>
      <c r="G280" s="1403"/>
      <c r="H280" s="1403"/>
      <c r="I280" s="1403"/>
      <c r="J280" s="1403"/>
      <c r="K280" s="1403"/>
      <c r="L280" s="1403"/>
      <c r="M280" s="1403"/>
      <c r="N280" s="1404"/>
      <c r="O280" s="1713"/>
      <c r="P280" s="1714"/>
      <c r="Q280" s="1714"/>
      <c r="R280" s="1714"/>
      <c r="S280" s="1714"/>
      <c r="T280" s="1714"/>
      <c r="U280" s="1714"/>
      <c r="V280" s="1714"/>
      <c r="W280" s="1714"/>
      <c r="X280" s="1714"/>
      <c r="Y280" s="1714"/>
      <c r="Z280" s="1714"/>
      <c r="AA280" s="1714"/>
      <c r="AB280" s="1714"/>
      <c r="AC280" s="1714"/>
      <c r="AD280" s="1714"/>
      <c r="AE280" s="1714"/>
      <c r="AF280" s="1714"/>
      <c r="AG280" s="1714"/>
      <c r="AH280" s="1714"/>
      <c r="AI280" s="1714"/>
      <c r="AJ280" s="1714"/>
      <c r="AK280" s="1714"/>
      <c r="AL280" s="1714"/>
      <c r="AM280" s="1714"/>
      <c r="AN280" s="1714"/>
      <c r="AO280" s="1714"/>
      <c r="AP280" s="1714"/>
      <c r="AQ280" s="1714"/>
      <c r="AR280" s="1714"/>
      <c r="AS280" s="1714"/>
      <c r="AT280" s="1714"/>
      <c r="AU280" s="1714"/>
      <c r="AV280" s="1714"/>
      <c r="AW280" s="1714"/>
      <c r="AX280" s="1714"/>
      <c r="AY280" s="1714"/>
      <c r="AZ280" s="1714"/>
      <c r="BA280" s="1714"/>
      <c r="BB280" s="1714"/>
      <c r="BC280" s="1714"/>
      <c r="BD280" s="1714"/>
      <c r="BE280" s="1714"/>
      <c r="BF280" s="1715"/>
      <c r="BG280" s="42"/>
    </row>
    <row r="281" spans="1:64" ht="12" customHeight="1" x14ac:dyDescent="0.15">
      <c r="A281" s="1707"/>
      <c r="B281" s="1708"/>
      <c r="C281" s="1708"/>
      <c r="D281" s="1708"/>
      <c r="E281" s="1708"/>
      <c r="F281" s="1708"/>
      <c r="G281" s="1708"/>
      <c r="H281" s="1708"/>
      <c r="I281" s="1708"/>
      <c r="J281" s="1708"/>
      <c r="K281" s="1708"/>
      <c r="L281" s="1708"/>
      <c r="M281" s="1708"/>
      <c r="N281" s="1709"/>
      <c r="O281" s="1716"/>
      <c r="P281" s="1717"/>
      <c r="Q281" s="1717"/>
      <c r="R281" s="1717"/>
      <c r="S281" s="1717"/>
      <c r="T281" s="1717"/>
      <c r="U281" s="1717"/>
      <c r="V281" s="1717"/>
      <c r="W281" s="1717"/>
      <c r="X281" s="1717"/>
      <c r="Y281" s="1717"/>
      <c r="Z281" s="1717"/>
      <c r="AA281" s="1717"/>
      <c r="AB281" s="1717"/>
      <c r="AC281" s="1717"/>
      <c r="AD281" s="1717"/>
      <c r="AE281" s="1717"/>
      <c r="AF281" s="1717"/>
      <c r="AG281" s="1717"/>
      <c r="AH281" s="1717"/>
      <c r="AI281" s="1717"/>
      <c r="AJ281" s="1717"/>
      <c r="AK281" s="1717"/>
      <c r="AL281" s="1717"/>
      <c r="AM281" s="1717"/>
      <c r="AN281" s="1717"/>
      <c r="AO281" s="1717"/>
      <c r="AP281" s="1717"/>
      <c r="AQ281" s="1717"/>
      <c r="AR281" s="1717"/>
      <c r="AS281" s="1717"/>
      <c r="AT281" s="1717"/>
      <c r="AU281" s="1717"/>
      <c r="AV281" s="1717"/>
      <c r="AW281" s="1717"/>
      <c r="AX281" s="1717"/>
      <c r="AY281" s="1717"/>
      <c r="AZ281" s="1717"/>
      <c r="BA281" s="1717"/>
      <c r="BB281" s="1717"/>
      <c r="BC281" s="1717"/>
      <c r="BD281" s="1717"/>
      <c r="BE281" s="1717"/>
      <c r="BF281" s="1718"/>
      <c r="BG281" s="42"/>
    </row>
    <row r="282" spans="1:64" ht="8.4499999999999993" customHeight="1" x14ac:dyDescent="0.15">
      <c r="A282" s="1719" t="s">
        <v>484</v>
      </c>
      <c r="B282" s="1575"/>
      <c r="C282" s="1575"/>
      <c r="D282" s="1575"/>
      <c r="E282" s="1575"/>
      <c r="F282" s="1575"/>
      <c r="G282" s="1575"/>
      <c r="H282" s="1575"/>
      <c r="I282" s="1575"/>
      <c r="J282" s="1575"/>
      <c r="K282" s="1575"/>
      <c r="L282" s="1575"/>
      <c r="M282" s="1575"/>
      <c r="N282" s="1576"/>
      <c r="O282" s="1574" t="s">
        <v>372</v>
      </c>
      <c r="P282" s="1575"/>
      <c r="Q282" s="1575"/>
      <c r="R282" s="1575"/>
      <c r="S282" s="1575"/>
      <c r="T282" s="1575"/>
      <c r="U282" s="1575"/>
      <c r="V282" s="1575"/>
      <c r="W282" s="1575"/>
      <c r="X282" s="1575"/>
      <c r="Y282" s="1575"/>
      <c r="Z282" s="1575"/>
      <c r="AA282" s="1575"/>
      <c r="AB282" s="1575"/>
      <c r="AC282" s="1575"/>
      <c r="AD282" s="1576"/>
      <c r="AE282" s="1581" t="s">
        <v>478</v>
      </c>
      <c r="AF282" s="1582"/>
      <c r="AG282" s="1582"/>
      <c r="AH282" s="1582"/>
      <c r="AI282" s="1582"/>
      <c r="AJ282" s="1582"/>
      <c r="AK282" s="1582"/>
      <c r="AL282" s="1582"/>
      <c r="AM282" s="1582"/>
      <c r="AN282" s="1582"/>
      <c r="AO282" s="1582"/>
      <c r="AP282" s="1582"/>
      <c r="AQ282" s="1582"/>
      <c r="AR282" s="1582"/>
      <c r="AS282" s="1582"/>
      <c r="AT282" s="1582"/>
      <c r="AU282" s="1582"/>
      <c r="AV282" s="1582"/>
      <c r="AW282" s="1582"/>
      <c r="AX282" s="1582"/>
      <c r="AY282" s="1582"/>
      <c r="AZ282" s="1582"/>
      <c r="BA282" s="1582"/>
      <c r="BB282" s="1582"/>
      <c r="BC282" s="1582"/>
      <c r="BD282" s="1582"/>
      <c r="BE282" s="1582"/>
      <c r="BF282" s="1583"/>
      <c r="BG282" s="42"/>
    </row>
    <row r="283" spans="1:64" ht="8.4499999999999993" customHeight="1" x14ac:dyDescent="0.15">
      <c r="A283" s="1720"/>
      <c r="B283" s="1422"/>
      <c r="C283" s="1422"/>
      <c r="D283" s="1422"/>
      <c r="E283" s="1422"/>
      <c r="F283" s="1422"/>
      <c r="G283" s="1422"/>
      <c r="H283" s="1422"/>
      <c r="I283" s="1422"/>
      <c r="J283" s="1422"/>
      <c r="K283" s="1422"/>
      <c r="L283" s="1422"/>
      <c r="M283" s="1422"/>
      <c r="N283" s="1577"/>
      <c r="O283" s="1421"/>
      <c r="P283" s="1422"/>
      <c r="Q283" s="1422"/>
      <c r="R283" s="1422"/>
      <c r="S283" s="1422"/>
      <c r="T283" s="1422"/>
      <c r="U283" s="1422"/>
      <c r="V283" s="1422"/>
      <c r="W283" s="1422"/>
      <c r="X283" s="1422"/>
      <c r="Y283" s="1422"/>
      <c r="Z283" s="1422"/>
      <c r="AA283" s="1422"/>
      <c r="AB283" s="1422"/>
      <c r="AC283" s="1422"/>
      <c r="AD283" s="1577"/>
      <c r="AE283" s="1584"/>
      <c r="AF283" s="1585"/>
      <c r="AG283" s="1585"/>
      <c r="AH283" s="1585"/>
      <c r="AI283" s="1585"/>
      <c r="AJ283" s="1585"/>
      <c r="AK283" s="1585"/>
      <c r="AL283" s="1585"/>
      <c r="AM283" s="1585"/>
      <c r="AN283" s="1585"/>
      <c r="AO283" s="1585"/>
      <c r="AP283" s="1585"/>
      <c r="AQ283" s="1585"/>
      <c r="AR283" s="1585"/>
      <c r="AS283" s="1585"/>
      <c r="AT283" s="1585"/>
      <c r="AU283" s="1585"/>
      <c r="AV283" s="1585"/>
      <c r="AW283" s="1585"/>
      <c r="AX283" s="1585"/>
      <c r="AY283" s="1585"/>
      <c r="AZ283" s="1585"/>
      <c r="BA283" s="1585"/>
      <c r="BB283" s="1585"/>
      <c r="BC283" s="1585"/>
      <c r="BD283" s="1585"/>
      <c r="BE283" s="1585"/>
      <c r="BF283" s="1586"/>
      <c r="BG283" s="42"/>
    </row>
    <row r="284" spans="1:64" ht="8.4499999999999993" customHeight="1" x14ac:dyDescent="0.15">
      <c r="A284" s="1721"/>
      <c r="B284" s="1579"/>
      <c r="C284" s="1579"/>
      <c r="D284" s="1579"/>
      <c r="E284" s="1579"/>
      <c r="F284" s="1579"/>
      <c r="G284" s="1579"/>
      <c r="H284" s="1579"/>
      <c r="I284" s="1579"/>
      <c r="J284" s="1579"/>
      <c r="K284" s="1579"/>
      <c r="L284" s="1579"/>
      <c r="M284" s="1579"/>
      <c r="N284" s="1580"/>
      <c r="O284" s="1421"/>
      <c r="P284" s="1422"/>
      <c r="Q284" s="1422"/>
      <c r="R284" s="1422"/>
      <c r="S284" s="1422"/>
      <c r="T284" s="1422"/>
      <c r="U284" s="1422"/>
      <c r="V284" s="1422"/>
      <c r="W284" s="1422"/>
      <c r="X284" s="1422"/>
      <c r="Y284" s="1422"/>
      <c r="Z284" s="1422"/>
      <c r="AA284" s="1422"/>
      <c r="AB284" s="1422"/>
      <c r="AC284" s="1422"/>
      <c r="AD284" s="1577"/>
      <c r="AE284" s="1587"/>
      <c r="AF284" s="1588"/>
      <c r="AG284" s="1588"/>
      <c r="AH284" s="1588"/>
      <c r="AI284" s="1588"/>
      <c r="AJ284" s="1588"/>
      <c r="AK284" s="1588"/>
      <c r="AL284" s="1588"/>
      <c r="AM284" s="1588"/>
      <c r="AN284" s="1588"/>
      <c r="AO284" s="1588"/>
      <c r="AP284" s="1588"/>
      <c r="AQ284" s="1588"/>
      <c r="AR284" s="1588"/>
      <c r="AS284" s="1588"/>
      <c r="AT284" s="1588"/>
      <c r="AU284" s="1588"/>
      <c r="AV284" s="1588"/>
      <c r="AW284" s="1588"/>
      <c r="AX284" s="1588"/>
      <c r="AY284" s="1588"/>
      <c r="AZ284" s="1588"/>
      <c r="BA284" s="1588"/>
      <c r="BB284" s="1588"/>
      <c r="BC284" s="1588"/>
      <c r="BD284" s="1588"/>
      <c r="BE284" s="1588"/>
      <c r="BF284" s="1589"/>
      <c r="BG284" s="42"/>
    </row>
    <row r="285" spans="1:64" ht="12.95" customHeight="1" x14ac:dyDescent="0.15">
      <c r="A285" s="1568" t="s">
        <v>470</v>
      </c>
      <c r="B285" s="1569"/>
      <c r="C285" s="1569"/>
      <c r="D285" s="1569"/>
      <c r="E285" s="1569"/>
      <c r="F285" s="1569"/>
      <c r="G285" s="1570"/>
      <c r="H285" s="431" t="s">
        <v>472</v>
      </c>
      <c r="I285" s="431"/>
      <c r="J285" s="431"/>
      <c r="K285" s="431"/>
      <c r="L285" s="431"/>
      <c r="M285" s="431"/>
      <c r="N285" s="431"/>
      <c r="O285" s="1578"/>
      <c r="P285" s="1579"/>
      <c r="Q285" s="1579"/>
      <c r="R285" s="1579"/>
      <c r="S285" s="1579"/>
      <c r="T285" s="1579"/>
      <c r="U285" s="1579"/>
      <c r="V285" s="1579"/>
      <c r="W285" s="1579"/>
      <c r="X285" s="1579"/>
      <c r="Y285" s="1579"/>
      <c r="Z285" s="1579"/>
      <c r="AA285" s="1579"/>
      <c r="AB285" s="1579"/>
      <c r="AC285" s="1579"/>
      <c r="AD285" s="1580"/>
      <c r="AE285" s="431" t="s">
        <v>167</v>
      </c>
      <c r="AF285" s="431"/>
      <c r="AG285" s="431"/>
      <c r="AH285" s="431"/>
      <c r="AI285" s="431"/>
      <c r="AJ285" s="431"/>
      <c r="AK285" s="431"/>
      <c r="AL285" s="431" t="s">
        <v>473</v>
      </c>
      <c r="AM285" s="431"/>
      <c r="AN285" s="431"/>
      <c r="AO285" s="431"/>
      <c r="AP285" s="1571" t="s">
        <v>475</v>
      </c>
      <c r="AQ285" s="1569"/>
      <c r="AR285" s="1569"/>
      <c r="AS285" s="1569"/>
      <c r="AT285" s="1569"/>
      <c r="AU285" s="1569"/>
      <c r="AV285" s="1569"/>
      <c r="AW285" s="1569"/>
      <c r="AX285" s="1572"/>
      <c r="AY285" s="1572"/>
      <c r="AZ285" s="1572"/>
      <c r="BA285" s="1572"/>
      <c r="BB285" s="1572"/>
      <c r="BC285" s="1572"/>
      <c r="BD285" s="1572"/>
      <c r="BE285" s="1572"/>
      <c r="BF285" s="1573"/>
      <c r="BG285" s="42"/>
    </row>
    <row r="286" spans="1:64" ht="12.95" customHeight="1" x14ac:dyDescent="0.15">
      <c r="A286" s="1641"/>
      <c r="B286" s="1642"/>
      <c r="C286" s="1642"/>
      <c r="D286" s="1642"/>
      <c r="E286" s="1642"/>
      <c r="F286" s="1642"/>
      <c r="G286" s="1642"/>
      <c r="H286" s="963"/>
      <c r="I286" s="964"/>
      <c r="J286" s="964"/>
      <c r="K286" s="964"/>
      <c r="L286" s="964"/>
      <c r="M286" s="964"/>
      <c r="N286" s="965"/>
      <c r="O286" s="1725"/>
      <c r="P286" s="1725"/>
      <c r="Q286" s="1725"/>
      <c r="R286" s="1725"/>
      <c r="S286" s="1725"/>
      <c r="T286" s="1725"/>
      <c r="U286" s="1725"/>
      <c r="V286" s="1725"/>
      <c r="W286" s="1725"/>
      <c r="X286" s="1725"/>
      <c r="Y286" s="1725"/>
      <c r="Z286" s="1725"/>
      <c r="AA286" s="1725"/>
      <c r="AB286" s="1725"/>
      <c r="AC286" s="1725"/>
      <c r="AD286" s="1725"/>
      <c r="AE286" s="1590"/>
      <c r="AF286" s="1591"/>
      <c r="AG286" s="1591"/>
      <c r="AH286" s="1591"/>
      <c r="AI286" s="1591"/>
      <c r="AJ286" s="1591"/>
      <c r="AK286" s="1591"/>
      <c r="AL286" s="1592"/>
      <c r="AM286" s="1593"/>
      <c r="AN286" s="1593"/>
      <c r="AO286" s="1594"/>
      <c r="AP286" s="1595"/>
      <c r="AQ286" s="1595"/>
      <c r="AR286" s="1595"/>
      <c r="AS286" s="1595"/>
      <c r="AT286" s="1595"/>
      <c r="AU286" s="1595"/>
      <c r="AV286" s="1595"/>
      <c r="AW286" s="1595"/>
      <c r="AX286" s="238" t="s">
        <v>386</v>
      </c>
      <c r="AY286" s="1595"/>
      <c r="AZ286" s="1595"/>
      <c r="BA286" s="1595"/>
      <c r="BB286" s="1595"/>
      <c r="BC286" s="1595"/>
      <c r="BD286" s="1595"/>
      <c r="BE286" s="1595"/>
      <c r="BF286" s="1595"/>
      <c r="BG286" s="45"/>
      <c r="BH286" s="80"/>
      <c r="BI286" s="80"/>
      <c r="BJ286" s="80"/>
      <c r="BK286" s="80"/>
      <c r="BL286" s="80"/>
    </row>
    <row r="287" spans="1:64" ht="12.95" customHeight="1" x14ac:dyDescent="0.15">
      <c r="A287" s="1643"/>
      <c r="B287" s="1644"/>
      <c r="C287" s="1644"/>
      <c r="D287" s="1644"/>
      <c r="E287" s="1644"/>
      <c r="F287" s="1644"/>
      <c r="G287" s="1644"/>
      <c r="H287" s="1722"/>
      <c r="I287" s="1723"/>
      <c r="J287" s="1723"/>
      <c r="K287" s="1723"/>
      <c r="L287" s="1723"/>
      <c r="M287" s="1723"/>
      <c r="N287" s="1724"/>
      <c r="O287" s="1726"/>
      <c r="P287" s="1726"/>
      <c r="Q287" s="1726"/>
      <c r="R287" s="1726"/>
      <c r="S287" s="1726"/>
      <c r="T287" s="1726"/>
      <c r="U287" s="1726"/>
      <c r="V287" s="1726"/>
      <c r="W287" s="1726"/>
      <c r="X287" s="1726"/>
      <c r="Y287" s="1726"/>
      <c r="Z287" s="1726"/>
      <c r="AA287" s="1726"/>
      <c r="AB287" s="1726"/>
      <c r="AC287" s="1726"/>
      <c r="AD287" s="1726"/>
      <c r="AE287" s="1592"/>
      <c r="AF287" s="1593"/>
      <c r="AG287" s="1593"/>
      <c r="AH287" s="1593"/>
      <c r="AI287" s="1593"/>
      <c r="AJ287" s="1593"/>
      <c r="AK287" s="1593"/>
      <c r="AL287" s="1592"/>
      <c r="AM287" s="1593"/>
      <c r="AN287" s="1593"/>
      <c r="AO287" s="1594"/>
      <c r="AP287" s="1595"/>
      <c r="AQ287" s="1595"/>
      <c r="AR287" s="1595"/>
      <c r="AS287" s="1595"/>
      <c r="AT287" s="1595"/>
      <c r="AU287" s="1595"/>
      <c r="AV287" s="1595"/>
      <c r="AW287" s="1595"/>
      <c r="AX287" s="238" t="s">
        <v>386</v>
      </c>
      <c r="AY287" s="1595"/>
      <c r="AZ287" s="1595"/>
      <c r="BA287" s="1595"/>
      <c r="BB287" s="1595"/>
      <c r="BC287" s="1595"/>
      <c r="BD287" s="1595"/>
      <c r="BE287" s="1595"/>
      <c r="BF287" s="1595"/>
      <c r="BG287" s="45"/>
      <c r="BH287" s="80"/>
      <c r="BI287" s="80"/>
      <c r="BJ287" s="80"/>
      <c r="BK287" s="80"/>
      <c r="BL287" s="80"/>
    </row>
    <row r="288" spans="1:64" ht="12.95" customHeight="1" x14ac:dyDescent="0.15">
      <c r="A288" s="1643"/>
      <c r="B288" s="1644"/>
      <c r="C288" s="1644"/>
      <c r="D288" s="1644"/>
      <c r="E288" s="1644"/>
      <c r="F288" s="1644"/>
      <c r="G288" s="1644"/>
      <c r="H288" s="1722"/>
      <c r="I288" s="1723"/>
      <c r="J288" s="1723"/>
      <c r="K288" s="1723"/>
      <c r="L288" s="1723"/>
      <c r="M288" s="1723"/>
      <c r="N288" s="1724"/>
      <c r="O288" s="1726"/>
      <c r="P288" s="1726"/>
      <c r="Q288" s="1726"/>
      <c r="R288" s="1726"/>
      <c r="S288" s="1726"/>
      <c r="T288" s="1726"/>
      <c r="U288" s="1726"/>
      <c r="V288" s="1726"/>
      <c r="W288" s="1726"/>
      <c r="X288" s="1726"/>
      <c r="Y288" s="1726"/>
      <c r="Z288" s="1726"/>
      <c r="AA288" s="1726"/>
      <c r="AB288" s="1726"/>
      <c r="AC288" s="1726"/>
      <c r="AD288" s="1726"/>
      <c r="AE288" s="1592"/>
      <c r="AF288" s="1593"/>
      <c r="AG288" s="1593"/>
      <c r="AH288" s="1593"/>
      <c r="AI288" s="1593"/>
      <c r="AJ288" s="1593"/>
      <c r="AK288" s="1593"/>
      <c r="AL288" s="1592"/>
      <c r="AM288" s="1593"/>
      <c r="AN288" s="1593"/>
      <c r="AO288" s="1594"/>
      <c r="AP288" s="1595"/>
      <c r="AQ288" s="1595"/>
      <c r="AR288" s="1595"/>
      <c r="AS288" s="1595"/>
      <c r="AT288" s="1595"/>
      <c r="AU288" s="1595"/>
      <c r="AV288" s="1595"/>
      <c r="AW288" s="1595"/>
      <c r="AX288" s="238" t="s">
        <v>386</v>
      </c>
      <c r="AY288" s="1595"/>
      <c r="AZ288" s="1595"/>
      <c r="BA288" s="1595"/>
      <c r="BB288" s="1595"/>
      <c r="BC288" s="1595"/>
      <c r="BD288" s="1595"/>
      <c r="BE288" s="1595"/>
      <c r="BF288" s="1595"/>
      <c r="BG288" s="45"/>
      <c r="BH288" s="80"/>
      <c r="BI288" s="80"/>
      <c r="BJ288" s="80"/>
      <c r="BK288" s="80"/>
      <c r="BL288" s="80"/>
    </row>
    <row r="289" spans="1:64" ht="12.95" customHeight="1" x14ac:dyDescent="0.15">
      <c r="A289" s="1648"/>
      <c r="B289" s="1649"/>
      <c r="C289" s="1649"/>
      <c r="D289" s="1649"/>
      <c r="E289" s="1649"/>
      <c r="F289" s="1649"/>
      <c r="G289" s="1649"/>
      <c r="H289" s="1722"/>
      <c r="I289" s="1723"/>
      <c r="J289" s="1723"/>
      <c r="K289" s="1723"/>
      <c r="L289" s="1723"/>
      <c r="M289" s="1723"/>
      <c r="N289" s="1724"/>
      <c r="O289" s="1727"/>
      <c r="P289" s="1727"/>
      <c r="Q289" s="1727"/>
      <c r="R289" s="1727"/>
      <c r="S289" s="1727"/>
      <c r="T289" s="1727"/>
      <c r="U289" s="1727"/>
      <c r="V289" s="1727"/>
      <c r="W289" s="1727"/>
      <c r="X289" s="1727"/>
      <c r="Y289" s="1727"/>
      <c r="Z289" s="1727"/>
      <c r="AA289" s="1727"/>
      <c r="AB289" s="1727"/>
      <c r="AC289" s="1727"/>
      <c r="AD289" s="1727"/>
      <c r="AE289" s="1592"/>
      <c r="AF289" s="1593"/>
      <c r="AG289" s="1593"/>
      <c r="AH289" s="1593"/>
      <c r="AI289" s="1593"/>
      <c r="AJ289" s="1593"/>
      <c r="AK289" s="1593"/>
      <c r="AL289" s="1592"/>
      <c r="AM289" s="1593"/>
      <c r="AN289" s="1593"/>
      <c r="AO289" s="1594"/>
      <c r="AP289" s="1595"/>
      <c r="AQ289" s="1595"/>
      <c r="AR289" s="1595"/>
      <c r="AS289" s="1595"/>
      <c r="AT289" s="1595"/>
      <c r="AU289" s="1595"/>
      <c r="AV289" s="1595"/>
      <c r="AW289" s="1595"/>
      <c r="AX289" s="238" t="s">
        <v>386</v>
      </c>
      <c r="AY289" s="1595"/>
      <c r="AZ289" s="1595"/>
      <c r="BA289" s="1595"/>
      <c r="BB289" s="1595"/>
      <c r="BC289" s="1595"/>
      <c r="BD289" s="1595"/>
      <c r="BE289" s="1595"/>
      <c r="BF289" s="1595"/>
      <c r="BG289" s="45"/>
      <c r="BH289" s="80"/>
      <c r="BI289" s="80"/>
      <c r="BJ289" s="80"/>
      <c r="BK289" s="80"/>
      <c r="BL289" s="80"/>
    </row>
    <row r="290" spans="1:64" ht="12.95" customHeight="1" x14ac:dyDescent="0.15">
      <c r="A290" s="1650"/>
      <c r="B290" s="1651"/>
      <c r="C290" s="1651"/>
      <c r="D290" s="1651"/>
      <c r="E290" s="1651"/>
      <c r="F290" s="1651"/>
      <c r="G290" s="1651"/>
      <c r="H290" s="966"/>
      <c r="I290" s="967"/>
      <c r="J290" s="967"/>
      <c r="K290" s="967"/>
      <c r="L290" s="967"/>
      <c r="M290" s="967"/>
      <c r="N290" s="968"/>
      <c r="O290" s="1728"/>
      <c r="P290" s="1728"/>
      <c r="Q290" s="1728"/>
      <c r="R290" s="1728"/>
      <c r="S290" s="1728"/>
      <c r="T290" s="1728"/>
      <c r="U290" s="1728"/>
      <c r="V290" s="1728"/>
      <c r="W290" s="1728"/>
      <c r="X290" s="1728"/>
      <c r="Y290" s="1728"/>
      <c r="Z290" s="1728"/>
      <c r="AA290" s="1728"/>
      <c r="AB290" s="1728"/>
      <c r="AC290" s="1728"/>
      <c r="AD290" s="1728"/>
      <c r="AE290" s="1592"/>
      <c r="AF290" s="1593"/>
      <c r="AG290" s="1593"/>
      <c r="AH290" s="1593"/>
      <c r="AI290" s="1593"/>
      <c r="AJ290" s="1593"/>
      <c r="AK290" s="1593"/>
      <c r="AL290" s="1592"/>
      <c r="AM290" s="1593"/>
      <c r="AN290" s="1593"/>
      <c r="AO290" s="1594"/>
      <c r="AP290" s="1595"/>
      <c r="AQ290" s="1595"/>
      <c r="AR290" s="1595"/>
      <c r="AS290" s="1595"/>
      <c r="AT290" s="1595"/>
      <c r="AU290" s="1595"/>
      <c r="AV290" s="1595"/>
      <c r="AW290" s="1595"/>
      <c r="AX290" s="238" t="s">
        <v>386</v>
      </c>
      <c r="AY290" s="1595"/>
      <c r="AZ290" s="1595"/>
      <c r="BA290" s="1595"/>
      <c r="BB290" s="1595"/>
      <c r="BC290" s="1595"/>
      <c r="BD290" s="1595"/>
      <c r="BE290" s="1595"/>
      <c r="BF290" s="1595"/>
      <c r="BG290" s="45"/>
      <c r="BH290" s="80"/>
      <c r="BI290" s="80"/>
      <c r="BJ290" s="80"/>
      <c r="BK290" s="80"/>
      <c r="BL290" s="80"/>
    </row>
    <row r="291" spans="1:64" ht="12.95" customHeight="1" x14ac:dyDescent="0.15">
      <c r="A291" s="1641"/>
      <c r="B291" s="1642"/>
      <c r="C291" s="1642"/>
      <c r="D291" s="1642"/>
      <c r="E291" s="1642"/>
      <c r="F291" s="1642"/>
      <c r="G291" s="1642"/>
      <c r="H291" s="963"/>
      <c r="I291" s="964"/>
      <c r="J291" s="964"/>
      <c r="K291" s="964"/>
      <c r="L291" s="964"/>
      <c r="M291" s="964"/>
      <c r="N291" s="965"/>
      <c r="O291" s="1725"/>
      <c r="P291" s="1725"/>
      <c r="Q291" s="1725"/>
      <c r="R291" s="1725"/>
      <c r="S291" s="1725"/>
      <c r="T291" s="1725"/>
      <c r="U291" s="1725"/>
      <c r="V291" s="1725"/>
      <c r="W291" s="1725"/>
      <c r="X291" s="1725"/>
      <c r="Y291" s="1725"/>
      <c r="Z291" s="1725"/>
      <c r="AA291" s="1725"/>
      <c r="AB291" s="1725"/>
      <c r="AC291" s="1725"/>
      <c r="AD291" s="1725"/>
      <c r="AE291" s="1592"/>
      <c r="AF291" s="1593"/>
      <c r="AG291" s="1593"/>
      <c r="AH291" s="1593"/>
      <c r="AI291" s="1593"/>
      <c r="AJ291" s="1593"/>
      <c r="AK291" s="1594"/>
      <c r="AL291" s="1592"/>
      <c r="AM291" s="1593"/>
      <c r="AN291" s="1593"/>
      <c r="AO291" s="1594"/>
      <c r="AP291" s="1595"/>
      <c r="AQ291" s="1595"/>
      <c r="AR291" s="1595"/>
      <c r="AS291" s="1595"/>
      <c r="AT291" s="1595"/>
      <c r="AU291" s="1595"/>
      <c r="AV291" s="1595"/>
      <c r="AW291" s="1595"/>
      <c r="AX291" s="238" t="s">
        <v>386</v>
      </c>
      <c r="AY291" s="1595"/>
      <c r="AZ291" s="1595"/>
      <c r="BA291" s="1595"/>
      <c r="BB291" s="1595"/>
      <c r="BC291" s="1595"/>
      <c r="BD291" s="1595"/>
      <c r="BE291" s="1595"/>
      <c r="BF291" s="1595"/>
      <c r="BG291" s="45"/>
      <c r="BH291" s="80"/>
      <c r="BI291" s="80"/>
      <c r="BJ291" s="80"/>
      <c r="BK291" s="80"/>
      <c r="BL291" s="80"/>
    </row>
    <row r="292" spans="1:64" ht="12.95" customHeight="1" x14ac:dyDescent="0.15">
      <c r="A292" s="1643"/>
      <c r="B292" s="1644"/>
      <c r="C292" s="1644"/>
      <c r="D292" s="1644"/>
      <c r="E292" s="1644"/>
      <c r="F292" s="1644"/>
      <c r="G292" s="1644"/>
      <c r="H292" s="1722"/>
      <c r="I292" s="1723"/>
      <c r="J292" s="1723"/>
      <c r="K292" s="1723"/>
      <c r="L292" s="1723"/>
      <c r="M292" s="1723"/>
      <c r="N292" s="1724"/>
      <c r="O292" s="1726"/>
      <c r="P292" s="1726"/>
      <c r="Q292" s="1726"/>
      <c r="R292" s="1726"/>
      <c r="S292" s="1726"/>
      <c r="T292" s="1726"/>
      <c r="U292" s="1726"/>
      <c r="V292" s="1726"/>
      <c r="W292" s="1726"/>
      <c r="X292" s="1726"/>
      <c r="Y292" s="1726"/>
      <c r="Z292" s="1726"/>
      <c r="AA292" s="1726"/>
      <c r="AB292" s="1726"/>
      <c r="AC292" s="1726"/>
      <c r="AD292" s="1726"/>
      <c r="AE292" s="1592"/>
      <c r="AF292" s="1593"/>
      <c r="AG292" s="1593"/>
      <c r="AH292" s="1593"/>
      <c r="AI292" s="1593"/>
      <c r="AJ292" s="1593"/>
      <c r="AK292" s="1594"/>
      <c r="AL292" s="1592"/>
      <c r="AM292" s="1593"/>
      <c r="AN292" s="1593"/>
      <c r="AO292" s="1594"/>
      <c r="AP292" s="1595"/>
      <c r="AQ292" s="1595"/>
      <c r="AR292" s="1595"/>
      <c r="AS292" s="1595"/>
      <c r="AT292" s="1595"/>
      <c r="AU292" s="1595"/>
      <c r="AV292" s="1595"/>
      <c r="AW292" s="1595"/>
      <c r="AX292" s="238" t="s">
        <v>386</v>
      </c>
      <c r="AY292" s="1595"/>
      <c r="AZ292" s="1595"/>
      <c r="BA292" s="1595"/>
      <c r="BB292" s="1595"/>
      <c r="BC292" s="1595"/>
      <c r="BD292" s="1595"/>
      <c r="BE292" s="1595"/>
      <c r="BF292" s="1595"/>
      <c r="BG292" s="45"/>
      <c r="BH292" s="80"/>
      <c r="BI292" s="80"/>
      <c r="BJ292" s="80"/>
      <c r="BK292" s="80"/>
      <c r="BL292" s="80"/>
    </row>
    <row r="293" spans="1:64" ht="12.95" customHeight="1" x14ac:dyDescent="0.15">
      <c r="A293" s="1643"/>
      <c r="B293" s="1644"/>
      <c r="C293" s="1644"/>
      <c r="D293" s="1644"/>
      <c r="E293" s="1644"/>
      <c r="F293" s="1644"/>
      <c r="G293" s="1644"/>
      <c r="H293" s="1722"/>
      <c r="I293" s="1723"/>
      <c r="J293" s="1723"/>
      <c r="K293" s="1723"/>
      <c r="L293" s="1723"/>
      <c r="M293" s="1723"/>
      <c r="N293" s="1724"/>
      <c r="O293" s="1726"/>
      <c r="P293" s="1726"/>
      <c r="Q293" s="1726"/>
      <c r="R293" s="1726"/>
      <c r="S293" s="1726"/>
      <c r="T293" s="1726"/>
      <c r="U293" s="1726"/>
      <c r="V293" s="1726"/>
      <c r="W293" s="1726"/>
      <c r="X293" s="1726"/>
      <c r="Y293" s="1726"/>
      <c r="Z293" s="1726"/>
      <c r="AA293" s="1726"/>
      <c r="AB293" s="1726"/>
      <c r="AC293" s="1726"/>
      <c r="AD293" s="1726"/>
      <c r="AE293" s="1592"/>
      <c r="AF293" s="1593"/>
      <c r="AG293" s="1593"/>
      <c r="AH293" s="1593"/>
      <c r="AI293" s="1593"/>
      <c r="AJ293" s="1593"/>
      <c r="AK293" s="1594"/>
      <c r="AL293" s="1592"/>
      <c r="AM293" s="1593"/>
      <c r="AN293" s="1593"/>
      <c r="AO293" s="1594"/>
      <c r="AP293" s="1595"/>
      <c r="AQ293" s="1595"/>
      <c r="AR293" s="1595"/>
      <c r="AS293" s="1595"/>
      <c r="AT293" s="1595"/>
      <c r="AU293" s="1595"/>
      <c r="AV293" s="1595"/>
      <c r="AW293" s="1595"/>
      <c r="AX293" s="238" t="s">
        <v>386</v>
      </c>
      <c r="AY293" s="1595"/>
      <c r="AZ293" s="1595"/>
      <c r="BA293" s="1595"/>
      <c r="BB293" s="1595"/>
      <c r="BC293" s="1595"/>
      <c r="BD293" s="1595"/>
      <c r="BE293" s="1595"/>
      <c r="BF293" s="1595"/>
      <c r="BG293" s="45"/>
      <c r="BH293" s="80"/>
      <c r="BI293" s="80"/>
      <c r="BJ293" s="80"/>
      <c r="BK293" s="80"/>
      <c r="BL293" s="80"/>
    </row>
    <row r="294" spans="1:64" ht="12.95" customHeight="1" x14ac:dyDescent="0.15">
      <c r="A294" s="1648"/>
      <c r="B294" s="1649"/>
      <c r="C294" s="1649"/>
      <c r="D294" s="1649"/>
      <c r="E294" s="1649"/>
      <c r="F294" s="1649"/>
      <c r="G294" s="1649"/>
      <c r="H294" s="1722"/>
      <c r="I294" s="1723"/>
      <c r="J294" s="1723"/>
      <c r="K294" s="1723"/>
      <c r="L294" s="1723"/>
      <c r="M294" s="1723"/>
      <c r="N294" s="1724"/>
      <c r="O294" s="1727"/>
      <c r="P294" s="1727"/>
      <c r="Q294" s="1727"/>
      <c r="R294" s="1727"/>
      <c r="S294" s="1727"/>
      <c r="T294" s="1727"/>
      <c r="U294" s="1727"/>
      <c r="V294" s="1727"/>
      <c r="W294" s="1727"/>
      <c r="X294" s="1727"/>
      <c r="Y294" s="1727"/>
      <c r="Z294" s="1727"/>
      <c r="AA294" s="1727"/>
      <c r="AB294" s="1727"/>
      <c r="AC294" s="1727"/>
      <c r="AD294" s="1727"/>
      <c r="AE294" s="1592"/>
      <c r="AF294" s="1593"/>
      <c r="AG294" s="1593"/>
      <c r="AH294" s="1593"/>
      <c r="AI294" s="1593"/>
      <c r="AJ294" s="1593"/>
      <c r="AK294" s="1594"/>
      <c r="AL294" s="1592"/>
      <c r="AM294" s="1593"/>
      <c r="AN294" s="1593"/>
      <c r="AO294" s="1594"/>
      <c r="AP294" s="1595"/>
      <c r="AQ294" s="1595"/>
      <c r="AR294" s="1595"/>
      <c r="AS294" s="1595"/>
      <c r="AT294" s="1595"/>
      <c r="AU294" s="1595"/>
      <c r="AV294" s="1595"/>
      <c r="AW294" s="1595"/>
      <c r="AX294" s="238" t="s">
        <v>386</v>
      </c>
      <c r="AY294" s="1595"/>
      <c r="AZ294" s="1595"/>
      <c r="BA294" s="1595"/>
      <c r="BB294" s="1595"/>
      <c r="BC294" s="1595"/>
      <c r="BD294" s="1595"/>
      <c r="BE294" s="1595"/>
      <c r="BF294" s="1595"/>
      <c r="BG294" s="45"/>
      <c r="BH294" s="80"/>
      <c r="BI294" s="80"/>
      <c r="BJ294" s="80"/>
      <c r="BK294" s="80"/>
      <c r="BL294" s="80"/>
    </row>
    <row r="295" spans="1:64" ht="12.95" customHeight="1" x14ac:dyDescent="0.15">
      <c r="A295" s="1650"/>
      <c r="B295" s="1651"/>
      <c r="C295" s="1651"/>
      <c r="D295" s="1651"/>
      <c r="E295" s="1651"/>
      <c r="F295" s="1651"/>
      <c r="G295" s="1651"/>
      <c r="H295" s="966"/>
      <c r="I295" s="967"/>
      <c r="J295" s="967"/>
      <c r="K295" s="967"/>
      <c r="L295" s="967"/>
      <c r="M295" s="967"/>
      <c r="N295" s="968"/>
      <c r="O295" s="1728"/>
      <c r="P295" s="1728"/>
      <c r="Q295" s="1728"/>
      <c r="R295" s="1728"/>
      <c r="S295" s="1728"/>
      <c r="T295" s="1728"/>
      <c r="U295" s="1728"/>
      <c r="V295" s="1728"/>
      <c r="W295" s="1728"/>
      <c r="X295" s="1728"/>
      <c r="Y295" s="1728"/>
      <c r="Z295" s="1728"/>
      <c r="AA295" s="1728"/>
      <c r="AB295" s="1728"/>
      <c r="AC295" s="1728"/>
      <c r="AD295" s="1728"/>
      <c r="AE295" s="1592"/>
      <c r="AF295" s="1593"/>
      <c r="AG295" s="1593"/>
      <c r="AH295" s="1593"/>
      <c r="AI295" s="1593"/>
      <c r="AJ295" s="1593"/>
      <c r="AK295" s="1594"/>
      <c r="AL295" s="1592"/>
      <c r="AM295" s="1593"/>
      <c r="AN295" s="1593"/>
      <c r="AO295" s="1594"/>
      <c r="AP295" s="1595"/>
      <c r="AQ295" s="1595"/>
      <c r="AR295" s="1595"/>
      <c r="AS295" s="1595"/>
      <c r="AT295" s="1595"/>
      <c r="AU295" s="1595"/>
      <c r="AV295" s="1595"/>
      <c r="AW295" s="1595"/>
      <c r="AX295" s="238" t="s">
        <v>386</v>
      </c>
      <c r="AY295" s="1595"/>
      <c r="AZ295" s="1595"/>
      <c r="BA295" s="1595"/>
      <c r="BB295" s="1595"/>
      <c r="BC295" s="1595"/>
      <c r="BD295" s="1595"/>
      <c r="BE295" s="1595"/>
      <c r="BF295" s="1595"/>
      <c r="BG295" s="45"/>
      <c r="BH295" s="80"/>
      <c r="BI295" s="80"/>
      <c r="BJ295" s="80"/>
      <c r="BK295" s="80"/>
      <c r="BL295" s="80"/>
    </row>
    <row r="296" spans="1:64" ht="12.95" customHeight="1" x14ac:dyDescent="0.15">
      <c r="A296" s="1641"/>
      <c r="B296" s="1642"/>
      <c r="C296" s="1642"/>
      <c r="D296" s="1642"/>
      <c r="E296" s="1642"/>
      <c r="F296" s="1642"/>
      <c r="G296" s="1642"/>
      <c r="H296" s="963"/>
      <c r="I296" s="964"/>
      <c r="J296" s="964"/>
      <c r="K296" s="964"/>
      <c r="L296" s="964"/>
      <c r="M296" s="964"/>
      <c r="N296" s="965"/>
      <c r="O296" s="1725"/>
      <c r="P296" s="1725"/>
      <c r="Q296" s="1725"/>
      <c r="R296" s="1725"/>
      <c r="S296" s="1725"/>
      <c r="T296" s="1725"/>
      <c r="U296" s="1725"/>
      <c r="V296" s="1725"/>
      <c r="W296" s="1725"/>
      <c r="X296" s="1725"/>
      <c r="Y296" s="1725"/>
      <c r="Z296" s="1725"/>
      <c r="AA296" s="1725"/>
      <c r="AB296" s="1725"/>
      <c r="AC296" s="1725"/>
      <c r="AD296" s="1725"/>
      <c r="AE296" s="1592"/>
      <c r="AF296" s="1593"/>
      <c r="AG296" s="1593"/>
      <c r="AH296" s="1593"/>
      <c r="AI296" s="1593"/>
      <c r="AJ296" s="1593"/>
      <c r="AK296" s="1594"/>
      <c r="AL296" s="1592"/>
      <c r="AM296" s="1593"/>
      <c r="AN296" s="1593"/>
      <c r="AO296" s="1594"/>
      <c r="AP296" s="1595"/>
      <c r="AQ296" s="1595"/>
      <c r="AR296" s="1595"/>
      <c r="AS296" s="1595"/>
      <c r="AT296" s="1595"/>
      <c r="AU296" s="1595"/>
      <c r="AV296" s="1595"/>
      <c r="AW296" s="1595"/>
      <c r="AX296" s="238" t="s">
        <v>386</v>
      </c>
      <c r="AY296" s="1595"/>
      <c r="AZ296" s="1595"/>
      <c r="BA296" s="1595"/>
      <c r="BB296" s="1595"/>
      <c r="BC296" s="1595"/>
      <c r="BD296" s="1595"/>
      <c r="BE296" s="1595"/>
      <c r="BF296" s="1595"/>
      <c r="BG296" s="45"/>
      <c r="BH296" s="80"/>
      <c r="BI296" s="80"/>
      <c r="BJ296" s="80"/>
      <c r="BK296" s="80"/>
      <c r="BL296" s="80"/>
    </row>
    <row r="297" spans="1:64" ht="12.95" customHeight="1" x14ac:dyDescent="0.15">
      <c r="A297" s="1643"/>
      <c r="B297" s="1644"/>
      <c r="C297" s="1644"/>
      <c r="D297" s="1644"/>
      <c r="E297" s="1644"/>
      <c r="F297" s="1644"/>
      <c r="G297" s="1644"/>
      <c r="H297" s="1722"/>
      <c r="I297" s="1723"/>
      <c r="J297" s="1723"/>
      <c r="K297" s="1723"/>
      <c r="L297" s="1723"/>
      <c r="M297" s="1723"/>
      <c r="N297" s="1724"/>
      <c r="O297" s="1726"/>
      <c r="P297" s="1726"/>
      <c r="Q297" s="1726"/>
      <c r="R297" s="1726"/>
      <c r="S297" s="1726"/>
      <c r="T297" s="1726"/>
      <c r="U297" s="1726"/>
      <c r="V297" s="1726"/>
      <c r="W297" s="1726"/>
      <c r="X297" s="1726"/>
      <c r="Y297" s="1726"/>
      <c r="Z297" s="1726"/>
      <c r="AA297" s="1726"/>
      <c r="AB297" s="1726"/>
      <c r="AC297" s="1726"/>
      <c r="AD297" s="1726"/>
      <c r="AE297" s="1592"/>
      <c r="AF297" s="1593"/>
      <c r="AG297" s="1593"/>
      <c r="AH297" s="1593"/>
      <c r="AI297" s="1593"/>
      <c r="AJ297" s="1593"/>
      <c r="AK297" s="1594"/>
      <c r="AL297" s="1592"/>
      <c r="AM297" s="1593"/>
      <c r="AN297" s="1593"/>
      <c r="AO297" s="1594"/>
      <c r="AP297" s="1595"/>
      <c r="AQ297" s="1595"/>
      <c r="AR297" s="1595"/>
      <c r="AS297" s="1595"/>
      <c r="AT297" s="1595"/>
      <c r="AU297" s="1595"/>
      <c r="AV297" s="1595"/>
      <c r="AW297" s="1595"/>
      <c r="AX297" s="238" t="s">
        <v>386</v>
      </c>
      <c r="AY297" s="1595"/>
      <c r="AZ297" s="1595"/>
      <c r="BA297" s="1595"/>
      <c r="BB297" s="1595"/>
      <c r="BC297" s="1595"/>
      <c r="BD297" s="1595"/>
      <c r="BE297" s="1595"/>
      <c r="BF297" s="1595"/>
      <c r="BG297" s="45"/>
      <c r="BH297" s="80"/>
      <c r="BI297" s="80"/>
      <c r="BJ297" s="80"/>
      <c r="BK297" s="80"/>
      <c r="BL297" s="80"/>
    </row>
    <row r="298" spans="1:64" ht="12.95" customHeight="1" x14ac:dyDescent="0.15">
      <c r="A298" s="1643"/>
      <c r="B298" s="1644"/>
      <c r="C298" s="1644"/>
      <c r="D298" s="1644"/>
      <c r="E298" s="1644"/>
      <c r="F298" s="1644"/>
      <c r="G298" s="1644"/>
      <c r="H298" s="1722"/>
      <c r="I298" s="1723"/>
      <c r="J298" s="1723"/>
      <c r="K298" s="1723"/>
      <c r="L298" s="1723"/>
      <c r="M298" s="1723"/>
      <c r="N298" s="1724"/>
      <c r="O298" s="1726"/>
      <c r="P298" s="1726"/>
      <c r="Q298" s="1726"/>
      <c r="R298" s="1726"/>
      <c r="S298" s="1726"/>
      <c r="T298" s="1726"/>
      <c r="U298" s="1726"/>
      <c r="V298" s="1726"/>
      <c r="W298" s="1726"/>
      <c r="X298" s="1726"/>
      <c r="Y298" s="1726"/>
      <c r="Z298" s="1726"/>
      <c r="AA298" s="1726"/>
      <c r="AB298" s="1726"/>
      <c r="AC298" s="1726"/>
      <c r="AD298" s="1726"/>
      <c r="AE298" s="1592"/>
      <c r="AF298" s="1593"/>
      <c r="AG298" s="1593"/>
      <c r="AH298" s="1593"/>
      <c r="AI298" s="1593"/>
      <c r="AJ298" s="1593"/>
      <c r="AK298" s="1594"/>
      <c r="AL298" s="1592"/>
      <c r="AM298" s="1593"/>
      <c r="AN298" s="1593"/>
      <c r="AO298" s="1594"/>
      <c r="AP298" s="1595"/>
      <c r="AQ298" s="1595"/>
      <c r="AR298" s="1595"/>
      <c r="AS298" s="1595"/>
      <c r="AT298" s="1595"/>
      <c r="AU298" s="1595"/>
      <c r="AV298" s="1595"/>
      <c r="AW298" s="1595"/>
      <c r="AX298" s="238" t="s">
        <v>386</v>
      </c>
      <c r="AY298" s="1595"/>
      <c r="AZ298" s="1595"/>
      <c r="BA298" s="1595"/>
      <c r="BB298" s="1595"/>
      <c r="BC298" s="1595"/>
      <c r="BD298" s="1595"/>
      <c r="BE298" s="1595"/>
      <c r="BF298" s="1595"/>
      <c r="BG298" s="45"/>
      <c r="BH298" s="80"/>
      <c r="BI298" s="80"/>
      <c r="BJ298" s="80"/>
      <c r="BK298" s="80"/>
      <c r="BL298" s="80"/>
    </row>
    <row r="299" spans="1:64" ht="12.95" customHeight="1" x14ac:dyDescent="0.15">
      <c r="A299" s="1648"/>
      <c r="B299" s="1649"/>
      <c r="C299" s="1649"/>
      <c r="D299" s="1649"/>
      <c r="E299" s="1649"/>
      <c r="F299" s="1649"/>
      <c r="G299" s="1649"/>
      <c r="H299" s="1722"/>
      <c r="I299" s="1723"/>
      <c r="J299" s="1723"/>
      <c r="K299" s="1723"/>
      <c r="L299" s="1723"/>
      <c r="M299" s="1723"/>
      <c r="N299" s="1724"/>
      <c r="O299" s="1727"/>
      <c r="P299" s="1727"/>
      <c r="Q299" s="1727"/>
      <c r="R299" s="1727"/>
      <c r="S299" s="1727"/>
      <c r="T299" s="1727"/>
      <c r="U299" s="1727"/>
      <c r="V299" s="1727"/>
      <c r="W299" s="1727"/>
      <c r="X299" s="1727"/>
      <c r="Y299" s="1727"/>
      <c r="Z299" s="1727"/>
      <c r="AA299" s="1727"/>
      <c r="AB299" s="1727"/>
      <c r="AC299" s="1727"/>
      <c r="AD299" s="1727"/>
      <c r="AE299" s="1592"/>
      <c r="AF299" s="1593"/>
      <c r="AG299" s="1593"/>
      <c r="AH299" s="1593"/>
      <c r="AI299" s="1593"/>
      <c r="AJ299" s="1593"/>
      <c r="AK299" s="1594"/>
      <c r="AL299" s="1592"/>
      <c r="AM299" s="1593"/>
      <c r="AN299" s="1593"/>
      <c r="AO299" s="1594"/>
      <c r="AP299" s="1595"/>
      <c r="AQ299" s="1595"/>
      <c r="AR299" s="1595"/>
      <c r="AS299" s="1595"/>
      <c r="AT299" s="1595"/>
      <c r="AU299" s="1595"/>
      <c r="AV299" s="1595"/>
      <c r="AW299" s="1595"/>
      <c r="AX299" s="238" t="s">
        <v>386</v>
      </c>
      <c r="AY299" s="1595"/>
      <c r="AZ299" s="1595"/>
      <c r="BA299" s="1595"/>
      <c r="BB299" s="1595"/>
      <c r="BC299" s="1595"/>
      <c r="BD299" s="1595"/>
      <c r="BE299" s="1595"/>
      <c r="BF299" s="1595"/>
      <c r="BG299" s="45"/>
      <c r="BH299" s="80"/>
      <c r="BI299" s="80"/>
      <c r="BJ299" s="80"/>
      <c r="BK299" s="80"/>
      <c r="BL299" s="80"/>
    </row>
    <row r="300" spans="1:64" ht="12.95" customHeight="1" x14ac:dyDescent="0.15">
      <c r="A300" s="1650"/>
      <c r="B300" s="1651"/>
      <c r="C300" s="1651"/>
      <c r="D300" s="1651"/>
      <c r="E300" s="1651"/>
      <c r="F300" s="1651"/>
      <c r="G300" s="1651"/>
      <c r="H300" s="966"/>
      <c r="I300" s="967"/>
      <c r="J300" s="967"/>
      <c r="K300" s="967"/>
      <c r="L300" s="967"/>
      <c r="M300" s="967"/>
      <c r="N300" s="968"/>
      <c r="O300" s="1728"/>
      <c r="P300" s="1728"/>
      <c r="Q300" s="1728"/>
      <c r="R300" s="1728"/>
      <c r="S300" s="1728"/>
      <c r="T300" s="1728"/>
      <c r="U300" s="1728"/>
      <c r="V300" s="1728"/>
      <c r="W300" s="1728"/>
      <c r="X300" s="1728"/>
      <c r="Y300" s="1728"/>
      <c r="Z300" s="1728"/>
      <c r="AA300" s="1728"/>
      <c r="AB300" s="1728"/>
      <c r="AC300" s="1728"/>
      <c r="AD300" s="1728"/>
      <c r="AE300" s="1592"/>
      <c r="AF300" s="1593"/>
      <c r="AG300" s="1593"/>
      <c r="AH300" s="1593"/>
      <c r="AI300" s="1593"/>
      <c r="AJ300" s="1593"/>
      <c r="AK300" s="1594"/>
      <c r="AL300" s="1592"/>
      <c r="AM300" s="1593"/>
      <c r="AN300" s="1593"/>
      <c r="AO300" s="1594"/>
      <c r="AP300" s="1595"/>
      <c r="AQ300" s="1595"/>
      <c r="AR300" s="1595"/>
      <c r="AS300" s="1595"/>
      <c r="AT300" s="1595"/>
      <c r="AU300" s="1595"/>
      <c r="AV300" s="1595"/>
      <c r="AW300" s="1595"/>
      <c r="AX300" s="238" t="s">
        <v>386</v>
      </c>
      <c r="AY300" s="1595"/>
      <c r="AZ300" s="1595"/>
      <c r="BA300" s="1595"/>
      <c r="BB300" s="1595"/>
      <c r="BC300" s="1595"/>
      <c r="BD300" s="1595"/>
      <c r="BE300" s="1595"/>
      <c r="BF300" s="1595"/>
      <c r="BG300" s="45"/>
      <c r="BH300" s="80"/>
      <c r="BI300" s="80"/>
      <c r="BJ300" s="80"/>
      <c r="BK300" s="80"/>
      <c r="BL300" s="80"/>
    </row>
    <row r="301" spans="1:64" ht="12.95" customHeight="1" x14ac:dyDescent="0.15">
      <c r="A301" s="1641"/>
      <c r="B301" s="1642"/>
      <c r="C301" s="1642"/>
      <c r="D301" s="1642"/>
      <c r="E301" s="1642"/>
      <c r="F301" s="1642"/>
      <c r="G301" s="1642"/>
      <c r="H301" s="963"/>
      <c r="I301" s="964"/>
      <c r="J301" s="964"/>
      <c r="K301" s="964"/>
      <c r="L301" s="964"/>
      <c r="M301" s="964"/>
      <c r="N301" s="965"/>
      <c r="O301" s="1725"/>
      <c r="P301" s="1725"/>
      <c r="Q301" s="1725"/>
      <c r="R301" s="1725"/>
      <c r="S301" s="1725"/>
      <c r="T301" s="1725"/>
      <c r="U301" s="1725"/>
      <c r="V301" s="1725"/>
      <c r="W301" s="1725"/>
      <c r="X301" s="1725"/>
      <c r="Y301" s="1725"/>
      <c r="Z301" s="1725"/>
      <c r="AA301" s="1725"/>
      <c r="AB301" s="1725"/>
      <c r="AC301" s="1725"/>
      <c r="AD301" s="1725"/>
      <c r="AE301" s="1592"/>
      <c r="AF301" s="1593"/>
      <c r="AG301" s="1593"/>
      <c r="AH301" s="1593"/>
      <c r="AI301" s="1593"/>
      <c r="AJ301" s="1593"/>
      <c r="AK301" s="1594"/>
      <c r="AL301" s="1592"/>
      <c r="AM301" s="1593"/>
      <c r="AN301" s="1593"/>
      <c r="AO301" s="1594"/>
      <c r="AP301" s="1595"/>
      <c r="AQ301" s="1595"/>
      <c r="AR301" s="1595"/>
      <c r="AS301" s="1595"/>
      <c r="AT301" s="1595"/>
      <c r="AU301" s="1595"/>
      <c r="AV301" s="1595"/>
      <c r="AW301" s="1595"/>
      <c r="AX301" s="238" t="s">
        <v>386</v>
      </c>
      <c r="AY301" s="1595"/>
      <c r="AZ301" s="1595"/>
      <c r="BA301" s="1595"/>
      <c r="BB301" s="1595"/>
      <c r="BC301" s="1595"/>
      <c r="BD301" s="1595"/>
      <c r="BE301" s="1595"/>
      <c r="BF301" s="1595"/>
      <c r="BG301" s="45"/>
      <c r="BH301" s="80"/>
      <c r="BI301" s="80"/>
      <c r="BJ301" s="80"/>
      <c r="BK301" s="80"/>
      <c r="BL301" s="80"/>
    </row>
    <row r="302" spans="1:64" ht="12.95" customHeight="1" x14ac:dyDescent="0.15">
      <c r="A302" s="1643"/>
      <c r="B302" s="1644"/>
      <c r="C302" s="1644"/>
      <c r="D302" s="1644"/>
      <c r="E302" s="1644"/>
      <c r="F302" s="1644"/>
      <c r="G302" s="1644"/>
      <c r="H302" s="1722"/>
      <c r="I302" s="1723"/>
      <c r="J302" s="1723"/>
      <c r="K302" s="1723"/>
      <c r="L302" s="1723"/>
      <c r="M302" s="1723"/>
      <c r="N302" s="1724"/>
      <c r="O302" s="1726"/>
      <c r="P302" s="1726"/>
      <c r="Q302" s="1726"/>
      <c r="R302" s="1726"/>
      <c r="S302" s="1726"/>
      <c r="T302" s="1726"/>
      <c r="U302" s="1726"/>
      <c r="V302" s="1726"/>
      <c r="W302" s="1726"/>
      <c r="X302" s="1726"/>
      <c r="Y302" s="1726"/>
      <c r="Z302" s="1726"/>
      <c r="AA302" s="1726"/>
      <c r="AB302" s="1726"/>
      <c r="AC302" s="1726"/>
      <c r="AD302" s="1726"/>
      <c r="AE302" s="1592"/>
      <c r="AF302" s="1593"/>
      <c r="AG302" s="1593"/>
      <c r="AH302" s="1593"/>
      <c r="AI302" s="1593"/>
      <c r="AJ302" s="1593"/>
      <c r="AK302" s="1594"/>
      <c r="AL302" s="1592"/>
      <c r="AM302" s="1593"/>
      <c r="AN302" s="1593"/>
      <c r="AO302" s="1594"/>
      <c r="AP302" s="1595"/>
      <c r="AQ302" s="1595"/>
      <c r="AR302" s="1595"/>
      <c r="AS302" s="1595"/>
      <c r="AT302" s="1595"/>
      <c r="AU302" s="1595"/>
      <c r="AV302" s="1595"/>
      <c r="AW302" s="1595"/>
      <c r="AX302" s="238" t="s">
        <v>386</v>
      </c>
      <c r="AY302" s="1595"/>
      <c r="AZ302" s="1595"/>
      <c r="BA302" s="1595"/>
      <c r="BB302" s="1595"/>
      <c r="BC302" s="1595"/>
      <c r="BD302" s="1595"/>
      <c r="BE302" s="1595"/>
      <c r="BF302" s="1595"/>
      <c r="BG302" s="45"/>
      <c r="BH302" s="80"/>
      <c r="BI302" s="80"/>
      <c r="BJ302" s="80"/>
      <c r="BK302" s="80"/>
      <c r="BL302" s="80"/>
    </row>
    <row r="303" spans="1:64" ht="12.95" customHeight="1" x14ac:dyDescent="0.15">
      <c r="A303" s="1643"/>
      <c r="B303" s="1644"/>
      <c r="C303" s="1644"/>
      <c r="D303" s="1644"/>
      <c r="E303" s="1644"/>
      <c r="F303" s="1644"/>
      <c r="G303" s="1644"/>
      <c r="H303" s="1722"/>
      <c r="I303" s="1723"/>
      <c r="J303" s="1723"/>
      <c r="K303" s="1723"/>
      <c r="L303" s="1723"/>
      <c r="M303" s="1723"/>
      <c r="N303" s="1724"/>
      <c r="O303" s="1726"/>
      <c r="P303" s="1726"/>
      <c r="Q303" s="1726"/>
      <c r="R303" s="1726"/>
      <c r="S303" s="1726"/>
      <c r="T303" s="1726"/>
      <c r="U303" s="1726"/>
      <c r="V303" s="1726"/>
      <c r="W303" s="1726"/>
      <c r="X303" s="1726"/>
      <c r="Y303" s="1726"/>
      <c r="Z303" s="1726"/>
      <c r="AA303" s="1726"/>
      <c r="AB303" s="1726"/>
      <c r="AC303" s="1726"/>
      <c r="AD303" s="1726"/>
      <c r="AE303" s="1592"/>
      <c r="AF303" s="1593"/>
      <c r="AG303" s="1593"/>
      <c r="AH303" s="1593"/>
      <c r="AI303" s="1593"/>
      <c r="AJ303" s="1593"/>
      <c r="AK303" s="1594"/>
      <c r="AL303" s="1592"/>
      <c r="AM303" s="1593"/>
      <c r="AN303" s="1593"/>
      <c r="AO303" s="1594"/>
      <c r="AP303" s="1595"/>
      <c r="AQ303" s="1595"/>
      <c r="AR303" s="1595"/>
      <c r="AS303" s="1595"/>
      <c r="AT303" s="1595"/>
      <c r="AU303" s="1595"/>
      <c r="AV303" s="1595"/>
      <c r="AW303" s="1595"/>
      <c r="AX303" s="238" t="s">
        <v>386</v>
      </c>
      <c r="AY303" s="1595"/>
      <c r="AZ303" s="1595"/>
      <c r="BA303" s="1595"/>
      <c r="BB303" s="1595"/>
      <c r="BC303" s="1595"/>
      <c r="BD303" s="1595"/>
      <c r="BE303" s="1595"/>
      <c r="BF303" s="1595"/>
      <c r="BG303" s="45"/>
      <c r="BH303" s="80"/>
      <c r="BI303" s="80"/>
      <c r="BJ303" s="80"/>
      <c r="BK303" s="80"/>
      <c r="BL303" s="80"/>
    </row>
    <row r="304" spans="1:64" ht="12.95" customHeight="1" x14ac:dyDescent="0.15">
      <c r="A304" s="1648"/>
      <c r="B304" s="1649"/>
      <c r="C304" s="1649"/>
      <c r="D304" s="1649"/>
      <c r="E304" s="1649"/>
      <c r="F304" s="1649"/>
      <c r="G304" s="1649"/>
      <c r="H304" s="1722"/>
      <c r="I304" s="1723"/>
      <c r="J304" s="1723"/>
      <c r="K304" s="1723"/>
      <c r="L304" s="1723"/>
      <c r="M304" s="1723"/>
      <c r="N304" s="1724"/>
      <c r="O304" s="1727"/>
      <c r="P304" s="1727"/>
      <c r="Q304" s="1727"/>
      <c r="R304" s="1727"/>
      <c r="S304" s="1727"/>
      <c r="T304" s="1727"/>
      <c r="U304" s="1727"/>
      <c r="V304" s="1727"/>
      <c r="W304" s="1727"/>
      <c r="X304" s="1727"/>
      <c r="Y304" s="1727"/>
      <c r="Z304" s="1727"/>
      <c r="AA304" s="1727"/>
      <c r="AB304" s="1727"/>
      <c r="AC304" s="1727"/>
      <c r="AD304" s="1727"/>
      <c r="AE304" s="1592"/>
      <c r="AF304" s="1593"/>
      <c r="AG304" s="1593"/>
      <c r="AH304" s="1593"/>
      <c r="AI304" s="1593"/>
      <c r="AJ304" s="1593"/>
      <c r="AK304" s="1594"/>
      <c r="AL304" s="1592"/>
      <c r="AM304" s="1593"/>
      <c r="AN304" s="1593"/>
      <c r="AO304" s="1594"/>
      <c r="AP304" s="1595"/>
      <c r="AQ304" s="1595"/>
      <c r="AR304" s="1595"/>
      <c r="AS304" s="1595"/>
      <c r="AT304" s="1595"/>
      <c r="AU304" s="1595"/>
      <c r="AV304" s="1595"/>
      <c r="AW304" s="1595"/>
      <c r="AX304" s="238" t="s">
        <v>386</v>
      </c>
      <c r="AY304" s="1595"/>
      <c r="AZ304" s="1595"/>
      <c r="BA304" s="1595"/>
      <c r="BB304" s="1595"/>
      <c r="BC304" s="1595"/>
      <c r="BD304" s="1595"/>
      <c r="BE304" s="1595"/>
      <c r="BF304" s="1595"/>
      <c r="BG304" s="45"/>
      <c r="BH304" s="80"/>
      <c r="BI304" s="80"/>
      <c r="BJ304" s="80"/>
      <c r="BK304" s="80"/>
      <c r="BL304" s="80"/>
    </row>
    <row r="305" spans="1:64" ht="12.95" customHeight="1" x14ac:dyDescent="0.15">
      <c r="A305" s="1650"/>
      <c r="B305" s="1651"/>
      <c r="C305" s="1651"/>
      <c r="D305" s="1651"/>
      <c r="E305" s="1651"/>
      <c r="F305" s="1651"/>
      <c r="G305" s="1651"/>
      <c r="H305" s="966"/>
      <c r="I305" s="967"/>
      <c r="J305" s="967"/>
      <c r="K305" s="967"/>
      <c r="L305" s="967"/>
      <c r="M305" s="967"/>
      <c r="N305" s="968"/>
      <c r="O305" s="1728"/>
      <c r="P305" s="1728"/>
      <c r="Q305" s="1728"/>
      <c r="R305" s="1728"/>
      <c r="S305" s="1728"/>
      <c r="T305" s="1728"/>
      <c r="U305" s="1728"/>
      <c r="V305" s="1728"/>
      <c r="W305" s="1728"/>
      <c r="X305" s="1728"/>
      <c r="Y305" s="1728"/>
      <c r="Z305" s="1728"/>
      <c r="AA305" s="1728"/>
      <c r="AB305" s="1728"/>
      <c r="AC305" s="1728"/>
      <c r="AD305" s="1728"/>
      <c r="AE305" s="1592"/>
      <c r="AF305" s="1593"/>
      <c r="AG305" s="1593"/>
      <c r="AH305" s="1593"/>
      <c r="AI305" s="1593"/>
      <c r="AJ305" s="1593"/>
      <c r="AK305" s="1594"/>
      <c r="AL305" s="1592"/>
      <c r="AM305" s="1593"/>
      <c r="AN305" s="1593"/>
      <c r="AO305" s="1594"/>
      <c r="AP305" s="1595"/>
      <c r="AQ305" s="1595"/>
      <c r="AR305" s="1595"/>
      <c r="AS305" s="1595"/>
      <c r="AT305" s="1595"/>
      <c r="AU305" s="1595"/>
      <c r="AV305" s="1595"/>
      <c r="AW305" s="1595"/>
      <c r="AX305" s="238" t="s">
        <v>386</v>
      </c>
      <c r="AY305" s="1595"/>
      <c r="AZ305" s="1595"/>
      <c r="BA305" s="1595"/>
      <c r="BB305" s="1595"/>
      <c r="BC305" s="1595"/>
      <c r="BD305" s="1595"/>
      <c r="BE305" s="1595"/>
      <c r="BF305" s="1595"/>
      <c r="BG305" s="45"/>
      <c r="BH305" s="80"/>
      <c r="BI305" s="80"/>
      <c r="BJ305" s="80"/>
      <c r="BK305" s="80"/>
      <c r="BL305" s="80"/>
    </row>
    <row r="306" spans="1:64" ht="12.95" customHeight="1" x14ac:dyDescent="0.15">
      <c r="A306" s="1641"/>
      <c r="B306" s="1642"/>
      <c r="C306" s="1642"/>
      <c r="D306" s="1642"/>
      <c r="E306" s="1642"/>
      <c r="F306" s="1642"/>
      <c r="G306" s="1642"/>
      <c r="H306" s="963"/>
      <c r="I306" s="964"/>
      <c r="J306" s="964"/>
      <c r="K306" s="964"/>
      <c r="L306" s="964"/>
      <c r="M306" s="964"/>
      <c r="N306" s="965"/>
      <c r="O306" s="1725"/>
      <c r="P306" s="1725"/>
      <c r="Q306" s="1725"/>
      <c r="R306" s="1725"/>
      <c r="S306" s="1725"/>
      <c r="T306" s="1725"/>
      <c r="U306" s="1725"/>
      <c r="V306" s="1725"/>
      <c r="W306" s="1725"/>
      <c r="X306" s="1725"/>
      <c r="Y306" s="1725"/>
      <c r="Z306" s="1725"/>
      <c r="AA306" s="1725"/>
      <c r="AB306" s="1725"/>
      <c r="AC306" s="1725"/>
      <c r="AD306" s="1725"/>
      <c r="AE306" s="1592"/>
      <c r="AF306" s="1593"/>
      <c r="AG306" s="1593"/>
      <c r="AH306" s="1593"/>
      <c r="AI306" s="1593"/>
      <c r="AJ306" s="1593"/>
      <c r="AK306" s="1594"/>
      <c r="AL306" s="1592"/>
      <c r="AM306" s="1593"/>
      <c r="AN306" s="1593"/>
      <c r="AO306" s="1594"/>
      <c r="AP306" s="1595"/>
      <c r="AQ306" s="1595"/>
      <c r="AR306" s="1595"/>
      <c r="AS306" s="1595"/>
      <c r="AT306" s="1595"/>
      <c r="AU306" s="1595"/>
      <c r="AV306" s="1595"/>
      <c r="AW306" s="1595"/>
      <c r="AX306" s="238" t="s">
        <v>386</v>
      </c>
      <c r="AY306" s="1595"/>
      <c r="AZ306" s="1595"/>
      <c r="BA306" s="1595"/>
      <c r="BB306" s="1595"/>
      <c r="BC306" s="1595"/>
      <c r="BD306" s="1595"/>
      <c r="BE306" s="1595"/>
      <c r="BF306" s="1595"/>
      <c r="BG306" s="45"/>
      <c r="BH306" s="80"/>
      <c r="BI306" s="80"/>
      <c r="BJ306" s="80"/>
      <c r="BK306" s="80"/>
      <c r="BL306" s="80"/>
    </row>
    <row r="307" spans="1:64" ht="12.95" customHeight="1" x14ac:dyDescent="0.15">
      <c r="A307" s="1643"/>
      <c r="B307" s="1644"/>
      <c r="C307" s="1644"/>
      <c r="D307" s="1644"/>
      <c r="E307" s="1644"/>
      <c r="F307" s="1644"/>
      <c r="G307" s="1644"/>
      <c r="H307" s="1722"/>
      <c r="I307" s="1723"/>
      <c r="J307" s="1723"/>
      <c r="K307" s="1723"/>
      <c r="L307" s="1723"/>
      <c r="M307" s="1723"/>
      <c r="N307" s="1724"/>
      <c r="O307" s="1726"/>
      <c r="P307" s="1726"/>
      <c r="Q307" s="1726"/>
      <c r="R307" s="1726"/>
      <c r="S307" s="1726"/>
      <c r="T307" s="1726"/>
      <c r="U307" s="1726"/>
      <c r="V307" s="1726"/>
      <c r="W307" s="1726"/>
      <c r="X307" s="1726"/>
      <c r="Y307" s="1726"/>
      <c r="Z307" s="1726"/>
      <c r="AA307" s="1726"/>
      <c r="AB307" s="1726"/>
      <c r="AC307" s="1726"/>
      <c r="AD307" s="1726"/>
      <c r="AE307" s="1592"/>
      <c r="AF307" s="1593"/>
      <c r="AG307" s="1593"/>
      <c r="AH307" s="1593"/>
      <c r="AI307" s="1593"/>
      <c r="AJ307" s="1593"/>
      <c r="AK307" s="1594"/>
      <c r="AL307" s="1592"/>
      <c r="AM307" s="1593"/>
      <c r="AN307" s="1593"/>
      <c r="AO307" s="1594"/>
      <c r="AP307" s="1595"/>
      <c r="AQ307" s="1595"/>
      <c r="AR307" s="1595"/>
      <c r="AS307" s="1595"/>
      <c r="AT307" s="1595"/>
      <c r="AU307" s="1595"/>
      <c r="AV307" s="1595"/>
      <c r="AW307" s="1595"/>
      <c r="AX307" s="238" t="s">
        <v>386</v>
      </c>
      <c r="AY307" s="1595"/>
      <c r="AZ307" s="1595"/>
      <c r="BA307" s="1595"/>
      <c r="BB307" s="1595"/>
      <c r="BC307" s="1595"/>
      <c r="BD307" s="1595"/>
      <c r="BE307" s="1595"/>
      <c r="BF307" s="1595"/>
      <c r="BG307" s="45"/>
      <c r="BH307" s="80"/>
      <c r="BI307" s="80"/>
      <c r="BJ307" s="80"/>
      <c r="BK307" s="80"/>
      <c r="BL307" s="80"/>
    </row>
    <row r="308" spans="1:64" ht="12.95" customHeight="1" x14ac:dyDescent="0.15">
      <c r="A308" s="1643"/>
      <c r="B308" s="1644"/>
      <c r="C308" s="1644"/>
      <c r="D308" s="1644"/>
      <c r="E308" s="1644"/>
      <c r="F308" s="1644"/>
      <c r="G308" s="1644"/>
      <c r="H308" s="1722"/>
      <c r="I308" s="1723"/>
      <c r="J308" s="1723"/>
      <c r="K308" s="1723"/>
      <c r="L308" s="1723"/>
      <c r="M308" s="1723"/>
      <c r="N308" s="1724"/>
      <c r="O308" s="1726"/>
      <c r="P308" s="1726"/>
      <c r="Q308" s="1726"/>
      <c r="R308" s="1726"/>
      <c r="S308" s="1726"/>
      <c r="T308" s="1726"/>
      <c r="U308" s="1726"/>
      <c r="V308" s="1726"/>
      <c r="W308" s="1726"/>
      <c r="X308" s="1726"/>
      <c r="Y308" s="1726"/>
      <c r="Z308" s="1726"/>
      <c r="AA308" s="1726"/>
      <c r="AB308" s="1726"/>
      <c r="AC308" s="1726"/>
      <c r="AD308" s="1726"/>
      <c r="AE308" s="1592"/>
      <c r="AF308" s="1593"/>
      <c r="AG308" s="1593"/>
      <c r="AH308" s="1593"/>
      <c r="AI308" s="1593"/>
      <c r="AJ308" s="1593"/>
      <c r="AK308" s="1594"/>
      <c r="AL308" s="1592"/>
      <c r="AM308" s="1593"/>
      <c r="AN308" s="1593"/>
      <c r="AO308" s="1594"/>
      <c r="AP308" s="1595"/>
      <c r="AQ308" s="1595"/>
      <c r="AR308" s="1595"/>
      <c r="AS308" s="1595"/>
      <c r="AT308" s="1595"/>
      <c r="AU308" s="1595"/>
      <c r="AV308" s="1595"/>
      <c r="AW308" s="1595"/>
      <c r="AX308" s="238" t="s">
        <v>386</v>
      </c>
      <c r="AY308" s="1595"/>
      <c r="AZ308" s="1595"/>
      <c r="BA308" s="1595"/>
      <c r="BB308" s="1595"/>
      <c r="BC308" s="1595"/>
      <c r="BD308" s="1595"/>
      <c r="BE308" s="1595"/>
      <c r="BF308" s="1595"/>
      <c r="BG308" s="45"/>
      <c r="BH308" s="80"/>
      <c r="BI308" s="80"/>
      <c r="BJ308" s="80"/>
      <c r="BK308" s="80"/>
      <c r="BL308" s="80"/>
    </row>
    <row r="309" spans="1:64" ht="12.95" customHeight="1" x14ac:dyDescent="0.15">
      <c r="A309" s="1648"/>
      <c r="B309" s="1649"/>
      <c r="C309" s="1649"/>
      <c r="D309" s="1649"/>
      <c r="E309" s="1649"/>
      <c r="F309" s="1649"/>
      <c r="G309" s="1649"/>
      <c r="H309" s="1722"/>
      <c r="I309" s="1723"/>
      <c r="J309" s="1723"/>
      <c r="K309" s="1723"/>
      <c r="L309" s="1723"/>
      <c r="M309" s="1723"/>
      <c r="N309" s="1724"/>
      <c r="O309" s="1727"/>
      <c r="P309" s="1727"/>
      <c r="Q309" s="1727"/>
      <c r="R309" s="1727"/>
      <c r="S309" s="1727"/>
      <c r="T309" s="1727"/>
      <c r="U309" s="1727"/>
      <c r="V309" s="1727"/>
      <c r="W309" s="1727"/>
      <c r="X309" s="1727"/>
      <c r="Y309" s="1727"/>
      <c r="Z309" s="1727"/>
      <c r="AA309" s="1727"/>
      <c r="AB309" s="1727"/>
      <c r="AC309" s="1727"/>
      <c r="AD309" s="1727"/>
      <c r="AE309" s="1592"/>
      <c r="AF309" s="1593"/>
      <c r="AG309" s="1593"/>
      <c r="AH309" s="1593"/>
      <c r="AI309" s="1593"/>
      <c r="AJ309" s="1593"/>
      <c r="AK309" s="1594"/>
      <c r="AL309" s="1592"/>
      <c r="AM309" s="1593"/>
      <c r="AN309" s="1593"/>
      <c r="AO309" s="1594"/>
      <c r="AP309" s="1595"/>
      <c r="AQ309" s="1595"/>
      <c r="AR309" s="1595"/>
      <c r="AS309" s="1595"/>
      <c r="AT309" s="1595"/>
      <c r="AU309" s="1595"/>
      <c r="AV309" s="1595"/>
      <c r="AW309" s="1595"/>
      <c r="AX309" s="238" t="s">
        <v>386</v>
      </c>
      <c r="AY309" s="1595"/>
      <c r="AZ309" s="1595"/>
      <c r="BA309" s="1595"/>
      <c r="BB309" s="1595"/>
      <c r="BC309" s="1595"/>
      <c r="BD309" s="1595"/>
      <c r="BE309" s="1595"/>
      <c r="BF309" s="1595"/>
      <c r="BG309" s="45"/>
      <c r="BH309" s="80"/>
      <c r="BI309" s="80"/>
      <c r="BJ309" s="80"/>
      <c r="BK309" s="80"/>
      <c r="BL309" s="80"/>
    </row>
    <row r="310" spans="1:64" ht="12.95" customHeight="1" x14ac:dyDescent="0.15">
      <c r="A310" s="1650"/>
      <c r="B310" s="1651"/>
      <c r="C310" s="1651"/>
      <c r="D310" s="1651"/>
      <c r="E310" s="1651"/>
      <c r="F310" s="1651"/>
      <c r="G310" s="1651"/>
      <c r="H310" s="966"/>
      <c r="I310" s="967"/>
      <c r="J310" s="967"/>
      <c r="K310" s="967"/>
      <c r="L310" s="967"/>
      <c r="M310" s="967"/>
      <c r="N310" s="968"/>
      <c r="O310" s="1728"/>
      <c r="P310" s="1728"/>
      <c r="Q310" s="1728"/>
      <c r="R310" s="1728"/>
      <c r="S310" s="1728"/>
      <c r="T310" s="1728"/>
      <c r="U310" s="1728"/>
      <c r="V310" s="1728"/>
      <c r="W310" s="1728"/>
      <c r="X310" s="1728"/>
      <c r="Y310" s="1728"/>
      <c r="Z310" s="1728"/>
      <c r="AA310" s="1728"/>
      <c r="AB310" s="1728"/>
      <c r="AC310" s="1728"/>
      <c r="AD310" s="1728"/>
      <c r="AE310" s="1592"/>
      <c r="AF310" s="1593"/>
      <c r="AG310" s="1593"/>
      <c r="AH310" s="1593"/>
      <c r="AI310" s="1593"/>
      <c r="AJ310" s="1593"/>
      <c r="AK310" s="1594"/>
      <c r="AL310" s="1592"/>
      <c r="AM310" s="1593"/>
      <c r="AN310" s="1593"/>
      <c r="AO310" s="1594"/>
      <c r="AP310" s="1595"/>
      <c r="AQ310" s="1595"/>
      <c r="AR310" s="1595"/>
      <c r="AS310" s="1595"/>
      <c r="AT310" s="1595"/>
      <c r="AU310" s="1595"/>
      <c r="AV310" s="1595"/>
      <c r="AW310" s="1595"/>
      <c r="AX310" s="238" t="s">
        <v>386</v>
      </c>
      <c r="AY310" s="1595"/>
      <c r="AZ310" s="1595"/>
      <c r="BA310" s="1595"/>
      <c r="BB310" s="1595"/>
      <c r="BC310" s="1595"/>
      <c r="BD310" s="1595"/>
      <c r="BE310" s="1595"/>
      <c r="BF310" s="1595"/>
      <c r="BG310" s="45"/>
      <c r="BH310" s="80"/>
      <c r="BI310" s="80"/>
      <c r="BJ310" s="80"/>
      <c r="BK310" s="80"/>
      <c r="BL310" s="80"/>
    </row>
    <row r="311" spans="1:64" ht="12.95" customHeight="1" x14ac:dyDescent="0.15">
      <c r="A311" s="1641"/>
      <c r="B311" s="1642"/>
      <c r="C311" s="1642"/>
      <c r="D311" s="1642"/>
      <c r="E311" s="1642"/>
      <c r="F311" s="1642"/>
      <c r="G311" s="1642"/>
      <c r="H311" s="963"/>
      <c r="I311" s="964"/>
      <c r="J311" s="964"/>
      <c r="K311" s="964"/>
      <c r="L311" s="964"/>
      <c r="M311" s="964"/>
      <c r="N311" s="965"/>
      <c r="O311" s="1725"/>
      <c r="P311" s="1725"/>
      <c r="Q311" s="1725"/>
      <c r="R311" s="1725"/>
      <c r="S311" s="1725"/>
      <c r="T311" s="1725"/>
      <c r="U311" s="1725"/>
      <c r="V311" s="1725"/>
      <c r="W311" s="1725"/>
      <c r="X311" s="1725"/>
      <c r="Y311" s="1725"/>
      <c r="Z311" s="1725"/>
      <c r="AA311" s="1725"/>
      <c r="AB311" s="1725"/>
      <c r="AC311" s="1725"/>
      <c r="AD311" s="1725"/>
      <c r="AE311" s="1592"/>
      <c r="AF311" s="1593"/>
      <c r="AG311" s="1593"/>
      <c r="AH311" s="1593"/>
      <c r="AI311" s="1593"/>
      <c r="AJ311" s="1593"/>
      <c r="AK311" s="1594"/>
      <c r="AL311" s="1592"/>
      <c r="AM311" s="1593"/>
      <c r="AN311" s="1593"/>
      <c r="AO311" s="1594"/>
      <c r="AP311" s="1595"/>
      <c r="AQ311" s="1595"/>
      <c r="AR311" s="1595"/>
      <c r="AS311" s="1595"/>
      <c r="AT311" s="1595"/>
      <c r="AU311" s="1595"/>
      <c r="AV311" s="1595"/>
      <c r="AW311" s="1595"/>
      <c r="AX311" s="238" t="s">
        <v>386</v>
      </c>
      <c r="AY311" s="1595"/>
      <c r="AZ311" s="1595"/>
      <c r="BA311" s="1595"/>
      <c r="BB311" s="1595"/>
      <c r="BC311" s="1595"/>
      <c r="BD311" s="1595"/>
      <c r="BE311" s="1595"/>
      <c r="BF311" s="1595"/>
      <c r="BG311" s="45"/>
      <c r="BH311" s="80"/>
      <c r="BI311" s="80"/>
      <c r="BJ311" s="80"/>
      <c r="BK311" s="80"/>
      <c r="BL311" s="80"/>
    </row>
    <row r="312" spans="1:64" ht="12.95" customHeight="1" x14ac:dyDescent="0.15">
      <c r="A312" s="1643"/>
      <c r="B312" s="1644"/>
      <c r="C312" s="1644"/>
      <c r="D312" s="1644"/>
      <c r="E312" s="1644"/>
      <c r="F312" s="1644"/>
      <c r="G312" s="1644"/>
      <c r="H312" s="1722"/>
      <c r="I312" s="1723"/>
      <c r="J312" s="1723"/>
      <c r="K312" s="1723"/>
      <c r="L312" s="1723"/>
      <c r="M312" s="1723"/>
      <c r="N312" s="1724"/>
      <c r="O312" s="1726"/>
      <c r="P312" s="1726"/>
      <c r="Q312" s="1726"/>
      <c r="R312" s="1726"/>
      <c r="S312" s="1726"/>
      <c r="T312" s="1726"/>
      <c r="U312" s="1726"/>
      <c r="V312" s="1726"/>
      <c r="W312" s="1726"/>
      <c r="X312" s="1726"/>
      <c r="Y312" s="1726"/>
      <c r="Z312" s="1726"/>
      <c r="AA312" s="1726"/>
      <c r="AB312" s="1726"/>
      <c r="AC312" s="1726"/>
      <c r="AD312" s="1726"/>
      <c r="AE312" s="1592"/>
      <c r="AF312" s="1593"/>
      <c r="AG312" s="1593"/>
      <c r="AH312" s="1593"/>
      <c r="AI312" s="1593"/>
      <c r="AJ312" s="1593"/>
      <c r="AK312" s="1594"/>
      <c r="AL312" s="1592"/>
      <c r="AM312" s="1593"/>
      <c r="AN312" s="1593"/>
      <c r="AO312" s="1594"/>
      <c r="AP312" s="1595"/>
      <c r="AQ312" s="1595"/>
      <c r="AR312" s="1595"/>
      <c r="AS312" s="1595"/>
      <c r="AT312" s="1595"/>
      <c r="AU312" s="1595"/>
      <c r="AV312" s="1595"/>
      <c r="AW312" s="1595"/>
      <c r="AX312" s="238" t="s">
        <v>386</v>
      </c>
      <c r="AY312" s="1595"/>
      <c r="AZ312" s="1595"/>
      <c r="BA312" s="1595"/>
      <c r="BB312" s="1595"/>
      <c r="BC312" s="1595"/>
      <c r="BD312" s="1595"/>
      <c r="BE312" s="1595"/>
      <c r="BF312" s="1595"/>
      <c r="BG312" s="45"/>
      <c r="BH312" s="80"/>
      <c r="BI312" s="80"/>
      <c r="BJ312" s="80"/>
      <c r="BK312" s="80"/>
      <c r="BL312" s="80"/>
    </row>
    <row r="313" spans="1:64" ht="12.95" customHeight="1" x14ac:dyDescent="0.15">
      <c r="A313" s="1643"/>
      <c r="B313" s="1644"/>
      <c r="C313" s="1644"/>
      <c r="D313" s="1644"/>
      <c r="E313" s="1644"/>
      <c r="F313" s="1644"/>
      <c r="G313" s="1644"/>
      <c r="H313" s="1722"/>
      <c r="I313" s="1723"/>
      <c r="J313" s="1723"/>
      <c r="K313" s="1723"/>
      <c r="L313" s="1723"/>
      <c r="M313" s="1723"/>
      <c r="N313" s="1724"/>
      <c r="O313" s="1726"/>
      <c r="P313" s="1726"/>
      <c r="Q313" s="1726"/>
      <c r="R313" s="1726"/>
      <c r="S313" s="1726"/>
      <c r="T313" s="1726"/>
      <c r="U313" s="1726"/>
      <c r="V313" s="1726"/>
      <c r="W313" s="1726"/>
      <c r="X313" s="1726"/>
      <c r="Y313" s="1726"/>
      <c r="Z313" s="1726"/>
      <c r="AA313" s="1726"/>
      <c r="AB313" s="1726"/>
      <c r="AC313" s="1726"/>
      <c r="AD313" s="1726"/>
      <c r="AE313" s="1592"/>
      <c r="AF313" s="1593"/>
      <c r="AG313" s="1593"/>
      <c r="AH313" s="1593"/>
      <c r="AI313" s="1593"/>
      <c r="AJ313" s="1593"/>
      <c r="AK313" s="1594"/>
      <c r="AL313" s="1592"/>
      <c r="AM313" s="1593"/>
      <c r="AN313" s="1593"/>
      <c r="AO313" s="1594"/>
      <c r="AP313" s="1595"/>
      <c r="AQ313" s="1595"/>
      <c r="AR313" s="1595"/>
      <c r="AS313" s="1595"/>
      <c r="AT313" s="1595"/>
      <c r="AU313" s="1595"/>
      <c r="AV313" s="1595"/>
      <c r="AW313" s="1595"/>
      <c r="AX313" s="238" t="s">
        <v>386</v>
      </c>
      <c r="AY313" s="1595"/>
      <c r="AZ313" s="1595"/>
      <c r="BA313" s="1595"/>
      <c r="BB313" s="1595"/>
      <c r="BC313" s="1595"/>
      <c r="BD313" s="1595"/>
      <c r="BE313" s="1595"/>
      <c r="BF313" s="1595"/>
      <c r="BG313" s="45"/>
      <c r="BH313" s="80"/>
      <c r="BI313" s="80"/>
      <c r="BJ313" s="80"/>
      <c r="BK313" s="80"/>
      <c r="BL313" s="80"/>
    </row>
    <row r="314" spans="1:64" ht="12.95" customHeight="1" x14ac:dyDescent="0.15">
      <c r="A314" s="1648"/>
      <c r="B314" s="1649"/>
      <c r="C314" s="1649"/>
      <c r="D314" s="1649"/>
      <c r="E314" s="1649"/>
      <c r="F314" s="1649"/>
      <c r="G314" s="1649"/>
      <c r="H314" s="1722"/>
      <c r="I314" s="1723"/>
      <c r="J314" s="1723"/>
      <c r="K314" s="1723"/>
      <c r="L314" s="1723"/>
      <c r="M314" s="1723"/>
      <c r="N314" s="1724"/>
      <c r="O314" s="1727"/>
      <c r="P314" s="1727"/>
      <c r="Q314" s="1727"/>
      <c r="R314" s="1727"/>
      <c r="S314" s="1727"/>
      <c r="T314" s="1727"/>
      <c r="U314" s="1727"/>
      <c r="V314" s="1727"/>
      <c r="W314" s="1727"/>
      <c r="X314" s="1727"/>
      <c r="Y314" s="1727"/>
      <c r="Z314" s="1727"/>
      <c r="AA314" s="1727"/>
      <c r="AB314" s="1727"/>
      <c r="AC314" s="1727"/>
      <c r="AD314" s="1727"/>
      <c r="AE314" s="1592"/>
      <c r="AF314" s="1593"/>
      <c r="AG314" s="1593"/>
      <c r="AH314" s="1593"/>
      <c r="AI314" s="1593"/>
      <c r="AJ314" s="1593"/>
      <c r="AK314" s="1594"/>
      <c r="AL314" s="1592"/>
      <c r="AM314" s="1593"/>
      <c r="AN314" s="1593"/>
      <c r="AO314" s="1594"/>
      <c r="AP314" s="1595"/>
      <c r="AQ314" s="1595"/>
      <c r="AR314" s="1595"/>
      <c r="AS314" s="1595"/>
      <c r="AT314" s="1595"/>
      <c r="AU314" s="1595"/>
      <c r="AV314" s="1595"/>
      <c r="AW314" s="1595"/>
      <c r="AX314" s="238" t="s">
        <v>386</v>
      </c>
      <c r="AY314" s="1595"/>
      <c r="AZ314" s="1595"/>
      <c r="BA314" s="1595"/>
      <c r="BB314" s="1595"/>
      <c r="BC314" s="1595"/>
      <c r="BD314" s="1595"/>
      <c r="BE314" s="1595"/>
      <c r="BF314" s="1595"/>
      <c r="BG314" s="45"/>
      <c r="BH314" s="80"/>
      <c r="BI314" s="80"/>
      <c r="BJ314" s="80"/>
      <c r="BK314" s="80"/>
      <c r="BL314" s="80"/>
    </row>
    <row r="315" spans="1:64" ht="12.95" customHeight="1" x14ac:dyDescent="0.15">
      <c r="A315" s="1650"/>
      <c r="B315" s="1651"/>
      <c r="C315" s="1651"/>
      <c r="D315" s="1651"/>
      <c r="E315" s="1651"/>
      <c r="F315" s="1651"/>
      <c r="G315" s="1651"/>
      <c r="H315" s="966"/>
      <c r="I315" s="967"/>
      <c r="J315" s="967"/>
      <c r="K315" s="967"/>
      <c r="L315" s="967"/>
      <c r="M315" s="967"/>
      <c r="N315" s="968"/>
      <c r="O315" s="1728"/>
      <c r="P315" s="1728"/>
      <c r="Q315" s="1728"/>
      <c r="R315" s="1728"/>
      <c r="S315" s="1728"/>
      <c r="T315" s="1728"/>
      <c r="U315" s="1728"/>
      <c r="V315" s="1728"/>
      <c r="W315" s="1728"/>
      <c r="X315" s="1728"/>
      <c r="Y315" s="1728"/>
      <c r="Z315" s="1728"/>
      <c r="AA315" s="1728"/>
      <c r="AB315" s="1728"/>
      <c r="AC315" s="1728"/>
      <c r="AD315" s="1728"/>
      <c r="AE315" s="1592"/>
      <c r="AF315" s="1593"/>
      <c r="AG315" s="1593"/>
      <c r="AH315" s="1593"/>
      <c r="AI315" s="1593"/>
      <c r="AJ315" s="1593"/>
      <c r="AK315" s="1594"/>
      <c r="AL315" s="1592"/>
      <c r="AM315" s="1593"/>
      <c r="AN315" s="1593"/>
      <c r="AO315" s="1594"/>
      <c r="AP315" s="1595"/>
      <c r="AQ315" s="1595"/>
      <c r="AR315" s="1595"/>
      <c r="AS315" s="1595"/>
      <c r="AT315" s="1595"/>
      <c r="AU315" s="1595"/>
      <c r="AV315" s="1595"/>
      <c r="AW315" s="1595"/>
      <c r="AX315" s="238" t="s">
        <v>386</v>
      </c>
      <c r="AY315" s="1595"/>
      <c r="AZ315" s="1595"/>
      <c r="BA315" s="1595"/>
      <c r="BB315" s="1595"/>
      <c r="BC315" s="1595"/>
      <c r="BD315" s="1595"/>
      <c r="BE315" s="1595"/>
      <c r="BF315" s="1595"/>
      <c r="BG315" s="45"/>
      <c r="BH315" s="80"/>
      <c r="BI315" s="80"/>
      <c r="BJ315" s="80"/>
      <c r="BK315" s="80"/>
      <c r="BL315" s="80"/>
    </row>
    <row r="316" spans="1:64" ht="12.95" customHeight="1" x14ac:dyDescent="0.15">
      <c r="A316" s="1641"/>
      <c r="B316" s="1642"/>
      <c r="C316" s="1642"/>
      <c r="D316" s="1642"/>
      <c r="E316" s="1642"/>
      <c r="F316" s="1642"/>
      <c r="G316" s="1642"/>
      <c r="H316" s="963"/>
      <c r="I316" s="964"/>
      <c r="J316" s="964"/>
      <c r="K316" s="964"/>
      <c r="L316" s="964"/>
      <c r="M316" s="964"/>
      <c r="N316" s="965"/>
      <c r="O316" s="1725"/>
      <c r="P316" s="1725"/>
      <c r="Q316" s="1725"/>
      <c r="R316" s="1725"/>
      <c r="S316" s="1725"/>
      <c r="T316" s="1725"/>
      <c r="U316" s="1725"/>
      <c r="V316" s="1725"/>
      <c r="W316" s="1725"/>
      <c r="X316" s="1725"/>
      <c r="Y316" s="1725"/>
      <c r="Z316" s="1725"/>
      <c r="AA316" s="1725"/>
      <c r="AB316" s="1725"/>
      <c r="AC316" s="1725"/>
      <c r="AD316" s="1725"/>
      <c r="AE316" s="1592"/>
      <c r="AF316" s="1593"/>
      <c r="AG316" s="1593"/>
      <c r="AH316" s="1593"/>
      <c r="AI316" s="1593"/>
      <c r="AJ316" s="1593"/>
      <c r="AK316" s="1594"/>
      <c r="AL316" s="1592"/>
      <c r="AM316" s="1593"/>
      <c r="AN316" s="1593"/>
      <c r="AO316" s="1594"/>
      <c r="AP316" s="1595"/>
      <c r="AQ316" s="1595"/>
      <c r="AR316" s="1595"/>
      <c r="AS316" s="1595"/>
      <c r="AT316" s="1595"/>
      <c r="AU316" s="1595"/>
      <c r="AV316" s="1595"/>
      <c r="AW316" s="1595"/>
      <c r="AX316" s="238" t="s">
        <v>386</v>
      </c>
      <c r="AY316" s="1595"/>
      <c r="AZ316" s="1595"/>
      <c r="BA316" s="1595"/>
      <c r="BB316" s="1595"/>
      <c r="BC316" s="1595"/>
      <c r="BD316" s="1595"/>
      <c r="BE316" s="1595"/>
      <c r="BF316" s="1595"/>
      <c r="BG316" s="45"/>
      <c r="BH316" s="80"/>
      <c r="BI316" s="80"/>
      <c r="BJ316" s="80"/>
      <c r="BK316" s="80"/>
      <c r="BL316" s="80"/>
    </row>
    <row r="317" spans="1:64" ht="12.95" customHeight="1" x14ac:dyDescent="0.15">
      <c r="A317" s="1643"/>
      <c r="B317" s="1644"/>
      <c r="C317" s="1644"/>
      <c r="D317" s="1644"/>
      <c r="E317" s="1644"/>
      <c r="F317" s="1644"/>
      <c r="G317" s="1644"/>
      <c r="H317" s="1722"/>
      <c r="I317" s="1723"/>
      <c r="J317" s="1723"/>
      <c r="K317" s="1723"/>
      <c r="L317" s="1723"/>
      <c r="M317" s="1723"/>
      <c r="N317" s="1724"/>
      <c r="O317" s="1726"/>
      <c r="P317" s="1726"/>
      <c r="Q317" s="1726"/>
      <c r="R317" s="1726"/>
      <c r="S317" s="1726"/>
      <c r="T317" s="1726"/>
      <c r="U317" s="1726"/>
      <c r="V317" s="1726"/>
      <c r="W317" s="1726"/>
      <c r="X317" s="1726"/>
      <c r="Y317" s="1726"/>
      <c r="Z317" s="1726"/>
      <c r="AA317" s="1726"/>
      <c r="AB317" s="1726"/>
      <c r="AC317" s="1726"/>
      <c r="AD317" s="1726"/>
      <c r="AE317" s="1592"/>
      <c r="AF317" s="1593"/>
      <c r="AG317" s="1593"/>
      <c r="AH317" s="1593"/>
      <c r="AI317" s="1593"/>
      <c r="AJ317" s="1593"/>
      <c r="AK317" s="1594"/>
      <c r="AL317" s="1592"/>
      <c r="AM317" s="1593"/>
      <c r="AN317" s="1593"/>
      <c r="AO317" s="1594"/>
      <c r="AP317" s="1595"/>
      <c r="AQ317" s="1595"/>
      <c r="AR317" s="1595"/>
      <c r="AS317" s="1595"/>
      <c r="AT317" s="1595"/>
      <c r="AU317" s="1595"/>
      <c r="AV317" s="1595"/>
      <c r="AW317" s="1595"/>
      <c r="AX317" s="238" t="s">
        <v>386</v>
      </c>
      <c r="AY317" s="1595"/>
      <c r="AZ317" s="1595"/>
      <c r="BA317" s="1595"/>
      <c r="BB317" s="1595"/>
      <c r="BC317" s="1595"/>
      <c r="BD317" s="1595"/>
      <c r="BE317" s="1595"/>
      <c r="BF317" s="1595"/>
      <c r="BG317" s="45"/>
      <c r="BH317" s="80"/>
      <c r="BI317" s="80"/>
      <c r="BJ317" s="80"/>
      <c r="BK317" s="80"/>
      <c r="BL317" s="80"/>
    </row>
    <row r="318" spans="1:64" ht="12.95" customHeight="1" x14ac:dyDescent="0.15">
      <c r="A318" s="1643"/>
      <c r="B318" s="1644"/>
      <c r="C318" s="1644"/>
      <c r="D318" s="1644"/>
      <c r="E318" s="1644"/>
      <c r="F318" s="1644"/>
      <c r="G318" s="1644"/>
      <c r="H318" s="1722"/>
      <c r="I318" s="1723"/>
      <c r="J318" s="1723"/>
      <c r="K318" s="1723"/>
      <c r="L318" s="1723"/>
      <c r="M318" s="1723"/>
      <c r="N318" s="1724"/>
      <c r="O318" s="1726"/>
      <c r="P318" s="1726"/>
      <c r="Q318" s="1726"/>
      <c r="R318" s="1726"/>
      <c r="S318" s="1726"/>
      <c r="T318" s="1726"/>
      <c r="U318" s="1726"/>
      <c r="V318" s="1726"/>
      <c r="W318" s="1726"/>
      <c r="X318" s="1726"/>
      <c r="Y318" s="1726"/>
      <c r="Z318" s="1726"/>
      <c r="AA318" s="1726"/>
      <c r="AB318" s="1726"/>
      <c r="AC318" s="1726"/>
      <c r="AD318" s="1726"/>
      <c r="AE318" s="1592"/>
      <c r="AF318" s="1593"/>
      <c r="AG318" s="1593"/>
      <c r="AH318" s="1593"/>
      <c r="AI318" s="1593"/>
      <c r="AJ318" s="1593"/>
      <c r="AK318" s="1594"/>
      <c r="AL318" s="1592"/>
      <c r="AM318" s="1593"/>
      <c r="AN318" s="1593"/>
      <c r="AO318" s="1594"/>
      <c r="AP318" s="1595"/>
      <c r="AQ318" s="1595"/>
      <c r="AR318" s="1595"/>
      <c r="AS318" s="1595"/>
      <c r="AT318" s="1595"/>
      <c r="AU318" s="1595"/>
      <c r="AV318" s="1595"/>
      <c r="AW318" s="1595"/>
      <c r="AX318" s="238" t="s">
        <v>386</v>
      </c>
      <c r="AY318" s="1595"/>
      <c r="AZ318" s="1595"/>
      <c r="BA318" s="1595"/>
      <c r="BB318" s="1595"/>
      <c r="BC318" s="1595"/>
      <c r="BD318" s="1595"/>
      <c r="BE318" s="1595"/>
      <c r="BF318" s="1595"/>
      <c r="BG318" s="45"/>
      <c r="BH318" s="80"/>
      <c r="BI318" s="80"/>
      <c r="BJ318" s="80"/>
      <c r="BK318" s="80"/>
      <c r="BL318" s="80"/>
    </row>
    <row r="319" spans="1:64" ht="12.95" customHeight="1" x14ac:dyDescent="0.15">
      <c r="A319" s="1648"/>
      <c r="B319" s="1649"/>
      <c r="C319" s="1649"/>
      <c r="D319" s="1649"/>
      <c r="E319" s="1649"/>
      <c r="F319" s="1649"/>
      <c r="G319" s="1649"/>
      <c r="H319" s="1722"/>
      <c r="I319" s="1723"/>
      <c r="J319" s="1723"/>
      <c r="K319" s="1723"/>
      <c r="L319" s="1723"/>
      <c r="M319" s="1723"/>
      <c r="N319" s="1724"/>
      <c r="O319" s="1727"/>
      <c r="P319" s="1727"/>
      <c r="Q319" s="1727"/>
      <c r="R319" s="1727"/>
      <c r="S319" s="1727"/>
      <c r="T319" s="1727"/>
      <c r="U319" s="1727"/>
      <c r="V319" s="1727"/>
      <c r="W319" s="1727"/>
      <c r="X319" s="1727"/>
      <c r="Y319" s="1727"/>
      <c r="Z319" s="1727"/>
      <c r="AA319" s="1727"/>
      <c r="AB319" s="1727"/>
      <c r="AC319" s="1727"/>
      <c r="AD319" s="1727"/>
      <c r="AE319" s="1592"/>
      <c r="AF319" s="1593"/>
      <c r="AG319" s="1593"/>
      <c r="AH319" s="1593"/>
      <c r="AI319" s="1593"/>
      <c r="AJ319" s="1593"/>
      <c r="AK319" s="1594"/>
      <c r="AL319" s="1592"/>
      <c r="AM319" s="1593"/>
      <c r="AN319" s="1593"/>
      <c r="AO319" s="1594"/>
      <c r="AP319" s="1595"/>
      <c r="AQ319" s="1595"/>
      <c r="AR319" s="1595"/>
      <c r="AS319" s="1595"/>
      <c r="AT319" s="1595"/>
      <c r="AU319" s="1595"/>
      <c r="AV319" s="1595"/>
      <c r="AW319" s="1595"/>
      <c r="AX319" s="238" t="s">
        <v>386</v>
      </c>
      <c r="AY319" s="1595"/>
      <c r="AZ319" s="1595"/>
      <c r="BA319" s="1595"/>
      <c r="BB319" s="1595"/>
      <c r="BC319" s="1595"/>
      <c r="BD319" s="1595"/>
      <c r="BE319" s="1595"/>
      <c r="BF319" s="1595"/>
      <c r="BG319" s="45"/>
      <c r="BH319" s="80"/>
      <c r="BI319" s="80"/>
      <c r="BJ319" s="80"/>
      <c r="BK319" s="80"/>
      <c r="BL319" s="80"/>
    </row>
    <row r="320" spans="1:64" ht="12.95" customHeight="1" x14ac:dyDescent="0.15">
      <c r="A320" s="1650"/>
      <c r="B320" s="1651"/>
      <c r="C320" s="1651"/>
      <c r="D320" s="1651"/>
      <c r="E320" s="1651"/>
      <c r="F320" s="1651"/>
      <c r="G320" s="1651"/>
      <c r="H320" s="966"/>
      <c r="I320" s="967"/>
      <c r="J320" s="967"/>
      <c r="K320" s="967"/>
      <c r="L320" s="967"/>
      <c r="M320" s="967"/>
      <c r="N320" s="968"/>
      <c r="O320" s="1728"/>
      <c r="P320" s="1728"/>
      <c r="Q320" s="1728"/>
      <c r="R320" s="1728"/>
      <c r="S320" s="1728"/>
      <c r="T320" s="1728"/>
      <c r="U320" s="1728"/>
      <c r="V320" s="1728"/>
      <c r="W320" s="1728"/>
      <c r="X320" s="1728"/>
      <c r="Y320" s="1728"/>
      <c r="Z320" s="1728"/>
      <c r="AA320" s="1728"/>
      <c r="AB320" s="1728"/>
      <c r="AC320" s="1728"/>
      <c r="AD320" s="1728"/>
      <c r="AE320" s="1592"/>
      <c r="AF320" s="1593"/>
      <c r="AG320" s="1593"/>
      <c r="AH320" s="1593"/>
      <c r="AI320" s="1593"/>
      <c r="AJ320" s="1593"/>
      <c r="AK320" s="1594"/>
      <c r="AL320" s="1592"/>
      <c r="AM320" s="1593"/>
      <c r="AN320" s="1593"/>
      <c r="AO320" s="1594"/>
      <c r="AP320" s="1595"/>
      <c r="AQ320" s="1595"/>
      <c r="AR320" s="1595"/>
      <c r="AS320" s="1595"/>
      <c r="AT320" s="1595"/>
      <c r="AU320" s="1595"/>
      <c r="AV320" s="1595"/>
      <c r="AW320" s="1595"/>
      <c r="AX320" s="238" t="s">
        <v>386</v>
      </c>
      <c r="AY320" s="1595"/>
      <c r="AZ320" s="1595"/>
      <c r="BA320" s="1595"/>
      <c r="BB320" s="1595"/>
      <c r="BC320" s="1595"/>
      <c r="BD320" s="1595"/>
      <c r="BE320" s="1595"/>
      <c r="BF320" s="1595"/>
      <c r="BG320" s="45"/>
      <c r="BH320" s="80"/>
      <c r="BI320" s="80"/>
      <c r="BJ320" s="80"/>
      <c r="BK320" s="80"/>
      <c r="BL320" s="80"/>
    </row>
    <row r="321" spans="1:64" ht="12.95" customHeight="1" x14ac:dyDescent="0.15">
      <c r="A321" s="1641"/>
      <c r="B321" s="1642"/>
      <c r="C321" s="1642"/>
      <c r="D321" s="1642"/>
      <c r="E321" s="1642"/>
      <c r="F321" s="1642"/>
      <c r="G321" s="1642"/>
      <c r="H321" s="963"/>
      <c r="I321" s="964"/>
      <c r="J321" s="964"/>
      <c r="K321" s="964"/>
      <c r="L321" s="964"/>
      <c r="M321" s="964"/>
      <c r="N321" s="965"/>
      <c r="O321" s="1725"/>
      <c r="P321" s="1725"/>
      <c r="Q321" s="1725"/>
      <c r="R321" s="1725"/>
      <c r="S321" s="1725"/>
      <c r="T321" s="1725"/>
      <c r="U321" s="1725"/>
      <c r="V321" s="1725"/>
      <c r="W321" s="1725"/>
      <c r="X321" s="1725"/>
      <c r="Y321" s="1725"/>
      <c r="Z321" s="1725"/>
      <c r="AA321" s="1725"/>
      <c r="AB321" s="1725"/>
      <c r="AC321" s="1725"/>
      <c r="AD321" s="1725"/>
      <c r="AE321" s="1592"/>
      <c r="AF321" s="1593"/>
      <c r="AG321" s="1593"/>
      <c r="AH321" s="1593"/>
      <c r="AI321" s="1593"/>
      <c r="AJ321" s="1593"/>
      <c r="AK321" s="1594"/>
      <c r="AL321" s="1592"/>
      <c r="AM321" s="1593"/>
      <c r="AN321" s="1593"/>
      <c r="AO321" s="1594"/>
      <c r="AP321" s="1595"/>
      <c r="AQ321" s="1595"/>
      <c r="AR321" s="1595"/>
      <c r="AS321" s="1595"/>
      <c r="AT321" s="1595"/>
      <c r="AU321" s="1595"/>
      <c r="AV321" s="1595"/>
      <c r="AW321" s="1595"/>
      <c r="AX321" s="238" t="s">
        <v>386</v>
      </c>
      <c r="AY321" s="1595"/>
      <c r="AZ321" s="1595"/>
      <c r="BA321" s="1595"/>
      <c r="BB321" s="1595"/>
      <c r="BC321" s="1595"/>
      <c r="BD321" s="1595"/>
      <c r="BE321" s="1595"/>
      <c r="BF321" s="1595"/>
      <c r="BG321" s="45"/>
      <c r="BH321" s="80"/>
      <c r="BI321" s="80"/>
      <c r="BJ321" s="80"/>
      <c r="BK321" s="80"/>
      <c r="BL321" s="80"/>
    </row>
    <row r="322" spans="1:64" ht="12.95" customHeight="1" x14ac:dyDescent="0.15">
      <c r="A322" s="1643"/>
      <c r="B322" s="1644"/>
      <c r="C322" s="1644"/>
      <c r="D322" s="1644"/>
      <c r="E322" s="1644"/>
      <c r="F322" s="1644"/>
      <c r="G322" s="1644"/>
      <c r="H322" s="1722"/>
      <c r="I322" s="1723"/>
      <c r="J322" s="1723"/>
      <c r="K322" s="1723"/>
      <c r="L322" s="1723"/>
      <c r="M322" s="1723"/>
      <c r="N322" s="1724"/>
      <c r="O322" s="1726"/>
      <c r="P322" s="1726"/>
      <c r="Q322" s="1726"/>
      <c r="R322" s="1726"/>
      <c r="S322" s="1726"/>
      <c r="T322" s="1726"/>
      <c r="U322" s="1726"/>
      <c r="V322" s="1726"/>
      <c r="W322" s="1726"/>
      <c r="X322" s="1726"/>
      <c r="Y322" s="1726"/>
      <c r="Z322" s="1726"/>
      <c r="AA322" s="1726"/>
      <c r="AB322" s="1726"/>
      <c r="AC322" s="1726"/>
      <c r="AD322" s="1726"/>
      <c r="AE322" s="1592"/>
      <c r="AF322" s="1593"/>
      <c r="AG322" s="1593"/>
      <c r="AH322" s="1593"/>
      <c r="AI322" s="1593"/>
      <c r="AJ322" s="1593"/>
      <c r="AK322" s="1594"/>
      <c r="AL322" s="1592"/>
      <c r="AM322" s="1593"/>
      <c r="AN322" s="1593"/>
      <c r="AO322" s="1594"/>
      <c r="AP322" s="1595"/>
      <c r="AQ322" s="1595"/>
      <c r="AR322" s="1595"/>
      <c r="AS322" s="1595"/>
      <c r="AT322" s="1595"/>
      <c r="AU322" s="1595"/>
      <c r="AV322" s="1595"/>
      <c r="AW322" s="1595"/>
      <c r="AX322" s="238" t="s">
        <v>386</v>
      </c>
      <c r="AY322" s="1595"/>
      <c r="AZ322" s="1595"/>
      <c r="BA322" s="1595"/>
      <c r="BB322" s="1595"/>
      <c r="BC322" s="1595"/>
      <c r="BD322" s="1595"/>
      <c r="BE322" s="1595"/>
      <c r="BF322" s="1595"/>
      <c r="BG322" s="45"/>
      <c r="BH322" s="80"/>
      <c r="BI322" s="80"/>
      <c r="BJ322" s="80"/>
      <c r="BK322" s="80"/>
      <c r="BL322" s="80"/>
    </row>
    <row r="323" spans="1:64" ht="12.95" customHeight="1" x14ac:dyDescent="0.15">
      <c r="A323" s="1643"/>
      <c r="B323" s="1644"/>
      <c r="C323" s="1644"/>
      <c r="D323" s="1644"/>
      <c r="E323" s="1644"/>
      <c r="F323" s="1644"/>
      <c r="G323" s="1644"/>
      <c r="H323" s="1722"/>
      <c r="I323" s="1723"/>
      <c r="J323" s="1723"/>
      <c r="K323" s="1723"/>
      <c r="L323" s="1723"/>
      <c r="M323" s="1723"/>
      <c r="N323" s="1724"/>
      <c r="O323" s="1726"/>
      <c r="P323" s="1726"/>
      <c r="Q323" s="1726"/>
      <c r="R323" s="1726"/>
      <c r="S323" s="1726"/>
      <c r="T323" s="1726"/>
      <c r="U323" s="1726"/>
      <c r="V323" s="1726"/>
      <c r="W323" s="1726"/>
      <c r="X323" s="1726"/>
      <c r="Y323" s="1726"/>
      <c r="Z323" s="1726"/>
      <c r="AA323" s="1726"/>
      <c r="AB323" s="1726"/>
      <c r="AC323" s="1726"/>
      <c r="AD323" s="1726"/>
      <c r="AE323" s="1592"/>
      <c r="AF323" s="1593"/>
      <c r="AG323" s="1593"/>
      <c r="AH323" s="1593"/>
      <c r="AI323" s="1593"/>
      <c r="AJ323" s="1593"/>
      <c r="AK323" s="1594"/>
      <c r="AL323" s="1592"/>
      <c r="AM323" s="1593"/>
      <c r="AN323" s="1593"/>
      <c r="AO323" s="1594"/>
      <c r="AP323" s="1595"/>
      <c r="AQ323" s="1595"/>
      <c r="AR323" s="1595"/>
      <c r="AS323" s="1595"/>
      <c r="AT323" s="1595"/>
      <c r="AU323" s="1595"/>
      <c r="AV323" s="1595"/>
      <c r="AW323" s="1595"/>
      <c r="AX323" s="238" t="s">
        <v>386</v>
      </c>
      <c r="AY323" s="1595"/>
      <c r="AZ323" s="1595"/>
      <c r="BA323" s="1595"/>
      <c r="BB323" s="1595"/>
      <c r="BC323" s="1595"/>
      <c r="BD323" s="1595"/>
      <c r="BE323" s="1595"/>
      <c r="BF323" s="1595"/>
      <c r="BG323" s="45"/>
      <c r="BH323" s="80"/>
      <c r="BI323" s="80"/>
      <c r="BJ323" s="80"/>
      <c r="BK323" s="80"/>
      <c r="BL323" s="80"/>
    </row>
    <row r="324" spans="1:64" ht="12.95" customHeight="1" x14ac:dyDescent="0.15">
      <c r="A324" s="1648"/>
      <c r="B324" s="1649"/>
      <c r="C324" s="1649"/>
      <c r="D324" s="1649"/>
      <c r="E324" s="1649"/>
      <c r="F324" s="1649"/>
      <c r="G324" s="1649"/>
      <c r="H324" s="1722"/>
      <c r="I324" s="1723"/>
      <c r="J324" s="1723"/>
      <c r="K324" s="1723"/>
      <c r="L324" s="1723"/>
      <c r="M324" s="1723"/>
      <c r="N324" s="1724"/>
      <c r="O324" s="1727"/>
      <c r="P324" s="1727"/>
      <c r="Q324" s="1727"/>
      <c r="R324" s="1727"/>
      <c r="S324" s="1727"/>
      <c r="T324" s="1727"/>
      <c r="U324" s="1727"/>
      <c r="V324" s="1727"/>
      <c r="W324" s="1727"/>
      <c r="X324" s="1727"/>
      <c r="Y324" s="1727"/>
      <c r="Z324" s="1727"/>
      <c r="AA324" s="1727"/>
      <c r="AB324" s="1727"/>
      <c r="AC324" s="1727"/>
      <c r="AD324" s="1727"/>
      <c r="AE324" s="1592"/>
      <c r="AF324" s="1593"/>
      <c r="AG324" s="1593"/>
      <c r="AH324" s="1593"/>
      <c r="AI324" s="1593"/>
      <c r="AJ324" s="1593"/>
      <c r="AK324" s="1594"/>
      <c r="AL324" s="1592"/>
      <c r="AM324" s="1593"/>
      <c r="AN324" s="1593"/>
      <c r="AO324" s="1594"/>
      <c r="AP324" s="1595"/>
      <c r="AQ324" s="1595"/>
      <c r="AR324" s="1595"/>
      <c r="AS324" s="1595"/>
      <c r="AT324" s="1595"/>
      <c r="AU324" s="1595"/>
      <c r="AV324" s="1595"/>
      <c r="AW324" s="1595"/>
      <c r="AX324" s="238" t="s">
        <v>386</v>
      </c>
      <c r="AY324" s="1595"/>
      <c r="AZ324" s="1595"/>
      <c r="BA324" s="1595"/>
      <c r="BB324" s="1595"/>
      <c r="BC324" s="1595"/>
      <c r="BD324" s="1595"/>
      <c r="BE324" s="1595"/>
      <c r="BF324" s="1595"/>
      <c r="BG324" s="45"/>
      <c r="BH324" s="80"/>
      <c r="BI324" s="80"/>
      <c r="BJ324" s="80"/>
      <c r="BK324" s="80"/>
      <c r="BL324" s="80"/>
    </row>
    <row r="325" spans="1:64" ht="12.95" customHeight="1" x14ac:dyDescent="0.15">
      <c r="A325" s="1650"/>
      <c r="B325" s="1651"/>
      <c r="C325" s="1651"/>
      <c r="D325" s="1651"/>
      <c r="E325" s="1651"/>
      <c r="F325" s="1651"/>
      <c r="G325" s="1651"/>
      <c r="H325" s="966"/>
      <c r="I325" s="967"/>
      <c r="J325" s="967"/>
      <c r="K325" s="967"/>
      <c r="L325" s="967"/>
      <c r="M325" s="967"/>
      <c r="N325" s="968"/>
      <c r="O325" s="1728"/>
      <c r="P325" s="1728"/>
      <c r="Q325" s="1728"/>
      <c r="R325" s="1728"/>
      <c r="S325" s="1728"/>
      <c r="T325" s="1728"/>
      <c r="U325" s="1728"/>
      <c r="V325" s="1728"/>
      <c r="W325" s="1728"/>
      <c r="X325" s="1728"/>
      <c r="Y325" s="1728"/>
      <c r="Z325" s="1728"/>
      <c r="AA325" s="1728"/>
      <c r="AB325" s="1728"/>
      <c r="AC325" s="1728"/>
      <c r="AD325" s="1728"/>
      <c r="AE325" s="1592"/>
      <c r="AF325" s="1593"/>
      <c r="AG325" s="1593"/>
      <c r="AH325" s="1593"/>
      <c r="AI325" s="1593"/>
      <c r="AJ325" s="1593"/>
      <c r="AK325" s="1594"/>
      <c r="AL325" s="1592"/>
      <c r="AM325" s="1593"/>
      <c r="AN325" s="1593"/>
      <c r="AO325" s="1594"/>
      <c r="AP325" s="1595"/>
      <c r="AQ325" s="1595"/>
      <c r="AR325" s="1595"/>
      <c r="AS325" s="1595"/>
      <c r="AT325" s="1595"/>
      <c r="AU325" s="1595"/>
      <c r="AV325" s="1595"/>
      <c r="AW325" s="1595"/>
      <c r="AX325" s="238" t="s">
        <v>386</v>
      </c>
      <c r="AY325" s="1595"/>
      <c r="AZ325" s="1595"/>
      <c r="BA325" s="1595"/>
      <c r="BB325" s="1595"/>
      <c r="BC325" s="1595"/>
      <c r="BD325" s="1595"/>
      <c r="BE325" s="1595"/>
      <c r="BF325" s="1595"/>
      <c r="BG325" s="45"/>
      <c r="BH325" s="80"/>
      <c r="BI325" s="80"/>
      <c r="BJ325" s="80"/>
      <c r="BK325" s="80"/>
      <c r="BL325" s="80"/>
    </row>
    <row r="326" spans="1:64" ht="12.95" customHeight="1" x14ac:dyDescent="0.15">
      <c r="A326" s="1641"/>
      <c r="B326" s="1642"/>
      <c r="C326" s="1642"/>
      <c r="D326" s="1642"/>
      <c r="E326" s="1642"/>
      <c r="F326" s="1642"/>
      <c r="G326" s="1642"/>
      <c r="H326" s="963"/>
      <c r="I326" s="964"/>
      <c r="J326" s="964"/>
      <c r="K326" s="964"/>
      <c r="L326" s="964"/>
      <c r="M326" s="964"/>
      <c r="N326" s="965"/>
      <c r="O326" s="1725"/>
      <c r="P326" s="1725"/>
      <c r="Q326" s="1725"/>
      <c r="R326" s="1725"/>
      <c r="S326" s="1725"/>
      <c r="T326" s="1725"/>
      <c r="U326" s="1725"/>
      <c r="V326" s="1725"/>
      <c r="W326" s="1725"/>
      <c r="X326" s="1725"/>
      <c r="Y326" s="1725"/>
      <c r="Z326" s="1725"/>
      <c r="AA326" s="1725"/>
      <c r="AB326" s="1725"/>
      <c r="AC326" s="1725"/>
      <c r="AD326" s="1725"/>
      <c r="AE326" s="1592"/>
      <c r="AF326" s="1593"/>
      <c r="AG326" s="1593"/>
      <c r="AH326" s="1593"/>
      <c r="AI326" s="1593"/>
      <c r="AJ326" s="1593"/>
      <c r="AK326" s="1594"/>
      <c r="AL326" s="1592"/>
      <c r="AM326" s="1593"/>
      <c r="AN326" s="1593"/>
      <c r="AO326" s="1594"/>
      <c r="AP326" s="1595"/>
      <c r="AQ326" s="1595"/>
      <c r="AR326" s="1595"/>
      <c r="AS326" s="1595"/>
      <c r="AT326" s="1595"/>
      <c r="AU326" s="1595"/>
      <c r="AV326" s="1595"/>
      <c r="AW326" s="1595"/>
      <c r="AX326" s="238" t="s">
        <v>386</v>
      </c>
      <c r="AY326" s="1595"/>
      <c r="AZ326" s="1595"/>
      <c r="BA326" s="1595"/>
      <c r="BB326" s="1595"/>
      <c r="BC326" s="1595"/>
      <c r="BD326" s="1595"/>
      <c r="BE326" s="1595"/>
      <c r="BF326" s="1595"/>
      <c r="BG326" s="45"/>
      <c r="BH326" s="80"/>
      <c r="BI326" s="80"/>
      <c r="BJ326" s="80"/>
      <c r="BK326" s="80"/>
      <c r="BL326" s="80"/>
    </row>
    <row r="327" spans="1:64" ht="12.95" customHeight="1" x14ac:dyDescent="0.15">
      <c r="A327" s="1643"/>
      <c r="B327" s="1644"/>
      <c r="C327" s="1644"/>
      <c r="D327" s="1644"/>
      <c r="E327" s="1644"/>
      <c r="F327" s="1644"/>
      <c r="G327" s="1644"/>
      <c r="H327" s="1722"/>
      <c r="I327" s="1723"/>
      <c r="J327" s="1723"/>
      <c r="K327" s="1723"/>
      <c r="L327" s="1723"/>
      <c r="M327" s="1723"/>
      <c r="N327" s="1724"/>
      <c r="O327" s="1726"/>
      <c r="P327" s="1726"/>
      <c r="Q327" s="1726"/>
      <c r="R327" s="1726"/>
      <c r="S327" s="1726"/>
      <c r="T327" s="1726"/>
      <c r="U327" s="1726"/>
      <c r="V327" s="1726"/>
      <c r="W327" s="1726"/>
      <c r="X327" s="1726"/>
      <c r="Y327" s="1726"/>
      <c r="Z327" s="1726"/>
      <c r="AA327" s="1726"/>
      <c r="AB327" s="1726"/>
      <c r="AC327" s="1726"/>
      <c r="AD327" s="1726"/>
      <c r="AE327" s="1592"/>
      <c r="AF327" s="1593"/>
      <c r="AG327" s="1593"/>
      <c r="AH327" s="1593"/>
      <c r="AI327" s="1593"/>
      <c r="AJ327" s="1593"/>
      <c r="AK327" s="1594"/>
      <c r="AL327" s="1592"/>
      <c r="AM327" s="1593"/>
      <c r="AN327" s="1593"/>
      <c r="AO327" s="1594"/>
      <c r="AP327" s="1595"/>
      <c r="AQ327" s="1595"/>
      <c r="AR327" s="1595"/>
      <c r="AS327" s="1595"/>
      <c r="AT327" s="1595"/>
      <c r="AU327" s="1595"/>
      <c r="AV327" s="1595"/>
      <c r="AW327" s="1595"/>
      <c r="AX327" s="238" t="s">
        <v>386</v>
      </c>
      <c r="AY327" s="1595"/>
      <c r="AZ327" s="1595"/>
      <c r="BA327" s="1595"/>
      <c r="BB327" s="1595"/>
      <c r="BC327" s="1595"/>
      <c r="BD327" s="1595"/>
      <c r="BE327" s="1595"/>
      <c r="BF327" s="1595"/>
      <c r="BG327" s="45"/>
      <c r="BH327" s="80"/>
      <c r="BI327" s="80"/>
      <c r="BJ327" s="80"/>
      <c r="BK327" s="80"/>
      <c r="BL327" s="80"/>
    </row>
    <row r="328" spans="1:64" ht="12.95" customHeight="1" x14ac:dyDescent="0.15">
      <c r="A328" s="1643"/>
      <c r="B328" s="1644"/>
      <c r="C328" s="1644"/>
      <c r="D328" s="1644"/>
      <c r="E328" s="1644"/>
      <c r="F328" s="1644"/>
      <c r="G328" s="1644"/>
      <c r="H328" s="1722"/>
      <c r="I328" s="1723"/>
      <c r="J328" s="1723"/>
      <c r="K328" s="1723"/>
      <c r="L328" s="1723"/>
      <c r="M328" s="1723"/>
      <c r="N328" s="1724"/>
      <c r="O328" s="1726"/>
      <c r="P328" s="1726"/>
      <c r="Q328" s="1726"/>
      <c r="R328" s="1726"/>
      <c r="S328" s="1726"/>
      <c r="T328" s="1726"/>
      <c r="U328" s="1726"/>
      <c r="V328" s="1726"/>
      <c r="W328" s="1726"/>
      <c r="X328" s="1726"/>
      <c r="Y328" s="1726"/>
      <c r="Z328" s="1726"/>
      <c r="AA328" s="1726"/>
      <c r="AB328" s="1726"/>
      <c r="AC328" s="1726"/>
      <c r="AD328" s="1726"/>
      <c r="AE328" s="1592"/>
      <c r="AF328" s="1593"/>
      <c r="AG328" s="1593"/>
      <c r="AH328" s="1593"/>
      <c r="AI328" s="1593"/>
      <c r="AJ328" s="1593"/>
      <c r="AK328" s="1594"/>
      <c r="AL328" s="1592"/>
      <c r="AM328" s="1593"/>
      <c r="AN328" s="1593"/>
      <c r="AO328" s="1594"/>
      <c r="AP328" s="1595"/>
      <c r="AQ328" s="1595"/>
      <c r="AR328" s="1595"/>
      <c r="AS328" s="1595"/>
      <c r="AT328" s="1595"/>
      <c r="AU328" s="1595"/>
      <c r="AV328" s="1595"/>
      <c r="AW328" s="1595"/>
      <c r="AX328" s="238" t="s">
        <v>386</v>
      </c>
      <c r="AY328" s="1595"/>
      <c r="AZ328" s="1595"/>
      <c r="BA328" s="1595"/>
      <c r="BB328" s="1595"/>
      <c r="BC328" s="1595"/>
      <c r="BD328" s="1595"/>
      <c r="BE328" s="1595"/>
      <c r="BF328" s="1595"/>
      <c r="BG328" s="45"/>
      <c r="BH328" s="80"/>
      <c r="BI328" s="80"/>
      <c r="BJ328" s="80"/>
      <c r="BK328" s="80"/>
      <c r="BL328" s="80"/>
    </row>
    <row r="329" spans="1:64" ht="12.95" customHeight="1" x14ac:dyDescent="0.15">
      <c r="A329" s="1648"/>
      <c r="B329" s="1649"/>
      <c r="C329" s="1649"/>
      <c r="D329" s="1649"/>
      <c r="E329" s="1649"/>
      <c r="F329" s="1649"/>
      <c r="G329" s="1649"/>
      <c r="H329" s="1722"/>
      <c r="I329" s="1723"/>
      <c r="J329" s="1723"/>
      <c r="K329" s="1723"/>
      <c r="L329" s="1723"/>
      <c r="M329" s="1723"/>
      <c r="N329" s="1724"/>
      <c r="O329" s="1727"/>
      <c r="P329" s="1727"/>
      <c r="Q329" s="1727"/>
      <c r="R329" s="1727"/>
      <c r="S329" s="1727"/>
      <c r="T329" s="1727"/>
      <c r="U329" s="1727"/>
      <c r="V329" s="1727"/>
      <c r="W329" s="1727"/>
      <c r="X329" s="1727"/>
      <c r="Y329" s="1727"/>
      <c r="Z329" s="1727"/>
      <c r="AA329" s="1727"/>
      <c r="AB329" s="1727"/>
      <c r="AC329" s="1727"/>
      <c r="AD329" s="1727"/>
      <c r="AE329" s="1592"/>
      <c r="AF329" s="1593"/>
      <c r="AG329" s="1593"/>
      <c r="AH329" s="1593"/>
      <c r="AI329" s="1593"/>
      <c r="AJ329" s="1593"/>
      <c r="AK329" s="1594"/>
      <c r="AL329" s="1592"/>
      <c r="AM329" s="1593"/>
      <c r="AN329" s="1593"/>
      <c r="AO329" s="1594"/>
      <c r="AP329" s="1595"/>
      <c r="AQ329" s="1595"/>
      <c r="AR329" s="1595"/>
      <c r="AS329" s="1595"/>
      <c r="AT329" s="1595"/>
      <c r="AU329" s="1595"/>
      <c r="AV329" s="1595"/>
      <c r="AW329" s="1595"/>
      <c r="AX329" s="238" t="s">
        <v>386</v>
      </c>
      <c r="AY329" s="1595"/>
      <c r="AZ329" s="1595"/>
      <c r="BA329" s="1595"/>
      <c r="BB329" s="1595"/>
      <c r="BC329" s="1595"/>
      <c r="BD329" s="1595"/>
      <c r="BE329" s="1595"/>
      <c r="BF329" s="1595"/>
      <c r="BG329" s="45"/>
      <c r="BH329" s="80"/>
      <c r="BI329" s="80"/>
      <c r="BJ329" s="80"/>
      <c r="BK329" s="80"/>
      <c r="BL329" s="80"/>
    </row>
    <row r="330" spans="1:64" ht="12.95" customHeight="1" x14ac:dyDescent="0.15">
      <c r="A330" s="1650"/>
      <c r="B330" s="1651"/>
      <c r="C330" s="1651"/>
      <c r="D330" s="1651"/>
      <c r="E330" s="1651"/>
      <c r="F330" s="1651"/>
      <c r="G330" s="1651"/>
      <c r="H330" s="966"/>
      <c r="I330" s="967"/>
      <c r="J330" s="967"/>
      <c r="K330" s="967"/>
      <c r="L330" s="967"/>
      <c r="M330" s="967"/>
      <c r="N330" s="968"/>
      <c r="O330" s="1728"/>
      <c r="P330" s="1728"/>
      <c r="Q330" s="1728"/>
      <c r="R330" s="1728"/>
      <c r="S330" s="1728"/>
      <c r="T330" s="1728"/>
      <c r="U330" s="1728"/>
      <c r="V330" s="1728"/>
      <c r="W330" s="1728"/>
      <c r="X330" s="1728"/>
      <c r="Y330" s="1728"/>
      <c r="Z330" s="1728"/>
      <c r="AA330" s="1728"/>
      <c r="AB330" s="1728"/>
      <c r="AC330" s="1728"/>
      <c r="AD330" s="1728"/>
      <c r="AE330" s="1592"/>
      <c r="AF330" s="1593"/>
      <c r="AG330" s="1593"/>
      <c r="AH330" s="1593"/>
      <c r="AI330" s="1593"/>
      <c r="AJ330" s="1593"/>
      <c r="AK330" s="1594"/>
      <c r="AL330" s="1592"/>
      <c r="AM330" s="1593"/>
      <c r="AN330" s="1593"/>
      <c r="AO330" s="1594"/>
      <c r="AP330" s="1595"/>
      <c r="AQ330" s="1595"/>
      <c r="AR330" s="1595"/>
      <c r="AS330" s="1595"/>
      <c r="AT330" s="1595"/>
      <c r="AU330" s="1595"/>
      <c r="AV330" s="1595"/>
      <c r="AW330" s="1595"/>
      <c r="AX330" s="238" t="s">
        <v>386</v>
      </c>
      <c r="AY330" s="1595"/>
      <c r="AZ330" s="1595"/>
      <c r="BA330" s="1595"/>
      <c r="BB330" s="1595"/>
      <c r="BC330" s="1595"/>
      <c r="BD330" s="1595"/>
      <c r="BE330" s="1595"/>
      <c r="BF330" s="1595"/>
      <c r="BG330" s="45"/>
      <c r="BH330" s="80"/>
      <c r="BI330" s="80"/>
      <c r="BJ330" s="80"/>
      <c r="BK330" s="80"/>
      <c r="BL330" s="80"/>
    </row>
    <row r="331" spans="1:64" ht="12.95" customHeight="1" x14ac:dyDescent="0.15">
      <c r="A331" s="1641"/>
      <c r="B331" s="1642"/>
      <c r="C331" s="1642"/>
      <c r="D331" s="1642"/>
      <c r="E331" s="1642"/>
      <c r="F331" s="1642"/>
      <c r="G331" s="1642"/>
      <c r="H331" s="963"/>
      <c r="I331" s="964"/>
      <c r="J331" s="964"/>
      <c r="K331" s="964"/>
      <c r="L331" s="964"/>
      <c r="M331" s="964"/>
      <c r="N331" s="965"/>
      <c r="O331" s="1725"/>
      <c r="P331" s="1725"/>
      <c r="Q331" s="1725"/>
      <c r="R331" s="1725"/>
      <c r="S331" s="1725"/>
      <c r="T331" s="1725"/>
      <c r="U331" s="1725"/>
      <c r="V331" s="1725"/>
      <c r="W331" s="1725"/>
      <c r="X331" s="1725"/>
      <c r="Y331" s="1725"/>
      <c r="Z331" s="1725"/>
      <c r="AA331" s="1725"/>
      <c r="AB331" s="1725"/>
      <c r="AC331" s="1725"/>
      <c r="AD331" s="1725"/>
      <c r="AE331" s="1592"/>
      <c r="AF331" s="1593"/>
      <c r="AG331" s="1593"/>
      <c r="AH331" s="1593"/>
      <c r="AI331" s="1593"/>
      <c r="AJ331" s="1593"/>
      <c r="AK331" s="1594"/>
      <c r="AL331" s="1592"/>
      <c r="AM331" s="1593"/>
      <c r="AN331" s="1593"/>
      <c r="AO331" s="1594"/>
      <c r="AP331" s="1595"/>
      <c r="AQ331" s="1595"/>
      <c r="AR331" s="1595"/>
      <c r="AS331" s="1595"/>
      <c r="AT331" s="1595"/>
      <c r="AU331" s="1595"/>
      <c r="AV331" s="1595"/>
      <c r="AW331" s="1595"/>
      <c r="AX331" s="238" t="s">
        <v>386</v>
      </c>
      <c r="AY331" s="1595"/>
      <c r="AZ331" s="1595"/>
      <c r="BA331" s="1595"/>
      <c r="BB331" s="1595"/>
      <c r="BC331" s="1595"/>
      <c r="BD331" s="1595"/>
      <c r="BE331" s="1595"/>
      <c r="BF331" s="1595"/>
      <c r="BG331" s="45"/>
      <c r="BH331" s="80"/>
      <c r="BI331" s="80"/>
      <c r="BJ331" s="80"/>
      <c r="BK331" s="80"/>
      <c r="BL331" s="80"/>
    </row>
    <row r="332" spans="1:64" ht="12.95" customHeight="1" x14ac:dyDescent="0.15">
      <c r="A332" s="1643"/>
      <c r="B332" s="1644"/>
      <c r="C332" s="1644"/>
      <c r="D332" s="1644"/>
      <c r="E332" s="1644"/>
      <c r="F332" s="1644"/>
      <c r="G332" s="1644"/>
      <c r="H332" s="1722"/>
      <c r="I332" s="1723"/>
      <c r="J332" s="1723"/>
      <c r="K332" s="1723"/>
      <c r="L332" s="1723"/>
      <c r="M332" s="1723"/>
      <c r="N332" s="1724"/>
      <c r="O332" s="1726"/>
      <c r="P332" s="1726"/>
      <c r="Q332" s="1726"/>
      <c r="R332" s="1726"/>
      <c r="S332" s="1726"/>
      <c r="T332" s="1726"/>
      <c r="U332" s="1726"/>
      <c r="V332" s="1726"/>
      <c r="W332" s="1726"/>
      <c r="X332" s="1726"/>
      <c r="Y332" s="1726"/>
      <c r="Z332" s="1726"/>
      <c r="AA332" s="1726"/>
      <c r="AB332" s="1726"/>
      <c r="AC332" s="1726"/>
      <c r="AD332" s="1726"/>
      <c r="AE332" s="1592"/>
      <c r="AF332" s="1593"/>
      <c r="AG332" s="1593"/>
      <c r="AH332" s="1593"/>
      <c r="AI332" s="1593"/>
      <c r="AJ332" s="1593"/>
      <c r="AK332" s="1594"/>
      <c r="AL332" s="1592"/>
      <c r="AM332" s="1593"/>
      <c r="AN332" s="1593"/>
      <c r="AO332" s="1594"/>
      <c r="AP332" s="1595"/>
      <c r="AQ332" s="1595"/>
      <c r="AR332" s="1595"/>
      <c r="AS332" s="1595"/>
      <c r="AT332" s="1595"/>
      <c r="AU332" s="1595"/>
      <c r="AV332" s="1595"/>
      <c r="AW332" s="1595"/>
      <c r="AX332" s="238" t="s">
        <v>386</v>
      </c>
      <c r="AY332" s="1595"/>
      <c r="AZ332" s="1595"/>
      <c r="BA332" s="1595"/>
      <c r="BB332" s="1595"/>
      <c r="BC332" s="1595"/>
      <c r="BD332" s="1595"/>
      <c r="BE332" s="1595"/>
      <c r="BF332" s="1595"/>
      <c r="BG332" s="45"/>
      <c r="BH332" s="80"/>
      <c r="BI332" s="80"/>
      <c r="BJ332" s="80"/>
      <c r="BK332" s="80"/>
      <c r="BL332" s="80"/>
    </row>
    <row r="333" spans="1:64" ht="12.95" customHeight="1" x14ac:dyDescent="0.15">
      <c r="A333" s="1643"/>
      <c r="B333" s="1644"/>
      <c r="C333" s="1644"/>
      <c r="D333" s="1644"/>
      <c r="E333" s="1644"/>
      <c r="F333" s="1644"/>
      <c r="G333" s="1644"/>
      <c r="H333" s="1722"/>
      <c r="I333" s="1723"/>
      <c r="J333" s="1723"/>
      <c r="K333" s="1723"/>
      <c r="L333" s="1723"/>
      <c r="M333" s="1723"/>
      <c r="N333" s="1724"/>
      <c r="O333" s="1726"/>
      <c r="P333" s="1726"/>
      <c r="Q333" s="1726"/>
      <c r="R333" s="1726"/>
      <c r="S333" s="1726"/>
      <c r="T333" s="1726"/>
      <c r="U333" s="1726"/>
      <c r="V333" s="1726"/>
      <c r="W333" s="1726"/>
      <c r="X333" s="1726"/>
      <c r="Y333" s="1726"/>
      <c r="Z333" s="1726"/>
      <c r="AA333" s="1726"/>
      <c r="AB333" s="1726"/>
      <c r="AC333" s="1726"/>
      <c r="AD333" s="1726"/>
      <c r="AE333" s="1592"/>
      <c r="AF333" s="1593"/>
      <c r="AG333" s="1593"/>
      <c r="AH333" s="1593"/>
      <c r="AI333" s="1593"/>
      <c r="AJ333" s="1593"/>
      <c r="AK333" s="1594"/>
      <c r="AL333" s="1592"/>
      <c r="AM333" s="1593"/>
      <c r="AN333" s="1593"/>
      <c r="AO333" s="1594"/>
      <c r="AP333" s="1595"/>
      <c r="AQ333" s="1595"/>
      <c r="AR333" s="1595"/>
      <c r="AS333" s="1595"/>
      <c r="AT333" s="1595"/>
      <c r="AU333" s="1595"/>
      <c r="AV333" s="1595"/>
      <c r="AW333" s="1595"/>
      <c r="AX333" s="238" t="s">
        <v>386</v>
      </c>
      <c r="AY333" s="1595"/>
      <c r="AZ333" s="1595"/>
      <c r="BA333" s="1595"/>
      <c r="BB333" s="1595"/>
      <c r="BC333" s="1595"/>
      <c r="BD333" s="1595"/>
      <c r="BE333" s="1595"/>
      <c r="BF333" s="1595"/>
      <c r="BG333" s="45"/>
      <c r="BH333" s="80"/>
      <c r="BI333" s="80"/>
      <c r="BJ333" s="80"/>
      <c r="BK333" s="80"/>
      <c r="BL333" s="80"/>
    </row>
    <row r="334" spans="1:64" ht="12.95" customHeight="1" x14ac:dyDescent="0.15">
      <c r="A334" s="1648"/>
      <c r="B334" s="1649"/>
      <c r="C334" s="1649"/>
      <c r="D334" s="1649"/>
      <c r="E334" s="1649"/>
      <c r="F334" s="1649"/>
      <c r="G334" s="1649"/>
      <c r="H334" s="1722"/>
      <c r="I334" s="1723"/>
      <c r="J334" s="1723"/>
      <c r="K334" s="1723"/>
      <c r="L334" s="1723"/>
      <c r="M334" s="1723"/>
      <c r="N334" s="1724"/>
      <c r="O334" s="1727"/>
      <c r="P334" s="1727"/>
      <c r="Q334" s="1727"/>
      <c r="R334" s="1727"/>
      <c r="S334" s="1727"/>
      <c r="T334" s="1727"/>
      <c r="U334" s="1727"/>
      <c r="V334" s="1727"/>
      <c r="W334" s="1727"/>
      <c r="X334" s="1727"/>
      <c r="Y334" s="1727"/>
      <c r="Z334" s="1727"/>
      <c r="AA334" s="1727"/>
      <c r="AB334" s="1727"/>
      <c r="AC334" s="1727"/>
      <c r="AD334" s="1727"/>
      <c r="AE334" s="1592"/>
      <c r="AF334" s="1593"/>
      <c r="AG334" s="1593"/>
      <c r="AH334" s="1593"/>
      <c r="AI334" s="1593"/>
      <c r="AJ334" s="1593"/>
      <c r="AK334" s="1594"/>
      <c r="AL334" s="1592"/>
      <c r="AM334" s="1593"/>
      <c r="AN334" s="1593"/>
      <c r="AO334" s="1594"/>
      <c r="AP334" s="1595"/>
      <c r="AQ334" s="1595"/>
      <c r="AR334" s="1595"/>
      <c r="AS334" s="1595"/>
      <c r="AT334" s="1595"/>
      <c r="AU334" s="1595"/>
      <c r="AV334" s="1595"/>
      <c r="AW334" s="1595"/>
      <c r="AX334" s="238" t="s">
        <v>386</v>
      </c>
      <c r="AY334" s="1595"/>
      <c r="AZ334" s="1595"/>
      <c r="BA334" s="1595"/>
      <c r="BB334" s="1595"/>
      <c r="BC334" s="1595"/>
      <c r="BD334" s="1595"/>
      <c r="BE334" s="1595"/>
      <c r="BF334" s="1595"/>
      <c r="BG334" s="45"/>
      <c r="BH334" s="80"/>
      <c r="BI334" s="80"/>
      <c r="BJ334" s="80"/>
      <c r="BK334" s="80"/>
      <c r="BL334" s="80"/>
    </row>
    <row r="335" spans="1:64" ht="12.95" customHeight="1" x14ac:dyDescent="0.15">
      <c r="A335" s="1650"/>
      <c r="B335" s="1651"/>
      <c r="C335" s="1651"/>
      <c r="D335" s="1651"/>
      <c r="E335" s="1651"/>
      <c r="F335" s="1651"/>
      <c r="G335" s="1651"/>
      <c r="H335" s="966"/>
      <c r="I335" s="967"/>
      <c r="J335" s="967"/>
      <c r="K335" s="967"/>
      <c r="L335" s="967"/>
      <c r="M335" s="967"/>
      <c r="N335" s="968"/>
      <c r="O335" s="1728"/>
      <c r="P335" s="1728"/>
      <c r="Q335" s="1728"/>
      <c r="R335" s="1728"/>
      <c r="S335" s="1728"/>
      <c r="T335" s="1728"/>
      <c r="U335" s="1728"/>
      <c r="V335" s="1728"/>
      <c r="W335" s="1728"/>
      <c r="X335" s="1728"/>
      <c r="Y335" s="1728"/>
      <c r="Z335" s="1728"/>
      <c r="AA335" s="1728"/>
      <c r="AB335" s="1728"/>
      <c r="AC335" s="1728"/>
      <c r="AD335" s="1728"/>
      <c r="AE335" s="1592"/>
      <c r="AF335" s="1593"/>
      <c r="AG335" s="1593"/>
      <c r="AH335" s="1593"/>
      <c r="AI335" s="1593"/>
      <c r="AJ335" s="1593"/>
      <c r="AK335" s="1594"/>
      <c r="AL335" s="1592"/>
      <c r="AM335" s="1593"/>
      <c r="AN335" s="1593"/>
      <c r="AO335" s="1594"/>
      <c r="AP335" s="1595"/>
      <c r="AQ335" s="1595"/>
      <c r="AR335" s="1595"/>
      <c r="AS335" s="1595"/>
      <c r="AT335" s="1595"/>
      <c r="AU335" s="1595"/>
      <c r="AV335" s="1595"/>
      <c r="AW335" s="1595"/>
      <c r="AX335" s="238" t="s">
        <v>386</v>
      </c>
      <c r="AY335" s="1595"/>
      <c r="AZ335" s="1595"/>
      <c r="BA335" s="1595"/>
      <c r="BB335" s="1595"/>
      <c r="BC335" s="1595"/>
      <c r="BD335" s="1595"/>
      <c r="BE335" s="1595"/>
      <c r="BF335" s="1595"/>
      <c r="BG335" s="45"/>
      <c r="BH335" s="80"/>
      <c r="BI335" s="80"/>
      <c r="BJ335" s="80"/>
      <c r="BK335" s="80"/>
      <c r="BL335" s="80"/>
    </row>
    <row r="336" spans="1:64" ht="14.1" customHeight="1" x14ac:dyDescent="0.15">
      <c r="A336" s="1688" t="s">
        <v>20</v>
      </c>
      <c r="B336" s="738"/>
      <c r="C336" s="738"/>
      <c r="D336" s="738"/>
      <c r="E336" s="738"/>
      <c r="F336" s="738"/>
      <c r="G336" s="756"/>
      <c r="H336" s="208" t="s">
        <v>409</v>
      </c>
      <c r="I336" s="1667" t="str">
        <f>IF(SUM(H286:N335)=0," ",SUM(H286:N335))</f>
        <v xml:space="preserve"> </v>
      </c>
      <c r="J336" s="1667"/>
      <c r="K336" s="1667"/>
      <c r="L336" s="1667"/>
      <c r="M336" s="1667"/>
      <c r="N336" s="209" t="s">
        <v>149</v>
      </c>
      <c r="O336" s="1729"/>
      <c r="P336" s="1729"/>
      <c r="Q336" s="1729"/>
      <c r="R336" s="1729"/>
      <c r="S336" s="1729"/>
      <c r="T336" s="1729"/>
      <c r="U336" s="1729"/>
      <c r="V336" s="1729"/>
      <c r="W336" s="1729"/>
      <c r="X336" s="1729"/>
      <c r="Y336" s="1729"/>
      <c r="Z336" s="1729"/>
      <c r="AA336" s="1729"/>
      <c r="AB336" s="1729"/>
      <c r="AC336" s="1729"/>
      <c r="AD336" s="1729"/>
      <c r="AE336" s="1729"/>
      <c r="AF336" s="1729"/>
      <c r="AG336" s="1729"/>
      <c r="AH336" s="1729"/>
      <c r="AI336" s="1729"/>
      <c r="AJ336" s="1729"/>
      <c r="AK336" s="1729"/>
      <c r="AL336" s="1689" t="str">
        <f>IF(SUM(AL286:AO335)=0," ",SUM(AL286:AO335))</f>
        <v xml:space="preserve"> </v>
      </c>
      <c r="AM336" s="1690"/>
      <c r="AN336" s="1690"/>
      <c r="AO336" s="1691"/>
      <c r="AP336" s="1701"/>
      <c r="AQ336" s="1702"/>
      <c r="AR336" s="1702"/>
      <c r="AS336" s="1702"/>
      <c r="AT336" s="1702"/>
      <c r="AU336" s="1702"/>
      <c r="AV336" s="1702"/>
      <c r="AW336" s="1702"/>
      <c r="AX336" s="212" t="s">
        <v>409</v>
      </c>
      <c r="AY336" s="1686">
        <f>(AE286*AL286)+(AE287*AL287)+(AE288*AL288)+(AE289*AL289)+(AE290*AL290)+(AE291*AL291)+(AE292*AL292)+(AE293*AL293)+(AE294*AL294)+(AE295*AL295)+(AE296*AL296)+(AE297*AL297)+(AE298*AL298)+(AE299*AL299)+(AE300*AL300)+(AE301*AL301)+(AE302*AL302)+(AE303*AL303)+(AE304*AL304)+(AE305*AL305)+(AE306*AL306)+(AE307*AL307)+(AE308*AL308)+(AE309*AL309)+(AE310*AL310)+(AE311*AL311)+(AE312*AL312)+(AE313*AL313)+(AE314*AL314)+(AE315*AL315)+(AE316*AL316)+(AE317*AL317)+(AE318*AL318)+(AE319*AL319)+(AE320*AL320)+(AE321*AL321)+(AE322*AL322)+(AE323*AL323)+(AE324*AL324)+(AE325*AL325)+(AE326*AL326)+(AE327*AL327)+(AE328*AL328)+(AE329*AL329)+(AE330*AL330)+(AE331*AL331)+(AE332*AL332)+(AE333*AL333)+(AE334*AL334)+(AE335*AL335)</f>
        <v>0</v>
      </c>
      <c r="AZ336" s="1686"/>
      <c r="BA336" s="1686"/>
      <c r="BB336" s="1686"/>
      <c r="BC336" s="1686"/>
      <c r="BD336" s="1686"/>
      <c r="BE336" s="1686"/>
      <c r="BF336" s="215" t="s">
        <v>149</v>
      </c>
      <c r="BG336" s="42"/>
    </row>
    <row r="337" spans="1:59" ht="18" customHeight="1" x14ac:dyDescent="0.15">
      <c r="A337" s="1692" t="s">
        <v>148</v>
      </c>
      <c r="B337" s="739"/>
      <c r="C337" s="739"/>
      <c r="D337" s="739"/>
      <c r="E337" s="739"/>
      <c r="F337" s="739"/>
      <c r="G337" s="1693"/>
      <c r="H337" s="1694" t="str">
        <f>IF(SUM(I336)=0," ",SUM('報告書(１葉)'!I59)+SUM(I64)+SUM(I132)+SUM(I200)+SUM(I268)+SUM(I336))</f>
        <v xml:space="preserve"> </v>
      </c>
      <c r="I337" s="1695"/>
      <c r="J337" s="1695"/>
      <c r="K337" s="1695"/>
      <c r="L337" s="1695"/>
      <c r="M337" s="1695"/>
      <c r="N337" s="1696"/>
      <c r="O337" s="1730"/>
      <c r="P337" s="1730"/>
      <c r="Q337" s="1730"/>
      <c r="R337" s="1730"/>
      <c r="S337" s="1730"/>
      <c r="T337" s="1730"/>
      <c r="U337" s="1730"/>
      <c r="V337" s="1730"/>
      <c r="W337" s="1730"/>
      <c r="X337" s="1730"/>
      <c r="Y337" s="1730"/>
      <c r="Z337" s="1730"/>
      <c r="AA337" s="1730"/>
      <c r="AB337" s="1730"/>
      <c r="AC337" s="1730"/>
      <c r="AD337" s="1730"/>
      <c r="AE337" s="1730"/>
      <c r="AF337" s="1730"/>
      <c r="AG337" s="1730"/>
      <c r="AH337" s="1730"/>
      <c r="AI337" s="1730"/>
      <c r="AJ337" s="1730"/>
      <c r="AK337" s="1730"/>
      <c r="AL337" s="1697" t="str">
        <f>IF(SUM(AL336)=0," ",SUM('報告書(１葉)'!AL59)+SUM(AL64)+SUM(AL132)+SUM(AL200)+SUM(AL268)+SUM(AL336))</f>
        <v xml:space="preserve"> </v>
      </c>
      <c r="AM337" s="1698"/>
      <c r="AN337" s="1698"/>
      <c r="AO337" s="1699"/>
      <c r="AP337" s="1703"/>
      <c r="AQ337" s="1704"/>
      <c r="AR337" s="1704"/>
      <c r="AS337" s="1704"/>
      <c r="AT337" s="1704"/>
      <c r="AU337" s="1704"/>
      <c r="AV337" s="1704"/>
      <c r="AW337" s="1704"/>
      <c r="AX337" s="241"/>
      <c r="AY337" s="1700" t="str">
        <f>IF(SUM(AY336)=0," ",SUM('報告書(１葉)'!AY59)+SUM(AY64)+SUM(AY132)+SUM(AY200)+SUM(AY268)+SUM(AY336))</f>
        <v xml:space="preserve"> </v>
      </c>
      <c r="AZ337" s="1700"/>
      <c r="BA337" s="1700"/>
      <c r="BB337" s="1700"/>
      <c r="BC337" s="1700"/>
      <c r="BD337" s="1700"/>
      <c r="BE337" s="1700"/>
      <c r="BF337" s="242"/>
      <c r="BG337" s="42"/>
    </row>
    <row r="338" spans="1:59" ht="10.35" customHeight="1" x14ac:dyDescent="0.15">
      <c r="A338" s="51" t="s">
        <v>320</v>
      </c>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c r="AT338" s="42"/>
      <c r="AU338" s="42"/>
      <c r="AV338" s="42"/>
      <c r="AW338" s="42"/>
      <c r="AX338" s="42"/>
      <c r="AY338" s="42"/>
      <c r="AZ338" s="42"/>
      <c r="BA338" s="42"/>
      <c r="BB338" s="42"/>
      <c r="BC338" s="42"/>
      <c r="BD338" s="42"/>
      <c r="BE338" s="42"/>
      <c r="BF338" s="42"/>
      <c r="BG338" s="42"/>
    </row>
    <row r="339" spans="1:59" ht="10.35" customHeight="1" x14ac:dyDescent="0.15">
      <c r="A339" s="51" t="s">
        <v>485</v>
      </c>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2"/>
      <c r="AU339" s="42"/>
      <c r="AV339" s="42"/>
      <c r="AW339" s="42"/>
      <c r="AX339" s="42"/>
      <c r="AY339" s="42"/>
      <c r="AZ339" s="42"/>
      <c r="BA339" s="42"/>
      <c r="BB339" s="42"/>
      <c r="BC339" s="42"/>
      <c r="BD339" s="42"/>
      <c r="BE339" s="42"/>
      <c r="BF339" s="42"/>
      <c r="BG339" s="42"/>
    </row>
    <row r="340" spans="1:59" ht="10.35" customHeight="1" x14ac:dyDescent="0.15">
      <c r="A340" s="51" t="s">
        <v>187</v>
      </c>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2"/>
      <c r="AU340" s="42"/>
      <c r="AV340" s="42"/>
      <c r="AW340" s="42"/>
      <c r="AX340" s="42"/>
      <c r="AY340" s="42"/>
      <c r="AZ340" s="42"/>
      <c r="BA340" s="42"/>
      <c r="BB340" s="42"/>
      <c r="BC340" s="42"/>
      <c r="BD340" s="42"/>
      <c r="BE340" s="42"/>
      <c r="BF340" s="42"/>
      <c r="BG340" s="42"/>
    </row>
    <row r="341" spans="1:59" ht="9.9499999999999993" customHeight="1" x14ac:dyDescent="0.15">
      <c r="A341" s="40" t="s">
        <v>482</v>
      </c>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1"/>
      <c r="AB341" s="42"/>
      <c r="AC341" s="42"/>
      <c r="AD341" s="42"/>
      <c r="AE341" s="41"/>
      <c r="AF341" s="42"/>
      <c r="AG341" s="42"/>
      <c r="AH341" s="42"/>
      <c r="AI341" s="42"/>
      <c r="AJ341" s="42"/>
      <c r="AK341" s="42"/>
      <c r="AL341" s="42"/>
      <c r="AM341" s="42"/>
      <c r="AN341" s="42"/>
      <c r="AO341" s="42"/>
      <c r="AP341" s="42"/>
      <c r="AQ341" s="42"/>
      <c r="AR341" s="42"/>
      <c r="AS341" s="42"/>
      <c r="AT341" s="42"/>
      <c r="AU341" s="42"/>
      <c r="AV341" s="42"/>
      <c r="AW341" s="42"/>
      <c r="AX341" s="42"/>
      <c r="AY341" s="42"/>
      <c r="AZ341" s="42"/>
      <c r="BA341" s="42"/>
      <c r="BB341" s="42"/>
      <c r="BC341" s="42"/>
      <c r="BD341" s="42"/>
      <c r="BE341" s="42"/>
      <c r="BF341" s="42"/>
      <c r="BG341" s="42"/>
    </row>
    <row r="342" spans="1:59" ht="9.9499999999999993" customHeight="1" x14ac:dyDescent="0.15">
      <c r="A342" s="40"/>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1"/>
      <c r="AB342" s="42"/>
      <c r="AC342" s="42"/>
      <c r="AD342" s="42"/>
      <c r="AE342" s="41"/>
      <c r="AF342" s="42"/>
      <c r="AG342" s="42"/>
      <c r="AH342" s="42"/>
      <c r="AI342" s="42"/>
      <c r="AJ342" s="42"/>
      <c r="AK342" s="42"/>
      <c r="AL342" s="42"/>
      <c r="AM342" s="42"/>
      <c r="AN342" s="42"/>
      <c r="AO342" s="42"/>
      <c r="AP342" s="42"/>
      <c r="AQ342" s="42"/>
      <c r="AR342" s="42"/>
      <c r="AS342" s="42"/>
      <c r="AT342" s="42"/>
      <c r="AU342" s="42"/>
      <c r="AV342" s="42"/>
      <c r="AW342" s="42"/>
      <c r="AX342" s="42"/>
      <c r="AY342" s="42"/>
      <c r="AZ342" s="42"/>
      <c r="BA342" s="42"/>
      <c r="BB342" s="42"/>
      <c r="BC342" s="42"/>
      <c r="BD342" s="42"/>
      <c r="BE342" s="42"/>
      <c r="BF342" s="42"/>
      <c r="BG342" s="42"/>
    </row>
    <row r="343" spans="1:59" ht="9.9499999999999993" customHeight="1" x14ac:dyDescent="0.1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2"/>
      <c r="AU343" s="42"/>
      <c r="AV343" s="42"/>
      <c r="AW343" s="42"/>
      <c r="AX343" s="42"/>
      <c r="AY343" s="42"/>
      <c r="AZ343" s="42"/>
      <c r="BA343" s="42"/>
      <c r="BB343" s="42"/>
      <c r="BC343" s="42"/>
      <c r="BD343" s="42"/>
      <c r="BE343" s="42"/>
      <c r="BF343" s="42"/>
      <c r="BG343" s="42"/>
    </row>
    <row r="344" spans="1:59" ht="9.9499999999999993" customHeight="1" x14ac:dyDescent="0.15">
      <c r="A344" s="41"/>
      <c r="B344" s="41"/>
      <c r="C344" s="41"/>
      <c r="D344" s="41"/>
      <c r="E344" s="41"/>
      <c r="F344" s="41"/>
      <c r="G344" s="41"/>
      <c r="H344" s="41"/>
      <c r="I344" s="41"/>
      <c r="J344" s="41"/>
      <c r="K344" s="41"/>
      <c r="L344" s="41"/>
      <c r="M344" s="41"/>
      <c r="N344" s="1705" t="s">
        <v>198</v>
      </c>
      <c r="O344" s="1706"/>
      <c r="P344" s="1706"/>
      <c r="Q344" s="1706"/>
      <c r="R344" s="1706"/>
      <c r="S344" s="1706"/>
      <c r="T344" s="1706"/>
      <c r="U344" s="1706"/>
      <c r="V344" s="1706"/>
      <c r="W344" s="1706"/>
      <c r="X344" s="1706"/>
      <c r="Y344" s="1706"/>
      <c r="Z344" s="1706"/>
      <c r="AA344" s="1706"/>
      <c r="AB344" s="1706"/>
      <c r="AC344" s="1706"/>
      <c r="AD344" s="1706"/>
      <c r="AE344" s="1706"/>
      <c r="AF344" s="1706"/>
      <c r="AG344" s="1706"/>
      <c r="AH344" s="1706"/>
      <c r="AI344" s="1706"/>
      <c r="AJ344" s="1706"/>
      <c r="AK344" s="1706"/>
      <c r="AL344" s="1706"/>
      <c r="AM344" s="1706"/>
      <c r="AN344" s="1706"/>
      <c r="AO344" s="1706"/>
      <c r="AP344" s="1706"/>
      <c r="AQ344" s="1706"/>
      <c r="AR344" s="1706"/>
      <c r="AS344" s="1706"/>
      <c r="AT344" s="1706"/>
      <c r="AU344" s="1706"/>
      <c r="AV344" s="42"/>
      <c r="AW344" s="42"/>
      <c r="AX344" s="42"/>
      <c r="AY344" s="42"/>
      <c r="AZ344" s="42"/>
      <c r="BA344" s="42"/>
      <c r="BB344" s="42"/>
      <c r="BC344" s="42"/>
      <c r="BD344" s="42"/>
      <c r="BE344" s="42"/>
      <c r="BF344" s="42"/>
      <c r="BG344" s="42"/>
    </row>
    <row r="345" spans="1:59" ht="9.9499999999999993" customHeight="1" x14ac:dyDescent="0.15">
      <c r="A345" s="41"/>
      <c r="B345" s="41"/>
      <c r="C345" s="41"/>
      <c r="D345" s="41"/>
      <c r="E345" s="41"/>
      <c r="F345" s="41"/>
      <c r="G345" s="41"/>
      <c r="H345" s="41"/>
      <c r="I345" s="41"/>
      <c r="J345" s="41"/>
      <c r="K345" s="41"/>
      <c r="L345" s="41"/>
      <c r="M345" s="41"/>
      <c r="N345" s="1706"/>
      <c r="O345" s="1706"/>
      <c r="P345" s="1706"/>
      <c r="Q345" s="1706"/>
      <c r="R345" s="1706"/>
      <c r="S345" s="1706"/>
      <c r="T345" s="1706"/>
      <c r="U345" s="1706"/>
      <c r="V345" s="1706"/>
      <c r="W345" s="1706"/>
      <c r="X345" s="1706"/>
      <c r="Y345" s="1706"/>
      <c r="Z345" s="1706"/>
      <c r="AA345" s="1706"/>
      <c r="AB345" s="1706"/>
      <c r="AC345" s="1706"/>
      <c r="AD345" s="1706"/>
      <c r="AE345" s="1706"/>
      <c r="AF345" s="1706"/>
      <c r="AG345" s="1706"/>
      <c r="AH345" s="1706"/>
      <c r="AI345" s="1706"/>
      <c r="AJ345" s="1706"/>
      <c r="AK345" s="1706"/>
      <c r="AL345" s="1706"/>
      <c r="AM345" s="1706"/>
      <c r="AN345" s="1706"/>
      <c r="AO345" s="1706"/>
      <c r="AP345" s="1706"/>
      <c r="AQ345" s="1706"/>
      <c r="AR345" s="1706"/>
      <c r="AS345" s="1706"/>
      <c r="AT345" s="1706"/>
      <c r="AU345" s="1706"/>
      <c r="AV345" s="42"/>
      <c r="AW345" s="42"/>
      <c r="AX345" s="42"/>
      <c r="AY345" s="42"/>
      <c r="AZ345" s="42"/>
      <c r="BA345" s="42"/>
      <c r="BB345" s="42"/>
      <c r="BC345" s="42"/>
      <c r="BD345" s="42"/>
      <c r="BE345" s="42"/>
      <c r="BF345" s="42"/>
      <c r="BG345" s="42"/>
    </row>
    <row r="346" spans="1:59" ht="9.9499999999999993" customHeight="1" x14ac:dyDescent="0.15">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M346" s="41"/>
      <c r="AN346" s="41"/>
      <c r="AO346" s="41"/>
      <c r="AP346" s="41"/>
      <c r="AQ346" s="42"/>
      <c r="AR346" s="42"/>
      <c r="AS346" s="42"/>
      <c r="AT346" s="42"/>
      <c r="AU346" s="42"/>
      <c r="AV346" s="42"/>
      <c r="AW346" s="42"/>
      <c r="AX346" s="42"/>
      <c r="AY346" s="42"/>
      <c r="AZ346" s="42"/>
      <c r="BA346" s="42"/>
      <c r="BB346" s="42"/>
      <c r="BC346" s="214" t="s">
        <v>421</v>
      </c>
      <c r="BD346" s="42"/>
      <c r="BE346" s="42"/>
      <c r="BF346" s="42"/>
      <c r="BG346" s="42"/>
    </row>
    <row r="347" spans="1:59" ht="12" customHeight="1" x14ac:dyDescent="0.15">
      <c r="A347" s="1399" t="s">
        <v>483</v>
      </c>
      <c r="B347" s="1400"/>
      <c r="C347" s="1400"/>
      <c r="D347" s="1400"/>
      <c r="E347" s="1400"/>
      <c r="F347" s="1400"/>
      <c r="G347" s="1400"/>
      <c r="H347" s="1400"/>
      <c r="I347" s="1400"/>
      <c r="J347" s="1400"/>
      <c r="K347" s="1400"/>
      <c r="L347" s="1400"/>
      <c r="M347" s="1400"/>
      <c r="N347" s="1401"/>
      <c r="O347" s="1710">
        <f>IF(ISBLANK('報告書(１葉)'!AH11)," ",'報告書(１葉)'!AH11)</f>
        <v>0</v>
      </c>
      <c r="P347" s="1711"/>
      <c r="Q347" s="1711"/>
      <c r="R347" s="1711"/>
      <c r="S347" s="1711"/>
      <c r="T347" s="1711"/>
      <c r="U347" s="1711"/>
      <c r="V347" s="1711"/>
      <c r="W347" s="1711"/>
      <c r="X347" s="1711"/>
      <c r="Y347" s="1711"/>
      <c r="Z347" s="1711"/>
      <c r="AA347" s="1711"/>
      <c r="AB347" s="1711"/>
      <c r="AC347" s="1711"/>
      <c r="AD347" s="1711"/>
      <c r="AE347" s="1711"/>
      <c r="AF347" s="1711"/>
      <c r="AG347" s="1711"/>
      <c r="AH347" s="1711"/>
      <c r="AI347" s="1711"/>
      <c r="AJ347" s="1711"/>
      <c r="AK347" s="1711"/>
      <c r="AL347" s="1711"/>
      <c r="AM347" s="1711"/>
      <c r="AN347" s="1711"/>
      <c r="AO347" s="1711"/>
      <c r="AP347" s="1711"/>
      <c r="AQ347" s="1711"/>
      <c r="AR347" s="1711"/>
      <c r="AS347" s="1711"/>
      <c r="AT347" s="1711"/>
      <c r="AU347" s="1711"/>
      <c r="AV347" s="1711"/>
      <c r="AW347" s="1711"/>
      <c r="AX347" s="1711"/>
      <c r="AY347" s="1711"/>
      <c r="AZ347" s="1711"/>
      <c r="BA347" s="1711"/>
      <c r="BB347" s="1711"/>
      <c r="BC347" s="1711"/>
      <c r="BD347" s="1711"/>
      <c r="BE347" s="1711"/>
      <c r="BF347" s="1712"/>
      <c r="BG347" s="42"/>
    </row>
    <row r="348" spans="1:59" ht="12" customHeight="1" x14ac:dyDescent="0.15">
      <c r="A348" s="1402"/>
      <c r="B348" s="1403"/>
      <c r="C348" s="1403"/>
      <c r="D348" s="1403"/>
      <c r="E348" s="1403"/>
      <c r="F348" s="1403"/>
      <c r="G348" s="1403"/>
      <c r="H348" s="1403"/>
      <c r="I348" s="1403"/>
      <c r="J348" s="1403"/>
      <c r="K348" s="1403"/>
      <c r="L348" s="1403"/>
      <c r="M348" s="1403"/>
      <c r="N348" s="1404"/>
      <c r="O348" s="1713"/>
      <c r="P348" s="1714"/>
      <c r="Q348" s="1714"/>
      <c r="R348" s="1714"/>
      <c r="S348" s="1714"/>
      <c r="T348" s="1714"/>
      <c r="U348" s="1714"/>
      <c r="V348" s="1714"/>
      <c r="W348" s="1714"/>
      <c r="X348" s="1714"/>
      <c r="Y348" s="1714"/>
      <c r="Z348" s="1714"/>
      <c r="AA348" s="1714"/>
      <c r="AB348" s="1714"/>
      <c r="AC348" s="1714"/>
      <c r="AD348" s="1714"/>
      <c r="AE348" s="1714"/>
      <c r="AF348" s="1714"/>
      <c r="AG348" s="1714"/>
      <c r="AH348" s="1714"/>
      <c r="AI348" s="1714"/>
      <c r="AJ348" s="1714"/>
      <c r="AK348" s="1714"/>
      <c r="AL348" s="1714"/>
      <c r="AM348" s="1714"/>
      <c r="AN348" s="1714"/>
      <c r="AO348" s="1714"/>
      <c r="AP348" s="1714"/>
      <c r="AQ348" s="1714"/>
      <c r="AR348" s="1714"/>
      <c r="AS348" s="1714"/>
      <c r="AT348" s="1714"/>
      <c r="AU348" s="1714"/>
      <c r="AV348" s="1714"/>
      <c r="AW348" s="1714"/>
      <c r="AX348" s="1714"/>
      <c r="AY348" s="1714"/>
      <c r="AZ348" s="1714"/>
      <c r="BA348" s="1714"/>
      <c r="BB348" s="1714"/>
      <c r="BC348" s="1714"/>
      <c r="BD348" s="1714"/>
      <c r="BE348" s="1714"/>
      <c r="BF348" s="1715"/>
      <c r="BG348" s="42"/>
    </row>
    <row r="349" spans="1:59" ht="12" customHeight="1" x14ac:dyDescent="0.15">
      <c r="A349" s="1707"/>
      <c r="B349" s="1708"/>
      <c r="C349" s="1708"/>
      <c r="D349" s="1708"/>
      <c r="E349" s="1708"/>
      <c r="F349" s="1708"/>
      <c r="G349" s="1708"/>
      <c r="H349" s="1708"/>
      <c r="I349" s="1708"/>
      <c r="J349" s="1708"/>
      <c r="K349" s="1708"/>
      <c r="L349" s="1708"/>
      <c r="M349" s="1708"/>
      <c r="N349" s="1709"/>
      <c r="O349" s="1716"/>
      <c r="P349" s="1717"/>
      <c r="Q349" s="1717"/>
      <c r="R349" s="1717"/>
      <c r="S349" s="1717"/>
      <c r="T349" s="1717"/>
      <c r="U349" s="1717"/>
      <c r="V349" s="1717"/>
      <c r="W349" s="1717"/>
      <c r="X349" s="1717"/>
      <c r="Y349" s="1717"/>
      <c r="Z349" s="1717"/>
      <c r="AA349" s="1717"/>
      <c r="AB349" s="1717"/>
      <c r="AC349" s="1717"/>
      <c r="AD349" s="1717"/>
      <c r="AE349" s="1717"/>
      <c r="AF349" s="1717"/>
      <c r="AG349" s="1717"/>
      <c r="AH349" s="1717"/>
      <c r="AI349" s="1717"/>
      <c r="AJ349" s="1717"/>
      <c r="AK349" s="1717"/>
      <c r="AL349" s="1717"/>
      <c r="AM349" s="1717"/>
      <c r="AN349" s="1717"/>
      <c r="AO349" s="1717"/>
      <c r="AP349" s="1717"/>
      <c r="AQ349" s="1717"/>
      <c r="AR349" s="1717"/>
      <c r="AS349" s="1717"/>
      <c r="AT349" s="1717"/>
      <c r="AU349" s="1717"/>
      <c r="AV349" s="1717"/>
      <c r="AW349" s="1717"/>
      <c r="AX349" s="1717"/>
      <c r="AY349" s="1717"/>
      <c r="AZ349" s="1717"/>
      <c r="BA349" s="1717"/>
      <c r="BB349" s="1717"/>
      <c r="BC349" s="1717"/>
      <c r="BD349" s="1717"/>
      <c r="BE349" s="1717"/>
      <c r="BF349" s="1718"/>
      <c r="BG349" s="42"/>
    </row>
    <row r="350" spans="1:59" ht="8.4499999999999993" customHeight="1" x14ac:dyDescent="0.15">
      <c r="A350" s="1719" t="s">
        <v>484</v>
      </c>
      <c r="B350" s="1575"/>
      <c r="C350" s="1575"/>
      <c r="D350" s="1575"/>
      <c r="E350" s="1575"/>
      <c r="F350" s="1575"/>
      <c r="G350" s="1575"/>
      <c r="H350" s="1575"/>
      <c r="I350" s="1575"/>
      <c r="J350" s="1575"/>
      <c r="K350" s="1575"/>
      <c r="L350" s="1575"/>
      <c r="M350" s="1575"/>
      <c r="N350" s="1576"/>
      <c r="O350" s="1574" t="s">
        <v>372</v>
      </c>
      <c r="P350" s="1575"/>
      <c r="Q350" s="1575"/>
      <c r="R350" s="1575"/>
      <c r="S350" s="1575"/>
      <c r="T350" s="1575"/>
      <c r="U350" s="1575"/>
      <c r="V350" s="1575"/>
      <c r="W350" s="1575"/>
      <c r="X350" s="1575"/>
      <c r="Y350" s="1575"/>
      <c r="Z350" s="1575"/>
      <c r="AA350" s="1575"/>
      <c r="AB350" s="1575"/>
      <c r="AC350" s="1575"/>
      <c r="AD350" s="1576"/>
      <c r="AE350" s="1581" t="s">
        <v>478</v>
      </c>
      <c r="AF350" s="1582"/>
      <c r="AG350" s="1582"/>
      <c r="AH350" s="1582"/>
      <c r="AI350" s="1582"/>
      <c r="AJ350" s="1582"/>
      <c r="AK350" s="1582"/>
      <c r="AL350" s="1582"/>
      <c r="AM350" s="1582"/>
      <c r="AN350" s="1582"/>
      <c r="AO350" s="1582"/>
      <c r="AP350" s="1582"/>
      <c r="AQ350" s="1582"/>
      <c r="AR350" s="1582"/>
      <c r="AS350" s="1582"/>
      <c r="AT350" s="1582"/>
      <c r="AU350" s="1582"/>
      <c r="AV350" s="1582"/>
      <c r="AW350" s="1582"/>
      <c r="AX350" s="1582"/>
      <c r="AY350" s="1582"/>
      <c r="AZ350" s="1582"/>
      <c r="BA350" s="1582"/>
      <c r="BB350" s="1582"/>
      <c r="BC350" s="1582"/>
      <c r="BD350" s="1582"/>
      <c r="BE350" s="1582"/>
      <c r="BF350" s="1583"/>
      <c r="BG350" s="42"/>
    </row>
    <row r="351" spans="1:59" ht="8.4499999999999993" customHeight="1" x14ac:dyDescent="0.15">
      <c r="A351" s="1720"/>
      <c r="B351" s="1422"/>
      <c r="C351" s="1422"/>
      <c r="D351" s="1422"/>
      <c r="E351" s="1422"/>
      <c r="F351" s="1422"/>
      <c r="G351" s="1422"/>
      <c r="H351" s="1422"/>
      <c r="I351" s="1422"/>
      <c r="J351" s="1422"/>
      <c r="K351" s="1422"/>
      <c r="L351" s="1422"/>
      <c r="M351" s="1422"/>
      <c r="N351" s="1577"/>
      <c r="O351" s="1421"/>
      <c r="P351" s="1422"/>
      <c r="Q351" s="1422"/>
      <c r="R351" s="1422"/>
      <c r="S351" s="1422"/>
      <c r="T351" s="1422"/>
      <c r="U351" s="1422"/>
      <c r="V351" s="1422"/>
      <c r="W351" s="1422"/>
      <c r="X351" s="1422"/>
      <c r="Y351" s="1422"/>
      <c r="Z351" s="1422"/>
      <c r="AA351" s="1422"/>
      <c r="AB351" s="1422"/>
      <c r="AC351" s="1422"/>
      <c r="AD351" s="1577"/>
      <c r="AE351" s="1584"/>
      <c r="AF351" s="1585"/>
      <c r="AG351" s="1585"/>
      <c r="AH351" s="1585"/>
      <c r="AI351" s="1585"/>
      <c r="AJ351" s="1585"/>
      <c r="AK351" s="1585"/>
      <c r="AL351" s="1585"/>
      <c r="AM351" s="1585"/>
      <c r="AN351" s="1585"/>
      <c r="AO351" s="1585"/>
      <c r="AP351" s="1585"/>
      <c r="AQ351" s="1585"/>
      <c r="AR351" s="1585"/>
      <c r="AS351" s="1585"/>
      <c r="AT351" s="1585"/>
      <c r="AU351" s="1585"/>
      <c r="AV351" s="1585"/>
      <c r="AW351" s="1585"/>
      <c r="AX351" s="1585"/>
      <c r="AY351" s="1585"/>
      <c r="AZ351" s="1585"/>
      <c r="BA351" s="1585"/>
      <c r="BB351" s="1585"/>
      <c r="BC351" s="1585"/>
      <c r="BD351" s="1585"/>
      <c r="BE351" s="1585"/>
      <c r="BF351" s="1586"/>
      <c r="BG351" s="42"/>
    </row>
    <row r="352" spans="1:59" ht="8.4499999999999993" customHeight="1" x14ac:dyDescent="0.15">
      <c r="A352" s="1721"/>
      <c r="B352" s="1579"/>
      <c r="C352" s="1579"/>
      <c r="D352" s="1579"/>
      <c r="E352" s="1579"/>
      <c r="F352" s="1579"/>
      <c r="G352" s="1579"/>
      <c r="H352" s="1579"/>
      <c r="I352" s="1579"/>
      <c r="J352" s="1579"/>
      <c r="K352" s="1579"/>
      <c r="L352" s="1579"/>
      <c r="M352" s="1579"/>
      <c r="N352" s="1580"/>
      <c r="O352" s="1421"/>
      <c r="P352" s="1422"/>
      <c r="Q352" s="1422"/>
      <c r="R352" s="1422"/>
      <c r="S352" s="1422"/>
      <c r="T352" s="1422"/>
      <c r="U352" s="1422"/>
      <c r="V352" s="1422"/>
      <c r="W352" s="1422"/>
      <c r="X352" s="1422"/>
      <c r="Y352" s="1422"/>
      <c r="Z352" s="1422"/>
      <c r="AA352" s="1422"/>
      <c r="AB352" s="1422"/>
      <c r="AC352" s="1422"/>
      <c r="AD352" s="1577"/>
      <c r="AE352" s="1587"/>
      <c r="AF352" s="1588"/>
      <c r="AG352" s="1588"/>
      <c r="AH352" s="1588"/>
      <c r="AI352" s="1588"/>
      <c r="AJ352" s="1588"/>
      <c r="AK352" s="1588"/>
      <c r="AL352" s="1588"/>
      <c r="AM352" s="1588"/>
      <c r="AN352" s="1588"/>
      <c r="AO352" s="1588"/>
      <c r="AP352" s="1588"/>
      <c r="AQ352" s="1588"/>
      <c r="AR352" s="1588"/>
      <c r="AS352" s="1588"/>
      <c r="AT352" s="1588"/>
      <c r="AU352" s="1588"/>
      <c r="AV352" s="1588"/>
      <c r="AW352" s="1588"/>
      <c r="AX352" s="1588"/>
      <c r="AY352" s="1588"/>
      <c r="AZ352" s="1588"/>
      <c r="BA352" s="1588"/>
      <c r="BB352" s="1588"/>
      <c r="BC352" s="1588"/>
      <c r="BD352" s="1588"/>
      <c r="BE352" s="1588"/>
      <c r="BF352" s="1589"/>
      <c r="BG352" s="42"/>
    </row>
    <row r="353" spans="1:62" ht="12.95" customHeight="1" x14ac:dyDescent="0.15">
      <c r="A353" s="1568" t="s">
        <v>470</v>
      </c>
      <c r="B353" s="1569"/>
      <c r="C353" s="1569"/>
      <c r="D353" s="1569"/>
      <c r="E353" s="1569"/>
      <c r="F353" s="1569"/>
      <c r="G353" s="1570"/>
      <c r="H353" s="431" t="s">
        <v>472</v>
      </c>
      <c r="I353" s="431"/>
      <c r="J353" s="431"/>
      <c r="K353" s="431"/>
      <c r="L353" s="431"/>
      <c r="M353" s="431"/>
      <c r="N353" s="431"/>
      <c r="O353" s="1578"/>
      <c r="P353" s="1579"/>
      <c r="Q353" s="1579"/>
      <c r="R353" s="1579"/>
      <c r="S353" s="1579"/>
      <c r="T353" s="1579"/>
      <c r="U353" s="1579"/>
      <c r="V353" s="1579"/>
      <c r="W353" s="1579"/>
      <c r="X353" s="1579"/>
      <c r="Y353" s="1579"/>
      <c r="Z353" s="1579"/>
      <c r="AA353" s="1579"/>
      <c r="AB353" s="1579"/>
      <c r="AC353" s="1579"/>
      <c r="AD353" s="1580"/>
      <c r="AE353" s="431" t="s">
        <v>167</v>
      </c>
      <c r="AF353" s="431"/>
      <c r="AG353" s="431"/>
      <c r="AH353" s="431"/>
      <c r="AI353" s="431"/>
      <c r="AJ353" s="431"/>
      <c r="AK353" s="431"/>
      <c r="AL353" s="431" t="s">
        <v>473</v>
      </c>
      <c r="AM353" s="431"/>
      <c r="AN353" s="431"/>
      <c r="AO353" s="431"/>
      <c r="AP353" s="1571" t="s">
        <v>475</v>
      </c>
      <c r="AQ353" s="1569"/>
      <c r="AR353" s="1569"/>
      <c r="AS353" s="1569"/>
      <c r="AT353" s="1569"/>
      <c r="AU353" s="1569"/>
      <c r="AV353" s="1569"/>
      <c r="AW353" s="1569"/>
      <c r="AX353" s="1572"/>
      <c r="AY353" s="1572"/>
      <c r="AZ353" s="1572"/>
      <c r="BA353" s="1572"/>
      <c r="BB353" s="1572"/>
      <c r="BC353" s="1572"/>
      <c r="BD353" s="1572"/>
      <c r="BE353" s="1572"/>
      <c r="BF353" s="1573"/>
      <c r="BG353" s="42"/>
    </row>
    <row r="354" spans="1:62" ht="12.95" customHeight="1" x14ac:dyDescent="0.15">
      <c r="A354" s="1641"/>
      <c r="B354" s="1642"/>
      <c r="C354" s="1642"/>
      <c r="D354" s="1642"/>
      <c r="E354" s="1642"/>
      <c r="F354" s="1642"/>
      <c r="G354" s="1642"/>
      <c r="H354" s="963"/>
      <c r="I354" s="964"/>
      <c r="J354" s="964"/>
      <c r="K354" s="964"/>
      <c r="L354" s="964"/>
      <c r="M354" s="964"/>
      <c r="N354" s="965"/>
      <c r="O354" s="1725"/>
      <c r="P354" s="1725"/>
      <c r="Q354" s="1725"/>
      <c r="R354" s="1725"/>
      <c r="S354" s="1725"/>
      <c r="T354" s="1725"/>
      <c r="U354" s="1725"/>
      <c r="V354" s="1725"/>
      <c r="W354" s="1725"/>
      <c r="X354" s="1725"/>
      <c r="Y354" s="1725"/>
      <c r="Z354" s="1725"/>
      <c r="AA354" s="1725"/>
      <c r="AB354" s="1725"/>
      <c r="AC354" s="1725"/>
      <c r="AD354" s="1725"/>
      <c r="AE354" s="1590"/>
      <c r="AF354" s="1591"/>
      <c r="AG354" s="1591"/>
      <c r="AH354" s="1591"/>
      <c r="AI354" s="1591"/>
      <c r="AJ354" s="1591"/>
      <c r="AK354" s="1591"/>
      <c r="AL354" s="1592"/>
      <c r="AM354" s="1593"/>
      <c r="AN354" s="1593"/>
      <c r="AO354" s="1594"/>
      <c r="AP354" s="1595"/>
      <c r="AQ354" s="1595"/>
      <c r="AR354" s="1595"/>
      <c r="AS354" s="1595"/>
      <c r="AT354" s="1595"/>
      <c r="AU354" s="1595"/>
      <c r="AV354" s="1595"/>
      <c r="AW354" s="1595"/>
      <c r="AX354" s="238" t="s">
        <v>386</v>
      </c>
      <c r="AY354" s="1595"/>
      <c r="AZ354" s="1595"/>
      <c r="BA354" s="1595"/>
      <c r="BB354" s="1595"/>
      <c r="BC354" s="1595"/>
      <c r="BD354" s="1595"/>
      <c r="BE354" s="1595"/>
      <c r="BF354" s="1595"/>
      <c r="BG354" s="45"/>
      <c r="BH354" s="80"/>
      <c r="BI354" s="80"/>
      <c r="BJ354" s="80"/>
    </row>
    <row r="355" spans="1:62" ht="12.95" customHeight="1" x14ac:dyDescent="0.15">
      <c r="A355" s="1643"/>
      <c r="B355" s="1644"/>
      <c r="C355" s="1644"/>
      <c r="D355" s="1644"/>
      <c r="E355" s="1644"/>
      <c r="F355" s="1644"/>
      <c r="G355" s="1644"/>
      <c r="H355" s="1722"/>
      <c r="I355" s="1723"/>
      <c r="J355" s="1723"/>
      <c r="K355" s="1723"/>
      <c r="L355" s="1723"/>
      <c r="M355" s="1723"/>
      <c r="N355" s="1724"/>
      <c r="O355" s="1726"/>
      <c r="P355" s="1726"/>
      <c r="Q355" s="1726"/>
      <c r="R355" s="1726"/>
      <c r="S355" s="1726"/>
      <c r="T355" s="1726"/>
      <c r="U355" s="1726"/>
      <c r="V355" s="1726"/>
      <c r="W355" s="1726"/>
      <c r="X355" s="1726"/>
      <c r="Y355" s="1726"/>
      <c r="Z355" s="1726"/>
      <c r="AA355" s="1726"/>
      <c r="AB355" s="1726"/>
      <c r="AC355" s="1726"/>
      <c r="AD355" s="1726"/>
      <c r="AE355" s="1592"/>
      <c r="AF355" s="1593"/>
      <c r="AG355" s="1593"/>
      <c r="AH355" s="1593"/>
      <c r="AI355" s="1593"/>
      <c r="AJ355" s="1593"/>
      <c r="AK355" s="1593"/>
      <c r="AL355" s="1592"/>
      <c r="AM355" s="1593"/>
      <c r="AN355" s="1593"/>
      <c r="AO355" s="1594"/>
      <c r="AP355" s="1595"/>
      <c r="AQ355" s="1595"/>
      <c r="AR355" s="1595"/>
      <c r="AS355" s="1595"/>
      <c r="AT355" s="1595"/>
      <c r="AU355" s="1595"/>
      <c r="AV355" s="1595"/>
      <c r="AW355" s="1595"/>
      <c r="AX355" s="238" t="s">
        <v>386</v>
      </c>
      <c r="AY355" s="1595"/>
      <c r="AZ355" s="1595"/>
      <c r="BA355" s="1595"/>
      <c r="BB355" s="1595"/>
      <c r="BC355" s="1595"/>
      <c r="BD355" s="1595"/>
      <c r="BE355" s="1595"/>
      <c r="BF355" s="1595"/>
      <c r="BG355" s="45"/>
      <c r="BH355" s="80"/>
      <c r="BI355" s="80"/>
      <c r="BJ355" s="80"/>
    </row>
    <row r="356" spans="1:62" ht="12.95" customHeight="1" x14ac:dyDescent="0.15">
      <c r="A356" s="1643"/>
      <c r="B356" s="1644"/>
      <c r="C356" s="1644"/>
      <c r="D356" s="1644"/>
      <c r="E356" s="1644"/>
      <c r="F356" s="1644"/>
      <c r="G356" s="1644"/>
      <c r="H356" s="1722"/>
      <c r="I356" s="1723"/>
      <c r="J356" s="1723"/>
      <c r="K356" s="1723"/>
      <c r="L356" s="1723"/>
      <c r="M356" s="1723"/>
      <c r="N356" s="1724"/>
      <c r="O356" s="1726"/>
      <c r="P356" s="1726"/>
      <c r="Q356" s="1726"/>
      <c r="R356" s="1726"/>
      <c r="S356" s="1726"/>
      <c r="T356" s="1726"/>
      <c r="U356" s="1726"/>
      <c r="V356" s="1726"/>
      <c r="W356" s="1726"/>
      <c r="X356" s="1726"/>
      <c r="Y356" s="1726"/>
      <c r="Z356" s="1726"/>
      <c r="AA356" s="1726"/>
      <c r="AB356" s="1726"/>
      <c r="AC356" s="1726"/>
      <c r="AD356" s="1726"/>
      <c r="AE356" s="1592"/>
      <c r="AF356" s="1593"/>
      <c r="AG356" s="1593"/>
      <c r="AH356" s="1593"/>
      <c r="AI356" s="1593"/>
      <c r="AJ356" s="1593"/>
      <c r="AK356" s="1593"/>
      <c r="AL356" s="1592"/>
      <c r="AM356" s="1593"/>
      <c r="AN356" s="1593"/>
      <c r="AO356" s="1594"/>
      <c r="AP356" s="1595"/>
      <c r="AQ356" s="1595"/>
      <c r="AR356" s="1595"/>
      <c r="AS356" s="1595"/>
      <c r="AT356" s="1595"/>
      <c r="AU356" s="1595"/>
      <c r="AV356" s="1595"/>
      <c r="AW356" s="1595"/>
      <c r="AX356" s="238" t="s">
        <v>386</v>
      </c>
      <c r="AY356" s="1595"/>
      <c r="AZ356" s="1595"/>
      <c r="BA356" s="1595"/>
      <c r="BB356" s="1595"/>
      <c r="BC356" s="1595"/>
      <c r="BD356" s="1595"/>
      <c r="BE356" s="1595"/>
      <c r="BF356" s="1595"/>
      <c r="BG356" s="45"/>
      <c r="BH356" s="80"/>
      <c r="BI356" s="80"/>
      <c r="BJ356" s="80"/>
    </row>
    <row r="357" spans="1:62" ht="12.95" customHeight="1" x14ac:dyDescent="0.15">
      <c r="A357" s="1648"/>
      <c r="B357" s="1649"/>
      <c r="C357" s="1649"/>
      <c r="D357" s="1649"/>
      <c r="E357" s="1649"/>
      <c r="F357" s="1649"/>
      <c r="G357" s="1649"/>
      <c r="H357" s="1722"/>
      <c r="I357" s="1723"/>
      <c r="J357" s="1723"/>
      <c r="K357" s="1723"/>
      <c r="L357" s="1723"/>
      <c r="M357" s="1723"/>
      <c r="N357" s="1724"/>
      <c r="O357" s="1727"/>
      <c r="P357" s="1727"/>
      <c r="Q357" s="1727"/>
      <c r="R357" s="1727"/>
      <c r="S357" s="1727"/>
      <c r="T357" s="1727"/>
      <c r="U357" s="1727"/>
      <c r="V357" s="1727"/>
      <c r="W357" s="1727"/>
      <c r="X357" s="1727"/>
      <c r="Y357" s="1727"/>
      <c r="Z357" s="1727"/>
      <c r="AA357" s="1727"/>
      <c r="AB357" s="1727"/>
      <c r="AC357" s="1727"/>
      <c r="AD357" s="1727"/>
      <c r="AE357" s="1592"/>
      <c r="AF357" s="1593"/>
      <c r="AG357" s="1593"/>
      <c r="AH357" s="1593"/>
      <c r="AI357" s="1593"/>
      <c r="AJ357" s="1593"/>
      <c r="AK357" s="1593"/>
      <c r="AL357" s="1592"/>
      <c r="AM357" s="1593"/>
      <c r="AN357" s="1593"/>
      <c r="AO357" s="1594"/>
      <c r="AP357" s="1595"/>
      <c r="AQ357" s="1595"/>
      <c r="AR357" s="1595"/>
      <c r="AS357" s="1595"/>
      <c r="AT357" s="1595"/>
      <c r="AU357" s="1595"/>
      <c r="AV357" s="1595"/>
      <c r="AW357" s="1595"/>
      <c r="AX357" s="238" t="s">
        <v>386</v>
      </c>
      <c r="AY357" s="1595"/>
      <c r="AZ357" s="1595"/>
      <c r="BA357" s="1595"/>
      <c r="BB357" s="1595"/>
      <c r="BC357" s="1595"/>
      <c r="BD357" s="1595"/>
      <c r="BE357" s="1595"/>
      <c r="BF357" s="1595"/>
      <c r="BG357" s="45"/>
      <c r="BH357" s="80"/>
      <c r="BI357" s="80"/>
      <c r="BJ357" s="80"/>
    </row>
    <row r="358" spans="1:62" ht="12.95" customHeight="1" x14ac:dyDescent="0.15">
      <c r="A358" s="1650"/>
      <c r="B358" s="1651"/>
      <c r="C358" s="1651"/>
      <c r="D358" s="1651"/>
      <c r="E358" s="1651"/>
      <c r="F358" s="1651"/>
      <c r="G358" s="1651"/>
      <c r="H358" s="966"/>
      <c r="I358" s="967"/>
      <c r="J358" s="967"/>
      <c r="K358" s="967"/>
      <c r="L358" s="967"/>
      <c r="M358" s="967"/>
      <c r="N358" s="968"/>
      <c r="O358" s="1728"/>
      <c r="P358" s="1728"/>
      <c r="Q358" s="1728"/>
      <c r="R358" s="1728"/>
      <c r="S358" s="1728"/>
      <c r="T358" s="1728"/>
      <c r="U358" s="1728"/>
      <c r="V358" s="1728"/>
      <c r="W358" s="1728"/>
      <c r="X358" s="1728"/>
      <c r="Y358" s="1728"/>
      <c r="Z358" s="1728"/>
      <c r="AA358" s="1728"/>
      <c r="AB358" s="1728"/>
      <c r="AC358" s="1728"/>
      <c r="AD358" s="1728"/>
      <c r="AE358" s="1592"/>
      <c r="AF358" s="1593"/>
      <c r="AG358" s="1593"/>
      <c r="AH358" s="1593"/>
      <c r="AI358" s="1593"/>
      <c r="AJ358" s="1593"/>
      <c r="AK358" s="1593"/>
      <c r="AL358" s="1592"/>
      <c r="AM358" s="1593"/>
      <c r="AN358" s="1593"/>
      <c r="AO358" s="1594"/>
      <c r="AP358" s="1595"/>
      <c r="AQ358" s="1595"/>
      <c r="AR358" s="1595"/>
      <c r="AS358" s="1595"/>
      <c r="AT358" s="1595"/>
      <c r="AU358" s="1595"/>
      <c r="AV358" s="1595"/>
      <c r="AW358" s="1595"/>
      <c r="AX358" s="238" t="s">
        <v>386</v>
      </c>
      <c r="AY358" s="1595"/>
      <c r="AZ358" s="1595"/>
      <c r="BA358" s="1595"/>
      <c r="BB358" s="1595"/>
      <c r="BC358" s="1595"/>
      <c r="BD358" s="1595"/>
      <c r="BE358" s="1595"/>
      <c r="BF358" s="1595"/>
      <c r="BG358" s="45"/>
      <c r="BH358" s="80"/>
      <c r="BI358" s="80"/>
      <c r="BJ358" s="80"/>
    </row>
    <row r="359" spans="1:62" ht="12.95" customHeight="1" x14ac:dyDescent="0.15">
      <c r="A359" s="1641"/>
      <c r="B359" s="1642"/>
      <c r="C359" s="1642"/>
      <c r="D359" s="1642"/>
      <c r="E359" s="1642"/>
      <c r="F359" s="1642"/>
      <c r="G359" s="1642"/>
      <c r="H359" s="963"/>
      <c r="I359" s="964"/>
      <c r="J359" s="964"/>
      <c r="K359" s="964"/>
      <c r="L359" s="964"/>
      <c r="M359" s="964"/>
      <c r="N359" s="965"/>
      <c r="O359" s="1725"/>
      <c r="P359" s="1725"/>
      <c r="Q359" s="1725"/>
      <c r="R359" s="1725"/>
      <c r="S359" s="1725"/>
      <c r="T359" s="1725"/>
      <c r="U359" s="1725"/>
      <c r="V359" s="1725"/>
      <c r="W359" s="1725"/>
      <c r="X359" s="1725"/>
      <c r="Y359" s="1725"/>
      <c r="Z359" s="1725"/>
      <c r="AA359" s="1725"/>
      <c r="AB359" s="1725"/>
      <c r="AC359" s="1725"/>
      <c r="AD359" s="1725"/>
      <c r="AE359" s="1592"/>
      <c r="AF359" s="1593"/>
      <c r="AG359" s="1593"/>
      <c r="AH359" s="1593"/>
      <c r="AI359" s="1593"/>
      <c r="AJ359" s="1593"/>
      <c r="AK359" s="1594"/>
      <c r="AL359" s="1592"/>
      <c r="AM359" s="1593"/>
      <c r="AN359" s="1593"/>
      <c r="AO359" s="1594"/>
      <c r="AP359" s="1595"/>
      <c r="AQ359" s="1595"/>
      <c r="AR359" s="1595"/>
      <c r="AS359" s="1595"/>
      <c r="AT359" s="1595"/>
      <c r="AU359" s="1595"/>
      <c r="AV359" s="1595"/>
      <c r="AW359" s="1595"/>
      <c r="AX359" s="238" t="s">
        <v>386</v>
      </c>
      <c r="AY359" s="1595"/>
      <c r="AZ359" s="1595"/>
      <c r="BA359" s="1595"/>
      <c r="BB359" s="1595"/>
      <c r="BC359" s="1595"/>
      <c r="BD359" s="1595"/>
      <c r="BE359" s="1595"/>
      <c r="BF359" s="1595"/>
      <c r="BG359" s="45"/>
      <c r="BH359" s="80"/>
      <c r="BI359" s="80"/>
      <c r="BJ359" s="80"/>
    </row>
    <row r="360" spans="1:62" ht="12.95" customHeight="1" x14ac:dyDescent="0.15">
      <c r="A360" s="1643"/>
      <c r="B360" s="1644"/>
      <c r="C360" s="1644"/>
      <c r="D360" s="1644"/>
      <c r="E360" s="1644"/>
      <c r="F360" s="1644"/>
      <c r="G360" s="1644"/>
      <c r="H360" s="1722"/>
      <c r="I360" s="1723"/>
      <c r="J360" s="1723"/>
      <c r="K360" s="1723"/>
      <c r="L360" s="1723"/>
      <c r="M360" s="1723"/>
      <c r="N360" s="1724"/>
      <c r="O360" s="1726"/>
      <c r="P360" s="1726"/>
      <c r="Q360" s="1726"/>
      <c r="R360" s="1726"/>
      <c r="S360" s="1726"/>
      <c r="T360" s="1726"/>
      <c r="U360" s="1726"/>
      <c r="V360" s="1726"/>
      <c r="W360" s="1726"/>
      <c r="X360" s="1726"/>
      <c r="Y360" s="1726"/>
      <c r="Z360" s="1726"/>
      <c r="AA360" s="1726"/>
      <c r="AB360" s="1726"/>
      <c r="AC360" s="1726"/>
      <c r="AD360" s="1726"/>
      <c r="AE360" s="1592"/>
      <c r="AF360" s="1593"/>
      <c r="AG360" s="1593"/>
      <c r="AH360" s="1593"/>
      <c r="AI360" s="1593"/>
      <c r="AJ360" s="1593"/>
      <c r="AK360" s="1594"/>
      <c r="AL360" s="1592"/>
      <c r="AM360" s="1593"/>
      <c r="AN360" s="1593"/>
      <c r="AO360" s="1594"/>
      <c r="AP360" s="1595"/>
      <c r="AQ360" s="1595"/>
      <c r="AR360" s="1595"/>
      <c r="AS360" s="1595"/>
      <c r="AT360" s="1595"/>
      <c r="AU360" s="1595"/>
      <c r="AV360" s="1595"/>
      <c r="AW360" s="1595"/>
      <c r="AX360" s="238" t="s">
        <v>386</v>
      </c>
      <c r="AY360" s="1595"/>
      <c r="AZ360" s="1595"/>
      <c r="BA360" s="1595"/>
      <c r="BB360" s="1595"/>
      <c r="BC360" s="1595"/>
      <c r="BD360" s="1595"/>
      <c r="BE360" s="1595"/>
      <c r="BF360" s="1595"/>
      <c r="BG360" s="45"/>
      <c r="BH360" s="80"/>
      <c r="BI360" s="80"/>
      <c r="BJ360" s="80"/>
    </row>
    <row r="361" spans="1:62" ht="12.95" customHeight="1" x14ac:dyDescent="0.15">
      <c r="A361" s="1643"/>
      <c r="B361" s="1644"/>
      <c r="C361" s="1644"/>
      <c r="D361" s="1644"/>
      <c r="E361" s="1644"/>
      <c r="F361" s="1644"/>
      <c r="G361" s="1644"/>
      <c r="H361" s="1722"/>
      <c r="I361" s="1723"/>
      <c r="J361" s="1723"/>
      <c r="K361" s="1723"/>
      <c r="L361" s="1723"/>
      <c r="M361" s="1723"/>
      <c r="N361" s="1724"/>
      <c r="O361" s="1726"/>
      <c r="P361" s="1726"/>
      <c r="Q361" s="1726"/>
      <c r="R361" s="1726"/>
      <c r="S361" s="1726"/>
      <c r="T361" s="1726"/>
      <c r="U361" s="1726"/>
      <c r="V361" s="1726"/>
      <c r="W361" s="1726"/>
      <c r="X361" s="1726"/>
      <c r="Y361" s="1726"/>
      <c r="Z361" s="1726"/>
      <c r="AA361" s="1726"/>
      <c r="AB361" s="1726"/>
      <c r="AC361" s="1726"/>
      <c r="AD361" s="1726"/>
      <c r="AE361" s="1592"/>
      <c r="AF361" s="1593"/>
      <c r="AG361" s="1593"/>
      <c r="AH361" s="1593"/>
      <c r="AI361" s="1593"/>
      <c r="AJ361" s="1593"/>
      <c r="AK361" s="1594"/>
      <c r="AL361" s="1592"/>
      <c r="AM361" s="1593"/>
      <c r="AN361" s="1593"/>
      <c r="AO361" s="1594"/>
      <c r="AP361" s="1595"/>
      <c r="AQ361" s="1595"/>
      <c r="AR361" s="1595"/>
      <c r="AS361" s="1595"/>
      <c r="AT361" s="1595"/>
      <c r="AU361" s="1595"/>
      <c r="AV361" s="1595"/>
      <c r="AW361" s="1595"/>
      <c r="AX361" s="238" t="s">
        <v>386</v>
      </c>
      <c r="AY361" s="1595"/>
      <c r="AZ361" s="1595"/>
      <c r="BA361" s="1595"/>
      <c r="BB361" s="1595"/>
      <c r="BC361" s="1595"/>
      <c r="BD361" s="1595"/>
      <c r="BE361" s="1595"/>
      <c r="BF361" s="1595"/>
      <c r="BG361" s="45"/>
      <c r="BH361" s="80"/>
      <c r="BI361" s="80"/>
      <c r="BJ361" s="80"/>
    </row>
    <row r="362" spans="1:62" ht="12.95" customHeight="1" x14ac:dyDescent="0.15">
      <c r="A362" s="1648"/>
      <c r="B362" s="1649"/>
      <c r="C362" s="1649"/>
      <c r="D362" s="1649"/>
      <c r="E362" s="1649"/>
      <c r="F362" s="1649"/>
      <c r="G362" s="1649"/>
      <c r="H362" s="1722"/>
      <c r="I362" s="1723"/>
      <c r="J362" s="1723"/>
      <c r="K362" s="1723"/>
      <c r="L362" s="1723"/>
      <c r="M362" s="1723"/>
      <c r="N362" s="1724"/>
      <c r="O362" s="1727"/>
      <c r="P362" s="1727"/>
      <c r="Q362" s="1727"/>
      <c r="R362" s="1727"/>
      <c r="S362" s="1727"/>
      <c r="T362" s="1727"/>
      <c r="U362" s="1727"/>
      <c r="V362" s="1727"/>
      <c r="W362" s="1727"/>
      <c r="X362" s="1727"/>
      <c r="Y362" s="1727"/>
      <c r="Z362" s="1727"/>
      <c r="AA362" s="1727"/>
      <c r="AB362" s="1727"/>
      <c r="AC362" s="1727"/>
      <c r="AD362" s="1727"/>
      <c r="AE362" s="1592"/>
      <c r="AF362" s="1593"/>
      <c r="AG362" s="1593"/>
      <c r="AH362" s="1593"/>
      <c r="AI362" s="1593"/>
      <c r="AJ362" s="1593"/>
      <c r="AK362" s="1594"/>
      <c r="AL362" s="1592"/>
      <c r="AM362" s="1593"/>
      <c r="AN362" s="1593"/>
      <c r="AO362" s="1594"/>
      <c r="AP362" s="1595"/>
      <c r="AQ362" s="1595"/>
      <c r="AR362" s="1595"/>
      <c r="AS362" s="1595"/>
      <c r="AT362" s="1595"/>
      <c r="AU362" s="1595"/>
      <c r="AV362" s="1595"/>
      <c r="AW362" s="1595"/>
      <c r="AX362" s="238" t="s">
        <v>386</v>
      </c>
      <c r="AY362" s="1595"/>
      <c r="AZ362" s="1595"/>
      <c r="BA362" s="1595"/>
      <c r="BB362" s="1595"/>
      <c r="BC362" s="1595"/>
      <c r="BD362" s="1595"/>
      <c r="BE362" s="1595"/>
      <c r="BF362" s="1595"/>
      <c r="BG362" s="45"/>
      <c r="BH362" s="80"/>
      <c r="BI362" s="80"/>
      <c r="BJ362" s="80"/>
    </row>
    <row r="363" spans="1:62" ht="12.95" customHeight="1" x14ac:dyDescent="0.15">
      <c r="A363" s="1650"/>
      <c r="B363" s="1651"/>
      <c r="C363" s="1651"/>
      <c r="D363" s="1651"/>
      <c r="E363" s="1651"/>
      <c r="F363" s="1651"/>
      <c r="G363" s="1651"/>
      <c r="H363" s="966"/>
      <c r="I363" s="967"/>
      <c r="J363" s="967"/>
      <c r="K363" s="967"/>
      <c r="L363" s="967"/>
      <c r="M363" s="967"/>
      <c r="N363" s="968"/>
      <c r="O363" s="1728"/>
      <c r="P363" s="1728"/>
      <c r="Q363" s="1728"/>
      <c r="R363" s="1728"/>
      <c r="S363" s="1728"/>
      <c r="T363" s="1728"/>
      <c r="U363" s="1728"/>
      <c r="V363" s="1728"/>
      <c r="W363" s="1728"/>
      <c r="X363" s="1728"/>
      <c r="Y363" s="1728"/>
      <c r="Z363" s="1728"/>
      <c r="AA363" s="1728"/>
      <c r="AB363" s="1728"/>
      <c r="AC363" s="1728"/>
      <c r="AD363" s="1728"/>
      <c r="AE363" s="1592"/>
      <c r="AF363" s="1593"/>
      <c r="AG363" s="1593"/>
      <c r="AH363" s="1593"/>
      <c r="AI363" s="1593"/>
      <c r="AJ363" s="1593"/>
      <c r="AK363" s="1594"/>
      <c r="AL363" s="1592"/>
      <c r="AM363" s="1593"/>
      <c r="AN363" s="1593"/>
      <c r="AO363" s="1594"/>
      <c r="AP363" s="1595"/>
      <c r="AQ363" s="1595"/>
      <c r="AR363" s="1595"/>
      <c r="AS363" s="1595"/>
      <c r="AT363" s="1595"/>
      <c r="AU363" s="1595"/>
      <c r="AV363" s="1595"/>
      <c r="AW363" s="1595"/>
      <c r="AX363" s="238" t="s">
        <v>386</v>
      </c>
      <c r="AY363" s="1595"/>
      <c r="AZ363" s="1595"/>
      <c r="BA363" s="1595"/>
      <c r="BB363" s="1595"/>
      <c r="BC363" s="1595"/>
      <c r="BD363" s="1595"/>
      <c r="BE363" s="1595"/>
      <c r="BF363" s="1595"/>
      <c r="BG363" s="45"/>
      <c r="BH363" s="80"/>
      <c r="BI363" s="80"/>
      <c r="BJ363" s="80"/>
    </row>
    <row r="364" spans="1:62" ht="12.95" customHeight="1" x14ac:dyDescent="0.15">
      <c r="A364" s="1641"/>
      <c r="B364" s="1642"/>
      <c r="C364" s="1642"/>
      <c r="D364" s="1642"/>
      <c r="E364" s="1642"/>
      <c r="F364" s="1642"/>
      <c r="G364" s="1642"/>
      <c r="H364" s="963"/>
      <c r="I364" s="964"/>
      <c r="J364" s="964"/>
      <c r="K364" s="964"/>
      <c r="L364" s="964"/>
      <c r="M364" s="964"/>
      <c r="N364" s="965"/>
      <c r="O364" s="1725"/>
      <c r="P364" s="1725"/>
      <c r="Q364" s="1725"/>
      <c r="R364" s="1725"/>
      <c r="S364" s="1725"/>
      <c r="T364" s="1725"/>
      <c r="U364" s="1725"/>
      <c r="V364" s="1725"/>
      <c r="W364" s="1725"/>
      <c r="X364" s="1725"/>
      <c r="Y364" s="1725"/>
      <c r="Z364" s="1725"/>
      <c r="AA364" s="1725"/>
      <c r="AB364" s="1725"/>
      <c r="AC364" s="1725"/>
      <c r="AD364" s="1725"/>
      <c r="AE364" s="1592"/>
      <c r="AF364" s="1593"/>
      <c r="AG364" s="1593"/>
      <c r="AH364" s="1593"/>
      <c r="AI364" s="1593"/>
      <c r="AJ364" s="1593"/>
      <c r="AK364" s="1594"/>
      <c r="AL364" s="1592"/>
      <c r="AM364" s="1593"/>
      <c r="AN364" s="1593"/>
      <c r="AO364" s="1594"/>
      <c r="AP364" s="1595"/>
      <c r="AQ364" s="1595"/>
      <c r="AR364" s="1595"/>
      <c r="AS364" s="1595"/>
      <c r="AT364" s="1595"/>
      <c r="AU364" s="1595"/>
      <c r="AV364" s="1595"/>
      <c r="AW364" s="1595"/>
      <c r="AX364" s="238" t="s">
        <v>386</v>
      </c>
      <c r="AY364" s="1595"/>
      <c r="AZ364" s="1595"/>
      <c r="BA364" s="1595"/>
      <c r="BB364" s="1595"/>
      <c r="BC364" s="1595"/>
      <c r="BD364" s="1595"/>
      <c r="BE364" s="1595"/>
      <c r="BF364" s="1595"/>
      <c r="BG364" s="45"/>
      <c r="BH364" s="80"/>
      <c r="BI364" s="80"/>
      <c r="BJ364" s="80"/>
    </row>
    <row r="365" spans="1:62" ht="12.95" customHeight="1" x14ac:dyDescent="0.15">
      <c r="A365" s="1643"/>
      <c r="B365" s="1644"/>
      <c r="C365" s="1644"/>
      <c r="D365" s="1644"/>
      <c r="E365" s="1644"/>
      <c r="F365" s="1644"/>
      <c r="G365" s="1644"/>
      <c r="H365" s="1722"/>
      <c r="I365" s="1723"/>
      <c r="J365" s="1723"/>
      <c r="K365" s="1723"/>
      <c r="L365" s="1723"/>
      <c r="M365" s="1723"/>
      <c r="N365" s="1724"/>
      <c r="O365" s="1726"/>
      <c r="P365" s="1726"/>
      <c r="Q365" s="1726"/>
      <c r="R365" s="1726"/>
      <c r="S365" s="1726"/>
      <c r="T365" s="1726"/>
      <c r="U365" s="1726"/>
      <c r="V365" s="1726"/>
      <c r="W365" s="1726"/>
      <c r="X365" s="1726"/>
      <c r="Y365" s="1726"/>
      <c r="Z365" s="1726"/>
      <c r="AA365" s="1726"/>
      <c r="AB365" s="1726"/>
      <c r="AC365" s="1726"/>
      <c r="AD365" s="1726"/>
      <c r="AE365" s="1592"/>
      <c r="AF365" s="1593"/>
      <c r="AG365" s="1593"/>
      <c r="AH365" s="1593"/>
      <c r="AI365" s="1593"/>
      <c r="AJ365" s="1593"/>
      <c r="AK365" s="1594"/>
      <c r="AL365" s="1592"/>
      <c r="AM365" s="1593"/>
      <c r="AN365" s="1593"/>
      <c r="AO365" s="1594"/>
      <c r="AP365" s="1595"/>
      <c r="AQ365" s="1595"/>
      <c r="AR365" s="1595"/>
      <c r="AS365" s="1595"/>
      <c r="AT365" s="1595"/>
      <c r="AU365" s="1595"/>
      <c r="AV365" s="1595"/>
      <c r="AW365" s="1595"/>
      <c r="AX365" s="238" t="s">
        <v>386</v>
      </c>
      <c r="AY365" s="1595"/>
      <c r="AZ365" s="1595"/>
      <c r="BA365" s="1595"/>
      <c r="BB365" s="1595"/>
      <c r="BC365" s="1595"/>
      <c r="BD365" s="1595"/>
      <c r="BE365" s="1595"/>
      <c r="BF365" s="1595"/>
      <c r="BG365" s="45"/>
      <c r="BH365" s="80"/>
      <c r="BI365" s="80"/>
      <c r="BJ365" s="80"/>
    </row>
    <row r="366" spans="1:62" ht="12.95" customHeight="1" x14ac:dyDescent="0.15">
      <c r="A366" s="1643"/>
      <c r="B366" s="1644"/>
      <c r="C366" s="1644"/>
      <c r="D366" s="1644"/>
      <c r="E366" s="1644"/>
      <c r="F366" s="1644"/>
      <c r="G366" s="1644"/>
      <c r="H366" s="1722"/>
      <c r="I366" s="1723"/>
      <c r="J366" s="1723"/>
      <c r="K366" s="1723"/>
      <c r="L366" s="1723"/>
      <c r="M366" s="1723"/>
      <c r="N366" s="1724"/>
      <c r="O366" s="1726"/>
      <c r="P366" s="1726"/>
      <c r="Q366" s="1726"/>
      <c r="R366" s="1726"/>
      <c r="S366" s="1726"/>
      <c r="T366" s="1726"/>
      <c r="U366" s="1726"/>
      <c r="V366" s="1726"/>
      <c r="W366" s="1726"/>
      <c r="X366" s="1726"/>
      <c r="Y366" s="1726"/>
      <c r="Z366" s="1726"/>
      <c r="AA366" s="1726"/>
      <c r="AB366" s="1726"/>
      <c r="AC366" s="1726"/>
      <c r="AD366" s="1726"/>
      <c r="AE366" s="1592"/>
      <c r="AF366" s="1593"/>
      <c r="AG366" s="1593"/>
      <c r="AH366" s="1593"/>
      <c r="AI366" s="1593"/>
      <c r="AJ366" s="1593"/>
      <c r="AK366" s="1594"/>
      <c r="AL366" s="1592"/>
      <c r="AM366" s="1593"/>
      <c r="AN366" s="1593"/>
      <c r="AO366" s="1594"/>
      <c r="AP366" s="1595"/>
      <c r="AQ366" s="1595"/>
      <c r="AR366" s="1595"/>
      <c r="AS366" s="1595"/>
      <c r="AT366" s="1595"/>
      <c r="AU366" s="1595"/>
      <c r="AV366" s="1595"/>
      <c r="AW366" s="1595"/>
      <c r="AX366" s="238" t="s">
        <v>386</v>
      </c>
      <c r="AY366" s="1595"/>
      <c r="AZ366" s="1595"/>
      <c r="BA366" s="1595"/>
      <c r="BB366" s="1595"/>
      <c r="BC366" s="1595"/>
      <c r="BD366" s="1595"/>
      <c r="BE366" s="1595"/>
      <c r="BF366" s="1595"/>
      <c r="BG366" s="45"/>
      <c r="BH366" s="80"/>
      <c r="BI366" s="80"/>
      <c r="BJ366" s="80"/>
    </row>
    <row r="367" spans="1:62" ht="12.95" customHeight="1" x14ac:dyDescent="0.15">
      <c r="A367" s="1648"/>
      <c r="B367" s="1649"/>
      <c r="C367" s="1649"/>
      <c r="D367" s="1649"/>
      <c r="E367" s="1649"/>
      <c r="F367" s="1649"/>
      <c r="G367" s="1649"/>
      <c r="H367" s="1722"/>
      <c r="I367" s="1723"/>
      <c r="J367" s="1723"/>
      <c r="K367" s="1723"/>
      <c r="L367" s="1723"/>
      <c r="M367" s="1723"/>
      <c r="N367" s="1724"/>
      <c r="O367" s="1727"/>
      <c r="P367" s="1727"/>
      <c r="Q367" s="1727"/>
      <c r="R367" s="1727"/>
      <c r="S367" s="1727"/>
      <c r="T367" s="1727"/>
      <c r="U367" s="1727"/>
      <c r="V367" s="1727"/>
      <c r="W367" s="1727"/>
      <c r="X367" s="1727"/>
      <c r="Y367" s="1727"/>
      <c r="Z367" s="1727"/>
      <c r="AA367" s="1727"/>
      <c r="AB367" s="1727"/>
      <c r="AC367" s="1727"/>
      <c r="AD367" s="1727"/>
      <c r="AE367" s="1592"/>
      <c r="AF367" s="1593"/>
      <c r="AG367" s="1593"/>
      <c r="AH367" s="1593"/>
      <c r="AI367" s="1593"/>
      <c r="AJ367" s="1593"/>
      <c r="AK367" s="1594"/>
      <c r="AL367" s="1592"/>
      <c r="AM367" s="1593"/>
      <c r="AN367" s="1593"/>
      <c r="AO367" s="1594"/>
      <c r="AP367" s="1595"/>
      <c r="AQ367" s="1595"/>
      <c r="AR367" s="1595"/>
      <c r="AS367" s="1595"/>
      <c r="AT367" s="1595"/>
      <c r="AU367" s="1595"/>
      <c r="AV367" s="1595"/>
      <c r="AW367" s="1595"/>
      <c r="AX367" s="238" t="s">
        <v>386</v>
      </c>
      <c r="AY367" s="1595"/>
      <c r="AZ367" s="1595"/>
      <c r="BA367" s="1595"/>
      <c r="BB367" s="1595"/>
      <c r="BC367" s="1595"/>
      <c r="BD367" s="1595"/>
      <c r="BE367" s="1595"/>
      <c r="BF367" s="1595"/>
      <c r="BG367" s="45"/>
      <c r="BH367" s="80"/>
      <c r="BI367" s="80"/>
      <c r="BJ367" s="80"/>
    </row>
    <row r="368" spans="1:62" ht="12.95" customHeight="1" x14ac:dyDescent="0.15">
      <c r="A368" s="1650"/>
      <c r="B368" s="1651"/>
      <c r="C368" s="1651"/>
      <c r="D368" s="1651"/>
      <c r="E368" s="1651"/>
      <c r="F368" s="1651"/>
      <c r="G368" s="1651"/>
      <c r="H368" s="966"/>
      <c r="I368" s="967"/>
      <c r="J368" s="967"/>
      <c r="K368" s="967"/>
      <c r="L368" s="967"/>
      <c r="M368" s="967"/>
      <c r="N368" s="968"/>
      <c r="O368" s="1728"/>
      <c r="P368" s="1728"/>
      <c r="Q368" s="1728"/>
      <c r="R368" s="1728"/>
      <c r="S368" s="1728"/>
      <c r="T368" s="1728"/>
      <c r="U368" s="1728"/>
      <c r="V368" s="1728"/>
      <c r="W368" s="1728"/>
      <c r="X368" s="1728"/>
      <c r="Y368" s="1728"/>
      <c r="Z368" s="1728"/>
      <c r="AA368" s="1728"/>
      <c r="AB368" s="1728"/>
      <c r="AC368" s="1728"/>
      <c r="AD368" s="1728"/>
      <c r="AE368" s="1592"/>
      <c r="AF368" s="1593"/>
      <c r="AG368" s="1593"/>
      <c r="AH368" s="1593"/>
      <c r="AI368" s="1593"/>
      <c r="AJ368" s="1593"/>
      <c r="AK368" s="1594"/>
      <c r="AL368" s="1592"/>
      <c r="AM368" s="1593"/>
      <c r="AN368" s="1593"/>
      <c r="AO368" s="1594"/>
      <c r="AP368" s="1595"/>
      <c r="AQ368" s="1595"/>
      <c r="AR368" s="1595"/>
      <c r="AS368" s="1595"/>
      <c r="AT368" s="1595"/>
      <c r="AU368" s="1595"/>
      <c r="AV368" s="1595"/>
      <c r="AW368" s="1595"/>
      <c r="AX368" s="238" t="s">
        <v>386</v>
      </c>
      <c r="AY368" s="1595"/>
      <c r="AZ368" s="1595"/>
      <c r="BA368" s="1595"/>
      <c r="BB368" s="1595"/>
      <c r="BC368" s="1595"/>
      <c r="BD368" s="1595"/>
      <c r="BE368" s="1595"/>
      <c r="BF368" s="1595"/>
      <c r="BG368" s="45"/>
      <c r="BH368" s="80"/>
      <c r="BI368" s="80"/>
      <c r="BJ368" s="80"/>
    </row>
    <row r="369" spans="1:62" ht="12.95" customHeight="1" x14ac:dyDescent="0.15">
      <c r="A369" s="1641"/>
      <c r="B369" s="1642"/>
      <c r="C369" s="1642"/>
      <c r="D369" s="1642"/>
      <c r="E369" s="1642"/>
      <c r="F369" s="1642"/>
      <c r="G369" s="1642"/>
      <c r="H369" s="963"/>
      <c r="I369" s="964"/>
      <c r="J369" s="964"/>
      <c r="K369" s="964"/>
      <c r="L369" s="964"/>
      <c r="M369" s="964"/>
      <c r="N369" s="965"/>
      <c r="O369" s="1725"/>
      <c r="P369" s="1725"/>
      <c r="Q369" s="1725"/>
      <c r="R369" s="1725"/>
      <c r="S369" s="1725"/>
      <c r="T369" s="1725"/>
      <c r="U369" s="1725"/>
      <c r="V369" s="1725"/>
      <c r="W369" s="1725"/>
      <c r="X369" s="1725"/>
      <c r="Y369" s="1725"/>
      <c r="Z369" s="1725"/>
      <c r="AA369" s="1725"/>
      <c r="AB369" s="1725"/>
      <c r="AC369" s="1725"/>
      <c r="AD369" s="1725"/>
      <c r="AE369" s="1592"/>
      <c r="AF369" s="1593"/>
      <c r="AG369" s="1593"/>
      <c r="AH369" s="1593"/>
      <c r="AI369" s="1593"/>
      <c r="AJ369" s="1593"/>
      <c r="AK369" s="1594"/>
      <c r="AL369" s="1592"/>
      <c r="AM369" s="1593"/>
      <c r="AN369" s="1593"/>
      <c r="AO369" s="1594"/>
      <c r="AP369" s="1595"/>
      <c r="AQ369" s="1595"/>
      <c r="AR369" s="1595"/>
      <c r="AS369" s="1595"/>
      <c r="AT369" s="1595"/>
      <c r="AU369" s="1595"/>
      <c r="AV369" s="1595"/>
      <c r="AW369" s="1595"/>
      <c r="AX369" s="238" t="s">
        <v>386</v>
      </c>
      <c r="AY369" s="1595"/>
      <c r="AZ369" s="1595"/>
      <c r="BA369" s="1595"/>
      <c r="BB369" s="1595"/>
      <c r="BC369" s="1595"/>
      <c r="BD369" s="1595"/>
      <c r="BE369" s="1595"/>
      <c r="BF369" s="1595"/>
      <c r="BG369" s="45"/>
      <c r="BH369" s="80"/>
      <c r="BI369" s="80"/>
      <c r="BJ369" s="80"/>
    </row>
    <row r="370" spans="1:62" ht="12.95" customHeight="1" x14ac:dyDescent="0.15">
      <c r="A370" s="1643"/>
      <c r="B370" s="1644"/>
      <c r="C370" s="1644"/>
      <c r="D370" s="1644"/>
      <c r="E370" s="1644"/>
      <c r="F370" s="1644"/>
      <c r="G370" s="1644"/>
      <c r="H370" s="1722"/>
      <c r="I370" s="1723"/>
      <c r="J370" s="1723"/>
      <c r="K370" s="1723"/>
      <c r="L370" s="1723"/>
      <c r="M370" s="1723"/>
      <c r="N370" s="1724"/>
      <c r="O370" s="1726"/>
      <c r="P370" s="1726"/>
      <c r="Q370" s="1726"/>
      <c r="R370" s="1726"/>
      <c r="S370" s="1726"/>
      <c r="T370" s="1726"/>
      <c r="U370" s="1726"/>
      <c r="V370" s="1726"/>
      <c r="W370" s="1726"/>
      <c r="X370" s="1726"/>
      <c r="Y370" s="1726"/>
      <c r="Z370" s="1726"/>
      <c r="AA370" s="1726"/>
      <c r="AB370" s="1726"/>
      <c r="AC370" s="1726"/>
      <c r="AD370" s="1726"/>
      <c r="AE370" s="1592"/>
      <c r="AF370" s="1593"/>
      <c r="AG370" s="1593"/>
      <c r="AH370" s="1593"/>
      <c r="AI370" s="1593"/>
      <c r="AJ370" s="1593"/>
      <c r="AK370" s="1594"/>
      <c r="AL370" s="1592"/>
      <c r="AM370" s="1593"/>
      <c r="AN370" s="1593"/>
      <c r="AO370" s="1594"/>
      <c r="AP370" s="1595"/>
      <c r="AQ370" s="1595"/>
      <c r="AR370" s="1595"/>
      <c r="AS370" s="1595"/>
      <c r="AT370" s="1595"/>
      <c r="AU370" s="1595"/>
      <c r="AV370" s="1595"/>
      <c r="AW370" s="1595"/>
      <c r="AX370" s="238" t="s">
        <v>386</v>
      </c>
      <c r="AY370" s="1595"/>
      <c r="AZ370" s="1595"/>
      <c r="BA370" s="1595"/>
      <c r="BB370" s="1595"/>
      <c r="BC370" s="1595"/>
      <c r="BD370" s="1595"/>
      <c r="BE370" s="1595"/>
      <c r="BF370" s="1595"/>
      <c r="BG370" s="45"/>
      <c r="BH370" s="80"/>
      <c r="BI370" s="80"/>
      <c r="BJ370" s="80"/>
    </row>
    <row r="371" spans="1:62" ht="12.95" customHeight="1" x14ac:dyDescent="0.15">
      <c r="A371" s="1643"/>
      <c r="B371" s="1644"/>
      <c r="C371" s="1644"/>
      <c r="D371" s="1644"/>
      <c r="E371" s="1644"/>
      <c r="F371" s="1644"/>
      <c r="G371" s="1644"/>
      <c r="H371" s="1722"/>
      <c r="I371" s="1723"/>
      <c r="J371" s="1723"/>
      <c r="K371" s="1723"/>
      <c r="L371" s="1723"/>
      <c r="M371" s="1723"/>
      <c r="N371" s="1724"/>
      <c r="O371" s="1726"/>
      <c r="P371" s="1726"/>
      <c r="Q371" s="1726"/>
      <c r="R371" s="1726"/>
      <c r="S371" s="1726"/>
      <c r="T371" s="1726"/>
      <c r="U371" s="1726"/>
      <c r="V371" s="1726"/>
      <c r="W371" s="1726"/>
      <c r="X371" s="1726"/>
      <c r="Y371" s="1726"/>
      <c r="Z371" s="1726"/>
      <c r="AA371" s="1726"/>
      <c r="AB371" s="1726"/>
      <c r="AC371" s="1726"/>
      <c r="AD371" s="1726"/>
      <c r="AE371" s="1592"/>
      <c r="AF371" s="1593"/>
      <c r="AG371" s="1593"/>
      <c r="AH371" s="1593"/>
      <c r="AI371" s="1593"/>
      <c r="AJ371" s="1593"/>
      <c r="AK371" s="1594"/>
      <c r="AL371" s="1592"/>
      <c r="AM371" s="1593"/>
      <c r="AN371" s="1593"/>
      <c r="AO371" s="1594"/>
      <c r="AP371" s="1595"/>
      <c r="AQ371" s="1595"/>
      <c r="AR371" s="1595"/>
      <c r="AS371" s="1595"/>
      <c r="AT371" s="1595"/>
      <c r="AU371" s="1595"/>
      <c r="AV371" s="1595"/>
      <c r="AW371" s="1595"/>
      <c r="AX371" s="238" t="s">
        <v>386</v>
      </c>
      <c r="AY371" s="1595"/>
      <c r="AZ371" s="1595"/>
      <c r="BA371" s="1595"/>
      <c r="BB371" s="1595"/>
      <c r="BC371" s="1595"/>
      <c r="BD371" s="1595"/>
      <c r="BE371" s="1595"/>
      <c r="BF371" s="1595"/>
      <c r="BG371" s="45"/>
      <c r="BH371" s="80"/>
      <c r="BI371" s="80"/>
      <c r="BJ371" s="80"/>
    </row>
    <row r="372" spans="1:62" ht="12.95" customHeight="1" x14ac:dyDescent="0.15">
      <c r="A372" s="1648"/>
      <c r="B372" s="1649"/>
      <c r="C372" s="1649"/>
      <c r="D372" s="1649"/>
      <c r="E372" s="1649"/>
      <c r="F372" s="1649"/>
      <c r="G372" s="1649"/>
      <c r="H372" s="1722"/>
      <c r="I372" s="1723"/>
      <c r="J372" s="1723"/>
      <c r="K372" s="1723"/>
      <c r="L372" s="1723"/>
      <c r="M372" s="1723"/>
      <c r="N372" s="1724"/>
      <c r="O372" s="1727"/>
      <c r="P372" s="1727"/>
      <c r="Q372" s="1727"/>
      <c r="R372" s="1727"/>
      <c r="S372" s="1727"/>
      <c r="T372" s="1727"/>
      <c r="U372" s="1727"/>
      <c r="V372" s="1727"/>
      <c r="W372" s="1727"/>
      <c r="X372" s="1727"/>
      <c r="Y372" s="1727"/>
      <c r="Z372" s="1727"/>
      <c r="AA372" s="1727"/>
      <c r="AB372" s="1727"/>
      <c r="AC372" s="1727"/>
      <c r="AD372" s="1727"/>
      <c r="AE372" s="1592"/>
      <c r="AF372" s="1593"/>
      <c r="AG372" s="1593"/>
      <c r="AH372" s="1593"/>
      <c r="AI372" s="1593"/>
      <c r="AJ372" s="1593"/>
      <c r="AK372" s="1594"/>
      <c r="AL372" s="1592"/>
      <c r="AM372" s="1593"/>
      <c r="AN372" s="1593"/>
      <c r="AO372" s="1594"/>
      <c r="AP372" s="1595"/>
      <c r="AQ372" s="1595"/>
      <c r="AR372" s="1595"/>
      <c r="AS372" s="1595"/>
      <c r="AT372" s="1595"/>
      <c r="AU372" s="1595"/>
      <c r="AV372" s="1595"/>
      <c r="AW372" s="1595"/>
      <c r="AX372" s="238" t="s">
        <v>386</v>
      </c>
      <c r="AY372" s="1595"/>
      <c r="AZ372" s="1595"/>
      <c r="BA372" s="1595"/>
      <c r="BB372" s="1595"/>
      <c r="BC372" s="1595"/>
      <c r="BD372" s="1595"/>
      <c r="BE372" s="1595"/>
      <c r="BF372" s="1595"/>
      <c r="BG372" s="45"/>
      <c r="BH372" s="80"/>
      <c r="BI372" s="80"/>
      <c r="BJ372" s="80"/>
    </row>
    <row r="373" spans="1:62" ht="12.95" customHeight="1" x14ac:dyDescent="0.15">
      <c r="A373" s="1650"/>
      <c r="B373" s="1651"/>
      <c r="C373" s="1651"/>
      <c r="D373" s="1651"/>
      <c r="E373" s="1651"/>
      <c r="F373" s="1651"/>
      <c r="G373" s="1651"/>
      <c r="H373" s="966"/>
      <c r="I373" s="967"/>
      <c r="J373" s="967"/>
      <c r="K373" s="967"/>
      <c r="L373" s="967"/>
      <c r="M373" s="967"/>
      <c r="N373" s="968"/>
      <c r="O373" s="1728"/>
      <c r="P373" s="1728"/>
      <c r="Q373" s="1728"/>
      <c r="R373" s="1728"/>
      <c r="S373" s="1728"/>
      <c r="T373" s="1728"/>
      <c r="U373" s="1728"/>
      <c r="V373" s="1728"/>
      <c r="W373" s="1728"/>
      <c r="X373" s="1728"/>
      <c r="Y373" s="1728"/>
      <c r="Z373" s="1728"/>
      <c r="AA373" s="1728"/>
      <c r="AB373" s="1728"/>
      <c r="AC373" s="1728"/>
      <c r="AD373" s="1728"/>
      <c r="AE373" s="1592"/>
      <c r="AF373" s="1593"/>
      <c r="AG373" s="1593"/>
      <c r="AH373" s="1593"/>
      <c r="AI373" s="1593"/>
      <c r="AJ373" s="1593"/>
      <c r="AK373" s="1594"/>
      <c r="AL373" s="1592"/>
      <c r="AM373" s="1593"/>
      <c r="AN373" s="1593"/>
      <c r="AO373" s="1594"/>
      <c r="AP373" s="1595"/>
      <c r="AQ373" s="1595"/>
      <c r="AR373" s="1595"/>
      <c r="AS373" s="1595"/>
      <c r="AT373" s="1595"/>
      <c r="AU373" s="1595"/>
      <c r="AV373" s="1595"/>
      <c r="AW373" s="1595"/>
      <c r="AX373" s="238" t="s">
        <v>386</v>
      </c>
      <c r="AY373" s="1595"/>
      <c r="AZ373" s="1595"/>
      <c r="BA373" s="1595"/>
      <c r="BB373" s="1595"/>
      <c r="BC373" s="1595"/>
      <c r="BD373" s="1595"/>
      <c r="BE373" s="1595"/>
      <c r="BF373" s="1595"/>
      <c r="BG373" s="45"/>
      <c r="BH373" s="80"/>
      <c r="BI373" s="80"/>
      <c r="BJ373" s="80"/>
    </row>
    <row r="374" spans="1:62" ht="12.95" customHeight="1" x14ac:dyDescent="0.15">
      <c r="A374" s="1641"/>
      <c r="B374" s="1642"/>
      <c r="C374" s="1642"/>
      <c r="D374" s="1642"/>
      <c r="E374" s="1642"/>
      <c r="F374" s="1642"/>
      <c r="G374" s="1642"/>
      <c r="H374" s="963"/>
      <c r="I374" s="964"/>
      <c r="J374" s="964"/>
      <c r="K374" s="964"/>
      <c r="L374" s="964"/>
      <c r="M374" s="964"/>
      <c r="N374" s="965"/>
      <c r="O374" s="1725"/>
      <c r="P374" s="1725"/>
      <c r="Q374" s="1725"/>
      <c r="R374" s="1725"/>
      <c r="S374" s="1725"/>
      <c r="T374" s="1725"/>
      <c r="U374" s="1725"/>
      <c r="V374" s="1725"/>
      <c r="W374" s="1725"/>
      <c r="X374" s="1725"/>
      <c r="Y374" s="1725"/>
      <c r="Z374" s="1725"/>
      <c r="AA374" s="1725"/>
      <c r="AB374" s="1725"/>
      <c r="AC374" s="1725"/>
      <c r="AD374" s="1725"/>
      <c r="AE374" s="1592"/>
      <c r="AF374" s="1593"/>
      <c r="AG374" s="1593"/>
      <c r="AH374" s="1593"/>
      <c r="AI374" s="1593"/>
      <c r="AJ374" s="1593"/>
      <c r="AK374" s="1594"/>
      <c r="AL374" s="1592"/>
      <c r="AM374" s="1593"/>
      <c r="AN374" s="1593"/>
      <c r="AO374" s="1594"/>
      <c r="AP374" s="1595"/>
      <c r="AQ374" s="1595"/>
      <c r="AR374" s="1595"/>
      <c r="AS374" s="1595"/>
      <c r="AT374" s="1595"/>
      <c r="AU374" s="1595"/>
      <c r="AV374" s="1595"/>
      <c r="AW374" s="1595"/>
      <c r="AX374" s="238" t="s">
        <v>386</v>
      </c>
      <c r="AY374" s="1595"/>
      <c r="AZ374" s="1595"/>
      <c r="BA374" s="1595"/>
      <c r="BB374" s="1595"/>
      <c r="BC374" s="1595"/>
      <c r="BD374" s="1595"/>
      <c r="BE374" s="1595"/>
      <c r="BF374" s="1595"/>
      <c r="BG374" s="45"/>
      <c r="BH374" s="80"/>
      <c r="BI374" s="80"/>
      <c r="BJ374" s="80"/>
    </row>
    <row r="375" spans="1:62" ht="12.95" customHeight="1" x14ac:dyDescent="0.15">
      <c r="A375" s="1643"/>
      <c r="B375" s="1644"/>
      <c r="C375" s="1644"/>
      <c r="D375" s="1644"/>
      <c r="E375" s="1644"/>
      <c r="F375" s="1644"/>
      <c r="G375" s="1644"/>
      <c r="H375" s="1722"/>
      <c r="I375" s="1723"/>
      <c r="J375" s="1723"/>
      <c r="K375" s="1723"/>
      <c r="L375" s="1723"/>
      <c r="M375" s="1723"/>
      <c r="N375" s="1724"/>
      <c r="O375" s="1726"/>
      <c r="P375" s="1726"/>
      <c r="Q375" s="1726"/>
      <c r="R375" s="1726"/>
      <c r="S375" s="1726"/>
      <c r="T375" s="1726"/>
      <c r="U375" s="1726"/>
      <c r="V375" s="1726"/>
      <c r="W375" s="1726"/>
      <c r="X375" s="1726"/>
      <c r="Y375" s="1726"/>
      <c r="Z375" s="1726"/>
      <c r="AA375" s="1726"/>
      <c r="AB375" s="1726"/>
      <c r="AC375" s="1726"/>
      <c r="AD375" s="1726"/>
      <c r="AE375" s="1592"/>
      <c r="AF375" s="1593"/>
      <c r="AG375" s="1593"/>
      <c r="AH375" s="1593"/>
      <c r="AI375" s="1593"/>
      <c r="AJ375" s="1593"/>
      <c r="AK375" s="1594"/>
      <c r="AL375" s="1592"/>
      <c r="AM375" s="1593"/>
      <c r="AN375" s="1593"/>
      <c r="AO375" s="1594"/>
      <c r="AP375" s="1595"/>
      <c r="AQ375" s="1595"/>
      <c r="AR375" s="1595"/>
      <c r="AS375" s="1595"/>
      <c r="AT375" s="1595"/>
      <c r="AU375" s="1595"/>
      <c r="AV375" s="1595"/>
      <c r="AW375" s="1595"/>
      <c r="AX375" s="238" t="s">
        <v>386</v>
      </c>
      <c r="AY375" s="1595"/>
      <c r="AZ375" s="1595"/>
      <c r="BA375" s="1595"/>
      <c r="BB375" s="1595"/>
      <c r="BC375" s="1595"/>
      <c r="BD375" s="1595"/>
      <c r="BE375" s="1595"/>
      <c r="BF375" s="1595"/>
      <c r="BG375" s="45"/>
      <c r="BH375" s="80"/>
      <c r="BI375" s="80"/>
      <c r="BJ375" s="80"/>
    </row>
    <row r="376" spans="1:62" ht="12.95" customHeight="1" x14ac:dyDescent="0.15">
      <c r="A376" s="1643"/>
      <c r="B376" s="1644"/>
      <c r="C376" s="1644"/>
      <c r="D376" s="1644"/>
      <c r="E376" s="1644"/>
      <c r="F376" s="1644"/>
      <c r="G376" s="1644"/>
      <c r="H376" s="1722"/>
      <c r="I376" s="1723"/>
      <c r="J376" s="1723"/>
      <c r="K376" s="1723"/>
      <c r="L376" s="1723"/>
      <c r="M376" s="1723"/>
      <c r="N376" s="1724"/>
      <c r="O376" s="1726"/>
      <c r="P376" s="1726"/>
      <c r="Q376" s="1726"/>
      <c r="R376" s="1726"/>
      <c r="S376" s="1726"/>
      <c r="T376" s="1726"/>
      <c r="U376" s="1726"/>
      <c r="V376" s="1726"/>
      <c r="W376" s="1726"/>
      <c r="X376" s="1726"/>
      <c r="Y376" s="1726"/>
      <c r="Z376" s="1726"/>
      <c r="AA376" s="1726"/>
      <c r="AB376" s="1726"/>
      <c r="AC376" s="1726"/>
      <c r="AD376" s="1726"/>
      <c r="AE376" s="1592"/>
      <c r="AF376" s="1593"/>
      <c r="AG376" s="1593"/>
      <c r="AH376" s="1593"/>
      <c r="AI376" s="1593"/>
      <c r="AJ376" s="1593"/>
      <c r="AK376" s="1594"/>
      <c r="AL376" s="1592"/>
      <c r="AM376" s="1593"/>
      <c r="AN376" s="1593"/>
      <c r="AO376" s="1594"/>
      <c r="AP376" s="1595"/>
      <c r="AQ376" s="1595"/>
      <c r="AR376" s="1595"/>
      <c r="AS376" s="1595"/>
      <c r="AT376" s="1595"/>
      <c r="AU376" s="1595"/>
      <c r="AV376" s="1595"/>
      <c r="AW376" s="1595"/>
      <c r="AX376" s="238" t="s">
        <v>386</v>
      </c>
      <c r="AY376" s="1595"/>
      <c r="AZ376" s="1595"/>
      <c r="BA376" s="1595"/>
      <c r="BB376" s="1595"/>
      <c r="BC376" s="1595"/>
      <c r="BD376" s="1595"/>
      <c r="BE376" s="1595"/>
      <c r="BF376" s="1595"/>
      <c r="BG376" s="45"/>
      <c r="BH376" s="80"/>
      <c r="BI376" s="80"/>
      <c r="BJ376" s="80"/>
    </row>
    <row r="377" spans="1:62" ht="12.95" customHeight="1" x14ac:dyDescent="0.15">
      <c r="A377" s="1648"/>
      <c r="B377" s="1649"/>
      <c r="C377" s="1649"/>
      <c r="D377" s="1649"/>
      <c r="E377" s="1649"/>
      <c r="F377" s="1649"/>
      <c r="G377" s="1649"/>
      <c r="H377" s="1722"/>
      <c r="I377" s="1723"/>
      <c r="J377" s="1723"/>
      <c r="K377" s="1723"/>
      <c r="L377" s="1723"/>
      <c r="M377" s="1723"/>
      <c r="N377" s="1724"/>
      <c r="O377" s="1727"/>
      <c r="P377" s="1727"/>
      <c r="Q377" s="1727"/>
      <c r="R377" s="1727"/>
      <c r="S377" s="1727"/>
      <c r="T377" s="1727"/>
      <c r="U377" s="1727"/>
      <c r="V377" s="1727"/>
      <c r="W377" s="1727"/>
      <c r="X377" s="1727"/>
      <c r="Y377" s="1727"/>
      <c r="Z377" s="1727"/>
      <c r="AA377" s="1727"/>
      <c r="AB377" s="1727"/>
      <c r="AC377" s="1727"/>
      <c r="AD377" s="1727"/>
      <c r="AE377" s="1592"/>
      <c r="AF377" s="1593"/>
      <c r="AG377" s="1593"/>
      <c r="AH377" s="1593"/>
      <c r="AI377" s="1593"/>
      <c r="AJ377" s="1593"/>
      <c r="AK377" s="1594"/>
      <c r="AL377" s="1592"/>
      <c r="AM377" s="1593"/>
      <c r="AN377" s="1593"/>
      <c r="AO377" s="1594"/>
      <c r="AP377" s="1595"/>
      <c r="AQ377" s="1595"/>
      <c r="AR377" s="1595"/>
      <c r="AS377" s="1595"/>
      <c r="AT377" s="1595"/>
      <c r="AU377" s="1595"/>
      <c r="AV377" s="1595"/>
      <c r="AW377" s="1595"/>
      <c r="AX377" s="238" t="s">
        <v>386</v>
      </c>
      <c r="AY377" s="1595"/>
      <c r="AZ377" s="1595"/>
      <c r="BA377" s="1595"/>
      <c r="BB377" s="1595"/>
      <c r="BC377" s="1595"/>
      <c r="BD377" s="1595"/>
      <c r="BE377" s="1595"/>
      <c r="BF377" s="1595"/>
      <c r="BG377" s="45"/>
      <c r="BH377" s="80"/>
      <c r="BI377" s="80"/>
      <c r="BJ377" s="80"/>
    </row>
    <row r="378" spans="1:62" ht="12.95" customHeight="1" x14ac:dyDescent="0.15">
      <c r="A378" s="1650"/>
      <c r="B378" s="1651"/>
      <c r="C378" s="1651"/>
      <c r="D378" s="1651"/>
      <c r="E378" s="1651"/>
      <c r="F378" s="1651"/>
      <c r="G378" s="1651"/>
      <c r="H378" s="966"/>
      <c r="I378" s="967"/>
      <c r="J378" s="967"/>
      <c r="K378" s="967"/>
      <c r="L378" s="967"/>
      <c r="M378" s="967"/>
      <c r="N378" s="968"/>
      <c r="O378" s="1728"/>
      <c r="P378" s="1728"/>
      <c r="Q378" s="1728"/>
      <c r="R378" s="1728"/>
      <c r="S378" s="1728"/>
      <c r="T378" s="1728"/>
      <c r="U378" s="1728"/>
      <c r="V378" s="1728"/>
      <c r="W378" s="1728"/>
      <c r="X378" s="1728"/>
      <c r="Y378" s="1728"/>
      <c r="Z378" s="1728"/>
      <c r="AA378" s="1728"/>
      <c r="AB378" s="1728"/>
      <c r="AC378" s="1728"/>
      <c r="AD378" s="1728"/>
      <c r="AE378" s="1592"/>
      <c r="AF378" s="1593"/>
      <c r="AG378" s="1593"/>
      <c r="AH378" s="1593"/>
      <c r="AI378" s="1593"/>
      <c r="AJ378" s="1593"/>
      <c r="AK378" s="1594"/>
      <c r="AL378" s="1592"/>
      <c r="AM378" s="1593"/>
      <c r="AN378" s="1593"/>
      <c r="AO378" s="1594"/>
      <c r="AP378" s="1595"/>
      <c r="AQ378" s="1595"/>
      <c r="AR378" s="1595"/>
      <c r="AS378" s="1595"/>
      <c r="AT378" s="1595"/>
      <c r="AU378" s="1595"/>
      <c r="AV378" s="1595"/>
      <c r="AW378" s="1595"/>
      <c r="AX378" s="238" t="s">
        <v>386</v>
      </c>
      <c r="AY378" s="1595"/>
      <c r="AZ378" s="1595"/>
      <c r="BA378" s="1595"/>
      <c r="BB378" s="1595"/>
      <c r="BC378" s="1595"/>
      <c r="BD378" s="1595"/>
      <c r="BE378" s="1595"/>
      <c r="BF378" s="1595"/>
      <c r="BG378" s="45"/>
      <c r="BH378" s="80"/>
      <c r="BI378" s="80"/>
      <c r="BJ378" s="80"/>
    </row>
    <row r="379" spans="1:62" ht="12.95" customHeight="1" x14ac:dyDescent="0.15">
      <c r="A379" s="1641"/>
      <c r="B379" s="1642"/>
      <c r="C379" s="1642"/>
      <c r="D379" s="1642"/>
      <c r="E379" s="1642"/>
      <c r="F379" s="1642"/>
      <c r="G379" s="1642"/>
      <c r="H379" s="963"/>
      <c r="I379" s="964"/>
      <c r="J379" s="964"/>
      <c r="K379" s="964"/>
      <c r="L379" s="964"/>
      <c r="M379" s="964"/>
      <c r="N379" s="965"/>
      <c r="O379" s="1725"/>
      <c r="P379" s="1725"/>
      <c r="Q379" s="1725"/>
      <c r="R379" s="1725"/>
      <c r="S379" s="1725"/>
      <c r="T379" s="1725"/>
      <c r="U379" s="1725"/>
      <c r="V379" s="1725"/>
      <c r="W379" s="1725"/>
      <c r="X379" s="1725"/>
      <c r="Y379" s="1725"/>
      <c r="Z379" s="1725"/>
      <c r="AA379" s="1725"/>
      <c r="AB379" s="1725"/>
      <c r="AC379" s="1725"/>
      <c r="AD379" s="1725"/>
      <c r="AE379" s="1592"/>
      <c r="AF379" s="1593"/>
      <c r="AG379" s="1593"/>
      <c r="AH379" s="1593"/>
      <c r="AI379" s="1593"/>
      <c r="AJ379" s="1593"/>
      <c r="AK379" s="1594"/>
      <c r="AL379" s="1592"/>
      <c r="AM379" s="1593"/>
      <c r="AN379" s="1593"/>
      <c r="AO379" s="1594"/>
      <c r="AP379" s="1595"/>
      <c r="AQ379" s="1595"/>
      <c r="AR379" s="1595"/>
      <c r="AS379" s="1595"/>
      <c r="AT379" s="1595"/>
      <c r="AU379" s="1595"/>
      <c r="AV379" s="1595"/>
      <c r="AW379" s="1595"/>
      <c r="AX379" s="238" t="s">
        <v>386</v>
      </c>
      <c r="AY379" s="1595"/>
      <c r="AZ379" s="1595"/>
      <c r="BA379" s="1595"/>
      <c r="BB379" s="1595"/>
      <c r="BC379" s="1595"/>
      <c r="BD379" s="1595"/>
      <c r="BE379" s="1595"/>
      <c r="BF379" s="1595"/>
      <c r="BG379" s="45"/>
      <c r="BH379" s="80"/>
      <c r="BI379" s="80"/>
      <c r="BJ379" s="80"/>
    </row>
    <row r="380" spans="1:62" ht="12.95" customHeight="1" x14ac:dyDescent="0.15">
      <c r="A380" s="1643"/>
      <c r="B380" s="1644"/>
      <c r="C380" s="1644"/>
      <c r="D380" s="1644"/>
      <c r="E380" s="1644"/>
      <c r="F380" s="1644"/>
      <c r="G380" s="1644"/>
      <c r="H380" s="1722"/>
      <c r="I380" s="1723"/>
      <c r="J380" s="1723"/>
      <c r="K380" s="1723"/>
      <c r="L380" s="1723"/>
      <c r="M380" s="1723"/>
      <c r="N380" s="1724"/>
      <c r="O380" s="1726"/>
      <c r="P380" s="1726"/>
      <c r="Q380" s="1726"/>
      <c r="R380" s="1726"/>
      <c r="S380" s="1726"/>
      <c r="T380" s="1726"/>
      <c r="U380" s="1726"/>
      <c r="V380" s="1726"/>
      <c r="W380" s="1726"/>
      <c r="X380" s="1726"/>
      <c r="Y380" s="1726"/>
      <c r="Z380" s="1726"/>
      <c r="AA380" s="1726"/>
      <c r="AB380" s="1726"/>
      <c r="AC380" s="1726"/>
      <c r="AD380" s="1726"/>
      <c r="AE380" s="1592"/>
      <c r="AF380" s="1593"/>
      <c r="AG380" s="1593"/>
      <c r="AH380" s="1593"/>
      <c r="AI380" s="1593"/>
      <c r="AJ380" s="1593"/>
      <c r="AK380" s="1594"/>
      <c r="AL380" s="1592"/>
      <c r="AM380" s="1593"/>
      <c r="AN380" s="1593"/>
      <c r="AO380" s="1594"/>
      <c r="AP380" s="1595"/>
      <c r="AQ380" s="1595"/>
      <c r="AR380" s="1595"/>
      <c r="AS380" s="1595"/>
      <c r="AT380" s="1595"/>
      <c r="AU380" s="1595"/>
      <c r="AV380" s="1595"/>
      <c r="AW380" s="1595"/>
      <c r="AX380" s="238" t="s">
        <v>386</v>
      </c>
      <c r="AY380" s="1595"/>
      <c r="AZ380" s="1595"/>
      <c r="BA380" s="1595"/>
      <c r="BB380" s="1595"/>
      <c r="BC380" s="1595"/>
      <c r="BD380" s="1595"/>
      <c r="BE380" s="1595"/>
      <c r="BF380" s="1595"/>
      <c r="BG380" s="45"/>
      <c r="BH380" s="80"/>
      <c r="BI380" s="80"/>
      <c r="BJ380" s="80"/>
    </row>
    <row r="381" spans="1:62" ht="12.95" customHeight="1" x14ac:dyDescent="0.15">
      <c r="A381" s="1643"/>
      <c r="B381" s="1644"/>
      <c r="C381" s="1644"/>
      <c r="D381" s="1644"/>
      <c r="E381" s="1644"/>
      <c r="F381" s="1644"/>
      <c r="G381" s="1644"/>
      <c r="H381" s="1722"/>
      <c r="I381" s="1723"/>
      <c r="J381" s="1723"/>
      <c r="K381" s="1723"/>
      <c r="L381" s="1723"/>
      <c r="M381" s="1723"/>
      <c r="N381" s="1724"/>
      <c r="O381" s="1726"/>
      <c r="P381" s="1726"/>
      <c r="Q381" s="1726"/>
      <c r="R381" s="1726"/>
      <c r="S381" s="1726"/>
      <c r="T381" s="1726"/>
      <c r="U381" s="1726"/>
      <c r="V381" s="1726"/>
      <c r="W381" s="1726"/>
      <c r="X381" s="1726"/>
      <c r="Y381" s="1726"/>
      <c r="Z381" s="1726"/>
      <c r="AA381" s="1726"/>
      <c r="AB381" s="1726"/>
      <c r="AC381" s="1726"/>
      <c r="AD381" s="1726"/>
      <c r="AE381" s="1592"/>
      <c r="AF381" s="1593"/>
      <c r="AG381" s="1593"/>
      <c r="AH381" s="1593"/>
      <c r="AI381" s="1593"/>
      <c r="AJ381" s="1593"/>
      <c r="AK381" s="1594"/>
      <c r="AL381" s="1592"/>
      <c r="AM381" s="1593"/>
      <c r="AN381" s="1593"/>
      <c r="AO381" s="1594"/>
      <c r="AP381" s="1595"/>
      <c r="AQ381" s="1595"/>
      <c r="AR381" s="1595"/>
      <c r="AS381" s="1595"/>
      <c r="AT381" s="1595"/>
      <c r="AU381" s="1595"/>
      <c r="AV381" s="1595"/>
      <c r="AW381" s="1595"/>
      <c r="AX381" s="238" t="s">
        <v>386</v>
      </c>
      <c r="AY381" s="1595"/>
      <c r="AZ381" s="1595"/>
      <c r="BA381" s="1595"/>
      <c r="BB381" s="1595"/>
      <c r="BC381" s="1595"/>
      <c r="BD381" s="1595"/>
      <c r="BE381" s="1595"/>
      <c r="BF381" s="1595"/>
      <c r="BG381" s="45"/>
      <c r="BH381" s="80"/>
      <c r="BI381" s="80"/>
      <c r="BJ381" s="80"/>
    </row>
    <row r="382" spans="1:62" ht="12.95" customHeight="1" x14ac:dyDescent="0.15">
      <c r="A382" s="1648"/>
      <c r="B382" s="1649"/>
      <c r="C382" s="1649"/>
      <c r="D382" s="1649"/>
      <c r="E382" s="1649"/>
      <c r="F382" s="1649"/>
      <c r="G382" s="1649"/>
      <c r="H382" s="1722"/>
      <c r="I382" s="1723"/>
      <c r="J382" s="1723"/>
      <c r="K382" s="1723"/>
      <c r="L382" s="1723"/>
      <c r="M382" s="1723"/>
      <c r="N382" s="1724"/>
      <c r="O382" s="1727"/>
      <c r="P382" s="1727"/>
      <c r="Q382" s="1727"/>
      <c r="R382" s="1727"/>
      <c r="S382" s="1727"/>
      <c r="T382" s="1727"/>
      <c r="U382" s="1727"/>
      <c r="V382" s="1727"/>
      <c r="W382" s="1727"/>
      <c r="X382" s="1727"/>
      <c r="Y382" s="1727"/>
      <c r="Z382" s="1727"/>
      <c r="AA382" s="1727"/>
      <c r="AB382" s="1727"/>
      <c r="AC382" s="1727"/>
      <c r="AD382" s="1727"/>
      <c r="AE382" s="1592"/>
      <c r="AF382" s="1593"/>
      <c r="AG382" s="1593"/>
      <c r="AH382" s="1593"/>
      <c r="AI382" s="1593"/>
      <c r="AJ382" s="1593"/>
      <c r="AK382" s="1594"/>
      <c r="AL382" s="1592"/>
      <c r="AM382" s="1593"/>
      <c r="AN382" s="1593"/>
      <c r="AO382" s="1594"/>
      <c r="AP382" s="1595"/>
      <c r="AQ382" s="1595"/>
      <c r="AR382" s="1595"/>
      <c r="AS382" s="1595"/>
      <c r="AT382" s="1595"/>
      <c r="AU382" s="1595"/>
      <c r="AV382" s="1595"/>
      <c r="AW382" s="1595"/>
      <c r="AX382" s="238" t="s">
        <v>386</v>
      </c>
      <c r="AY382" s="1595"/>
      <c r="AZ382" s="1595"/>
      <c r="BA382" s="1595"/>
      <c r="BB382" s="1595"/>
      <c r="BC382" s="1595"/>
      <c r="BD382" s="1595"/>
      <c r="BE382" s="1595"/>
      <c r="BF382" s="1595"/>
      <c r="BG382" s="45"/>
      <c r="BH382" s="80"/>
      <c r="BI382" s="80"/>
      <c r="BJ382" s="80"/>
    </row>
    <row r="383" spans="1:62" ht="12.95" customHeight="1" x14ac:dyDescent="0.15">
      <c r="A383" s="1650"/>
      <c r="B383" s="1651"/>
      <c r="C383" s="1651"/>
      <c r="D383" s="1651"/>
      <c r="E383" s="1651"/>
      <c r="F383" s="1651"/>
      <c r="G383" s="1651"/>
      <c r="H383" s="966"/>
      <c r="I383" s="967"/>
      <c r="J383" s="967"/>
      <c r="K383" s="967"/>
      <c r="L383" s="967"/>
      <c r="M383" s="967"/>
      <c r="N383" s="968"/>
      <c r="O383" s="1728"/>
      <c r="P383" s="1728"/>
      <c r="Q383" s="1728"/>
      <c r="R383" s="1728"/>
      <c r="S383" s="1728"/>
      <c r="T383" s="1728"/>
      <c r="U383" s="1728"/>
      <c r="V383" s="1728"/>
      <c r="W383" s="1728"/>
      <c r="X383" s="1728"/>
      <c r="Y383" s="1728"/>
      <c r="Z383" s="1728"/>
      <c r="AA383" s="1728"/>
      <c r="AB383" s="1728"/>
      <c r="AC383" s="1728"/>
      <c r="AD383" s="1728"/>
      <c r="AE383" s="1592"/>
      <c r="AF383" s="1593"/>
      <c r="AG383" s="1593"/>
      <c r="AH383" s="1593"/>
      <c r="AI383" s="1593"/>
      <c r="AJ383" s="1593"/>
      <c r="AK383" s="1594"/>
      <c r="AL383" s="1592"/>
      <c r="AM383" s="1593"/>
      <c r="AN383" s="1593"/>
      <c r="AO383" s="1594"/>
      <c r="AP383" s="1595"/>
      <c r="AQ383" s="1595"/>
      <c r="AR383" s="1595"/>
      <c r="AS383" s="1595"/>
      <c r="AT383" s="1595"/>
      <c r="AU383" s="1595"/>
      <c r="AV383" s="1595"/>
      <c r="AW383" s="1595"/>
      <c r="AX383" s="238" t="s">
        <v>386</v>
      </c>
      <c r="AY383" s="1595"/>
      <c r="AZ383" s="1595"/>
      <c r="BA383" s="1595"/>
      <c r="BB383" s="1595"/>
      <c r="BC383" s="1595"/>
      <c r="BD383" s="1595"/>
      <c r="BE383" s="1595"/>
      <c r="BF383" s="1595"/>
      <c r="BG383" s="45"/>
      <c r="BH383" s="80"/>
      <c r="BI383" s="80"/>
      <c r="BJ383" s="80"/>
    </row>
    <row r="384" spans="1:62" ht="12.95" customHeight="1" x14ac:dyDescent="0.15">
      <c r="A384" s="1641"/>
      <c r="B384" s="1642"/>
      <c r="C384" s="1642"/>
      <c r="D384" s="1642"/>
      <c r="E384" s="1642"/>
      <c r="F384" s="1642"/>
      <c r="G384" s="1642"/>
      <c r="H384" s="963"/>
      <c r="I384" s="964"/>
      <c r="J384" s="964"/>
      <c r="K384" s="964"/>
      <c r="L384" s="964"/>
      <c r="M384" s="964"/>
      <c r="N384" s="965"/>
      <c r="O384" s="1725"/>
      <c r="P384" s="1725"/>
      <c r="Q384" s="1725"/>
      <c r="R384" s="1725"/>
      <c r="S384" s="1725"/>
      <c r="T384" s="1725"/>
      <c r="U384" s="1725"/>
      <c r="V384" s="1725"/>
      <c r="W384" s="1725"/>
      <c r="X384" s="1725"/>
      <c r="Y384" s="1725"/>
      <c r="Z384" s="1725"/>
      <c r="AA384" s="1725"/>
      <c r="AB384" s="1725"/>
      <c r="AC384" s="1725"/>
      <c r="AD384" s="1725"/>
      <c r="AE384" s="1592"/>
      <c r="AF384" s="1593"/>
      <c r="AG384" s="1593"/>
      <c r="AH384" s="1593"/>
      <c r="AI384" s="1593"/>
      <c r="AJ384" s="1593"/>
      <c r="AK384" s="1594"/>
      <c r="AL384" s="1592"/>
      <c r="AM384" s="1593"/>
      <c r="AN384" s="1593"/>
      <c r="AO384" s="1594"/>
      <c r="AP384" s="1595"/>
      <c r="AQ384" s="1595"/>
      <c r="AR384" s="1595"/>
      <c r="AS384" s="1595"/>
      <c r="AT384" s="1595"/>
      <c r="AU384" s="1595"/>
      <c r="AV384" s="1595"/>
      <c r="AW384" s="1595"/>
      <c r="AX384" s="238" t="s">
        <v>386</v>
      </c>
      <c r="AY384" s="1595"/>
      <c r="AZ384" s="1595"/>
      <c r="BA384" s="1595"/>
      <c r="BB384" s="1595"/>
      <c r="BC384" s="1595"/>
      <c r="BD384" s="1595"/>
      <c r="BE384" s="1595"/>
      <c r="BF384" s="1595"/>
      <c r="BG384" s="45"/>
      <c r="BH384" s="80"/>
      <c r="BI384" s="80"/>
      <c r="BJ384" s="80"/>
    </row>
    <row r="385" spans="1:62" ht="12.95" customHeight="1" x14ac:dyDescent="0.15">
      <c r="A385" s="1643"/>
      <c r="B385" s="1644"/>
      <c r="C385" s="1644"/>
      <c r="D385" s="1644"/>
      <c r="E385" s="1644"/>
      <c r="F385" s="1644"/>
      <c r="G385" s="1644"/>
      <c r="H385" s="1722"/>
      <c r="I385" s="1723"/>
      <c r="J385" s="1723"/>
      <c r="K385" s="1723"/>
      <c r="L385" s="1723"/>
      <c r="M385" s="1723"/>
      <c r="N385" s="1724"/>
      <c r="O385" s="1726"/>
      <c r="P385" s="1726"/>
      <c r="Q385" s="1726"/>
      <c r="R385" s="1726"/>
      <c r="S385" s="1726"/>
      <c r="T385" s="1726"/>
      <c r="U385" s="1726"/>
      <c r="V385" s="1726"/>
      <c r="W385" s="1726"/>
      <c r="X385" s="1726"/>
      <c r="Y385" s="1726"/>
      <c r="Z385" s="1726"/>
      <c r="AA385" s="1726"/>
      <c r="AB385" s="1726"/>
      <c r="AC385" s="1726"/>
      <c r="AD385" s="1726"/>
      <c r="AE385" s="1592"/>
      <c r="AF385" s="1593"/>
      <c r="AG385" s="1593"/>
      <c r="AH385" s="1593"/>
      <c r="AI385" s="1593"/>
      <c r="AJ385" s="1593"/>
      <c r="AK385" s="1594"/>
      <c r="AL385" s="1592"/>
      <c r="AM385" s="1593"/>
      <c r="AN385" s="1593"/>
      <c r="AO385" s="1594"/>
      <c r="AP385" s="1595"/>
      <c r="AQ385" s="1595"/>
      <c r="AR385" s="1595"/>
      <c r="AS385" s="1595"/>
      <c r="AT385" s="1595"/>
      <c r="AU385" s="1595"/>
      <c r="AV385" s="1595"/>
      <c r="AW385" s="1595"/>
      <c r="AX385" s="238" t="s">
        <v>386</v>
      </c>
      <c r="AY385" s="1595"/>
      <c r="AZ385" s="1595"/>
      <c r="BA385" s="1595"/>
      <c r="BB385" s="1595"/>
      <c r="BC385" s="1595"/>
      <c r="BD385" s="1595"/>
      <c r="BE385" s="1595"/>
      <c r="BF385" s="1595"/>
      <c r="BG385" s="45"/>
      <c r="BH385" s="80"/>
      <c r="BI385" s="80"/>
      <c r="BJ385" s="80"/>
    </row>
    <row r="386" spans="1:62" ht="12.95" customHeight="1" x14ac:dyDescent="0.15">
      <c r="A386" s="1643"/>
      <c r="B386" s="1644"/>
      <c r="C386" s="1644"/>
      <c r="D386" s="1644"/>
      <c r="E386" s="1644"/>
      <c r="F386" s="1644"/>
      <c r="G386" s="1644"/>
      <c r="H386" s="1722"/>
      <c r="I386" s="1723"/>
      <c r="J386" s="1723"/>
      <c r="K386" s="1723"/>
      <c r="L386" s="1723"/>
      <c r="M386" s="1723"/>
      <c r="N386" s="1724"/>
      <c r="O386" s="1726"/>
      <c r="P386" s="1726"/>
      <c r="Q386" s="1726"/>
      <c r="R386" s="1726"/>
      <c r="S386" s="1726"/>
      <c r="T386" s="1726"/>
      <c r="U386" s="1726"/>
      <c r="V386" s="1726"/>
      <c r="W386" s="1726"/>
      <c r="X386" s="1726"/>
      <c r="Y386" s="1726"/>
      <c r="Z386" s="1726"/>
      <c r="AA386" s="1726"/>
      <c r="AB386" s="1726"/>
      <c r="AC386" s="1726"/>
      <c r="AD386" s="1726"/>
      <c r="AE386" s="1592"/>
      <c r="AF386" s="1593"/>
      <c r="AG386" s="1593"/>
      <c r="AH386" s="1593"/>
      <c r="AI386" s="1593"/>
      <c r="AJ386" s="1593"/>
      <c r="AK386" s="1594"/>
      <c r="AL386" s="1592"/>
      <c r="AM386" s="1593"/>
      <c r="AN386" s="1593"/>
      <c r="AO386" s="1594"/>
      <c r="AP386" s="1595"/>
      <c r="AQ386" s="1595"/>
      <c r="AR386" s="1595"/>
      <c r="AS386" s="1595"/>
      <c r="AT386" s="1595"/>
      <c r="AU386" s="1595"/>
      <c r="AV386" s="1595"/>
      <c r="AW386" s="1595"/>
      <c r="AX386" s="238" t="s">
        <v>386</v>
      </c>
      <c r="AY386" s="1595"/>
      <c r="AZ386" s="1595"/>
      <c r="BA386" s="1595"/>
      <c r="BB386" s="1595"/>
      <c r="BC386" s="1595"/>
      <c r="BD386" s="1595"/>
      <c r="BE386" s="1595"/>
      <c r="BF386" s="1595"/>
      <c r="BG386" s="45"/>
      <c r="BH386" s="80"/>
      <c r="BI386" s="80"/>
      <c r="BJ386" s="80"/>
    </row>
    <row r="387" spans="1:62" ht="12.95" customHeight="1" x14ac:dyDescent="0.15">
      <c r="A387" s="1648"/>
      <c r="B387" s="1649"/>
      <c r="C387" s="1649"/>
      <c r="D387" s="1649"/>
      <c r="E387" s="1649"/>
      <c r="F387" s="1649"/>
      <c r="G387" s="1649"/>
      <c r="H387" s="1722"/>
      <c r="I387" s="1723"/>
      <c r="J387" s="1723"/>
      <c r="K387" s="1723"/>
      <c r="L387" s="1723"/>
      <c r="M387" s="1723"/>
      <c r="N387" s="1724"/>
      <c r="O387" s="1727"/>
      <c r="P387" s="1727"/>
      <c r="Q387" s="1727"/>
      <c r="R387" s="1727"/>
      <c r="S387" s="1727"/>
      <c r="T387" s="1727"/>
      <c r="U387" s="1727"/>
      <c r="V387" s="1727"/>
      <c r="W387" s="1727"/>
      <c r="X387" s="1727"/>
      <c r="Y387" s="1727"/>
      <c r="Z387" s="1727"/>
      <c r="AA387" s="1727"/>
      <c r="AB387" s="1727"/>
      <c r="AC387" s="1727"/>
      <c r="AD387" s="1727"/>
      <c r="AE387" s="1592"/>
      <c r="AF387" s="1593"/>
      <c r="AG387" s="1593"/>
      <c r="AH387" s="1593"/>
      <c r="AI387" s="1593"/>
      <c r="AJ387" s="1593"/>
      <c r="AK387" s="1594"/>
      <c r="AL387" s="1592"/>
      <c r="AM387" s="1593"/>
      <c r="AN387" s="1593"/>
      <c r="AO387" s="1594"/>
      <c r="AP387" s="1595"/>
      <c r="AQ387" s="1595"/>
      <c r="AR387" s="1595"/>
      <c r="AS387" s="1595"/>
      <c r="AT387" s="1595"/>
      <c r="AU387" s="1595"/>
      <c r="AV387" s="1595"/>
      <c r="AW387" s="1595"/>
      <c r="AX387" s="238" t="s">
        <v>386</v>
      </c>
      <c r="AY387" s="1595"/>
      <c r="AZ387" s="1595"/>
      <c r="BA387" s="1595"/>
      <c r="BB387" s="1595"/>
      <c r="BC387" s="1595"/>
      <c r="BD387" s="1595"/>
      <c r="BE387" s="1595"/>
      <c r="BF387" s="1595"/>
      <c r="BG387" s="45"/>
      <c r="BH387" s="80"/>
      <c r="BI387" s="80"/>
      <c r="BJ387" s="80"/>
    </row>
    <row r="388" spans="1:62" ht="12.95" customHeight="1" x14ac:dyDescent="0.15">
      <c r="A388" s="1650"/>
      <c r="B388" s="1651"/>
      <c r="C388" s="1651"/>
      <c r="D388" s="1651"/>
      <c r="E388" s="1651"/>
      <c r="F388" s="1651"/>
      <c r="G388" s="1651"/>
      <c r="H388" s="966"/>
      <c r="I388" s="967"/>
      <c r="J388" s="967"/>
      <c r="K388" s="967"/>
      <c r="L388" s="967"/>
      <c r="M388" s="967"/>
      <c r="N388" s="968"/>
      <c r="O388" s="1728"/>
      <c r="P388" s="1728"/>
      <c r="Q388" s="1728"/>
      <c r="R388" s="1728"/>
      <c r="S388" s="1728"/>
      <c r="T388" s="1728"/>
      <c r="U388" s="1728"/>
      <c r="V388" s="1728"/>
      <c r="W388" s="1728"/>
      <c r="X388" s="1728"/>
      <c r="Y388" s="1728"/>
      <c r="Z388" s="1728"/>
      <c r="AA388" s="1728"/>
      <c r="AB388" s="1728"/>
      <c r="AC388" s="1728"/>
      <c r="AD388" s="1728"/>
      <c r="AE388" s="1592"/>
      <c r="AF388" s="1593"/>
      <c r="AG388" s="1593"/>
      <c r="AH388" s="1593"/>
      <c r="AI388" s="1593"/>
      <c r="AJ388" s="1593"/>
      <c r="AK388" s="1594"/>
      <c r="AL388" s="1592"/>
      <c r="AM388" s="1593"/>
      <c r="AN388" s="1593"/>
      <c r="AO388" s="1594"/>
      <c r="AP388" s="1595"/>
      <c r="AQ388" s="1595"/>
      <c r="AR388" s="1595"/>
      <c r="AS388" s="1595"/>
      <c r="AT388" s="1595"/>
      <c r="AU388" s="1595"/>
      <c r="AV388" s="1595"/>
      <c r="AW388" s="1595"/>
      <c r="AX388" s="238" t="s">
        <v>386</v>
      </c>
      <c r="AY388" s="1595"/>
      <c r="AZ388" s="1595"/>
      <c r="BA388" s="1595"/>
      <c r="BB388" s="1595"/>
      <c r="BC388" s="1595"/>
      <c r="BD388" s="1595"/>
      <c r="BE388" s="1595"/>
      <c r="BF388" s="1595"/>
      <c r="BG388" s="45"/>
      <c r="BH388" s="80"/>
      <c r="BI388" s="80"/>
      <c r="BJ388" s="80"/>
    </row>
    <row r="389" spans="1:62" ht="12.95" customHeight="1" x14ac:dyDescent="0.15">
      <c r="A389" s="1641"/>
      <c r="B389" s="1642"/>
      <c r="C389" s="1642"/>
      <c r="D389" s="1642"/>
      <c r="E389" s="1642"/>
      <c r="F389" s="1642"/>
      <c r="G389" s="1642"/>
      <c r="H389" s="963"/>
      <c r="I389" s="964"/>
      <c r="J389" s="964"/>
      <c r="K389" s="964"/>
      <c r="L389" s="964"/>
      <c r="M389" s="964"/>
      <c r="N389" s="965"/>
      <c r="O389" s="1725"/>
      <c r="P389" s="1725"/>
      <c r="Q389" s="1725"/>
      <c r="R389" s="1725"/>
      <c r="S389" s="1725"/>
      <c r="T389" s="1725"/>
      <c r="U389" s="1725"/>
      <c r="V389" s="1725"/>
      <c r="W389" s="1725"/>
      <c r="X389" s="1725"/>
      <c r="Y389" s="1725"/>
      <c r="Z389" s="1725"/>
      <c r="AA389" s="1725"/>
      <c r="AB389" s="1725"/>
      <c r="AC389" s="1725"/>
      <c r="AD389" s="1725"/>
      <c r="AE389" s="1592"/>
      <c r="AF389" s="1593"/>
      <c r="AG389" s="1593"/>
      <c r="AH389" s="1593"/>
      <c r="AI389" s="1593"/>
      <c r="AJ389" s="1593"/>
      <c r="AK389" s="1594"/>
      <c r="AL389" s="1592"/>
      <c r="AM389" s="1593"/>
      <c r="AN389" s="1593"/>
      <c r="AO389" s="1594"/>
      <c r="AP389" s="1595"/>
      <c r="AQ389" s="1595"/>
      <c r="AR389" s="1595"/>
      <c r="AS389" s="1595"/>
      <c r="AT389" s="1595"/>
      <c r="AU389" s="1595"/>
      <c r="AV389" s="1595"/>
      <c r="AW389" s="1595"/>
      <c r="AX389" s="238" t="s">
        <v>386</v>
      </c>
      <c r="AY389" s="1595"/>
      <c r="AZ389" s="1595"/>
      <c r="BA389" s="1595"/>
      <c r="BB389" s="1595"/>
      <c r="BC389" s="1595"/>
      <c r="BD389" s="1595"/>
      <c r="BE389" s="1595"/>
      <c r="BF389" s="1595"/>
      <c r="BG389" s="45"/>
      <c r="BH389" s="80"/>
      <c r="BI389" s="80"/>
      <c r="BJ389" s="80"/>
    </row>
    <row r="390" spans="1:62" ht="12.95" customHeight="1" x14ac:dyDescent="0.15">
      <c r="A390" s="1643"/>
      <c r="B390" s="1644"/>
      <c r="C390" s="1644"/>
      <c r="D390" s="1644"/>
      <c r="E390" s="1644"/>
      <c r="F390" s="1644"/>
      <c r="G390" s="1644"/>
      <c r="H390" s="1722"/>
      <c r="I390" s="1723"/>
      <c r="J390" s="1723"/>
      <c r="K390" s="1723"/>
      <c r="L390" s="1723"/>
      <c r="M390" s="1723"/>
      <c r="N390" s="1724"/>
      <c r="O390" s="1726"/>
      <c r="P390" s="1726"/>
      <c r="Q390" s="1726"/>
      <c r="R390" s="1726"/>
      <c r="S390" s="1726"/>
      <c r="T390" s="1726"/>
      <c r="U390" s="1726"/>
      <c r="V390" s="1726"/>
      <c r="W390" s="1726"/>
      <c r="X390" s="1726"/>
      <c r="Y390" s="1726"/>
      <c r="Z390" s="1726"/>
      <c r="AA390" s="1726"/>
      <c r="AB390" s="1726"/>
      <c r="AC390" s="1726"/>
      <c r="AD390" s="1726"/>
      <c r="AE390" s="1592"/>
      <c r="AF390" s="1593"/>
      <c r="AG390" s="1593"/>
      <c r="AH390" s="1593"/>
      <c r="AI390" s="1593"/>
      <c r="AJ390" s="1593"/>
      <c r="AK390" s="1594"/>
      <c r="AL390" s="1592"/>
      <c r="AM390" s="1593"/>
      <c r="AN390" s="1593"/>
      <c r="AO390" s="1594"/>
      <c r="AP390" s="1595"/>
      <c r="AQ390" s="1595"/>
      <c r="AR390" s="1595"/>
      <c r="AS390" s="1595"/>
      <c r="AT390" s="1595"/>
      <c r="AU390" s="1595"/>
      <c r="AV390" s="1595"/>
      <c r="AW390" s="1595"/>
      <c r="AX390" s="238" t="s">
        <v>386</v>
      </c>
      <c r="AY390" s="1595"/>
      <c r="AZ390" s="1595"/>
      <c r="BA390" s="1595"/>
      <c r="BB390" s="1595"/>
      <c r="BC390" s="1595"/>
      <c r="BD390" s="1595"/>
      <c r="BE390" s="1595"/>
      <c r="BF390" s="1595"/>
      <c r="BG390" s="45"/>
      <c r="BH390" s="80"/>
      <c r="BI390" s="80"/>
      <c r="BJ390" s="80"/>
    </row>
    <row r="391" spans="1:62" ht="12.95" customHeight="1" x14ac:dyDescent="0.15">
      <c r="A391" s="1643"/>
      <c r="B391" s="1644"/>
      <c r="C391" s="1644"/>
      <c r="D391" s="1644"/>
      <c r="E391" s="1644"/>
      <c r="F391" s="1644"/>
      <c r="G391" s="1644"/>
      <c r="H391" s="1722"/>
      <c r="I391" s="1723"/>
      <c r="J391" s="1723"/>
      <c r="K391" s="1723"/>
      <c r="L391" s="1723"/>
      <c r="M391" s="1723"/>
      <c r="N391" s="1724"/>
      <c r="O391" s="1726"/>
      <c r="P391" s="1726"/>
      <c r="Q391" s="1726"/>
      <c r="R391" s="1726"/>
      <c r="S391" s="1726"/>
      <c r="T391" s="1726"/>
      <c r="U391" s="1726"/>
      <c r="V391" s="1726"/>
      <c r="W391" s="1726"/>
      <c r="X391" s="1726"/>
      <c r="Y391" s="1726"/>
      <c r="Z391" s="1726"/>
      <c r="AA391" s="1726"/>
      <c r="AB391" s="1726"/>
      <c r="AC391" s="1726"/>
      <c r="AD391" s="1726"/>
      <c r="AE391" s="1592"/>
      <c r="AF391" s="1593"/>
      <c r="AG391" s="1593"/>
      <c r="AH391" s="1593"/>
      <c r="AI391" s="1593"/>
      <c r="AJ391" s="1593"/>
      <c r="AK391" s="1594"/>
      <c r="AL391" s="1592"/>
      <c r="AM391" s="1593"/>
      <c r="AN391" s="1593"/>
      <c r="AO391" s="1594"/>
      <c r="AP391" s="1595"/>
      <c r="AQ391" s="1595"/>
      <c r="AR391" s="1595"/>
      <c r="AS391" s="1595"/>
      <c r="AT391" s="1595"/>
      <c r="AU391" s="1595"/>
      <c r="AV391" s="1595"/>
      <c r="AW391" s="1595"/>
      <c r="AX391" s="238" t="s">
        <v>386</v>
      </c>
      <c r="AY391" s="1595"/>
      <c r="AZ391" s="1595"/>
      <c r="BA391" s="1595"/>
      <c r="BB391" s="1595"/>
      <c r="BC391" s="1595"/>
      <c r="BD391" s="1595"/>
      <c r="BE391" s="1595"/>
      <c r="BF391" s="1595"/>
      <c r="BG391" s="45"/>
      <c r="BH391" s="80"/>
      <c r="BI391" s="80"/>
      <c r="BJ391" s="80"/>
    </row>
    <row r="392" spans="1:62" ht="12.95" customHeight="1" x14ac:dyDescent="0.15">
      <c r="A392" s="1648"/>
      <c r="B392" s="1649"/>
      <c r="C392" s="1649"/>
      <c r="D392" s="1649"/>
      <c r="E392" s="1649"/>
      <c r="F392" s="1649"/>
      <c r="G392" s="1649"/>
      <c r="H392" s="1722"/>
      <c r="I392" s="1723"/>
      <c r="J392" s="1723"/>
      <c r="K392" s="1723"/>
      <c r="L392" s="1723"/>
      <c r="M392" s="1723"/>
      <c r="N392" s="1724"/>
      <c r="O392" s="1727"/>
      <c r="P392" s="1727"/>
      <c r="Q392" s="1727"/>
      <c r="R392" s="1727"/>
      <c r="S392" s="1727"/>
      <c r="T392" s="1727"/>
      <c r="U392" s="1727"/>
      <c r="V392" s="1727"/>
      <c r="W392" s="1727"/>
      <c r="X392" s="1727"/>
      <c r="Y392" s="1727"/>
      <c r="Z392" s="1727"/>
      <c r="AA392" s="1727"/>
      <c r="AB392" s="1727"/>
      <c r="AC392" s="1727"/>
      <c r="AD392" s="1727"/>
      <c r="AE392" s="1592"/>
      <c r="AF392" s="1593"/>
      <c r="AG392" s="1593"/>
      <c r="AH392" s="1593"/>
      <c r="AI392" s="1593"/>
      <c r="AJ392" s="1593"/>
      <c r="AK392" s="1594"/>
      <c r="AL392" s="1592"/>
      <c r="AM392" s="1593"/>
      <c r="AN392" s="1593"/>
      <c r="AO392" s="1594"/>
      <c r="AP392" s="1595"/>
      <c r="AQ392" s="1595"/>
      <c r="AR392" s="1595"/>
      <c r="AS392" s="1595"/>
      <c r="AT392" s="1595"/>
      <c r="AU392" s="1595"/>
      <c r="AV392" s="1595"/>
      <c r="AW392" s="1595"/>
      <c r="AX392" s="238" t="s">
        <v>386</v>
      </c>
      <c r="AY392" s="1595"/>
      <c r="AZ392" s="1595"/>
      <c r="BA392" s="1595"/>
      <c r="BB392" s="1595"/>
      <c r="BC392" s="1595"/>
      <c r="BD392" s="1595"/>
      <c r="BE392" s="1595"/>
      <c r="BF392" s="1595"/>
      <c r="BG392" s="45"/>
      <c r="BH392" s="80"/>
      <c r="BI392" s="80"/>
      <c r="BJ392" s="80"/>
    </row>
    <row r="393" spans="1:62" ht="12.95" customHeight="1" x14ac:dyDescent="0.15">
      <c r="A393" s="1650"/>
      <c r="B393" s="1651"/>
      <c r="C393" s="1651"/>
      <c r="D393" s="1651"/>
      <c r="E393" s="1651"/>
      <c r="F393" s="1651"/>
      <c r="G393" s="1651"/>
      <c r="H393" s="966"/>
      <c r="I393" s="967"/>
      <c r="J393" s="967"/>
      <c r="K393" s="967"/>
      <c r="L393" s="967"/>
      <c r="M393" s="967"/>
      <c r="N393" s="968"/>
      <c r="O393" s="1728"/>
      <c r="P393" s="1728"/>
      <c r="Q393" s="1728"/>
      <c r="R393" s="1728"/>
      <c r="S393" s="1728"/>
      <c r="T393" s="1728"/>
      <c r="U393" s="1728"/>
      <c r="V393" s="1728"/>
      <c r="W393" s="1728"/>
      <c r="X393" s="1728"/>
      <c r="Y393" s="1728"/>
      <c r="Z393" s="1728"/>
      <c r="AA393" s="1728"/>
      <c r="AB393" s="1728"/>
      <c r="AC393" s="1728"/>
      <c r="AD393" s="1728"/>
      <c r="AE393" s="1592"/>
      <c r="AF393" s="1593"/>
      <c r="AG393" s="1593"/>
      <c r="AH393" s="1593"/>
      <c r="AI393" s="1593"/>
      <c r="AJ393" s="1593"/>
      <c r="AK393" s="1594"/>
      <c r="AL393" s="1592"/>
      <c r="AM393" s="1593"/>
      <c r="AN393" s="1593"/>
      <c r="AO393" s="1594"/>
      <c r="AP393" s="1595"/>
      <c r="AQ393" s="1595"/>
      <c r="AR393" s="1595"/>
      <c r="AS393" s="1595"/>
      <c r="AT393" s="1595"/>
      <c r="AU393" s="1595"/>
      <c r="AV393" s="1595"/>
      <c r="AW393" s="1595"/>
      <c r="AX393" s="238" t="s">
        <v>386</v>
      </c>
      <c r="AY393" s="1595"/>
      <c r="AZ393" s="1595"/>
      <c r="BA393" s="1595"/>
      <c r="BB393" s="1595"/>
      <c r="BC393" s="1595"/>
      <c r="BD393" s="1595"/>
      <c r="BE393" s="1595"/>
      <c r="BF393" s="1595"/>
      <c r="BG393" s="45"/>
      <c r="BH393" s="80"/>
      <c r="BI393" s="80"/>
      <c r="BJ393" s="80"/>
    </row>
    <row r="394" spans="1:62" ht="12.95" customHeight="1" x14ac:dyDescent="0.15">
      <c r="A394" s="1641"/>
      <c r="B394" s="1642"/>
      <c r="C394" s="1642"/>
      <c r="D394" s="1642"/>
      <c r="E394" s="1642"/>
      <c r="F394" s="1642"/>
      <c r="G394" s="1642"/>
      <c r="H394" s="963"/>
      <c r="I394" s="964"/>
      <c r="J394" s="964"/>
      <c r="K394" s="964"/>
      <c r="L394" s="964"/>
      <c r="M394" s="964"/>
      <c r="N394" s="965"/>
      <c r="O394" s="1725"/>
      <c r="P394" s="1725"/>
      <c r="Q394" s="1725"/>
      <c r="R394" s="1725"/>
      <c r="S394" s="1725"/>
      <c r="T394" s="1725"/>
      <c r="U394" s="1725"/>
      <c r="V394" s="1725"/>
      <c r="W394" s="1725"/>
      <c r="X394" s="1725"/>
      <c r="Y394" s="1725"/>
      <c r="Z394" s="1725"/>
      <c r="AA394" s="1725"/>
      <c r="AB394" s="1725"/>
      <c r="AC394" s="1725"/>
      <c r="AD394" s="1725"/>
      <c r="AE394" s="1592"/>
      <c r="AF394" s="1593"/>
      <c r="AG394" s="1593"/>
      <c r="AH394" s="1593"/>
      <c r="AI394" s="1593"/>
      <c r="AJ394" s="1593"/>
      <c r="AK394" s="1594"/>
      <c r="AL394" s="1592"/>
      <c r="AM394" s="1593"/>
      <c r="AN394" s="1593"/>
      <c r="AO394" s="1594"/>
      <c r="AP394" s="1595"/>
      <c r="AQ394" s="1595"/>
      <c r="AR394" s="1595"/>
      <c r="AS394" s="1595"/>
      <c r="AT394" s="1595"/>
      <c r="AU394" s="1595"/>
      <c r="AV394" s="1595"/>
      <c r="AW394" s="1595"/>
      <c r="AX394" s="238" t="s">
        <v>386</v>
      </c>
      <c r="AY394" s="1595"/>
      <c r="AZ394" s="1595"/>
      <c r="BA394" s="1595"/>
      <c r="BB394" s="1595"/>
      <c r="BC394" s="1595"/>
      <c r="BD394" s="1595"/>
      <c r="BE394" s="1595"/>
      <c r="BF394" s="1595"/>
      <c r="BG394" s="45"/>
      <c r="BH394" s="80"/>
      <c r="BI394" s="80"/>
      <c r="BJ394" s="80"/>
    </row>
    <row r="395" spans="1:62" ht="12.95" customHeight="1" x14ac:dyDescent="0.15">
      <c r="A395" s="1643"/>
      <c r="B395" s="1644"/>
      <c r="C395" s="1644"/>
      <c r="D395" s="1644"/>
      <c r="E395" s="1644"/>
      <c r="F395" s="1644"/>
      <c r="G395" s="1644"/>
      <c r="H395" s="1722"/>
      <c r="I395" s="1723"/>
      <c r="J395" s="1723"/>
      <c r="K395" s="1723"/>
      <c r="L395" s="1723"/>
      <c r="M395" s="1723"/>
      <c r="N395" s="1724"/>
      <c r="O395" s="1726"/>
      <c r="P395" s="1726"/>
      <c r="Q395" s="1726"/>
      <c r="R395" s="1726"/>
      <c r="S395" s="1726"/>
      <c r="T395" s="1726"/>
      <c r="U395" s="1726"/>
      <c r="V395" s="1726"/>
      <c r="W395" s="1726"/>
      <c r="X395" s="1726"/>
      <c r="Y395" s="1726"/>
      <c r="Z395" s="1726"/>
      <c r="AA395" s="1726"/>
      <c r="AB395" s="1726"/>
      <c r="AC395" s="1726"/>
      <c r="AD395" s="1726"/>
      <c r="AE395" s="1592"/>
      <c r="AF395" s="1593"/>
      <c r="AG395" s="1593"/>
      <c r="AH395" s="1593"/>
      <c r="AI395" s="1593"/>
      <c r="AJ395" s="1593"/>
      <c r="AK395" s="1594"/>
      <c r="AL395" s="1592"/>
      <c r="AM395" s="1593"/>
      <c r="AN395" s="1593"/>
      <c r="AO395" s="1594"/>
      <c r="AP395" s="1595"/>
      <c r="AQ395" s="1595"/>
      <c r="AR395" s="1595"/>
      <c r="AS395" s="1595"/>
      <c r="AT395" s="1595"/>
      <c r="AU395" s="1595"/>
      <c r="AV395" s="1595"/>
      <c r="AW395" s="1595"/>
      <c r="AX395" s="238" t="s">
        <v>386</v>
      </c>
      <c r="AY395" s="1595"/>
      <c r="AZ395" s="1595"/>
      <c r="BA395" s="1595"/>
      <c r="BB395" s="1595"/>
      <c r="BC395" s="1595"/>
      <c r="BD395" s="1595"/>
      <c r="BE395" s="1595"/>
      <c r="BF395" s="1595"/>
      <c r="BG395" s="45"/>
      <c r="BH395" s="80"/>
      <c r="BI395" s="80"/>
      <c r="BJ395" s="80"/>
    </row>
    <row r="396" spans="1:62" ht="12.95" customHeight="1" x14ac:dyDescent="0.15">
      <c r="A396" s="1643"/>
      <c r="B396" s="1644"/>
      <c r="C396" s="1644"/>
      <c r="D396" s="1644"/>
      <c r="E396" s="1644"/>
      <c r="F396" s="1644"/>
      <c r="G396" s="1644"/>
      <c r="H396" s="1722"/>
      <c r="I396" s="1723"/>
      <c r="J396" s="1723"/>
      <c r="K396" s="1723"/>
      <c r="L396" s="1723"/>
      <c r="M396" s="1723"/>
      <c r="N396" s="1724"/>
      <c r="O396" s="1726"/>
      <c r="P396" s="1726"/>
      <c r="Q396" s="1726"/>
      <c r="R396" s="1726"/>
      <c r="S396" s="1726"/>
      <c r="T396" s="1726"/>
      <c r="U396" s="1726"/>
      <c r="V396" s="1726"/>
      <c r="W396" s="1726"/>
      <c r="X396" s="1726"/>
      <c r="Y396" s="1726"/>
      <c r="Z396" s="1726"/>
      <c r="AA396" s="1726"/>
      <c r="AB396" s="1726"/>
      <c r="AC396" s="1726"/>
      <c r="AD396" s="1726"/>
      <c r="AE396" s="1592"/>
      <c r="AF396" s="1593"/>
      <c r="AG396" s="1593"/>
      <c r="AH396" s="1593"/>
      <c r="AI396" s="1593"/>
      <c r="AJ396" s="1593"/>
      <c r="AK396" s="1594"/>
      <c r="AL396" s="1592"/>
      <c r="AM396" s="1593"/>
      <c r="AN396" s="1593"/>
      <c r="AO396" s="1594"/>
      <c r="AP396" s="1595"/>
      <c r="AQ396" s="1595"/>
      <c r="AR396" s="1595"/>
      <c r="AS396" s="1595"/>
      <c r="AT396" s="1595"/>
      <c r="AU396" s="1595"/>
      <c r="AV396" s="1595"/>
      <c r="AW396" s="1595"/>
      <c r="AX396" s="238" t="s">
        <v>386</v>
      </c>
      <c r="AY396" s="1595"/>
      <c r="AZ396" s="1595"/>
      <c r="BA396" s="1595"/>
      <c r="BB396" s="1595"/>
      <c r="BC396" s="1595"/>
      <c r="BD396" s="1595"/>
      <c r="BE396" s="1595"/>
      <c r="BF396" s="1595"/>
      <c r="BG396" s="45"/>
      <c r="BH396" s="80"/>
      <c r="BI396" s="80"/>
      <c r="BJ396" s="80"/>
    </row>
    <row r="397" spans="1:62" ht="12.95" customHeight="1" x14ac:dyDescent="0.15">
      <c r="A397" s="1648"/>
      <c r="B397" s="1649"/>
      <c r="C397" s="1649"/>
      <c r="D397" s="1649"/>
      <c r="E397" s="1649"/>
      <c r="F397" s="1649"/>
      <c r="G397" s="1649"/>
      <c r="H397" s="1722"/>
      <c r="I397" s="1723"/>
      <c r="J397" s="1723"/>
      <c r="K397" s="1723"/>
      <c r="L397" s="1723"/>
      <c r="M397" s="1723"/>
      <c r="N397" s="1724"/>
      <c r="O397" s="1727"/>
      <c r="P397" s="1727"/>
      <c r="Q397" s="1727"/>
      <c r="R397" s="1727"/>
      <c r="S397" s="1727"/>
      <c r="T397" s="1727"/>
      <c r="U397" s="1727"/>
      <c r="V397" s="1727"/>
      <c r="W397" s="1727"/>
      <c r="X397" s="1727"/>
      <c r="Y397" s="1727"/>
      <c r="Z397" s="1727"/>
      <c r="AA397" s="1727"/>
      <c r="AB397" s="1727"/>
      <c r="AC397" s="1727"/>
      <c r="AD397" s="1727"/>
      <c r="AE397" s="1592"/>
      <c r="AF397" s="1593"/>
      <c r="AG397" s="1593"/>
      <c r="AH397" s="1593"/>
      <c r="AI397" s="1593"/>
      <c r="AJ397" s="1593"/>
      <c r="AK397" s="1594"/>
      <c r="AL397" s="1592"/>
      <c r="AM397" s="1593"/>
      <c r="AN397" s="1593"/>
      <c r="AO397" s="1594"/>
      <c r="AP397" s="1595"/>
      <c r="AQ397" s="1595"/>
      <c r="AR397" s="1595"/>
      <c r="AS397" s="1595"/>
      <c r="AT397" s="1595"/>
      <c r="AU397" s="1595"/>
      <c r="AV397" s="1595"/>
      <c r="AW397" s="1595"/>
      <c r="AX397" s="238" t="s">
        <v>386</v>
      </c>
      <c r="AY397" s="1595"/>
      <c r="AZ397" s="1595"/>
      <c r="BA397" s="1595"/>
      <c r="BB397" s="1595"/>
      <c r="BC397" s="1595"/>
      <c r="BD397" s="1595"/>
      <c r="BE397" s="1595"/>
      <c r="BF397" s="1595"/>
      <c r="BG397" s="45"/>
      <c r="BH397" s="80"/>
      <c r="BI397" s="80"/>
      <c r="BJ397" s="80"/>
    </row>
    <row r="398" spans="1:62" ht="12.95" customHeight="1" x14ac:dyDescent="0.15">
      <c r="A398" s="1650"/>
      <c r="B398" s="1651"/>
      <c r="C398" s="1651"/>
      <c r="D398" s="1651"/>
      <c r="E398" s="1651"/>
      <c r="F398" s="1651"/>
      <c r="G398" s="1651"/>
      <c r="H398" s="966"/>
      <c r="I398" s="967"/>
      <c r="J398" s="967"/>
      <c r="K398" s="967"/>
      <c r="L398" s="967"/>
      <c r="M398" s="967"/>
      <c r="N398" s="968"/>
      <c r="O398" s="1728"/>
      <c r="P398" s="1728"/>
      <c r="Q398" s="1728"/>
      <c r="R398" s="1728"/>
      <c r="S398" s="1728"/>
      <c r="T398" s="1728"/>
      <c r="U398" s="1728"/>
      <c r="V398" s="1728"/>
      <c r="W398" s="1728"/>
      <c r="X398" s="1728"/>
      <c r="Y398" s="1728"/>
      <c r="Z398" s="1728"/>
      <c r="AA398" s="1728"/>
      <c r="AB398" s="1728"/>
      <c r="AC398" s="1728"/>
      <c r="AD398" s="1728"/>
      <c r="AE398" s="1592"/>
      <c r="AF398" s="1593"/>
      <c r="AG398" s="1593"/>
      <c r="AH398" s="1593"/>
      <c r="AI398" s="1593"/>
      <c r="AJ398" s="1593"/>
      <c r="AK398" s="1594"/>
      <c r="AL398" s="1592"/>
      <c r="AM398" s="1593"/>
      <c r="AN398" s="1593"/>
      <c r="AO398" s="1594"/>
      <c r="AP398" s="1595"/>
      <c r="AQ398" s="1595"/>
      <c r="AR398" s="1595"/>
      <c r="AS398" s="1595"/>
      <c r="AT398" s="1595"/>
      <c r="AU398" s="1595"/>
      <c r="AV398" s="1595"/>
      <c r="AW398" s="1595"/>
      <c r="AX398" s="238" t="s">
        <v>386</v>
      </c>
      <c r="AY398" s="1595"/>
      <c r="AZ398" s="1595"/>
      <c r="BA398" s="1595"/>
      <c r="BB398" s="1595"/>
      <c r="BC398" s="1595"/>
      <c r="BD398" s="1595"/>
      <c r="BE398" s="1595"/>
      <c r="BF398" s="1595"/>
      <c r="BG398" s="45"/>
      <c r="BH398" s="80"/>
      <c r="BI398" s="80"/>
      <c r="BJ398" s="80"/>
    </row>
    <row r="399" spans="1:62" ht="12.95" customHeight="1" x14ac:dyDescent="0.15">
      <c r="A399" s="1641"/>
      <c r="B399" s="1642"/>
      <c r="C399" s="1642"/>
      <c r="D399" s="1642"/>
      <c r="E399" s="1642"/>
      <c r="F399" s="1642"/>
      <c r="G399" s="1642"/>
      <c r="H399" s="963"/>
      <c r="I399" s="964"/>
      <c r="J399" s="964"/>
      <c r="K399" s="964"/>
      <c r="L399" s="964"/>
      <c r="M399" s="964"/>
      <c r="N399" s="965"/>
      <c r="O399" s="1725"/>
      <c r="P399" s="1725"/>
      <c r="Q399" s="1725"/>
      <c r="R399" s="1725"/>
      <c r="S399" s="1725"/>
      <c r="T399" s="1725"/>
      <c r="U399" s="1725"/>
      <c r="V399" s="1725"/>
      <c r="W399" s="1725"/>
      <c r="X399" s="1725"/>
      <c r="Y399" s="1725"/>
      <c r="Z399" s="1725"/>
      <c r="AA399" s="1725"/>
      <c r="AB399" s="1725"/>
      <c r="AC399" s="1725"/>
      <c r="AD399" s="1725"/>
      <c r="AE399" s="1592"/>
      <c r="AF399" s="1593"/>
      <c r="AG399" s="1593"/>
      <c r="AH399" s="1593"/>
      <c r="AI399" s="1593"/>
      <c r="AJ399" s="1593"/>
      <c r="AK399" s="1594"/>
      <c r="AL399" s="1592"/>
      <c r="AM399" s="1593"/>
      <c r="AN399" s="1593"/>
      <c r="AO399" s="1594"/>
      <c r="AP399" s="1595"/>
      <c r="AQ399" s="1595"/>
      <c r="AR399" s="1595"/>
      <c r="AS399" s="1595"/>
      <c r="AT399" s="1595"/>
      <c r="AU399" s="1595"/>
      <c r="AV399" s="1595"/>
      <c r="AW399" s="1595"/>
      <c r="AX399" s="238" t="s">
        <v>386</v>
      </c>
      <c r="AY399" s="1595"/>
      <c r="AZ399" s="1595"/>
      <c r="BA399" s="1595"/>
      <c r="BB399" s="1595"/>
      <c r="BC399" s="1595"/>
      <c r="BD399" s="1595"/>
      <c r="BE399" s="1595"/>
      <c r="BF399" s="1595"/>
      <c r="BG399" s="45"/>
      <c r="BH399" s="80"/>
      <c r="BI399" s="80"/>
      <c r="BJ399" s="80"/>
    </row>
    <row r="400" spans="1:62" ht="12.95" customHeight="1" x14ac:dyDescent="0.15">
      <c r="A400" s="1643"/>
      <c r="B400" s="1644"/>
      <c r="C400" s="1644"/>
      <c r="D400" s="1644"/>
      <c r="E400" s="1644"/>
      <c r="F400" s="1644"/>
      <c r="G400" s="1644"/>
      <c r="H400" s="1722"/>
      <c r="I400" s="1723"/>
      <c r="J400" s="1723"/>
      <c r="K400" s="1723"/>
      <c r="L400" s="1723"/>
      <c r="M400" s="1723"/>
      <c r="N400" s="1724"/>
      <c r="O400" s="1726"/>
      <c r="P400" s="1726"/>
      <c r="Q400" s="1726"/>
      <c r="R400" s="1726"/>
      <c r="S400" s="1726"/>
      <c r="T400" s="1726"/>
      <c r="U400" s="1726"/>
      <c r="V400" s="1726"/>
      <c r="W400" s="1726"/>
      <c r="X400" s="1726"/>
      <c r="Y400" s="1726"/>
      <c r="Z400" s="1726"/>
      <c r="AA400" s="1726"/>
      <c r="AB400" s="1726"/>
      <c r="AC400" s="1726"/>
      <c r="AD400" s="1726"/>
      <c r="AE400" s="1592"/>
      <c r="AF400" s="1593"/>
      <c r="AG400" s="1593"/>
      <c r="AH400" s="1593"/>
      <c r="AI400" s="1593"/>
      <c r="AJ400" s="1593"/>
      <c r="AK400" s="1594"/>
      <c r="AL400" s="1592"/>
      <c r="AM400" s="1593"/>
      <c r="AN400" s="1593"/>
      <c r="AO400" s="1594"/>
      <c r="AP400" s="1595"/>
      <c r="AQ400" s="1595"/>
      <c r="AR400" s="1595"/>
      <c r="AS400" s="1595"/>
      <c r="AT400" s="1595"/>
      <c r="AU400" s="1595"/>
      <c r="AV400" s="1595"/>
      <c r="AW400" s="1595"/>
      <c r="AX400" s="238" t="s">
        <v>386</v>
      </c>
      <c r="AY400" s="1595"/>
      <c r="AZ400" s="1595"/>
      <c r="BA400" s="1595"/>
      <c r="BB400" s="1595"/>
      <c r="BC400" s="1595"/>
      <c r="BD400" s="1595"/>
      <c r="BE400" s="1595"/>
      <c r="BF400" s="1595"/>
      <c r="BG400" s="45"/>
      <c r="BH400" s="80"/>
      <c r="BI400" s="80"/>
      <c r="BJ400" s="80"/>
    </row>
    <row r="401" spans="1:62" ht="12.95" customHeight="1" x14ac:dyDescent="0.15">
      <c r="A401" s="1643"/>
      <c r="B401" s="1644"/>
      <c r="C401" s="1644"/>
      <c r="D401" s="1644"/>
      <c r="E401" s="1644"/>
      <c r="F401" s="1644"/>
      <c r="G401" s="1644"/>
      <c r="H401" s="1722"/>
      <c r="I401" s="1723"/>
      <c r="J401" s="1723"/>
      <c r="K401" s="1723"/>
      <c r="L401" s="1723"/>
      <c r="M401" s="1723"/>
      <c r="N401" s="1724"/>
      <c r="O401" s="1726"/>
      <c r="P401" s="1726"/>
      <c r="Q401" s="1726"/>
      <c r="R401" s="1726"/>
      <c r="S401" s="1726"/>
      <c r="T401" s="1726"/>
      <c r="U401" s="1726"/>
      <c r="V401" s="1726"/>
      <c r="W401" s="1726"/>
      <c r="X401" s="1726"/>
      <c r="Y401" s="1726"/>
      <c r="Z401" s="1726"/>
      <c r="AA401" s="1726"/>
      <c r="AB401" s="1726"/>
      <c r="AC401" s="1726"/>
      <c r="AD401" s="1726"/>
      <c r="AE401" s="1592"/>
      <c r="AF401" s="1593"/>
      <c r="AG401" s="1593"/>
      <c r="AH401" s="1593"/>
      <c r="AI401" s="1593"/>
      <c r="AJ401" s="1593"/>
      <c r="AK401" s="1594"/>
      <c r="AL401" s="1592"/>
      <c r="AM401" s="1593"/>
      <c r="AN401" s="1593"/>
      <c r="AO401" s="1594"/>
      <c r="AP401" s="1595"/>
      <c r="AQ401" s="1595"/>
      <c r="AR401" s="1595"/>
      <c r="AS401" s="1595"/>
      <c r="AT401" s="1595"/>
      <c r="AU401" s="1595"/>
      <c r="AV401" s="1595"/>
      <c r="AW401" s="1595"/>
      <c r="AX401" s="238" t="s">
        <v>386</v>
      </c>
      <c r="AY401" s="1595"/>
      <c r="AZ401" s="1595"/>
      <c r="BA401" s="1595"/>
      <c r="BB401" s="1595"/>
      <c r="BC401" s="1595"/>
      <c r="BD401" s="1595"/>
      <c r="BE401" s="1595"/>
      <c r="BF401" s="1595"/>
      <c r="BG401" s="45"/>
      <c r="BH401" s="80"/>
      <c r="BI401" s="80"/>
      <c r="BJ401" s="80"/>
    </row>
    <row r="402" spans="1:62" ht="12.95" customHeight="1" x14ac:dyDescent="0.15">
      <c r="A402" s="1648"/>
      <c r="B402" s="1649"/>
      <c r="C402" s="1649"/>
      <c r="D402" s="1649"/>
      <c r="E402" s="1649"/>
      <c r="F402" s="1649"/>
      <c r="G402" s="1649"/>
      <c r="H402" s="1722"/>
      <c r="I402" s="1723"/>
      <c r="J402" s="1723"/>
      <c r="K402" s="1723"/>
      <c r="L402" s="1723"/>
      <c r="M402" s="1723"/>
      <c r="N402" s="1724"/>
      <c r="O402" s="1727"/>
      <c r="P402" s="1727"/>
      <c r="Q402" s="1727"/>
      <c r="R402" s="1727"/>
      <c r="S402" s="1727"/>
      <c r="T402" s="1727"/>
      <c r="U402" s="1727"/>
      <c r="V402" s="1727"/>
      <c r="W402" s="1727"/>
      <c r="X402" s="1727"/>
      <c r="Y402" s="1727"/>
      <c r="Z402" s="1727"/>
      <c r="AA402" s="1727"/>
      <c r="AB402" s="1727"/>
      <c r="AC402" s="1727"/>
      <c r="AD402" s="1727"/>
      <c r="AE402" s="1592"/>
      <c r="AF402" s="1593"/>
      <c r="AG402" s="1593"/>
      <c r="AH402" s="1593"/>
      <c r="AI402" s="1593"/>
      <c r="AJ402" s="1593"/>
      <c r="AK402" s="1594"/>
      <c r="AL402" s="1592"/>
      <c r="AM402" s="1593"/>
      <c r="AN402" s="1593"/>
      <c r="AO402" s="1594"/>
      <c r="AP402" s="1595"/>
      <c r="AQ402" s="1595"/>
      <c r="AR402" s="1595"/>
      <c r="AS402" s="1595"/>
      <c r="AT402" s="1595"/>
      <c r="AU402" s="1595"/>
      <c r="AV402" s="1595"/>
      <c r="AW402" s="1595"/>
      <c r="AX402" s="238" t="s">
        <v>386</v>
      </c>
      <c r="AY402" s="1595"/>
      <c r="AZ402" s="1595"/>
      <c r="BA402" s="1595"/>
      <c r="BB402" s="1595"/>
      <c r="BC402" s="1595"/>
      <c r="BD402" s="1595"/>
      <c r="BE402" s="1595"/>
      <c r="BF402" s="1595"/>
      <c r="BG402" s="45"/>
      <c r="BH402" s="80"/>
      <c r="BI402" s="80"/>
      <c r="BJ402" s="80"/>
    </row>
    <row r="403" spans="1:62" ht="12.95" customHeight="1" x14ac:dyDescent="0.15">
      <c r="A403" s="1650"/>
      <c r="B403" s="1651"/>
      <c r="C403" s="1651"/>
      <c r="D403" s="1651"/>
      <c r="E403" s="1651"/>
      <c r="F403" s="1651"/>
      <c r="G403" s="1651"/>
      <c r="H403" s="966"/>
      <c r="I403" s="967"/>
      <c r="J403" s="967"/>
      <c r="K403" s="967"/>
      <c r="L403" s="967"/>
      <c r="M403" s="967"/>
      <c r="N403" s="968"/>
      <c r="O403" s="1728"/>
      <c r="P403" s="1728"/>
      <c r="Q403" s="1728"/>
      <c r="R403" s="1728"/>
      <c r="S403" s="1728"/>
      <c r="T403" s="1728"/>
      <c r="U403" s="1728"/>
      <c r="V403" s="1728"/>
      <c r="W403" s="1728"/>
      <c r="X403" s="1728"/>
      <c r="Y403" s="1728"/>
      <c r="Z403" s="1728"/>
      <c r="AA403" s="1728"/>
      <c r="AB403" s="1728"/>
      <c r="AC403" s="1728"/>
      <c r="AD403" s="1728"/>
      <c r="AE403" s="1592"/>
      <c r="AF403" s="1593"/>
      <c r="AG403" s="1593"/>
      <c r="AH403" s="1593"/>
      <c r="AI403" s="1593"/>
      <c r="AJ403" s="1593"/>
      <c r="AK403" s="1594"/>
      <c r="AL403" s="1592"/>
      <c r="AM403" s="1593"/>
      <c r="AN403" s="1593"/>
      <c r="AO403" s="1594"/>
      <c r="AP403" s="1595"/>
      <c r="AQ403" s="1595"/>
      <c r="AR403" s="1595"/>
      <c r="AS403" s="1595"/>
      <c r="AT403" s="1595"/>
      <c r="AU403" s="1595"/>
      <c r="AV403" s="1595"/>
      <c r="AW403" s="1595"/>
      <c r="AX403" s="238" t="s">
        <v>386</v>
      </c>
      <c r="AY403" s="1595"/>
      <c r="AZ403" s="1595"/>
      <c r="BA403" s="1595"/>
      <c r="BB403" s="1595"/>
      <c r="BC403" s="1595"/>
      <c r="BD403" s="1595"/>
      <c r="BE403" s="1595"/>
      <c r="BF403" s="1595"/>
      <c r="BG403" s="45"/>
      <c r="BH403" s="80"/>
      <c r="BI403" s="80"/>
      <c r="BJ403" s="80"/>
    </row>
    <row r="404" spans="1:62" ht="14.1" customHeight="1" x14ac:dyDescent="0.15">
      <c r="A404" s="1688" t="s">
        <v>20</v>
      </c>
      <c r="B404" s="738"/>
      <c r="C404" s="738"/>
      <c r="D404" s="738"/>
      <c r="E404" s="738"/>
      <c r="F404" s="738"/>
      <c r="G404" s="756"/>
      <c r="H404" s="208" t="s">
        <v>409</v>
      </c>
      <c r="I404" s="1667" t="str">
        <f>IF(SUM(H354:N403)=0," ",SUM(H354:N403))</f>
        <v xml:space="preserve"> </v>
      </c>
      <c r="J404" s="1667"/>
      <c r="K404" s="1667"/>
      <c r="L404" s="1667"/>
      <c r="M404" s="1667"/>
      <c r="N404" s="209" t="s">
        <v>149</v>
      </c>
      <c r="O404" s="1729"/>
      <c r="P404" s="1729"/>
      <c r="Q404" s="1729"/>
      <c r="R404" s="1729"/>
      <c r="S404" s="1729"/>
      <c r="T404" s="1729"/>
      <c r="U404" s="1729"/>
      <c r="V404" s="1729"/>
      <c r="W404" s="1729"/>
      <c r="X404" s="1729"/>
      <c r="Y404" s="1729"/>
      <c r="Z404" s="1729"/>
      <c r="AA404" s="1729"/>
      <c r="AB404" s="1729"/>
      <c r="AC404" s="1729"/>
      <c r="AD404" s="1729"/>
      <c r="AE404" s="1729"/>
      <c r="AF404" s="1729"/>
      <c r="AG404" s="1729"/>
      <c r="AH404" s="1729"/>
      <c r="AI404" s="1729"/>
      <c r="AJ404" s="1729"/>
      <c r="AK404" s="1729"/>
      <c r="AL404" s="1689" t="str">
        <f>IF(SUM(AL354:AO403)=0," ",SUM(AL354:AO403))</f>
        <v xml:space="preserve"> </v>
      </c>
      <c r="AM404" s="1690"/>
      <c r="AN404" s="1690"/>
      <c r="AO404" s="1691"/>
      <c r="AP404" s="1701"/>
      <c r="AQ404" s="1702"/>
      <c r="AR404" s="1702"/>
      <c r="AS404" s="1702"/>
      <c r="AT404" s="1702"/>
      <c r="AU404" s="1702"/>
      <c r="AV404" s="1702"/>
      <c r="AW404" s="1702"/>
      <c r="AX404" s="212" t="s">
        <v>409</v>
      </c>
      <c r="AY404" s="1686">
        <f>(AE354*AL354)+(AE355*AL355)+(AE356*AL356)+(AE357*AL357)+(AE358*AL358)+(AE359*AL359)+(AE360*AL360)+(AE361*AL361)+(AE362*AL362)+(AE363*AL363)+(AE364*AL364)+(AE365*AL365)+(AE366*AL366)+(AE367*AL367)+(AE368*AL368)+(AE369*AL369)+(AE370*AL370)+(AE371*AL371)+(AE372*AL372)+(AE373*AL373)+(AE374*AL374)+(AE375*AL375)+(AE376*AL376)+(AE377*AL377)+(AE378*AL378)+(AE379*AL379)+(AE380*AL380)+(AE381*AL381)+(AE382*AL382)+(AE383*AL383)+(AE384*AL384)+(AE385*AL385)+(AE386*AL386)+(AE387*AL387)+(AE388*AL388)+(AE389*AL389)+(AE390*AL390)+(AE391*AL391)+(AE392*AL392)+(AE393*AL393)+(AE394*AL394)+(AE395*AL395)+(AE396*AL396)+(AE397*AL397)+(AE398*AL398)+(AE399*AL399)+(AE400*AL400)+(AE401*AL401)+(AE402*AL402)+(AE403*AL403)</f>
        <v>0</v>
      </c>
      <c r="AZ404" s="1686"/>
      <c r="BA404" s="1686"/>
      <c r="BB404" s="1686"/>
      <c r="BC404" s="1686"/>
      <c r="BD404" s="1686"/>
      <c r="BE404" s="1686"/>
      <c r="BF404" s="215" t="s">
        <v>149</v>
      </c>
      <c r="BG404" s="42"/>
    </row>
    <row r="405" spans="1:62" ht="18" customHeight="1" x14ac:dyDescent="0.15">
      <c r="A405" s="1692" t="s">
        <v>148</v>
      </c>
      <c r="B405" s="739"/>
      <c r="C405" s="739"/>
      <c r="D405" s="739"/>
      <c r="E405" s="739"/>
      <c r="F405" s="739"/>
      <c r="G405" s="1693"/>
      <c r="H405" s="1694" t="str">
        <f>IF(SUM(I404)=0," ",SUM('報告書(１葉)'!I59)+SUM(I64)+SUM(I132)+SUM(I200)+SUM(I268)+SUM(I336)+SUM(I404))</f>
        <v xml:space="preserve"> </v>
      </c>
      <c r="I405" s="1695"/>
      <c r="J405" s="1695"/>
      <c r="K405" s="1695"/>
      <c r="L405" s="1695"/>
      <c r="M405" s="1695"/>
      <c r="N405" s="1696"/>
      <c r="O405" s="1730"/>
      <c r="P405" s="1730"/>
      <c r="Q405" s="1730"/>
      <c r="R405" s="1730"/>
      <c r="S405" s="1730"/>
      <c r="T405" s="1730"/>
      <c r="U405" s="1730"/>
      <c r="V405" s="1730"/>
      <c r="W405" s="1730"/>
      <c r="X405" s="1730"/>
      <c r="Y405" s="1730"/>
      <c r="Z405" s="1730"/>
      <c r="AA405" s="1730"/>
      <c r="AB405" s="1730"/>
      <c r="AC405" s="1730"/>
      <c r="AD405" s="1730"/>
      <c r="AE405" s="1730"/>
      <c r="AF405" s="1730"/>
      <c r="AG405" s="1730"/>
      <c r="AH405" s="1730"/>
      <c r="AI405" s="1730"/>
      <c r="AJ405" s="1730"/>
      <c r="AK405" s="1730"/>
      <c r="AL405" s="1697" t="str">
        <f>IF(SUM(AL404)=0," ",SUM('報告書(１葉)'!AL59)+SUM(AL64)+SUM(AL132)+SUM(AL200)+SUM(AL268)+SUM(AL336)+SUM(AL404))</f>
        <v xml:space="preserve"> </v>
      </c>
      <c r="AM405" s="1698"/>
      <c r="AN405" s="1698"/>
      <c r="AO405" s="1699"/>
      <c r="AP405" s="1703"/>
      <c r="AQ405" s="1704"/>
      <c r="AR405" s="1704"/>
      <c r="AS405" s="1704"/>
      <c r="AT405" s="1704"/>
      <c r="AU405" s="1704"/>
      <c r="AV405" s="1704"/>
      <c r="AW405" s="1704"/>
      <c r="AX405" s="241"/>
      <c r="AY405" s="1700" t="str">
        <f>IF(SUM(AY404)=0," ",SUM('報告書(１葉)'!AY59)+SUM(AY64)+SUM(AY132)+SUM(AY200)+SUM(AY268)+SUM(AY336)+SUM(AY404))</f>
        <v xml:space="preserve"> </v>
      </c>
      <c r="AZ405" s="1700"/>
      <c r="BA405" s="1700"/>
      <c r="BB405" s="1700"/>
      <c r="BC405" s="1700"/>
      <c r="BD405" s="1700"/>
      <c r="BE405" s="1700"/>
      <c r="BF405" s="242"/>
      <c r="BG405" s="42"/>
    </row>
    <row r="406" spans="1:62" ht="10.35" customHeight="1" x14ac:dyDescent="0.15">
      <c r="A406" s="51" t="s">
        <v>320</v>
      </c>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42"/>
      <c r="BB406" s="42"/>
      <c r="BC406" s="42"/>
      <c r="BD406" s="42"/>
      <c r="BE406" s="42"/>
      <c r="BF406" s="42"/>
      <c r="BG406" s="42"/>
    </row>
    <row r="407" spans="1:62" ht="10.35" customHeight="1" x14ac:dyDescent="0.15">
      <c r="A407" s="51" t="s">
        <v>485</v>
      </c>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c r="AS407" s="42"/>
      <c r="AT407" s="42"/>
      <c r="AU407" s="42"/>
      <c r="AV407" s="42"/>
      <c r="AW407" s="42"/>
      <c r="AX407" s="42"/>
      <c r="AY407" s="42"/>
      <c r="AZ407" s="42"/>
      <c r="BA407" s="42"/>
      <c r="BB407" s="42"/>
      <c r="BC407" s="42"/>
      <c r="BD407" s="42"/>
      <c r="BE407" s="42"/>
      <c r="BF407" s="42"/>
      <c r="BG407" s="42"/>
    </row>
    <row r="408" spans="1:62" ht="10.35" customHeight="1" x14ac:dyDescent="0.15">
      <c r="A408" s="51" t="s">
        <v>187</v>
      </c>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c r="AP408" s="42"/>
      <c r="AQ408" s="42"/>
      <c r="AR408" s="42"/>
      <c r="AS408" s="42"/>
      <c r="AT408" s="42"/>
      <c r="AU408" s="42"/>
      <c r="AV408" s="42"/>
      <c r="AW408" s="42"/>
      <c r="AX408" s="42"/>
      <c r="AY408" s="42"/>
      <c r="AZ408" s="42"/>
      <c r="BA408" s="42"/>
      <c r="BB408" s="42"/>
      <c r="BC408" s="42"/>
      <c r="BD408" s="42"/>
      <c r="BE408" s="42"/>
      <c r="BF408" s="42"/>
      <c r="BG408" s="42"/>
    </row>
    <row r="409" spans="1:62" ht="9.9499999999999993" customHeight="1" x14ac:dyDescent="0.15">
      <c r="A409" s="40" t="s">
        <v>482</v>
      </c>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1"/>
      <c r="AB409" s="42"/>
      <c r="AC409" s="42"/>
      <c r="AD409" s="42"/>
      <c r="AE409" s="41"/>
      <c r="AF409" s="42"/>
      <c r="AG409" s="42"/>
      <c r="AH409" s="42"/>
      <c r="AI409" s="42"/>
      <c r="AJ409" s="42"/>
      <c r="AK409" s="42"/>
      <c r="AL409" s="42"/>
      <c r="AM409" s="42"/>
      <c r="AN409" s="42"/>
      <c r="AO409" s="42"/>
      <c r="AP409" s="42"/>
      <c r="AQ409" s="42"/>
      <c r="AR409" s="42"/>
      <c r="AS409" s="42"/>
      <c r="AT409" s="42"/>
      <c r="AU409" s="42"/>
      <c r="AV409" s="42"/>
      <c r="AW409" s="42"/>
      <c r="AX409" s="42"/>
      <c r="AY409" s="42"/>
      <c r="AZ409" s="42"/>
      <c r="BA409" s="42"/>
      <c r="BB409" s="42"/>
      <c r="BC409" s="42"/>
      <c r="BD409" s="42"/>
      <c r="BE409" s="42"/>
      <c r="BF409" s="42"/>
      <c r="BG409" s="42"/>
    </row>
    <row r="410" spans="1:62" ht="9.9499999999999993" customHeight="1" x14ac:dyDescent="0.15">
      <c r="A410" s="40"/>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1"/>
      <c r="AB410" s="42"/>
      <c r="AC410" s="42"/>
      <c r="AD410" s="42"/>
      <c r="AE410" s="41"/>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row>
    <row r="411" spans="1:62" ht="9.9499999999999993" customHeight="1" x14ac:dyDescent="0.1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c r="AP411" s="42"/>
      <c r="AQ411" s="42"/>
      <c r="AR411" s="42"/>
      <c r="AS411" s="42"/>
      <c r="AT411" s="42"/>
      <c r="AU411" s="42"/>
      <c r="AV411" s="42"/>
      <c r="AW411" s="42"/>
      <c r="AX411" s="42"/>
      <c r="AY411" s="42"/>
      <c r="AZ411" s="42"/>
      <c r="BA411" s="42"/>
      <c r="BB411" s="42"/>
      <c r="BC411" s="42"/>
      <c r="BD411" s="42"/>
      <c r="BE411" s="42"/>
      <c r="BF411" s="42"/>
      <c r="BG411" s="42"/>
    </row>
    <row r="412" spans="1:62" ht="9.9499999999999993" customHeight="1" x14ac:dyDescent="0.15">
      <c r="A412" s="41"/>
      <c r="B412" s="41"/>
      <c r="C412" s="41"/>
      <c r="D412" s="41"/>
      <c r="E412" s="41"/>
      <c r="F412" s="41"/>
      <c r="G412" s="41"/>
      <c r="H412" s="41"/>
      <c r="I412" s="41"/>
      <c r="J412" s="41"/>
      <c r="K412" s="41"/>
      <c r="L412" s="41"/>
      <c r="M412" s="41"/>
      <c r="N412" s="1705" t="s">
        <v>198</v>
      </c>
      <c r="O412" s="1706"/>
      <c r="P412" s="1706"/>
      <c r="Q412" s="1706"/>
      <c r="R412" s="1706"/>
      <c r="S412" s="1706"/>
      <c r="T412" s="1706"/>
      <c r="U412" s="1706"/>
      <c r="V412" s="1706"/>
      <c r="W412" s="1706"/>
      <c r="X412" s="1706"/>
      <c r="Y412" s="1706"/>
      <c r="Z412" s="1706"/>
      <c r="AA412" s="1706"/>
      <c r="AB412" s="1706"/>
      <c r="AC412" s="1706"/>
      <c r="AD412" s="1706"/>
      <c r="AE412" s="1706"/>
      <c r="AF412" s="1706"/>
      <c r="AG412" s="1706"/>
      <c r="AH412" s="1706"/>
      <c r="AI412" s="1706"/>
      <c r="AJ412" s="1706"/>
      <c r="AK412" s="1706"/>
      <c r="AL412" s="1706"/>
      <c r="AM412" s="1706"/>
      <c r="AN412" s="1706"/>
      <c r="AO412" s="1706"/>
      <c r="AP412" s="1706"/>
      <c r="AQ412" s="1706"/>
      <c r="AR412" s="1706"/>
      <c r="AS412" s="1706"/>
      <c r="AT412" s="1706"/>
      <c r="AU412" s="1706"/>
      <c r="AV412" s="42"/>
      <c r="AW412" s="42"/>
      <c r="AX412" s="42"/>
      <c r="AY412" s="42"/>
      <c r="AZ412" s="42"/>
      <c r="BA412" s="42"/>
      <c r="BB412" s="42"/>
      <c r="BC412" s="42"/>
      <c r="BD412" s="42"/>
      <c r="BE412" s="42"/>
      <c r="BF412" s="42"/>
      <c r="BG412" s="42"/>
    </row>
    <row r="413" spans="1:62" ht="9.9499999999999993" customHeight="1" x14ac:dyDescent="0.15">
      <c r="A413" s="41"/>
      <c r="B413" s="41"/>
      <c r="C413" s="41"/>
      <c r="D413" s="41"/>
      <c r="E413" s="41"/>
      <c r="F413" s="41"/>
      <c r="G413" s="41"/>
      <c r="H413" s="41"/>
      <c r="I413" s="41"/>
      <c r="J413" s="41"/>
      <c r="K413" s="41"/>
      <c r="L413" s="41"/>
      <c r="M413" s="41"/>
      <c r="N413" s="1706"/>
      <c r="O413" s="1706"/>
      <c r="P413" s="1706"/>
      <c r="Q413" s="1706"/>
      <c r="R413" s="1706"/>
      <c r="S413" s="1706"/>
      <c r="T413" s="1706"/>
      <c r="U413" s="1706"/>
      <c r="V413" s="1706"/>
      <c r="W413" s="1706"/>
      <c r="X413" s="1706"/>
      <c r="Y413" s="1706"/>
      <c r="Z413" s="1706"/>
      <c r="AA413" s="1706"/>
      <c r="AB413" s="1706"/>
      <c r="AC413" s="1706"/>
      <c r="AD413" s="1706"/>
      <c r="AE413" s="1706"/>
      <c r="AF413" s="1706"/>
      <c r="AG413" s="1706"/>
      <c r="AH413" s="1706"/>
      <c r="AI413" s="1706"/>
      <c r="AJ413" s="1706"/>
      <c r="AK413" s="1706"/>
      <c r="AL413" s="1706"/>
      <c r="AM413" s="1706"/>
      <c r="AN413" s="1706"/>
      <c r="AO413" s="1706"/>
      <c r="AP413" s="1706"/>
      <c r="AQ413" s="1706"/>
      <c r="AR413" s="1706"/>
      <c r="AS413" s="1706"/>
      <c r="AT413" s="1706"/>
      <c r="AU413" s="1706"/>
      <c r="AV413" s="42"/>
      <c r="AW413" s="42"/>
      <c r="AX413" s="42"/>
      <c r="AY413" s="42"/>
      <c r="AZ413" s="42"/>
      <c r="BA413" s="42"/>
      <c r="BB413" s="42"/>
      <c r="BC413" s="42"/>
      <c r="BD413" s="42"/>
      <c r="BE413" s="42"/>
      <c r="BF413" s="42"/>
      <c r="BG413" s="42"/>
    </row>
    <row r="414" spans="1:62" ht="9.9499999999999993" customHeight="1" x14ac:dyDescent="0.15">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2"/>
      <c r="AR414" s="42"/>
      <c r="AS414" s="42"/>
      <c r="AT414" s="42"/>
      <c r="AU414" s="42"/>
      <c r="AV414" s="42"/>
      <c r="AW414" s="42"/>
      <c r="AX414" s="42"/>
      <c r="AY414" s="42"/>
      <c r="AZ414" s="42"/>
      <c r="BA414" s="42"/>
      <c r="BB414" s="42"/>
      <c r="BC414" s="214" t="s">
        <v>423</v>
      </c>
      <c r="BD414" s="42"/>
      <c r="BE414" s="42"/>
      <c r="BF414" s="42"/>
      <c r="BG414" s="42"/>
    </row>
    <row r="415" spans="1:62" ht="12" customHeight="1" x14ac:dyDescent="0.15">
      <c r="A415" s="1399" t="s">
        <v>483</v>
      </c>
      <c r="B415" s="1400"/>
      <c r="C415" s="1400"/>
      <c r="D415" s="1400"/>
      <c r="E415" s="1400"/>
      <c r="F415" s="1400"/>
      <c r="G415" s="1400"/>
      <c r="H415" s="1400"/>
      <c r="I415" s="1400"/>
      <c r="J415" s="1400"/>
      <c r="K415" s="1400"/>
      <c r="L415" s="1400"/>
      <c r="M415" s="1400"/>
      <c r="N415" s="1401"/>
      <c r="O415" s="1710">
        <f>IF(ISBLANK('報告書(１葉)'!AH11)," ",'報告書(１葉)'!AH11)</f>
        <v>0</v>
      </c>
      <c r="P415" s="1711"/>
      <c r="Q415" s="1711"/>
      <c r="R415" s="1711"/>
      <c r="S415" s="1711"/>
      <c r="T415" s="1711"/>
      <c r="U415" s="1711"/>
      <c r="V415" s="1711"/>
      <c r="W415" s="1711"/>
      <c r="X415" s="1711"/>
      <c r="Y415" s="1711"/>
      <c r="Z415" s="1711"/>
      <c r="AA415" s="1711"/>
      <c r="AB415" s="1711"/>
      <c r="AC415" s="1711"/>
      <c r="AD415" s="1711"/>
      <c r="AE415" s="1711"/>
      <c r="AF415" s="1711"/>
      <c r="AG415" s="1711"/>
      <c r="AH415" s="1711"/>
      <c r="AI415" s="1711"/>
      <c r="AJ415" s="1711"/>
      <c r="AK415" s="1711"/>
      <c r="AL415" s="1711"/>
      <c r="AM415" s="1711"/>
      <c r="AN415" s="1711"/>
      <c r="AO415" s="1711"/>
      <c r="AP415" s="1711"/>
      <c r="AQ415" s="1711"/>
      <c r="AR415" s="1711"/>
      <c r="AS415" s="1711"/>
      <c r="AT415" s="1711"/>
      <c r="AU415" s="1711"/>
      <c r="AV415" s="1711"/>
      <c r="AW415" s="1711"/>
      <c r="AX415" s="1711"/>
      <c r="AY415" s="1711"/>
      <c r="AZ415" s="1711"/>
      <c r="BA415" s="1711"/>
      <c r="BB415" s="1711"/>
      <c r="BC415" s="1711"/>
      <c r="BD415" s="1711"/>
      <c r="BE415" s="1711"/>
      <c r="BF415" s="1712"/>
      <c r="BG415" s="42"/>
    </row>
    <row r="416" spans="1:62" ht="12" customHeight="1" x14ac:dyDescent="0.15">
      <c r="A416" s="1402"/>
      <c r="B416" s="1403"/>
      <c r="C416" s="1403"/>
      <c r="D416" s="1403"/>
      <c r="E416" s="1403"/>
      <c r="F416" s="1403"/>
      <c r="G416" s="1403"/>
      <c r="H416" s="1403"/>
      <c r="I416" s="1403"/>
      <c r="J416" s="1403"/>
      <c r="K416" s="1403"/>
      <c r="L416" s="1403"/>
      <c r="M416" s="1403"/>
      <c r="N416" s="1404"/>
      <c r="O416" s="1713"/>
      <c r="P416" s="1714"/>
      <c r="Q416" s="1714"/>
      <c r="R416" s="1714"/>
      <c r="S416" s="1714"/>
      <c r="T416" s="1714"/>
      <c r="U416" s="1714"/>
      <c r="V416" s="1714"/>
      <c r="W416" s="1714"/>
      <c r="X416" s="1714"/>
      <c r="Y416" s="1714"/>
      <c r="Z416" s="1714"/>
      <c r="AA416" s="1714"/>
      <c r="AB416" s="1714"/>
      <c r="AC416" s="1714"/>
      <c r="AD416" s="1714"/>
      <c r="AE416" s="1714"/>
      <c r="AF416" s="1714"/>
      <c r="AG416" s="1714"/>
      <c r="AH416" s="1714"/>
      <c r="AI416" s="1714"/>
      <c r="AJ416" s="1714"/>
      <c r="AK416" s="1714"/>
      <c r="AL416" s="1714"/>
      <c r="AM416" s="1714"/>
      <c r="AN416" s="1714"/>
      <c r="AO416" s="1714"/>
      <c r="AP416" s="1714"/>
      <c r="AQ416" s="1714"/>
      <c r="AR416" s="1714"/>
      <c r="AS416" s="1714"/>
      <c r="AT416" s="1714"/>
      <c r="AU416" s="1714"/>
      <c r="AV416" s="1714"/>
      <c r="AW416" s="1714"/>
      <c r="AX416" s="1714"/>
      <c r="AY416" s="1714"/>
      <c r="AZ416" s="1714"/>
      <c r="BA416" s="1714"/>
      <c r="BB416" s="1714"/>
      <c r="BC416" s="1714"/>
      <c r="BD416" s="1714"/>
      <c r="BE416" s="1714"/>
      <c r="BF416" s="1715"/>
      <c r="BG416" s="42"/>
    </row>
    <row r="417" spans="1:63" ht="12" customHeight="1" x14ac:dyDescent="0.15">
      <c r="A417" s="1707"/>
      <c r="B417" s="1708"/>
      <c r="C417" s="1708"/>
      <c r="D417" s="1708"/>
      <c r="E417" s="1708"/>
      <c r="F417" s="1708"/>
      <c r="G417" s="1708"/>
      <c r="H417" s="1708"/>
      <c r="I417" s="1708"/>
      <c r="J417" s="1708"/>
      <c r="K417" s="1708"/>
      <c r="L417" s="1708"/>
      <c r="M417" s="1708"/>
      <c r="N417" s="1709"/>
      <c r="O417" s="1716"/>
      <c r="P417" s="1717"/>
      <c r="Q417" s="1717"/>
      <c r="R417" s="1717"/>
      <c r="S417" s="1717"/>
      <c r="T417" s="1717"/>
      <c r="U417" s="1717"/>
      <c r="V417" s="1717"/>
      <c r="W417" s="1717"/>
      <c r="X417" s="1717"/>
      <c r="Y417" s="1717"/>
      <c r="Z417" s="1717"/>
      <c r="AA417" s="1717"/>
      <c r="AB417" s="1717"/>
      <c r="AC417" s="1717"/>
      <c r="AD417" s="1717"/>
      <c r="AE417" s="1717"/>
      <c r="AF417" s="1717"/>
      <c r="AG417" s="1717"/>
      <c r="AH417" s="1717"/>
      <c r="AI417" s="1717"/>
      <c r="AJ417" s="1717"/>
      <c r="AK417" s="1717"/>
      <c r="AL417" s="1717"/>
      <c r="AM417" s="1717"/>
      <c r="AN417" s="1717"/>
      <c r="AO417" s="1717"/>
      <c r="AP417" s="1717"/>
      <c r="AQ417" s="1717"/>
      <c r="AR417" s="1717"/>
      <c r="AS417" s="1717"/>
      <c r="AT417" s="1717"/>
      <c r="AU417" s="1717"/>
      <c r="AV417" s="1717"/>
      <c r="AW417" s="1717"/>
      <c r="AX417" s="1717"/>
      <c r="AY417" s="1717"/>
      <c r="AZ417" s="1717"/>
      <c r="BA417" s="1717"/>
      <c r="BB417" s="1717"/>
      <c r="BC417" s="1717"/>
      <c r="BD417" s="1717"/>
      <c r="BE417" s="1717"/>
      <c r="BF417" s="1718"/>
      <c r="BG417" s="42"/>
    </row>
    <row r="418" spans="1:63" ht="8.4499999999999993" customHeight="1" x14ac:dyDescent="0.15">
      <c r="A418" s="1719" t="s">
        <v>484</v>
      </c>
      <c r="B418" s="1575"/>
      <c r="C418" s="1575"/>
      <c r="D418" s="1575"/>
      <c r="E418" s="1575"/>
      <c r="F418" s="1575"/>
      <c r="G418" s="1575"/>
      <c r="H418" s="1575"/>
      <c r="I418" s="1575"/>
      <c r="J418" s="1575"/>
      <c r="K418" s="1575"/>
      <c r="L418" s="1575"/>
      <c r="M418" s="1575"/>
      <c r="N418" s="1576"/>
      <c r="O418" s="1574" t="s">
        <v>372</v>
      </c>
      <c r="P418" s="1575"/>
      <c r="Q418" s="1575"/>
      <c r="R418" s="1575"/>
      <c r="S418" s="1575"/>
      <c r="T418" s="1575"/>
      <c r="U418" s="1575"/>
      <c r="V418" s="1575"/>
      <c r="W418" s="1575"/>
      <c r="X418" s="1575"/>
      <c r="Y418" s="1575"/>
      <c r="Z418" s="1575"/>
      <c r="AA418" s="1575"/>
      <c r="AB418" s="1575"/>
      <c r="AC418" s="1575"/>
      <c r="AD418" s="1576"/>
      <c r="AE418" s="1581" t="s">
        <v>478</v>
      </c>
      <c r="AF418" s="1582"/>
      <c r="AG418" s="1582"/>
      <c r="AH418" s="1582"/>
      <c r="AI418" s="1582"/>
      <c r="AJ418" s="1582"/>
      <c r="AK418" s="1582"/>
      <c r="AL418" s="1582"/>
      <c r="AM418" s="1582"/>
      <c r="AN418" s="1582"/>
      <c r="AO418" s="1582"/>
      <c r="AP418" s="1582"/>
      <c r="AQ418" s="1582"/>
      <c r="AR418" s="1582"/>
      <c r="AS418" s="1582"/>
      <c r="AT418" s="1582"/>
      <c r="AU418" s="1582"/>
      <c r="AV418" s="1582"/>
      <c r="AW418" s="1582"/>
      <c r="AX418" s="1582"/>
      <c r="AY418" s="1582"/>
      <c r="AZ418" s="1582"/>
      <c r="BA418" s="1582"/>
      <c r="BB418" s="1582"/>
      <c r="BC418" s="1582"/>
      <c r="BD418" s="1582"/>
      <c r="BE418" s="1582"/>
      <c r="BF418" s="1583"/>
      <c r="BG418" s="42"/>
    </row>
    <row r="419" spans="1:63" ht="8.4499999999999993" customHeight="1" x14ac:dyDescent="0.15">
      <c r="A419" s="1720"/>
      <c r="B419" s="1422"/>
      <c r="C419" s="1422"/>
      <c r="D419" s="1422"/>
      <c r="E419" s="1422"/>
      <c r="F419" s="1422"/>
      <c r="G419" s="1422"/>
      <c r="H419" s="1422"/>
      <c r="I419" s="1422"/>
      <c r="J419" s="1422"/>
      <c r="K419" s="1422"/>
      <c r="L419" s="1422"/>
      <c r="M419" s="1422"/>
      <c r="N419" s="1577"/>
      <c r="O419" s="1421"/>
      <c r="P419" s="1422"/>
      <c r="Q419" s="1422"/>
      <c r="R419" s="1422"/>
      <c r="S419" s="1422"/>
      <c r="T419" s="1422"/>
      <c r="U419" s="1422"/>
      <c r="V419" s="1422"/>
      <c r="W419" s="1422"/>
      <c r="X419" s="1422"/>
      <c r="Y419" s="1422"/>
      <c r="Z419" s="1422"/>
      <c r="AA419" s="1422"/>
      <c r="AB419" s="1422"/>
      <c r="AC419" s="1422"/>
      <c r="AD419" s="1577"/>
      <c r="AE419" s="1584"/>
      <c r="AF419" s="1585"/>
      <c r="AG419" s="1585"/>
      <c r="AH419" s="1585"/>
      <c r="AI419" s="1585"/>
      <c r="AJ419" s="1585"/>
      <c r="AK419" s="1585"/>
      <c r="AL419" s="1585"/>
      <c r="AM419" s="1585"/>
      <c r="AN419" s="1585"/>
      <c r="AO419" s="1585"/>
      <c r="AP419" s="1585"/>
      <c r="AQ419" s="1585"/>
      <c r="AR419" s="1585"/>
      <c r="AS419" s="1585"/>
      <c r="AT419" s="1585"/>
      <c r="AU419" s="1585"/>
      <c r="AV419" s="1585"/>
      <c r="AW419" s="1585"/>
      <c r="AX419" s="1585"/>
      <c r="AY419" s="1585"/>
      <c r="AZ419" s="1585"/>
      <c r="BA419" s="1585"/>
      <c r="BB419" s="1585"/>
      <c r="BC419" s="1585"/>
      <c r="BD419" s="1585"/>
      <c r="BE419" s="1585"/>
      <c r="BF419" s="1586"/>
      <c r="BG419" s="42"/>
    </row>
    <row r="420" spans="1:63" ht="8.4499999999999993" customHeight="1" x14ac:dyDescent="0.15">
      <c r="A420" s="1721"/>
      <c r="B420" s="1579"/>
      <c r="C420" s="1579"/>
      <c r="D420" s="1579"/>
      <c r="E420" s="1579"/>
      <c r="F420" s="1579"/>
      <c r="G420" s="1579"/>
      <c r="H420" s="1579"/>
      <c r="I420" s="1579"/>
      <c r="J420" s="1579"/>
      <c r="K420" s="1579"/>
      <c r="L420" s="1579"/>
      <c r="M420" s="1579"/>
      <c r="N420" s="1580"/>
      <c r="O420" s="1421"/>
      <c r="P420" s="1422"/>
      <c r="Q420" s="1422"/>
      <c r="R420" s="1422"/>
      <c r="S420" s="1422"/>
      <c r="T420" s="1422"/>
      <c r="U420" s="1422"/>
      <c r="V420" s="1422"/>
      <c r="W420" s="1422"/>
      <c r="X420" s="1422"/>
      <c r="Y420" s="1422"/>
      <c r="Z420" s="1422"/>
      <c r="AA420" s="1422"/>
      <c r="AB420" s="1422"/>
      <c r="AC420" s="1422"/>
      <c r="AD420" s="1577"/>
      <c r="AE420" s="1587"/>
      <c r="AF420" s="1588"/>
      <c r="AG420" s="1588"/>
      <c r="AH420" s="1588"/>
      <c r="AI420" s="1588"/>
      <c r="AJ420" s="1588"/>
      <c r="AK420" s="1588"/>
      <c r="AL420" s="1588"/>
      <c r="AM420" s="1588"/>
      <c r="AN420" s="1588"/>
      <c r="AO420" s="1588"/>
      <c r="AP420" s="1588"/>
      <c r="AQ420" s="1588"/>
      <c r="AR420" s="1588"/>
      <c r="AS420" s="1588"/>
      <c r="AT420" s="1588"/>
      <c r="AU420" s="1588"/>
      <c r="AV420" s="1588"/>
      <c r="AW420" s="1588"/>
      <c r="AX420" s="1588"/>
      <c r="AY420" s="1588"/>
      <c r="AZ420" s="1588"/>
      <c r="BA420" s="1588"/>
      <c r="BB420" s="1588"/>
      <c r="BC420" s="1588"/>
      <c r="BD420" s="1588"/>
      <c r="BE420" s="1588"/>
      <c r="BF420" s="1589"/>
      <c r="BG420" s="42"/>
    </row>
    <row r="421" spans="1:63" ht="12.95" customHeight="1" x14ac:dyDescent="0.15">
      <c r="A421" s="1568" t="s">
        <v>470</v>
      </c>
      <c r="B421" s="1569"/>
      <c r="C421" s="1569"/>
      <c r="D421" s="1569"/>
      <c r="E421" s="1569"/>
      <c r="F421" s="1569"/>
      <c r="G421" s="1570"/>
      <c r="H421" s="431" t="s">
        <v>472</v>
      </c>
      <c r="I421" s="431"/>
      <c r="J421" s="431"/>
      <c r="K421" s="431"/>
      <c r="L421" s="431"/>
      <c r="M421" s="431"/>
      <c r="N421" s="431"/>
      <c r="O421" s="1578"/>
      <c r="P421" s="1579"/>
      <c r="Q421" s="1579"/>
      <c r="R421" s="1579"/>
      <c r="S421" s="1579"/>
      <c r="T421" s="1579"/>
      <c r="U421" s="1579"/>
      <c r="V421" s="1579"/>
      <c r="W421" s="1579"/>
      <c r="X421" s="1579"/>
      <c r="Y421" s="1579"/>
      <c r="Z421" s="1579"/>
      <c r="AA421" s="1579"/>
      <c r="AB421" s="1579"/>
      <c r="AC421" s="1579"/>
      <c r="AD421" s="1580"/>
      <c r="AE421" s="431" t="s">
        <v>167</v>
      </c>
      <c r="AF421" s="431"/>
      <c r="AG421" s="431"/>
      <c r="AH421" s="431"/>
      <c r="AI421" s="431"/>
      <c r="AJ421" s="431"/>
      <c r="AK421" s="431"/>
      <c r="AL421" s="431" t="s">
        <v>473</v>
      </c>
      <c r="AM421" s="431"/>
      <c r="AN421" s="431"/>
      <c r="AO421" s="431"/>
      <c r="AP421" s="1571" t="s">
        <v>475</v>
      </c>
      <c r="AQ421" s="1569"/>
      <c r="AR421" s="1569"/>
      <c r="AS421" s="1569"/>
      <c r="AT421" s="1569"/>
      <c r="AU421" s="1569"/>
      <c r="AV421" s="1569"/>
      <c r="AW421" s="1569"/>
      <c r="AX421" s="1572"/>
      <c r="AY421" s="1572"/>
      <c r="AZ421" s="1572"/>
      <c r="BA421" s="1572"/>
      <c r="BB421" s="1572"/>
      <c r="BC421" s="1572"/>
      <c r="BD421" s="1572"/>
      <c r="BE421" s="1572"/>
      <c r="BF421" s="1573"/>
      <c r="BG421" s="42"/>
    </row>
    <row r="422" spans="1:63" ht="12.95" customHeight="1" x14ac:dyDescent="0.15">
      <c r="A422" s="1641"/>
      <c r="B422" s="1642"/>
      <c r="C422" s="1642"/>
      <c r="D422" s="1642"/>
      <c r="E422" s="1642"/>
      <c r="F422" s="1642"/>
      <c r="G422" s="1642"/>
      <c r="H422" s="963"/>
      <c r="I422" s="964"/>
      <c r="J422" s="964"/>
      <c r="K422" s="964"/>
      <c r="L422" s="964"/>
      <c r="M422" s="964"/>
      <c r="N422" s="965"/>
      <c r="O422" s="1725"/>
      <c r="P422" s="1725"/>
      <c r="Q422" s="1725"/>
      <c r="R422" s="1725"/>
      <c r="S422" s="1725"/>
      <c r="T422" s="1725"/>
      <c r="U422" s="1725"/>
      <c r="V422" s="1725"/>
      <c r="W422" s="1725"/>
      <c r="X422" s="1725"/>
      <c r="Y422" s="1725"/>
      <c r="Z422" s="1725"/>
      <c r="AA422" s="1725"/>
      <c r="AB422" s="1725"/>
      <c r="AC422" s="1725"/>
      <c r="AD422" s="1725"/>
      <c r="AE422" s="1590"/>
      <c r="AF422" s="1591"/>
      <c r="AG422" s="1591"/>
      <c r="AH422" s="1591"/>
      <c r="AI422" s="1591"/>
      <c r="AJ422" s="1591"/>
      <c r="AK422" s="1591"/>
      <c r="AL422" s="1592"/>
      <c r="AM422" s="1593"/>
      <c r="AN422" s="1593"/>
      <c r="AO422" s="1594"/>
      <c r="AP422" s="1595"/>
      <c r="AQ422" s="1595"/>
      <c r="AR422" s="1595"/>
      <c r="AS422" s="1595"/>
      <c r="AT422" s="1595"/>
      <c r="AU422" s="1595"/>
      <c r="AV422" s="1595"/>
      <c r="AW422" s="1595"/>
      <c r="AX422" s="238" t="s">
        <v>386</v>
      </c>
      <c r="AY422" s="1595"/>
      <c r="AZ422" s="1595"/>
      <c r="BA422" s="1595"/>
      <c r="BB422" s="1595"/>
      <c r="BC422" s="1595"/>
      <c r="BD422" s="1595"/>
      <c r="BE422" s="1595"/>
      <c r="BF422" s="1595"/>
      <c r="BG422" s="45"/>
      <c r="BH422" s="80"/>
      <c r="BI422" s="80"/>
      <c r="BJ422" s="80"/>
      <c r="BK422" s="80"/>
    </row>
    <row r="423" spans="1:63" ht="12.95" customHeight="1" x14ac:dyDescent="0.15">
      <c r="A423" s="1643"/>
      <c r="B423" s="1644"/>
      <c r="C423" s="1644"/>
      <c r="D423" s="1644"/>
      <c r="E423" s="1644"/>
      <c r="F423" s="1644"/>
      <c r="G423" s="1644"/>
      <c r="H423" s="1722"/>
      <c r="I423" s="1723"/>
      <c r="J423" s="1723"/>
      <c r="K423" s="1723"/>
      <c r="L423" s="1723"/>
      <c r="M423" s="1723"/>
      <c r="N423" s="1724"/>
      <c r="O423" s="1726"/>
      <c r="P423" s="1726"/>
      <c r="Q423" s="1726"/>
      <c r="R423" s="1726"/>
      <c r="S423" s="1726"/>
      <c r="T423" s="1726"/>
      <c r="U423" s="1726"/>
      <c r="V423" s="1726"/>
      <c r="W423" s="1726"/>
      <c r="X423" s="1726"/>
      <c r="Y423" s="1726"/>
      <c r="Z423" s="1726"/>
      <c r="AA423" s="1726"/>
      <c r="AB423" s="1726"/>
      <c r="AC423" s="1726"/>
      <c r="AD423" s="1726"/>
      <c r="AE423" s="1592"/>
      <c r="AF423" s="1593"/>
      <c r="AG423" s="1593"/>
      <c r="AH423" s="1593"/>
      <c r="AI423" s="1593"/>
      <c r="AJ423" s="1593"/>
      <c r="AK423" s="1593"/>
      <c r="AL423" s="1592"/>
      <c r="AM423" s="1593"/>
      <c r="AN423" s="1593"/>
      <c r="AO423" s="1594"/>
      <c r="AP423" s="1595"/>
      <c r="AQ423" s="1595"/>
      <c r="AR423" s="1595"/>
      <c r="AS423" s="1595"/>
      <c r="AT423" s="1595"/>
      <c r="AU423" s="1595"/>
      <c r="AV423" s="1595"/>
      <c r="AW423" s="1595"/>
      <c r="AX423" s="238" t="s">
        <v>386</v>
      </c>
      <c r="AY423" s="1595"/>
      <c r="AZ423" s="1595"/>
      <c r="BA423" s="1595"/>
      <c r="BB423" s="1595"/>
      <c r="BC423" s="1595"/>
      <c r="BD423" s="1595"/>
      <c r="BE423" s="1595"/>
      <c r="BF423" s="1595"/>
      <c r="BG423" s="45"/>
      <c r="BH423" s="80"/>
      <c r="BI423" s="80"/>
      <c r="BJ423" s="80"/>
      <c r="BK423" s="80"/>
    </row>
    <row r="424" spans="1:63" ht="12.95" customHeight="1" x14ac:dyDescent="0.15">
      <c r="A424" s="1643"/>
      <c r="B424" s="1644"/>
      <c r="C424" s="1644"/>
      <c r="D424" s="1644"/>
      <c r="E424" s="1644"/>
      <c r="F424" s="1644"/>
      <c r="G424" s="1644"/>
      <c r="H424" s="1722"/>
      <c r="I424" s="1723"/>
      <c r="J424" s="1723"/>
      <c r="K424" s="1723"/>
      <c r="L424" s="1723"/>
      <c r="M424" s="1723"/>
      <c r="N424" s="1724"/>
      <c r="O424" s="1726"/>
      <c r="P424" s="1726"/>
      <c r="Q424" s="1726"/>
      <c r="R424" s="1726"/>
      <c r="S424" s="1726"/>
      <c r="T424" s="1726"/>
      <c r="U424" s="1726"/>
      <c r="V424" s="1726"/>
      <c r="W424" s="1726"/>
      <c r="X424" s="1726"/>
      <c r="Y424" s="1726"/>
      <c r="Z424" s="1726"/>
      <c r="AA424" s="1726"/>
      <c r="AB424" s="1726"/>
      <c r="AC424" s="1726"/>
      <c r="AD424" s="1726"/>
      <c r="AE424" s="1592"/>
      <c r="AF424" s="1593"/>
      <c r="AG424" s="1593"/>
      <c r="AH424" s="1593"/>
      <c r="AI424" s="1593"/>
      <c r="AJ424" s="1593"/>
      <c r="AK424" s="1593"/>
      <c r="AL424" s="1592"/>
      <c r="AM424" s="1593"/>
      <c r="AN424" s="1593"/>
      <c r="AO424" s="1594"/>
      <c r="AP424" s="1595"/>
      <c r="AQ424" s="1595"/>
      <c r="AR424" s="1595"/>
      <c r="AS424" s="1595"/>
      <c r="AT424" s="1595"/>
      <c r="AU424" s="1595"/>
      <c r="AV424" s="1595"/>
      <c r="AW424" s="1595"/>
      <c r="AX424" s="238" t="s">
        <v>386</v>
      </c>
      <c r="AY424" s="1595"/>
      <c r="AZ424" s="1595"/>
      <c r="BA424" s="1595"/>
      <c r="BB424" s="1595"/>
      <c r="BC424" s="1595"/>
      <c r="BD424" s="1595"/>
      <c r="BE424" s="1595"/>
      <c r="BF424" s="1595"/>
      <c r="BG424" s="45"/>
      <c r="BH424" s="80"/>
      <c r="BI424" s="80"/>
      <c r="BJ424" s="80"/>
      <c r="BK424" s="80"/>
    </row>
    <row r="425" spans="1:63" ht="12.95" customHeight="1" x14ac:dyDescent="0.15">
      <c r="A425" s="1648"/>
      <c r="B425" s="1649"/>
      <c r="C425" s="1649"/>
      <c r="D425" s="1649"/>
      <c r="E425" s="1649"/>
      <c r="F425" s="1649"/>
      <c r="G425" s="1649"/>
      <c r="H425" s="1722"/>
      <c r="I425" s="1723"/>
      <c r="J425" s="1723"/>
      <c r="K425" s="1723"/>
      <c r="L425" s="1723"/>
      <c r="M425" s="1723"/>
      <c r="N425" s="1724"/>
      <c r="O425" s="1727"/>
      <c r="P425" s="1727"/>
      <c r="Q425" s="1727"/>
      <c r="R425" s="1727"/>
      <c r="S425" s="1727"/>
      <c r="T425" s="1727"/>
      <c r="U425" s="1727"/>
      <c r="V425" s="1727"/>
      <c r="W425" s="1727"/>
      <c r="X425" s="1727"/>
      <c r="Y425" s="1727"/>
      <c r="Z425" s="1727"/>
      <c r="AA425" s="1727"/>
      <c r="AB425" s="1727"/>
      <c r="AC425" s="1727"/>
      <c r="AD425" s="1727"/>
      <c r="AE425" s="1592"/>
      <c r="AF425" s="1593"/>
      <c r="AG425" s="1593"/>
      <c r="AH425" s="1593"/>
      <c r="AI425" s="1593"/>
      <c r="AJ425" s="1593"/>
      <c r="AK425" s="1593"/>
      <c r="AL425" s="1592"/>
      <c r="AM425" s="1593"/>
      <c r="AN425" s="1593"/>
      <c r="AO425" s="1594"/>
      <c r="AP425" s="1595"/>
      <c r="AQ425" s="1595"/>
      <c r="AR425" s="1595"/>
      <c r="AS425" s="1595"/>
      <c r="AT425" s="1595"/>
      <c r="AU425" s="1595"/>
      <c r="AV425" s="1595"/>
      <c r="AW425" s="1595"/>
      <c r="AX425" s="238" t="s">
        <v>386</v>
      </c>
      <c r="AY425" s="1595"/>
      <c r="AZ425" s="1595"/>
      <c r="BA425" s="1595"/>
      <c r="BB425" s="1595"/>
      <c r="BC425" s="1595"/>
      <c r="BD425" s="1595"/>
      <c r="BE425" s="1595"/>
      <c r="BF425" s="1595"/>
      <c r="BG425" s="45"/>
      <c r="BH425" s="80"/>
      <c r="BI425" s="80"/>
      <c r="BJ425" s="80"/>
      <c r="BK425" s="80"/>
    </row>
    <row r="426" spans="1:63" ht="12.95" customHeight="1" x14ac:dyDescent="0.15">
      <c r="A426" s="1650"/>
      <c r="B426" s="1651"/>
      <c r="C426" s="1651"/>
      <c r="D426" s="1651"/>
      <c r="E426" s="1651"/>
      <c r="F426" s="1651"/>
      <c r="G426" s="1651"/>
      <c r="H426" s="966"/>
      <c r="I426" s="967"/>
      <c r="J426" s="967"/>
      <c r="K426" s="967"/>
      <c r="L426" s="967"/>
      <c r="M426" s="967"/>
      <c r="N426" s="968"/>
      <c r="O426" s="1728"/>
      <c r="P426" s="1728"/>
      <c r="Q426" s="1728"/>
      <c r="R426" s="1728"/>
      <c r="S426" s="1728"/>
      <c r="T426" s="1728"/>
      <c r="U426" s="1728"/>
      <c r="V426" s="1728"/>
      <c r="W426" s="1728"/>
      <c r="X426" s="1728"/>
      <c r="Y426" s="1728"/>
      <c r="Z426" s="1728"/>
      <c r="AA426" s="1728"/>
      <c r="AB426" s="1728"/>
      <c r="AC426" s="1728"/>
      <c r="AD426" s="1728"/>
      <c r="AE426" s="1592"/>
      <c r="AF426" s="1593"/>
      <c r="AG426" s="1593"/>
      <c r="AH426" s="1593"/>
      <c r="AI426" s="1593"/>
      <c r="AJ426" s="1593"/>
      <c r="AK426" s="1593"/>
      <c r="AL426" s="1592"/>
      <c r="AM426" s="1593"/>
      <c r="AN426" s="1593"/>
      <c r="AO426" s="1594"/>
      <c r="AP426" s="1595"/>
      <c r="AQ426" s="1595"/>
      <c r="AR426" s="1595"/>
      <c r="AS426" s="1595"/>
      <c r="AT426" s="1595"/>
      <c r="AU426" s="1595"/>
      <c r="AV426" s="1595"/>
      <c r="AW426" s="1595"/>
      <c r="AX426" s="238" t="s">
        <v>386</v>
      </c>
      <c r="AY426" s="1595"/>
      <c r="AZ426" s="1595"/>
      <c r="BA426" s="1595"/>
      <c r="BB426" s="1595"/>
      <c r="BC426" s="1595"/>
      <c r="BD426" s="1595"/>
      <c r="BE426" s="1595"/>
      <c r="BF426" s="1595"/>
      <c r="BG426" s="45"/>
      <c r="BH426" s="80"/>
      <c r="BI426" s="80"/>
      <c r="BJ426" s="80"/>
      <c r="BK426" s="80"/>
    </row>
    <row r="427" spans="1:63" ht="12.95" customHeight="1" x14ac:dyDescent="0.15">
      <c r="A427" s="1641"/>
      <c r="B427" s="1642"/>
      <c r="C427" s="1642"/>
      <c r="D427" s="1642"/>
      <c r="E427" s="1642"/>
      <c r="F427" s="1642"/>
      <c r="G427" s="1642"/>
      <c r="H427" s="963"/>
      <c r="I427" s="964"/>
      <c r="J427" s="964"/>
      <c r="K427" s="964"/>
      <c r="L427" s="964"/>
      <c r="M427" s="964"/>
      <c r="N427" s="965"/>
      <c r="O427" s="1725"/>
      <c r="P427" s="1725"/>
      <c r="Q427" s="1725"/>
      <c r="R427" s="1725"/>
      <c r="S427" s="1725"/>
      <c r="T427" s="1725"/>
      <c r="U427" s="1725"/>
      <c r="V427" s="1725"/>
      <c r="W427" s="1725"/>
      <c r="X427" s="1725"/>
      <c r="Y427" s="1725"/>
      <c r="Z427" s="1725"/>
      <c r="AA427" s="1725"/>
      <c r="AB427" s="1725"/>
      <c r="AC427" s="1725"/>
      <c r="AD427" s="1725"/>
      <c r="AE427" s="1592"/>
      <c r="AF427" s="1593"/>
      <c r="AG427" s="1593"/>
      <c r="AH427" s="1593"/>
      <c r="AI427" s="1593"/>
      <c r="AJ427" s="1593"/>
      <c r="AK427" s="1594"/>
      <c r="AL427" s="1592"/>
      <c r="AM427" s="1593"/>
      <c r="AN427" s="1593"/>
      <c r="AO427" s="1594"/>
      <c r="AP427" s="1595"/>
      <c r="AQ427" s="1595"/>
      <c r="AR427" s="1595"/>
      <c r="AS427" s="1595"/>
      <c r="AT427" s="1595"/>
      <c r="AU427" s="1595"/>
      <c r="AV427" s="1595"/>
      <c r="AW427" s="1595"/>
      <c r="AX427" s="238" t="s">
        <v>386</v>
      </c>
      <c r="AY427" s="1595"/>
      <c r="AZ427" s="1595"/>
      <c r="BA427" s="1595"/>
      <c r="BB427" s="1595"/>
      <c r="BC427" s="1595"/>
      <c r="BD427" s="1595"/>
      <c r="BE427" s="1595"/>
      <c r="BF427" s="1595"/>
      <c r="BG427" s="45"/>
      <c r="BH427" s="80"/>
      <c r="BI427" s="80"/>
      <c r="BJ427" s="80"/>
      <c r="BK427" s="80"/>
    </row>
    <row r="428" spans="1:63" ht="12.95" customHeight="1" x14ac:dyDescent="0.15">
      <c r="A428" s="1643"/>
      <c r="B428" s="1644"/>
      <c r="C428" s="1644"/>
      <c r="D428" s="1644"/>
      <c r="E428" s="1644"/>
      <c r="F428" s="1644"/>
      <c r="G428" s="1644"/>
      <c r="H428" s="1722"/>
      <c r="I428" s="1723"/>
      <c r="J428" s="1723"/>
      <c r="K428" s="1723"/>
      <c r="L428" s="1723"/>
      <c r="M428" s="1723"/>
      <c r="N428" s="1724"/>
      <c r="O428" s="1726"/>
      <c r="P428" s="1726"/>
      <c r="Q428" s="1726"/>
      <c r="R428" s="1726"/>
      <c r="S428" s="1726"/>
      <c r="T428" s="1726"/>
      <c r="U428" s="1726"/>
      <c r="V428" s="1726"/>
      <c r="W428" s="1726"/>
      <c r="X428" s="1726"/>
      <c r="Y428" s="1726"/>
      <c r="Z428" s="1726"/>
      <c r="AA428" s="1726"/>
      <c r="AB428" s="1726"/>
      <c r="AC428" s="1726"/>
      <c r="AD428" s="1726"/>
      <c r="AE428" s="1592"/>
      <c r="AF428" s="1593"/>
      <c r="AG428" s="1593"/>
      <c r="AH428" s="1593"/>
      <c r="AI428" s="1593"/>
      <c r="AJ428" s="1593"/>
      <c r="AK428" s="1594"/>
      <c r="AL428" s="1592"/>
      <c r="AM428" s="1593"/>
      <c r="AN428" s="1593"/>
      <c r="AO428" s="1594"/>
      <c r="AP428" s="1595"/>
      <c r="AQ428" s="1595"/>
      <c r="AR428" s="1595"/>
      <c r="AS428" s="1595"/>
      <c r="AT428" s="1595"/>
      <c r="AU428" s="1595"/>
      <c r="AV428" s="1595"/>
      <c r="AW428" s="1595"/>
      <c r="AX428" s="238" t="s">
        <v>386</v>
      </c>
      <c r="AY428" s="1595"/>
      <c r="AZ428" s="1595"/>
      <c r="BA428" s="1595"/>
      <c r="BB428" s="1595"/>
      <c r="BC428" s="1595"/>
      <c r="BD428" s="1595"/>
      <c r="BE428" s="1595"/>
      <c r="BF428" s="1595"/>
      <c r="BG428" s="45"/>
      <c r="BH428" s="80"/>
      <c r="BI428" s="80"/>
      <c r="BJ428" s="80"/>
      <c r="BK428" s="80"/>
    </row>
    <row r="429" spans="1:63" ht="12.95" customHeight="1" x14ac:dyDescent="0.15">
      <c r="A429" s="1643"/>
      <c r="B429" s="1644"/>
      <c r="C429" s="1644"/>
      <c r="D429" s="1644"/>
      <c r="E429" s="1644"/>
      <c r="F429" s="1644"/>
      <c r="G429" s="1644"/>
      <c r="H429" s="1722"/>
      <c r="I429" s="1723"/>
      <c r="J429" s="1723"/>
      <c r="K429" s="1723"/>
      <c r="L429" s="1723"/>
      <c r="M429" s="1723"/>
      <c r="N429" s="1724"/>
      <c r="O429" s="1726"/>
      <c r="P429" s="1726"/>
      <c r="Q429" s="1726"/>
      <c r="R429" s="1726"/>
      <c r="S429" s="1726"/>
      <c r="T429" s="1726"/>
      <c r="U429" s="1726"/>
      <c r="V429" s="1726"/>
      <c r="W429" s="1726"/>
      <c r="X429" s="1726"/>
      <c r="Y429" s="1726"/>
      <c r="Z429" s="1726"/>
      <c r="AA429" s="1726"/>
      <c r="AB429" s="1726"/>
      <c r="AC429" s="1726"/>
      <c r="AD429" s="1726"/>
      <c r="AE429" s="1592"/>
      <c r="AF429" s="1593"/>
      <c r="AG429" s="1593"/>
      <c r="AH429" s="1593"/>
      <c r="AI429" s="1593"/>
      <c r="AJ429" s="1593"/>
      <c r="AK429" s="1594"/>
      <c r="AL429" s="1592"/>
      <c r="AM429" s="1593"/>
      <c r="AN429" s="1593"/>
      <c r="AO429" s="1594"/>
      <c r="AP429" s="1595"/>
      <c r="AQ429" s="1595"/>
      <c r="AR429" s="1595"/>
      <c r="AS429" s="1595"/>
      <c r="AT429" s="1595"/>
      <c r="AU429" s="1595"/>
      <c r="AV429" s="1595"/>
      <c r="AW429" s="1595"/>
      <c r="AX429" s="238" t="s">
        <v>386</v>
      </c>
      <c r="AY429" s="1595"/>
      <c r="AZ429" s="1595"/>
      <c r="BA429" s="1595"/>
      <c r="BB429" s="1595"/>
      <c r="BC429" s="1595"/>
      <c r="BD429" s="1595"/>
      <c r="BE429" s="1595"/>
      <c r="BF429" s="1595"/>
      <c r="BG429" s="45"/>
      <c r="BH429" s="80"/>
      <c r="BI429" s="80"/>
      <c r="BJ429" s="80"/>
      <c r="BK429" s="80"/>
    </row>
    <row r="430" spans="1:63" ht="12.95" customHeight="1" x14ac:dyDescent="0.15">
      <c r="A430" s="1648"/>
      <c r="B430" s="1649"/>
      <c r="C430" s="1649"/>
      <c r="D430" s="1649"/>
      <c r="E430" s="1649"/>
      <c r="F430" s="1649"/>
      <c r="G430" s="1649"/>
      <c r="H430" s="1722"/>
      <c r="I430" s="1723"/>
      <c r="J430" s="1723"/>
      <c r="K430" s="1723"/>
      <c r="L430" s="1723"/>
      <c r="M430" s="1723"/>
      <c r="N430" s="1724"/>
      <c r="O430" s="1727"/>
      <c r="P430" s="1727"/>
      <c r="Q430" s="1727"/>
      <c r="R430" s="1727"/>
      <c r="S430" s="1727"/>
      <c r="T430" s="1727"/>
      <c r="U430" s="1727"/>
      <c r="V430" s="1727"/>
      <c r="W430" s="1727"/>
      <c r="X430" s="1727"/>
      <c r="Y430" s="1727"/>
      <c r="Z430" s="1727"/>
      <c r="AA430" s="1727"/>
      <c r="AB430" s="1727"/>
      <c r="AC430" s="1727"/>
      <c r="AD430" s="1727"/>
      <c r="AE430" s="1592"/>
      <c r="AF430" s="1593"/>
      <c r="AG430" s="1593"/>
      <c r="AH430" s="1593"/>
      <c r="AI430" s="1593"/>
      <c r="AJ430" s="1593"/>
      <c r="AK430" s="1594"/>
      <c r="AL430" s="1592"/>
      <c r="AM430" s="1593"/>
      <c r="AN430" s="1593"/>
      <c r="AO430" s="1594"/>
      <c r="AP430" s="1595"/>
      <c r="AQ430" s="1595"/>
      <c r="AR430" s="1595"/>
      <c r="AS430" s="1595"/>
      <c r="AT430" s="1595"/>
      <c r="AU430" s="1595"/>
      <c r="AV430" s="1595"/>
      <c r="AW430" s="1595"/>
      <c r="AX430" s="238" t="s">
        <v>386</v>
      </c>
      <c r="AY430" s="1595"/>
      <c r="AZ430" s="1595"/>
      <c r="BA430" s="1595"/>
      <c r="BB430" s="1595"/>
      <c r="BC430" s="1595"/>
      <c r="BD430" s="1595"/>
      <c r="BE430" s="1595"/>
      <c r="BF430" s="1595"/>
      <c r="BG430" s="45"/>
      <c r="BH430" s="80"/>
      <c r="BI430" s="80"/>
      <c r="BJ430" s="80"/>
      <c r="BK430" s="80"/>
    </row>
    <row r="431" spans="1:63" ht="12.95" customHeight="1" x14ac:dyDescent="0.15">
      <c r="A431" s="1650"/>
      <c r="B431" s="1651"/>
      <c r="C431" s="1651"/>
      <c r="D431" s="1651"/>
      <c r="E431" s="1651"/>
      <c r="F431" s="1651"/>
      <c r="G431" s="1651"/>
      <c r="H431" s="966"/>
      <c r="I431" s="967"/>
      <c r="J431" s="967"/>
      <c r="K431" s="967"/>
      <c r="L431" s="967"/>
      <c r="M431" s="967"/>
      <c r="N431" s="968"/>
      <c r="O431" s="1728"/>
      <c r="P431" s="1728"/>
      <c r="Q431" s="1728"/>
      <c r="R431" s="1728"/>
      <c r="S431" s="1728"/>
      <c r="T431" s="1728"/>
      <c r="U431" s="1728"/>
      <c r="V431" s="1728"/>
      <c r="W431" s="1728"/>
      <c r="X431" s="1728"/>
      <c r="Y431" s="1728"/>
      <c r="Z431" s="1728"/>
      <c r="AA431" s="1728"/>
      <c r="AB431" s="1728"/>
      <c r="AC431" s="1728"/>
      <c r="AD431" s="1728"/>
      <c r="AE431" s="1592"/>
      <c r="AF431" s="1593"/>
      <c r="AG431" s="1593"/>
      <c r="AH431" s="1593"/>
      <c r="AI431" s="1593"/>
      <c r="AJ431" s="1593"/>
      <c r="AK431" s="1594"/>
      <c r="AL431" s="1592"/>
      <c r="AM431" s="1593"/>
      <c r="AN431" s="1593"/>
      <c r="AO431" s="1594"/>
      <c r="AP431" s="1595"/>
      <c r="AQ431" s="1595"/>
      <c r="AR431" s="1595"/>
      <c r="AS431" s="1595"/>
      <c r="AT431" s="1595"/>
      <c r="AU431" s="1595"/>
      <c r="AV431" s="1595"/>
      <c r="AW431" s="1595"/>
      <c r="AX431" s="238" t="s">
        <v>386</v>
      </c>
      <c r="AY431" s="1595"/>
      <c r="AZ431" s="1595"/>
      <c r="BA431" s="1595"/>
      <c r="BB431" s="1595"/>
      <c r="BC431" s="1595"/>
      <c r="BD431" s="1595"/>
      <c r="BE431" s="1595"/>
      <c r="BF431" s="1595"/>
      <c r="BG431" s="45"/>
      <c r="BH431" s="80"/>
      <c r="BI431" s="80"/>
      <c r="BJ431" s="80"/>
      <c r="BK431" s="80"/>
    </row>
    <row r="432" spans="1:63" ht="12.95" customHeight="1" x14ac:dyDescent="0.15">
      <c r="A432" s="1641"/>
      <c r="B432" s="1642"/>
      <c r="C432" s="1642"/>
      <c r="D432" s="1642"/>
      <c r="E432" s="1642"/>
      <c r="F432" s="1642"/>
      <c r="G432" s="1642"/>
      <c r="H432" s="963"/>
      <c r="I432" s="964"/>
      <c r="J432" s="964"/>
      <c r="K432" s="964"/>
      <c r="L432" s="964"/>
      <c r="M432" s="964"/>
      <c r="N432" s="965"/>
      <c r="O432" s="1725"/>
      <c r="P432" s="1725"/>
      <c r="Q432" s="1725"/>
      <c r="R432" s="1725"/>
      <c r="S432" s="1725"/>
      <c r="T432" s="1725"/>
      <c r="U432" s="1725"/>
      <c r="V432" s="1725"/>
      <c r="W432" s="1725"/>
      <c r="X432" s="1725"/>
      <c r="Y432" s="1725"/>
      <c r="Z432" s="1725"/>
      <c r="AA432" s="1725"/>
      <c r="AB432" s="1725"/>
      <c r="AC432" s="1725"/>
      <c r="AD432" s="1725"/>
      <c r="AE432" s="1592"/>
      <c r="AF432" s="1593"/>
      <c r="AG432" s="1593"/>
      <c r="AH432" s="1593"/>
      <c r="AI432" s="1593"/>
      <c r="AJ432" s="1593"/>
      <c r="AK432" s="1594"/>
      <c r="AL432" s="1592"/>
      <c r="AM432" s="1593"/>
      <c r="AN432" s="1593"/>
      <c r="AO432" s="1594"/>
      <c r="AP432" s="1595"/>
      <c r="AQ432" s="1595"/>
      <c r="AR432" s="1595"/>
      <c r="AS432" s="1595"/>
      <c r="AT432" s="1595"/>
      <c r="AU432" s="1595"/>
      <c r="AV432" s="1595"/>
      <c r="AW432" s="1595"/>
      <c r="AX432" s="238" t="s">
        <v>386</v>
      </c>
      <c r="AY432" s="1595"/>
      <c r="AZ432" s="1595"/>
      <c r="BA432" s="1595"/>
      <c r="BB432" s="1595"/>
      <c r="BC432" s="1595"/>
      <c r="BD432" s="1595"/>
      <c r="BE432" s="1595"/>
      <c r="BF432" s="1595"/>
      <c r="BG432" s="45"/>
      <c r="BH432" s="80"/>
      <c r="BI432" s="80"/>
      <c r="BJ432" s="80"/>
      <c r="BK432" s="80"/>
    </row>
    <row r="433" spans="1:63" ht="12.95" customHeight="1" x14ac:dyDescent="0.15">
      <c r="A433" s="1643"/>
      <c r="B433" s="1644"/>
      <c r="C433" s="1644"/>
      <c r="D433" s="1644"/>
      <c r="E433" s="1644"/>
      <c r="F433" s="1644"/>
      <c r="G433" s="1644"/>
      <c r="H433" s="1722"/>
      <c r="I433" s="1723"/>
      <c r="J433" s="1723"/>
      <c r="K433" s="1723"/>
      <c r="L433" s="1723"/>
      <c r="M433" s="1723"/>
      <c r="N433" s="1724"/>
      <c r="O433" s="1726"/>
      <c r="P433" s="1726"/>
      <c r="Q433" s="1726"/>
      <c r="R433" s="1726"/>
      <c r="S433" s="1726"/>
      <c r="T433" s="1726"/>
      <c r="U433" s="1726"/>
      <c r="V433" s="1726"/>
      <c r="W433" s="1726"/>
      <c r="X433" s="1726"/>
      <c r="Y433" s="1726"/>
      <c r="Z433" s="1726"/>
      <c r="AA433" s="1726"/>
      <c r="AB433" s="1726"/>
      <c r="AC433" s="1726"/>
      <c r="AD433" s="1726"/>
      <c r="AE433" s="1592"/>
      <c r="AF433" s="1593"/>
      <c r="AG433" s="1593"/>
      <c r="AH433" s="1593"/>
      <c r="AI433" s="1593"/>
      <c r="AJ433" s="1593"/>
      <c r="AK433" s="1594"/>
      <c r="AL433" s="1592"/>
      <c r="AM433" s="1593"/>
      <c r="AN433" s="1593"/>
      <c r="AO433" s="1594"/>
      <c r="AP433" s="1595"/>
      <c r="AQ433" s="1595"/>
      <c r="AR433" s="1595"/>
      <c r="AS433" s="1595"/>
      <c r="AT433" s="1595"/>
      <c r="AU433" s="1595"/>
      <c r="AV433" s="1595"/>
      <c r="AW433" s="1595"/>
      <c r="AX433" s="238" t="s">
        <v>386</v>
      </c>
      <c r="AY433" s="1595"/>
      <c r="AZ433" s="1595"/>
      <c r="BA433" s="1595"/>
      <c r="BB433" s="1595"/>
      <c r="BC433" s="1595"/>
      <c r="BD433" s="1595"/>
      <c r="BE433" s="1595"/>
      <c r="BF433" s="1595"/>
      <c r="BG433" s="45"/>
      <c r="BH433" s="80"/>
      <c r="BI433" s="80"/>
      <c r="BJ433" s="80"/>
      <c r="BK433" s="80"/>
    </row>
    <row r="434" spans="1:63" ht="12.95" customHeight="1" x14ac:dyDescent="0.15">
      <c r="A434" s="1643"/>
      <c r="B434" s="1644"/>
      <c r="C434" s="1644"/>
      <c r="D434" s="1644"/>
      <c r="E434" s="1644"/>
      <c r="F434" s="1644"/>
      <c r="G434" s="1644"/>
      <c r="H434" s="1722"/>
      <c r="I434" s="1723"/>
      <c r="J434" s="1723"/>
      <c r="K434" s="1723"/>
      <c r="L434" s="1723"/>
      <c r="M434" s="1723"/>
      <c r="N434" s="1724"/>
      <c r="O434" s="1726"/>
      <c r="P434" s="1726"/>
      <c r="Q434" s="1726"/>
      <c r="R434" s="1726"/>
      <c r="S434" s="1726"/>
      <c r="T434" s="1726"/>
      <c r="U434" s="1726"/>
      <c r="V434" s="1726"/>
      <c r="W434" s="1726"/>
      <c r="X434" s="1726"/>
      <c r="Y434" s="1726"/>
      <c r="Z434" s="1726"/>
      <c r="AA434" s="1726"/>
      <c r="AB434" s="1726"/>
      <c r="AC434" s="1726"/>
      <c r="AD434" s="1726"/>
      <c r="AE434" s="1592"/>
      <c r="AF434" s="1593"/>
      <c r="AG434" s="1593"/>
      <c r="AH434" s="1593"/>
      <c r="AI434" s="1593"/>
      <c r="AJ434" s="1593"/>
      <c r="AK434" s="1594"/>
      <c r="AL434" s="1592"/>
      <c r="AM434" s="1593"/>
      <c r="AN434" s="1593"/>
      <c r="AO434" s="1594"/>
      <c r="AP434" s="1595"/>
      <c r="AQ434" s="1595"/>
      <c r="AR434" s="1595"/>
      <c r="AS434" s="1595"/>
      <c r="AT434" s="1595"/>
      <c r="AU434" s="1595"/>
      <c r="AV434" s="1595"/>
      <c r="AW434" s="1595"/>
      <c r="AX434" s="238" t="s">
        <v>386</v>
      </c>
      <c r="AY434" s="1595"/>
      <c r="AZ434" s="1595"/>
      <c r="BA434" s="1595"/>
      <c r="BB434" s="1595"/>
      <c r="BC434" s="1595"/>
      <c r="BD434" s="1595"/>
      <c r="BE434" s="1595"/>
      <c r="BF434" s="1595"/>
      <c r="BG434" s="45"/>
      <c r="BH434" s="80"/>
      <c r="BI434" s="80"/>
      <c r="BJ434" s="80"/>
      <c r="BK434" s="80"/>
    </row>
    <row r="435" spans="1:63" ht="12.95" customHeight="1" x14ac:dyDescent="0.15">
      <c r="A435" s="1648"/>
      <c r="B435" s="1649"/>
      <c r="C435" s="1649"/>
      <c r="D435" s="1649"/>
      <c r="E435" s="1649"/>
      <c r="F435" s="1649"/>
      <c r="G435" s="1649"/>
      <c r="H435" s="1722"/>
      <c r="I435" s="1723"/>
      <c r="J435" s="1723"/>
      <c r="K435" s="1723"/>
      <c r="L435" s="1723"/>
      <c r="M435" s="1723"/>
      <c r="N435" s="1724"/>
      <c r="O435" s="1727"/>
      <c r="P435" s="1727"/>
      <c r="Q435" s="1727"/>
      <c r="R435" s="1727"/>
      <c r="S435" s="1727"/>
      <c r="T435" s="1727"/>
      <c r="U435" s="1727"/>
      <c r="V435" s="1727"/>
      <c r="W435" s="1727"/>
      <c r="X435" s="1727"/>
      <c r="Y435" s="1727"/>
      <c r="Z435" s="1727"/>
      <c r="AA435" s="1727"/>
      <c r="AB435" s="1727"/>
      <c r="AC435" s="1727"/>
      <c r="AD435" s="1727"/>
      <c r="AE435" s="1592"/>
      <c r="AF435" s="1593"/>
      <c r="AG435" s="1593"/>
      <c r="AH435" s="1593"/>
      <c r="AI435" s="1593"/>
      <c r="AJ435" s="1593"/>
      <c r="AK435" s="1594"/>
      <c r="AL435" s="1592"/>
      <c r="AM435" s="1593"/>
      <c r="AN435" s="1593"/>
      <c r="AO435" s="1594"/>
      <c r="AP435" s="1595"/>
      <c r="AQ435" s="1595"/>
      <c r="AR435" s="1595"/>
      <c r="AS435" s="1595"/>
      <c r="AT435" s="1595"/>
      <c r="AU435" s="1595"/>
      <c r="AV435" s="1595"/>
      <c r="AW435" s="1595"/>
      <c r="AX435" s="238" t="s">
        <v>386</v>
      </c>
      <c r="AY435" s="1595"/>
      <c r="AZ435" s="1595"/>
      <c r="BA435" s="1595"/>
      <c r="BB435" s="1595"/>
      <c r="BC435" s="1595"/>
      <c r="BD435" s="1595"/>
      <c r="BE435" s="1595"/>
      <c r="BF435" s="1595"/>
      <c r="BG435" s="45"/>
      <c r="BH435" s="80"/>
      <c r="BI435" s="80"/>
      <c r="BJ435" s="80"/>
      <c r="BK435" s="80"/>
    </row>
    <row r="436" spans="1:63" ht="12.95" customHeight="1" x14ac:dyDescent="0.15">
      <c r="A436" s="1650"/>
      <c r="B436" s="1651"/>
      <c r="C436" s="1651"/>
      <c r="D436" s="1651"/>
      <c r="E436" s="1651"/>
      <c r="F436" s="1651"/>
      <c r="G436" s="1651"/>
      <c r="H436" s="966"/>
      <c r="I436" s="967"/>
      <c r="J436" s="967"/>
      <c r="K436" s="967"/>
      <c r="L436" s="967"/>
      <c r="M436" s="967"/>
      <c r="N436" s="968"/>
      <c r="O436" s="1728"/>
      <c r="P436" s="1728"/>
      <c r="Q436" s="1728"/>
      <c r="R436" s="1728"/>
      <c r="S436" s="1728"/>
      <c r="T436" s="1728"/>
      <c r="U436" s="1728"/>
      <c r="V436" s="1728"/>
      <c r="W436" s="1728"/>
      <c r="X436" s="1728"/>
      <c r="Y436" s="1728"/>
      <c r="Z436" s="1728"/>
      <c r="AA436" s="1728"/>
      <c r="AB436" s="1728"/>
      <c r="AC436" s="1728"/>
      <c r="AD436" s="1728"/>
      <c r="AE436" s="1592"/>
      <c r="AF436" s="1593"/>
      <c r="AG436" s="1593"/>
      <c r="AH436" s="1593"/>
      <c r="AI436" s="1593"/>
      <c r="AJ436" s="1593"/>
      <c r="AK436" s="1594"/>
      <c r="AL436" s="1592"/>
      <c r="AM436" s="1593"/>
      <c r="AN436" s="1593"/>
      <c r="AO436" s="1594"/>
      <c r="AP436" s="1595"/>
      <c r="AQ436" s="1595"/>
      <c r="AR436" s="1595"/>
      <c r="AS436" s="1595"/>
      <c r="AT436" s="1595"/>
      <c r="AU436" s="1595"/>
      <c r="AV436" s="1595"/>
      <c r="AW436" s="1595"/>
      <c r="AX436" s="238" t="s">
        <v>386</v>
      </c>
      <c r="AY436" s="1595"/>
      <c r="AZ436" s="1595"/>
      <c r="BA436" s="1595"/>
      <c r="BB436" s="1595"/>
      <c r="BC436" s="1595"/>
      <c r="BD436" s="1595"/>
      <c r="BE436" s="1595"/>
      <c r="BF436" s="1595"/>
      <c r="BG436" s="45"/>
      <c r="BH436" s="80"/>
      <c r="BI436" s="80"/>
      <c r="BJ436" s="80"/>
      <c r="BK436" s="80"/>
    </row>
    <row r="437" spans="1:63" ht="12.95" customHeight="1" x14ac:dyDescent="0.15">
      <c r="A437" s="1641"/>
      <c r="B437" s="1642"/>
      <c r="C437" s="1642"/>
      <c r="D437" s="1642"/>
      <c r="E437" s="1642"/>
      <c r="F437" s="1642"/>
      <c r="G437" s="1642"/>
      <c r="H437" s="963"/>
      <c r="I437" s="964"/>
      <c r="J437" s="964"/>
      <c r="K437" s="964"/>
      <c r="L437" s="964"/>
      <c r="M437" s="964"/>
      <c r="N437" s="965"/>
      <c r="O437" s="1725"/>
      <c r="P437" s="1725"/>
      <c r="Q437" s="1725"/>
      <c r="R437" s="1725"/>
      <c r="S437" s="1725"/>
      <c r="T437" s="1725"/>
      <c r="U437" s="1725"/>
      <c r="V437" s="1725"/>
      <c r="W437" s="1725"/>
      <c r="X437" s="1725"/>
      <c r="Y437" s="1725"/>
      <c r="Z437" s="1725"/>
      <c r="AA437" s="1725"/>
      <c r="AB437" s="1725"/>
      <c r="AC437" s="1725"/>
      <c r="AD437" s="1725"/>
      <c r="AE437" s="1592"/>
      <c r="AF437" s="1593"/>
      <c r="AG437" s="1593"/>
      <c r="AH437" s="1593"/>
      <c r="AI437" s="1593"/>
      <c r="AJ437" s="1593"/>
      <c r="AK437" s="1594"/>
      <c r="AL437" s="1592"/>
      <c r="AM437" s="1593"/>
      <c r="AN437" s="1593"/>
      <c r="AO437" s="1594"/>
      <c r="AP437" s="1595"/>
      <c r="AQ437" s="1595"/>
      <c r="AR437" s="1595"/>
      <c r="AS437" s="1595"/>
      <c r="AT437" s="1595"/>
      <c r="AU437" s="1595"/>
      <c r="AV437" s="1595"/>
      <c r="AW437" s="1595"/>
      <c r="AX437" s="238" t="s">
        <v>386</v>
      </c>
      <c r="AY437" s="1595"/>
      <c r="AZ437" s="1595"/>
      <c r="BA437" s="1595"/>
      <c r="BB437" s="1595"/>
      <c r="BC437" s="1595"/>
      <c r="BD437" s="1595"/>
      <c r="BE437" s="1595"/>
      <c r="BF437" s="1595"/>
      <c r="BG437" s="45"/>
      <c r="BH437" s="80"/>
      <c r="BI437" s="80"/>
      <c r="BJ437" s="80"/>
      <c r="BK437" s="80"/>
    </row>
    <row r="438" spans="1:63" ht="12.95" customHeight="1" x14ac:dyDescent="0.15">
      <c r="A438" s="1643"/>
      <c r="B438" s="1644"/>
      <c r="C438" s="1644"/>
      <c r="D438" s="1644"/>
      <c r="E438" s="1644"/>
      <c r="F438" s="1644"/>
      <c r="G438" s="1644"/>
      <c r="H438" s="1722"/>
      <c r="I438" s="1723"/>
      <c r="J438" s="1723"/>
      <c r="K438" s="1723"/>
      <c r="L438" s="1723"/>
      <c r="M438" s="1723"/>
      <c r="N438" s="1724"/>
      <c r="O438" s="1726"/>
      <c r="P438" s="1726"/>
      <c r="Q438" s="1726"/>
      <c r="R438" s="1726"/>
      <c r="S438" s="1726"/>
      <c r="T438" s="1726"/>
      <c r="U438" s="1726"/>
      <c r="V438" s="1726"/>
      <c r="W438" s="1726"/>
      <c r="X438" s="1726"/>
      <c r="Y438" s="1726"/>
      <c r="Z438" s="1726"/>
      <c r="AA438" s="1726"/>
      <c r="AB438" s="1726"/>
      <c r="AC438" s="1726"/>
      <c r="AD438" s="1726"/>
      <c r="AE438" s="1592"/>
      <c r="AF438" s="1593"/>
      <c r="AG438" s="1593"/>
      <c r="AH438" s="1593"/>
      <c r="AI438" s="1593"/>
      <c r="AJ438" s="1593"/>
      <c r="AK438" s="1594"/>
      <c r="AL438" s="1592"/>
      <c r="AM438" s="1593"/>
      <c r="AN438" s="1593"/>
      <c r="AO438" s="1594"/>
      <c r="AP438" s="1595"/>
      <c r="AQ438" s="1595"/>
      <c r="AR438" s="1595"/>
      <c r="AS438" s="1595"/>
      <c r="AT438" s="1595"/>
      <c r="AU438" s="1595"/>
      <c r="AV438" s="1595"/>
      <c r="AW438" s="1595"/>
      <c r="AX438" s="238" t="s">
        <v>386</v>
      </c>
      <c r="AY438" s="1595"/>
      <c r="AZ438" s="1595"/>
      <c r="BA438" s="1595"/>
      <c r="BB438" s="1595"/>
      <c r="BC438" s="1595"/>
      <c r="BD438" s="1595"/>
      <c r="BE438" s="1595"/>
      <c r="BF438" s="1595"/>
      <c r="BG438" s="45"/>
      <c r="BH438" s="80"/>
      <c r="BI438" s="80"/>
      <c r="BJ438" s="80"/>
      <c r="BK438" s="80"/>
    </row>
    <row r="439" spans="1:63" ht="12.95" customHeight="1" x14ac:dyDescent="0.15">
      <c r="A439" s="1643"/>
      <c r="B439" s="1644"/>
      <c r="C439" s="1644"/>
      <c r="D439" s="1644"/>
      <c r="E439" s="1644"/>
      <c r="F439" s="1644"/>
      <c r="G439" s="1644"/>
      <c r="H439" s="1722"/>
      <c r="I439" s="1723"/>
      <c r="J439" s="1723"/>
      <c r="K439" s="1723"/>
      <c r="L439" s="1723"/>
      <c r="M439" s="1723"/>
      <c r="N439" s="1724"/>
      <c r="O439" s="1726"/>
      <c r="P439" s="1726"/>
      <c r="Q439" s="1726"/>
      <c r="R439" s="1726"/>
      <c r="S439" s="1726"/>
      <c r="T439" s="1726"/>
      <c r="U439" s="1726"/>
      <c r="V439" s="1726"/>
      <c r="W439" s="1726"/>
      <c r="X439" s="1726"/>
      <c r="Y439" s="1726"/>
      <c r="Z439" s="1726"/>
      <c r="AA439" s="1726"/>
      <c r="AB439" s="1726"/>
      <c r="AC439" s="1726"/>
      <c r="AD439" s="1726"/>
      <c r="AE439" s="1592"/>
      <c r="AF439" s="1593"/>
      <c r="AG439" s="1593"/>
      <c r="AH439" s="1593"/>
      <c r="AI439" s="1593"/>
      <c r="AJ439" s="1593"/>
      <c r="AK439" s="1594"/>
      <c r="AL439" s="1592"/>
      <c r="AM439" s="1593"/>
      <c r="AN439" s="1593"/>
      <c r="AO439" s="1594"/>
      <c r="AP439" s="1595"/>
      <c r="AQ439" s="1595"/>
      <c r="AR439" s="1595"/>
      <c r="AS439" s="1595"/>
      <c r="AT439" s="1595"/>
      <c r="AU439" s="1595"/>
      <c r="AV439" s="1595"/>
      <c r="AW439" s="1595"/>
      <c r="AX439" s="238" t="s">
        <v>386</v>
      </c>
      <c r="AY439" s="1595"/>
      <c r="AZ439" s="1595"/>
      <c r="BA439" s="1595"/>
      <c r="BB439" s="1595"/>
      <c r="BC439" s="1595"/>
      <c r="BD439" s="1595"/>
      <c r="BE439" s="1595"/>
      <c r="BF439" s="1595"/>
      <c r="BG439" s="45"/>
      <c r="BH439" s="80"/>
      <c r="BI439" s="80"/>
      <c r="BJ439" s="80"/>
      <c r="BK439" s="80"/>
    </row>
    <row r="440" spans="1:63" ht="12.95" customHeight="1" x14ac:dyDescent="0.15">
      <c r="A440" s="1648"/>
      <c r="B440" s="1649"/>
      <c r="C440" s="1649"/>
      <c r="D440" s="1649"/>
      <c r="E440" s="1649"/>
      <c r="F440" s="1649"/>
      <c r="G440" s="1649"/>
      <c r="H440" s="1722"/>
      <c r="I440" s="1723"/>
      <c r="J440" s="1723"/>
      <c r="K440" s="1723"/>
      <c r="L440" s="1723"/>
      <c r="M440" s="1723"/>
      <c r="N440" s="1724"/>
      <c r="O440" s="1727"/>
      <c r="P440" s="1727"/>
      <c r="Q440" s="1727"/>
      <c r="R440" s="1727"/>
      <c r="S440" s="1727"/>
      <c r="T440" s="1727"/>
      <c r="U440" s="1727"/>
      <c r="V440" s="1727"/>
      <c r="W440" s="1727"/>
      <c r="X440" s="1727"/>
      <c r="Y440" s="1727"/>
      <c r="Z440" s="1727"/>
      <c r="AA440" s="1727"/>
      <c r="AB440" s="1727"/>
      <c r="AC440" s="1727"/>
      <c r="AD440" s="1727"/>
      <c r="AE440" s="1592"/>
      <c r="AF440" s="1593"/>
      <c r="AG440" s="1593"/>
      <c r="AH440" s="1593"/>
      <c r="AI440" s="1593"/>
      <c r="AJ440" s="1593"/>
      <c r="AK440" s="1594"/>
      <c r="AL440" s="1592"/>
      <c r="AM440" s="1593"/>
      <c r="AN440" s="1593"/>
      <c r="AO440" s="1594"/>
      <c r="AP440" s="1595"/>
      <c r="AQ440" s="1595"/>
      <c r="AR440" s="1595"/>
      <c r="AS440" s="1595"/>
      <c r="AT440" s="1595"/>
      <c r="AU440" s="1595"/>
      <c r="AV440" s="1595"/>
      <c r="AW440" s="1595"/>
      <c r="AX440" s="238" t="s">
        <v>386</v>
      </c>
      <c r="AY440" s="1595"/>
      <c r="AZ440" s="1595"/>
      <c r="BA440" s="1595"/>
      <c r="BB440" s="1595"/>
      <c r="BC440" s="1595"/>
      <c r="BD440" s="1595"/>
      <c r="BE440" s="1595"/>
      <c r="BF440" s="1595"/>
      <c r="BG440" s="45"/>
      <c r="BH440" s="80"/>
      <c r="BI440" s="80"/>
      <c r="BJ440" s="80"/>
      <c r="BK440" s="80"/>
    </row>
    <row r="441" spans="1:63" ht="12.95" customHeight="1" x14ac:dyDescent="0.15">
      <c r="A441" s="1650"/>
      <c r="B441" s="1651"/>
      <c r="C441" s="1651"/>
      <c r="D441" s="1651"/>
      <c r="E441" s="1651"/>
      <c r="F441" s="1651"/>
      <c r="G441" s="1651"/>
      <c r="H441" s="966"/>
      <c r="I441" s="967"/>
      <c r="J441" s="967"/>
      <c r="K441" s="967"/>
      <c r="L441" s="967"/>
      <c r="M441" s="967"/>
      <c r="N441" s="968"/>
      <c r="O441" s="1728"/>
      <c r="P441" s="1728"/>
      <c r="Q441" s="1728"/>
      <c r="R441" s="1728"/>
      <c r="S441" s="1728"/>
      <c r="T441" s="1728"/>
      <c r="U441" s="1728"/>
      <c r="V441" s="1728"/>
      <c r="W441" s="1728"/>
      <c r="X441" s="1728"/>
      <c r="Y441" s="1728"/>
      <c r="Z441" s="1728"/>
      <c r="AA441" s="1728"/>
      <c r="AB441" s="1728"/>
      <c r="AC441" s="1728"/>
      <c r="AD441" s="1728"/>
      <c r="AE441" s="1592"/>
      <c r="AF441" s="1593"/>
      <c r="AG441" s="1593"/>
      <c r="AH441" s="1593"/>
      <c r="AI441" s="1593"/>
      <c r="AJ441" s="1593"/>
      <c r="AK441" s="1594"/>
      <c r="AL441" s="1592"/>
      <c r="AM441" s="1593"/>
      <c r="AN441" s="1593"/>
      <c r="AO441" s="1594"/>
      <c r="AP441" s="1595"/>
      <c r="AQ441" s="1595"/>
      <c r="AR441" s="1595"/>
      <c r="AS441" s="1595"/>
      <c r="AT441" s="1595"/>
      <c r="AU441" s="1595"/>
      <c r="AV441" s="1595"/>
      <c r="AW441" s="1595"/>
      <c r="AX441" s="238" t="s">
        <v>386</v>
      </c>
      <c r="AY441" s="1595"/>
      <c r="AZ441" s="1595"/>
      <c r="BA441" s="1595"/>
      <c r="BB441" s="1595"/>
      <c r="BC441" s="1595"/>
      <c r="BD441" s="1595"/>
      <c r="BE441" s="1595"/>
      <c r="BF441" s="1595"/>
      <c r="BG441" s="45"/>
      <c r="BH441" s="80"/>
      <c r="BI441" s="80"/>
      <c r="BJ441" s="80"/>
      <c r="BK441" s="80"/>
    </row>
    <row r="442" spans="1:63" ht="12.95" customHeight="1" x14ac:dyDescent="0.15">
      <c r="A442" s="1641"/>
      <c r="B442" s="1642"/>
      <c r="C442" s="1642"/>
      <c r="D442" s="1642"/>
      <c r="E442" s="1642"/>
      <c r="F442" s="1642"/>
      <c r="G442" s="1642"/>
      <c r="H442" s="963"/>
      <c r="I442" s="964"/>
      <c r="J442" s="964"/>
      <c r="K442" s="964"/>
      <c r="L442" s="964"/>
      <c r="M442" s="964"/>
      <c r="N442" s="965"/>
      <c r="O442" s="1725"/>
      <c r="P442" s="1725"/>
      <c r="Q442" s="1725"/>
      <c r="R442" s="1725"/>
      <c r="S442" s="1725"/>
      <c r="T442" s="1725"/>
      <c r="U442" s="1725"/>
      <c r="V442" s="1725"/>
      <c r="W442" s="1725"/>
      <c r="X442" s="1725"/>
      <c r="Y442" s="1725"/>
      <c r="Z442" s="1725"/>
      <c r="AA442" s="1725"/>
      <c r="AB442" s="1725"/>
      <c r="AC442" s="1725"/>
      <c r="AD442" s="1725"/>
      <c r="AE442" s="1592"/>
      <c r="AF442" s="1593"/>
      <c r="AG442" s="1593"/>
      <c r="AH442" s="1593"/>
      <c r="AI442" s="1593"/>
      <c r="AJ442" s="1593"/>
      <c r="AK442" s="1594"/>
      <c r="AL442" s="1592"/>
      <c r="AM442" s="1593"/>
      <c r="AN442" s="1593"/>
      <c r="AO442" s="1594"/>
      <c r="AP442" s="1595"/>
      <c r="AQ442" s="1595"/>
      <c r="AR442" s="1595"/>
      <c r="AS442" s="1595"/>
      <c r="AT442" s="1595"/>
      <c r="AU442" s="1595"/>
      <c r="AV442" s="1595"/>
      <c r="AW442" s="1595"/>
      <c r="AX442" s="238" t="s">
        <v>386</v>
      </c>
      <c r="AY442" s="1595"/>
      <c r="AZ442" s="1595"/>
      <c r="BA442" s="1595"/>
      <c r="BB442" s="1595"/>
      <c r="BC442" s="1595"/>
      <c r="BD442" s="1595"/>
      <c r="BE442" s="1595"/>
      <c r="BF442" s="1595"/>
      <c r="BG442" s="45"/>
      <c r="BH442" s="80"/>
      <c r="BI442" s="80"/>
      <c r="BJ442" s="80"/>
      <c r="BK442" s="80"/>
    </row>
    <row r="443" spans="1:63" ht="12.95" customHeight="1" x14ac:dyDescent="0.15">
      <c r="A443" s="1643"/>
      <c r="B443" s="1644"/>
      <c r="C443" s="1644"/>
      <c r="D443" s="1644"/>
      <c r="E443" s="1644"/>
      <c r="F443" s="1644"/>
      <c r="G443" s="1644"/>
      <c r="H443" s="1722"/>
      <c r="I443" s="1723"/>
      <c r="J443" s="1723"/>
      <c r="K443" s="1723"/>
      <c r="L443" s="1723"/>
      <c r="M443" s="1723"/>
      <c r="N443" s="1724"/>
      <c r="O443" s="1726"/>
      <c r="P443" s="1726"/>
      <c r="Q443" s="1726"/>
      <c r="R443" s="1726"/>
      <c r="S443" s="1726"/>
      <c r="T443" s="1726"/>
      <c r="U443" s="1726"/>
      <c r="V443" s="1726"/>
      <c r="W443" s="1726"/>
      <c r="X443" s="1726"/>
      <c r="Y443" s="1726"/>
      <c r="Z443" s="1726"/>
      <c r="AA443" s="1726"/>
      <c r="AB443" s="1726"/>
      <c r="AC443" s="1726"/>
      <c r="AD443" s="1726"/>
      <c r="AE443" s="1592"/>
      <c r="AF443" s="1593"/>
      <c r="AG443" s="1593"/>
      <c r="AH443" s="1593"/>
      <c r="AI443" s="1593"/>
      <c r="AJ443" s="1593"/>
      <c r="AK443" s="1594"/>
      <c r="AL443" s="1592"/>
      <c r="AM443" s="1593"/>
      <c r="AN443" s="1593"/>
      <c r="AO443" s="1594"/>
      <c r="AP443" s="1595"/>
      <c r="AQ443" s="1595"/>
      <c r="AR443" s="1595"/>
      <c r="AS443" s="1595"/>
      <c r="AT443" s="1595"/>
      <c r="AU443" s="1595"/>
      <c r="AV443" s="1595"/>
      <c r="AW443" s="1595"/>
      <c r="AX443" s="238" t="s">
        <v>386</v>
      </c>
      <c r="AY443" s="1595"/>
      <c r="AZ443" s="1595"/>
      <c r="BA443" s="1595"/>
      <c r="BB443" s="1595"/>
      <c r="BC443" s="1595"/>
      <c r="BD443" s="1595"/>
      <c r="BE443" s="1595"/>
      <c r="BF443" s="1595"/>
      <c r="BG443" s="45"/>
      <c r="BH443" s="80"/>
      <c r="BI443" s="80"/>
      <c r="BJ443" s="80"/>
      <c r="BK443" s="80"/>
    </row>
    <row r="444" spans="1:63" ht="12.95" customHeight="1" x14ac:dyDescent="0.15">
      <c r="A444" s="1643"/>
      <c r="B444" s="1644"/>
      <c r="C444" s="1644"/>
      <c r="D444" s="1644"/>
      <c r="E444" s="1644"/>
      <c r="F444" s="1644"/>
      <c r="G444" s="1644"/>
      <c r="H444" s="1722"/>
      <c r="I444" s="1723"/>
      <c r="J444" s="1723"/>
      <c r="K444" s="1723"/>
      <c r="L444" s="1723"/>
      <c r="M444" s="1723"/>
      <c r="N444" s="1724"/>
      <c r="O444" s="1726"/>
      <c r="P444" s="1726"/>
      <c r="Q444" s="1726"/>
      <c r="R444" s="1726"/>
      <c r="S444" s="1726"/>
      <c r="T444" s="1726"/>
      <c r="U444" s="1726"/>
      <c r="V444" s="1726"/>
      <c r="W444" s="1726"/>
      <c r="X444" s="1726"/>
      <c r="Y444" s="1726"/>
      <c r="Z444" s="1726"/>
      <c r="AA444" s="1726"/>
      <c r="AB444" s="1726"/>
      <c r="AC444" s="1726"/>
      <c r="AD444" s="1726"/>
      <c r="AE444" s="1592"/>
      <c r="AF444" s="1593"/>
      <c r="AG444" s="1593"/>
      <c r="AH444" s="1593"/>
      <c r="AI444" s="1593"/>
      <c r="AJ444" s="1593"/>
      <c r="AK444" s="1594"/>
      <c r="AL444" s="1592"/>
      <c r="AM444" s="1593"/>
      <c r="AN444" s="1593"/>
      <c r="AO444" s="1594"/>
      <c r="AP444" s="1595"/>
      <c r="AQ444" s="1595"/>
      <c r="AR444" s="1595"/>
      <c r="AS444" s="1595"/>
      <c r="AT444" s="1595"/>
      <c r="AU444" s="1595"/>
      <c r="AV444" s="1595"/>
      <c r="AW444" s="1595"/>
      <c r="AX444" s="238" t="s">
        <v>386</v>
      </c>
      <c r="AY444" s="1595"/>
      <c r="AZ444" s="1595"/>
      <c r="BA444" s="1595"/>
      <c r="BB444" s="1595"/>
      <c r="BC444" s="1595"/>
      <c r="BD444" s="1595"/>
      <c r="BE444" s="1595"/>
      <c r="BF444" s="1595"/>
      <c r="BG444" s="45"/>
      <c r="BH444" s="80"/>
      <c r="BI444" s="80"/>
      <c r="BJ444" s="80"/>
      <c r="BK444" s="80"/>
    </row>
    <row r="445" spans="1:63" ht="12.95" customHeight="1" x14ac:dyDescent="0.15">
      <c r="A445" s="1648"/>
      <c r="B445" s="1649"/>
      <c r="C445" s="1649"/>
      <c r="D445" s="1649"/>
      <c r="E445" s="1649"/>
      <c r="F445" s="1649"/>
      <c r="G445" s="1649"/>
      <c r="H445" s="1722"/>
      <c r="I445" s="1723"/>
      <c r="J445" s="1723"/>
      <c r="K445" s="1723"/>
      <c r="L445" s="1723"/>
      <c r="M445" s="1723"/>
      <c r="N445" s="1724"/>
      <c r="O445" s="1727"/>
      <c r="P445" s="1727"/>
      <c r="Q445" s="1727"/>
      <c r="R445" s="1727"/>
      <c r="S445" s="1727"/>
      <c r="T445" s="1727"/>
      <c r="U445" s="1727"/>
      <c r="V445" s="1727"/>
      <c r="W445" s="1727"/>
      <c r="X445" s="1727"/>
      <c r="Y445" s="1727"/>
      <c r="Z445" s="1727"/>
      <c r="AA445" s="1727"/>
      <c r="AB445" s="1727"/>
      <c r="AC445" s="1727"/>
      <c r="AD445" s="1727"/>
      <c r="AE445" s="1592"/>
      <c r="AF445" s="1593"/>
      <c r="AG445" s="1593"/>
      <c r="AH445" s="1593"/>
      <c r="AI445" s="1593"/>
      <c r="AJ445" s="1593"/>
      <c r="AK445" s="1594"/>
      <c r="AL445" s="1592"/>
      <c r="AM445" s="1593"/>
      <c r="AN445" s="1593"/>
      <c r="AO445" s="1594"/>
      <c r="AP445" s="1595"/>
      <c r="AQ445" s="1595"/>
      <c r="AR445" s="1595"/>
      <c r="AS445" s="1595"/>
      <c r="AT445" s="1595"/>
      <c r="AU445" s="1595"/>
      <c r="AV445" s="1595"/>
      <c r="AW445" s="1595"/>
      <c r="AX445" s="238" t="s">
        <v>386</v>
      </c>
      <c r="AY445" s="1595"/>
      <c r="AZ445" s="1595"/>
      <c r="BA445" s="1595"/>
      <c r="BB445" s="1595"/>
      <c r="BC445" s="1595"/>
      <c r="BD445" s="1595"/>
      <c r="BE445" s="1595"/>
      <c r="BF445" s="1595"/>
      <c r="BG445" s="45"/>
      <c r="BH445" s="80"/>
      <c r="BI445" s="80"/>
      <c r="BJ445" s="80"/>
      <c r="BK445" s="80"/>
    </row>
    <row r="446" spans="1:63" ht="12.95" customHeight="1" x14ac:dyDescent="0.15">
      <c r="A446" s="1650"/>
      <c r="B446" s="1651"/>
      <c r="C446" s="1651"/>
      <c r="D446" s="1651"/>
      <c r="E446" s="1651"/>
      <c r="F446" s="1651"/>
      <c r="G446" s="1651"/>
      <c r="H446" s="966"/>
      <c r="I446" s="967"/>
      <c r="J446" s="967"/>
      <c r="K446" s="967"/>
      <c r="L446" s="967"/>
      <c r="M446" s="967"/>
      <c r="N446" s="968"/>
      <c r="O446" s="1728"/>
      <c r="P446" s="1728"/>
      <c r="Q446" s="1728"/>
      <c r="R446" s="1728"/>
      <c r="S446" s="1728"/>
      <c r="T446" s="1728"/>
      <c r="U446" s="1728"/>
      <c r="V446" s="1728"/>
      <c r="W446" s="1728"/>
      <c r="X446" s="1728"/>
      <c r="Y446" s="1728"/>
      <c r="Z446" s="1728"/>
      <c r="AA446" s="1728"/>
      <c r="AB446" s="1728"/>
      <c r="AC446" s="1728"/>
      <c r="AD446" s="1728"/>
      <c r="AE446" s="1592"/>
      <c r="AF446" s="1593"/>
      <c r="AG446" s="1593"/>
      <c r="AH446" s="1593"/>
      <c r="AI446" s="1593"/>
      <c r="AJ446" s="1593"/>
      <c r="AK446" s="1594"/>
      <c r="AL446" s="1592"/>
      <c r="AM446" s="1593"/>
      <c r="AN446" s="1593"/>
      <c r="AO446" s="1594"/>
      <c r="AP446" s="1595"/>
      <c r="AQ446" s="1595"/>
      <c r="AR446" s="1595"/>
      <c r="AS446" s="1595"/>
      <c r="AT446" s="1595"/>
      <c r="AU446" s="1595"/>
      <c r="AV446" s="1595"/>
      <c r="AW446" s="1595"/>
      <c r="AX446" s="238" t="s">
        <v>386</v>
      </c>
      <c r="AY446" s="1595"/>
      <c r="AZ446" s="1595"/>
      <c r="BA446" s="1595"/>
      <c r="BB446" s="1595"/>
      <c r="BC446" s="1595"/>
      <c r="BD446" s="1595"/>
      <c r="BE446" s="1595"/>
      <c r="BF446" s="1595"/>
      <c r="BG446" s="45"/>
      <c r="BH446" s="80"/>
      <c r="BI446" s="80"/>
      <c r="BJ446" s="80"/>
      <c r="BK446" s="80"/>
    </row>
    <row r="447" spans="1:63" ht="12.95" customHeight="1" x14ac:dyDescent="0.15">
      <c r="A447" s="1641"/>
      <c r="B447" s="1642"/>
      <c r="C447" s="1642"/>
      <c r="D447" s="1642"/>
      <c r="E447" s="1642"/>
      <c r="F447" s="1642"/>
      <c r="G447" s="1642"/>
      <c r="H447" s="963"/>
      <c r="I447" s="964"/>
      <c r="J447" s="964"/>
      <c r="K447" s="964"/>
      <c r="L447" s="964"/>
      <c r="M447" s="964"/>
      <c r="N447" s="965"/>
      <c r="O447" s="1725"/>
      <c r="P447" s="1725"/>
      <c r="Q447" s="1725"/>
      <c r="R447" s="1725"/>
      <c r="S447" s="1725"/>
      <c r="T447" s="1725"/>
      <c r="U447" s="1725"/>
      <c r="V447" s="1725"/>
      <c r="W447" s="1725"/>
      <c r="X447" s="1725"/>
      <c r="Y447" s="1725"/>
      <c r="Z447" s="1725"/>
      <c r="AA447" s="1725"/>
      <c r="AB447" s="1725"/>
      <c r="AC447" s="1725"/>
      <c r="AD447" s="1725"/>
      <c r="AE447" s="1592"/>
      <c r="AF447" s="1593"/>
      <c r="AG447" s="1593"/>
      <c r="AH447" s="1593"/>
      <c r="AI447" s="1593"/>
      <c r="AJ447" s="1593"/>
      <c r="AK447" s="1594"/>
      <c r="AL447" s="1592"/>
      <c r="AM447" s="1593"/>
      <c r="AN447" s="1593"/>
      <c r="AO447" s="1594"/>
      <c r="AP447" s="1595"/>
      <c r="AQ447" s="1595"/>
      <c r="AR447" s="1595"/>
      <c r="AS447" s="1595"/>
      <c r="AT447" s="1595"/>
      <c r="AU447" s="1595"/>
      <c r="AV447" s="1595"/>
      <c r="AW447" s="1595"/>
      <c r="AX447" s="238" t="s">
        <v>386</v>
      </c>
      <c r="AY447" s="1595"/>
      <c r="AZ447" s="1595"/>
      <c r="BA447" s="1595"/>
      <c r="BB447" s="1595"/>
      <c r="BC447" s="1595"/>
      <c r="BD447" s="1595"/>
      <c r="BE447" s="1595"/>
      <c r="BF447" s="1595"/>
      <c r="BG447" s="45"/>
      <c r="BH447" s="80"/>
      <c r="BI447" s="80"/>
      <c r="BJ447" s="80"/>
      <c r="BK447" s="80"/>
    </row>
    <row r="448" spans="1:63" ht="12.95" customHeight="1" x14ac:dyDescent="0.15">
      <c r="A448" s="1643"/>
      <c r="B448" s="1644"/>
      <c r="C448" s="1644"/>
      <c r="D448" s="1644"/>
      <c r="E448" s="1644"/>
      <c r="F448" s="1644"/>
      <c r="G448" s="1644"/>
      <c r="H448" s="1722"/>
      <c r="I448" s="1723"/>
      <c r="J448" s="1723"/>
      <c r="K448" s="1723"/>
      <c r="L448" s="1723"/>
      <c r="M448" s="1723"/>
      <c r="N448" s="1724"/>
      <c r="O448" s="1726"/>
      <c r="P448" s="1726"/>
      <c r="Q448" s="1726"/>
      <c r="R448" s="1726"/>
      <c r="S448" s="1726"/>
      <c r="T448" s="1726"/>
      <c r="U448" s="1726"/>
      <c r="V448" s="1726"/>
      <c r="W448" s="1726"/>
      <c r="X448" s="1726"/>
      <c r="Y448" s="1726"/>
      <c r="Z448" s="1726"/>
      <c r="AA448" s="1726"/>
      <c r="AB448" s="1726"/>
      <c r="AC448" s="1726"/>
      <c r="AD448" s="1726"/>
      <c r="AE448" s="1592"/>
      <c r="AF448" s="1593"/>
      <c r="AG448" s="1593"/>
      <c r="AH448" s="1593"/>
      <c r="AI448" s="1593"/>
      <c r="AJ448" s="1593"/>
      <c r="AK448" s="1594"/>
      <c r="AL448" s="1592"/>
      <c r="AM448" s="1593"/>
      <c r="AN448" s="1593"/>
      <c r="AO448" s="1594"/>
      <c r="AP448" s="1595"/>
      <c r="AQ448" s="1595"/>
      <c r="AR448" s="1595"/>
      <c r="AS448" s="1595"/>
      <c r="AT448" s="1595"/>
      <c r="AU448" s="1595"/>
      <c r="AV448" s="1595"/>
      <c r="AW448" s="1595"/>
      <c r="AX448" s="238" t="s">
        <v>386</v>
      </c>
      <c r="AY448" s="1595"/>
      <c r="AZ448" s="1595"/>
      <c r="BA448" s="1595"/>
      <c r="BB448" s="1595"/>
      <c r="BC448" s="1595"/>
      <c r="BD448" s="1595"/>
      <c r="BE448" s="1595"/>
      <c r="BF448" s="1595"/>
      <c r="BG448" s="45"/>
      <c r="BH448" s="80"/>
      <c r="BI448" s="80"/>
      <c r="BJ448" s="80"/>
      <c r="BK448" s="80"/>
    </row>
    <row r="449" spans="1:63" ht="12.95" customHeight="1" x14ac:dyDescent="0.15">
      <c r="A449" s="1643"/>
      <c r="B449" s="1644"/>
      <c r="C449" s="1644"/>
      <c r="D449" s="1644"/>
      <c r="E449" s="1644"/>
      <c r="F449" s="1644"/>
      <c r="G449" s="1644"/>
      <c r="H449" s="1722"/>
      <c r="I449" s="1723"/>
      <c r="J449" s="1723"/>
      <c r="K449" s="1723"/>
      <c r="L449" s="1723"/>
      <c r="M449" s="1723"/>
      <c r="N449" s="1724"/>
      <c r="O449" s="1726"/>
      <c r="P449" s="1726"/>
      <c r="Q449" s="1726"/>
      <c r="R449" s="1726"/>
      <c r="S449" s="1726"/>
      <c r="T449" s="1726"/>
      <c r="U449" s="1726"/>
      <c r="V449" s="1726"/>
      <c r="W449" s="1726"/>
      <c r="X449" s="1726"/>
      <c r="Y449" s="1726"/>
      <c r="Z449" s="1726"/>
      <c r="AA449" s="1726"/>
      <c r="AB449" s="1726"/>
      <c r="AC449" s="1726"/>
      <c r="AD449" s="1726"/>
      <c r="AE449" s="1592"/>
      <c r="AF449" s="1593"/>
      <c r="AG449" s="1593"/>
      <c r="AH449" s="1593"/>
      <c r="AI449" s="1593"/>
      <c r="AJ449" s="1593"/>
      <c r="AK449" s="1594"/>
      <c r="AL449" s="1592"/>
      <c r="AM449" s="1593"/>
      <c r="AN449" s="1593"/>
      <c r="AO449" s="1594"/>
      <c r="AP449" s="1595"/>
      <c r="AQ449" s="1595"/>
      <c r="AR449" s="1595"/>
      <c r="AS449" s="1595"/>
      <c r="AT449" s="1595"/>
      <c r="AU449" s="1595"/>
      <c r="AV449" s="1595"/>
      <c r="AW449" s="1595"/>
      <c r="AX449" s="238" t="s">
        <v>386</v>
      </c>
      <c r="AY449" s="1595"/>
      <c r="AZ449" s="1595"/>
      <c r="BA449" s="1595"/>
      <c r="BB449" s="1595"/>
      <c r="BC449" s="1595"/>
      <c r="BD449" s="1595"/>
      <c r="BE449" s="1595"/>
      <c r="BF449" s="1595"/>
      <c r="BG449" s="45"/>
      <c r="BH449" s="80"/>
      <c r="BI449" s="80"/>
      <c r="BJ449" s="80"/>
      <c r="BK449" s="80"/>
    </row>
    <row r="450" spans="1:63" ht="12.95" customHeight="1" x14ac:dyDescent="0.15">
      <c r="A450" s="1648"/>
      <c r="B450" s="1649"/>
      <c r="C450" s="1649"/>
      <c r="D450" s="1649"/>
      <c r="E450" s="1649"/>
      <c r="F450" s="1649"/>
      <c r="G450" s="1649"/>
      <c r="H450" s="1722"/>
      <c r="I450" s="1723"/>
      <c r="J450" s="1723"/>
      <c r="K450" s="1723"/>
      <c r="L450" s="1723"/>
      <c r="M450" s="1723"/>
      <c r="N450" s="1724"/>
      <c r="O450" s="1727"/>
      <c r="P450" s="1727"/>
      <c r="Q450" s="1727"/>
      <c r="R450" s="1727"/>
      <c r="S450" s="1727"/>
      <c r="T450" s="1727"/>
      <c r="U450" s="1727"/>
      <c r="V450" s="1727"/>
      <c r="W450" s="1727"/>
      <c r="X450" s="1727"/>
      <c r="Y450" s="1727"/>
      <c r="Z450" s="1727"/>
      <c r="AA450" s="1727"/>
      <c r="AB450" s="1727"/>
      <c r="AC450" s="1727"/>
      <c r="AD450" s="1727"/>
      <c r="AE450" s="1592"/>
      <c r="AF450" s="1593"/>
      <c r="AG450" s="1593"/>
      <c r="AH450" s="1593"/>
      <c r="AI450" s="1593"/>
      <c r="AJ450" s="1593"/>
      <c r="AK450" s="1594"/>
      <c r="AL450" s="1592"/>
      <c r="AM450" s="1593"/>
      <c r="AN450" s="1593"/>
      <c r="AO450" s="1594"/>
      <c r="AP450" s="1595"/>
      <c r="AQ450" s="1595"/>
      <c r="AR450" s="1595"/>
      <c r="AS450" s="1595"/>
      <c r="AT450" s="1595"/>
      <c r="AU450" s="1595"/>
      <c r="AV450" s="1595"/>
      <c r="AW450" s="1595"/>
      <c r="AX450" s="238" t="s">
        <v>386</v>
      </c>
      <c r="AY450" s="1595"/>
      <c r="AZ450" s="1595"/>
      <c r="BA450" s="1595"/>
      <c r="BB450" s="1595"/>
      <c r="BC450" s="1595"/>
      <c r="BD450" s="1595"/>
      <c r="BE450" s="1595"/>
      <c r="BF450" s="1595"/>
      <c r="BG450" s="45"/>
      <c r="BH450" s="80"/>
      <c r="BI450" s="80"/>
      <c r="BJ450" s="80"/>
      <c r="BK450" s="80"/>
    </row>
    <row r="451" spans="1:63" ht="12.95" customHeight="1" x14ac:dyDescent="0.15">
      <c r="A451" s="1650"/>
      <c r="B451" s="1651"/>
      <c r="C451" s="1651"/>
      <c r="D451" s="1651"/>
      <c r="E451" s="1651"/>
      <c r="F451" s="1651"/>
      <c r="G451" s="1651"/>
      <c r="H451" s="966"/>
      <c r="I451" s="967"/>
      <c r="J451" s="967"/>
      <c r="K451" s="967"/>
      <c r="L451" s="967"/>
      <c r="M451" s="967"/>
      <c r="N451" s="968"/>
      <c r="O451" s="1728"/>
      <c r="P451" s="1728"/>
      <c r="Q451" s="1728"/>
      <c r="R451" s="1728"/>
      <c r="S451" s="1728"/>
      <c r="T451" s="1728"/>
      <c r="U451" s="1728"/>
      <c r="V451" s="1728"/>
      <c r="W451" s="1728"/>
      <c r="X451" s="1728"/>
      <c r="Y451" s="1728"/>
      <c r="Z451" s="1728"/>
      <c r="AA451" s="1728"/>
      <c r="AB451" s="1728"/>
      <c r="AC451" s="1728"/>
      <c r="AD451" s="1728"/>
      <c r="AE451" s="1592"/>
      <c r="AF451" s="1593"/>
      <c r="AG451" s="1593"/>
      <c r="AH451" s="1593"/>
      <c r="AI451" s="1593"/>
      <c r="AJ451" s="1593"/>
      <c r="AK451" s="1594"/>
      <c r="AL451" s="1592"/>
      <c r="AM451" s="1593"/>
      <c r="AN451" s="1593"/>
      <c r="AO451" s="1594"/>
      <c r="AP451" s="1595"/>
      <c r="AQ451" s="1595"/>
      <c r="AR451" s="1595"/>
      <c r="AS451" s="1595"/>
      <c r="AT451" s="1595"/>
      <c r="AU451" s="1595"/>
      <c r="AV451" s="1595"/>
      <c r="AW451" s="1595"/>
      <c r="AX451" s="238" t="s">
        <v>386</v>
      </c>
      <c r="AY451" s="1595"/>
      <c r="AZ451" s="1595"/>
      <c r="BA451" s="1595"/>
      <c r="BB451" s="1595"/>
      <c r="BC451" s="1595"/>
      <c r="BD451" s="1595"/>
      <c r="BE451" s="1595"/>
      <c r="BF451" s="1595"/>
      <c r="BG451" s="45"/>
      <c r="BH451" s="80"/>
      <c r="BI451" s="80"/>
      <c r="BJ451" s="80"/>
      <c r="BK451" s="80"/>
    </row>
    <row r="452" spans="1:63" ht="12.95" customHeight="1" x14ac:dyDescent="0.15">
      <c r="A452" s="1641"/>
      <c r="B452" s="1642"/>
      <c r="C452" s="1642"/>
      <c r="D452" s="1642"/>
      <c r="E452" s="1642"/>
      <c r="F452" s="1642"/>
      <c r="G452" s="1642"/>
      <c r="H452" s="963"/>
      <c r="I452" s="964"/>
      <c r="J452" s="964"/>
      <c r="K452" s="964"/>
      <c r="L452" s="964"/>
      <c r="M452" s="964"/>
      <c r="N452" s="965"/>
      <c r="O452" s="1725"/>
      <c r="P452" s="1725"/>
      <c r="Q452" s="1725"/>
      <c r="R452" s="1725"/>
      <c r="S452" s="1725"/>
      <c r="T452" s="1725"/>
      <c r="U452" s="1725"/>
      <c r="V452" s="1725"/>
      <c r="W452" s="1725"/>
      <c r="X452" s="1725"/>
      <c r="Y452" s="1725"/>
      <c r="Z452" s="1725"/>
      <c r="AA452" s="1725"/>
      <c r="AB452" s="1725"/>
      <c r="AC452" s="1725"/>
      <c r="AD452" s="1725"/>
      <c r="AE452" s="1592"/>
      <c r="AF452" s="1593"/>
      <c r="AG452" s="1593"/>
      <c r="AH452" s="1593"/>
      <c r="AI452" s="1593"/>
      <c r="AJ452" s="1593"/>
      <c r="AK452" s="1594"/>
      <c r="AL452" s="1592"/>
      <c r="AM452" s="1593"/>
      <c r="AN452" s="1593"/>
      <c r="AO452" s="1594"/>
      <c r="AP452" s="1595"/>
      <c r="AQ452" s="1595"/>
      <c r="AR452" s="1595"/>
      <c r="AS452" s="1595"/>
      <c r="AT452" s="1595"/>
      <c r="AU452" s="1595"/>
      <c r="AV452" s="1595"/>
      <c r="AW452" s="1595"/>
      <c r="AX452" s="238" t="s">
        <v>386</v>
      </c>
      <c r="AY452" s="1595"/>
      <c r="AZ452" s="1595"/>
      <c r="BA452" s="1595"/>
      <c r="BB452" s="1595"/>
      <c r="BC452" s="1595"/>
      <c r="BD452" s="1595"/>
      <c r="BE452" s="1595"/>
      <c r="BF452" s="1595"/>
      <c r="BG452" s="45"/>
      <c r="BH452" s="80"/>
      <c r="BI452" s="80"/>
      <c r="BJ452" s="80"/>
      <c r="BK452" s="80"/>
    </row>
    <row r="453" spans="1:63" ht="12.95" customHeight="1" x14ac:dyDescent="0.15">
      <c r="A453" s="1643"/>
      <c r="B453" s="1644"/>
      <c r="C453" s="1644"/>
      <c r="D453" s="1644"/>
      <c r="E453" s="1644"/>
      <c r="F453" s="1644"/>
      <c r="G453" s="1644"/>
      <c r="H453" s="1722"/>
      <c r="I453" s="1723"/>
      <c r="J453" s="1723"/>
      <c r="K453" s="1723"/>
      <c r="L453" s="1723"/>
      <c r="M453" s="1723"/>
      <c r="N453" s="1724"/>
      <c r="O453" s="1726"/>
      <c r="P453" s="1726"/>
      <c r="Q453" s="1726"/>
      <c r="R453" s="1726"/>
      <c r="S453" s="1726"/>
      <c r="T453" s="1726"/>
      <c r="U453" s="1726"/>
      <c r="V453" s="1726"/>
      <c r="W453" s="1726"/>
      <c r="X453" s="1726"/>
      <c r="Y453" s="1726"/>
      <c r="Z453" s="1726"/>
      <c r="AA453" s="1726"/>
      <c r="AB453" s="1726"/>
      <c r="AC453" s="1726"/>
      <c r="AD453" s="1726"/>
      <c r="AE453" s="1592"/>
      <c r="AF453" s="1593"/>
      <c r="AG453" s="1593"/>
      <c r="AH453" s="1593"/>
      <c r="AI453" s="1593"/>
      <c r="AJ453" s="1593"/>
      <c r="AK453" s="1594"/>
      <c r="AL453" s="1592"/>
      <c r="AM453" s="1593"/>
      <c r="AN453" s="1593"/>
      <c r="AO453" s="1594"/>
      <c r="AP453" s="1595"/>
      <c r="AQ453" s="1595"/>
      <c r="AR453" s="1595"/>
      <c r="AS453" s="1595"/>
      <c r="AT453" s="1595"/>
      <c r="AU453" s="1595"/>
      <c r="AV453" s="1595"/>
      <c r="AW453" s="1595"/>
      <c r="AX453" s="238" t="s">
        <v>386</v>
      </c>
      <c r="AY453" s="1595"/>
      <c r="AZ453" s="1595"/>
      <c r="BA453" s="1595"/>
      <c r="BB453" s="1595"/>
      <c r="BC453" s="1595"/>
      <c r="BD453" s="1595"/>
      <c r="BE453" s="1595"/>
      <c r="BF453" s="1595"/>
      <c r="BG453" s="45"/>
      <c r="BH453" s="80"/>
      <c r="BI453" s="80"/>
      <c r="BJ453" s="80"/>
      <c r="BK453" s="80"/>
    </row>
    <row r="454" spans="1:63" ht="12.95" customHeight="1" x14ac:dyDescent="0.15">
      <c r="A454" s="1643"/>
      <c r="B454" s="1644"/>
      <c r="C454" s="1644"/>
      <c r="D454" s="1644"/>
      <c r="E454" s="1644"/>
      <c r="F454" s="1644"/>
      <c r="G454" s="1644"/>
      <c r="H454" s="1722"/>
      <c r="I454" s="1723"/>
      <c r="J454" s="1723"/>
      <c r="K454" s="1723"/>
      <c r="L454" s="1723"/>
      <c r="M454" s="1723"/>
      <c r="N454" s="1724"/>
      <c r="O454" s="1726"/>
      <c r="P454" s="1726"/>
      <c r="Q454" s="1726"/>
      <c r="R454" s="1726"/>
      <c r="S454" s="1726"/>
      <c r="T454" s="1726"/>
      <c r="U454" s="1726"/>
      <c r="V454" s="1726"/>
      <c r="W454" s="1726"/>
      <c r="X454" s="1726"/>
      <c r="Y454" s="1726"/>
      <c r="Z454" s="1726"/>
      <c r="AA454" s="1726"/>
      <c r="AB454" s="1726"/>
      <c r="AC454" s="1726"/>
      <c r="AD454" s="1726"/>
      <c r="AE454" s="1592"/>
      <c r="AF454" s="1593"/>
      <c r="AG454" s="1593"/>
      <c r="AH454" s="1593"/>
      <c r="AI454" s="1593"/>
      <c r="AJ454" s="1593"/>
      <c r="AK454" s="1594"/>
      <c r="AL454" s="1592"/>
      <c r="AM454" s="1593"/>
      <c r="AN454" s="1593"/>
      <c r="AO454" s="1594"/>
      <c r="AP454" s="1595"/>
      <c r="AQ454" s="1595"/>
      <c r="AR454" s="1595"/>
      <c r="AS454" s="1595"/>
      <c r="AT454" s="1595"/>
      <c r="AU454" s="1595"/>
      <c r="AV454" s="1595"/>
      <c r="AW454" s="1595"/>
      <c r="AX454" s="238" t="s">
        <v>386</v>
      </c>
      <c r="AY454" s="1595"/>
      <c r="AZ454" s="1595"/>
      <c r="BA454" s="1595"/>
      <c r="BB454" s="1595"/>
      <c r="BC454" s="1595"/>
      <c r="BD454" s="1595"/>
      <c r="BE454" s="1595"/>
      <c r="BF454" s="1595"/>
      <c r="BG454" s="45"/>
      <c r="BH454" s="80"/>
      <c r="BI454" s="80"/>
      <c r="BJ454" s="80"/>
      <c r="BK454" s="80"/>
    </row>
    <row r="455" spans="1:63" ht="12.95" customHeight="1" x14ac:dyDescent="0.15">
      <c r="A455" s="1648"/>
      <c r="B455" s="1649"/>
      <c r="C455" s="1649"/>
      <c r="D455" s="1649"/>
      <c r="E455" s="1649"/>
      <c r="F455" s="1649"/>
      <c r="G455" s="1649"/>
      <c r="H455" s="1722"/>
      <c r="I455" s="1723"/>
      <c r="J455" s="1723"/>
      <c r="K455" s="1723"/>
      <c r="L455" s="1723"/>
      <c r="M455" s="1723"/>
      <c r="N455" s="1724"/>
      <c r="O455" s="1727"/>
      <c r="P455" s="1727"/>
      <c r="Q455" s="1727"/>
      <c r="R455" s="1727"/>
      <c r="S455" s="1727"/>
      <c r="T455" s="1727"/>
      <c r="U455" s="1727"/>
      <c r="V455" s="1727"/>
      <c r="W455" s="1727"/>
      <c r="X455" s="1727"/>
      <c r="Y455" s="1727"/>
      <c r="Z455" s="1727"/>
      <c r="AA455" s="1727"/>
      <c r="AB455" s="1727"/>
      <c r="AC455" s="1727"/>
      <c r="AD455" s="1727"/>
      <c r="AE455" s="1592"/>
      <c r="AF455" s="1593"/>
      <c r="AG455" s="1593"/>
      <c r="AH455" s="1593"/>
      <c r="AI455" s="1593"/>
      <c r="AJ455" s="1593"/>
      <c r="AK455" s="1594"/>
      <c r="AL455" s="1592"/>
      <c r="AM455" s="1593"/>
      <c r="AN455" s="1593"/>
      <c r="AO455" s="1594"/>
      <c r="AP455" s="1595"/>
      <c r="AQ455" s="1595"/>
      <c r="AR455" s="1595"/>
      <c r="AS455" s="1595"/>
      <c r="AT455" s="1595"/>
      <c r="AU455" s="1595"/>
      <c r="AV455" s="1595"/>
      <c r="AW455" s="1595"/>
      <c r="AX455" s="238" t="s">
        <v>386</v>
      </c>
      <c r="AY455" s="1595"/>
      <c r="AZ455" s="1595"/>
      <c r="BA455" s="1595"/>
      <c r="BB455" s="1595"/>
      <c r="BC455" s="1595"/>
      <c r="BD455" s="1595"/>
      <c r="BE455" s="1595"/>
      <c r="BF455" s="1595"/>
      <c r="BG455" s="45"/>
      <c r="BH455" s="80"/>
      <c r="BI455" s="80"/>
      <c r="BJ455" s="80"/>
      <c r="BK455" s="80"/>
    </row>
    <row r="456" spans="1:63" ht="12.95" customHeight="1" x14ac:dyDescent="0.15">
      <c r="A456" s="1650"/>
      <c r="B456" s="1651"/>
      <c r="C456" s="1651"/>
      <c r="D456" s="1651"/>
      <c r="E456" s="1651"/>
      <c r="F456" s="1651"/>
      <c r="G456" s="1651"/>
      <c r="H456" s="966"/>
      <c r="I456" s="967"/>
      <c r="J456" s="967"/>
      <c r="K456" s="967"/>
      <c r="L456" s="967"/>
      <c r="M456" s="967"/>
      <c r="N456" s="968"/>
      <c r="O456" s="1728"/>
      <c r="P456" s="1728"/>
      <c r="Q456" s="1728"/>
      <c r="R456" s="1728"/>
      <c r="S456" s="1728"/>
      <c r="T456" s="1728"/>
      <c r="U456" s="1728"/>
      <c r="V456" s="1728"/>
      <c r="W456" s="1728"/>
      <c r="X456" s="1728"/>
      <c r="Y456" s="1728"/>
      <c r="Z456" s="1728"/>
      <c r="AA456" s="1728"/>
      <c r="AB456" s="1728"/>
      <c r="AC456" s="1728"/>
      <c r="AD456" s="1728"/>
      <c r="AE456" s="1592"/>
      <c r="AF456" s="1593"/>
      <c r="AG456" s="1593"/>
      <c r="AH456" s="1593"/>
      <c r="AI456" s="1593"/>
      <c r="AJ456" s="1593"/>
      <c r="AK456" s="1594"/>
      <c r="AL456" s="1592"/>
      <c r="AM456" s="1593"/>
      <c r="AN456" s="1593"/>
      <c r="AO456" s="1594"/>
      <c r="AP456" s="1595"/>
      <c r="AQ456" s="1595"/>
      <c r="AR456" s="1595"/>
      <c r="AS456" s="1595"/>
      <c r="AT456" s="1595"/>
      <c r="AU456" s="1595"/>
      <c r="AV456" s="1595"/>
      <c r="AW456" s="1595"/>
      <c r="AX456" s="238" t="s">
        <v>386</v>
      </c>
      <c r="AY456" s="1595"/>
      <c r="AZ456" s="1595"/>
      <c r="BA456" s="1595"/>
      <c r="BB456" s="1595"/>
      <c r="BC456" s="1595"/>
      <c r="BD456" s="1595"/>
      <c r="BE456" s="1595"/>
      <c r="BF456" s="1595"/>
      <c r="BG456" s="45"/>
      <c r="BH456" s="80"/>
      <c r="BI456" s="80"/>
      <c r="BJ456" s="80"/>
      <c r="BK456" s="80"/>
    </row>
    <row r="457" spans="1:63" ht="12.95" customHeight="1" x14ac:dyDescent="0.15">
      <c r="A457" s="1641"/>
      <c r="B457" s="1642"/>
      <c r="C457" s="1642"/>
      <c r="D457" s="1642"/>
      <c r="E457" s="1642"/>
      <c r="F457" s="1642"/>
      <c r="G457" s="1642"/>
      <c r="H457" s="963"/>
      <c r="I457" s="964"/>
      <c r="J457" s="964"/>
      <c r="K457" s="964"/>
      <c r="L457" s="964"/>
      <c r="M457" s="964"/>
      <c r="N457" s="965"/>
      <c r="O457" s="1725"/>
      <c r="P457" s="1725"/>
      <c r="Q457" s="1725"/>
      <c r="R457" s="1725"/>
      <c r="S457" s="1725"/>
      <c r="T457" s="1725"/>
      <c r="U457" s="1725"/>
      <c r="V457" s="1725"/>
      <c r="W457" s="1725"/>
      <c r="X457" s="1725"/>
      <c r="Y457" s="1725"/>
      <c r="Z457" s="1725"/>
      <c r="AA457" s="1725"/>
      <c r="AB457" s="1725"/>
      <c r="AC457" s="1725"/>
      <c r="AD457" s="1725"/>
      <c r="AE457" s="1592"/>
      <c r="AF457" s="1593"/>
      <c r="AG457" s="1593"/>
      <c r="AH457" s="1593"/>
      <c r="AI457" s="1593"/>
      <c r="AJ457" s="1593"/>
      <c r="AK457" s="1594"/>
      <c r="AL457" s="1592"/>
      <c r="AM457" s="1593"/>
      <c r="AN457" s="1593"/>
      <c r="AO457" s="1594"/>
      <c r="AP457" s="1595"/>
      <c r="AQ457" s="1595"/>
      <c r="AR457" s="1595"/>
      <c r="AS457" s="1595"/>
      <c r="AT457" s="1595"/>
      <c r="AU457" s="1595"/>
      <c r="AV457" s="1595"/>
      <c r="AW457" s="1595"/>
      <c r="AX457" s="238" t="s">
        <v>386</v>
      </c>
      <c r="AY457" s="1595"/>
      <c r="AZ457" s="1595"/>
      <c r="BA457" s="1595"/>
      <c r="BB457" s="1595"/>
      <c r="BC457" s="1595"/>
      <c r="BD457" s="1595"/>
      <c r="BE457" s="1595"/>
      <c r="BF457" s="1595"/>
      <c r="BG457" s="45"/>
      <c r="BH457" s="80"/>
      <c r="BI457" s="80"/>
      <c r="BJ457" s="80"/>
      <c r="BK457" s="80"/>
    </row>
    <row r="458" spans="1:63" ht="12.95" customHeight="1" x14ac:dyDescent="0.15">
      <c r="A458" s="1643"/>
      <c r="B458" s="1644"/>
      <c r="C458" s="1644"/>
      <c r="D458" s="1644"/>
      <c r="E458" s="1644"/>
      <c r="F458" s="1644"/>
      <c r="G458" s="1644"/>
      <c r="H458" s="1722"/>
      <c r="I458" s="1723"/>
      <c r="J458" s="1723"/>
      <c r="K458" s="1723"/>
      <c r="L458" s="1723"/>
      <c r="M458" s="1723"/>
      <c r="N458" s="1724"/>
      <c r="O458" s="1726"/>
      <c r="P458" s="1726"/>
      <c r="Q458" s="1726"/>
      <c r="R458" s="1726"/>
      <c r="S458" s="1726"/>
      <c r="T458" s="1726"/>
      <c r="U458" s="1726"/>
      <c r="V458" s="1726"/>
      <c r="W458" s="1726"/>
      <c r="X458" s="1726"/>
      <c r="Y458" s="1726"/>
      <c r="Z458" s="1726"/>
      <c r="AA458" s="1726"/>
      <c r="AB458" s="1726"/>
      <c r="AC458" s="1726"/>
      <c r="AD458" s="1726"/>
      <c r="AE458" s="1592"/>
      <c r="AF458" s="1593"/>
      <c r="AG458" s="1593"/>
      <c r="AH458" s="1593"/>
      <c r="AI458" s="1593"/>
      <c r="AJ458" s="1593"/>
      <c r="AK458" s="1594"/>
      <c r="AL458" s="1592"/>
      <c r="AM458" s="1593"/>
      <c r="AN458" s="1593"/>
      <c r="AO458" s="1594"/>
      <c r="AP458" s="1595"/>
      <c r="AQ458" s="1595"/>
      <c r="AR458" s="1595"/>
      <c r="AS458" s="1595"/>
      <c r="AT458" s="1595"/>
      <c r="AU458" s="1595"/>
      <c r="AV458" s="1595"/>
      <c r="AW458" s="1595"/>
      <c r="AX458" s="238" t="s">
        <v>386</v>
      </c>
      <c r="AY458" s="1595"/>
      <c r="AZ458" s="1595"/>
      <c r="BA458" s="1595"/>
      <c r="BB458" s="1595"/>
      <c r="BC458" s="1595"/>
      <c r="BD458" s="1595"/>
      <c r="BE458" s="1595"/>
      <c r="BF458" s="1595"/>
      <c r="BG458" s="45"/>
      <c r="BH458" s="80"/>
      <c r="BI458" s="80"/>
      <c r="BJ458" s="80"/>
      <c r="BK458" s="80"/>
    </row>
    <row r="459" spans="1:63" ht="12.95" customHeight="1" x14ac:dyDescent="0.15">
      <c r="A459" s="1643"/>
      <c r="B459" s="1644"/>
      <c r="C459" s="1644"/>
      <c r="D459" s="1644"/>
      <c r="E459" s="1644"/>
      <c r="F459" s="1644"/>
      <c r="G459" s="1644"/>
      <c r="H459" s="1722"/>
      <c r="I459" s="1723"/>
      <c r="J459" s="1723"/>
      <c r="K459" s="1723"/>
      <c r="L459" s="1723"/>
      <c r="M459" s="1723"/>
      <c r="N459" s="1724"/>
      <c r="O459" s="1726"/>
      <c r="P459" s="1726"/>
      <c r="Q459" s="1726"/>
      <c r="R459" s="1726"/>
      <c r="S459" s="1726"/>
      <c r="T459" s="1726"/>
      <c r="U459" s="1726"/>
      <c r="V459" s="1726"/>
      <c r="W459" s="1726"/>
      <c r="X459" s="1726"/>
      <c r="Y459" s="1726"/>
      <c r="Z459" s="1726"/>
      <c r="AA459" s="1726"/>
      <c r="AB459" s="1726"/>
      <c r="AC459" s="1726"/>
      <c r="AD459" s="1726"/>
      <c r="AE459" s="1592"/>
      <c r="AF459" s="1593"/>
      <c r="AG459" s="1593"/>
      <c r="AH459" s="1593"/>
      <c r="AI459" s="1593"/>
      <c r="AJ459" s="1593"/>
      <c r="AK459" s="1594"/>
      <c r="AL459" s="1592"/>
      <c r="AM459" s="1593"/>
      <c r="AN459" s="1593"/>
      <c r="AO459" s="1594"/>
      <c r="AP459" s="1595"/>
      <c r="AQ459" s="1595"/>
      <c r="AR459" s="1595"/>
      <c r="AS459" s="1595"/>
      <c r="AT459" s="1595"/>
      <c r="AU459" s="1595"/>
      <c r="AV459" s="1595"/>
      <c r="AW459" s="1595"/>
      <c r="AX459" s="238" t="s">
        <v>386</v>
      </c>
      <c r="AY459" s="1595"/>
      <c r="AZ459" s="1595"/>
      <c r="BA459" s="1595"/>
      <c r="BB459" s="1595"/>
      <c r="BC459" s="1595"/>
      <c r="BD459" s="1595"/>
      <c r="BE459" s="1595"/>
      <c r="BF459" s="1595"/>
      <c r="BG459" s="45"/>
      <c r="BH459" s="80"/>
      <c r="BI459" s="80"/>
      <c r="BJ459" s="80"/>
      <c r="BK459" s="80"/>
    </row>
    <row r="460" spans="1:63" ht="12.95" customHeight="1" x14ac:dyDescent="0.15">
      <c r="A460" s="1648"/>
      <c r="B460" s="1649"/>
      <c r="C460" s="1649"/>
      <c r="D460" s="1649"/>
      <c r="E460" s="1649"/>
      <c r="F460" s="1649"/>
      <c r="G460" s="1649"/>
      <c r="H460" s="1722"/>
      <c r="I460" s="1723"/>
      <c r="J460" s="1723"/>
      <c r="K460" s="1723"/>
      <c r="L460" s="1723"/>
      <c r="M460" s="1723"/>
      <c r="N460" s="1724"/>
      <c r="O460" s="1727"/>
      <c r="P460" s="1727"/>
      <c r="Q460" s="1727"/>
      <c r="R460" s="1727"/>
      <c r="S460" s="1727"/>
      <c r="T460" s="1727"/>
      <c r="U460" s="1727"/>
      <c r="V460" s="1727"/>
      <c r="W460" s="1727"/>
      <c r="X460" s="1727"/>
      <c r="Y460" s="1727"/>
      <c r="Z460" s="1727"/>
      <c r="AA460" s="1727"/>
      <c r="AB460" s="1727"/>
      <c r="AC460" s="1727"/>
      <c r="AD460" s="1727"/>
      <c r="AE460" s="1592"/>
      <c r="AF460" s="1593"/>
      <c r="AG460" s="1593"/>
      <c r="AH460" s="1593"/>
      <c r="AI460" s="1593"/>
      <c r="AJ460" s="1593"/>
      <c r="AK460" s="1594"/>
      <c r="AL460" s="1592"/>
      <c r="AM460" s="1593"/>
      <c r="AN460" s="1593"/>
      <c r="AO460" s="1594"/>
      <c r="AP460" s="1595"/>
      <c r="AQ460" s="1595"/>
      <c r="AR460" s="1595"/>
      <c r="AS460" s="1595"/>
      <c r="AT460" s="1595"/>
      <c r="AU460" s="1595"/>
      <c r="AV460" s="1595"/>
      <c r="AW460" s="1595"/>
      <c r="AX460" s="238" t="s">
        <v>386</v>
      </c>
      <c r="AY460" s="1595"/>
      <c r="AZ460" s="1595"/>
      <c r="BA460" s="1595"/>
      <c r="BB460" s="1595"/>
      <c r="BC460" s="1595"/>
      <c r="BD460" s="1595"/>
      <c r="BE460" s="1595"/>
      <c r="BF460" s="1595"/>
      <c r="BG460" s="45"/>
      <c r="BH460" s="80"/>
      <c r="BI460" s="80"/>
      <c r="BJ460" s="80"/>
      <c r="BK460" s="80"/>
    </row>
    <row r="461" spans="1:63" ht="12.95" customHeight="1" x14ac:dyDescent="0.15">
      <c r="A461" s="1650"/>
      <c r="B461" s="1651"/>
      <c r="C461" s="1651"/>
      <c r="D461" s="1651"/>
      <c r="E461" s="1651"/>
      <c r="F461" s="1651"/>
      <c r="G461" s="1651"/>
      <c r="H461" s="966"/>
      <c r="I461" s="967"/>
      <c r="J461" s="967"/>
      <c r="K461" s="967"/>
      <c r="L461" s="967"/>
      <c r="M461" s="967"/>
      <c r="N461" s="968"/>
      <c r="O461" s="1728"/>
      <c r="P461" s="1728"/>
      <c r="Q461" s="1728"/>
      <c r="R461" s="1728"/>
      <c r="S461" s="1728"/>
      <c r="T461" s="1728"/>
      <c r="U461" s="1728"/>
      <c r="V461" s="1728"/>
      <c r="W461" s="1728"/>
      <c r="X461" s="1728"/>
      <c r="Y461" s="1728"/>
      <c r="Z461" s="1728"/>
      <c r="AA461" s="1728"/>
      <c r="AB461" s="1728"/>
      <c r="AC461" s="1728"/>
      <c r="AD461" s="1728"/>
      <c r="AE461" s="1592"/>
      <c r="AF461" s="1593"/>
      <c r="AG461" s="1593"/>
      <c r="AH461" s="1593"/>
      <c r="AI461" s="1593"/>
      <c r="AJ461" s="1593"/>
      <c r="AK461" s="1594"/>
      <c r="AL461" s="1592"/>
      <c r="AM461" s="1593"/>
      <c r="AN461" s="1593"/>
      <c r="AO461" s="1594"/>
      <c r="AP461" s="1595"/>
      <c r="AQ461" s="1595"/>
      <c r="AR461" s="1595"/>
      <c r="AS461" s="1595"/>
      <c r="AT461" s="1595"/>
      <c r="AU461" s="1595"/>
      <c r="AV461" s="1595"/>
      <c r="AW461" s="1595"/>
      <c r="AX461" s="238" t="s">
        <v>386</v>
      </c>
      <c r="AY461" s="1595"/>
      <c r="AZ461" s="1595"/>
      <c r="BA461" s="1595"/>
      <c r="BB461" s="1595"/>
      <c r="BC461" s="1595"/>
      <c r="BD461" s="1595"/>
      <c r="BE461" s="1595"/>
      <c r="BF461" s="1595"/>
      <c r="BG461" s="45"/>
      <c r="BH461" s="80"/>
      <c r="BI461" s="80"/>
      <c r="BJ461" s="80"/>
      <c r="BK461" s="80"/>
    </row>
    <row r="462" spans="1:63" ht="12.95" customHeight="1" x14ac:dyDescent="0.15">
      <c r="A462" s="1641"/>
      <c r="B462" s="1642"/>
      <c r="C462" s="1642"/>
      <c r="D462" s="1642"/>
      <c r="E462" s="1642"/>
      <c r="F462" s="1642"/>
      <c r="G462" s="1642"/>
      <c r="H462" s="963"/>
      <c r="I462" s="964"/>
      <c r="J462" s="964"/>
      <c r="K462" s="964"/>
      <c r="L462" s="964"/>
      <c r="M462" s="964"/>
      <c r="N462" s="965"/>
      <c r="O462" s="1725"/>
      <c r="P462" s="1725"/>
      <c r="Q462" s="1725"/>
      <c r="R462" s="1725"/>
      <c r="S462" s="1725"/>
      <c r="T462" s="1725"/>
      <c r="U462" s="1725"/>
      <c r="V462" s="1725"/>
      <c r="W462" s="1725"/>
      <c r="X462" s="1725"/>
      <c r="Y462" s="1725"/>
      <c r="Z462" s="1725"/>
      <c r="AA462" s="1725"/>
      <c r="AB462" s="1725"/>
      <c r="AC462" s="1725"/>
      <c r="AD462" s="1725"/>
      <c r="AE462" s="1592"/>
      <c r="AF462" s="1593"/>
      <c r="AG462" s="1593"/>
      <c r="AH462" s="1593"/>
      <c r="AI462" s="1593"/>
      <c r="AJ462" s="1593"/>
      <c r="AK462" s="1594"/>
      <c r="AL462" s="1592"/>
      <c r="AM462" s="1593"/>
      <c r="AN462" s="1593"/>
      <c r="AO462" s="1594"/>
      <c r="AP462" s="1595"/>
      <c r="AQ462" s="1595"/>
      <c r="AR462" s="1595"/>
      <c r="AS462" s="1595"/>
      <c r="AT462" s="1595"/>
      <c r="AU462" s="1595"/>
      <c r="AV462" s="1595"/>
      <c r="AW462" s="1595"/>
      <c r="AX462" s="238" t="s">
        <v>386</v>
      </c>
      <c r="AY462" s="1595"/>
      <c r="AZ462" s="1595"/>
      <c r="BA462" s="1595"/>
      <c r="BB462" s="1595"/>
      <c r="BC462" s="1595"/>
      <c r="BD462" s="1595"/>
      <c r="BE462" s="1595"/>
      <c r="BF462" s="1595"/>
      <c r="BG462" s="45"/>
      <c r="BH462" s="80"/>
      <c r="BI462" s="80"/>
      <c r="BJ462" s="80"/>
      <c r="BK462" s="80"/>
    </row>
    <row r="463" spans="1:63" ht="12.95" customHeight="1" x14ac:dyDescent="0.15">
      <c r="A463" s="1643"/>
      <c r="B463" s="1644"/>
      <c r="C463" s="1644"/>
      <c r="D463" s="1644"/>
      <c r="E463" s="1644"/>
      <c r="F463" s="1644"/>
      <c r="G463" s="1644"/>
      <c r="H463" s="1722"/>
      <c r="I463" s="1723"/>
      <c r="J463" s="1723"/>
      <c r="K463" s="1723"/>
      <c r="L463" s="1723"/>
      <c r="M463" s="1723"/>
      <c r="N463" s="1724"/>
      <c r="O463" s="1726"/>
      <c r="P463" s="1726"/>
      <c r="Q463" s="1726"/>
      <c r="R463" s="1726"/>
      <c r="S463" s="1726"/>
      <c r="T463" s="1726"/>
      <c r="U463" s="1726"/>
      <c r="V463" s="1726"/>
      <c r="W463" s="1726"/>
      <c r="X463" s="1726"/>
      <c r="Y463" s="1726"/>
      <c r="Z463" s="1726"/>
      <c r="AA463" s="1726"/>
      <c r="AB463" s="1726"/>
      <c r="AC463" s="1726"/>
      <c r="AD463" s="1726"/>
      <c r="AE463" s="1592"/>
      <c r="AF463" s="1593"/>
      <c r="AG463" s="1593"/>
      <c r="AH463" s="1593"/>
      <c r="AI463" s="1593"/>
      <c r="AJ463" s="1593"/>
      <c r="AK463" s="1594"/>
      <c r="AL463" s="1592"/>
      <c r="AM463" s="1593"/>
      <c r="AN463" s="1593"/>
      <c r="AO463" s="1594"/>
      <c r="AP463" s="1595"/>
      <c r="AQ463" s="1595"/>
      <c r="AR463" s="1595"/>
      <c r="AS463" s="1595"/>
      <c r="AT463" s="1595"/>
      <c r="AU463" s="1595"/>
      <c r="AV463" s="1595"/>
      <c r="AW463" s="1595"/>
      <c r="AX463" s="238" t="s">
        <v>386</v>
      </c>
      <c r="AY463" s="1595"/>
      <c r="AZ463" s="1595"/>
      <c r="BA463" s="1595"/>
      <c r="BB463" s="1595"/>
      <c r="BC463" s="1595"/>
      <c r="BD463" s="1595"/>
      <c r="BE463" s="1595"/>
      <c r="BF463" s="1595"/>
      <c r="BG463" s="45"/>
      <c r="BH463" s="80"/>
      <c r="BI463" s="80"/>
      <c r="BJ463" s="80"/>
      <c r="BK463" s="80"/>
    </row>
    <row r="464" spans="1:63" ht="12.95" customHeight="1" x14ac:dyDescent="0.15">
      <c r="A464" s="1643"/>
      <c r="B464" s="1644"/>
      <c r="C464" s="1644"/>
      <c r="D464" s="1644"/>
      <c r="E464" s="1644"/>
      <c r="F464" s="1644"/>
      <c r="G464" s="1644"/>
      <c r="H464" s="1722"/>
      <c r="I464" s="1723"/>
      <c r="J464" s="1723"/>
      <c r="K464" s="1723"/>
      <c r="L464" s="1723"/>
      <c r="M464" s="1723"/>
      <c r="N464" s="1724"/>
      <c r="O464" s="1726"/>
      <c r="P464" s="1726"/>
      <c r="Q464" s="1726"/>
      <c r="R464" s="1726"/>
      <c r="S464" s="1726"/>
      <c r="T464" s="1726"/>
      <c r="U464" s="1726"/>
      <c r="V464" s="1726"/>
      <c r="W464" s="1726"/>
      <c r="X464" s="1726"/>
      <c r="Y464" s="1726"/>
      <c r="Z464" s="1726"/>
      <c r="AA464" s="1726"/>
      <c r="AB464" s="1726"/>
      <c r="AC464" s="1726"/>
      <c r="AD464" s="1726"/>
      <c r="AE464" s="1592"/>
      <c r="AF464" s="1593"/>
      <c r="AG464" s="1593"/>
      <c r="AH464" s="1593"/>
      <c r="AI464" s="1593"/>
      <c r="AJ464" s="1593"/>
      <c r="AK464" s="1594"/>
      <c r="AL464" s="1592"/>
      <c r="AM464" s="1593"/>
      <c r="AN464" s="1593"/>
      <c r="AO464" s="1594"/>
      <c r="AP464" s="1595"/>
      <c r="AQ464" s="1595"/>
      <c r="AR464" s="1595"/>
      <c r="AS464" s="1595"/>
      <c r="AT464" s="1595"/>
      <c r="AU464" s="1595"/>
      <c r="AV464" s="1595"/>
      <c r="AW464" s="1595"/>
      <c r="AX464" s="238" t="s">
        <v>386</v>
      </c>
      <c r="AY464" s="1595"/>
      <c r="AZ464" s="1595"/>
      <c r="BA464" s="1595"/>
      <c r="BB464" s="1595"/>
      <c r="BC464" s="1595"/>
      <c r="BD464" s="1595"/>
      <c r="BE464" s="1595"/>
      <c r="BF464" s="1595"/>
      <c r="BG464" s="45"/>
      <c r="BH464" s="80"/>
      <c r="BI464" s="80"/>
      <c r="BJ464" s="80"/>
      <c r="BK464" s="80"/>
    </row>
    <row r="465" spans="1:63" ht="12.95" customHeight="1" x14ac:dyDescent="0.15">
      <c r="A465" s="1648"/>
      <c r="B465" s="1649"/>
      <c r="C465" s="1649"/>
      <c r="D465" s="1649"/>
      <c r="E465" s="1649"/>
      <c r="F465" s="1649"/>
      <c r="G465" s="1649"/>
      <c r="H465" s="1722"/>
      <c r="I465" s="1723"/>
      <c r="J465" s="1723"/>
      <c r="K465" s="1723"/>
      <c r="L465" s="1723"/>
      <c r="M465" s="1723"/>
      <c r="N465" s="1724"/>
      <c r="O465" s="1727"/>
      <c r="P465" s="1727"/>
      <c r="Q465" s="1727"/>
      <c r="R465" s="1727"/>
      <c r="S465" s="1727"/>
      <c r="T465" s="1727"/>
      <c r="U465" s="1727"/>
      <c r="V465" s="1727"/>
      <c r="W465" s="1727"/>
      <c r="X465" s="1727"/>
      <c r="Y465" s="1727"/>
      <c r="Z465" s="1727"/>
      <c r="AA465" s="1727"/>
      <c r="AB465" s="1727"/>
      <c r="AC465" s="1727"/>
      <c r="AD465" s="1727"/>
      <c r="AE465" s="1592"/>
      <c r="AF465" s="1593"/>
      <c r="AG465" s="1593"/>
      <c r="AH465" s="1593"/>
      <c r="AI465" s="1593"/>
      <c r="AJ465" s="1593"/>
      <c r="AK465" s="1594"/>
      <c r="AL465" s="1592"/>
      <c r="AM465" s="1593"/>
      <c r="AN465" s="1593"/>
      <c r="AO465" s="1594"/>
      <c r="AP465" s="1595"/>
      <c r="AQ465" s="1595"/>
      <c r="AR465" s="1595"/>
      <c r="AS465" s="1595"/>
      <c r="AT465" s="1595"/>
      <c r="AU465" s="1595"/>
      <c r="AV465" s="1595"/>
      <c r="AW465" s="1595"/>
      <c r="AX465" s="238" t="s">
        <v>386</v>
      </c>
      <c r="AY465" s="1595"/>
      <c r="AZ465" s="1595"/>
      <c r="BA465" s="1595"/>
      <c r="BB465" s="1595"/>
      <c r="BC465" s="1595"/>
      <c r="BD465" s="1595"/>
      <c r="BE465" s="1595"/>
      <c r="BF465" s="1595"/>
      <c r="BG465" s="45"/>
      <c r="BH465" s="80"/>
      <c r="BI465" s="80"/>
      <c r="BJ465" s="80"/>
      <c r="BK465" s="80"/>
    </row>
    <row r="466" spans="1:63" ht="12.95" customHeight="1" x14ac:dyDescent="0.15">
      <c r="A466" s="1650"/>
      <c r="B466" s="1651"/>
      <c r="C466" s="1651"/>
      <c r="D466" s="1651"/>
      <c r="E466" s="1651"/>
      <c r="F466" s="1651"/>
      <c r="G466" s="1651"/>
      <c r="H466" s="966"/>
      <c r="I466" s="967"/>
      <c r="J466" s="967"/>
      <c r="K466" s="967"/>
      <c r="L466" s="967"/>
      <c r="M466" s="967"/>
      <c r="N466" s="968"/>
      <c r="O466" s="1728"/>
      <c r="P466" s="1728"/>
      <c r="Q466" s="1728"/>
      <c r="R466" s="1728"/>
      <c r="S466" s="1728"/>
      <c r="T466" s="1728"/>
      <c r="U466" s="1728"/>
      <c r="V466" s="1728"/>
      <c r="W466" s="1728"/>
      <c r="X466" s="1728"/>
      <c r="Y466" s="1728"/>
      <c r="Z466" s="1728"/>
      <c r="AA466" s="1728"/>
      <c r="AB466" s="1728"/>
      <c r="AC466" s="1728"/>
      <c r="AD466" s="1728"/>
      <c r="AE466" s="1592"/>
      <c r="AF466" s="1593"/>
      <c r="AG466" s="1593"/>
      <c r="AH466" s="1593"/>
      <c r="AI466" s="1593"/>
      <c r="AJ466" s="1593"/>
      <c r="AK466" s="1594"/>
      <c r="AL466" s="1592"/>
      <c r="AM466" s="1593"/>
      <c r="AN466" s="1593"/>
      <c r="AO466" s="1594"/>
      <c r="AP466" s="1595"/>
      <c r="AQ466" s="1595"/>
      <c r="AR466" s="1595"/>
      <c r="AS466" s="1595"/>
      <c r="AT466" s="1595"/>
      <c r="AU466" s="1595"/>
      <c r="AV466" s="1595"/>
      <c r="AW466" s="1595"/>
      <c r="AX466" s="238" t="s">
        <v>386</v>
      </c>
      <c r="AY466" s="1595"/>
      <c r="AZ466" s="1595"/>
      <c r="BA466" s="1595"/>
      <c r="BB466" s="1595"/>
      <c r="BC466" s="1595"/>
      <c r="BD466" s="1595"/>
      <c r="BE466" s="1595"/>
      <c r="BF466" s="1595"/>
      <c r="BG466" s="45"/>
      <c r="BH466" s="80"/>
      <c r="BI466" s="80"/>
      <c r="BJ466" s="80"/>
      <c r="BK466" s="80"/>
    </row>
    <row r="467" spans="1:63" ht="12.95" customHeight="1" x14ac:dyDescent="0.15">
      <c r="A467" s="1641"/>
      <c r="B467" s="1642"/>
      <c r="C467" s="1642"/>
      <c r="D467" s="1642"/>
      <c r="E467" s="1642"/>
      <c r="F467" s="1642"/>
      <c r="G467" s="1642"/>
      <c r="H467" s="963"/>
      <c r="I467" s="964"/>
      <c r="J467" s="964"/>
      <c r="K467" s="964"/>
      <c r="L467" s="964"/>
      <c r="M467" s="964"/>
      <c r="N467" s="965"/>
      <c r="O467" s="1725"/>
      <c r="P467" s="1725"/>
      <c r="Q467" s="1725"/>
      <c r="R467" s="1725"/>
      <c r="S467" s="1725"/>
      <c r="T467" s="1725"/>
      <c r="U467" s="1725"/>
      <c r="V467" s="1725"/>
      <c r="W467" s="1725"/>
      <c r="X467" s="1725"/>
      <c r="Y467" s="1725"/>
      <c r="Z467" s="1725"/>
      <c r="AA467" s="1725"/>
      <c r="AB467" s="1725"/>
      <c r="AC467" s="1725"/>
      <c r="AD467" s="1725"/>
      <c r="AE467" s="1592"/>
      <c r="AF467" s="1593"/>
      <c r="AG467" s="1593"/>
      <c r="AH467" s="1593"/>
      <c r="AI467" s="1593"/>
      <c r="AJ467" s="1593"/>
      <c r="AK467" s="1594"/>
      <c r="AL467" s="1592"/>
      <c r="AM467" s="1593"/>
      <c r="AN467" s="1593"/>
      <c r="AO467" s="1594"/>
      <c r="AP467" s="1595"/>
      <c r="AQ467" s="1595"/>
      <c r="AR467" s="1595"/>
      <c r="AS467" s="1595"/>
      <c r="AT467" s="1595"/>
      <c r="AU467" s="1595"/>
      <c r="AV467" s="1595"/>
      <c r="AW467" s="1595"/>
      <c r="AX467" s="238" t="s">
        <v>386</v>
      </c>
      <c r="AY467" s="1595"/>
      <c r="AZ467" s="1595"/>
      <c r="BA467" s="1595"/>
      <c r="BB467" s="1595"/>
      <c r="BC467" s="1595"/>
      <c r="BD467" s="1595"/>
      <c r="BE467" s="1595"/>
      <c r="BF467" s="1595"/>
      <c r="BG467" s="45"/>
      <c r="BH467" s="80"/>
      <c r="BI467" s="80"/>
      <c r="BJ467" s="80"/>
      <c r="BK467" s="80"/>
    </row>
    <row r="468" spans="1:63" ht="12.95" customHeight="1" x14ac:dyDescent="0.15">
      <c r="A468" s="1643"/>
      <c r="B468" s="1644"/>
      <c r="C468" s="1644"/>
      <c r="D468" s="1644"/>
      <c r="E468" s="1644"/>
      <c r="F468" s="1644"/>
      <c r="G468" s="1644"/>
      <c r="H468" s="1722"/>
      <c r="I468" s="1723"/>
      <c r="J468" s="1723"/>
      <c r="K468" s="1723"/>
      <c r="L468" s="1723"/>
      <c r="M468" s="1723"/>
      <c r="N468" s="1724"/>
      <c r="O468" s="1726"/>
      <c r="P468" s="1726"/>
      <c r="Q468" s="1726"/>
      <c r="R468" s="1726"/>
      <c r="S468" s="1726"/>
      <c r="T468" s="1726"/>
      <c r="U468" s="1726"/>
      <c r="V468" s="1726"/>
      <c r="W468" s="1726"/>
      <c r="X468" s="1726"/>
      <c r="Y468" s="1726"/>
      <c r="Z468" s="1726"/>
      <c r="AA468" s="1726"/>
      <c r="AB468" s="1726"/>
      <c r="AC468" s="1726"/>
      <c r="AD468" s="1726"/>
      <c r="AE468" s="1592"/>
      <c r="AF468" s="1593"/>
      <c r="AG468" s="1593"/>
      <c r="AH468" s="1593"/>
      <c r="AI468" s="1593"/>
      <c r="AJ468" s="1593"/>
      <c r="AK468" s="1594"/>
      <c r="AL468" s="1592"/>
      <c r="AM468" s="1593"/>
      <c r="AN468" s="1593"/>
      <c r="AO468" s="1594"/>
      <c r="AP468" s="1595"/>
      <c r="AQ468" s="1595"/>
      <c r="AR468" s="1595"/>
      <c r="AS468" s="1595"/>
      <c r="AT468" s="1595"/>
      <c r="AU468" s="1595"/>
      <c r="AV468" s="1595"/>
      <c r="AW468" s="1595"/>
      <c r="AX468" s="238" t="s">
        <v>386</v>
      </c>
      <c r="AY468" s="1595"/>
      <c r="AZ468" s="1595"/>
      <c r="BA468" s="1595"/>
      <c r="BB468" s="1595"/>
      <c r="BC468" s="1595"/>
      <c r="BD468" s="1595"/>
      <c r="BE468" s="1595"/>
      <c r="BF468" s="1595"/>
      <c r="BG468" s="45"/>
      <c r="BH468" s="80"/>
      <c r="BI468" s="80"/>
      <c r="BJ468" s="80"/>
      <c r="BK468" s="80"/>
    </row>
    <row r="469" spans="1:63" ht="12.95" customHeight="1" x14ac:dyDescent="0.15">
      <c r="A469" s="1643"/>
      <c r="B469" s="1644"/>
      <c r="C469" s="1644"/>
      <c r="D469" s="1644"/>
      <c r="E469" s="1644"/>
      <c r="F469" s="1644"/>
      <c r="G469" s="1644"/>
      <c r="H469" s="1722"/>
      <c r="I469" s="1723"/>
      <c r="J469" s="1723"/>
      <c r="K469" s="1723"/>
      <c r="L469" s="1723"/>
      <c r="M469" s="1723"/>
      <c r="N469" s="1724"/>
      <c r="O469" s="1726"/>
      <c r="P469" s="1726"/>
      <c r="Q469" s="1726"/>
      <c r="R469" s="1726"/>
      <c r="S469" s="1726"/>
      <c r="T469" s="1726"/>
      <c r="U469" s="1726"/>
      <c r="V469" s="1726"/>
      <c r="W469" s="1726"/>
      <c r="X469" s="1726"/>
      <c r="Y469" s="1726"/>
      <c r="Z469" s="1726"/>
      <c r="AA469" s="1726"/>
      <c r="AB469" s="1726"/>
      <c r="AC469" s="1726"/>
      <c r="AD469" s="1726"/>
      <c r="AE469" s="1592"/>
      <c r="AF469" s="1593"/>
      <c r="AG469" s="1593"/>
      <c r="AH469" s="1593"/>
      <c r="AI469" s="1593"/>
      <c r="AJ469" s="1593"/>
      <c r="AK469" s="1594"/>
      <c r="AL469" s="1592"/>
      <c r="AM469" s="1593"/>
      <c r="AN469" s="1593"/>
      <c r="AO469" s="1594"/>
      <c r="AP469" s="1595"/>
      <c r="AQ469" s="1595"/>
      <c r="AR469" s="1595"/>
      <c r="AS469" s="1595"/>
      <c r="AT469" s="1595"/>
      <c r="AU469" s="1595"/>
      <c r="AV469" s="1595"/>
      <c r="AW469" s="1595"/>
      <c r="AX469" s="238" t="s">
        <v>386</v>
      </c>
      <c r="AY469" s="1595"/>
      <c r="AZ469" s="1595"/>
      <c r="BA469" s="1595"/>
      <c r="BB469" s="1595"/>
      <c r="BC469" s="1595"/>
      <c r="BD469" s="1595"/>
      <c r="BE469" s="1595"/>
      <c r="BF469" s="1595"/>
      <c r="BG469" s="45"/>
      <c r="BH469" s="80"/>
      <c r="BI469" s="80"/>
      <c r="BJ469" s="80"/>
      <c r="BK469" s="80"/>
    </row>
    <row r="470" spans="1:63" ht="12.95" customHeight="1" x14ac:dyDescent="0.15">
      <c r="A470" s="1648"/>
      <c r="B470" s="1649"/>
      <c r="C470" s="1649"/>
      <c r="D470" s="1649"/>
      <c r="E470" s="1649"/>
      <c r="F470" s="1649"/>
      <c r="G470" s="1649"/>
      <c r="H470" s="1722"/>
      <c r="I470" s="1723"/>
      <c r="J470" s="1723"/>
      <c r="K470" s="1723"/>
      <c r="L470" s="1723"/>
      <c r="M470" s="1723"/>
      <c r="N470" s="1724"/>
      <c r="O470" s="1727"/>
      <c r="P470" s="1727"/>
      <c r="Q470" s="1727"/>
      <c r="R470" s="1727"/>
      <c r="S470" s="1727"/>
      <c r="T470" s="1727"/>
      <c r="U470" s="1727"/>
      <c r="V470" s="1727"/>
      <c r="W470" s="1727"/>
      <c r="X470" s="1727"/>
      <c r="Y470" s="1727"/>
      <c r="Z470" s="1727"/>
      <c r="AA470" s="1727"/>
      <c r="AB470" s="1727"/>
      <c r="AC470" s="1727"/>
      <c r="AD470" s="1727"/>
      <c r="AE470" s="1592"/>
      <c r="AF470" s="1593"/>
      <c r="AG470" s="1593"/>
      <c r="AH470" s="1593"/>
      <c r="AI470" s="1593"/>
      <c r="AJ470" s="1593"/>
      <c r="AK470" s="1594"/>
      <c r="AL470" s="1592"/>
      <c r="AM470" s="1593"/>
      <c r="AN470" s="1593"/>
      <c r="AO470" s="1594"/>
      <c r="AP470" s="1595"/>
      <c r="AQ470" s="1595"/>
      <c r="AR470" s="1595"/>
      <c r="AS470" s="1595"/>
      <c r="AT470" s="1595"/>
      <c r="AU470" s="1595"/>
      <c r="AV470" s="1595"/>
      <c r="AW470" s="1595"/>
      <c r="AX470" s="238" t="s">
        <v>386</v>
      </c>
      <c r="AY470" s="1595"/>
      <c r="AZ470" s="1595"/>
      <c r="BA470" s="1595"/>
      <c r="BB470" s="1595"/>
      <c r="BC470" s="1595"/>
      <c r="BD470" s="1595"/>
      <c r="BE470" s="1595"/>
      <c r="BF470" s="1595"/>
      <c r="BG470" s="45"/>
      <c r="BH470" s="80"/>
      <c r="BI470" s="80"/>
      <c r="BJ470" s="80"/>
      <c r="BK470" s="80"/>
    </row>
    <row r="471" spans="1:63" ht="12.95" customHeight="1" x14ac:dyDescent="0.15">
      <c r="A471" s="1650"/>
      <c r="B471" s="1651"/>
      <c r="C471" s="1651"/>
      <c r="D471" s="1651"/>
      <c r="E471" s="1651"/>
      <c r="F471" s="1651"/>
      <c r="G471" s="1651"/>
      <c r="H471" s="966"/>
      <c r="I471" s="967"/>
      <c r="J471" s="967"/>
      <c r="K471" s="967"/>
      <c r="L471" s="967"/>
      <c r="M471" s="967"/>
      <c r="N471" s="968"/>
      <c r="O471" s="1728"/>
      <c r="P471" s="1728"/>
      <c r="Q471" s="1728"/>
      <c r="R471" s="1728"/>
      <c r="S471" s="1728"/>
      <c r="T471" s="1728"/>
      <c r="U471" s="1728"/>
      <c r="V471" s="1728"/>
      <c r="W471" s="1728"/>
      <c r="X471" s="1728"/>
      <c r="Y471" s="1728"/>
      <c r="Z471" s="1728"/>
      <c r="AA471" s="1728"/>
      <c r="AB471" s="1728"/>
      <c r="AC471" s="1728"/>
      <c r="AD471" s="1728"/>
      <c r="AE471" s="1592"/>
      <c r="AF471" s="1593"/>
      <c r="AG471" s="1593"/>
      <c r="AH471" s="1593"/>
      <c r="AI471" s="1593"/>
      <c r="AJ471" s="1593"/>
      <c r="AK471" s="1594"/>
      <c r="AL471" s="1592"/>
      <c r="AM471" s="1593"/>
      <c r="AN471" s="1593"/>
      <c r="AO471" s="1594"/>
      <c r="AP471" s="1595"/>
      <c r="AQ471" s="1595"/>
      <c r="AR471" s="1595"/>
      <c r="AS471" s="1595"/>
      <c r="AT471" s="1595"/>
      <c r="AU471" s="1595"/>
      <c r="AV471" s="1595"/>
      <c r="AW471" s="1595"/>
      <c r="AX471" s="238" t="s">
        <v>386</v>
      </c>
      <c r="AY471" s="1595"/>
      <c r="AZ471" s="1595"/>
      <c r="BA471" s="1595"/>
      <c r="BB471" s="1595"/>
      <c r="BC471" s="1595"/>
      <c r="BD471" s="1595"/>
      <c r="BE471" s="1595"/>
      <c r="BF471" s="1595"/>
      <c r="BG471" s="45"/>
      <c r="BH471" s="80"/>
      <c r="BI471" s="80"/>
      <c r="BJ471" s="80"/>
      <c r="BK471" s="80"/>
    </row>
    <row r="472" spans="1:63" ht="14.1" customHeight="1" x14ac:dyDescent="0.15">
      <c r="A472" s="1688" t="s">
        <v>20</v>
      </c>
      <c r="B472" s="738"/>
      <c r="C472" s="738"/>
      <c r="D472" s="738"/>
      <c r="E472" s="738"/>
      <c r="F472" s="738"/>
      <c r="G472" s="756"/>
      <c r="H472" s="208" t="s">
        <v>409</v>
      </c>
      <c r="I472" s="1667" t="str">
        <f>IF(SUM(H422:N471)=0," ",SUM(H422:N471))</f>
        <v xml:space="preserve"> </v>
      </c>
      <c r="J472" s="1667"/>
      <c r="K472" s="1667"/>
      <c r="L472" s="1667"/>
      <c r="M472" s="1667"/>
      <c r="N472" s="209" t="s">
        <v>149</v>
      </c>
      <c r="O472" s="1729"/>
      <c r="P472" s="1729"/>
      <c r="Q472" s="1729"/>
      <c r="R472" s="1729"/>
      <c r="S472" s="1729"/>
      <c r="T472" s="1729"/>
      <c r="U472" s="1729"/>
      <c r="V472" s="1729"/>
      <c r="W472" s="1729"/>
      <c r="X472" s="1729"/>
      <c r="Y472" s="1729"/>
      <c r="Z472" s="1729"/>
      <c r="AA472" s="1729"/>
      <c r="AB472" s="1729"/>
      <c r="AC472" s="1729"/>
      <c r="AD472" s="1729"/>
      <c r="AE472" s="1729"/>
      <c r="AF472" s="1729"/>
      <c r="AG472" s="1729"/>
      <c r="AH472" s="1729"/>
      <c r="AI472" s="1729"/>
      <c r="AJ472" s="1729"/>
      <c r="AK472" s="1729"/>
      <c r="AL472" s="1689" t="str">
        <f>IF(SUM(AL422:AO471)=0," ",SUM(AL422:AO471))</f>
        <v xml:space="preserve"> </v>
      </c>
      <c r="AM472" s="1690"/>
      <c r="AN472" s="1690"/>
      <c r="AO472" s="1691"/>
      <c r="AP472" s="1701"/>
      <c r="AQ472" s="1702"/>
      <c r="AR472" s="1702"/>
      <c r="AS472" s="1702"/>
      <c r="AT472" s="1702"/>
      <c r="AU472" s="1702"/>
      <c r="AV472" s="1702"/>
      <c r="AW472" s="1702"/>
      <c r="AX472" s="212" t="s">
        <v>409</v>
      </c>
      <c r="AY472" s="1686">
        <f>(AE422*AL422)+(AE423*AL423)+(AE424*AL424)+(AE425*AL425)+(AE426*AL426)+(AE427*AL427)+(AE428*AL428)+(AE429*AL429)+(AE430*AL430)+(AE431*AL431)+(AE432*AL432)+(AE433*AL433)+(AE434*AL434)+(AE435*AL435)+(AE436*AL436)+(AE437*AL437)+(AE438*AL438)+(AE439*AL439)+(AE440*AL440)+(AE441*AL441)+(AE442*AL442)+(AE443*AL443)+(AE444*AL444)+(AE445*AL445)+(AE446*AL446)+(AE447*AL447)+(AE448*AL448)+(AE449*AL449)+(AE450*AL450)+(AE451*AL451)+(AE452*AL452)+(AE453*AL453)+(AE454*AL454)+(AE455*AL455)+(AE456*AL456)+(AE457*AL457)+(AE458*AL458)+(AE459*AL459)+(AE460*AL460)+(AE461*AL461)+(AE462*AL462)+(AE463*AL463)+(AE464*AL464)+(AE465*AL465)+(AE466*AL466)+(AE467*AL467)+(AE468*AL468)+(AE469*AL469)+(AE470*AL470)+(AE471*AL471)</f>
        <v>0</v>
      </c>
      <c r="AZ472" s="1686"/>
      <c r="BA472" s="1686"/>
      <c r="BB472" s="1686"/>
      <c r="BC472" s="1686"/>
      <c r="BD472" s="1686"/>
      <c r="BE472" s="1686"/>
      <c r="BF472" s="215" t="s">
        <v>149</v>
      </c>
      <c r="BG472" s="42"/>
    </row>
    <row r="473" spans="1:63" ht="18" customHeight="1" x14ac:dyDescent="0.15">
      <c r="A473" s="1692" t="s">
        <v>148</v>
      </c>
      <c r="B473" s="739"/>
      <c r="C473" s="739"/>
      <c r="D473" s="739"/>
      <c r="E473" s="739"/>
      <c r="F473" s="739"/>
      <c r="G473" s="1693"/>
      <c r="H473" s="1694" t="str">
        <f>IF(SUM(I472)=0," ",SUM('報告書(１葉)'!I59)+SUM(I64)+SUM(I132)+SUM(I200)+SUM(I268)+SUM(I336)+SUM(I404)+SUM(I472))</f>
        <v xml:space="preserve"> </v>
      </c>
      <c r="I473" s="1695"/>
      <c r="J473" s="1695"/>
      <c r="K473" s="1695"/>
      <c r="L473" s="1695"/>
      <c r="M473" s="1695"/>
      <c r="N473" s="1696"/>
      <c r="O473" s="1730"/>
      <c r="P473" s="1730"/>
      <c r="Q473" s="1730"/>
      <c r="R473" s="1730"/>
      <c r="S473" s="1730"/>
      <c r="T473" s="1730"/>
      <c r="U473" s="1730"/>
      <c r="V473" s="1730"/>
      <c r="W473" s="1730"/>
      <c r="X473" s="1730"/>
      <c r="Y473" s="1730"/>
      <c r="Z473" s="1730"/>
      <c r="AA473" s="1730"/>
      <c r="AB473" s="1730"/>
      <c r="AC473" s="1730"/>
      <c r="AD473" s="1730"/>
      <c r="AE473" s="1730"/>
      <c r="AF473" s="1730"/>
      <c r="AG473" s="1730"/>
      <c r="AH473" s="1730"/>
      <c r="AI473" s="1730"/>
      <c r="AJ473" s="1730"/>
      <c r="AK473" s="1730"/>
      <c r="AL473" s="1697" t="str">
        <f>IF(SUM(AL472)=0," ",SUM('報告書(１葉)'!AL59)+SUM(AL64)+SUM(AL132)+SUM(AL200)+SUM(AL268)+SUM(AL336)+SUM(AL404)+SUM(AL472))</f>
        <v xml:space="preserve"> </v>
      </c>
      <c r="AM473" s="1698"/>
      <c r="AN473" s="1698"/>
      <c r="AO473" s="1699"/>
      <c r="AP473" s="1703"/>
      <c r="AQ473" s="1704"/>
      <c r="AR473" s="1704"/>
      <c r="AS473" s="1704"/>
      <c r="AT473" s="1704"/>
      <c r="AU473" s="1704"/>
      <c r="AV473" s="1704"/>
      <c r="AW473" s="1704"/>
      <c r="AX473" s="241"/>
      <c r="AY473" s="1700" t="str">
        <f>IF(SUM(AY472)=0," ",SUM('報告書(１葉)'!AY59)+SUM(AY64)+SUM(AY132)+SUM(AY200)+SUM(AY268)+SUM(AY336)+SUM(AY404)+SUM(AY472))</f>
        <v xml:space="preserve"> </v>
      </c>
      <c r="AZ473" s="1700"/>
      <c r="BA473" s="1700"/>
      <c r="BB473" s="1700"/>
      <c r="BC473" s="1700"/>
      <c r="BD473" s="1700"/>
      <c r="BE473" s="1700"/>
      <c r="BF473" s="242"/>
      <c r="BG473" s="42"/>
    </row>
    <row r="474" spans="1:63" ht="10.35" customHeight="1" x14ac:dyDescent="0.15">
      <c r="A474" s="51" t="s">
        <v>320</v>
      </c>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c r="AQ474" s="42"/>
      <c r="AR474" s="42"/>
      <c r="AS474" s="42"/>
      <c r="AT474" s="42"/>
      <c r="AU474" s="42"/>
      <c r="AV474" s="42"/>
      <c r="AW474" s="42"/>
      <c r="AX474" s="42"/>
      <c r="AY474" s="42"/>
      <c r="AZ474" s="42"/>
      <c r="BA474" s="42"/>
      <c r="BB474" s="42"/>
      <c r="BC474" s="42"/>
      <c r="BD474" s="42"/>
      <c r="BE474" s="42"/>
      <c r="BF474" s="42"/>
      <c r="BG474" s="42"/>
    </row>
    <row r="475" spans="1:63" ht="10.35" customHeight="1" x14ac:dyDescent="0.15">
      <c r="A475" s="51" t="s">
        <v>485</v>
      </c>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c r="AQ475" s="42"/>
      <c r="AR475" s="42"/>
      <c r="AS475" s="42"/>
      <c r="AT475" s="42"/>
      <c r="AU475" s="42"/>
      <c r="AV475" s="42"/>
      <c r="AW475" s="42"/>
      <c r="AX475" s="42"/>
      <c r="AY475" s="42"/>
      <c r="AZ475" s="42"/>
      <c r="BA475" s="42"/>
      <c r="BB475" s="42"/>
      <c r="BC475" s="42"/>
      <c r="BD475" s="42"/>
      <c r="BE475" s="42"/>
      <c r="BF475" s="42"/>
      <c r="BG475" s="42"/>
    </row>
    <row r="476" spans="1:63" ht="10.35" customHeight="1" x14ac:dyDescent="0.15">
      <c r="A476" s="51" t="s">
        <v>187</v>
      </c>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c r="AT476" s="42"/>
      <c r="AU476" s="42"/>
      <c r="AV476" s="42"/>
      <c r="AW476" s="42"/>
      <c r="AX476" s="42"/>
      <c r="AY476" s="42"/>
      <c r="AZ476" s="42"/>
      <c r="BA476" s="42"/>
      <c r="BB476" s="42"/>
      <c r="BC476" s="42"/>
      <c r="BD476" s="42"/>
      <c r="BE476" s="42"/>
      <c r="BF476" s="42"/>
      <c r="BG476" s="42"/>
    </row>
    <row r="477" spans="1:63" ht="9.9499999999999993" customHeight="1" x14ac:dyDescent="0.15">
      <c r="A477" s="40" t="s">
        <v>482</v>
      </c>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1"/>
      <c r="AB477" s="42"/>
      <c r="AC477" s="42"/>
      <c r="AD477" s="42"/>
      <c r="AE477" s="41"/>
      <c r="AF477" s="42"/>
      <c r="AG477" s="42"/>
      <c r="AH477" s="42"/>
      <c r="AI477" s="42"/>
      <c r="AJ477" s="42"/>
      <c r="AK477" s="42"/>
      <c r="AL477" s="42"/>
      <c r="AM477" s="42"/>
      <c r="AN477" s="42"/>
      <c r="AO477" s="42"/>
      <c r="AP477" s="42"/>
      <c r="AQ477" s="42"/>
      <c r="AR477" s="42"/>
      <c r="AS477" s="42"/>
      <c r="AT477" s="42"/>
      <c r="AU477" s="42"/>
      <c r="AV477" s="42"/>
      <c r="AW477" s="42"/>
      <c r="AX477" s="42"/>
      <c r="AY477" s="42"/>
      <c r="AZ477" s="42"/>
      <c r="BA477" s="42"/>
      <c r="BB477" s="42"/>
      <c r="BC477" s="42"/>
      <c r="BD477" s="42"/>
      <c r="BE477" s="42"/>
      <c r="BF477" s="42"/>
      <c r="BG477" s="42"/>
    </row>
    <row r="478" spans="1:63" ht="9.9499999999999993" customHeight="1" x14ac:dyDescent="0.15">
      <c r="A478" s="40"/>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1"/>
      <c r="AB478" s="42"/>
      <c r="AC478" s="42"/>
      <c r="AD478" s="42"/>
      <c r="AE478" s="41"/>
      <c r="AF478" s="42"/>
      <c r="AG478" s="42"/>
      <c r="AH478" s="42"/>
      <c r="AI478" s="42"/>
      <c r="AJ478" s="42"/>
      <c r="AK478" s="42"/>
      <c r="AL478" s="42"/>
      <c r="AM478" s="42"/>
      <c r="AN478" s="42"/>
      <c r="AO478" s="42"/>
      <c r="AP478" s="42"/>
      <c r="AQ478" s="42"/>
      <c r="AR478" s="42"/>
      <c r="AS478" s="42"/>
      <c r="AT478" s="42"/>
      <c r="AU478" s="42"/>
      <c r="AV478" s="42"/>
      <c r="AW478" s="42"/>
      <c r="AX478" s="42"/>
      <c r="AY478" s="42"/>
      <c r="AZ478" s="42"/>
      <c r="BA478" s="42"/>
      <c r="BB478" s="42"/>
      <c r="BC478" s="42"/>
      <c r="BD478" s="42"/>
      <c r="BE478" s="42"/>
      <c r="BF478" s="42"/>
      <c r="BG478" s="42"/>
    </row>
    <row r="479" spans="1:63" ht="9.9499999999999993" customHeight="1" x14ac:dyDescent="0.1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c r="AS479" s="42"/>
      <c r="AT479" s="42"/>
      <c r="AU479" s="42"/>
      <c r="AV479" s="42"/>
      <c r="AW479" s="42"/>
      <c r="AX479" s="42"/>
      <c r="AY479" s="42"/>
      <c r="AZ479" s="42"/>
      <c r="BA479" s="42"/>
      <c r="BB479" s="42"/>
      <c r="BC479" s="42"/>
      <c r="BD479" s="42"/>
      <c r="BE479" s="42"/>
      <c r="BF479" s="42"/>
      <c r="BG479" s="42"/>
    </row>
    <row r="480" spans="1:63" ht="9.9499999999999993" customHeight="1" x14ac:dyDescent="0.15">
      <c r="A480" s="41"/>
      <c r="B480" s="41"/>
      <c r="C480" s="41"/>
      <c r="D480" s="41"/>
      <c r="E480" s="41"/>
      <c r="F480" s="41"/>
      <c r="G480" s="41"/>
      <c r="H480" s="41"/>
      <c r="I480" s="41"/>
      <c r="J480" s="41"/>
      <c r="K480" s="41"/>
      <c r="L480" s="41"/>
      <c r="M480" s="41"/>
      <c r="N480" s="1705" t="s">
        <v>198</v>
      </c>
      <c r="O480" s="1706"/>
      <c r="P480" s="1706"/>
      <c r="Q480" s="1706"/>
      <c r="R480" s="1706"/>
      <c r="S480" s="1706"/>
      <c r="T480" s="1706"/>
      <c r="U480" s="1706"/>
      <c r="V480" s="1706"/>
      <c r="W480" s="1706"/>
      <c r="X480" s="1706"/>
      <c r="Y480" s="1706"/>
      <c r="Z480" s="1706"/>
      <c r="AA480" s="1706"/>
      <c r="AB480" s="1706"/>
      <c r="AC480" s="1706"/>
      <c r="AD480" s="1706"/>
      <c r="AE480" s="1706"/>
      <c r="AF480" s="1706"/>
      <c r="AG480" s="1706"/>
      <c r="AH480" s="1706"/>
      <c r="AI480" s="1706"/>
      <c r="AJ480" s="1706"/>
      <c r="AK480" s="1706"/>
      <c r="AL480" s="1706"/>
      <c r="AM480" s="1706"/>
      <c r="AN480" s="1706"/>
      <c r="AO480" s="1706"/>
      <c r="AP480" s="1706"/>
      <c r="AQ480" s="1706"/>
      <c r="AR480" s="1706"/>
      <c r="AS480" s="1706"/>
      <c r="AT480" s="1706"/>
      <c r="AU480" s="1706"/>
      <c r="AV480" s="42"/>
      <c r="AW480" s="42"/>
      <c r="AX480" s="42"/>
      <c r="AY480" s="42"/>
      <c r="AZ480" s="42"/>
      <c r="BA480" s="42"/>
      <c r="BB480" s="42"/>
      <c r="BC480" s="42"/>
      <c r="BD480" s="42"/>
      <c r="BE480" s="42"/>
      <c r="BF480" s="42"/>
      <c r="BG480" s="42"/>
    </row>
    <row r="481" spans="1:64" ht="9.9499999999999993" customHeight="1" x14ac:dyDescent="0.15">
      <c r="A481" s="41"/>
      <c r="B481" s="41"/>
      <c r="C481" s="41"/>
      <c r="D481" s="41"/>
      <c r="E481" s="41"/>
      <c r="F481" s="41"/>
      <c r="G481" s="41"/>
      <c r="H481" s="41"/>
      <c r="I481" s="41"/>
      <c r="J481" s="41"/>
      <c r="K481" s="41"/>
      <c r="L481" s="41"/>
      <c r="M481" s="41"/>
      <c r="N481" s="1706"/>
      <c r="O481" s="1706"/>
      <c r="P481" s="1706"/>
      <c r="Q481" s="1706"/>
      <c r="R481" s="1706"/>
      <c r="S481" s="1706"/>
      <c r="T481" s="1706"/>
      <c r="U481" s="1706"/>
      <c r="V481" s="1706"/>
      <c r="W481" s="1706"/>
      <c r="X481" s="1706"/>
      <c r="Y481" s="1706"/>
      <c r="Z481" s="1706"/>
      <c r="AA481" s="1706"/>
      <c r="AB481" s="1706"/>
      <c r="AC481" s="1706"/>
      <c r="AD481" s="1706"/>
      <c r="AE481" s="1706"/>
      <c r="AF481" s="1706"/>
      <c r="AG481" s="1706"/>
      <c r="AH481" s="1706"/>
      <c r="AI481" s="1706"/>
      <c r="AJ481" s="1706"/>
      <c r="AK481" s="1706"/>
      <c r="AL481" s="1706"/>
      <c r="AM481" s="1706"/>
      <c r="AN481" s="1706"/>
      <c r="AO481" s="1706"/>
      <c r="AP481" s="1706"/>
      <c r="AQ481" s="1706"/>
      <c r="AR481" s="1706"/>
      <c r="AS481" s="1706"/>
      <c r="AT481" s="1706"/>
      <c r="AU481" s="1706"/>
      <c r="AV481" s="42"/>
      <c r="AW481" s="42"/>
      <c r="AX481" s="42"/>
      <c r="AY481" s="42"/>
      <c r="AZ481" s="42"/>
      <c r="BA481" s="42"/>
      <c r="BB481" s="42"/>
      <c r="BC481" s="42"/>
      <c r="BD481" s="42"/>
      <c r="BE481" s="42"/>
      <c r="BF481" s="42"/>
      <c r="BG481" s="42"/>
    </row>
    <row r="482" spans="1:64" ht="9.9499999999999993" customHeight="1" x14ac:dyDescent="0.15">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2"/>
      <c r="AR482" s="42"/>
      <c r="AS482" s="42"/>
      <c r="AT482" s="42"/>
      <c r="AU482" s="42"/>
      <c r="AV482" s="42"/>
      <c r="AW482" s="42"/>
      <c r="AX482" s="42"/>
      <c r="AY482" s="42"/>
      <c r="AZ482" s="42"/>
      <c r="BA482" s="42"/>
      <c r="BB482" s="42"/>
      <c r="BC482" s="214" t="s">
        <v>361</v>
      </c>
      <c r="BD482" s="42"/>
      <c r="BE482" s="42"/>
      <c r="BF482" s="42"/>
      <c r="BG482" s="42"/>
    </row>
    <row r="483" spans="1:64" ht="12" customHeight="1" x14ac:dyDescent="0.15">
      <c r="A483" s="1399" t="s">
        <v>483</v>
      </c>
      <c r="B483" s="1400"/>
      <c r="C483" s="1400"/>
      <c r="D483" s="1400"/>
      <c r="E483" s="1400"/>
      <c r="F483" s="1400"/>
      <c r="G483" s="1400"/>
      <c r="H483" s="1400"/>
      <c r="I483" s="1400"/>
      <c r="J483" s="1400"/>
      <c r="K483" s="1400"/>
      <c r="L483" s="1400"/>
      <c r="M483" s="1400"/>
      <c r="N483" s="1401"/>
      <c r="O483" s="1710">
        <f>IF(ISBLANK('報告書(１葉)'!AH11)," ",'報告書(１葉)'!AH11)</f>
        <v>0</v>
      </c>
      <c r="P483" s="1711"/>
      <c r="Q483" s="1711"/>
      <c r="R483" s="1711"/>
      <c r="S483" s="1711"/>
      <c r="T483" s="1711"/>
      <c r="U483" s="1711"/>
      <c r="V483" s="1711"/>
      <c r="W483" s="1711"/>
      <c r="X483" s="1711"/>
      <c r="Y483" s="1711"/>
      <c r="Z483" s="1711"/>
      <c r="AA483" s="1711"/>
      <c r="AB483" s="1711"/>
      <c r="AC483" s="1711"/>
      <c r="AD483" s="1711"/>
      <c r="AE483" s="1711"/>
      <c r="AF483" s="1711"/>
      <c r="AG483" s="1711"/>
      <c r="AH483" s="1711"/>
      <c r="AI483" s="1711"/>
      <c r="AJ483" s="1711"/>
      <c r="AK483" s="1711"/>
      <c r="AL483" s="1711"/>
      <c r="AM483" s="1711"/>
      <c r="AN483" s="1711"/>
      <c r="AO483" s="1711"/>
      <c r="AP483" s="1711"/>
      <c r="AQ483" s="1711"/>
      <c r="AR483" s="1711"/>
      <c r="AS483" s="1711"/>
      <c r="AT483" s="1711"/>
      <c r="AU483" s="1711"/>
      <c r="AV483" s="1711"/>
      <c r="AW483" s="1711"/>
      <c r="AX483" s="1711"/>
      <c r="AY483" s="1711"/>
      <c r="AZ483" s="1711"/>
      <c r="BA483" s="1711"/>
      <c r="BB483" s="1711"/>
      <c r="BC483" s="1711"/>
      <c r="BD483" s="1711"/>
      <c r="BE483" s="1711"/>
      <c r="BF483" s="1712"/>
      <c r="BG483" s="42"/>
    </row>
    <row r="484" spans="1:64" ht="12" customHeight="1" x14ac:dyDescent="0.15">
      <c r="A484" s="1402"/>
      <c r="B484" s="1403"/>
      <c r="C484" s="1403"/>
      <c r="D484" s="1403"/>
      <c r="E484" s="1403"/>
      <c r="F484" s="1403"/>
      <c r="G484" s="1403"/>
      <c r="H484" s="1403"/>
      <c r="I484" s="1403"/>
      <c r="J484" s="1403"/>
      <c r="K484" s="1403"/>
      <c r="L484" s="1403"/>
      <c r="M484" s="1403"/>
      <c r="N484" s="1404"/>
      <c r="O484" s="1713"/>
      <c r="P484" s="1714"/>
      <c r="Q484" s="1714"/>
      <c r="R484" s="1714"/>
      <c r="S484" s="1714"/>
      <c r="T484" s="1714"/>
      <c r="U484" s="1714"/>
      <c r="V484" s="1714"/>
      <c r="W484" s="1714"/>
      <c r="X484" s="1714"/>
      <c r="Y484" s="1714"/>
      <c r="Z484" s="1714"/>
      <c r="AA484" s="1714"/>
      <c r="AB484" s="1714"/>
      <c r="AC484" s="1714"/>
      <c r="AD484" s="1714"/>
      <c r="AE484" s="1714"/>
      <c r="AF484" s="1714"/>
      <c r="AG484" s="1714"/>
      <c r="AH484" s="1714"/>
      <c r="AI484" s="1714"/>
      <c r="AJ484" s="1714"/>
      <c r="AK484" s="1714"/>
      <c r="AL484" s="1714"/>
      <c r="AM484" s="1714"/>
      <c r="AN484" s="1714"/>
      <c r="AO484" s="1714"/>
      <c r="AP484" s="1714"/>
      <c r="AQ484" s="1714"/>
      <c r="AR484" s="1714"/>
      <c r="AS484" s="1714"/>
      <c r="AT484" s="1714"/>
      <c r="AU484" s="1714"/>
      <c r="AV484" s="1714"/>
      <c r="AW484" s="1714"/>
      <c r="AX484" s="1714"/>
      <c r="AY484" s="1714"/>
      <c r="AZ484" s="1714"/>
      <c r="BA484" s="1714"/>
      <c r="BB484" s="1714"/>
      <c r="BC484" s="1714"/>
      <c r="BD484" s="1714"/>
      <c r="BE484" s="1714"/>
      <c r="BF484" s="1715"/>
      <c r="BG484" s="42"/>
    </row>
    <row r="485" spans="1:64" ht="12" customHeight="1" x14ac:dyDescent="0.15">
      <c r="A485" s="1707"/>
      <c r="B485" s="1708"/>
      <c r="C485" s="1708"/>
      <c r="D485" s="1708"/>
      <c r="E485" s="1708"/>
      <c r="F485" s="1708"/>
      <c r="G485" s="1708"/>
      <c r="H485" s="1708"/>
      <c r="I485" s="1708"/>
      <c r="J485" s="1708"/>
      <c r="K485" s="1708"/>
      <c r="L485" s="1708"/>
      <c r="M485" s="1708"/>
      <c r="N485" s="1709"/>
      <c r="O485" s="1716"/>
      <c r="P485" s="1717"/>
      <c r="Q485" s="1717"/>
      <c r="R485" s="1717"/>
      <c r="S485" s="1717"/>
      <c r="T485" s="1717"/>
      <c r="U485" s="1717"/>
      <c r="V485" s="1717"/>
      <c r="W485" s="1717"/>
      <c r="X485" s="1717"/>
      <c r="Y485" s="1717"/>
      <c r="Z485" s="1717"/>
      <c r="AA485" s="1717"/>
      <c r="AB485" s="1717"/>
      <c r="AC485" s="1717"/>
      <c r="AD485" s="1717"/>
      <c r="AE485" s="1717"/>
      <c r="AF485" s="1717"/>
      <c r="AG485" s="1717"/>
      <c r="AH485" s="1717"/>
      <c r="AI485" s="1717"/>
      <c r="AJ485" s="1717"/>
      <c r="AK485" s="1717"/>
      <c r="AL485" s="1717"/>
      <c r="AM485" s="1717"/>
      <c r="AN485" s="1717"/>
      <c r="AO485" s="1717"/>
      <c r="AP485" s="1717"/>
      <c r="AQ485" s="1717"/>
      <c r="AR485" s="1717"/>
      <c r="AS485" s="1717"/>
      <c r="AT485" s="1717"/>
      <c r="AU485" s="1717"/>
      <c r="AV485" s="1717"/>
      <c r="AW485" s="1717"/>
      <c r="AX485" s="1717"/>
      <c r="AY485" s="1717"/>
      <c r="AZ485" s="1717"/>
      <c r="BA485" s="1717"/>
      <c r="BB485" s="1717"/>
      <c r="BC485" s="1717"/>
      <c r="BD485" s="1717"/>
      <c r="BE485" s="1717"/>
      <c r="BF485" s="1718"/>
      <c r="BG485" s="42"/>
    </row>
    <row r="486" spans="1:64" ht="8.4499999999999993" customHeight="1" x14ac:dyDescent="0.15">
      <c r="A486" s="1719" t="s">
        <v>484</v>
      </c>
      <c r="B486" s="1575"/>
      <c r="C486" s="1575"/>
      <c r="D486" s="1575"/>
      <c r="E486" s="1575"/>
      <c r="F486" s="1575"/>
      <c r="G486" s="1575"/>
      <c r="H486" s="1575"/>
      <c r="I486" s="1575"/>
      <c r="J486" s="1575"/>
      <c r="K486" s="1575"/>
      <c r="L486" s="1575"/>
      <c r="M486" s="1575"/>
      <c r="N486" s="1576"/>
      <c r="O486" s="1574" t="s">
        <v>372</v>
      </c>
      <c r="P486" s="1575"/>
      <c r="Q486" s="1575"/>
      <c r="R486" s="1575"/>
      <c r="S486" s="1575"/>
      <c r="T486" s="1575"/>
      <c r="U486" s="1575"/>
      <c r="V486" s="1575"/>
      <c r="W486" s="1575"/>
      <c r="X486" s="1575"/>
      <c r="Y486" s="1575"/>
      <c r="Z486" s="1575"/>
      <c r="AA486" s="1575"/>
      <c r="AB486" s="1575"/>
      <c r="AC486" s="1575"/>
      <c r="AD486" s="1576"/>
      <c r="AE486" s="1581" t="s">
        <v>478</v>
      </c>
      <c r="AF486" s="1582"/>
      <c r="AG486" s="1582"/>
      <c r="AH486" s="1582"/>
      <c r="AI486" s="1582"/>
      <c r="AJ486" s="1582"/>
      <c r="AK486" s="1582"/>
      <c r="AL486" s="1582"/>
      <c r="AM486" s="1582"/>
      <c r="AN486" s="1582"/>
      <c r="AO486" s="1582"/>
      <c r="AP486" s="1582"/>
      <c r="AQ486" s="1582"/>
      <c r="AR486" s="1582"/>
      <c r="AS486" s="1582"/>
      <c r="AT486" s="1582"/>
      <c r="AU486" s="1582"/>
      <c r="AV486" s="1582"/>
      <c r="AW486" s="1582"/>
      <c r="AX486" s="1582"/>
      <c r="AY486" s="1582"/>
      <c r="AZ486" s="1582"/>
      <c r="BA486" s="1582"/>
      <c r="BB486" s="1582"/>
      <c r="BC486" s="1582"/>
      <c r="BD486" s="1582"/>
      <c r="BE486" s="1582"/>
      <c r="BF486" s="1583"/>
      <c r="BG486" s="42"/>
    </row>
    <row r="487" spans="1:64" ht="8.4499999999999993" customHeight="1" x14ac:dyDescent="0.15">
      <c r="A487" s="1720"/>
      <c r="B487" s="1422"/>
      <c r="C487" s="1422"/>
      <c r="D487" s="1422"/>
      <c r="E487" s="1422"/>
      <c r="F487" s="1422"/>
      <c r="G487" s="1422"/>
      <c r="H487" s="1422"/>
      <c r="I487" s="1422"/>
      <c r="J487" s="1422"/>
      <c r="K487" s="1422"/>
      <c r="L487" s="1422"/>
      <c r="M487" s="1422"/>
      <c r="N487" s="1577"/>
      <c r="O487" s="1421"/>
      <c r="P487" s="1422"/>
      <c r="Q487" s="1422"/>
      <c r="R487" s="1422"/>
      <c r="S487" s="1422"/>
      <c r="T487" s="1422"/>
      <c r="U487" s="1422"/>
      <c r="V487" s="1422"/>
      <c r="W487" s="1422"/>
      <c r="X487" s="1422"/>
      <c r="Y487" s="1422"/>
      <c r="Z487" s="1422"/>
      <c r="AA487" s="1422"/>
      <c r="AB487" s="1422"/>
      <c r="AC487" s="1422"/>
      <c r="AD487" s="1577"/>
      <c r="AE487" s="1584"/>
      <c r="AF487" s="1585"/>
      <c r="AG487" s="1585"/>
      <c r="AH487" s="1585"/>
      <c r="AI487" s="1585"/>
      <c r="AJ487" s="1585"/>
      <c r="AK487" s="1585"/>
      <c r="AL487" s="1585"/>
      <c r="AM487" s="1585"/>
      <c r="AN487" s="1585"/>
      <c r="AO487" s="1585"/>
      <c r="AP487" s="1585"/>
      <c r="AQ487" s="1585"/>
      <c r="AR487" s="1585"/>
      <c r="AS487" s="1585"/>
      <c r="AT487" s="1585"/>
      <c r="AU487" s="1585"/>
      <c r="AV487" s="1585"/>
      <c r="AW487" s="1585"/>
      <c r="AX487" s="1585"/>
      <c r="AY487" s="1585"/>
      <c r="AZ487" s="1585"/>
      <c r="BA487" s="1585"/>
      <c r="BB487" s="1585"/>
      <c r="BC487" s="1585"/>
      <c r="BD487" s="1585"/>
      <c r="BE487" s="1585"/>
      <c r="BF487" s="1586"/>
      <c r="BG487" s="42"/>
    </row>
    <row r="488" spans="1:64" ht="8.4499999999999993" customHeight="1" x14ac:dyDescent="0.15">
      <c r="A488" s="1721"/>
      <c r="B488" s="1579"/>
      <c r="C488" s="1579"/>
      <c r="D488" s="1579"/>
      <c r="E488" s="1579"/>
      <c r="F488" s="1579"/>
      <c r="G488" s="1579"/>
      <c r="H488" s="1579"/>
      <c r="I488" s="1579"/>
      <c r="J488" s="1579"/>
      <c r="K488" s="1579"/>
      <c r="L488" s="1579"/>
      <c r="M488" s="1579"/>
      <c r="N488" s="1580"/>
      <c r="O488" s="1421"/>
      <c r="P488" s="1422"/>
      <c r="Q488" s="1422"/>
      <c r="R488" s="1422"/>
      <c r="S488" s="1422"/>
      <c r="T488" s="1422"/>
      <c r="U488" s="1422"/>
      <c r="V488" s="1422"/>
      <c r="W488" s="1422"/>
      <c r="X488" s="1422"/>
      <c r="Y488" s="1422"/>
      <c r="Z488" s="1422"/>
      <c r="AA488" s="1422"/>
      <c r="AB488" s="1422"/>
      <c r="AC488" s="1422"/>
      <c r="AD488" s="1577"/>
      <c r="AE488" s="1587"/>
      <c r="AF488" s="1588"/>
      <c r="AG488" s="1588"/>
      <c r="AH488" s="1588"/>
      <c r="AI488" s="1588"/>
      <c r="AJ488" s="1588"/>
      <c r="AK488" s="1588"/>
      <c r="AL488" s="1588"/>
      <c r="AM488" s="1588"/>
      <c r="AN488" s="1588"/>
      <c r="AO488" s="1588"/>
      <c r="AP488" s="1588"/>
      <c r="AQ488" s="1588"/>
      <c r="AR488" s="1588"/>
      <c r="AS488" s="1588"/>
      <c r="AT488" s="1588"/>
      <c r="AU488" s="1588"/>
      <c r="AV488" s="1588"/>
      <c r="AW488" s="1588"/>
      <c r="AX488" s="1588"/>
      <c r="AY488" s="1588"/>
      <c r="AZ488" s="1588"/>
      <c r="BA488" s="1588"/>
      <c r="BB488" s="1588"/>
      <c r="BC488" s="1588"/>
      <c r="BD488" s="1588"/>
      <c r="BE488" s="1588"/>
      <c r="BF488" s="1589"/>
      <c r="BG488" s="42"/>
    </row>
    <row r="489" spans="1:64" ht="12.95" customHeight="1" x14ac:dyDescent="0.15">
      <c r="A489" s="1568" t="s">
        <v>470</v>
      </c>
      <c r="B489" s="1569"/>
      <c r="C489" s="1569"/>
      <c r="D489" s="1569"/>
      <c r="E489" s="1569"/>
      <c r="F489" s="1569"/>
      <c r="G489" s="1570"/>
      <c r="H489" s="431" t="s">
        <v>472</v>
      </c>
      <c r="I489" s="431"/>
      <c r="J489" s="431"/>
      <c r="K489" s="431"/>
      <c r="L489" s="431"/>
      <c r="M489" s="431"/>
      <c r="N489" s="431"/>
      <c r="O489" s="1578"/>
      <c r="P489" s="1579"/>
      <c r="Q489" s="1579"/>
      <c r="R489" s="1579"/>
      <c r="S489" s="1579"/>
      <c r="T489" s="1579"/>
      <c r="U489" s="1579"/>
      <c r="V489" s="1579"/>
      <c r="W489" s="1579"/>
      <c r="X489" s="1579"/>
      <c r="Y489" s="1579"/>
      <c r="Z489" s="1579"/>
      <c r="AA489" s="1579"/>
      <c r="AB489" s="1579"/>
      <c r="AC489" s="1579"/>
      <c r="AD489" s="1580"/>
      <c r="AE489" s="431" t="s">
        <v>167</v>
      </c>
      <c r="AF489" s="431"/>
      <c r="AG489" s="431"/>
      <c r="AH489" s="431"/>
      <c r="AI489" s="431"/>
      <c r="AJ489" s="431"/>
      <c r="AK489" s="431"/>
      <c r="AL489" s="431" t="s">
        <v>473</v>
      </c>
      <c r="AM489" s="431"/>
      <c r="AN489" s="431"/>
      <c r="AO489" s="431"/>
      <c r="AP489" s="1571" t="s">
        <v>475</v>
      </c>
      <c r="AQ489" s="1569"/>
      <c r="AR489" s="1569"/>
      <c r="AS489" s="1569"/>
      <c r="AT489" s="1569"/>
      <c r="AU489" s="1569"/>
      <c r="AV489" s="1569"/>
      <c r="AW489" s="1569"/>
      <c r="AX489" s="1572"/>
      <c r="AY489" s="1572"/>
      <c r="AZ489" s="1572"/>
      <c r="BA489" s="1572"/>
      <c r="BB489" s="1572"/>
      <c r="BC489" s="1572"/>
      <c r="BD489" s="1572"/>
      <c r="BE489" s="1572"/>
      <c r="BF489" s="1573"/>
      <c r="BG489" s="42"/>
    </row>
    <row r="490" spans="1:64" ht="12.95" customHeight="1" x14ac:dyDescent="0.15">
      <c r="A490" s="1641"/>
      <c r="B490" s="1642"/>
      <c r="C490" s="1642"/>
      <c r="D490" s="1642"/>
      <c r="E490" s="1642"/>
      <c r="F490" s="1642"/>
      <c r="G490" s="1642"/>
      <c r="H490" s="963"/>
      <c r="I490" s="964"/>
      <c r="J490" s="964"/>
      <c r="K490" s="964"/>
      <c r="L490" s="964"/>
      <c r="M490" s="964"/>
      <c r="N490" s="965"/>
      <c r="O490" s="1725"/>
      <c r="P490" s="1725"/>
      <c r="Q490" s="1725"/>
      <c r="R490" s="1725"/>
      <c r="S490" s="1725"/>
      <c r="T490" s="1725"/>
      <c r="U490" s="1725"/>
      <c r="V490" s="1725"/>
      <c r="W490" s="1725"/>
      <c r="X490" s="1725"/>
      <c r="Y490" s="1725"/>
      <c r="Z490" s="1725"/>
      <c r="AA490" s="1725"/>
      <c r="AB490" s="1725"/>
      <c r="AC490" s="1725"/>
      <c r="AD490" s="1725"/>
      <c r="AE490" s="1590"/>
      <c r="AF490" s="1591"/>
      <c r="AG490" s="1591"/>
      <c r="AH490" s="1591"/>
      <c r="AI490" s="1591"/>
      <c r="AJ490" s="1591"/>
      <c r="AK490" s="1591"/>
      <c r="AL490" s="1592"/>
      <c r="AM490" s="1593"/>
      <c r="AN490" s="1593"/>
      <c r="AO490" s="1594"/>
      <c r="AP490" s="1595"/>
      <c r="AQ490" s="1595"/>
      <c r="AR490" s="1595"/>
      <c r="AS490" s="1595"/>
      <c r="AT490" s="1595"/>
      <c r="AU490" s="1595"/>
      <c r="AV490" s="1595"/>
      <c r="AW490" s="1595"/>
      <c r="AX490" s="238" t="s">
        <v>386</v>
      </c>
      <c r="AY490" s="1595"/>
      <c r="AZ490" s="1595"/>
      <c r="BA490" s="1595"/>
      <c r="BB490" s="1595"/>
      <c r="BC490" s="1595"/>
      <c r="BD490" s="1595"/>
      <c r="BE490" s="1595"/>
      <c r="BF490" s="1595"/>
      <c r="BG490" s="45"/>
      <c r="BH490" s="80"/>
      <c r="BI490" s="80"/>
      <c r="BJ490" s="80"/>
      <c r="BK490" s="80"/>
      <c r="BL490" s="80"/>
    </row>
    <row r="491" spans="1:64" ht="12.95" customHeight="1" x14ac:dyDescent="0.15">
      <c r="A491" s="1643"/>
      <c r="B491" s="1644"/>
      <c r="C491" s="1644"/>
      <c r="D491" s="1644"/>
      <c r="E491" s="1644"/>
      <c r="F491" s="1644"/>
      <c r="G491" s="1644"/>
      <c r="H491" s="1722"/>
      <c r="I491" s="1723"/>
      <c r="J491" s="1723"/>
      <c r="K491" s="1723"/>
      <c r="L491" s="1723"/>
      <c r="M491" s="1723"/>
      <c r="N491" s="1724"/>
      <c r="O491" s="1726"/>
      <c r="P491" s="1726"/>
      <c r="Q491" s="1726"/>
      <c r="R491" s="1726"/>
      <c r="S491" s="1726"/>
      <c r="T491" s="1726"/>
      <c r="U491" s="1726"/>
      <c r="V491" s="1726"/>
      <c r="W491" s="1726"/>
      <c r="X491" s="1726"/>
      <c r="Y491" s="1726"/>
      <c r="Z491" s="1726"/>
      <c r="AA491" s="1726"/>
      <c r="AB491" s="1726"/>
      <c r="AC491" s="1726"/>
      <c r="AD491" s="1726"/>
      <c r="AE491" s="1592"/>
      <c r="AF491" s="1593"/>
      <c r="AG491" s="1593"/>
      <c r="AH491" s="1593"/>
      <c r="AI491" s="1593"/>
      <c r="AJ491" s="1593"/>
      <c r="AK491" s="1593"/>
      <c r="AL491" s="1592"/>
      <c r="AM491" s="1593"/>
      <c r="AN491" s="1593"/>
      <c r="AO491" s="1594"/>
      <c r="AP491" s="1595"/>
      <c r="AQ491" s="1595"/>
      <c r="AR491" s="1595"/>
      <c r="AS491" s="1595"/>
      <c r="AT491" s="1595"/>
      <c r="AU491" s="1595"/>
      <c r="AV491" s="1595"/>
      <c r="AW491" s="1595"/>
      <c r="AX491" s="238" t="s">
        <v>386</v>
      </c>
      <c r="AY491" s="1595"/>
      <c r="AZ491" s="1595"/>
      <c r="BA491" s="1595"/>
      <c r="BB491" s="1595"/>
      <c r="BC491" s="1595"/>
      <c r="BD491" s="1595"/>
      <c r="BE491" s="1595"/>
      <c r="BF491" s="1595"/>
      <c r="BG491" s="45"/>
      <c r="BH491" s="80"/>
      <c r="BI491" s="80"/>
      <c r="BJ491" s="80"/>
      <c r="BK491" s="80"/>
      <c r="BL491" s="80"/>
    </row>
    <row r="492" spans="1:64" ht="12.95" customHeight="1" x14ac:dyDescent="0.15">
      <c r="A492" s="1643"/>
      <c r="B492" s="1644"/>
      <c r="C492" s="1644"/>
      <c r="D492" s="1644"/>
      <c r="E492" s="1644"/>
      <c r="F492" s="1644"/>
      <c r="G492" s="1644"/>
      <c r="H492" s="1722"/>
      <c r="I492" s="1723"/>
      <c r="J492" s="1723"/>
      <c r="K492" s="1723"/>
      <c r="L492" s="1723"/>
      <c r="M492" s="1723"/>
      <c r="N492" s="1724"/>
      <c r="O492" s="1726"/>
      <c r="P492" s="1726"/>
      <c r="Q492" s="1726"/>
      <c r="R492" s="1726"/>
      <c r="S492" s="1726"/>
      <c r="T492" s="1726"/>
      <c r="U492" s="1726"/>
      <c r="V492" s="1726"/>
      <c r="W492" s="1726"/>
      <c r="X492" s="1726"/>
      <c r="Y492" s="1726"/>
      <c r="Z492" s="1726"/>
      <c r="AA492" s="1726"/>
      <c r="AB492" s="1726"/>
      <c r="AC492" s="1726"/>
      <c r="AD492" s="1726"/>
      <c r="AE492" s="1592"/>
      <c r="AF492" s="1593"/>
      <c r="AG492" s="1593"/>
      <c r="AH492" s="1593"/>
      <c r="AI492" s="1593"/>
      <c r="AJ492" s="1593"/>
      <c r="AK492" s="1593"/>
      <c r="AL492" s="1592"/>
      <c r="AM492" s="1593"/>
      <c r="AN492" s="1593"/>
      <c r="AO492" s="1594"/>
      <c r="AP492" s="1595"/>
      <c r="AQ492" s="1595"/>
      <c r="AR492" s="1595"/>
      <c r="AS492" s="1595"/>
      <c r="AT492" s="1595"/>
      <c r="AU492" s="1595"/>
      <c r="AV492" s="1595"/>
      <c r="AW492" s="1595"/>
      <c r="AX492" s="238" t="s">
        <v>386</v>
      </c>
      <c r="AY492" s="1595"/>
      <c r="AZ492" s="1595"/>
      <c r="BA492" s="1595"/>
      <c r="BB492" s="1595"/>
      <c r="BC492" s="1595"/>
      <c r="BD492" s="1595"/>
      <c r="BE492" s="1595"/>
      <c r="BF492" s="1595"/>
      <c r="BG492" s="45"/>
      <c r="BH492" s="80"/>
      <c r="BI492" s="80"/>
      <c r="BJ492" s="80"/>
      <c r="BK492" s="80"/>
      <c r="BL492" s="80"/>
    </row>
    <row r="493" spans="1:64" ht="12.95" customHeight="1" x14ac:dyDescent="0.15">
      <c r="A493" s="1648"/>
      <c r="B493" s="1649"/>
      <c r="C493" s="1649"/>
      <c r="D493" s="1649"/>
      <c r="E493" s="1649"/>
      <c r="F493" s="1649"/>
      <c r="G493" s="1649"/>
      <c r="H493" s="1722"/>
      <c r="I493" s="1723"/>
      <c r="J493" s="1723"/>
      <c r="K493" s="1723"/>
      <c r="L493" s="1723"/>
      <c r="M493" s="1723"/>
      <c r="N493" s="1724"/>
      <c r="O493" s="1727"/>
      <c r="P493" s="1727"/>
      <c r="Q493" s="1727"/>
      <c r="R493" s="1727"/>
      <c r="S493" s="1727"/>
      <c r="T493" s="1727"/>
      <c r="U493" s="1727"/>
      <c r="V493" s="1727"/>
      <c r="W493" s="1727"/>
      <c r="X493" s="1727"/>
      <c r="Y493" s="1727"/>
      <c r="Z493" s="1727"/>
      <c r="AA493" s="1727"/>
      <c r="AB493" s="1727"/>
      <c r="AC493" s="1727"/>
      <c r="AD493" s="1727"/>
      <c r="AE493" s="1592"/>
      <c r="AF493" s="1593"/>
      <c r="AG493" s="1593"/>
      <c r="AH493" s="1593"/>
      <c r="AI493" s="1593"/>
      <c r="AJ493" s="1593"/>
      <c r="AK493" s="1593"/>
      <c r="AL493" s="1592"/>
      <c r="AM493" s="1593"/>
      <c r="AN493" s="1593"/>
      <c r="AO493" s="1594"/>
      <c r="AP493" s="1595"/>
      <c r="AQ493" s="1595"/>
      <c r="AR493" s="1595"/>
      <c r="AS493" s="1595"/>
      <c r="AT493" s="1595"/>
      <c r="AU493" s="1595"/>
      <c r="AV493" s="1595"/>
      <c r="AW493" s="1595"/>
      <c r="AX493" s="238" t="s">
        <v>386</v>
      </c>
      <c r="AY493" s="1595"/>
      <c r="AZ493" s="1595"/>
      <c r="BA493" s="1595"/>
      <c r="BB493" s="1595"/>
      <c r="BC493" s="1595"/>
      <c r="BD493" s="1595"/>
      <c r="BE493" s="1595"/>
      <c r="BF493" s="1595"/>
      <c r="BG493" s="45"/>
      <c r="BH493" s="80"/>
      <c r="BI493" s="80"/>
      <c r="BJ493" s="80"/>
      <c r="BK493" s="80"/>
      <c r="BL493" s="80"/>
    </row>
    <row r="494" spans="1:64" ht="12.95" customHeight="1" x14ac:dyDescent="0.15">
      <c r="A494" s="1650"/>
      <c r="B494" s="1651"/>
      <c r="C494" s="1651"/>
      <c r="D494" s="1651"/>
      <c r="E494" s="1651"/>
      <c r="F494" s="1651"/>
      <c r="G494" s="1651"/>
      <c r="H494" s="966"/>
      <c r="I494" s="967"/>
      <c r="J494" s="967"/>
      <c r="K494" s="967"/>
      <c r="L494" s="967"/>
      <c r="M494" s="967"/>
      <c r="N494" s="968"/>
      <c r="O494" s="1728"/>
      <c r="P494" s="1728"/>
      <c r="Q494" s="1728"/>
      <c r="R494" s="1728"/>
      <c r="S494" s="1728"/>
      <c r="T494" s="1728"/>
      <c r="U494" s="1728"/>
      <c r="V494" s="1728"/>
      <c r="W494" s="1728"/>
      <c r="X494" s="1728"/>
      <c r="Y494" s="1728"/>
      <c r="Z494" s="1728"/>
      <c r="AA494" s="1728"/>
      <c r="AB494" s="1728"/>
      <c r="AC494" s="1728"/>
      <c r="AD494" s="1728"/>
      <c r="AE494" s="1592"/>
      <c r="AF494" s="1593"/>
      <c r="AG494" s="1593"/>
      <c r="AH494" s="1593"/>
      <c r="AI494" s="1593"/>
      <c r="AJ494" s="1593"/>
      <c r="AK494" s="1593"/>
      <c r="AL494" s="1592"/>
      <c r="AM494" s="1593"/>
      <c r="AN494" s="1593"/>
      <c r="AO494" s="1594"/>
      <c r="AP494" s="1595"/>
      <c r="AQ494" s="1595"/>
      <c r="AR494" s="1595"/>
      <c r="AS494" s="1595"/>
      <c r="AT494" s="1595"/>
      <c r="AU494" s="1595"/>
      <c r="AV494" s="1595"/>
      <c r="AW494" s="1595"/>
      <c r="AX494" s="238" t="s">
        <v>386</v>
      </c>
      <c r="AY494" s="1595"/>
      <c r="AZ494" s="1595"/>
      <c r="BA494" s="1595"/>
      <c r="BB494" s="1595"/>
      <c r="BC494" s="1595"/>
      <c r="BD494" s="1595"/>
      <c r="BE494" s="1595"/>
      <c r="BF494" s="1595"/>
      <c r="BG494" s="45"/>
      <c r="BH494" s="80"/>
      <c r="BI494" s="80"/>
      <c r="BJ494" s="80"/>
      <c r="BK494" s="80"/>
      <c r="BL494" s="80"/>
    </row>
    <row r="495" spans="1:64" ht="12.95" customHeight="1" x14ac:dyDescent="0.15">
      <c r="A495" s="1641"/>
      <c r="B495" s="1642"/>
      <c r="C495" s="1642"/>
      <c r="D495" s="1642"/>
      <c r="E495" s="1642"/>
      <c r="F495" s="1642"/>
      <c r="G495" s="1642"/>
      <c r="H495" s="963"/>
      <c r="I495" s="964"/>
      <c r="J495" s="964"/>
      <c r="K495" s="964"/>
      <c r="L495" s="964"/>
      <c r="M495" s="964"/>
      <c r="N495" s="965"/>
      <c r="O495" s="1725"/>
      <c r="P495" s="1725"/>
      <c r="Q495" s="1725"/>
      <c r="R495" s="1725"/>
      <c r="S495" s="1725"/>
      <c r="T495" s="1725"/>
      <c r="U495" s="1725"/>
      <c r="V495" s="1725"/>
      <c r="W495" s="1725"/>
      <c r="X495" s="1725"/>
      <c r="Y495" s="1725"/>
      <c r="Z495" s="1725"/>
      <c r="AA495" s="1725"/>
      <c r="AB495" s="1725"/>
      <c r="AC495" s="1725"/>
      <c r="AD495" s="1725"/>
      <c r="AE495" s="1592"/>
      <c r="AF495" s="1593"/>
      <c r="AG495" s="1593"/>
      <c r="AH495" s="1593"/>
      <c r="AI495" s="1593"/>
      <c r="AJ495" s="1593"/>
      <c r="AK495" s="1594"/>
      <c r="AL495" s="1592"/>
      <c r="AM495" s="1593"/>
      <c r="AN495" s="1593"/>
      <c r="AO495" s="1594"/>
      <c r="AP495" s="1595"/>
      <c r="AQ495" s="1595"/>
      <c r="AR495" s="1595"/>
      <c r="AS495" s="1595"/>
      <c r="AT495" s="1595"/>
      <c r="AU495" s="1595"/>
      <c r="AV495" s="1595"/>
      <c r="AW495" s="1595"/>
      <c r="AX495" s="238" t="s">
        <v>386</v>
      </c>
      <c r="AY495" s="1595"/>
      <c r="AZ495" s="1595"/>
      <c r="BA495" s="1595"/>
      <c r="BB495" s="1595"/>
      <c r="BC495" s="1595"/>
      <c r="BD495" s="1595"/>
      <c r="BE495" s="1595"/>
      <c r="BF495" s="1595"/>
      <c r="BG495" s="45"/>
      <c r="BH495" s="80"/>
      <c r="BI495" s="80"/>
      <c r="BJ495" s="80"/>
      <c r="BK495" s="80"/>
      <c r="BL495" s="80"/>
    </row>
    <row r="496" spans="1:64" ht="12.95" customHeight="1" x14ac:dyDescent="0.15">
      <c r="A496" s="1643"/>
      <c r="B496" s="1644"/>
      <c r="C496" s="1644"/>
      <c r="D496" s="1644"/>
      <c r="E496" s="1644"/>
      <c r="F496" s="1644"/>
      <c r="G496" s="1644"/>
      <c r="H496" s="1722"/>
      <c r="I496" s="1723"/>
      <c r="J496" s="1723"/>
      <c r="K496" s="1723"/>
      <c r="L496" s="1723"/>
      <c r="M496" s="1723"/>
      <c r="N496" s="1724"/>
      <c r="O496" s="1726"/>
      <c r="P496" s="1726"/>
      <c r="Q496" s="1726"/>
      <c r="R496" s="1726"/>
      <c r="S496" s="1726"/>
      <c r="T496" s="1726"/>
      <c r="U496" s="1726"/>
      <c r="V496" s="1726"/>
      <c r="W496" s="1726"/>
      <c r="X496" s="1726"/>
      <c r="Y496" s="1726"/>
      <c r="Z496" s="1726"/>
      <c r="AA496" s="1726"/>
      <c r="AB496" s="1726"/>
      <c r="AC496" s="1726"/>
      <c r="AD496" s="1726"/>
      <c r="AE496" s="1592"/>
      <c r="AF496" s="1593"/>
      <c r="AG496" s="1593"/>
      <c r="AH496" s="1593"/>
      <c r="AI496" s="1593"/>
      <c r="AJ496" s="1593"/>
      <c r="AK496" s="1594"/>
      <c r="AL496" s="1592"/>
      <c r="AM496" s="1593"/>
      <c r="AN496" s="1593"/>
      <c r="AO496" s="1594"/>
      <c r="AP496" s="1595"/>
      <c r="AQ496" s="1595"/>
      <c r="AR496" s="1595"/>
      <c r="AS496" s="1595"/>
      <c r="AT496" s="1595"/>
      <c r="AU496" s="1595"/>
      <c r="AV496" s="1595"/>
      <c r="AW496" s="1595"/>
      <c r="AX496" s="238" t="s">
        <v>386</v>
      </c>
      <c r="AY496" s="1595"/>
      <c r="AZ496" s="1595"/>
      <c r="BA496" s="1595"/>
      <c r="BB496" s="1595"/>
      <c r="BC496" s="1595"/>
      <c r="BD496" s="1595"/>
      <c r="BE496" s="1595"/>
      <c r="BF496" s="1595"/>
      <c r="BG496" s="45"/>
      <c r="BH496" s="80"/>
      <c r="BI496" s="80"/>
      <c r="BJ496" s="80"/>
      <c r="BK496" s="80"/>
      <c r="BL496" s="80"/>
    </row>
    <row r="497" spans="1:64" ht="12.95" customHeight="1" x14ac:dyDescent="0.15">
      <c r="A497" s="1643"/>
      <c r="B497" s="1644"/>
      <c r="C497" s="1644"/>
      <c r="D497" s="1644"/>
      <c r="E497" s="1644"/>
      <c r="F497" s="1644"/>
      <c r="G497" s="1644"/>
      <c r="H497" s="1722"/>
      <c r="I497" s="1723"/>
      <c r="J497" s="1723"/>
      <c r="K497" s="1723"/>
      <c r="L497" s="1723"/>
      <c r="M497" s="1723"/>
      <c r="N497" s="1724"/>
      <c r="O497" s="1726"/>
      <c r="P497" s="1726"/>
      <c r="Q497" s="1726"/>
      <c r="R497" s="1726"/>
      <c r="S497" s="1726"/>
      <c r="T497" s="1726"/>
      <c r="U497" s="1726"/>
      <c r="V497" s="1726"/>
      <c r="W497" s="1726"/>
      <c r="X497" s="1726"/>
      <c r="Y497" s="1726"/>
      <c r="Z497" s="1726"/>
      <c r="AA497" s="1726"/>
      <c r="AB497" s="1726"/>
      <c r="AC497" s="1726"/>
      <c r="AD497" s="1726"/>
      <c r="AE497" s="1592"/>
      <c r="AF497" s="1593"/>
      <c r="AG497" s="1593"/>
      <c r="AH497" s="1593"/>
      <c r="AI497" s="1593"/>
      <c r="AJ497" s="1593"/>
      <c r="AK497" s="1594"/>
      <c r="AL497" s="1592"/>
      <c r="AM497" s="1593"/>
      <c r="AN497" s="1593"/>
      <c r="AO497" s="1594"/>
      <c r="AP497" s="1595"/>
      <c r="AQ497" s="1595"/>
      <c r="AR497" s="1595"/>
      <c r="AS497" s="1595"/>
      <c r="AT497" s="1595"/>
      <c r="AU497" s="1595"/>
      <c r="AV497" s="1595"/>
      <c r="AW497" s="1595"/>
      <c r="AX497" s="238" t="s">
        <v>386</v>
      </c>
      <c r="AY497" s="1595"/>
      <c r="AZ497" s="1595"/>
      <c r="BA497" s="1595"/>
      <c r="BB497" s="1595"/>
      <c r="BC497" s="1595"/>
      <c r="BD497" s="1595"/>
      <c r="BE497" s="1595"/>
      <c r="BF497" s="1595"/>
      <c r="BG497" s="45"/>
      <c r="BH497" s="80"/>
      <c r="BI497" s="80"/>
      <c r="BJ497" s="80"/>
      <c r="BK497" s="80"/>
      <c r="BL497" s="80"/>
    </row>
    <row r="498" spans="1:64" ht="12.95" customHeight="1" x14ac:dyDescent="0.15">
      <c r="A498" s="1648"/>
      <c r="B498" s="1649"/>
      <c r="C498" s="1649"/>
      <c r="D498" s="1649"/>
      <c r="E498" s="1649"/>
      <c r="F498" s="1649"/>
      <c r="G498" s="1649"/>
      <c r="H498" s="1722"/>
      <c r="I498" s="1723"/>
      <c r="J498" s="1723"/>
      <c r="K498" s="1723"/>
      <c r="L498" s="1723"/>
      <c r="M498" s="1723"/>
      <c r="N498" s="1724"/>
      <c r="O498" s="1727"/>
      <c r="P498" s="1727"/>
      <c r="Q498" s="1727"/>
      <c r="R498" s="1727"/>
      <c r="S498" s="1727"/>
      <c r="T498" s="1727"/>
      <c r="U498" s="1727"/>
      <c r="V498" s="1727"/>
      <c r="W498" s="1727"/>
      <c r="X498" s="1727"/>
      <c r="Y498" s="1727"/>
      <c r="Z498" s="1727"/>
      <c r="AA498" s="1727"/>
      <c r="AB498" s="1727"/>
      <c r="AC498" s="1727"/>
      <c r="AD498" s="1727"/>
      <c r="AE498" s="1592"/>
      <c r="AF498" s="1593"/>
      <c r="AG498" s="1593"/>
      <c r="AH498" s="1593"/>
      <c r="AI498" s="1593"/>
      <c r="AJ498" s="1593"/>
      <c r="AK498" s="1594"/>
      <c r="AL498" s="1592"/>
      <c r="AM498" s="1593"/>
      <c r="AN498" s="1593"/>
      <c r="AO498" s="1594"/>
      <c r="AP498" s="1595"/>
      <c r="AQ498" s="1595"/>
      <c r="AR498" s="1595"/>
      <c r="AS498" s="1595"/>
      <c r="AT498" s="1595"/>
      <c r="AU498" s="1595"/>
      <c r="AV498" s="1595"/>
      <c r="AW498" s="1595"/>
      <c r="AX498" s="238" t="s">
        <v>386</v>
      </c>
      <c r="AY498" s="1595"/>
      <c r="AZ498" s="1595"/>
      <c r="BA498" s="1595"/>
      <c r="BB498" s="1595"/>
      <c r="BC498" s="1595"/>
      <c r="BD498" s="1595"/>
      <c r="BE498" s="1595"/>
      <c r="BF498" s="1595"/>
      <c r="BG498" s="45"/>
      <c r="BH498" s="80"/>
      <c r="BI498" s="80"/>
      <c r="BJ498" s="80"/>
      <c r="BK498" s="80"/>
      <c r="BL498" s="80"/>
    </row>
    <row r="499" spans="1:64" ht="12.95" customHeight="1" x14ac:dyDescent="0.15">
      <c r="A499" s="1650"/>
      <c r="B499" s="1651"/>
      <c r="C499" s="1651"/>
      <c r="D499" s="1651"/>
      <c r="E499" s="1651"/>
      <c r="F499" s="1651"/>
      <c r="G499" s="1651"/>
      <c r="H499" s="966"/>
      <c r="I499" s="967"/>
      <c r="J499" s="967"/>
      <c r="K499" s="967"/>
      <c r="L499" s="967"/>
      <c r="M499" s="967"/>
      <c r="N499" s="968"/>
      <c r="O499" s="1728"/>
      <c r="P499" s="1728"/>
      <c r="Q499" s="1728"/>
      <c r="R499" s="1728"/>
      <c r="S499" s="1728"/>
      <c r="T499" s="1728"/>
      <c r="U499" s="1728"/>
      <c r="V499" s="1728"/>
      <c r="W499" s="1728"/>
      <c r="X499" s="1728"/>
      <c r="Y499" s="1728"/>
      <c r="Z499" s="1728"/>
      <c r="AA499" s="1728"/>
      <c r="AB499" s="1728"/>
      <c r="AC499" s="1728"/>
      <c r="AD499" s="1728"/>
      <c r="AE499" s="1592"/>
      <c r="AF499" s="1593"/>
      <c r="AG499" s="1593"/>
      <c r="AH499" s="1593"/>
      <c r="AI499" s="1593"/>
      <c r="AJ499" s="1593"/>
      <c r="AK499" s="1594"/>
      <c r="AL499" s="1592"/>
      <c r="AM499" s="1593"/>
      <c r="AN499" s="1593"/>
      <c r="AO499" s="1594"/>
      <c r="AP499" s="1595"/>
      <c r="AQ499" s="1595"/>
      <c r="AR499" s="1595"/>
      <c r="AS499" s="1595"/>
      <c r="AT499" s="1595"/>
      <c r="AU499" s="1595"/>
      <c r="AV499" s="1595"/>
      <c r="AW499" s="1595"/>
      <c r="AX499" s="238" t="s">
        <v>386</v>
      </c>
      <c r="AY499" s="1595"/>
      <c r="AZ499" s="1595"/>
      <c r="BA499" s="1595"/>
      <c r="BB499" s="1595"/>
      <c r="BC499" s="1595"/>
      <c r="BD499" s="1595"/>
      <c r="BE499" s="1595"/>
      <c r="BF499" s="1595"/>
      <c r="BG499" s="45"/>
      <c r="BH499" s="80"/>
      <c r="BI499" s="80"/>
      <c r="BJ499" s="80"/>
      <c r="BK499" s="80"/>
      <c r="BL499" s="80"/>
    </row>
    <row r="500" spans="1:64" ht="12.95" customHeight="1" x14ac:dyDescent="0.15">
      <c r="A500" s="1641"/>
      <c r="B500" s="1642"/>
      <c r="C500" s="1642"/>
      <c r="D500" s="1642"/>
      <c r="E500" s="1642"/>
      <c r="F500" s="1642"/>
      <c r="G500" s="1642"/>
      <c r="H500" s="963"/>
      <c r="I500" s="964"/>
      <c r="J500" s="964"/>
      <c r="K500" s="964"/>
      <c r="L500" s="964"/>
      <c r="M500" s="964"/>
      <c r="N500" s="965"/>
      <c r="O500" s="1725"/>
      <c r="P500" s="1725"/>
      <c r="Q500" s="1725"/>
      <c r="R500" s="1725"/>
      <c r="S500" s="1725"/>
      <c r="T500" s="1725"/>
      <c r="U500" s="1725"/>
      <c r="V500" s="1725"/>
      <c r="W500" s="1725"/>
      <c r="X500" s="1725"/>
      <c r="Y500" s="1725"/>
      <c r="Z500" s="1725"/>
      <c r="AA500" s="1725"/>
      <c r="AB500" s="1725"/>
      <c r="AC500" s="1725"/>
      <c r="AD500" s="1725"/>
      <c r="AE500" s="1592"/>
      <c r="AF500" s="1593"/>
      <c r="AG500" s="1593"/>
      <c r="AH500" s="1593"/>
      <c r="AI500" s="1593"/>
      <c r="AJ500" s="1593"/>
      <c r="AK500" s="1594"/>
      <c r="AL500" s="1592"/>
      <c r="AM500" s="1593"/>
      <c r="AN500" s="1593"/>
      <c r="AO500" s="1594"/>
      <c r="AP500" s="1595"/>
      <c r="AQ500" s="1595"/>
      <c r="AR500" s="1595"/>
      <c r="AS500" s="1595"/>
      <c r="AT500" s="1595"/>
      <c r="AU500" s="1595"/>
      <c r="AV500" s="1595"/>
      <c r="AW500" s="1595"/>
      <c r="AX500" s="238" t="s">
        <v>386</v>
      </c>
      <c r="AY500" s="1595"/>
      <c r="AZ500" s="1595"/>
      <c r="BA500" s="1595"/>
      <c r="BB500" s="1595"/>
      <c r="BC500" s="1595"/>
      <c r="BD500" s="1595"/>
      <c r="BE500" s="1595"/>
      <c r="BF500" s="1595"/>
      <c r="BG500" s="45"/>
      <c r="BH500" s="80"/>
      <c r="BI500" s="80"/>
      <c r="BJ500" s="80"/>
      <c r="BK500" s="80"/>
      <c r="BL500" s="80"/>
    </row>
    <row r="501" spans="1:64" ht="12.95" customHeight="1" x14ac:dyDescent="0.15">
      <c r="A501" s="1643"/>
      <c r="B501" s="1644"/>
      <c r="C501" s="1644"/>
      <c r="D501" s="1644"/>
      <c r="E501" s="1644"/>
      <c r="F501" s="1644"/>
      <c r="G501" s="1644"/>
      <c r="H501" s="1722"/>
      <c r="I501" s="1723"/>
      <c r="J501" s="1723"/>
      <c r="K501" s="1723"/>
      <c r="L501" s="1723"/>
      <c r="M501" s="1723"/>
      <c r="N501" s="1724"/>
      <c r="O501" s="1726"/>
      <c r="P501" s="1726"/>
      <c r="Q501" s="1726"/>
      <c r="R501" s="1726"/>
      <c r="S501" s="1726"/>
      <c r="T501" s="1726"/>
      <c r="U501" s="1726"/>
      <c r="V501" s="1726"/>
      <c r="W501" s="1726"/>
      <c r="X501" s="1726"/>
      <c r="Y501" s="1726"/>
      <c r="Z501" s="1726"/>
      <c r="AA501" s="1726"/>
      <c r="AB501" s="1726"/>
      <c r="AC501" s="1726"/>
      <c r="AD501" s="1726"/>
      <c r="AE501" s="1592"/>
      <c r="AF501" s="1593"/>
      <c r="AG501" s="1593"/>
      <c r="AH501" s="1593"/>
      <c r="AI501" s="1593"/>
      <c r="AJ501" s="1593"/>
      <c r="AK501" s="1594"/>
      <c r="AL501" s="1592"/>
      <c r="AM501" s="1593"/>
      <c r="AN501" s="1593"/>
      <c r="AO501" s="1594"/>
      <c r="AP501" s="1595"/>
      <c r="AQ501" s="1595"/>
      <c r="AR501" s="1595"/>
      <c r="AS501" s="1595"/>
      <c r="AT501" s="1595"/>
      <c r="AU501" s="1595"/>
      <c r="AV501" s="1595"/>
      <c r="AW501" s="1595"/>
      <c r="AX501" s="238" t="s">
        <v>386</v>
      </c>
      <c r="AY501" s="1595"/>
      <c r="AZ501" s="1595"/>
      <c r="BA501" s="1595"/>
      <c r="BB501" s="1595"/>
      <c r="BC501" s="1595"/>
      <c r="BD501" s="1595"/>
      <c r="BE501" s="1595"/>
      <c r="BF501" s="1595"/>
      <c r="BG501" s="45"/>
      <c r="BH501" s="80"/>
      <c r="BI501" s="80"/>
      <c r="BJ501" s="80"/>
      <c r="BK501" s="80"/>
      <c r="BL501" s="80"/>
    </row>
    <row r="502" spans="1:64" ht="12.95" customHeight="1" x14ac:dyDescent="0.15">
      <c r="A502" s="1643"/>
      <c r="B502" s="1644"/>
      <c r="C502" s="1644"/>
      <c r="D502" s="1644"/>
      <c r="E502" s="1644"/>
      <c r="F502" s="1644"/>
      <c r="G502" s="1644"/>
      <c r="H502" s="1722"/>
      <c r="I502" s="1723"/>
      <c r="J502" s="1723"/>
      <c r="K502" s="1723"/>
      <c r="L502" s="1723"/>
      <c r="M502" s="1723"/>
      <c r="N502" s="1724"/>
      <c r="O502" s="1726"/>
      <c r="P502" s="1726"/>
      <c r="Q502" s="1726"/>
      <c r="R502" s="1726"/>
      <c r="S502" s="1726"/>
      <c r="T502" s="1726"/>
      <c r="U502" s="1726"/>
      <c r="V502" s="1726"/>
      <c r="W502" s="1726"/>
      <c r="X502" s="1726"/>
      <c r="Y502" s="1726"/>
      <c r="Z502" s="1726"/>
      <c r="AA502" s="1726"/>
      <c r="AB502" s="1726"/>
      <c r="AC502" s="1726"/>
      <c r="AD502" s="1726"/>
      <c r="AE502" s="1592"/>
      <c r="AF502" s="1593"/>
      <c r="AG502" s="1593"/>
      <c r="AH502" s="1593"/>
      <c r="AI502" s="1593"/>
      <c r="AJ502" s="1593"/>
      <c r="AK502" s="1594"/>
      <c r="AL502" s="1592"/>
      <c r="AM502" s="1593"/>
      <c r="AN502" s="1593"/>
      <c r="AO502" s="1594"/>
      <c r="AP502" s="1595"/>
      <c r="AQ502" s="1595"/>
      <c r="AR502" s="1595"/>
      <c r="AS502" s="1595"/>
      <c r="AT502" s="1595"/>
      <c r="AU502" s="1595"/>
      <c r="AV502" s="1595"/>
      <c r="AW502" s="1595"/>
      <c r="AX502" s="238" t="s">
        <v>386</v>
      </c>
      <c r="AY502" s="1595"/>
      <c r="AZ502" s="1595"/>
      <c r="BA502" s="1595"/>
      <c r="BB502" s="1595"/>
      <c r="BC502" s="1595"/>
      <c r="BD502" s="1595"/>
      <c r="BE502" s="1595"/>
      <c r="BF502" s="1595"/>
      <c r="BG502" s="45"/>
      <c r="BH502" s="80"/>
      <c r="BI502" s="80"/>
      <c r="BJ502" s="80"/>
      <c r="BK502" s="80"/>
      <c r="BL502" s="80"/>
    </row>
    <row r="503" spans="1:64" ht="12.95" customHeight="1" x14ac:dyDescent="0.15">
      <c r="A503" s="1648"/>
      <c r="B503" s="1649"/>
      <c r="C503" s="1649"/>
      <c r="D503" s="1649"/>
      <c r="E503" s="1649"/>
      <c r="F503" s="1649"/>
      <c r="G503" s="1649"/>
      <c r="H503" s="1722"/>
      <c r="I503" s="1723"/>
      <c r="J503" s="1723"/>
      <c r="K503" s="1723"/>
      <c r="L503" s="1723"/>
      <c r="M503" s="1723"/>
      <c r="N503" s="1724"/>
      <c r="O503" s="1727"/>
      <c r="P503" s="1727"/>
      <c r="Q503" s="1727"/>
      <c r="R503" s="1727"/>
      <c r="S503" s="1727"/>
      <c r="T503" s="1727"/>
      <c r="U503" s="1727"/>
      <c r="V503" s="1727"/>
      <c r="W503" s="1727"/>
      <c r="X503" s="1727"/>
      <c r="Y503" s="1727"/>
      <c r="Z503" s="1727"/>
      <c r="AA503" s="1727"/>
      <c r="AB503" s="1727"/>
      <c r="AC503" s="1727"/>
      <c r="AD503" s="1727"/>
      <c r="AE503" s="1592"/>
      <c r="AF503" s="1593"/>
      <c r="AG503" s="1593"/>
      <c r="AH503" s="1593"/>
      <c r="AI503" s="1593"/>
      <c r="AJ503" s="1593"/>
      <c r="AK503" s="1594"/>
      <c r="AL503" s="1592"/>
      <c r="AM503" s="1593"/>
      <c r="AN503" s="1593"/>
      <c r="AO503" s="1594"/>
      <c r="AP503" s="1595"/>
      <c r="AQ503" s="1595"/>
      <c r="AR503" s="1595"/>
      <c r="AS503" s="1595"/>
      <c r="AT503" s="1595"/>
      <c r="AU503" s="1595"/>
      <c r="AV503" s="1595"/>
      <c r="AW503" s="1595"/>
      <c r="AX503" s="238" t="s">
        <v>386</v>
      </c>
      <c r="AY503" s="1595"/>
      <c r="AZ503" s="1595"/>
      <c r="BA503" s="1595"/>
      <c r="BB503" s="1595"/>
      <c r="BC503" s="1595"/>
      <c r="BD503" s="1595"/>
      <c r="BE503" s="1595"/>
      <c r="BF503" s="1595"/>
      <c r="BG503" s="45"/>
      <c r="BH503" s="80"/>
      <c r="BI503" s="80"/>
      <c r="BJ503" s="80"/>
      <c r="BK503" s="80"/>
      <c r="BL503" s="80"/>
    </row>
    <row r="504" spans="1:64" ht="12.95" customHeight="1" x14ac:dyDescent="0.15">
      <c r="A504" s="1650"/>
      <c r="B504" s="1651"/>
      <c r="C504" s="1651"/>
      <c r="D504" s="1651"/>
      <c r="E504" s="1651"/>
      <c r="F504" s="1651"/>
      <c r="G504" s="1651"/>
      <c r="H504" s="966"/>
      <c r="I504" s="967"/>
      <c r="J504" s="967"/>
      <c r="K504" s="967"/>
      <c r="L504" s="967"/>
      <c r="M504" s="967"/>
      <c r="N504" s="968"/>
      <c r="O504" s="1728"/>
      <c r="P504" s="1728"/>
      <c r="Q504" s="1728"/>
      <c r="R504" s="1728"/>
      <c r="S504" s="1728"/>
      <c r="T504" s="1728"/>
      <c r="U504" s="1728"/>
      <c r="V504" s="1728"/>
      <c r="W504" s="1728"/>
      <c r="X504" s="1728"/>
      <c r="Y504" s="1728"/>
      <c r="Z504" s="1728"/>
      <c r="AA504" s="1728"/>
      <c r="AB504" s="1728"/>
      <c r="AC504" s="1728"/>
      <c r="AD504" s="1728"/>
      <c r="AE504" s="1592"/>
      <c r="AF504" s="1593"/>
      <c r="AG504" s="1593"/>
      <c r="AH504" s="1593"/>
      <c r="AI504" s="1593"/>
      <c r="AJ504" s="1593"/>
      <c r="AK504" s="1594"/>
      <c r="AL504" s="1592"/>
      <c r="AM504" s="1593"/>
      <c r="AN504" s="1593"/>
      <c r="AO504" s="1594"/>
      <c r="AP504" s="1595"/>
      <c r="AQ504" s="1595"/>
      <c r="AR504" s="1595"/>
      <c r="AS504" s="1595"/>
      <c r="AT504" s="1595"/>
      <c r="AU504" s="1595"/>
      <c r="AV504" s="1595"/>
      <c r="AW504" s="1595"/>
      <c r="AX504" s="238" t="s">
        <v>386</v>
      </c>
      <c r="AY504" s="1595"/>
      <c r="AZ504" s="1595"/>
      <c r="BA504" s="1595"/>
      <c r="BB504" s="1595"/>
      <c r="BC504" s="1595"/>
      <c r="BD504" s="1595"/>
      <c r="BE504" s="1595"/>
      <c r="BF504" s="1595"/>
      <c r="BG504" s="45"/>
      <c r="BH504" s="80"/>
      <c r="BI504" s="80"/>
      <c r="BJ504" s="80"/>
      <c r="BK504" s="80"/>
      <c r="BL504" s="80"/>
    </row>
    <row r="505" spans="1:64" ht="12.95" customHeight="1" x14ac:dyDescent="0.15">
      <c r="A505" s="1641"/>
      <c r="B505" s="1642"/>
      <c r="C505" s="1642"/>
      <c r="D505" s="1642"/>
      <c r="E505" s="1642"/>
      <c r="F505" s="1642"/>
      <c r="G505" s="1642"/>
      <c r="H505" s="963"/>
      <c r="I505" s="964"/>
      <c r="J505" s="964"/>
      <c r="K505" s="964"/>
      <c r="L505" s="964"/>
      <c r="M505" s="964"/>
      <c r="N505" s="965"/>
      <c r="O505" s="1725"/>
      <c r="P505" s="1725"/>
      <c r="Q505" s="1725"/>
      <c r="R505" s="1725"/>
      <c r="S505" s="1725"/>
      <c r="T505" s="1725"/>
      <c r="U505" s="1725"/>
      <c r="V505" s="1725"/>
      <c r="W505" s="1725"/>
      <c r="X505" s="1725"/>
      <c r="Y505" s="1725"/>
      <c r="Z505" s="1725"/>
      <c r="AA505" s="1725"/>
      <c r="AB505" s="1725"/>
      <c r="AC505" s="1725"/>
      <c r="AD505" s="1725"/>
      <c r="AE505" s="1592"/>
      <c r="AF505" s="1593"/>
      <c r="AG505" s="1593"/>
      <c r="AH505" s="1593"/>
      <c r="AI505" s="1593"/>
      <c r="AJ505" s="1593"/>
      <c r="AK505" s="1594"/>
      <c r="AL505" s="1592"/>
      <c r="AM505" s="1593"/>
      <c r="AN505" s="1593"/>
      <c r="AO505" s="1594"/>
      <c r="AP505" s="1595"/>
      <c r="AQ505" s="1595"/>
      <c r="AR505" s="1595"/>
      <c r="AS505" s="1595"/>
      <c r="AT505" s="1595"/>
      <c r="AU505" s="1595"/>
      <c r="AV505" s="1595"/>
      <c r="AW505" s="1595"/>
      <c r="AX505" s="238" t="s">
        <v>386</v>
      </c>
      <c r="AY505" s="1595"/>
      <c r="AZ505" s="1595"/>
      <c r="BA505" s="1595"/>
      <c r="BB505" s="1595"/>
      <c r="BC505" s="1595"/>
      <c r="BD505" s="1595"/>
      <c r="BE505" s="1595"/>
      <c r="BF505" s="1595"/>
      <c r="BG505" s="45"/>
      <c r="BH505" s="80"/>
      <c r="BI505" s="80"/>
      <c r="BJ505" s="80"/>
      <c r="BK505" s="80"/>
      <c r="BL505" s="80"/>
    </row>
    <row r="506" spans="1:64" ht="12.95" customHeight="1" x14ac:dyDescent="0.15">
      <c r="A506" s="1643"/>
      <c r="B506" s="1644"/>
      <c r="C506" s="1644"/>
      <c r="D506" s="1644"/>
      <c r="E506" s="1644"/>
      <c r="F506" s="1644"/>
      <c r="G506" s="1644"/>
      <c r="H506" s="1722"/>
      <c r="I506" s="1723"/>
      <c r="J506" s="1723"/>
      <c r="K506" s="1723"/>
      <c r="L506" s="1723"/>
      <c r="M506" s="1723"/>
      <c r="N506" s="1724"/>
      <c r="O506" s="1726"/>
      <c r="P506" s="1726"/>
      <c r="Q506" s="1726"/>
      <c r="R506" s="1726"/>
      <c r="S506" s="1726"/>
      <c r="T506" s="1726"/>
      <c r="U506" s="1726"/>
      <c r="V506" s="1726"/>
      <c r="W506" s="1726"/>
      <c r="X506" s="1726"/>
      <c r="Y506" s="1726"/>
      <c r="Z506" s="1726"/>
      <c r="AA506" s="1726"/>
      <c r="AB506" s="1726"/>
      <c r="AC506" s="1726"/>
      <c r="AD506" s="1726"/>
      <c r="AE506" s="1592"/>
      <c r="AF506" s="1593"/>
      <c r="AG506" s="1593"/>
      <c r="AH506" s="1593"/>
      <c r="AI506" s="1593"/>
      <c r="AJ506" s="1593"/>
      <c r="AK506" s="1594"/>
      <c r="AL506" s="1592"/>
      <c r="AM506" s="1593"/>
      <c r="AN506" s="1593"/>
      <c r="AO506" s="1594"/>
      <c r="AP506" s="1595"/>
      <c r="AQ506" s="1595"/>
      <c r="AR506" s="1595"/>
      <c r="AS506" s="1595"/>
      <c r="AT506" s="1595"/>
      <c r="AU506" s="1595"/>
      <c r="AV506" s="1595"/>
      <c r="AW506" s="1595"/>
      <c r="AX506" s="238" t="s">
        <v>386</v>
      </c>
      <c r="AY506" s="1595"/>
      <c r="AZ506" s="1595"/>
      <c r="BA506" s="1595"/>
      <c r="BB506" s="1595"/>
      <c r="BC506" s="1595"/>
      <c r="BD506" s="1595"/>
      <c r="BE506" s="1595"/>
      <c r="BF506" s="1595"/>
      <c r="BG506" s="45"/>
      <c r="BH506" s="80"/>
      <c r="BI506" s="80"/>
      <c r="BJ506" s="80"/>
      <c r="BK506" s="80"/>
      <c r="BL506" s="80"/>
    </row>
    <row r="507" spans="1:64" ht="12.95" customHeight="1" x14ac:dyDescent="0.15">
      <c r="A507" s="1643"/>
      <c r="B507" s="1644"/>
      <c r="C507" s="1644"/>
      <c r="D507" s="1644"/>
      <c r="E507" s="1644"/>
      <c r="F507" s="1644"/>
      <c r="G507" s="1644"/>
      <c r="H507" s="1722"/>
      <c r="I507" s="1723"/>
      <c r="J507" s="1723"/>
      <c r="K507" s="1723"/>
      <c r="L507" s="1723"/>
      <c r="M507" s="1723"/>
      <c r="N507" s="1724"/>
      <c r="O507" s="1726"/>
      <c r="P507" s="1726"/>
      <c r="Q507" s="1726"/>
      <c r="R507" s="1726"/>
      <c r="S507" s="1726"/>
      <c r="T507" s="1726"/>
      <c r="U507" s="1726"/>
      <c r="V507" s="1726"/>
      <c r="W507" s="1726"/>
      <c r="X507" s="1726"/>
      <c r="Y507" s="1726"/>
      <c r="Z507" s="1726"/>
      <c r="AA507" s="1726"/>
      <c r="AB507" s="1726"/>
      <c r="AC507" s="1726"/>
      <c r="AD507" s="1726"/>
      <c r="AE507" s="1592"/>
      <c r="AF507" s="1593"/>
      <c r="AG507" s="1593"/>
      <c r="AH507" s="1593"/>
      <c r="AI507" s="1593"/>
      <c r="AJ507" s="1593"/>
      <c r="AK507" s="1594"/>
      <c r="AL507" s="1592"/>
      <c r="AM507" s="1593"/>
      <c r="AN507" s="1593"/>
      <c r="AO507" s="1594"/>
      <c r="AP507" s="1595"/>
      <c r="AQ507" s="1595"/>
      <c r="AR507" s="1595"/>
      <c r="AS507" s="1595"/>
      <c r="AT507" s="1595"/>
      <c r="AU507" s="1595"/>
      <c r="AV507" s="1595"/>
      <c r="AW507" s="1595"/>
      <c r="AX507" s="238" t="s">
        <v>386</v>
      </c>
      <c r="AY507" s="1595"/>
      <c r="AZ507" s="1595"/>
      <c r="BA507" s="1595"/>
      <c r="BB507" s="1595"/>
      <c r="BC507" s="1595"/>
      <c r="BD507" s="1595"/>
      <c r="BE507" s="1595"/>
      <c r="BF507" s="1595"/>
      <c r="BG507" s="45"/>
      <c r="BH507" s="80"/>
      <c r="BI507" s="80"/>
      <c r="BJ507" s="80"/>
      <c r="BK507" s="80"/>
      <c r="BL507" s="80"/>
    </row>
    <row r="508" spans="1:64" ht="12.95" customHeight="1" x14ac:dyDescent="0.15">
      <c r="A508" s="1648"/>
      <c r="B508" s="1649"/>
      <c r="C508" s="1649"/>
      <c r="D508" s="1649"/>
      <c r="E508" s="1649"/>
      <c r="F508" s="1649"/>
      <c r="G508" s="1649"/>
      <c r="H508" s="1722"/>
      <c r="I508" s="1723"/>
      <c r="J508" s="1723"/>
      <c r="K508" s="1723"/>
      <c r="L508" s="1723"/>
      <c r="M508" s="1723"/>
      <c r="N508" s="1724"/>
      <c r="O508" s="1727"/>
      <c r="P508" s="1727"/>
      <c r="Q508" s="1727"/>
      <c r="R508" s="1727"/>
      <c r="S508" s="1727"/>
      <c r="T508" s="1727"/>
      <c r="U508" s="1727"/>
      <c r="V508" s="1727"/>
      <c r="W508" s="1727"/>
      <c r="X508" s="1727"/>
      <c r="Y508" s="1727"/>
      <c r="Z508" s="1727"/>
      <c r="AA508" s="1727"/>
      <c r="AB508" s="1727"/>
      <c r="AC508" s="1727"/>
      <c r="AD508" s="1727"/>
      <c r="AE508" s="1592"/>
      <c r="AF508" s="1593"/>
      <c r="AG508" s="1593"/>
      <c r="AH508" s="1593"/>
      <c r="AI508" s="1593"/>
      <c r="AJ508" s="1593"/>
      <c r="AK508" s="1594"/>
      <c r="AL508" s="1592"/>
      <c r="AM508" s="1593"/>
      <c r="AN508" s="1593"/>
      <c r="AO508" s="1594"/>
      <c r="AP508" s="1595"/>
      <c r="AQ508" s="1595"/>
      <c r="AR508" s="1595"/>
      <c r="AS508" s="1595"/>
      <c r="AT508" s="1595"/>
      <c r="AU508" s="1595"/>
      <c r="AV508" s="1595"/>
      <c r="AW508" s="1595"/>
      <c r="AX508" s="238" t="s">
        <v>386</v>
      </c>
      <c r="AY508" s="1595"/>
      <c r="AZ508" s="1595"/>
      <c r="BA508" s="1595"/>
      <c r="BB508" s="1595"/>
      <c r="BC508" s="1595"/>
      <c r="BD508" s="1595"/>
      <c r="BE508" s="1595"/>
      <c r="BF508" s="1595"/>
      <c r="BG508" s="45"/>
      <c r="BH508" s="80"/>
      <c r="BI508" s="80"/>
      <c r="BJ508" s="80"/>
      <c r="BK508" s="80"/>
      <c r="BL508" s="80"/>
    </row>
    <row r="509" spans="1:64" ht="12.95" customHeight="1" x14ac:dyDescent="0.15">
      <c r="A509" s="1650"/>
      <c r="B509" s="1651"/>
      <c r="C509" s="1651"/>
      <c r="D509" s="1651"/>
      <c r="E509" s="1651"/>
      <c r="F509" s="1651"/>
      <c r="G509" s="1651"/>
      <c r="H509" s="966"/>
      <c r="I509" s="967"/>
      <c r="J509" s="967"/>
      <c r="K509" s="967"/>
      <c r="L509" s="967"/>
      <c r="M509" s="967"/>
      <c r="N509" s="968"/>
      <c r="O509" s="1728"/>
      <c r="P509" s="1728"/>
      <c r="Q509" s="1728"/>
      <c r="R509" s="1728"/>
      <c r="S509" s="1728"/>
      <c r="T509" s="1728"/>
      <c r="U509" s="1728"/>
      <c r="V509" s="1728"/>
      <c r="W509" s="1728"/>
      <c r="X509" s="1728"/>
      <c r="Y509" s="1728"/>
      <c r="Z509" s="1728"/>
      <c r="AA509" s="1728"/>
      <c r="AB509" s="1728"/>
      <c r="AC509" s="1728"/>
      <c r="AD509" s="1728"/>
      <c r="AE509" s="1592"/>
      <c r="AF509" s="1593"/>
      <c r="AG509" s="1593"/>
      <c r="AH509" s="1593"/>
      <c r="AI509" s="1593"/>
      <c r="AJ509" s="1593"/>
      <c r="AK509" s="1594"/>
      <c r="AL509" s="1592"/>
      <c r="AM509" s="1593"/>
      <c r="AN509" s="1593"/>
      <c r="AO509" s="1594"/>
      <c r="AP509" s="1595"/>
      <c r="AQ509" s="1595"/>
      <c r="AR509" s="1595"/>
      <c r="AS509" s="1595"/>
      <c r="AT509" s="1595"/>
      <c r="AU509" s="1595"/>
      <c r="AV509" s="1595"/>
      <c r="AW509" s="1595"/>
      <c r="AX509" s="238" t="s">
        <v>386</v>
      </c>
      <c r="AY509" s="1595"/>
      <c r="AZ509" s="1595"/>
      <c r="BA509" s="1595"/>
      <c r="BB509" s="1595"/>
      <c r="BC509" s="1595"/>
      <c r="BD509" s="1595"/>
      <c r="BE509" s="1595"/>
      <c r="BF509" s="1595"/>
      <c r="BG509" s="45"/>
      <c r="BH509" s="80"/>
      <c r="BI509" s="80"/>
      <c r="BJ509" s="80"/>
      <c r="BK509" s="80"/>
      <c r="BL509" s="80"/>
    </row>
    <row r="510" spans="1:64" ht="12.95" customHeight="1" x14ac:dyDescent="0.15">
      <c r="A510" s="1641"/>
      <c r="B510" s="1642"/>
      <c r="C510" s="1642"/>
      <c r="D510" s="1642"/>
      <c r="E510" s="1642"/>
      <c r="F510" s="1642"/>
      <c r="G510" s="1642"/>
      <c r="H510" s="963"/>
      <c r="I510" s="964"/>
      <c r="J510" s="964"/>
      <c r="K510" s="964"/>
      <c r="L510" s="964"/>
      <c r="M510" s="964"/>
      <c r="N510" s="965"/>
      <c r="O510" s="1725"/>
      <c r="P510" s="1725"/>
      <c r="Q510" s="1725"/>
      <c r="R510" s="1725"/>
      <c r="S510" s="1725"/>
      <c r="T510" s="1725"/>
      <c r="U510" s="1725"/>
      <c r="V510" s="1725"/>
      <c r="W510" s="1725"/>
      <c r="X510" s="1725"/>
      <c r="Y510" s="1725"/>
      <c r="Z510" s="1725"/>
      <c r="AA510" s="1725"/>
      <c r="AB510" s="1725"/>
      <c r="AC510" s="1725"/>
      <c r="AD510" s="1725"/>
      <c r="AE510" s="1592"/>
      <c r="AF510" s="1593"/>
      <c r="AG510" s="1593"/>
      <c r="AH510" s="1593"/>
      <c r="AI510" s="1593"/>
      <c r="AJ510" s="1593"/>
      <c r="AK510" s="1594"/>
      <c r="AL510" s="1592"/>
      <c r="AM510" s="1593"/>
      <c r="AN510" s="1593"/>
      <c r="AO510" s="1594"/>
      <c r="AP510" s="1595"/>
      <c r="AQ510" s="1595"/>
      <c r="AR510" s="1595"/>
      <c r="AS510" s="1595"/>
      <c r="AT510" s="1595"/>
      <c r="AU510" s="1595"/>
      <c r="AV510" s="1595"/>
      <c r="AW510" s="1595"/>
      <c r="AX510" s="238" t="s">
        <v>386</v>
      </c>
      <c r="AY510" s="1595"/>
      <c r="AZ510" s="1595"/>
      <c r="BA510" s="1595"/>
      <c r="BB510" s="1595"/>
      <c r="BC510" s="1595"/>
      <c r="BD510" s="1595"/>
      <c r="BE510" s="1595"/>
      <c r="BF510" s="1595"/>
      <c r="BG510" s="45"/>
      <c r="BH510" s="80"/>
      <c r="BI510" s="80"/>
      <c r="BJ510" s="80"/>
      <c r="BK510" s="80"/>
      <c r="BL510" s="80"/>
    </row>
    <row r="511" spans="1:64" ht="12.95" customHeight="1" x14ac:dyDescent="0.15">
      <c r="A511" s="1643"/>
      <c r="B511" s="1644"/>
      <c r="C511" s="1644"/>
      <c r="D511" s="1644"/>
      <c r="E511" s="1644"/>
      <c r="F511" s="1644"/>
      <c r="G511" s="1644"/>
      <c r="H511" s="1722"/>
      <c r="I511" s="1723"/>
      <c r="J511" s="1723"/>
      <c r="K511" s="1723"/>
      <c r="L511" s="1723"/>
      <c r="M511" s="1723"/>
      <c r="N511" s="1724"/>
      <c r="O511" s="1726"/>
      <c r="P511" s="1726"/>
      <c r="Q511" s="1726"/>
      <c r="R511" s="1726"/>
      <c r="S511" s="1726"/>
      <c r="T511" s="1726"/>
      <c r="U511" s="1726"/>
      <c r="V511" s="1726"/>
      <c r="W511" s="1726"/>
      <c r="X511" s="1726"/>
      <c r="Y511" s="1726"/>
      <c r="Z511" s="1726"/>
      <c r="AA511" s="1726"/>
      <c r="AB511" s="1726"/>
      <c r="AC511" s="1726"/>
      <c r="AD511" s="1726"/>
      <c r="AE511" s="1592"/>
      <c r="AF511" s="1593"/>
      <c r="AG511" s="1593"/>
      <c r="AH511" s="1593"/>
      <c r="AI511" s="1593"/>
      <c r="AJ511" s="1593"/>
      <c r="AK511" s="1594"/>
      <c r="AL511" s="1592"/>
      <c r="AM511" s="1593"/>
      <c r="AN511" s="1593"/>
      <c r="AO511" s="1594"/>
      <c r="AP511" s="1595"/>
      <c r="AQ511" s="1595"/>
      <c r="AR511" s="1595"/>
      <c r="AS511" s="1595"/>
      <c r="AT511" s="1595"/>
      <c r="AU511" s="1595"/>
      <c r="AV511" s="1595"/>
      <c r="AW511" s="1595"/>
      <c r="AX511" s="238" t="s">
        <v>386</v>
      </c>
      <c r="AY511" s="1595"/>
      <c r="AZ511" s="1595"/>
      <c r="BA511" s="1595"/>
      <c r="BB511" s="1595"/>
      <c r="BC511" s="1595"/>
      <c r="BD511" s="1595"/>
      <c r="BE511" s="1595"/>
      <c r="BF511" s="1595"/>
      <c r="BG511" s="45"/>
      <c r="BH511" s="80"/>
      <c r="BI511" s="80"/>
      <c r="BJ511" s="80"/>
      <c r="BK511" s="80"/>
      <c r="BL511" s="80"/>
    </row>
    <row r="512" spans="1:64" ht="12.95" customHeight="1" x14ac:dyDescent="0.15">
      <c r="A512" s="1643"/>
      <c r="B512" s="1644"/>
      <c r="C512" s="1644"/>
      <c r="D512" s="1644"/>
      <c r="E512" s="1644"/>
      <c r="F512" s="1644"/>
      <c r="G512" s="1644"/>
      <c r="H512" s="1722"/>
      <c r="I512" s="1723"/>
      <c r="J512" s="1723"/>
      <c r="K512" s="1723"/>
      <c r="L512" s="1723"/>
      <c r="M512" s="1723"/>
      <c r="N512" s="1724"/>
      <c r="O512" s="1726"/>
      <c r="P512" s="1726"/>
      <c r="Q512" s="1726"/>
      <c r="R512" s="1726"/>
      <c r="S512" s="1726"/>
      <c r="T512" s="1726"/>
      <c r="U512" s="1726"/>
      <c r="V512" s="1726"/>
      <c r="W512" s="1726"/>
      <c r="X512" s="1726"/>
      <c r="Y512" s="1726"/>
      <c r="Z512" s="1726"/>
      <c r="AA512" s="1726"/>
      <c r="AB512" s="1726"/>
      <c r="AC512" s="1726"/>
      <c r="AD512" s="1726"/>
      <c r="AE512" s="1592"/>
      <c r="AF512" s="1593"/>
      <c r="AG512" s="1593"/>
      <c r="AH512" s="1593"/>
      <c r="AI512" s="1593"/>
      <c r="AJ512" s="1593"/>
      <c r="AK512" s="1594"/>
      <c r="AL512" s="1592"/>
      <c r="AM512" s="1593"/>
      <c r="AN512" s="1593"/>
      <c r="AO512" s="1594"/>
      <c r="AP512" s="1595"/>
      <c r="AQ512" s="1595"/>
      <c r="AR512" s="1595"/>
      <c r="AS512" s="1595"/>
      <c r="AT512" s="1595"/>
      <c r="AU512" s="1595"/>
      <c r="AV512" s="1595"/>
      <c r="AW512" s="1595"/>
      <c r="AX512" s="238" t="s">
        <v>386</v>
      </c>
      <c r="AY512" s="1595"/>
      <c r="AZ512" s="1595"/>
      <c r="BA512" s="1595"/>
      <c r="BB512" s="1595"/>
      <c r="BC512" s="1595"/>
      <c r="BD512" s="1595"/>
      <c r="BE512" s="1595"/>
      <c r="BF512" s="1595"/>
      <c r="BG512" s="45"/>
      <c r="BH512" s="80"/>
      <c r="BI512" s="80"/>
      <c r="BJ512" s="80"/>
      <c r="BK512" s="80"/>
      <c r="BL512" s="80"/>
    </row>
    <row r="513" spans="1:64" ht="12.95" customHeight="1" x14ac:dyDescent="0.15">
      <c r="A513" s="1648"/>
      <c r="B513" s="1649"/>
      <c r="C513" s="1649"/>
      <c r="D513" s="1649"/>
      <c r="E513" s="1649"/>
      <c r="F513" s="1649"/>
      <c r="G513" s="1649"/>
      <c r="H513" s="1722"/>
      <c r="I513" s="1723"/>
      <c r="J513" s="1723"/>
      <c r="K513" s="1723"/>
      <c r="L513" s="1723"/>
      <c r="M513" s="1723"/>
      <c r="N513" s="1724"/>
      <c r="O513" s="1727"/>
      <c r="P513" s="1727"/>
      <c r="Q513" s="1727"/>
      <c r="R513" s="1727"/>
      <c r="S513" s="1727"/>
      <c r="T513" s="1727"/>
      <c r="U513" s="1727"/>
      <c r="V513" s="1727"/>
      <c r="W513" s="1727"/>
      <c r="X513" s="1727"/>
      <c r="Y513" s="1727"/>
      <c r="Z513" s="1727"/>
      <c r="AA513" s="1727"/>
      <c r="AB513" s="1727"/>
      <c r="AC513" s="1727"/>
      <c r="AD513" s="1727"/>
      <c r="AE513" s="1592"/>
      <c r="AF513" s="1593"/>
      <c r="AG513" s="1593"/>
      <c r="AH513" s="1593"/>
      <c r="AI513" s="1593"/>
      <c r="AJ513" s="1593"/>
      <c r="AK513" s="1594"/>
      <c r="AL513" s="1592"/>
      <c r="AM513" s="1593"/>
      <c r="AN513" s="1593"/>
      <c r="AO513" s="1594"/>
      <c r="AP513" s="1595"/>
      <c r="AQ513" s="1595"/>
      <c r="AR513" s="1595"/>
      <c r="AS513" s="1595"/>
      <c r="AT513" s="1595"/>
      <c r="AU513" s="1595"/>
      <c r="AV513" s="1595"/>
      <c r="AW513" s="1595"/>
      <c r="AX513" s="238" t="s">
        <v>386</v>
      </c>
      <c r="AY513" s="1595"/>
      <c r="AZ513" s="1595"/>
      <c r="BA513" s="1595"/>
      <c r="BB513" s="1595"/>
      <c r="BC513" s="1595"/>
      <c r="BD513" s="1595"/>
      <c r="BE513" s="1595"/>
      <c r="BF513" s="1595"/>
      <c r="BG513" s="45"/>
      <c r="BH513" s="80"/>
      <c r="BI513" s="80"/>
      <c r="BJ513" s="80"/>
      <c r="BK513" s="80"/>
      <c r="BL513" s="80"/>
    </row>
    <row r="514" spans="1:64" ht="12.95" customHeight="1" x14ac:dyDescent="0.15">
      <c r="A514" s="1650"/>
      <c r="B514" s="1651"/>
      <c r="C514" s="1651"/>
      <c r="D514" s="1651"/>
      <c r="E514" s="1651"/>
      <c r="F514" s="1651"/>
      <c r="G514" s="1651"/>
      <c r="H514" s="966"/>
      <c r="I514" s="967"/>
      <c r="J514" s="967"/>
      <c r="K514" s="967"/>
      <c r="L514" s="967"/>
      <c r="M514" s="967"/>
      <c r="N514" s="968"/>
      <c r="O514" s="1728"/>
      <c r="P514" s="1728"/>
      <c r="Q514" s="1728"/>
      <c r="R514" s="1728"/>
      <c r="S514" s="1728"/>
      <c r="T514" s="1728"/>
      <c r="U514" s="1728"/>
      <c r="V514" s="1728"/>
      <c r="W514" s="1728"/>
      <c r="X514" s="1728"/>
      <c r="Y514" s="1728"/>
      <c r="Z514" s="1728"/>
      <c r="AA514" s="1728"/>
      <c r="AB514" s="1728"/>
      <c r="AC514" s="1728"/>
      <c r="AD514" s="1728"/>
      <c r="AE514" s="1592"/>
      <c r="AF514" s="1593"/>
      <c r="AG514" s="1593"/>
      <c r="AH514" s="1593"/>
      <c r="AI514" s="1593"/>
      <c r="AJ514" s="1593"/>
      <c r="AK514" s="1594"/>
      <c r="AL514" s="1592"/>
      <c r="AM514" s="1593"/>
      <c r="AN514" s="1593"/>
      <c r="AO514" s="1594"/>
      <c r="AP514" s="1595"/>
      <c r="AQ514" s="1595"/>
      <c r="AR514" s="1595"/>
      <c r="AS514" s="1595"/>
      <c r="AT514" s="1595"/>
      <c r="AU514" s="1595"/>
      <c r="AV514" s="1595"/>
      <c r="AW514" s="1595"/>
      <c r="AX514" s="238" t="s">
        <v>386</v>
      </c>
      <c r="AY514" s="1595"/>
      <c r="AZ514" s="1595"/>
      <c r="BA514" s="1595"/>
      <c r="BB514" s="1595"/>
      <c r="BC514" s="1595"/>
      <c r="BD514" s="1595"/>
      <c r="BE514" s="1595"/>
      <c r="BF514" s="1595"/>
      <c r="BG514" s="45"/>
      <c r="BH514" s="80"/>
      <c r="BI514" s="80"/>
      <c r="BJ514" s="80"/>
      <c r="BK514" s="80"/>
      <c r="BL514" s="80"/>
    </row>
    <row r="515" spans="1:64" ht="12.95" customHeight="1" x14ac:dyDescent="0.15">
      <c r="A515" s="1641"/>
      <c r="B515" s="1642"/>
      <c r="C515" s="1642"/>
      <c r="D515" s="1642"/>
      <c r="E515" s="1642"/>
      <c r="F515" s="1642"/>
      <c r="G515" s="1642"/>
      <c r="H515" s="963"/>
      <c r="I515" s="964"/>
      <c r="J515" s="964"/>
      <c r="K515" s="964"/>
      <c r="L515" s="964"/>
      <c r="M515" s="964"/>
      <c r="N515" s="965"/>
      <c r="O515" s="1725"/>
      <c r="P515" s="1725"/>
      <c r="Q515" s="1725"/>
      <c r="R515" s="1725"/>
      <c r="S515" s="1725"/>
      <c r="T515" s="1725"/>
      <c r="U515" s="1725"/>
      <c r="V515" s="1725"/>
      <c r="W515" s="1725"/>
      <c r="X515" s="1725"/>
      <c r="Y515" s="1725"/>
      <c r="Z515" s="1725"/>
      <c r="AA515" s="1725"/>
      <c r="AB515" s="1725"/>
      <c r="AC515" s="1725"/>
      <c r="AD515" s="1725"/>
      <c r="AE515" s="1592"/>
      <c r="AF515" s="1593"/>
      <c r="AG515" s="1593"/>
      <c r="AH515" s="1593"/>
      <c r="AI515" s="1593"/>
      <c r="AJ515" s="1593"/>
      <c r="AK515" s="1594"/>
      <c r="AL515" s="1592"/>
      <c r="AM515" s="1593"/>
      <c r="AN515" s="1593"/>
      <c r="AO515" s="1594"/>
      <c r="AP515" s="1595"/>
      <c r="AQ515" s="1595"/>
      <c r="AR515" s="1595"/>
      <c r="AS515" s="1595"/>
      <c r="AT515" s="1595"/>
      <c r="AU515" s="1595"/>
      <c r="AV515" s="1595"/>
      <c r="AW515" s="1595"/>
      <c r="AX515" s="238" t="s">
        <v>386</v>
      </c>
      <c r="AY515" s="1595"/>
      <c r="AZ515" s="1595"/>
      <c r="BA515" s="1595"/>
      <c r="BB515" s="1595"/>
      <c r="BC515" s="1595"/>
      <c r="BD515" s="1595"/>
      <c r="BE515" s="1595"/>
      <c r="BF515" s="1595"/>
      <c r="BG515" s="45"/>
      <c r="BH515" s="80"/>
      <c r="BI515" s="80"/>
      <c r="BJ515" s="80"/>
      <c r="BK515" s="80"/>
      <c r="BL515" s="80"/>
    </row>
    <row r="516" spans="1:64" ht="12.95" customHeight="1" x14ac:dyDescent="0.15">
      <c r="A516" s="1643"/>
      <c r="B516" s="1644"/>
      <c r="C516" s="1644"/>
      <c r="D516" s="1644"/>
      <c r="E516" s="1644"/>
      <c r="F516" s="1644"/>
      <c r="G516" s="1644"/>
      <c r="H516" s="1722"/>
      <c r="I516" s="1723"/>
      <c r="J516" s="1723"/>
      <c r="K516" s="1723"/>
      <c r="L516" s="1723"/>
      <c r="M516" s="1723"/>
      <c r="N516" s="1724"/>
      <c r="O516" s="1726"/>
      <c r="P516" s="1726"/>
      <c r="Q516" s="1726"/>
      <c r="R516" s="1726"/>
      <c r="S516" s="1726"/>
      <c r="T516" s="1726"/>
      <c r="U516" s="1726"/>
      <c r="V516" s="1726"/>
      <c r="W516" s="1726"/>
      <c r="X516" s="1726"/>
      <c r="Y516" s="1726"/>
      <c r="Z516" s="1726"/>
      <c r="AA516" s="1726"/>
      <c r="AB516" s="1726"/>
      <c r="AC516" s="1726"/>
      <c r="AD516" s="1726"/>
      <c r="AE516" s="1592"/>
      <c r="AF516" s="1593"/>
      <c r="AG516" s="1593"/>
      <c r="AH516" s="1593"/>
      <c r="AI516" s="1593"/>
      <c r="AJ516" s="1593"/>
      <c r="AK516" s="1594"/>
      <c r="AL516" s="1592"/>
      <c r="AM516" s="1593"/>
      <c r="AN516" s="1593"/>
      <c r="AO516" s="1594"/>
      <c r="AP516" s="1595"/>
      <c r="AQ516" s="1595"/>
      <c r="AR516" s="1595"/>
      <c r="AS516" s="1595"/>
      <c r="AT516" s="1595"/>
      <c r="AU516" s="1595"/>
      <c r="AV516" s="1595"/>
      <c r="AW516" s="1595"/>
      <c r="AX516" s="238" t="s">
        <v>386</v>
      </c>
      <c r="AY516" s="1595"/>
      <c r="AZ516" s="1595"/>
      <c r="BA516" s="1595"/>
      <c r="BB516" s="1595"/>
      <c r="BC516" s="1595"/>
      <c r="BD516" s="1595"/>
      <c r="BE516" s="1595"/>
      <c r="BF516" s="1595"/>
      <c r="BG516" s="45"/>
      <c r="BH516" s="80"/>
      <c r="BI516" s="80"/>
      <c r="BJ516" s="80"/>
      <c r="BK516" s="80"/>
      <c r="BL516" s="80"/>
    </row>
    <row r="517" spans="1:64" ht="12.95" customHeight="1" x14ac:dyDescent="0.15">
      <c r="A517" s="1643"/>
      <c r="B517" s="1644"/>
      <c r="C517" s="1644"/>
      <c r="D517" s="1644"/>
      <c r="E517" s="1644"/>
      <c r="F517" s="1644"/>
      <c r="G517" s="1644"/>
      <c r="H517" s="1722"/>
      <c r="I517" s="1723"/>
      <c r="J517" s="1723"/>
      <c r="K517" s="1723"/>
      <c r="L517" s="1723"/>
      <c r="M517" s="1723"/>
      <c r="N517" s="1724"/>
      <c r="O517" s="1726"/>
      <c r="P517" s="1726"/>
      <c r="Q517" s="1726"/>
      <c r="R517" s="1726"/>
      <c r="S517" s="1726"/>
      <c r="T517" s="1726"/>
      <c r="U517" s="1726"/>
      <c r="V517" s="1726"/>
      <c r="W517" s="1726"/>
      <c r="X517" s="1726"/>
      <c r="Y517" s="1726"/>
      <c r="Z517" s="1726"/>
      <c r="AA517" s="1726"/>
      <c r="AB517" s="1726"/>
      <c r="AC517" s="1726"/>
      <c r="AD517" s="1726"/>
      <c r="AE517" s="1592"/>
      <c r="AF517" s="1593"/>
      <c r="AG517" s="1593"/>
      <c r="AH517" s="1593"/>
      <c r="AI517" s="1593"/>
      <c r="AJ517" s="1593"/>
      <c r="AK517" s="1594"/>
      <c r="AL517" s="1592"/>
      <c r="AM517" s="1593"/>
      <c r="AN517" s="1593"/>
      <c r="AO517" s="1594"/>
      <c r="AP517" s="1595"/>
      <c r="AQ517" s="1595"/>
      <c r="AR517" s="1595"/>
      <c r="AS517" s="1595"/>
      <c r="AT517" s="1595"/>
      <c r="AU517" s="1595"/>
      <c r="AV517" s="1595"/>
      <c r="AW517" s="1595"/>
      <c r="AX517" s="238" t="s">
        <v>386</v>
      </c>
      <c r="AY517" s="1595"/>
      <c r="AZ517" s="1595"/>
      <c r="BA517" s="1595"/>
      <c r="BB517" s="1595"/>
      <c r="BC517" s="1595"/>
      <c r="BD517" s="1595"/>
      <c r="BE517" s="1595"/>
      <c r="BF517" s="1595"/>
      <c r="BG517" s="45"/>
      <c r="BH517" s="80"/>
      <c r="BI517" s="80"/>
      <c r="BJ517" s="80"/>
      <c r="BK517" s="80"/>
      <c r="BL517" s="80"/>
    </row>
    <row r="518" spans="1:64" ht="12.95" customHeight="1" x14ac:dyDescent="0.15">
      <c r="A518" s="1648"/>
      <c r="B518" s="1649"/>
      <c r="C518" s="1649"/>
      <c r="D518" s="1649"/>
      <c r="E518" s="1649"/>
      <c r="F518" s="1649"/>
      <c r="G518" s="1649"/>
      <c r="H518" s="1722"/>
      <c r="I518" s="1723"/>
      <c r="J518" s="1723"/>
      <c r="K518" s="1723"/>
      <c r="L518" s="1723"/>
      <c r="M518" s="1723"/>
      <c r="N518" s="1724"/>
      <c r="O518" s="1727"/>
      <c r="P518" s="1727"/>
      <c r="Q518" s="1727"/>
      <c r="R518" s="1727"/>
      <c r="S518" s="1727"/>
      <c r="T518" s="1727"/>
      <c r="U518" s="1727"/>
      <c r="V518" s="1727"/>
      <c r="W518" s="1727"/>
      <c r="X518" s="1727"/>
      <c r="Y518" s="1727"/>
      <c r="Z518" s="1727"/>
      <c r="AA518" s="1727"/>
      <c r="AB518" s="1727"/>
      <c r="AC518" s="1727"/>
      <c r="AD518" s="1727"/>
      <c r="AE518" s="1592"/>
      <c r="AF518" s="1593"/>
      <c r="AG518" s="1593"/>
      <c r="AH518" s="1593"/>
      <c r="AI518" s="1593"/>
      <c r="AJ518" s="1593"/>
      <c r="AK518" s="1594"/>
      <c r="AL518" s="1592"/>
      <c r="AM518" s="1593"/>
      <c r="AN518" s="1593"/>
      <c r="AO518" s="1594"/>
      <c r="AP518" s="1595"/>
      <c r="AQ518" s="1595"/>
      <c r="AR518" s="1595"/>
      <c r="AS518" s="1595"/>
      <c r="AT518" s="1595"/>
      <c r="AU518" s="1595"/>
      <c r="AV518" s="1595"/>
      <c r="AW518" s="1595"/>
      <c r="AX518" s="238" t="s">
        <v>386</v>
      </c>
      <c r="AY518" s="1595"/>
      <c r="AZ518" s="1595"/>
      <c r="BA518" s="1595"/>
      <c r="BB518" s="1595"/>
      <c r="BC518" s="1595"/>
      <c r="BD518" s="1595"/>
      <c r="BE518" s="1595"/>
      <c r="BF518" s="1595"/>
      <c r="BG518" s="45"/>
      <c r="BH518" s="80"/>
      <c r="BI518" s="80"/>
      <c r="BJ518" s="80"/>
      <c r="BK518" s="80"/>
      <c r="BL518" s="80"/>
    </row>
    <row r="519" spans="1:64" ht="12.95" customHeight="1" x14ac:dyDescent="0.15">
      <c r="A519" s="1650"/>
      <c r="B519" s="1651"/>
      <c r="C519" s="1651"/>
      <c r="D519" s="1651"/>
      <c r="E519" s="1651"/>
      <c r="F519" s="1651"/>
      <c r="G519" s="1651"/>
      <c r="H519" s="966"/>
      <c r="I519" s="967"/>
      <c r="J519" s="967"/>
      <c r="K519" s="967"/>
      <c r="L519" s="967"/>
      <c r="M519" s="967"/>
      <c r="N519" s="968"/>
      <c r="O519" s="1728"/>
      <c r="P519" s="1728"/>
      <c r="Q519" s="1728"/>
      <c r="R519" s="1728"/>
      <c r="S519" s="1728"/>
      <c r="T519" s="1728"/>
      <c r="U519" s="1728"/>
      <c r="V519" s="1728"/>
      <c r="W519" s="1728"/>
      <c r="X519" s="1728"/>
      <c r="Y519" s="1728"/>
      <c r="Z519" s="1728"/>
      <c r="AA519" s="1728"/>
      <c r="AB519" s="1728"/>
      <c r="AC519" s="1728"/>
      <c r="AD519" s="1728"/>
      <c r="AE519" s="1592"/>
      <c r="AF519" s="1593"/>
      <c r="AG519" s="1593"/>
      <c r="AH519" s="1593"/>
      <c r="AI519" s="1593"/>
      <c r="AJ519" s="1593"/>
      <c r="AK519" s="1594"/>
      <c r="AL519" s="1592"/>
      <c r="AM519" s="1593"/>
      <c r="AN519" s="1593"/>
      <c r="AO519" s="1594"/>
      <c r="AP519" s="1595"/>
      <c r="AQ519" s="1595"/>
      <c r="AR519" s="1595"/>
      <c r="AS519" s="1595"/>
      <c r="AT519" s="1595"/>
      <c r="AU519" s="1595"/>
      <c r="AV519" s="1595"/>
      <c r="AW519" s="1595"/>
      <c r="AX519" s="238" t="s">
        <v>386</v>
      </c>
      <c r="AY519" s="1595"/>
      <c r="AZ519" s="1595"/>
      <c r="BA519" s="1595"/>
      <c r="BB519" s="1595"/>
      <c r="BC519" s="1595"/>
      <c r="BD519" s="1595"/>
      <c r="BE519" s="1595"/>
      <c r="BF519" s="1595"/>
      <c r="BG519" s="45"/>
      <c r="BH519" s="80"/>
      <c r="BI519" s="80"/>
      <c r="BJ519" s="80"/>
      <c r="BK519" s="80"/>
      <c r="BL519" s="80"/>
    </row>
    <row r="520" spans="1:64" ht="12.95" customHeight="1" x14ac:dyDescent="0.15">
      <c r="A520" s="1641"/>
      <c r="B520" s="1642"/>
      <c r="C520" s="1642"/>
      <c r="D520" s="1642"/>
      <c r="E520" s="1642"/>
      <c r="F520" s="1642"/>
      <c r="G520" s="1642"/>
      <c r="H520" s="963"/>
      <c r="I520" s="964"/>
      <c r="J520" s="964"/>
      <c r="K520" s="964"/>
      <c r="L520" s="964"/>
      <c r="M520" s="964"/>
      <c r="N520" s="965"/>
      <c r="O520" s="1725"/>
      <c r="P520" s="1725"/>
      <c r="Q520" s="1725"/>
      <c r="R520" s="1725"/>
      <c r="S520" s="1725"/>
      <c r="T520" s="1725"/>
      <c r="U520" s="1725"/>
      <c r="V520" s="1725"/>
      <c r="W520" s="1725"/>
      <c r="X520" s="1725"/>
      <c r="Y520" s="1725"/>
      <c r="Z520" s="1725"/>
      <c r="AA520" s="1725"/>
      <c r="AB520" s="1725"/>
      <c r="AC520" s="1725"/>
      <c r="AD520" s="1725"/>
      <c r="AE520" s="1592"/>
      <c r="AF520" s="1593"/>
      <c r="AG520" s="1593"/>
      <c r="AH520" s="1593"/>
      <c r="AI520" s="1593"/>
      <c r="AJ520" s="1593"/>
      <c r="AK520" s="1594"/>
      <c r="AL520" s="1592"/>
      <c r="AM520" s="1593"/>
      <c r="AN520" s="1593"/>
      <c r="AO520" s="1594"/>
      <c r="AP520" s="1595"/>
      <c r="AQ520" s="1595"/>
      <c r="AR520" s="1595"/>
      <c r="AS520" s="1595"/>
      <c r="AT520" s="1595"/>
      <c r="AU520" s="1595"/>
      <c r="AV520" s="1595"/>
      <c r="AW520" s="1595"/>
      <c r="AX520" s="238" t="s">
        <v>386</v>
      </c>
      <c r="AY520" s="1595"/>
      <c r="AZ520" s="1595"/>
      <c r="BA520" s="1595"/>
      <c r="BB520" s="1595"/>
      <c r="BC520" s="1595"/>
      <c r="BD520" s="1595"/>
      <c r="BE520" s="1595"/>
      <c r="BF520" s="1595"/>
      <c r="BG520" s="45"/>
      <c r="BH520" s="80"/>
      <c r="BI520" s="80"/>
      <c r="BJ520" s="80"/>
      <c r="BK520" s="80"/>
      <c r="BL520" s="80"/>
    </row>
    <row r="521" spans="1:64" ht="12.95" customHeight="1" x14ac:dyDescent="0.15">
      <c r="A521" s="1643"/>
      <c r="B521" s="1644"/>
      <c r="C521" s="1644"/>
      <c r="D521" s="1644"/>
      <c r="E521" s="1644"/>
      <c r="F521" s="1644"/>
      <c r="G521" s="1644"/>
      <c r="H521" s="1722"/>
      <c r="I521" s="1723"/>
      <c r="J521" s="1723"/>
      <c r="K521" s="1723"/>
      <c r="L521" s="1723"/>
      <c r="M521" s="1723"/>
      <c r="N521" s="1724"/>
      <c r="O521" s="1726"/>
      <c r="P521" s="1726"/>
      <c r="Q521" s="1726"/>
      <c r="R521" s="1726"/>
      <c r="S521" s="1726"/>
      <c r="T521" s="1726"/>
      <c r="U521" s="1726"/>
      <c r="V521" s="1726"/>
      <c r="W521" s="1726"/>
      <c r="X521" s="1726"/>
      <c r="Y521" s="1726"/>
      <c r="Z521" s="1726"/>
      <c r="AA521" s="1726"/>
      <c r="AB521" s="1726"/>
      <c r="AC521" s="1726"/>
      <c r="AD521" s="1726"/>
      <c r="AE521" s="1592"/>
      <c r="AF521" s="1593"/>
      <c r="AG521" s="1593"/>
      <c r="AH521" s="1593"/>
      <c r="AI521" s="1593"/>
      <c r="AJ521" s="1593"/>
      <c r="AK521" s="1594"/>
      <c r="AL521" s="1592"/>
      <c r="AM521" s="1593"/>
      <c r="AN521" s="1593"/>
      <c r="AO521" s="1594"/>
      <c r="AP521" s="1595"/>
      <c r="AQ521" s="1595"/>
      <c r="AR521" s="1595"/>
      <c r="AS521" s="1595"/>
      <c r="AT521" s="1595"/>
      <c r="AU521" s="1595"/>
      <c r="AV521" s="1595"/>
      <c r="AW521" s="1595"/>
      <c r="AX521" s="238" t="s">
        <v>386</v>
      </c>
      <c r="AY521" s="1595"/>
      <c r="AZ521" s="1595"/>
      <c r="BA521" s="1595"/>
      <c r="BB521" s="1595"/>
      <c r="BC521" s="1595"/>
      <c r="BD521" s="1595"/>
      <c r="BE521" s="1595"/>
      <c r="BF521" s="1595"/>
      <c r="BG521" s="45"/>
      <c r="BH521" s="80"/>
      <c r="BI521" s="80"/>
      <c r="BJ521" s="80"/>
      <c r="BK521" s="80"/>
      <c r="BL521" s="80"/>
    </row>
    <row r="522" spans="1:64" ht="12.95" customHeight="1" x14ac:dyDescent="0.15">
      <c r="A522" s="1643"/>
      <c r="B522" s="1644"/>
      <c r="C522" s="1644"/>
      <c r="D522" s="1644"/>
      <c r="E522" s="1644"/>
      <c r="F522" s="1644"/>
      <c r="G522" s="1644"/>
      <c r="H522" s="1722"/>
      <c r="I522" s="1723"/>
      <c r="J522" s="1723"/>
      <c r="K522" s="1723"/>
      <c r="L522" s="1723"/>
      <c r="M522" s="1723"/>
      <c r="N522" s="1724"/>
      <c r="O522" s="1726"/>
      <c r="P522" s="1726"/>
      <c r="Q522" s="1726"/>
      <c r="R522" s="1726"/>
      <c r="S522" s="1726"/>
      <c r="T522" s="1726"/>
      <c r="U522" s="1726"/>
      <c r="V522" s="1726"/>
      <c r="W522" s="1726"/>
      <c r="X522" s="1726"/>
      <c r="Y522" s="1726"/>
      <c r="Z522" s="1726"/>
      <c r="AA522" s="1726"/>
      <c r="AB522" s="1726"/>
      <c r="AC522" s="1726"/>
      <c r="AD522" s="1726"/>
      <c r="AE522" s="1592"/>
      <c r="AF522" s="1593"/>
      <c r="AG522" s="1593"/>
      <c r="AH522" s="1593"/>
      <c r="AI522" s="1593"/>
      <c r="AJ522" s="1593"/>
      <c r="AK522" s="1594"/>
      <c r="AL522" s="1592"/>
      <c r="AM522" s="1593"/>
      <c r="AN522" s="1593"/>
      <c r="AO522" s="1594"/>
      <c r="AP522" s="1595"/>
      <c r="AQ522" s="1595"/>
      <c r="AR522" s="1595"/>
      <c r="AS522" s="1595"/>
      <c r="AT522" s="1595"/>
      <c r="AU522" s="1595"/>
      <c r="AV522" s="1595"/>
      <c r="AW522" s="1595"/>
      <c r="AX522" s="238" t="s">
        <v>386</v>
      </c>
      <c r="AY522" s="1595"/>
      <c r="AZ522" s="1595"/>
      <c r="BA522" s="1595"/>
      <c r="BB522" s="1595"/>
      <c r="BC522" s="1595"/>
      <c r="BD522" s="1595"/>
      <c r="BE522" s="1595"/>
      <c r="BF522" s="1595"/>
      <c r="BG522" s="45"/>
      <c r="BH522" s="80"/>
      <c r="BI522" s="80"/>
      <c r="BJ522" s="80"/>
      <c r="BK522" s="80"/>
      <c r="BL522" s="80"/>
    </row>
    <row r="523" spans="1:64" ht="12.95" customHeight="1" x14ac:dyDescent="0.15">
      <c r="A523" s="1648"/>
      <c r="B523" s="1649"/>
      <c r="C523" s="1649"/>
      <c r="D523" s="1649"/>
      <c r="E523" s="1649"/>
      <c r="F523" s="1649"/>
      <c r="G523" s="1649"/>
      <c r="H523" s="1722"/>
      <c r="I523" s="1723"/>
      <c r="J523" s="1723"/>
      <c r="K523" s="1723"/>
      <c r="L523" s="1723"/>
      <c r="M523" s="1723"/>
      <c r="N523" s="1724"/>
      <c r="O523" s="1727"/>
      <c r="P523" s="1727"/>
      <c r="Q523" s="1727"/>
      <c r="R523" s="1727"/>
      <c r="S523" s="1727"/>
      <c r="T523" s="1727"/>
      <c r="U523" s="1727"/>
      <c r="V523" s="1727"/>
      <c r="W523" s="1727"/>
      <c r="X523" s="1727"/>
      <c r="Y523" s="1727"/>
      <c r="Z523" s="1727"/>
      <c r="AA523" s="1727"/>
      <c r="AB523" s="1727"/>
      <c r="AC523" s="1727"/>
      <c r="AD523" s="1727"/>
      <c r="AE523" s="1592"/>
      <c r="AF523" s="1593"/>
      <c r="AG523" s="1593"/>
      <c r="AH523" s="1593"/>
      <c r="AI523" s="1593"/>
      <c r="AJ523" s="1593"/>
      <c r="AK523" s="1594"/>
      <c r="AL523" s="1592"/>
      <c r="AM523" s="1593"/>
      <c r="AN523" s="1593"/>
      <c r="AO523" s="1594"/>
      <c r="AP523" s="1595"/>
      <c r="AQ523" s="1595"/>
      <c r="AR523" s="1595"/>
      <c r="AS523" s="1595"/>
      <c r="AT523" s="1595"/>
      <c r="AU523" s="1595"/>
      <c r="AV523" s="1595"/>
      <c r="AW523" s="1595"/>
      <c r="AX523" s="238" t="s">
        <v>386</v>
      </c>
      <c r="AY523" s="1595"/>
      <c r="AZ523" s="1595"/>
      <c r="BA523" s="1595"/>
      <c r="BB523" s="1595"/>
      <c r="BC523" s="1595"/>
      <c r="BD523" s="1595"/>
      <c r="BE523" s="1595"/>
      <c r="BF523" s="1595"/>
      <c r="BG523" s="45"/>
      <c r="BH523" s="80"/>
      <c r="BI523" s="80"/>
      <c r="BJ523" s="80"/>
      <c r="BK523" s="80"/>
      <c r="BL523" s="80"/>
    </row>
    <row r="524" spans="1:64" ht="12.95" customHeight="1" x14ac:dyDescent="0.15">
      <c r="A524" s="1650"/>
      <c r="B524" s="1651"/>
      <c r="C524" s="1651"/>
      <c r="D524" s="1651"/>
      <c r="E524" s="1651"/>
      <c r="F524" s="1651"/>
      <c r="G524" s="1651"/>
      <c r="H524" s="966"/>
      <c r="I524" s="967"/>
      <c r="J524" s="967"/>
      <c r="K524" s="967"/>
      <c r="L524" s="967"/>
      <c r="M524" s="967"/>
      <c r="N524" s="968"/>
      <c r="O524" s="1728"/>
      <c r="P524" s="1728"/>
      <c r="Q524" s="1728"/>
      <c r="R524" s="1728"/>
      <c r="S524" s="1728"/>
      <c r="T524" s="1728"/>
      <c r="U524" s="1728"/>
      <c r="V524" s="1728"/>
      <c r="W524" s="1728"/>
      <c r="X524" s="1728"/>
      <c r="Y524" s="1728"/>
      <c r="Z524" s="1728"/>
      <c r="AA524" s="1728"/>
      <c r="AB524" s="1728"/>
      <c r="AC524" s="1728"/>
      <c r="AD524" s="1728"/>
      <c r="AE524" s="1592"/>
      <c r="AF524" s="1593"/>
      <c r="AG524" s="1593"/>
      <c r="AH524" s="1593"/>
      <c r="AI524" s="1593"/>
      <c r="AJ524" s="1593"/>
      <c r="AK524" s="1594"/>
      <c r="AL524" s="1592"/>
      <c r="AM524" s="1593"/>
      <c r="AN524" s="1593"/>
      <c r="AO524" s="1594"/>
      <c r="AP524" s="1595"/>
      <c r="AQ524" s="1595"/>
      <c r="AR524" s="1595"/>
      <c r="AS524" s="1595"/>
      <c r="AT524" s="1595"/>
      <c r="AU524" s="1595"/>
      <c r="AV524" s="1595"/>
      <c r="AW524" s="1595"/>
      <c r="AX524" s="238" t="s">
        <v>386</v>
      </c>
      <c r="AY524" s="1595"/>
      <c r="AZ524" s="1595"/>
      <c r="BA524" s="1595"/>
      <c r="BB524" s="1595"/>
      <c r="BC524" s="1595"/>
      <c r="BD524" s="1595"/>
      <c r="BE524" s="1595"/>
      <c r="BF524" s="1595"/>
      <c r="BG524" s="45"/>
      <c r="BH524" s="80"/>
      <c r="BI524" s="80"/>
      <c r="BJ524" s="80"/>
      <c r="BK524" s="80"/>
      <c r="BL524" s="80"/>
    </row>
    <row r="525" spans="1:64" ht="12.95" customHeight="1" x14ac:dyDescent="0.15">
      <c r="A525" s="1641"/>
      <c r="B525" s="1642"/>
      <c r="C525" s="1642"/>
      <c r="D525" s="1642"/>
      <c r="E525" s="1642"/>
      <c r="F525" s="1642"/>
      <c r="G525" s="1642"/>
      <c r="H525" s="963"/>
      <c r="I525" s="964"/>
      <c r="J525" s="964"/>
      <c r="K525" s="964"/>
      <c r="L525" s="964"/>
      <c r="M525" s="964"/>
      <c r="N525" s="965"/>
      <c r="O525" s="1725"/>
      <c r="P525" s="1725"/>
      <c r="Q525" s="1725"/>
      <c r="R525" s="1725"/>
      <c r="S525" s="1725"/>
      <c r="T525" s="1725"/>
      <c r="U525" s="1725"/>
      <c r="V525" s="1725"/>
      <c r="W525" s="1725"/>
      <c r="X525" s="1725"/>
      <c r="Y525" s="1725"/>
      <c r="Z525" s="1725"/>
      <c r="AA525" s="1725"/>
      <c r="AB525" s="1725"/>
      <c r="AC525" s="1725"/>
      <c r="AD525" s="1725"/>
      <c r="AE525" s="1592"/>
      <c r="AF525" s="1593"/>
      <c r="AG525" s="1593"/>
      <c r="AH525" s="1593"/>
      <c r="AI525" s="1593"/>
      <c r="AJ525" s="1593"/>
      <c r="AK525" s="1594"/>
      <c r="AL525" s="1592"/>
      <c r="AM525" s="1593"/>
      <c r="AN525" s="1593"/>
      <c r="AO525" s="1594"/>
      <c r="AP525" s="1595"/>
      <c r="AQ525" s="1595"/>
      <c r="AR525" s="1595"/>
      <c r="AS525" s="1595"/>
      <c r="AT525" s="1595"/>
      <c r="AU525" s="1595"/>
      <c r="AV525" s="1595"/>
      <c r="AW525" s="1595"/>
      <c r="AX525" s="238" t="s">
        <v>386</v>
      </c>
      <c r="AY525" s="1595"/>
      <c r="AZ525" s="1595"/>
      <c r="BA525" s="1595"/>
      <c r="BB525" s="1595"/>
      <c r="BC525" s="1595"/>
      <c r="BD525" s="1595"/>
      <c r="BE525" s="1595"/>
      <c r="BF525" s="1595"/>
      <c r="BG525" s="45"/>
      <c r="BH525" s="80"/>
      <c r="BI525" s="80"/>
      <c r="BJ525" s="80"/>
      <c r="BK525" s="80"/>
      <c r="BL525" s="80"/>
    </row>
    <row r="526" spans="1:64" ht="12.95" customHeight="1" x14ac:dyDescent="0.15">
      <c r="A526" s="1643"/>
      <c r="B526" s="1644"/>
      <c r="C526" s="1644"/>
      <c r="D526" s="1644"/>
      <c r="E526" s="1644"/>
      <c r="F526" s="1644"/>
      <c r="G526" s="1644"/>
      <c r="H526" s="1722"/>
      <c r="I526" s="1723"/>
      <c r="J526" s="1723"/>
      <c r="K526" s="1723"/>
      <c r="L526" s="1723"/>
      <c r="M526" s="1723"/>
      <c r="N526" s="1724"/>
      <c r="O526" s="1726"/>
      <c r="P526" s="1726"/>
      <c r="Q526" s="1726"/>
      <c r="R526" s="1726"/>
      <c r="S526" s="1726"/>
      <c r="T526" s="1726"/>
      <c r="U526" s="1726"/>
      <c r="V526" s="1726"/>
      <c r="W526" s="1726"/>
      <c r="X526" s="1726"/>
      <c r="Y526" s="1726"/>
      <c r="Z526" s="1726"/>
      <c r="AA526" s="1726"/>
      <c r="AB526" s="1726"/>
      <c r="AC526" s="1726"/>
      <c r="AD526" s="1726"/>
      <c r="AE526" s="1592"/>
      <c r="AF526" s="1593"/>
      <c r="AG526" s="1593"/>
      <c r="AH526" s="1593"/>
      <c r="AI526" s="1593"/>
      <c r="AJ526" s="1593"/>
      <c r="AK526" s="1594"/>
      <c r="AL526" s="1592"/>
      <c r="AM526" s="1593"/>
      <c r="AN526" s="1593"/>
      <c r="AO526" s="1594"/>
      <c r="AP526" s="1595"/>
      <c r="AQ526" s="1595"/>
      <c r="AR526" s="1595"/>
      <c r="AS526" s="1595"/>
      <c r="AT526" s="1595"/>
      <c r="AU526" s="1595"/>
      <c r="AV526" s="1595"/>
      <c r="AW526" s="1595"/>
      <c r="AX526" s="238" t="s">
        <v>386</v>
      </c>
      <c r="AY526" s="1595"/>
      <c r="AZ526" s="1595"/>
      <c r="BA526" s="1595"/>
      <c r="BB526" s="1595"/>
      <c r="BC526" s="1595"/>
      <c r="BD526" s="1595"/>
      <c r="BE526" s="1595"/>
      <c r="BF526" s="1595"/>
      <c r="BG526" s="45"/>
      <c r="BH526" s="80"/>
      <c r="BI526" s="80"/>
      <c r="BJ526" s="80"/>
      <c r="BK526" s="80"/>
      <c r="BL526" s="80"/>
    </row>
    <row r="527" spans="1:64" ht="12.95" customHeight="1" x14ac:dyDescent="0.15">
      <c r="A527" s="1643"/>
      <c r="B527" s="1644"/>
      <c r="C527" s="1644"/>
      <c r="D527" s="1644"/>
      <c r="E527" s="1644"/>
      <c r="F527" s="1644"/>
      <c r="G527" s="1644"/>
      <c r="H527" s="1722"/>
      <c r="I527" s="1723"/>
      <c r="J527" s="1723"/>
      <c r="K527" s="1723"/>
      <c r="L527" s="1723"/>
      <c r="M527" s="1723"/>
      <c r="N527" s="1724"/>
      <c r="O527" s="1726"/>
      <c r="P527" s="1726"/>
      <c r="Q527" s="1726"/>
      <c r="R527" s="1726"/>
      <c r="S527" s="1726"/>
      <c r="T527" s="1726"/>
      <c r="U527" s="1726"/>
      <c r="V527" s="1726"/>
      <c r="W527" s="1726"/>
      <c r="X527" s="1726"/>
      <c r="Y527" s="1726"/>
      <c r="Z527" s="1726"/>
      <c r="AA527" s="1726"/>
      <c r="AB527" s="1726"/>
      <c r="AC527" s="1726"/>
      <c r="AD527" s="1726"/>
      <c r="AE527" s="1592"/>
      <c r="AF527" s="1593"/>
      <c r="AG527" s="1593"/>
      <c r="AH527" s="1593"/>
      <c r="AI527" s="1593"/>
      <c r="AJ527" s="1593"/>
      <c r="AK527" s="1594"/>
      <c r="AL527" s="1592"/>
      <c r="AM527" s="1593"/>
      <c r="AN527" s="1593"/>
      <c r="AO527" s="1594"/>
      <c r="AP527" s="1595"/>
      <c r="AQ527" s="1595"/>
      <c r="AR527" s="1595"/>
      <c r="AS527" s="1595"/>
      <c r="AT527" s="1595"/>
      <c r="AU527" s="1595"/>
      <c r="AV527" s="1595"/>
      <c r="AW527" s="1595"/>
      <c r="AX527" s="238" t="s">
        <v>386</v>
      </c>
      <c r="AY527" s="1595"/>
      <c r="AZ527" s="1595"/>
      <c r="BA527" s="1595"/>
      <c r="BB527" s="1595"/>
      <c r="BC527" s="1595"/>
      <c r="BD527" s="1595"/>
      <c r="BE527" s="1595"/>
      <c r="BF527" s="1595"/>
      <c r="BG527" s="45"/>
      <c r="BH527" s="80"/>
      <c r="BI527" s="80"/>
      <c r="BJ527" s="80"/>
      <c r="BK527" s="80"/>
      <c r="BL527" s="80"/>
    </row>
    <row r="528" spans="1:64" ht="12.95" customHeight="1" x14ac:dyDescent="0.15">
      <c r="A528" s="1648"/>
      <c r="B528" s="1649"/>
      <c r="C528" s="1649"/>
      <c r="D528" s="1649"/>
      <c r="E528" s="1649"/>
      <c r="F528" s="1649"/>
      <c r="G528" s="1649"/>
      <c r="H528" s="1722"/>
      <c r="I528" s="1723"/>
      <c r="J528" s="1723"/>
      <c r="K528" s="1723"/>
      <c r="L528" s="1723"/>
      <c r="M528" s="1723"/>
      <c r="N528" s="1724"/>
      <c r="O528" s="1727"/>
      <c r="P528" s="1727"/>
      <c r="Q528" s="1727"/>
      <c r="R528" s="1727"/>
      <c r="S528" s="1727"/>
      <c r="T528" s="1727"/>
      <c r="U528" s="1727"/>
      <c r="V528" s="1727"/>
      <c r="W528" s="1727"/>
      <c r="X528" s="1727"/>
      <c r="Y528" s="1727"/>
      <c r="Z528" s="1727"/>
      <c r="AA528" s="1727"/>
      <c r="AB528" s="1727"/>
      <c r="AC528" s="1727"/>
      <c r="AD528" s="1727"/>
      <c r="AE528" s="1592"/>
      <c r="AF528" s="1593"/>
      <c r="AG528" s="1593"/>
      <c r="AH528" s="1593"/>
      <c r="AI528" s="1593"/>
      <c r="AJ528" s="1593"/>
      <c r="AK528" s="1594"/>
      <c r="AL528" s="1592"/>
      <c r="AM528" s="1593"/>
      <c r="AN528" s="1593"/>
      <c r="AO528" s="1594"/>
      <c r="AP528" s="1595"/>
      <c r="AQ528" s="1595"/>
      <c r="AR528" s="1595"/>
      <c r="AS528" s="1595"/>
      <c r="AT528" s="1595"/>
      <c r="AU528" s="1595"/>
      <c r="AV528" s="1595"/>
      <c r="AW528" s="1595"/>
      <c r="AX528" s="238" t="s">
        <v>386</v>
      </c>
      <c r="AY528" s="1595"/>
      <c r="AZ528" s="1595"/>
      <c r="BA528" s="1595"/>
      <c r="BB528" s="1595"/>
      <c r="BC528" s="1595"/>
      <c r="BD528" s="1595"/>
      <c r="BE528" s="1595"/>
      <c r="BF528" s="1595"/>
      <c r="BG528" s="45"/>
      <c r="BH528" s="80"/>
      <c r="BI528" s="80"/>
      <c r="BJ528" s="80"/>
      <c r="BK528" s="80"/>
      <c r="BL528" s="80"/>
    </row>
    <row r="529" spans="1:64" ht="12.95" customHeight="1" x14ac:dyDescent="0.15">
      <c r="A529" s="1650"/>
      <c r="B529" s="1651"/>
      <c r="C529" s="1651"/>
      <c r="D529" s="1651"/>
      <c r="E529" s="1651"/>
      <c r="F529" s="1651"/>
      <c r="G529" s="1651"/>
      <c r="H529" s="966"/>
      <c r="I529" s="967"/>
      <c r="J529" s="967"/>
      <c r="K529" s="967"/>
      <c r="L529" s="967"/>
      <c r="M529" s="967"/>
      <c r="N529" s="968"/>
      <c r="O529" s="1728"/>
      <c r="P529" s="1728"/>
      <c r="Q529" s="1728"/>
      <c r="R529" s="1728"/>
      <c r="S529" s="1728"/>
      <c r="T529" s="1728"/>
      <c r="U529" s="1728"/>
      <c r="V529" s="1728"/>
      <c r="W529" s="1728"/>
      <c r="X529" s="1728"/>
      <c r="Y529" s="1728"/>
      <c r="Z529" s="1728"/>
      <c r="AA529" s="1728"/>
      <c r="AB529" s="1728"/>
      <c r="AC529" s="1728"/>
      <c r="AD529" s="1728"/>
      <c r="AE529" s="1592"/>
      <c r="AF529" s="1593"/>
      <c r="AG529" s="1593"/>
      <c r="AH529" s="1593"/>
      <c r="AI529" s="1593"/>
      <c r="AJ529" s="1593"/>
      <c r="AK529" s="1594"/>
      <c r="AL529" s="1592"/>
      <c r="AM529" s="1593"/>
      <c r="AN529" s="1593"/>
      <c r="AO529" s="1594"/>
      <c r="AP529" s="1595"/>
      <c r="AQ529" s="1595"/>
      <c r="AR529" s="1595"/>
      <c r="AS529" s="1595"/>
      <c r="AT529" s="1595"/>
      <c r="AU529" s="1595"/>
      <c r="AV529" s="1595"/>
      <c r="AW529" s="1595"/>
      <c r="AX529" s="238" t="s">
        <v>386</v>
      </c>
      <c r="AY529" s="1595"/>
      <c r="AZ529" s="1595"/>
      <c r="BA529" s="1595"/>
      <c r="BB529" s="1595"/>
      <c r="BC529" s="1595"/>
      <c r="BD529" s="1595"/>
      <c r="BE529" s="1595"/>
      <c r="BF529" s="1595"/>
      <c r="BG529" s="45"/>
      <c r="BH529" s="80"/>
      <c r="BI529" s="80"/>
      <c r="BJ529" s="80"/>
      <c r="BK529" s="80"/>
      <c r="BL529" s="80"/>
    </row>
    <row r="530" spans="1:64" ht="12.95" customHeight="1" x14ac:dyDescent="0.15">
      <c r="A530" s="1641"/>
      <c r="B530" s="1642"/>
      <c r="C530" s="1642"/>
      <c r="D530" s="1642"/>
      <c r="E530" s="1642"/>
      <c r="F530" s="1642"/>
      <c r="G530" s="1642"/>
      <c r="H530" s="963"/>
      <c r="I530" s="964"/>
      <c r="J530" s="964"/>
      <c r="K530" s="964"/>
      <c r="L530" s="964"/>
      <c r="M530" s="964"/>
      <c r="N530" s="965"/>
      <c r="O530" s="1725"/>
      <c r="P530" s="1725"/>
      <c r="Q530" s="1725"/>
      <c r="R530" s="1725"/>
      <c r="S530" s="1725"/>
      <c r="T530" s="1725"/>
      <c r="U530" s="1725"/>
      <c r="V530" s="1725"/>
      <c r="W530" s="1725"/>
      <c r="X530" s="1725"/>
      <c r="Y530" s="1725"/>
      <c r="Z530" s="1725"/>
      <c r="AA530" s="1725"/>
      <c r="AB530" s="1725"/>
      <c r="AC530" s="1725"/>
      <c r="AD530" s="1725"/>
      <c r="AE530" s="1592"/>
      <c r="AF530" s="1593"/>
      <c r="AG530" s="1593"/>
      <c r="AH530" s="1593"/>
      <c r="AI530" s="1593"/>
      <c r="AJ530" s="1593"/>
      <c r="AK530" s="1594"/>
      <c r="AL530" s="1592"/>
      <c r="AM530" s="1593"/>
      <c r="AN530" s="1593"/>
      <c r="AO530" s="1594"/>
      <c r="AP530" s="1595"/>
      <c r="AQ530" s="1595"/>
      <c r="AR530" s="1595"/>
      <c r="AS530" s="1595"/>
      <c r="AT530" s="1595"/>
      <c r="AU530" s="1595"/>
      <c r="AV530" s="1595"/>
      <c r="AW530" s="1595"/>
      <c r="AX530" s="238" t="s">
        <v>386</v>
      </c>
      <c r="AY530" s="1595"/>
      <c r="AZ530" s="1595"/>
      <c r="BA530" s="1595"/>
      <c r="BB530" s="1595"/>
      <c r="BC530" s="1595"/>
      <c r="BD530" s="1595"/>
      <c r="BE530" s="1595"/>
      <c r="BF530" s="1595"/>
      <c r="BG530" s="45"/>
      <c r="BH530" s="80"/>
      <c r="BI530" s="80"/>
      <c r="BJ530" s="80"/>
      <c r="BK530" s="80"/>
      <c r="BL530" s="80"/>
    </row>
    <row r="531" spans="1:64" ht="12.95" customHeight="1" x14ac:dyDescent="0.15">
      <c r="A531" s="1643"/>
      <c r="B531" s="1644"/>
      <c r="C531" s="1644"/>
      <c r="D531" s="1644"/>
      <c r="E531" s="1644"/>
      <c r="F531" s="1644"/>
      <c r="G531" s="1644"/>
      <c r="H531" s="1722"/>
      <c r="I531" s="1723"/>
      <c r="J531" s="1723"/>
      <c r="K531" s="1723"/>
      <c r="L531" s="1723"/>
      <c r="M531" s="1723"/>
      <c r="N531" s="1724"/>
      <c r="O531" s="1726"/>
      <c r="P531" s="1726"/>
      <c r="Q531" s="1726"/>
      <c r="R531" s="1726"/>
      <c r="S531" s="1726"/>
      <c r="T531" s="1726"/>
      <c r="U531" s="1726"/>
      <c r="V531" s="1726"/>
      <c r="W531" s="1726"/>
      <c r="X531" s="1726"/>
      <c r="Y531" s="1726"/>
      <c r="Z531" s="1726"/>
      <c r="AA531" s="1726"/>
      <c r="AB531" s="1726"/>
      <c r="AC531" s="1726"/>
      <c r="AD531" s="1726"/>
      <c r="AE531" s="1592"/>
      <c r="AF531" s="1593"/>
      <c r="AG531" s="1593"/>
      <c r="AH531" s="1593"/>
      <c r="AI531" s="1593"/>
      <c r="AJ531" s="1593"/>
      <c r="AK531" s="1594"/>
      <c r="AL531" s="1592"/>
      <c r="AM531" s="1593"/>
      <c r="AN531" s="1593"/>
      <c r="AO531" s="1594"/>
      <c r="AP531" s="1595"/>
      <c r="AQ531" s="1595"/>
      <c r="AR531" s="1595"/>
      <c r="AS531" s="1595"/>
      <c r="AT531" s="1595"/>
      <c r="AU531" s="1595"/>
      <c r="AV531" s="1595"/>
      <c r="AW531" s="1595"/>
      <c r="AX531" s="238" t="s">
        <v>386</v>
      </c>
      <c r="AY531" s="1595"/>
      <c r="AZ531" s="1595"/>
      <c r="BA531" s="1595"/>
      <c r="BB531" s="1595"/>
      <c r="BC531" s="1595"/>
      <c r="BD531" s="1595"/>
      <c r="BE531" s="1595"/>
      <c r="BF531" s="1595"/>
      <c r="BG531" s="45"/>
      <c r="BH531" s="80"/>
      <c r="BI531" s="80"/>
      <c r="BJ531" s="80"/>
      <c r="BK531" s="80"/>
      <c r="BL531" s="80"/>
    </row>
    <row r="532" spans="1:64" ht="12.95" customHeight="1" x14ac:dyDescent="0.15">
      <c r="A532" s="1643"/>
      <c r="B532" s="1644"/>
      <c r="C532" s="1644"/>
      <c r="D532" s="1644"/>
      <c r="E532" s="1644"/>
      <c r="F532" s="1644"/>
      <c r="G532" s="1644"/>
      <c r="H532" s="1722"/>
      <c r="I532" s="1723"/>
      <c r="J532" s="1723"/>
      <c r="K532" s="1723"/>
      <c r="L532" s="1723"/>
      <c r="M532" s="1723"/>
      <c r="N532" s="1724"/>
      <c r="O532" s="1726"/>
      <c r="P532" s="1726"/>
      <c r="Q532" s="1726"/>
      <c r="R532" s="1726"/>
      <c r="S532" s="1726"/>
      <c r="T532" s="1726"/>
      <c r="U532" s="1726"/>
      <c r="V532" s="1726"/>
      <c r="W532" s="1726"/>
      <c r="X532" s="1726"/>
      <c r="Y532" s="1726"/>
      <c r="Z532" s="1726"/>
      <c r="AA532" s="1726"/>
      <c r="AB532" s="1726"/>
      <c r="AC532" s="1726"/>
      <c r="AD532" s="1726"/>
      <c r="AE532" s="1592"/>
      <c r="AF532" s="1593"/>
      <c r="AG532" s="1593"/>
      <c r="AH532" s="1593"/>
      <c r="AI532" s="1593"/>
      <c r="AJ532" s="1593"/>
      <c r="AK532" s="1594"/>
      <c r="AL532" s="1592"/>
      <c r="AM532" s="1593"/>
      <c r="AN532" s="1593"/>
      <c r="AO532" s="1594"/>
      <c r="AP532" s="1595"/>
      <c r="AQ532" s="1595"/>
      <c r="AR532" s="1595"/>
      <c r="AS532" s="1595"/>
      <c r="AT532" s="1595"/>
      <c r="AU532" s="1595"/>
      <c r="AV532" s="1595"/>
      <c r="AW532" s="1595"/>
      <c r="AX532" s="238" t="s">
        <v>386</v>
      </c>
      <c r="AY532" s="1595"/>
      <c r="AZ532" s="1595"/>
      <c r="BA532" s="1595"/>
      <c r="BB532" s="1595"/>
      <c r="BC532" s="1595"/>
      <c r="BD532" s="1595"/>
      <c r="BE532" s="1595"/>
      <c r="BF532" s="1595"/>
      <c r="BG532" s="45"/>
      <c r="BH532" s="80"/>
      <c r="BI532" s="80"/>
      <c r="BJ532" s="80"/>
      <c r="BK532" s="80"/>
      <c r="BL532" s="80"/>
    </row>
    <row r="533" spans="1:64" ht="12.95" customHeight="1" x14ac:dyDescent="0.15">
      <c r="A533" s="1648"/>
      <c r="B533" s="1649"/>
      <c r="C533" s="1649"/>
      <c r="D533" s="1649"/>
      <c r="E533" s="1649"/>
      <c r="F533" s="1649"/>
      <c r="G533" s="1649"/>
      <c r="H533" s="1722"/>
      <c r="I533" s="1723"/>
      <c r="J533" s="1723"/>
      <c r="K533" s="1723"/>
      <c r="L533" s="1723"/>
      <c r="M533" s="1723"/>
      <c r="N533" s="1724"/>
      <c r="O533" s="1727"/>
      <c r="P533" s="1727"/>
      <c r="Q533" s="1727"/>
      <c r="R533" s="1727"/>
      <c r="S533" s="1727"/>
      <c r="T533" s="1727"/>
      <c r="U533" s="1727"/>
      <c r="V533" s="1727"/>
      <c r="W533" s="1727"/>
      <c r="X533" s="1727"/>
      <c r="Y533" s="1727"/>
      <c r="Z533" s="1727"/>
      <c r="AA533" s="1727"/>
      <c r="AB533" s="1727"/>
      <c r="AC533" s="1727"/>
      <c r="AD533" s="1727"/>
      <c r="AE533" s="1592"/>
      <c r="AF533" s="1593"/>
      <c r="AG533" s="1593"/>
      <c r="AH533" s="1593"/>
      <c r="AI533" s="1593"/>
      <c r="AJ533" s="1593"/>
      <c r="AK533" s="1594"/>
      <c r="AL533" s="1592"/>
      <c r="AM533" s="1593"/>
      <c r="AN533" s="1593"/>
      <c r="AO533" s="1594"/>
      <c r="AP533" s="1595"/>
      <c r="AQ533" s="1595"/>
      <c r="AR533" s="1595"/>
      <c r="AS533" s="1595"/>
      <c r="AT533" s="1595"/>
      <c r="AU533" s="1595"/>
      <c r="AV533" s="1595"/>
      <c r="AW533" s="1595"/>
      <c r="AX533" s="238" t="s">
        <v>386</v>
      </c>
      <c r="AY533" s="1595"/>
      <c r="AZ533" s="1595"/>
      <c r="BA533" s="1595"/>
      <c r="BB533" s="1595"/>
      <c r="BC533" s="1595"/>
      <c r="BD533" s="1595"/>
      <c r="BE533" s="1595"/>
      <c r="BF533" s="1595"/>
      <c r="BG533" s="45"/>
      <c r="BH533" s="80"/>
      <c r="BI533" s="80"/>
      <c r="BJ533" s="80"/>
      <c r="BK533" s="80"/>
      <c r="BL533" s="80"/>
    </row>
    <row r="534" spans="1:64" ht="12.95" customHeight="1" x14ac:dyDescent="0.15">
      <c r="A534" s="1650"/>
      <c r="B534" s="1651"/>
      <c r="C534" s="1651"/>
      <c r="D534" s="1651"/>
      <c r="E534" s="1651"/>
      <c r="F534" s="1651"/>
      <c r="G534" s="1651"/>
      <c r="H534" s="966"/>
      <c r="I534" s="967"/>
      <c r="J534" s="967"/>
      <c r="K534" s="967"/>
      <c r="L534" s="967"/>
      <c r="M534" s="967"/>
      <c r="N534" s="968"/>
      <c r="O534" s="1728"/>
      <c r="P534" s="1728"/>
      <c r="Q534" s="1728"/>
      <c r="R534" s="1728"/>
      <c r="S534" s="1728"/>
      <c r="T534" s="1728"/>
      <c r="U534" s="1728"/>
      <c r="V534" s="1728"/>
      <c r="W534" s="1728"/>
      <c r="X534" s="1728"/>
      <c r="Y534" s="1728"/>
      <c r="Z534" s="1728"/>
      <c r="AA534" s="1728"/>
      <c r="AB534" s="1728"/>
      <c r="AC534" s="1728"/>
      <c r="AD534" s="1728"/>
      <c r="AE534" s="1592"/>
      <c r="AF534" s="1593"/>
      <c r="AG534" s="1593"/>
      <c r="AH534" s="1593"/>
      <c r="AI534" s="1593"/>
      <c r="AJ534" s="1593"/>
      <c r="AK534" s="1594"/>
      <c r="AL534" s="1592"/>
      <c r="AM534" s="1593"/>
      <c r="AN534" s="1593"/>
      <c r="AO534" s="1594"/>
      <c r="AP534" s="1595"/>
      <c r="AQ534" s="1595"/>
      <c r="AR534" s="1595"/>
      <c r="AS534" s="1595"/>
      <c r="AT534" s="1595"/>
      <c r="AU534" s="1595"/>
      <c r="AV534" s="1595"/>
      <c r="AW534" s="1595"/>
      <c r="AX534" s="238" t="s">
        <v>386</v>
      </c>
      <c r="AY534" s="1595"/>
      <c r="AZ534" s="1595"/>
      <c r="BA534" s="1595"/>
      <c r="BB534" s="1595"/>
      <c r="BC534" s="1595"/>
      <c r="BD534" s="1595"/>
      <c r="BE534" s="1595"/>
      <c r="BF534" s="1595"/>
      <c r="BG534" s="45"/>
      <c r="BH534" s="80"/>
      <c r="BI534" s="80"/>
      <c r="BJ534" s="80"/>
      <c r="BK534" s="80"/>
      <c r="BL534" s="80"/>
    </row>
    <row r="535" spans="1:64" ht="12.95" customHeight="1" x14ac:dyDescent="0.15">
      <c r="A535" s="1641"/>
      <c r="B535" s="1642"/>
      <c r="C535" s="1642"/>
      <c r="D535" s="1642"/>
      <c r="E535" s="1642"/>
      <c r="F535" s="1642"/>
      <c r="G535" s="1642"/>
      <c r="H535" s="963"/>
      <c r="I535" s="964"/>
      <c r="J535" s="964"/>
      <c r="K535" s="964"/>
      <c r="L535" s="964"/>
      <c r="M535" s="964"/>
      <c r="N535" s="965"/>
      <c r="O535" s="1725"/>
      <c r="P535" s="1725"/>
      <c r="Q535" s="1725"/>
      <c r="R535" s="1725"/>
      <c r="S535" s="1725"/>
      <c r="T535" s="1725"/>
      <c r="U535" s="1725"/>
      <c r="V535" s="1725"/>
      <c r="W535" s="1725"/>
      <c r="X535" s="1725"/>
      <c r="Y535" s="1725"/>
      <c r="Z535" s="1725"/>
      <c r="AA535" s="1725"/>
      <c r="AB535" s="1725"/>
      <c r="AC535" s="1725"/>
      <c r="AD535" s="1725"/>
      <c r="AE535" s="1592"/>
      <c r="AF535" s="1593"/>
      <c r="AG535" s="1593"/>
      <c r="AH535" s="1593"/>
      <c r="AI535" s="1593"/>
      <c r="AJ535" s="1593"/>
      <c r="AK535" s="1594"/>
      <c r="AL535" s="1592"/>
      <c r="AM535" s="1593"/>
      <c r="AN535" s="1593"/>
      <c r="AO535" s="1594"/>
      <c r="AP535" s="1595"/>
      <c r="AQ535" s="1595"/>
      <c r="AR535" s="1595"/>
      <c r="AS535" s="1595"/>
      <c r="AT535" s="1595"/>
      <c r="AU535" s="1595"/>
      <c r="AV535" s="1595"/>
      <c r="AW535" s="1595"/>
      <c r="AX535" s="238" t="s">
        <v>386</v>
      </c>
      <c r="AY535" s="1595"/>
      <c r="AZ535" s="1595"/>
      <c r="BA535" s="1595"/>
      <c r="BB535" s="1595"/>
      <c r="BC535" s="1595"/>
      <c r="BD535" s="1595"/>
      <c r="BE535" s="1595"/>
      <c r="BF535" s="1595"/>
      <c r="BG535" s="45"/>
      <c r="BH535" s="80"/>
      <c r="BI535" s="80"/>
      <c r="BJ535" s="80"/>
      <c r="BK535" s="80"/>
      <c r="BL535" s="80"/>
    </row>
    <row r="536" spans="1:64" ht="12.95" customHeight="1" x14ac:dyDescent="0.15">
      <c r="A536" s="1643"/>
      <c r="B536" s="1644"/>
      <c r="C536" s="1644"/>
      <c r="D536" s="1644"/>
      <c r="E536" s="1644"/>
      <c r="F536" s="1644"/>
      <c r="G536" s="1644"/>
      <c r="H536" s="1722"/>
      <c r="I536" s="1723"/>
      <c r="J536" s="1723"/>
      <c r="K536" s="1723"/>
      <c r="L536" s="1723"/>
      <c r="M536" s="1723"/>
      <c r="N536" s="1724"/>
      <c r="O536" s="1726"/>
      <c r="P536" s="1726"/>
      <c r="Q536" s="1726"/>
      <c r="R536" s="1726"/>
      <c r="S536" s="1726"/>
      <c r="T536" s="1726"/>
      <c r="U536" s="1726"/>
      <c r="V536" s="1726"/>
      <c r="W536" s="1726"/>
      <c r="X536" s="1726"/>
      <c r="Y536" s="1726"/>
      <c r="Z536" s="1726"/>
      <c r="AA536" s="1726"/>
      <c r="AB536" s="1726"/>
      <c r="AC536" s="1726"/>
      <c r="AD536" s="1726"/>
      <c r="AE536" s="1592"/>
      <c r="AF536" s="1593"/>
      <c r="AG536" s="1593"/>
      <c r="AH536" s="1593"/>
      <c r="AI536" s="1593"/>
      <c r="AJ536" s="1593"/>
      <c r="AK536" s="1594"/>
      <c r="AL536" s="1592"/>
      <c r="AM536" s="1593"/>
      <c r="AN536" s="1593"/>
      <c r="AO536" s="1594"/>
      <c r="AP536" s="1595"/>
      <c r="AQ536" s="1595"/>
      <c r="AR536" s="1595"/>
      <c r="AS536" s="1595"/>
      <c r="AT536" s="1595"/>
      <c r="AU536" s="1595"/>
      <c r="AV536" s="1595"/>
      <c r="AW536" s="1595"/>
      <c r="AX536" s="238" t="s">
        <v>386</v>
      </c>
      <c r="AY536" s="1595"/>
      <c r="AZ536" s="1595"/>
      <c r="BA536" s="1595"/>
      <c r="BB536" s="1595"/>
      <c r="BC536" s="1595"/>
      <c r="BD536" s="1595"/>
      <c r="BE536" s="1595"/>
      <c r="BF536" s="1595"/>
      <c r="BG536" s="45"/>
      <c r="BH536" s="80"/>
      <c r="BI536" s="80"/>
      <c r="BJ536" s="80"/>
      <c r="BK536" s="80"/>
      <c r="BL536" s="80"/>
    </row>
    <row r="537" spans="1:64" ht="12.95" customHeight="1" x14ac:dyDescent="0.15">
      <c r="A537" s="1643"/>
      <c r="B537" s="1644"/>
      <c r="C537" s="1644"/>
      <c r="D537" s="1644"/>
      <c r="E537" s="1644"/>
      <c r="F537" s="1644"/>
      <c r="G537" s="1644"/>
      <c r="H537" s="1722"/>
      <c r="I537" s="1723"/>
      <c r="J537" s="1723"/>
      <c r="K537" s="1723"/>
      <c r="L537" s="1723"/>
      <c r="M537" s="1723"/>
      <c r="N537" s="1724"/>
      <c r="O537" s="1726"/>
      <c r="P537" s="1726"/>
      <c r="Q537" s="1726"/>
      <c r="R537" s="1726"/>
      <c r="S537" s="1726"/>
      <c r="T537" s="1726"/>
      <c r="U537" s="1726"/>
      <c r="V537" s="1726"/>
      <c r="W537" s="1726"/>
      <c r="X537" s="1726"/>
      <c r="Y537" s="1726"/>
      <c r="Z537" s="1726"/>
      <c r="AA537" s="1726"/>
      <c r="AB537" s="1726"/>
      <c r="AC537" s="1726"/>
      <c r="AD537" s="1726"/>
      <c r="AE537" s="1592"/>
      <c r="AF537" s="1593"/>
      <c r="AG537" s="1593"/>
      <c r="AH537" s="1593"/>
      <c r="AI537" s="1593"/>
      <c r="AJ537" s="1593"/>
      <c r="AK537" s="1594"/>
      <c r="AL537" s="1592"/>
      <c r="AM537" s="1593"/>
      <c r="AN537" s="1593"/>
      <c r="AO537" s="1594"/>
      <c r="AP537" s="1595"/>
      <c r="AQ537" s="1595"/>
      <c r="AR537" s="1595"/>
      <c r="AS537" s="1595"/>
      <c r="AT537" s="1595"/>
      <c r="AU537" s="1595"/>
      <c r="AV537" s="1595"/>
      <c r="AW537" s="1595"/>
      <c r="AX537" s="238" t="s">
        <v>386</v>
      </c>
      <c r="AY537" s="1595"/>
      <c r="AZ537" s="1595"/>
      <c r="BA537" s="1595"/>
      <c r="BB537" s="1595"/>
      <c r="BC537" s="1595"/>
      <c r="BD537" s="1595"/>
      <c r="BE537" s="1595"/>
      <c r="BF537" s="1595"/>
      <c r="BG537" s="45"/>
      <c r="BH537" s="80"/>
      <c r="BI537" s="80"/>
      <c r="BJ537" s="80"/>
      <c r="BK537" s="80"/>
      <c r="BL537" s="80"/>
    </row>
    <row r="538" spans="1:64" ht="12.95" customHeight="1" x14ac:dyDescent="0.15">
      <c r="A538" s="1648"/>
      <c r="B538" s="1649"/>
      <c r="C538" s="1649"/>
      <c r="D538" s="1649"/>
      <c r="E538" s="1649"/>
      <c r="F538" s="1649"/>
      <c r="G538" s="1649"/>
      <c r="H538" s="1722"/>
      <c r="I538" s="1723"/>
      <c r="J538" s="1723"/>
      <c r="K538" s="1723"/>
      <c r="L538" s="1723"/>
      <c r="M538" s="1723"/>
      <c r="N538" s="1724"/>
      <c r="O538" s="1727"/>
      <c r="P538" s="1727"/>
      <c r="Q538" s="1727"/>
      <c r="R538" s="1727"/>
      <c r="S538" s="1727"/>
      <c r="T538" s="1727"/>
      <c r="U538" s="1727"/>
      <c r="V538" s="1727"/>
      <c r="W538" s="1727"/>
      <c r="X538" s="1727"/>
      <c r="Y538" s="1727"/>
      <c r="Z538" s="1727"/>
      <c r="AA538" s="1727"/>
      <c r="AB538" s="1727"/>
      <c r="AC538" s="1727"/>
      <c r="AD538" s="1727"/>
      <c r="AE538" s="1592"/>
      <c r="AF538" s="1593"/>
      <c r="AG538" s="1593"/>
      <c r="AH538" s="1593"/>
      <c r="AI538" s="1593"/>
      <c r="AJ538" s="1593"/>
      <c r="AK538" s="1594"/>
      <c r="AL538" s="1592"/>
      <c r="AM538" s="1593"/>
      <c r="AN538" s="1593"/>
      <c r="AO538" s="1594"/>
      <c r="AP538" s="1595"/>
      <c r="AQ538" s="1595"/>
      <c r="AR538" s="1595"/>
      <c r="AS538" s="1595"/>
      <c r="AT538" s="1595"/>
      <c r="AU538" s="1595"/>
      <c r="AV538" s="1595"/>
      <c r="AW538" s="1595"/>
      <c r="AX538" s="238" t="s">
        <v>386</v>
      </c>
      <c r="AY538" s="1595"/>
      <c r="AZ538" s="1595"/>
      <c r="BA538" s="1595"/>
      <c r="BB538" s="1595"/>
      <c r="BC538" s="1595"/>
      <c r="BD538" s="1595"/>
      <c r="BE538" s="1595"/>
      <c r="BF538" s="1595"/>
      <c r="BG538" s="45"/>
      <c r="BH538" s="80"/>
      <c r="BI538" s="80"/>
      <c r="BJ538" s="80"/>
      <c r="BK538" s="80"/>
      <c r="BL538" s="80"/>
    </row>
    <row r="539" spans="1:64" ht="12.95" customHeight="1" x14ac:dyDescent="0.15">
      <c r="A539" s="1650"/>
      <c r="B539" s="1651"/>
      <c r="C539" s="1651"/>
      <c r="D539" s="1651"/>
      <c r="E539" s="1651"/>
      <c r="F539" s="1651"/>
      <c r="G539" s="1651"/>
      <c r="H539" s="966"/>
      <c r="I539" s="967"/>
      <c r="J539" s="967"/>
      <c r="K539" s="967"/>
      <c r="L539" s="967"/>
      <c r="M539" s="967"/>
      <c r="N539" s="968"/>
      <c r="O539" s="1728"/>
      <c r="P539" s="1728"/>
      <c r="Q539" s="1728"/>
      <c r="R539" s="1728"/>
      <c r="S539" s="1728"/>
      <c r="T539" s="1728"/>
      <c r="U539" s="1728"/>
      <c r="V539" s="1728"/>
      <c r="W539" s="1728"/>
      <c r="X539" s="1728"/>
      <c r="Y539" s="1728"/>
      <c r="Z539" s="1728"/>
      <c r="AA539" s="1728"/>
      <c r="AB539" s="1728"/>
      <c r="AC539" s="1728"/>
      <c r="AD539" s="1728"/>
      <c r="AE539" s="1592"/>
      <c r="AF539" s="1593"/>
      <c r="AG539" s="1593"/>
      <c r="AH539" s="1593"/>
      <c r="AI539" s="1593"/>
      <c r="AJ539" s="1593"/>
      <c r="AK539" s="1594"/>
      <c r="AL539" s="1592"/>
      <c r="AM539" s="1593"/>
      <c r="AN539" s="1593"/>
      <c r="AO539" s="1594"/>
      <c r="AP539" s="1595"/>
      <c r="AQ539" s="1595"/>
      <c r="AR539" s="1595"/>
      <c r="AS539" s="1595"/>
      <c r="AT539" s="1595"/>
      <c r="AU539" s="1595"/>
      <c r="AV539" s="1595"/>
      <c r="AW539" s="1595"/>
      <c r="AX539" s="238" t="s">
        <v>386</v>
      </c>
      <c r="AY539" s="1595"/>
      <c r="AZ539" s="1595"/>
      <c r="BA539" s="1595"/>
      <c r="BB539" s="1595"/>
      <c r="BC539" s="1595"/>
      <c r="BD539" s="1595"/>
      <c r="BE539" s="1595"/>
      <c r="BF539" s="1595"/>
      <c r="BG539" s="45"/>
      <c r="BH539" s="80"/>
      <c r="BI539" s="80"/>
      <c r="BJ539" s="80"/>
      <c r="BK539" s="80"/>
      <c r="BL539" s="80"/>
    </row>
    <row r="540" spans="1:64" ht="14.1" customHeight="1" x14ac:dyDescent="0.15">
      <c r="A540" s="1688" t="s">
        <v>20</v>
      </c>
      <c r="B540" s="738"/>
      <c r="C540" s="738"/>
      <c r="D540" s="738"/>
      <c r="E540" s="738"/>
      <c r="F540" s="738"/>
      <c r="G540" s="756"/>
      <c r="H540" s="208" t="s">
        <v>409</v>
      </c>
      <c r="I540" s="1667" t="str">
        <f>IF(SUM(H490:N539)=0," ",SUM(H490:N539))</f>
        <v xml:space="preserve"> </v>
      </c>
      <c r="J540" s="1667"/>
      <c r="K540" s="1667"/>
      <c r="L540" s="1667"/>
      <c r="M540" s="1667"/>
      <c r="N540" s="209" t="s">
        <v>149</v>
      </c>
      <c r="O540" s="1729"/>
      <c r="P540" s="1729"/>
      <c r="Q540" s="1729"/>
      <c r="R540" s="1729"/>
      <c r="S540" s="1729"/>
      <c r="T540" s="1729"/>
      <c r="U540" s="1729"/>
      <c r="V540" s="1729"/>
      <c r="W540" s="1729"/>
      <c r="X540" s="1729"/>
      <c r="Y540" s="1729"/>
      <c r="Z540" s="1729"/>
      <c r="AA540" s="1729"/>
      <c r="AB540" s="1729"/>
      <c r="AC540" s="1729"/>
      <c r="AD540" s="1729"/>
      <c r="AE540" s="1729"/>
      <c r="AF540" s="1729"/>
      <c r="AG540" s="1729"/>
      <c r="AH540" s="1729"/>
      <c r="AI540" s="1729"/>
      <c r="AJ540" s="1729"/>
      <c r="AK540" s="1729"/>
      <c r="AL540" s="1689" t="str">
        <f>IF(SUM(AL490:AO539)=0," ",SUM(AL490:AO539))</f>
        <v xml:space="preserve"> </v>
      </c>
      <c r="AM540" s="1690"/>
      <c r="AN540" s="1690"/>
      <c r="AO540" s="1691"/>
      <c r="AP540" s="1701"/>
      <c r="AQ540" s="1702"/>
      <c r="AR540" s="1702"/>
      <c r="AS540" s="1702"/>
      <c r="AT540" s="1702"/>
      <c r="AU540" s="1702"/>
      <c r="AV540" s="1702"/>
      <c r="AW540" s="1702"/>
      <c r="AX540" s="212" t="s">
        <v>409</v>
      </c>
      <c r="AY540" s="1686">
        <f>(AE490*AL490)+(AE491*AL491)+(AE492*AL492)+(AE493*AL493)+(AE494*AL494)+(AE495*AL495)+(AE496*AL496)+(AE497*AL497)+(AE498*AL498)+(AE499*AL499)+(AE500*AL500)+(AE501*AL501)+(AE502*AL502)+(AE503*AL503)+(AE504*AL504)+(AE505*AL505)+(AE506*AL506)+(AE507*AL507)+(AE508*AL508)+(AE509*AL509)+(AE510*AL510)+(AE511*AL511)+(AE512*AL512)+(AE513*AL513)+(AE514*AL514)+(AE515*AL515)+(AE516*AL516)+(AE517*AL517)+(AE518*AL518)+(AE519*AL519)+(AE520*AL520)+(AE521*AL521)+(AE522*AL522)+(AE523*AL523)+(AE524*AL524)+(AE525*AL525)+(AE526*AL526)+(AE527*AL527)+(AE528*AL528)+(AE529*AL529)+(AE530*AL530)+(AE531*AL531)+(AE532*AL532)+(AE533*AL533)+(AE534*AL534)+(AE535*AL535)+(AE536*AL536)+(AE537*AL537)+(AE538*AL538)+(AE539*AL539)</f>
        <v>0</v>
      </c>
      <c r="AZ540" s="1686"/>
      <c r="BA540" s="1686"/>
      <c r="BB540" s="1686"/>
      <c r="BC540" s="1686"/>
      <c r="BD540" s="1686"/>
      <c r="BE540" s="1686"/>
      <c r="BF540" s="215" t="s">
        <v>149</v>
      </c>
      <c r="BG540" s="42"/>
    </row>
    <row r="541" spans="1:64" ht="18" customHeight="1" x14ac:dyDescent="0.15">
      <c r="A541" s="1692" t="s">
        <v>148</v>
      </c>
      <c r="B541" s="739"/>
      <c r="C541" s="739"/>
      <c r="D541" s="739"/>
      <c r="E541" s="739"/>
      <c r="F541" s="739"/>
      <c r="G541" s="1693"/>
      <c r="H541" s="1694" t="str">
        <f>IF(SUM(I540)=0," ",SUM('報告書(１葉)'!I59)+SUM(I64)+SUM(I132)+SUM(I200)+SUM(I268)+SUM(I336)+SUM(I404)+SUM(I472)+SUM(I540))</f>
        <v xml:space="preserve"> </v>
      </c>
      <c r="I541" s="1695"/>
      <c r="J541" s="1695"/>
      <c r="K541" s="1695"/>
      <c r="L541" s="1695"/>
      <c r="M541" s="1695"/>
      <c r="N541" s="1696"/>
      <c r="O541" s="1730"/>
      <c r="P541" s="1730"/>
      <c r="Q541" s="1730"/>
      <c r="R541" s="1730"/>
      <c r="S541" s="1730"/>
      <c r="T541" s="1730"/>
      <c r="U541" s="1730"/>
      <c r="V541" s="1730"/>
      <c r="W541" s="1730"/>
      <c r="X541" s="1730"/>
      <c r="Y541" s="1730"/>
      <c r="Z541" s="1730"/>
      <c r="AA541" s="1730"/>
      <c r="AB541" s="1730"/>
      <c r="AC541" s="1730"/>
      <c r="AD541" s="1730"/>
      <c r="AE541" s="1730"/>
      <c r="AF541" s="1730"/>
      <c r="AG541" s="1730"/>
      <c r="AH541" s="1730"/>
      <c r="AI541" s="1730"/>
      <c r="AJ541" s="1730"/>
      <c r="AK541" s="1730"/>
      <c r="AL541" s="1697" t="str">
        <f>IF(SUM(AL540)=0," ",SUM('報告書(１葉)'!AL59)+SUM(AL64)+SUM(AL132)+SUM(AL200)+SUM(AL268)+SUM(AL336)+SUM(AL404)+SUM(AL472)+SUM(AL540))</f>
        <v xml:space="preserve"> </v>
      </c>
      <c r="AM541" s="1698"/>
      <c r="AN541" s="1698"/>
      <c r="AO541" s="1699"/>
      <c r="AP541" s="1703"/>
      <c r="AQ541" s="1704"/>
      <c r="AR541" s="1704"/>
      <c r="AS541" s="1704"/>
      <c r="AT541" s="1704"/>
      <c r="AU541" s="1704"/>
      <c r="AV541" s="1704"/>
      <c r="AW541" s="1704"/>
      <c r="AX541" s="241"/>
      <c r="AY541" s="1700" t="str">
        <f>IF(SUM(AY540)=0," ",SUM('報告書(１葉)'!AY59)+SUM(AY64)+SUM(AY132)+SUM(AY200)+SUM(AY268)+SUM(AY336)+SUM(AY404)+SUM(AY472)+SUM(AY540))</f>
        <v xml:space="preserve"> </v>
      </c>
      <c r="AZ541" s="1700"/>
      <c r="BA541" s="1700"/>
      <c r="BB541" s="1700"/>
      <c r="BC541" s="1700"/>
      <c r="BD541" s="1700"/>
      <c r="BE541" s="1700"/>
      <c r="BF541" s="242"/>
      <c r="BG541" s="42"/>
    </row>
    <row r="542" spans="1:64" ht="10.35" customHeight="1" x14ac:dyDescent="0.15">
      <c r="A542" s="51" t="s">
        <v>320</v>
      </c>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c r="AP542" s="42"/>
      <c r="AQ542" s="42"/>
      <c r="AR542" s="42"/>
      <c r="AS542" s="42"/>
      <c r="AT542" s="42"/>
      <c r="AU542" s="42"/>
      <c r="AV542" s="42"/>
      <c r="AW542" s="42"/>
      <c r="AX542" s="42"/>
      <c r="AY542" s="42"/>
      <c r="AZ542" s="42"/>
      <c r="BA542" s="42"/>
      <c r="BB542" s="42"/>
      <c r="BC542" s="42"/>
      <c r="BD542" s="42"/>
      <c r="BE542" s="42"/>
      <c r="BF542" s="42"/>
      <c r="BG542" s="42"/>
    </row>
    <row r="543" spans="1:64" ht="10.35" customHeight="1" x14ac:dyDescent="0.15">
      <c r="A543" s="51" t="s">
        <v>485</v>
      </c>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c r="AP543" s="42"/>
      <c r="AQ543" s="42"/>
      <c r="AR543" s="42"/>
      <c r="AS543" s="42"/>
      <c r="AT543" s="42"/>
      <c r="AU543" s="42"/>
      <c r="AV543" s="42"/>
      <c r="AW543" s="42"/>
      <c r="AX543" s="42"/>
      <c r="AY543" s="42"/>
      <c r="AZ543" s="42"/>
      <c r="BA543" s="42"/>
      <c r="BB543" s="42"/>
      <c r="BC543" s="42"/>
      <c r="BD543" s="42"/>
      <c r="BE543" s="42"/>
      <c r="BF543" s="42"/>
      <c r="BG543" s="42"/>
    </row>
    <row r="544" spans="1:64" ht="10.35" customHeight="1" x14ac:dyDescent="0.15">
      <c r="A544" s="51" t="s">
        <v>187</v>
      </c>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c r="AP544" s="42"/>
      <c r="AQ544" s="42"/>
      <c r="AR544" s="42"/>
      <c r="AS544" s="42"/>
      <c r="AT544" s="42"/>
      <c r="AU544" s="42"/>
      <c r="AV544" s="42"/>
      <c r="AW544" s="42"/>
      <c r="AX544" s="42"/>
      <c r="AY544" s="42"/>
      <c r="AZ544" s="42"/>
      <c r="BA544" s="42"/>
      <c r="BB544" s="42"/>
      <c r="BC544" s="42"/>
      <c r="BD544" s="42"/>
      <c r="BE544" s="42"/>
      <c r="BF544" s="42"/>
      <c r="BG544" s="42"/>
    </row>
    <row r="545" spans="1:64" ht="9.9499999999999993" customHeight="1" x14ac:dyDescent="0.15">
      <c r="A545" s="40" t="s">
        <v>482</v>
      </c>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1"/>
      <c r="AB545" s="42"/>
      <c r="AC545" s="42"/>
      <c r="AD545" s="42"/>
      <c r="AE545" s="41"/>
      <c r="AF545" s="42"/>
      <c r="AG545" s="42"/>
      <c r="AH545" s="42"/>
      <c r="AI545" s="42"/>
      <c r="AJ545" s="42"/>
      <c r="AK545" s="42"/>
      <c r="AL545" s="42"/>
      <c r="AM545" s="42"/>
      <c r="AN545" s="42"/>
      <c r="AO545" s="42"/>
      <c r="AP545" s="42"/>
      <c r="AQ545" s="42"/>
      <c r="AR545" s="42"/>
      <c r="AS545" s="42"/>
      <c r="AT545" s="42"/>
      <c r="AU545" s="42"/>
      <c r="AV545" s="42"/>
      <c r="AW545" s="42"/>
      <c r="AX545" s="42"/>
      <c r="AY545" s="42"/>
      <c r="AZ545" s="42"/>
      <c r="BA545" s="42"/>
      <c r="BB545" s="42"/>
      <c r="BC545" s="42"/>
      <c r="BD545" s="42"/>
      <c r="BE545" s="42"/>
      <c r="BF545" s="42"/>
      <c r="BG545" s="42"/>
    </row>
    <row r="546" spans="1:64" ht="9.9499999999999993" customHeight="1" x14ac:dyDescent="0.15">
      <c r="A546" s="40"/>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1"/>
      <c r="AB546" s="42"/>
      <c r="AC546" s="42"/>
      <c r="AD546" s="42"/>
      <c r="AE546" s="41"/>
      <c r="AF546" s="42"/>
      <c r="AG546" s="42"/>
      <c r="AH546" s="42"/>
      <c r="AI546" s="42"/>
      <c r="AJ546" s="42"/>
      <c r="AK546" s="42"/>
      <c r="AL546" s="42"/>
      <c r="AM546" s="42"/>
      <c r="AN546" s="42"/>
      <c r="AO546" s="42"/>
      <c r="AP546" s="42"/>
      <c r="AQ546" s="42"/>
      <c r="AR546" s="42"/>
      <c r="AS546" s="42"/>
      <c r="AT546" s="42"/>
      <c r="AU546" s="42"/>
      <c r="AV546" s="42"/>
      <c r="AW546" s="42"/>
      <c r="AX546" s="42"/>
      <c r="AY546" s="42"/>
      <c r="AZ546" s="42"/>
      <c r="BA546" s="42"/>
      <c r="BB546" s="42"/>
      <c r="BC546" s="42"/>
      <c r="BD546" s="42"/>
      <c r="BE546" s="42"/>
      <c r="BF546" s="42"/>
      <c r="BG546" s="42"/>
    </row>
    <row r="547" spans="1:64" ht="9.9499999999999993" customHeight="1" x14ac:dyDescent="0.1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c r="AP547" s="42"/>
      <c r="AQ547" s="42"/>
      <c r="AR547" s="42"/>
      <c r="AS547" s="42"/>
      <c r="AT547" s="42"/>
      <c r="AU547" s="42"/>
      <c r="AV547" s="42"/>
      <c r="AW547" s="42"/>
      <c r="AX547" s="42"/>
      <c r="AY547" s="42"/>
      <c r="AZ547" s="42"/>
      <c r="BA547" s="42"/>
      <c r="BB547" s="42"/>
      <c r="BC547" s="42"/>
      <c r="BD547" s="42"/>
      <c r="BE547" s="42"/>
      <c r="BF547" s="42"/>
      <c r="BG547" s="42"/>
    </row>
    <row r="548" spans="1:64" ht="9.9499999999999993" customHeight="1" x14ac:dyDescent="0.15">
      <c r="A548" s="41"/>
      <c r="B548" s="41"/>
      <c r="C548" s="41"/>
      <c r="D548" s="41"/>
      <c r="E548" s="41"/>
      <c r="F548" s="41"/>
      <c r="G548" s="41"/>
      <c r="H548" s="41"/>
      <c r="I548" s="41"/>
      <c r="J548" s="41"/>
      <c r="K548" s="41"/>
      <c r="L548" s="41"/>
      <c r="M548" s="41"/>
      <c r="N548" s="1705" t="s">
        <v>198</v>
      </c>
      <c r="O548" s="1706"/>
      <c r="P548" s="1706"/>
      <c r="Q548" s="1706"/>
      <c r="R548" s="1706"/>
      <c r="S548" s="1706"/>
      <c r="T548" s="1706"/>
      <c r="U548" s="1706"/>
      <c r="V548" s="1706"/>
      <c r="W548" s="1706"/>
      <c r="X548" s="1706"/>
      <c r="Y548" s="1706"/>
      <c r="Z548" s="1706"/>
      <c r="AA548" s="1706"/>
      <c r="AB548" s="1706"/>
      <c r="AC548" s="1706"/>
      <c r="AD548" s="1706"/>
      <c r="AE548" s="1706"/>
      <c r="AF548" s="1706"/>
      <c r="AG548" s="1706"/>
      <c r="AH548" s="1706"/>
      <c r="AI548" s="1706"/>
      <c r="AJ548" s="1706"/>
      <c r="AK548" s="1706"/>
      <c r="AL548" s="1706"/>
      <c r="AM548" s="1706"/>
      <c r="AN548" s="1706"/>
      <c r="AO548" s="1706"/>
      <c r="AP548" s="1706"/>
      <c r="AQ548" s="1706"/>
      <c r="AR548" s="1706"/>
      <c r="AS548" s="1706"/>
      <c r="AT548" s="1706"/>
      <c r="AU548" s="1706"/>
      <c r="AV548" s="42"/>
      <c r="AW548" s="42"/>
      <c r="AX548" s="42"/>
      <c r="AY548" s="42"/>
      <c r="AZ548" s="42"/>
      <c r="BA548" s="42"/>
      <c r="BB548" s="42"/>
      <c r="BC548" s="42"/>
      <c r="BD548" s="42"/>
      <c r="BE548" s="42"/>
      <c r="BF548" s="42"/>
      <c r="BG548" s="42"/>
    </row>
    <row r="549" spans="1:64" ht="9.9499999999999993" customHeight="1" x14ac:dyDescent="0.15">
      <c r="A549" s="41"/>
      <c r="B549" s="41"/>
      <c r="C549" s="41"/>
      <c r="D549" s="41"/>
      <c r="E549" s="41"/>
      <c r="F549" s="41"/>
      <c r="G549" s="41"/>
      <c r="H549" s="41"/>
      <c r="I549" s="41"/>
      <c r="J549" s="41"/>
      <c r="K549" s="41"/>
      <c r="L549" s="41"/>
      <c r="M549" s="41"/>
      <c r="N549" s="1706"/>
      <c r="O549" s="1706"/>
      <c r="P549" s="1706"/>
      <c r="Q549" s="1706"/>
      <c r="R549" s="1706"/>
      <c r="S549" s="1706"/>
      <c r="T549" s="1706"/>
      <c r="U549" s="1706"/>
      <c r="V549" s="1706"/>
      <c r="W549" s="1706"/>
      <c r="X549" s="1706"/>
      <c r="Y549" s="1706"/>
      <c r="Z549" s="1706"/>
      <c r="AA549" s="1706"/>
      <c r="AB549" s="1706"/>
      <c r="AC549" s="1706"/>
      <c r="AD549" s="1706"/>
      <c r="AE549" s="1706"/>
      <c r="AF549" s="1706"/>
      <c r="AG549" s="1706"/>
      <c r="AH549" s="1706"/>
      <c r="AI549" s="1706"/>
      <c r="AJ549" s="1706"/>
      <c r="AK549" s="1706"/>
      <c r="AL549" s="1706"/>
      <c r="AM549" s="1706"/>
      <c r="AN549" s="1706"/>
      <c r="AO549" s="1706"/>
      <c r="AP549" s="1706"/>
      <c r="AQ549" s="1706"/>
      <c r="AR549" s="1706"/>
      <c r="AS549" s="1706"/>
      <c r="AT549" s="1706"/>
      <c r="AU549" s="1706"/>
      <c r="AV549" s="42"/>
      <c r="AW549" s="42"/>
      <c r="AX549" s="42"/>
      <c r="AY549" s="42"/>
      <c r="AZ549" s="42"/>
      <c r="BA549" s="42"/>
      <c r="BB549" s="42"/>
      <c r="BC549" s="42"/>
      <c r="BD549" s="42"/>
      <c r="BE549" s="42"/>
      <c r="BF549" s="42"/>
      <c r="BG549" s="42"/>
    </row>
    <row r="550" spans="1:64" ht="9.9499999999999993" customHeight="1" x14ac:dyDescent="0.15">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2"/>
      <c r="AR550" s="42"/>
      <c r="AS550" s="42"/>
      <c r="AT550" s="42"/>
      <c r="AU550" s="42"/>
      <c r="AV550" s="42"/>
      <c r="AW550" s="42"/>
      <c r="AX550" s="42"/>
      <c r="AY550" s="42"/>
      <c r="AZ550" s="42"/>
      <c r="BA550" s="42"/>
      <c r="BB550" s="42"/>
      <c r="BC550" s="214" t="s">
        <v>424</v>
      </c>
      <c r="BD550" s="42"/>
      <c r="BE550" s="42"/>
      <c r="BF550" s="42"/>
      <c r="BG550" s="42"/>
    </row>
    <row r="551" spans="1:64" ht="12" customHeight="1" x14ac:dyDescent="0.15">
      <c r="A551" s="1399" t="s">
        <v>483</v>
      </c>
      <c r="B551" s="1400"/>
      <c r="C551" s="1400"/>
      <c r="D551" s="1400"/>
      <c r="E551" s="1400"/>
      <c r="F551" s="1400"/>
      <c r="G551" s="1400"/>
      <c r="H551" s="1400"/>
      <c r="I551" s="1400"/>
      <c r="J551" s="1400"/>
      <c r="K551" s="1400"/>
      <c r="L551" s="1400"/>
      <c r="M551" s="1400"/>
      <c r="N551" s="1401"/>
      <c r="O551" s="1710">
        <f>IF(ISBLANK('報告書(１葉)'!AH11)," ",'報告書(１葉)'!AH11)</f>
        <v>0</v>
      </c>
      <c r="P551" s="1711"/>
      <c r="Q551" s="1711"/>
      <c r="R551" s="1711"/>
      <c r="S551" s="1711"/>
      <c r="T551" s="1711"/>
      <c r="U551" s="1711"/>
      <c r="V551" s="1711"/>
      <c r="W551" s="1711"/>
      <c r="X551" s="1711"/>
      <c r="Y551" s="1711"/>
      <c r="Z551" s="1711"/>
      <c r="AA551" s="1711"/>
      <c r="AB551" s="1711"/>
      <c r="AC551" s="1711"/>
      <c r="AD551" s="1711"/>
      <c r="AE551" s="1711"/>
      <c r="AF551" s="1711"/>
      <c r="AG551" s="1711"/>
      <c r="AH551" s="1711"/>
      <c r="AI551" s="1711"/>
      <c r="AJ551" s="1711"/>
      <c r="AK551" s="1711"/>
      <c r="AL551" s="1711"/>
      <c r="AM551" s="1711"/>
      <c r="AN551" s="1711"/>
      <c r="AO551" s="1711"/>
      <c r="AP551" s="1711"/>
      <c r="AQ551" s="1711"/>
      <c r="AR551" s="1711"/>
      <c r="AS551" s="1711"/>
      <c r="AT551" s="1711"/>
      <c r="AU551" s="1711"/>
      <c r="AV551" s="1711"/>
      <c r="AW551" s="1711"/>
      <c r="AX551" s="1711"/>
      <c r="AY551" s="1711"/>
      <c r="AZ551" s="1711"/>
      <c r="BA551" s="1711"/>
      <c r="BB551" s="1711"/>
      <c r="BC551" s="1711"/>
      <c r="BD551" s="1711"/>
      <c r="BE551" s="1711"/>
      <c r="BF551" s="1712"/>
      <c r="BG551" s="42"/>
    </row>
    <row r="552" spans="1:64" ht="12" customHeight="1" x14ac:dyDescent="0.15">
      <c r="A552" s="1402"/>
      <c r="B552" s="1403"/>
      <c r="C552" s="1403"/>
      <c r="D552" s="1403"/>
      <c r="E552" s="1403"/>
      <c r="F552" s="1403"/>
      <c r="G552" s="1403"/>
      <c r="H552" s="1403"/>
      <c r="I552" s="1403"/>
      <c r="J552" s="1403"/>
      <c r="K552" s="1403"/>
      <c r="L552" s="1403"/>
      <c r="M552" s="1403"/>
      <c r="N552" s="1404"/>
      <c r="O552" s="1713"/>
      <c r="P552" s="1714"/>
      <c r="Q552" s="1714"/>
      <c r="R552" s="1714"/>
      <c r="S552" s="1714"/>
      <c r="T552" s="1714"/>
      <c r="U552" s="1714"/>
      <c r="V552" s="1714"/>
      <c r="W552" s="1714"/>
      <c r="X552" s="1714"/>
      <c r="Y552" s="1714"/>
      <c r="Z552" s="1714"/>
      <c r="AA552" s="1714"/>
      <c r="AB552" s="1714"/>
      <c r="AC552" s="1714"/>
      <c r="AD552" s="1714"/>
      <c r="AE552" s="1714"/>
      <c r="AF552" s="1714"/>
      <c r="AG552" s="1714"/>
      <c r="AH552" s="1714"/>
      <c r="AI552" s="1714"/>
      <c r="AJ552" s="1714"/>
      <c r="AK552" s="1714"/>
      <c r="AL552" s="1714"/>
      <c r="AM552" s="1714"/>
      <c r="AN552" s="1714"/>
      <c r="AO552" s="1714"/>
      <c r="AP552" s="1714"/>
      <c r="AQ552" s="1714"/>
      <c r="AR552" s="1714"/>
      <c r="AS552" s="1714"/>
      <c r="AT552" s="1714"/>
      <c r="AU552" s="1714"/>
      <c r="AV552" s="1714"/>
      <c r="AW552" s="1714"/>
      <c r="AX552" s="1714"/>
      <c r="AY552" s="1714"/>
      <c r="AZ552" s="1714"/>
      <c r="BA552" s="1714"/>
      <c r="BB552" s="1714"/>
      <c r="BC552" s="1714"/>
      <c r="BD552" s="1714"/>
      <c r="BE552" s="1714"/>
      <c r="BF552" s="1715"/>
      <c r="BG552" s="42"/>
    </row>
    <row r="553" spans="1:64" ht="12" customHeight="1" x14ac:dyDescent="0.15">
      <c r="A553" s="1707"/>
      <c r="B553" s="1708"/>
      <c r="C553" s="1708"/>
      <c r="D553" s="1708"/>
      <c r="E553" s="1708"/>
      <c r="F553" s="1708"/>
      <c r="G553" s="1708"/>
      <c r="H553" s="1708"/>
      <c r="I553" s="1708"/>
      <c r="J553" s="1708"/>
      <c r="K553" s="1708"/>
      <c r="L553" s="1708"/>
      <c r="M553" s="1708"/>
      <c r="N553" s="1709"/>
      <c r="O553" s="1716"/>
      <c r="P553" s="1717"/>
      <c r="Q553" s="1717"/>
      <c r="R553" s="1717"/>
      <c r="S553" s="1717"/>
      <c r="T553" s="1717"/>
      <c r="U553" s="1717"/>
      <c r="V553" s="1717"/>
      <c r="W553" s="1717"/>
      <c r="X553" s="1717"/>
      <c r="Y553" s="1717"/>
      <c r="Z553" s="1717"/>
      <c r="AA553" s="1717"/>
      <c r="AB553" s="1717"/>
      <c r="AC553" s="1717"/>
      <c r="AD553" s="1717"/>
      <c r="AE553" s="1717"/>
      <c r="AF553" s="1717"/>
      <c r="AG553" s="1717"/>
      <c r="AH553" s="1717"/>
      <c r="AI553" s="1717"/>
      <c r="AJ553" s="1717"/>
      <c r="AK553" s="1717"/>
      <c r="AL553" s="1717"/>
      <c r="AM553" s="1717"/>
      <c r="AN553" s="1717"/>
      <c r="AO553" s="1717"/>
      <c r="AP553" s="1717"/>
      <c r="AQ553" s="1717"/>
      <c r="AR553" s="1717"/>
      <c r="AS553" s="1717"/>
      <c r="AT553" s="1717"/>
      <c r="AU553" s="1717"/>
      <c r="AV553" s="1717"/>
      <c r="AW553" s="1717"/>
      <c r="AX553" s="1717"/>
      <c r="AY553" s="1717"/>
      <c r="AZ553" s="1717"/>
      <c r="BA553" s="1717"/>
      <c r="BB553" s="1717"/>
      <c r="BC553" s="1717"/>
      <c r="BD553" s="1717"/>
      <c r="BE553" s="1717"/>
      <c r="BF553" s="1718"/>
      <c r="BG553" s="42"/>
    </row>
    <row r="554" spans="1:64" ht="8.4499999999999993" customHeight="1" x14ac:dyDescent="0.15">
      <c r="A554" s="1719" t="s">
        <v>484</v>
      </c>
      <c r="B554" s="1575"/>
      <c r="C554" s="1575"/>
      <c r="D554" s="1575"/>
      <c r="E554" s="1575"/>
      <c r="F554" s="1575"/>
      <c r="G554" s="1575"/>
      <c r="H554" s="1575"/>
      <c r="I554" s="1575"/>
      <c r="J554" s="1575"/>
      <c r="K554" s="1575"/>
      <c r="L554" s="1575"/>
      <c r="M554" s="1575"/>
      <c r="N554" s="1576"/>
      <c r="O554" s="1574" t="s">
        <v>372</v>
      </c>
      <c r="P554" s="1575"/>
      <c r="Q554" s="1575"/>
      <c r="R554" s="1575"/>
      <c r="S554" s="1575"/>
      <c r="T554" s="1575"/>
      <c r="U554" s="1575"/>
      <c r="V554" s="1575"/>
      <c r="W554" s="1575"/>
      <c r="X554" s="1575"/>
      <c r="Y554" s="1575"/>
      <c r="Z554" s="1575"/>
      <c r="AA554" s="1575"/>
      <c r="AB554" s="1575"/>
      <c r="AC554" s="1575"/>
      <c r="AD554" s="1576"/>
      <c r="AE554" s="1581" t="s">
        <v>478</v>
      </c>
      <c r="AF554" s="1582"/>
      <c r="AG554" s="1582"/>
      <c r="AH554" s="1582"/>
      <c r="AI554" s="1582"/>
      <c r="AJ554" s="1582"/>
      <c r="AK554" s="1582"/>
      <c r="AL554" s="1582"/>
      <c r="AM554" s="1582"/>
      <c r="AN554" s="1582"/>
      <c r="AO554" s="1582"/>
      <c r="AP554" s="1582"/>
      <c r="AQ554" s="1582"/>
      <c r="AR554" s="1582"/>
      <c r="AS554" s="1582"/>
      <c r="AT554" s="1582"/>
      <c r="AU554" s="1582"/>
      <c r="AV554" s="1582"/>
      <c r="AW554" s="1582"/>
      <c r="AX554" s="1582"/>
      <c r="AY554" s="1582"/>
      <c r="AZ554" s="1582"/>
      <c r="BA554" s="1582"/>
      <c r="BB554" s="1582"/>
      <c r="BC554" s="1582"/>
      <c r="BD554" s="1582"/>
      <c r="BE554" s="1582"/>
      <c r="BF554" s="1583"/>
      <c r="BG554" s="42"/>
    </row>
    <row r="555" spans="1:64" ht="8.4499999999999993" customHeight="1" x14ac:dyDescent="0.15">
      <c r="A555" s="1720"/>
      <c r="B555" s="1422"/>
      <c r="C555" s="1422"/>
      <c r="D555" s="1422"/>
      <c r="E555" s="1422"/>
      <c r="F555" s="1422"/>
      <c r="G555" s="1422"/>
      <c r="H555" s="1422"/>
      <c r="I555" s="1422"/>
      <c r="J555" s="1422"/>
      <c r="K555" s="1422"/>
      <c r="L555" s="1422"/>
      <c r="M555" s="1422"/>
      <c r="N555" s="1577"/>
      <c r="O555" s="1421"/>
      <c r="P555" s="1422"/>
      <c r="Q555" s="1422"/>
      <c r="R555" s="1422"/>
      <c r="S555" s="1422"/>
      <c r="T555" s="1422"/>
      <c r="U555" s="1422"/>
      <c r="V555" s="1422"/>
      <c r="W555" s="1422"/>
      <c r="X555" s="1422"/>
      <c r="Y555" s="1422"/>
      <c r="Z555" s="1422"/>
      <c r="AA555" s="1422"/>
      <c r="AB555" s="1422"/>
      <c r="AC555" s="1422"/>
      <c r="AD555" s="1577"/>
      <c r="AE555" s="1584"/>
      <c r="AF555" s="1585"/>
      <c r="AG555" s="1585"/>
      <c r="AH555" s="1585"/>
      <c r="AI555" s="1585"/>
      <c r="AJ555" s="1585"/>
      <c r="AK555" s="1585"/>
      <c r="AL555" s="1585"/>
      <c r="AM555" s="1585"/>
      <c r="AN555" s="1585"/>
      <c r="AO555" s="1585"/>
      <c r="AP555" s="1585"/>
      <c r="AQ555" s="1585"/>
      <c r="AR555" s="1585"/>
      <c r="AS555" s="1585"/>
      <c r="AT555" s="1585"/>
      <c r="AU555" s="1585"/>
      <c r="AV555" s="1585"/>
      <c r="AW555" s="1585"/>
      <c r="AX555" s="1585"/>
      <c r="AY555" s="1585"/>
      <c r="AZ555" s="1585"/>
      <c r="BA555" s="1585"/>
      <c r="BB555" s="1585"/>
      <c r="BC555" s="1585"/>
      <c r="BD555" s="1585"/>
      <c r="BE555" s="1585"/>
      <c r="BF555" s="1586"/>
      <c r="BG555" s="42"/>
    </row>
    <row r="556" spans="1:64" ht="8.4499999999999993" customHeight="1" x14ac:dyDescent="0.15">
      <c r="A556" s="1721"/>
      <c r="B556" s="1579"/>
      <c r="C556" s="1579"/>
      <c r="D556" s="1579"/>
      <c r="E556" s="1579"/>
      <c r="F556" s="1579"/>
      <c r="G556" s="1579"/>
      <c r="H556" s="1579"/>
      <c r="I556" s="1579"/>
      <c r="J556" s="1579"/>
      <c r="K556" s="1579"/>
      <c r="L556" s="1579"/>
      <c r="M556" s="1579"/>
      <c r="N556" s="1580"/>
      <c r="O556" s="1421"/>
      <c r="P556" s="1422"/>
      <c r="Q556" s="1422"/>
      <c r="R556" s="1422"/>
      <c r="S556" s="1422"/>
      <c r="T556" s="1422"/>
      <c r="U556" s="1422"/>
      <c r="V556" s="1422"/>
      <c r="W556" s="1422"/>
      <c r="X556" s="1422"/>
      <c r="Y556" s="1422"/>
      <c r="Z556" s="1422"/>
      <c r="AA556" s="1422"/>
      <c r="AB556" s="1422"/>
      <c r="AC556" s="1422"/>
      <c r="AD556" s="1577"/>
      <c r="AE556" s="1587"/>
      <c r="AF556" s="1588"/>
      <c r="AG556" s="1588"/>
      <c r="AH556" s="1588"/>
      <c r="AI556" s="1588"/>
      <c r="AJ556" s="1588"/>
      <c r="AK556" s="1588"/>
      <c r="AL556" s="1588"/>
      <c r="AM556" s="1588"/>
      <c r="AN556" s="1588"/>
      <c r="AO556" s="1588"/>
      <c r="AP556" s="1588"/>
      <c r="AQ556" s="1588"/>
      <c r="AR556" s="1588"/>
      <c r="AS556" s="1588"/>
      <c r="AT556" s="1588"/>
      <c r="AU556" s="1588"/>
      <c r="AV556" s="1588"/>
      <c r="AW556" s="1588"/>
      <c r="AX556" s="1588"/>
      <c r="AY556" s="1588"/>
      <c r="AZ556" s="1588"/>
      <c r="BA556" s="1588"/>
      <c r="BB556" s="1588"/>
      <c r="BC556" s="1588"/>
      <c r="BD556" s="1588"/>
      <c r="BE556" s="1588"/>
      <c r="BF556" s="1589"/>
      <c r="BG556" s="42"/>
    </row>
    <row r="557" spans="1:64" ht="12.95" customHeight="1" x14ac:dyDescent="0.15">
      <c r="A557" s="1568" t="s">
        <v>470</v>
      </c>
      <c r="B557" s="1569"/>
      <c r="C557" s="1569"/>
      <c r="D557" s="1569"/>
      <c r="E557" s="1569"/>
      <c r="F557" s="1569"/>
      <c r="G557" s="1570"/>
      <c r="H557" s="431" t="s">
        <v>472</v>
      </c>
      <c r="I557" s="431"/>
      <c r="J557" s="431"/>
      <c r="K557" s="431"/>
      <c r="L557" s="431"/>
      <c r="M557" s="431"/>
      <c r="N557" s="431"/>
      <c r="O557" s="1578"/>
      <c r="P557" s="1579"/>
      <c r="Q557" s="1579"/>
      <c r="R557" s="1579"/>
      <c r="S557" s="1579"/>
      <c r="T557" s="1579"/>
      <c r="U557" s="1579"/>
      <c r="V557" s="1579"/>
      <c r="W557" s="1579"/>
      <c r="X557" s="1579"/>
      <c r="Y557" s="1579"/>
      <c r="Z557" s="1579"/>
      <c r="AA557" s="1579"/>
      <c r="AB557" s="1579"/>
      <c r="AC557" s="1579"/>
      <c r="AD557" s="1580"/>
      <c r="AE557" s="431" t="s">
        <v>167</v>
      </c>
      <c r="AF557" s="431"/>
      <c r="AG557" s="431"/>
      <c r="AH557" s="431"/>
      <c r="AI557" s="431"/>
      <c r="AJ557" s="431"/>
      <c r="AK557" s="431"/>
      <c r="AL557" s="431" t="s">
        <v>473</v>
      </c>
      <c r="AM557" s="431"/>
      <c r="AN557" s="431"/>
      <c r="AO557" s="431"/>
      <c r="AP557" s="1571" t="s">
        <v>475</v>
      </c>
      <c r="AQ557" s="1569"/>
      <c r="AR557" s="1569"/>
      <c r="AS557" s="1569"/>
      <c r="AT557" s="1569"/>
      <c r="AU557" s="1569"/>
      <c r="AV557" s="1569"/>
      <c r="AW557" s="1569"/>
      <c r="AX557" s="1572"/>
      <c r="AY557" s="1572"/>
      <c r="AZ557" s="1572"/>
      <c r="BA557" s="1572"/>
      <c r="BB557" s="1572"/>
      <c r="BC557" s="1572"/>
      <c r="BD557" s="1572"/>
      <c r="BE557" s="1572"/>
      <c r="BF557" s="1573"/>
      <c r="BG557" s="42"/>
    </row>
    <row r="558" spans="1:64" ht="12.95" customHeight="1" x14ac:dyDescent="0.15">
      <c r="A558" s="1641"/>
      <c r="B558" s="1642"/>
      <c r="C558" s="1642"/>
      <c r="D558" s="1642"/>
      <c r="E558" s="1642"/>
      <c r="F558" s="1642"/>
      <c r="G558" s="1642"/>
      <c r="H558" s="963"/>
      <c r="I558" s="964"/>
      <c r="J558" s="964"/>
      <c r="K558" s="964"/>
      <c r="L558" s="964"/>
      <c r="M558" s="964"/>
      <c r="N558" s="965"/>
      <c r="O558" s="1725"/>
      <c r="P558" s="1725"/>
      <c r="Q558" s="1725"/>
      <c r="R558" s="1725"/>
      <c r="S558" s="1725"/>
      <c r="T558" s="1725"/>
      <c r="U558" s="1725"/>
      <c r="V558" s="1725"/>
      <c r="W558" s="1725"/>
      <c r="X558" s="1725"/>
      <c r="Y558" s="1725"/>
      <c r="Z558" s="1725"/>
      <c r="AA558" s="1725"/>
      <c r="AB558" s="1725"/>
      <c r="AC558" s="1725"/>
      <c r="AD558" s="1725"/>
      <c r="AE558" s="1590"/>
      <c r="AF558" s="1591"/>
      <c r="AG558" s="1591"/>
      <c r="AH558" s="1591"/>
      <c r="AI558" s="1591"/>
      <c r="AJ558" s="1591"/>
      <c r="AK558" s="1591"/>
      <c r="AL558" s="1592"/>
      <c r="AM558" s="1593"/>
      <c r="AN558" s="1593"/>
      <c r="AO558" s="1594"/>
      <c r="AP558" s="1595"/>
      <c r="AQ558" s="1595"/>
      <c r="AR558" s="1595"/>
      <c r="AS558" s="1595"/>
      <c r="AT558" s="1595"/>
      <c r="AU558" s="1595"/>
      <c r="AV558" s="1595"/>
      <c r="AW558" s="1595"/>
      <c r="AX558" s="238" t="s">
        <v>386</v>
      </c>
      <c r="AY558" s="1595"/>
      <c r="AZ558" s="1595"/>
      <c r="BA558" s="1595"/>
      <c r="BB558" s="1595"/>
      <c r="BC558" s="1595"/>
      <c r="BD558" s="1595"/>
      <c r="BE558" s="1595"/>
      <c r="BF558" s="1595"/>
      <c r="BG558" s="45"/>
      <c r="BH558" s="80"/>
      <c r="BI558" s="80"/>
      <c r="BJ558" s="80"/>
      <c r="BK558" s="80"/>
      <c r="BL558" s="80"/>
    </row>
    <row r="559" spans="1:64" ht="12.95" customHeight="1" x14ac:dyDescent="0.15">
      <c r="A559" s="1643"/>
      <c r="B559" s="1644"/>
      <c r="C559" s="1644"/>
      <c r="D559" s="1644"/>
      <c r="E559" s="1644"/>
      <c r="F559" s="1644"/>
      <c r="G559" s="1644"/>
      <c r="H559" s="1722"/>
      <c r="I559" s="1723"/>
      <c r="J559" s="1723"/>
      <c r="K559" s="1723"/>
      <c r="L559" s="1723"/>
      <c r="M559" s="1723"/>
      <c r="N559" s="1724"/>
      <c r="O559" s="1726"/>
      <c r="P559" s="1726"/>
      <c r="Q559" s="1726"/>
      <c r="R559" s="1726"/>
      <c r="S559" s="1726"/>
      <c r="T559" s="1726"/>
      <c r="U559" s="1726"/>
      <c r="V559" s="1726"/>
      <c r="W559" s="1726"/>
      <c r="X559" s="1726"/>
      <c r="Y559" s="1726"/>
      <c r="Z559" s="1726"/>
      <c r="AA559" s="1726"/>
      <c r="AB559" s="1726"/>
      <c r="AC559" s="1726"/>
      <c r="AD559" s="1726"/>
      <c r="AE559" s="1592"/>
      <c r="AF559" s="1593"/>
      <c r="AG559" s="1593"/>
      <c r="AH559" s="1593"/>
      <c r="AI559" s="1593"/>
      <c r="AJ559" s="1593"/>
      <c r="AK559" s="1593"/>
      <c r="AL559" s="1592"/>
      <c r="AM559" s="1593"/>
      <c r="AN559" s="1593"/>
      <c r="AO559" s="1594"/>
      <c r="AP559" s="1595"/>
      <c r="AQ559" s="1595"/>
      <c r="AR559" s="1595"/>
      <c r="AS559" s="1595"/>
      <c r="AT559" s="1595"/>
      <c r="AU559" s="1595"/>
      <c r="AV559" s="1595"/>
      <c r="AW559" s="1595"/>
      <c r="AX559" s="238" t="s">
        <v>386</v>
      </c>
      <c r="AY559" s="1595"/>
      <c r="AZ559" s="1595"/>
      <c r="BA559" s="1595"/>
      <c r="BB559" s="1595"/>
      <c r="BC559" s="1595"/>
      <c r="BD559" s="1595"/>
      <c r="BE559" s="1595"/>
      <c r="BF559" s="1595"/>
      <c r="BG559" s="45"/>
      <c r="BH559" s="80"/>
      <c r="BI559" s="80"/>
      <c r="BJ559" s="80"/>
      <c r="BK559" s="80"/>
      <c r="BL559" s="80"/>
    </row>
    <row r="560" spans="1:64" ht="12.95" customHeight="1" x14ac:dyDescent="0.15">
      <c r="A560" s="1643"/>
      <c r="B560" s="1644"/>
      <c r="C560" s="1644"/>
      <c r="D560" s="1644"/>
      <c r="E560" s="1644"/>
      <c r="F560" s="1644"/>
      <c r="G560" s="1644"/>
      <c r="H560" s="1722"/>
      <c r="I560" s="1723"/>
      <c r="J560" s="1723"/>
      <c r="K560" s="1723"/>
      <c r="L560" s="1723"/>
      <c r="M560" s="1723"/>
      <c r="N560" s="1724"/>
      <c r="O560" s="1726"/>
      <c r="P560" s="1726"/>
      <c r="Q560" s="1726"/>
      <c r="R560" s="1726"/>
      <c r="S560" s="1726"/>
      <c r="T560" s="1726"/>
      <c r="U560" s="1726"/>
      <c r="V560" s="1726"/>
      <c r="W560" s="1726"/>
      <c r="X560" s="1726"/>
      <c r="Y560" s="1726"/>
      <c r="Z560" s="1726"/>
      <c r="AA560" s="1726"/>
      <c r="AB560" s="1726"/>
      <c r="AC560" s="1726"/>
      <c r="AD560" s="1726"/>
      <c r="AE560" s="1592"/>
      <c r="AF560" s="1593"/>
      <c r="AG560" s="1593"/>
      <c r="AH560" s="1593"/>
      <c r="AI560" s="1593"/>
      <c r="AJ560" s="1593"/>
      <c r="AK560" s="1593"/>
      <c r="AL560" s="1592"/>
      <c r="AM560" s="1593"/>
      <c r="AN560" s="1593"/>
      <c r="AO560" s="1594"/>
      <c r="AP560" s="1595"/>
      <c r="AQ560" s="1595"/>
      <c r="AR560" s="1595"/>
      <c r="AS560" s="1595"/>
      <c r="AT560" s="1595"/>
      <c r="AU560" s="1595"/>
      <c r="AV560" s="1595"/>
      <c r="AW560" s="1595"/>
      <c r="AX560" s="238" t="s">
        <v>386</v>
      </c>
      <c r="AY560" s="1595"/>
      <c r="AZ560" s="1595"/>
      <c r="BA560" s="1595"/>
      <c r="BB560" s="1595"/>
      <c r="BC560" s="1595"/>
      <c r="BD560" s="1595"/>
      <c r="BE560" s="1595"/>
      <c r="BF560" s="1595"/>
      <c r="BG560" s="45"/>
      <c r="BH560" s="80"/>
      <c r="BI560" s="80"/>
      <c r="BJ560" s="80"/>
      <c r="BK560" s="80"/>
      <c r="BL560" s="80"/>
    </row>
    <row r="561" spans="1:64" ht="12.95" customHeight="1" x14ac:dyDescent="0.15">
      <c r="A561" s="1648"/>
      <c r="B561" s="1649"/>
      <c r="C561" s="1649"/>
      <c r="D561" s="1649"/>
      <c r="E561" s="1649"/>
      <c r="F561" s="1649"/>
      <c r="G561" s="1649"/>
      <c r="H561" s="1722"/>
      <c r="I561" s="1723"/>
      <c r="J561" s="1723"/>
      <c r="K561" s="1723"/>
      <c r="L561" s="1723"/>
      <c r="M561" s="1723"/>
      <c r="N561" s="1724"/>
      <c r="O561" s="1727"/>
      <c r="P561" s="1727"/>
      <c r="Q561" s="1727"/>
      <c r="R561" s="1727"/>
      <c r="S561" s="1727"/>
      <c r="T561" s="1727"/>
      <c r="U561" s="1727"/>
      <c r="V561" s="1727"/>
      <c r="W561" s="1727"/>
      <c r="X561" s="1727"/>
      <c r="Y561" s="1727"/>
      <c r="Z561" s="1727"/>
      <c r="AA561" s="1727"/>
      <c r="AB561" s="1727"/>
      <c r="AC561" s="1727"/>
      <c r="AD561" s="1727"/>
      <c r="AE561" s="1592"/>
      <c r="AF561" s="1593"/>
      <c r="AG561" s="1593"/>
      <c r="AH561" s="1593"/>
      <c r="AI561" s="1593"/>
      <c r="AJ561" s="1593"/>
      <c r="AK561" s="1593"/>
      <c r="AL561" s="1592"/>
      <c r="AM561" s="1593"/>
      <c r="AN561" s="1593"/>
      <c r="AO561" s="1594"/>
      <c r="AP561" s="1595"/>
      <c r="AQ561" s="1595"/>
      <c r="AR561" s="1595"/>
      <c r="AS561" s="1595"/>
      <c r="AT561" s="1595"/>
      <c r="AU561" s="1595"/>
      <c r="AV561" s="1595"/>
      <c r="AW561" s="1595"/>
      <c r="AX561" s="238" t="s">
        <v>386</v>
      </c>
      <c r="AY561" s="1595"/>
      <c r="AZ561" s="1595"/>
      <c r="BA561" s="1595"/>
      <c r="BB561" s="1595"/>
      <c r="BC561" s="1595"/>
      <c r="BD561" s="1595"/>
      <c r="BE561" s="1595"/>
      <c r="BF561" s="1595"/>
      <c r="BG561" s="45"/>
      <c r="BH561" s="80"/>
      <c r="BI561" s="80"/>
      <c r="BJ561" s="80"/>
      <c r="BK561" s="80"/>
      <c r="BL561" s="80"/>
    </row>
    <row r="562" spans="1:64" ht="12.95" customHeight="1" x14ac:dyDescent="0.15">
      <c r="A562" s="1650"/>
      <c r="B562" s="1651"/>
      <c r="C562" s="1651"/>
      <c r="D562" s="1651"/>
      <c r="E562" s="1651"/>
      <c r="F562" s="1651"/>
      <c r="G562" s="1651"/>
      <c r="H562" s="966"/>
      <c r="I562" s="967"/>
      <c r="J562" s="967"/>
      <c r="K562" s="967"/>
      <c r="L562" s="967"/>
      <c r="M562" s="967"/>
      <c r="N562" s="968"/>
      <c r="O562" s="1728"/>
      <c r="P562" s="1728"/>
      <c r="Q562" s="1728"/>
      <c r="R562" s="1728"/>
      <c r="S562" s="1728"/>
      <c r="T562" s="1728"/>
      <c r="U562" s="1728"/>
      <c r="V562" s="1728"/>
      <c r="W562" s="1728"/>
      <c r="X562" s="1728"/>
      <c r="Y562" s="1728"/>
      <c r="Z562" s="1728"/>
      <c r="AA562" s="1728"/>
      <c r="AB562" s="1728"/>
      <c r="AC562" s="1728"/>
      <c r="AD562" s="1728"/>
      <c r="AE562" s="1592"/>
      <c r="AF562" s="1593"/>
      <c r="AG562" s="1593"/>
      <c r="AH562" s="1593"/>
      <c r="AI562" s="1593"/>
      <c r="AJ562" s="1593"/>
      <c r="AK562" s="1593"/>
      <c r="AL562" s="1592"/>
      <c r="AM562" s="1593"/>
      <c r="AN562" s="1593"/>
      <c r="AO562" s="1594"/>
      <c r="AP562" s="1595"/>
      <c r="AQ562" s="1595"/>
      <c r="AR562" s="1595"/>
      <c r="AS562" s="1595"/>
      <c r="AT562" s="1595"/>
      <c r="AU562" s="1595"/>
      <c r="AV562" s="1595"/>
      <c r="AW562" s="1595"/>
      <c r="AX562" s="238" t="s">
        <v>386</v>
      </c>
      <c r="AY562" s="1595"/>
      <c r="AZ562" s="1595"/>
      <c r="BA562" s="1595"/>
      <c r="BB562" s="1595"/>
      <c r="BC562" s="1595"/>
      <c r="BD562" s="1595"/>
      <c r="BE562" s="1595"/>
      <c r="BF562" s="1595"/>
      <c r="BG562" s="45"/>
      <c r="BH562" s="80"/>
      <c r="BI562" s="80"/>
      <c r="BJ562" s="80"/>
      <c r="BK562" s="80"/>
      <c r="BL562" s="80"/>
    </row>
    <row r="563" spans="1:64" ht="12.95" customHeight="1" x14ac:dyDescent="0.15">
      <c r="A563" s="1641"/>
      <c r="B563" s="1642"/>
      <c r="C563" s="1642"/>
      <c r="D563" s="1642"/>
      <c r="E563" s="1642"/>
      <c r="F563" s="1642"/>
      <c r="G563" s="1642"/>
      <c r="H563" s="963"/>
      <c r="I563" s="964"/>
      <c r="J563" s="964"/>
      <c r="K563" s="964"/>
      <c r="L563" s="964"/>
      <c r="M563" s="964"/>
      <c r="N563" s="965"/>
      <c r="O563" s="1725"/>
      <c r="P563" s="1725"/>
      <c r="Q563" s="1725"/>
      <c r="R563" s="1725"/>
      <c r="S563" s="1725"/>
      <c r="T563" s="1725"/>
      <c r="U563" s="1725"/>
      <c r="V563" s="1725"/>
      <c r="W563" s="1725"/>
      <c r="X563" s="1725"/>
      <c r="Y563" s="1725"/>
      <c r="Z563" s="1725"/>
      <c r="AA563" s="1725"/>
      <c r="AB563" s="1725"/>
      <c r="AC563" s="1725"/>
      <c r="AD563" s="1725"/>
      <c r="AE563" s="1592"/>
      <c r="AF563" s="1593"/>
      <c r="AG563" s="1593"/>
      <c r="AH563" s="1593"/>
      <c r="AI563" s="1593"/>
      <c r="AJ563" s="1593"/>
      <c r="AK563" s="1594"/>
      <c r="AL563" s="1592"/>
      <c r="AM563" s="1593"/>
      <c r="AN563" s="1593"/>
      <c r="AO563" s="1594"/>
      <c r="AP563" s="1595"/>
      <c r="AQ563" s="1595"/>
      <c r="AR563" s="1595"/>
      <c r="AS563" s="1595"/>
      <c r="AT563" s="1595"/>
      <c r="AU563" s="1595"/>
      <c r="AV563" s="1595"/>
      <c r="AW563" s="1595"/>
      <c r="AX563" s="238" t="s">
        <v>386</v>
      </c>
      <c r="AY563" s="1595"/>
      <c r="AZ563" s="1595"/>
      <c r="BA563" s="1595"/>
      <c r="BB563" s="1595"/>
      <c r="BC563" s="1595"/>
      <c r="BD563" s="1595"/>
      <c r="BE563" s="1595"/>
      <c r="BF563" s="1595"/>
      <c r="BG563" s="45"/>
      <c r="BH563" s="80"/>
      <c r="BI563" s="80"/>
      <c r="BJ563" s="80"/>
      <c r="BK563" s="80"/>
      <c r="BL563" s="80"/>
    </row>
    <row r="564" spans="1:64" ht="12.95" customHeight="1" x14ac:dyDescent="0.15">
      <c r="A564" s="1643"/>
      <c r="B564" s="1644"/>
      <c r="C564" s="1644"/>
      <c r="D564" s="1644"/>
      <c r="E564" s="1644"/>
      <c r="F564" s="1644"/>
      <c r="G564" s="1644"/>
      <c r="H564" s="1722"/>
      <c r="I564" s="1723"/>
      <c r="J564" s="1723"/>
      <c r="K564" s="1723"/>
      <c r="L564" s="1723"/>
      <c r="M564" s="1723"/>
      <c r="N564" s="1724"/>
      <c r="O564" s="1726"/>
      <c r="P564" s="1726"/>
      <c r="Q564" s="1726"/>
      <c r="R564" s="1726"/>
      <c r="S564" s="1726"/>
      <c r="T564" s="1726"/>
      <c r="U564" s="1726"/>
      <c r="V564" s="1726"/>
      <c r="W564" s="1726"/>
      <c r="X564" s="1726"/>
      <c r="Y564" s="1726"/>
      <c r="Z564" s="1726"/>
      <c r="AA564" s="1726"/>
      <c r="AB564" s="1726"/>
      <c r="AC564" s="1726"/>
      <c r="AD564" s="1726"/>
      <c r="AE564" s="1592"/>
      <c r="AF564" s="1593"/>
      <c r="AG564" s="1593"/>
      <c r="AH564" s="1593"/>
      <c r="AI564" s="1593"/>
      <c r="AJ564" s="1593"/>
      <c r="AK564" s="1594"/>
      <c r="AL564" s="1592"/>
      <c r="AM564" s="1593"/>
      <c r="AN564" s="1593"/>
      <c r="AO564" s="1594"/>
      <c r="AP564" s="1595"/>
      <c r="AQ564" s="1595"/>
      <c r="AR564" s="1595"/>
      <c r="AS564" s="1595"/>
      <c r="AT564" s="1595"/>
      <c r="AU564" s="1595"/>
      <c r="AV564" s="1595"/>
      <c r="AW564" s="1595"/>
      <c r="AX564" s="238" t="s">
        <v>386</v>
      </c>
      <c r="AY564" s="1595"/>
      <c r="AZ564" s="1595"/>
      <c r="BA564" s="1595"/>
      <c r="BB564" s="1595"/>
      <c r="BC564" s="1595"/>
      <c r="BD564" s="1595"/>
      <c r="BE564" s="1595"/>
      <c r="BF564" s="1595"/>
      <c r="BG564" s="45"/>
      <c r="BH564" s="80"/>
      <c r="BI564" s="80"/>
      <c r="BJ564" s="80"/>
      <c r="BK564" s="80"/>
      <c r="BL564" s="80"/>
    </row>
    <row r="565" spans="1:64" ht="12.95" customHeight="1" x14ac:dyDescent="0.15">
      <c r="A565" s="1643"/>
      <c r="B565" s="1644"/>
      <c r="C565" s="1644"/>
      <c r="D565" s="1644"/>
      <c r="E565" s="1644"/>
      <c r="F565" s="1644"/>
      <c r="G565" s="1644"/>
      <c r="H565" s="1722"/>
      <c r="I565" s="1723"/>
      <c r="J565" s="1723"/>
      <c r="K565" s="1723"/>
      <c r="L565" s="1723"/>
      <c r="M565" s="1723"/>
      <c r="N565" s="1724"/>
      <c r="O565" s="1726"/>
      <c r="P565" s="1726"/>
      <c r="Q565" s="1726"/>
      <c r="R565" s="1726"/>
      <c r="S565" s="1726"/>
      <c r="T565" s="1726"/>
      <c r="U565" s="1726"/>
      <c r="V565" s="1726"/>
      <c r="W565" s="1726"/>
      <c r="X565" s="1726"/>
      <c r="Y565" s="1726"/>
      <c r="Z565" s="1726"/>
      <c r="AA565" s="1726"/>
      <c r="AB565" s="1726"/>
      <c r="AC565" s="1726"/>
      <c r="AD565" s="1726"/>
      <c r="AE565" s="1592"/>
      <c r="AF565" s="1593"/>
      <c r="AG565" s="1593"/>
      <c r="AH565" s="1593"/>
      <c r="AI565" s="1593"/>
      <c r="AJ565" s="1593"/>
      <c r="AK565" s="1594"/>
      <c r="AL565" s="1592"/>
      <c r="AM565" s="1593"/>
      <c r="AN565" s="1593"/>
      <c r="AO565" s="1594"/>
      <c r="AP565" s="1595"/>
      <c r="AQ565" s="1595"/>
      <c r="AR565" s="1595"/>
      <c r="AS565" s="1595"/>
      <c r="AT565" s="1595"/>
      <c r="AU565" s="1595"/>
      <c r="AV565" s="1595"/>
      <c r="AW565" s="1595"/>
      <c r="AX565" s="238" t="s">
        <v>386</v>
      </c>
      <c r="AY565" s="1595"/>
      <c r="AZ565" s="1595"/>
      <c r="BA565" s="1595"/>
      <c r="BB565" s="1595"/>
      <c r="BC565" s="1595"/>
      <c r="BD565" s="1595"/>
      <c r="BE565" s="1595"/>
      <c r="BF565" s="1595"/>
      <c r="BG565" s="45"/>
      <c r="BH565" s="80"/>
      <c r="BI565" s="80"/>
      <c r="BJ565" s="80"/>
      <c r="BK565" s="80"/>
      <c r="BL565" s="80"/>
    </row>
    <row r="566" spans="1:64" ht="12.95" customHeight="1" x14ac:dyDescent="0.15">
      <c r="A566" s="1648"/>
      <c r="B566" s="1649"/>
      <c r="C566" s="1649"/>
      <c r="D566" s="1649"/>
      <c r="E566" s="1649"/>
      <c r="F566" s="1649"/>
      <c r="G566" s="1649"/>
      <c r="H566" s="1722"/>
      <c r="I566" s="1723"/>
      <c r="J566" s="1723"/>
      <c r="K566" s="1723"/>
      <c r="L566" s="1723"/>
      <c r="M566" s="1723"/>
      <c r="N566" s="1724"/>
      <c r="O566" s="1727"/>
      <c r="P566" s="1727"/>
      <c r="Q566" s="1727"/>
      <c r="R566" s="1727"/>
      <c r="S566" s="1727"/>
      <c r="T566" s="1727"/>
      <c r="U566" s="1727"/>
      <c r="V566" s="1727"/>
      <c r="W566" s="1727"/>
      <c r="X566" s="1727"/>
      <c r="Y566" s="1727"/>
      <c r="Z566" s="1727"/>
      <c r="AA566" s="1727"/>
      <c r="AB566" s="1727"/>
      <c r="AC566" s="1727"/>
      <c r="AD566" s="1727"/>
      <c r="AE566" s="1592"/>
      <c r="AF566" s="1593"/>
      <c r="AG566" s="1593"/>
      <c r="AH566" s="1593"/>
      <c r="AI566" s="1593"/>
      <c r="AJ566" s="1593"/>
      <c r="AK566" s="1594"/>
      <c r="AL566" s="1592"/>
      <c r="AM566" s="1593"/>
      <c r="AN566" s="1593"/>
      <c r="AO566" s="1594"/>
      <c r="AP566" s="1595"/>
      <c r="AQ566" s="1595"/>
      <c r="AR566" s="1595"/>
      <c r="AS566" s="1595"/>
      <c r="AT566" s="1595"/>
      <c r="AU566" s="1595"/>
      <c r="AV566" s="1595"/>
      <c r="AW566" s="1595"/>
      <c r="AX566" s="238" t="s">
        <v>386</v>
      </c>
      <c r="AY566" s="1595"/>
      <c r="AZ566" s="1595"/>
      <c r="BA566" s="1595"/>
      <c r="BB566" s="1595"/>
      <c r="BC566" s="1595"/>
      <c r="BD566" s="1595"/>
      <c r="BE566" s="1595"/>
      <c r="BF566" s="1595"/>
      <c r="BG566" s="45"/>
      <c r="BH566" s="80"/>
      <c r="BI566" s="80"/>
      <c r="BJ566" s="80"/>
      <c r="BK566" s="80"/>
      <c r="BL566" s="80"/>
    </row>
    <row r="567" spans="1:64" ht="12.95" customHeight="1" x14ac:dyDescent="0.15">
      <c r="A567" s="1650"/>
      <c r="B567" s="1651"/>
      <c r="C567" s="1651"/>
      <c r="D567" s="1651"/>
      <c r="E567" s="1651"/>
      <c r="F567" s="1651"/>
      <c r="G567" s="1651"/>
      <c r="H567" s="966"/>
      <c r="I567" s="967"/>
      <c r="J567" s="967"/>
      <c r="K567" s="967"/>
      <c r="L567" s="967"/>
      <c r="M567" s="967"/>
      <c r="N567" s="968"/>
      <c r="O567" s="1728"/>
      <c r="P567" s="1728"/>
      <c r="Q567" s="1728"/>
      <c r="R567" s="1728"/>
      <c r="S567" s="1728"/>
      <c r="T567" s="1728"/>
      <c r="U567" s="1728"/>
      <c r="V567" s="1728"/>
      <c r="W567" s="1728"/>
      <c r="X567" s="1728"/>
      <c r="Y567" s="1728"/>
      <c r="Z567" s="1728"/>
      <c r="AA567" s="1728"/>
      <c r="AB567" s="1728"/>
      <c r="AC567" s="1728"/>
      <c r="AD567" s="1728"/>
      <c r="AE567" s="1592"/>
      <c r="AF567" s="1593"/>
      <c r="AG567" s="1593"/>
      <c r="AH567" s="1593"/>
      <c r="AI567" s="1593"/>
      <c r="AJ567" s="1593"/>
      <c r="AK567" s="1594"/>
      <c r="AL567" s="1592"/>
      <c r="AM567" s="1593"/>
      <c r="AN567" s="1593"/>
      <c r="AO567" s="1594"/>
      <c r="AP567" s="1595"/>
      <c r="AQ567" s="1595"/>
      <c r="AR567" s="1595"/>
      <c r="AS567" s="1595"/>
      <c r="AT567" s="1595"/>
      <c r="AU567" s="1595"/>
      <c r="AV567" s="1595"/>
      <c r="AW567" s="1595"/>
      <c r="AX567" s="238" t="s">
        <v>386</v>
      </c>
      <c r="AY567" s="1595"/>
      <c r="AZ567" s="1595"/>
      <c r="BA567" s="1595"/>
      <c r="BB567" s="1595"/>
      <c r="BC567" s="1595"/>
      <c r="BD567" s="1595"/>
      <c r="BE567" s="1595"/>
      <c r="BF567" s="1595"/>
      <c r="BG567" s="45"/>
      <c r="BH567" s="80"/>
      <c r="BI567" s="80"/>
      <c r="BJ567" s="80"/>
      <c r="BK567" s="80"/>
      <c r="BL567" s="80"/>
    </row>
    <row r="568" spans="1:64" ht="12.95" customHeight="1" x14ac:dyDescent="0.15">
      <c r="A568" s="1641"/>
      <c r="B568" s="1642"/>
      <c r="C568" s="1642"/>
      <c r="D568" s="1642"/>
      <c r="E568" s="1642"/>
      <c r="F568" s="1642"/>
      <c r="G568" s="1642"/>
      <c r="H568" s="963"/>
      <c r="I568" s="964"/>
      <c r="J568" s="964"/>
      <c r="K568" s="964"/>
      <c r="L568" s="964"/>
      <c r="M568" s="964"/>
      <c r="N568" s="965"/>
      <c r="O568" s="1725"/>
      <c r="P568" s="1725"/>
      <c r="Q568" s="1725"/>
      <c r="R568" s="1725"/>
      <c r="S568" s="1725"/>
      <c r="T568" s="1725"/>
      <c r="U568" s="1725"/>
      <c r="V568" s="1725"/>
      <c r="W568" s="1725"/>
      <c r="X568" s="1725"/>
      <c r="Y568" s="1725"/>
      <c r="Z568" s="1725"/>
      <c r="AA568" s="1725"/>
      <c r="AB568" s="1725"/>
      <c r="AC568" s="1725"/>
      <c r="AD568" s="1725"/>
      <c r="AE568" s="1592"/>
      <c r="AF568" s="1593"/>
      <c r="AG568" s="1593"/>
      <c r="AH568" s="1593"/>
      <c r="AI568" s="1593"/>
      <c r="AJ568" s="1593"/>
      <c r="AK568" s="1594"/>
      <c r="AL568" s="1592"/>
      <c r="AM568" s="1593"/>
      <c r="AN568" s="1593"/>
      <c r="AO568" s="1594"/>
      <c r="AP568" s="1595"/>
      <c r="AQ568" s="1595"/>
      <c r="AR568" s="1595"/>
      <c r="AS568" s="1595"/>
      <c r="AT568" s="1595"/>
      <c r="AU568" s="1595"/>
      <c r="AV568" s="1595"/>
      <c r="AW568" s="1595"/>
      <c r="AX568" s="238" t="s">
        <v>386</v>
      </c>
      <c r="AY568" s="1595"/>
      <c r="AZ568" s="1595"/>
      <c r="BA568" s="1595"/>
      <c r="BB568" s="1595"/>
      <c r="BC568" s="1595"/>
      <c r="BD568" s="1595"/>
      <c r="BE568" s="1595"/>
      <c r="BF568" s="1595"/>
      <c r="BG568" s="45"/>
      <c r="BH568" s="80"/>
      <c r="BI568" s="80"/>
      <c r="BJ568" s="80"/>
      <c r="BK568" s="80"/>
      <c r="BL568" s="80"/>
    </row>
    <row r="569" spans="1:64" ht="12.95" customHeight="1" x14ac:dyDescent="0.15">
      <c r="A569" s="1643"/>
      <c r="B569" s="1644"/>
      <c r="C569" s="1644"/>
      <c r="D569" s="1644"/>
      <c r="E569" s="1644"/>
      <c r="F569" s="1644"/>
      <c r="G569" s="1644"/>
      <c r="H569" s="1722"/>
      <c r="I569" s="1723"/>
      <c r="J569" s="1723"/>
      <c r="K569" s="1723"/>
      <c r="L569" s="1723"/>
      <c r="M569" s="1723"/>
      <c r="N569" s="1724"/>
      <c r="O569" s="1726"/>
      <c r="P569" s="1726"/>
      <c r="Q569" s="1726"/>
      <c r="R569" s="1726"/>
      <c r="S569" s="1726"/>
      <c r="T569" s="1726"/>
      <c r="U569" s="1726"/>
      <c r="V569" s="1726"/>
      <c r="W569" s="1726"/>
      <c r="X569" s="1726"/>
      <c r="Y569" s="1726"/>
      <c r="Z569" s="1726"/>
      <c r="AA569" s="1726"/>
      <c r="AB569" s="1726"/>
      <c r="AC569" s="1726"/>
      <c r="AD569" s="1726"/>
      <c r="AE569" s="1592"/>
      <c r="AF569" s="1593"/>
      <c r="AG569" s="1593"/>
      <c r="AH569" s="1593"/>
      <c r="AI569" s="1593"/>
      <c r="AJ569" s="1593"/>
      <c r="AK569" s="1594"/>
      <c r="AL569" s="1592"/>
      <c r="AM569" s="1593"/>
      <c r="AN569" s="1593"/>
      <c r="AO569" s="1594"/>
      <c r="AP569" s="1595"/>
      <c r="AQ569" s="1595"/>
      <c r="AR569" s="1595"/>
      <c r="AS569" s="1595"/>
      <c r="AT569" s="1595"/>
      <c r="AU569" s="1595"/>
      <c r="AV569" s="1595"/>
      <c r="AW569" s="1595"/>
      <c r="AX569" s="238" t="s">
        <v>386</v>
      </c>
      <c r="AY569" s="1595"/>
      <c r="AZ569" s="1595"/>
      <c r="BA569" s="1595"/>
      <c r="BB569" s="1595"/>
      <c r="BC569" s="1595"/>
      <c r="BD569" s="1595"/>
      <c r="BE569" s="1595"/>
      <c r="BF569" s="1595"/>
      <c r="BG569" s="45"/>
      <c r="BH569" s="80"/>
      <c r="BI569" s="80"/>
      <c r="BJ569" s="80"/>
      <c r="BK569" s="80"/>
      <c r="BL569" s="80"/>
    </row>
    <row r="570" spans="1:64" ht="12.95" customHeight="1" x14ac:dyDescent="0.15">
      <c r="A570" s="1643"/>
      <c r="B570" s="1644"/>
      <c r="C570" s="1644"/>
      <c r="D570" s="1644"/>
      <c r="E570" s="1644"/>
      <c r="F570" s="1644"/>
      <c r="G570" s="1644"/>
      <c r="H570" s="1722"/>
      <c r="I570" s="1723"/>
      <c r="J570" s="1723"/>
      <c r="K570" s="1723"/>
      <c r="L570" s="1723"/>
      <c r="M570" s="1723"/>
      <c r="N570" s="1724"/>
      <c r="O570" s="1726"/>
      <c r="P570" s="1726"/>
      <c r="Q570" s="1726"/>
      <c r="R570" s="1726"/>
      <c r="S570" s="1726"/>
      <c r="T570" s="1726"/>
      <c r="U570" s="1726"/>
      <c r="V570" s="1726"/>
      <c r="W570" s="1726"/>
      <c r="X570" s="1726"/>
      <c r="Y570" s="1726"/>
      <c r="Z570" s="1726"/>
      <c r="AA570" s="1726"/>
      <c r="AB570" s="1726"/>
      <c r="AC570" s="1726"/>
      <c r="AD570" s="1726"/>
      <c r="AE570" s="1592"/>
      <c r="AF570" s="1593"/>
      <c r="AG570" s="1593"/>
      <c r="AH570" s="1593"/>
      <c r="AI570" s="1593"/>
      <c r="AJ570" s="1593"/>
      <c r="AK570" s="1594"/>
      <c r="AL570" s="1592"/>
      <c r="AM570" s="1593"/>
      <c r="AN570" s="1593"/>
      <c r="AO570" s="1594"/>
      <c r="AP570" s="1595"/>
      <c r="AQ570" s="1595"/>
      <c r="AR570" s="1595"/>
      <c r="AS570" s="1595"/>
      <c r="AT570" s="1595"/>
      <c r="AU570" s="1595"/>
      <c r="AV570" s="1595"/>
      <c r="AW570" s="1595"/>
      <c r="AX570" s="238" t="s">
        <v>386</v>
      </c>
      <c r="AY570" s="1595"/>
      <c r="AZ570" s="1595"/>
      <c r="BA570" s="1595"/>
      <c r="BB570" s="1595"/>
      <c r="BC570" s="1595"/>
      <c r="BD570" s="1595"/>
      <c r="BE570" s="1595"/>
      <c r="BF570" s="1595"/>
      <c r="BG570" s="45"/>
      <c r="BH570" s="80"/>
      <c r="BI570" s="80"/>
      <c r="BJ570" s="80"/>
      <c r="BK570" s="80"/>
      <c r="BL570" s="80"/>
    </row>
    <row r="571" spans="1:64" ht="12.95" customHeight="1" x14ac:dyDescent="0.15">
      <c r="A571" s="1648"/>
      <c r="B571" s="1649"/>
      <c r="C571" s="1649"/>
      <c r="D571" s="1649"/>
      <c r="E571" s="1649"/>
      <c r="F571" s="1649"/>
      <c r="G571" s="1649"/>
      <c r="H571" s="1722"/>
      <c r="I571" s="1723"/>
      <c r="J571" s="1723"/>
      <c r="K571" s="1723"/>
      <c r="L571" s="1723"/>
      <c r="M571" s="1723"/>
      <c r="N571" s="1724"/>
      <c r="O571" s="1727"/>
      <c r="P571" s="1727"/>
      <c r="Q571" s="1727"/>
      <c r="R571" s="1727"/>
      <c r="S571" s="1727"/>
      <c r="T571" s="1727"/>
      <c r="U571" s="1727"/>
      <c r="V571" s="1727"/>
      <c r="W571" s="1727"/>
      <c r="X571" s="1727"/>
      <c r="Y571" s="1727"/>
      <c r="Z571" s="1727"/>
      <c r="AA571" s="1727"/>
      <c r="AB571" s="1727"/>
      <c r="AC571" s="1727"/>
      <c r="AD571" s="1727"/>
      <c r="AE571" s="1592"/>
      <c r="AF571" s="1593"/>
      <c r="AG571" s="1593"/>
      <c r="AH571" s="1593"/>
      <c r="AI571" s="1593"/>
      <c r="AJ571" s="1593"/>
      <c r="AK571" s="1594"/>
      <c r="AL571" s="1592"/>
      <c r="AM571" s="1593"/>
      <c r="AN571" s="1593"/>
      <c r="AO571" s="1594"/>
      <c r="AP571" s="1595"/>
      <c r="AQ571" s="1595"/>
      <c r="AR571" s="1595"/>
      <c r="AS571" s="1595"/>
      <c r="AT571" s="1595"/>
      <c r="AU571" s="1595"/>
      <c r="AV571" s="1595"/>
      <c r="AW571" s="1595"/>
      <c r="AX571" s="238" t="s">
        <v>386</v>
      </c>
      <c r="AY571" s="1595"/>
      <c r="AZ571" s="1595"/>
      <c r="BA571" s="1595"/>
      <c r="BB571" s="1595"/>
      <c r="BC571" s="1595"/>
      <c r="BD571" s="1595"/>
      <c r="BE571" s="1595"/>
      <c r="BF571" s="1595"/>
      <c r="BG571" s="45"/>
      <c r="BH571" s="80"/>
      <c r="BI571" s="80"/>
      <c r="BJ571" s="80"/>
      <c r="BK571" s="80"/>
      <c r="BL571" s="80"/>
    </row>
    <row r="572" spans="1:64" ht="12.95" customHeight="1" x14ac:dyDescent="0.15">
      <c r="A572" s="1650"/>
      <c r="B572" s="1651"/>
      <c r="C572" s="1651"/>
      <c r="D572" s="1651"/>
      <c r="E572" s="1651"/>
      <c r="F572" s="1651"/>
      <c r="G572" s="1651"/>
      <c r="H572" s="966"/>
      <c r="I572" s="967"/>
      <c r="J572" s="967"/>
      <c r="K572" s="967"/>
      <c r="L572" s="967"/>
      <c r="M572" s="967"/>
      <c r="N572" s="968"/>
      <c r="O572" s="1728"/>
      <c r="P572" s="1728"/>
      <c r="Q572" s="1728"/>
      <c r="R572" s="1728"/>
      <c r="S572" s="1728"/>
      <c r="T572" s="1728"/>
      <c r="U572" s="1728"/>
      <c r="V572" s="1728"/>
      <c r="W572" s="1728"/>
      <c r="X572" s="1728"/>
      <c r="Y572" s="1728"/>
      <c r="Z572" s="1728"/>
      <c r="AA572" s="1728"/>
      <c r="AB572" s="1728"/>
      <c r="AC572" s="1728"/>
      <c r="AD572" s="1728"/>
      <c r="AE572" s="1592"/>
      <c r="AF572" s="1593"/>
      <c r="AG572" s="1593"/>
      <c r="AH572" s="1593"/>
      <c r="AI572" s="1593"/>
      <c r="AJ572" s="1593"/>
      <c r="AK572" s="1594"/>
      <c r="AL572" s="1592"/>
      <c r="AM572" s="1593"/>
      <c r="AN572" s="1593"/>
      <c r="AO572" s="1594"/>
      <c r="AP572" s="1595"/>
      <c r="AQ572" s="1595"/>
      <c r="AR572" s="1595"/>
      <c r="AS572" s="1595"/>
      <c r="AT572" s="1595"/>
      <c r="AU572" s="1595"/>
      <c r="AV572" s="1595"/>
      <c r="AW572" s="1595"/>
      <c r="AX572" s="238" t="s">
        <v>386</v>
      </c>
      <c r="AY572" s="1595"/>
      <c r="AZ572" s="1595"/>
      <c r="BA572" s="1595"/>
      <c r="BB572" s="1595"/>
      <c r="BC572" s="1595"/>
      <c r="BD572" s="1595"/>
      <c r="BE572" s="1595"/>
      <c r="BF572" s="1595"/>
      <c r="BG572" s="45"/>
      <c r="BH572" s="80"/>
      <c r="BI572" s="80"/>
      <c r="BJ572" s="80"/>
      <c r="BK572" s="80"/>
      <c r="BL572" s="80"/>
    </row>
    <row r="573" spans="1:64" ht="12.95" customHeight="1" x14ac:dyDescent="0.15">
      <c r="A573" s="1641"/>
      <c r="B573" s="1642"/>
      <c r="C573" s="1642"/>
      <c r="D573" s="1642"/>
      <c r="E573" s="1642"/>
      <c r="F573" s="1642"/>
      <c r="G573" s="1642"/>
      <c r="H573" s="963"/>
      <c r="I573" s="964"/>
      <c r="J573" s="964"/>
      <c r="K573" s="964"/>
      <c r="L573" s="964"/>
      <c r="M573" s="964"/>
      <c r="N573" s="965"/>
      <c r="O573" s="1725"/>
      <c r="P573" s="1725"/>
      <c r="Q573" s="1725"/>
      <c r="R573" s="1725"/>
      <c r="S573" s="1725"/>
      <c r="T573" s="1725"/>
      <c r="U573" s="1725"/>
      <c r="V573" s="1725"/>
      <c r="W573" s="1725"/>
      <c r="X573" s="1725"/>
      <c r="Y573" s="1725"/>
      <c r="Z573" s="1725"/>
      <c r="AA573" s="1725"/>
      <c r="AB573" s="1725"/>
      <c r="AC573" s="1725"/>
      <c r="AD573" s="1725"/>
      <c r="AE573" s="1592"/>
      <c r="AF573" s="1593"/>
      <c r="AG573" s="1593"/>
      <c r="AH573" s="1593"/>
      <c r="AI573" s="1593"/>
      <c r="AJ573" s="1593"/>
      <c r="AK573" s="1594"/>
      <c r="AL573" s="1592"/>
      <c r="AM573" s="1593"/>
      <c r="AN573" s="1593"/>
      <c r="AO573" s="1594"/>
      <c r="AP573" s="1595"/>
      <c r="AQ573" s="1595"/>
      <c r="AR573" s="1595"/>
      <c r="AS573" s="1595"/>
      <c r="AT573" s="1595"/>
      <c r="AU573" s="1595"/>
      <c r="AV573" s="1595"/>
      <c r="AW573" s="1595"/>
      <c r="AX573" s="238" t="s">
        <v>386</v>
      </c>
      <c r="AY573" s="1595"/>
      <c r="AZ573" s="1595"/>
      <c r="BA573" s="1595"/>
      <c r="BB573" s="1595"/>
      <c r="BC573" s="1595"/>
      <c r="BD573" s="1595"/>
      <c r="BE573" s="1595"/>
      <c r="BF573" s="1595"/>
      <c r="BG573" s="45"/>
      <c r="BH573" s="80"/>
      <c r="BI573" s="80"/>
      <c r="BJ573" s="80"/>
      <c r="BK573" s="80"/>
      <c r="BL573" s="80"/>
    </row>
    <row r="574" spans="1:64" ht="12.95" customHeight="1" x14ac:dyDescent="0.15">
      <c r="A574" s="1643"/>
      <c r="B574" s="1644"/>
      <c r="C574" s="1644"/>
      <c r="D574" s="1644"/>
      <c r="E574" s="1644"/>
      <c r="F574" s="1644"/>
      <c r="G574" s="1644"/>
      <c r="H574" s="1722"/>
      <c r="I574" s="1723"/>
      <c r="J574" s="1723"/>
      <c r="K574" s="1723"/>
      <c r="L574" s="1723"/>
      <c r="M574" s="1723"/>
      <c r="N574" s="1724"/>
      <c r="O574" s="1726"/>
      <c r="P574" s="1726"/>
      <c r="Q574" s="1726"/>
      <c r="R574" s="1726"/>
      <c r="S574" s="1726"/>
      <c r="T574" s="1726"/>
      <c r="U574" s="1726"/>
      <c r="V574" s="1726"/>
      <c r="W574" s="1726"/>
      <c r="X574" s="1726"/>
      <c r="Y574" s="1726"/>
      <c r="Z574" s="1726"/>
      <c r="AA574" s="1726"/>
      <c r="AB574" s="1726"/>
      <c r="AC574" s="1726"/>
      <c r="AD574" s="1726"/>
      <c r="AE574" s="1592"/>
      <c r="AF574" s="1593"/>
      <c r="AG574" s="1593"/>
      <c r="AH574" s="1593"/>
      <c r="AI574" s="1593"/>
      <c r="AJ574" s="1593"/>
      <c r="AK574" s="1594"/>
      <c r="AL574" s="1592"/>
      <c r="AM574" s="1593"/>
      <c r="AN574" s="1593"/>
      <c r="AO574" s="1594"/>
      <c r="AP574" s="1595"/>
      <c r="AQ574" s="1595"/>
      <c r="AR574" s="1595"/>
      <c r="AS574" s="1595"/>
      <c r="AT574" s="1595"/>
      <c r="AU574" s="1595"/>
      <c r="AV574" s="1595"/>
      <c r="AW574" s="1595"/>
      <c r="AX574" s="238" t="s">
        <v>386</v>
      </c>
      <c r="AY574" s="1595"/>
      <c r="AZ574" s="1595"/>
      <c r="BA574" s="1595"/>
      <c r="BB574" s="1595"/>
      <c r="BC574" s="1595"/>
      <c r="BD574" s="1595"/>
      <c r="BE574" s="1595"/>
      <c r="BF574" s="1595"/>
      <c r="BG574" s="45"/>
      <c r="BH574" s="80"/>
      <c r="BI574" s="80"/>
      <c r="BJ574" s="80"/>
      <c r="BK574" s="80"/>
      <c r="BL574" s="80"/>
    </row>
    <row r="575" spans="1:64" ht="12.95" customHeight="1" x14ac:dyDescent="0.15">
      <c r="A575" s="1643"/>
      <c r="B575" s="1644"/>
      <c r="C575" s="1644"/>
      <c r="D575" s="1644"/>
      <c r="E575" s="1644"/>
      <c r="F575" s="1644"/>
      <c r="G575" s="1644"/>
      <c r="H575" s="1722"/>
      <c r="I575" s="1723"/>
      <c r="J575" s="1723"/>
      <c r="K575" s="1723"/>
      <c r="L575" s="1723"/>
      <c r="M575" s="1723"/>
      <c r="N575" s="1724"/>
      <c r="O575" s="1726"/>
      <c r="P575" s="1726"/>
      <c r="Q575" s="1726"/>
      <c r="R575" s="1726"/>
      <c r="S575" s="1726"/>
      <c r="T575" s="1726"/>
      <c r="U575" s="1726"/>
      <c r="V575" s="1726"/>
      <c r="W575" s="1726"/>
      <c r="X575" s="1726"/>
      <c r="Y575" s="1726"/>
      <c r="Z575" s="1726"/>
      <c r="AA575" s="1726"/>
      <c r="AB575" s="1726"/>
      <c r="AC575" s="1726"/>
      <c r="AD575" s="1726"/>
      <c r="AE575" s="1592"/>
      <c r="AF575" s="1593"/>
      <c r="AG575" s="1593"/>
      <c r="AH575" s="1593"/>
      <c r="AI575" s="1593"/>
      <c r="AJ575" s="1593"/>
      <c r="AK575" s="1594"/>
      <c r="AL575" s="1592"/>
      <c r="AM575" s="1593"/>
      <c r="AN575" s="1593"/>
      <c r="AO575" s="1594"/>
      <c r="AP575" s="1595"/>
      <c r="AQ575" s="1595"/>
      <c r="AR575" s="1595"/>
      <c r="AS575" s="1595"/>
      <c r="AT575" s="1595"/>
      <c r="AU575" s="1595"/>
      <c r="AV575" s="1595"/>
      <c r="AW575" s="1595"/>
      <c r="AX575" s="238" t="s">
        <v>386</v>
      </c>
      <c r="AY575" s="1595"/>
      <c r="AZ575" s="1595"/>
      <c r="BA575" s="1595"/>
      <c r="BB575" s="1595"/>
      <c r="BC575" s="1595"/>
      <c r="BD575" s="1595"/>
      <c r="BE575" s="1595"/>
      <c r="BF575" s="1595"/>
      <c r="BG575" s="45"/>
      <c r="BH575" s="80"/>
      <c r="BI575" s="80"/>
      <c r="BJ575" s="80"/>
      <c r="BK575" s="80"/>
      <c r="BL575" s="80"/>
    </row>
    <row r="576" spans="1:64" ht="12.95" customHeight="1" x14ac:dyDescent="0.15">
      <c r="A576" s="1648"/>
      <c r="B576" s="1649"/>
      <c r="C576" s="1649"/>
      <c r="D576" s="1649"/>
      <c r="E576" s="1649"/>
      <c r="F576" s="1649"/>
      <c r="G576" s="1649"/>
      <c r="H576" s="1722"/>
      <c r="I576" s="1723"/>
      <c r="J576" s="1723"/>
      <c r="K576" s="1723"/>
      <c r="L576" s="1723"/>
      <c r="M576" s="1723"/>
      <c r="N576" s="1724"/>
      <c r="O576" s="1727"/>
      <c r="P576" s="1727"/>
      <c r="Q576" s="1727"/>
      <c r="R576" s="1727"/>
      <c r="S576" s="1727"/>
      <c r="T576" s="1727"/>
      <c r="U576" s="1727"/>
      <c r="V576" s="1727"/>
      <c r="W576" s="1727"/>
      <c r="X576" s="1727"/>
      <c r="Y576" s="1727"/>
      <c r="Z576" s="1727"/>
      <c r="AA576" s="1727"/>
      <c r="AB576" s="1727"/>
      <c r="AC576" s="1727"/>
      <c r="AD576" s="1727"/>
      <c r="AE576" s="1592"/>
      <c r="AF576" s="1593"/>
      <c r="AG576" s="1593"/>
      <c r="AH576" s="1593"/>
      <c r="AI576" s="1593"/>
      <c r="AJ576" s="1593"/>
      <c r="AK576" s="1594"/>
      <c r="AL576" s="1592"/>
      <c r="AM576" s="1593"/>
      <c r="AN576" s="1593"/>
      <c r="AO576" s="1594"/>
      <c r="AP576" s="1595"/>
      <c r="AQ576" s="1595"/>
      <c r="AR576" s="1595"/>
      <c r="AS576" s="1595"/>
      <c r="AT576" s="1595"/>
      <c r="AU576" s="1595"/>
      <c r="AV576" s="1595"/>
      <c r="AW576" s="1595"/>
      <c r="AX576" s="238" t="s">
        <v>386</v>
      </c>
      <c r="AY576" s="1595"/>
      <c r="AZ576" s="1595"/>
      <c r="BA576" s="1595"/>
      <c r="BB576" s="1595"/>
      <c r="BC576" s="1595"/>
      <c r="BD576" s="1595"/>
      <c r="BE576" s="1595"/>
      <c r="BF576" s="1595"/>
      <c r="BG576" s="45"/>
      <c r="BH576" s="80"/>
      <c r="BI576" s="80"/>
      <c r="BJ576" s="80"/>
      <c r="BK576" s="80"/>
      <c r="BL576" s="80"/>
    </row>
    <row r="577" spans="1:64" ht="12.95" customHeight="1" x14ac:dyDescent="0.15">
      <c r="A577" s="1650"/>
      <c r="B577" s="1651"/>
      <c r="C577" s="1651"/>
      <c r="D577" s="1651"/>
      <c r="E577" s="1651"/>
      <c r="F577" s="1651"/>
      <c r="G577" s="1651"/>
      <c r="H577" s="966"/>
      <c r="I577" s="967"/>
      <c r="J577" s="967"/>
      <c r="K577" s="967"/>
      <c r="L577" s="967"/>
      <c r="M577" s="967"/>
      <c r="N577" s="968"/>
      <c r="O577" s="1728"/>
      <c r="P577" s="1728"/>
      <c r="Q577" s="1728"/>
      <c r="R577" s="1728"/>
      <c r="S577" s="1728"/>
      <c r="T577" s="1728"/>
      <c r="U577" s="1728"/>
      <c r="V577" s="1728"/>
      <c r="W577" s="1728"/>
      <c r="X577" s="1728"/>
      <c r="Y577" s="1728"/>
      <c r="Z577" s="1728"/>
      <c r="AA577" s="1728"/>
      <c r="AB577" s="1728"/>
      <c r="AC577" s="1728"/>
      <c r="AD577" s="1728"/>
      <c r="AE577" s="1592"/>
      <c r="AF577" s="1593"/>
      <c r="AG577" s="1593"/>
      <c r="AH577" s="1593"/>
      <c r="AI577" s="1593"/>
      <c r="AJ577" s="1593"/>
      <c r="AK577" s="1594"/>
      <c r="AL577" s="1592"/>
      <c r="AM577" s="1593"/>
      <c r="AN577" s="1593"/>
      <c r="AO577" s="1594"/>
      <c r="AP577" s="1595"/>
      <c r="AQ577" s="1595"/>
      <c r="AR577" s="1595"/>
      <c r="AS577" s="1595"/>
      <c r="AT577" s="1595"/>
      <c r="AU577" s="1595"/>
      <c r="AV577" s="1595"/>
      <c r="AW577" s="1595"/>
      <c r="AX577" s="238" t="s">
        <v>386</v>
      </c>
      <c r="AY577" s="1595"/>
      <c r="AZ577" s="1595"/>
      <c r="BA577" s="1595"/>
      <c r="BB577" s="1595"/>
      <c r="BC577" s="1595"/>
      <c r="BD577" s="1595"/>
      <c r="BE577" s="1595"/>
      <c r="BF577" s="1595"/>
      <c r="BG577" s="45"/>
      <c r="BH577" s="80"/>
      <c r="BI577" s="80"/>
      <c r="BJ577" s="80"/>
      <c r="BK577" s="80"/>
      <c r="BL577" s="80"/>
    </row>
    <row r="578" spans="1:64" ht="12.95" customHeight="1" x14ac:dyDescent="0.15">
      <c r="A578" s="1641"/>
      <c r="B578" s="1642"/>
      <c r="C578" s="1642"/>
      <c r="D578" s="1642"/>
      <c r="E578" s="1642"/>
      <c r="F578" s="1642"/>
      <c r="G578" s="1642"/>
      <c r="H578" s="963"/>
      <c r="I578" s="964"/>
      <c r="J578" s="964"/>
      <c r="K578" s="964"/>
      <c r="L578" s="964"/>
      <c r="M578" s="964"/>
      <c r="N578" s="965"/>
      <c r="O578" s="1725"/>
      <c r="P578" s="1725"/>
      <c r="Q578" s="1725"/>
      <c r="R578" s="1725"/>
      <c r="S578" s="1725"/>
      <c r="T578" s="1725"/>
      <c r="U578" s="1725"/>
      <c r="V578" s="1725"/>
      <c r="W578" s="1725"/>
      <c r="X578" s="1725"/>
      <c r="Y578" s="1725"/>
      <c r="Z578" s="1725"/>
      <c r="AA578" s="1725"/>
      <c r="AB578" s="1725"/>
      <c r="AC578" s="1725"/>
      <c r="AD578" s="1725"/>
      <c r="AE578" s="1592"/>
      <c r="AF578" s="1593"/>
      <c r="AG578" s="1593"/>
      <c r="AH578" s="1593"/>
      <c r="AI578" s="1593"/>
      <c r="AJ578" s="1593"/>
      <c r="AK578" s="1594"/>
      <c r="AL578" s="1592"/>
      <c r="AM578" s="1593"/>
      <c r="AN578" s="1593"/>
      <c r="AO578" s="1594"/>
      <c r="AP578" s="1595"/>
      <c r="AQ578" s="1595"/>
      <c r="AR578" s="1595"/>
      <c r="AS578" s="1595"/>
      <c r="AT578" s="1595"/>
      <c r="AU578" s="1595"/>
      <c r="AV578" s="1595"/>
      <c r="AW578" s="1595"/>
      <c r="AX578" s="238" t="s">
        <v>386</v>
      </c>
      <c r="AY578" s="1595"/>
      <c r="AZ578" s="1595"/>
      <c r="BA578" s="1595"/>
      <c r="BB578" s="1595"/>
      <c r="BC578" s="1595"/>
      <c r="BD578" s="1595"/>
      <c r="BE578" s="1595"/>
      <c r="BF578" s="1595"/>
      <c r="BG578" s="45"/>
      <c r="BH578" s="80"/>
      <c r="BI578" s="80"/>
      <c r="BJ578" s="80"/>
      <c r="BK578" s="80"/>
      <c r="BL578" s="80"/>
    </row>
    <row r="579" spans="1:64" ht="12.95" customHeight="1" x14ac:dyDescent="0.15">
      <c r="A579" s="1643"/>
      <c r="B579" s="1644"/>
      <c r="C579" s="1644"/>
      <c r="D579" s="1644"/>
      <c r="E579" s="1644"/>
      <c r="F579" s="1644"/>
      <c r="G579" s="1644"/>
      <c r="H579" s="1722"/>
      <c r="I579" s="1723"/>
      <c r="J579" s="1723"/>
      <c r="K579" s="1723"/>
      <c r="L579" s="1723"/>
      <c r="M579" s="1723"/>
      <c r="N579" s="1724"/>
      <c r="O579" s="1726"/>
      <c r="P579" s="1726"/>
      <c r="Q579" s="1726"/>
      <c r="R579" s="1726"/>
      <c r="S579" s="1726"/>
      <c r="T579" s="1726"/>
      <c r="U579" s="1726"/>
      <c r="V579" s="1726"/>
      <c r="W579" s="1726"/>
      <c r="X579" s="1726"/>
      <c r="Y579" s="1726"/>
      <c r="Z579" s="1726"/>
      <c r="AA579" s="1726"/>
      <c r="AB579" s="1726"/>
      <c r="AC579" s="1726"/>
      <c r="AD579" s="1726"/>
      <c r="AE579" s="1592"/>
      <c r="AF579" s="1593"/>
      <c r="AG579" s="1593"/>
      <c r="AH579" s="1593"/>
      <c r="AI579" s="1593"/>
      <c r="AJ579" s="1593"/>
      <c r="AK579" s="1594"/>
      <c r="AL579" s="1592"/>
      <c r="AM579" s="1593"/>
      <c r="AN579" s="1593"/>
      <c r="AO579" s="1594"/>
      <c r="AP579" s="1595"/>
      <c r="AQ579" s="1595"/>
      <c r="AR579" s="1595"/>
      <c r="AS579" s="1595"/>
      <c r="AT579" s="1595"/>
      <c r="AU579" s="1595"/>
      <c r="AV579" s="1595"/>
      <c r="AW579" s="1595"/>
      <c r="AX579" s="238" t="s">
        <v>386</v>
      </c>
      <c r="AY579" s="1595"/>
      <c r="AZ579" s="1595"/>
      <c r="BA579" s="1595"/>
      <c r="BB579" s="1595"/>
      <c r="BC579" s="1595"/>
      <c r="BD579" s="1595"/>
      <c r="BE579" s="1595"/>
      <c r="BF579" s="1595"/>
      <c r="BG579" s="45"/>
      <c r="BH579" s="80"/>
      <c r="BI579" s="80"/>
      <c r="BJ579" s="80"/>
      <c r="BK579" s="80"/>
      <c r="BL579" s="80"/>
    </row>
    <row r="580" spans="1:64" ht="12.95" customHeight="1" x14ac:dyDescent="0.15">
      <c r="A580" s="1643"/>
      <c r="B580" s="1644"/>
      <c r="C580" s="1644"/>
      <c r="D580" s="1644"/>
      <c r="E580" s="1644"/>
      <c r="F580" s="1644"/>
      <c r="G580" s="1644"/>
      <c r="H580" s="1722"/>
      <c r="I580" s="1723"/>
      <c r="J580" s="1723"/>
      <c r="K580" s="1723"/>
      <c r="L580" s="1723"/>
      <c r="M580" s="1723"/>
      <c r="N580" s="1724"/>
      <c r="O580" s="1726"/>
      <c r="P580" s="1726"/>
      <c r="Q580" s="1726"/>
      <c r="R580" s="1726"/>
      <c r="S580" s="1726"/>
      <c r="T580" s="1726"/>
      <c r="U580" s="1726"/>
      <c r="V580" s="1726"/>
      <c r="W580" s="1726"/>
      <c r="X580" s="1726"/>
      <c r="Y580" s="1726"/>
      <c r="Z580" s="1726"/>
      <c r="AA580" s="1726"/>
      <c r="AB580" s="1726"/>
      <c r="AC580" s="1726"/>
      <c r="AD580" s="1726"/>
      <c r="AE580" s="1592"/>
      <c r="AF580" s="1593"/>
      <c r="AG580" s="1593"/>
      <c r="AH580" s="1593"/>
      <c r="AI580" s="1593"/>
      <c r="AJ580" s="1593"/>
      <c r="AK580" s="1594"/>
      <c r="AL580" s="1592"/>
      <c r="AM580" s="1593"/>
      <c r="AN580" s="1593"/>
      <c r="AO580" s="1594"/>
      <c r="AP580" s="1595"/>
      <c r="AQ580" s="1595"/>
      <c r="AR580" s="1595"/>
      <c r="AS580" s="1595"/>
      <c r="AT580" s="1595"/>
      <c r="AU580" s="1595"/>
      <c r="AV580" s="1595"/>
      <c r="AW580" s="1595"/>
      <c r="AX580" s="238" t="s">
        <v>386</v>
      </c>
      <c r="AY580" s="1595"/>
      <c r="AZ580" s="1595"/>
      <c r="BA580" s="1595"/>
      <c r="BB580" s="1595"/>
      <c r="BC580" s="1595"/>
      <c r="BD580" s="1595"/>
      <c r="BE580" s="1595"/>
      <c r="BF580" s="1595"/>
      <c r="BG580" s="45"/>
      <c r="BH580" s="80"/>
      <c r="BI580" s="80"/>
      <c r="BJ580" s="80"/>
      <c r="BK580" s="80"/>
      <c r="BL580" s="80"/>
    </row>
    <row r="581" spans="1:64" ht="12.95" customHeight="1" x14ac:dyDescent="0.15">
      <c r="A581" s="1648"/>
      <c r="B581" s="1649"/>
      <c r="C581" s="1649"/>
      <c r="D581" s="1649"/>
      <c r="E581" s="1649"/>
      <c r="F581" s="1649"/>
      <c r="G581" s="1649"/>
      <c r="H581" s="1722"/>
      <c r="I581" s="1723"/>
      <c r="J581" s="1723"/>
      <c r="K581" s="1723"/>
      <c r="L581" s="1723"/>
      <c r="M581" s="1723"/>
      <c r="N581" s="1724"/>
      <c r="O581" s="1727"/>
      <c r="P581" s="1727"/>
      <c r="Q581" s="1727"/>
      <c r="R581" s="1727"/>
      <c r="S581" s="1727"/>
      <c r="T581" s="1727"/>
      <c r="U581" s="1727"/>
      <c r="V581" s="1727"/>
      <c r="W581" s="1727"/>
      <c r="X581" s="1727"/>
      <c r="Y581" s="1727"/>
      <c r="Z581" s="1727"/>
      <c r="AA581" s="1727"/>
      <c r="AB581" s="1727"/>
      <c r="AC581" s="1727"/>
      <c r="AD581" s="1727"/>
      <c r="AE581" s="1592"/>
      <c r="AF581" s="1593"/>
      <c r="AG581" s="1593"/>
      <c r="AH581" s="1593"/>
      <c r="AI581" s="1593"/>
      <c r="AJ581" s="1593"/>
      <c r="AK581" s="1594"/>
      <c r="AL581" s="1592"/>
      <c r="AM581" s="1593"/>
      <c r="AN581" s="1593"/>
      <c r="AO581" s="1594"/>
      <c r="AP581" s="1595"/>
      <c r="AQ581" s="1595"/>
      <c r="AR581" s="1595"/>
      <c r="AS581" s="1595"/>
      <c r="AT581" s="1595"/>
      <c r="AU581" s="1595"/>
      <c r="AV581" s="1595"/>
      <c r="AW581" s="1595"/>
      <c r="AX581" s="238" t="s">
        <v>386</v>
      </c>
      <c r="AY581" s="1595"/>
      <c r="AZ581" s="1595"/>
      <c r="BA581" s="1595"/>
      <c r="BB581" s="1595"/>
      <c r="BC581" s="1595"/>
      <c r="BD581" s="1595"/>
      <c r="BE581" s="1595"/>
      <c r="BF581" s="1595"/>
      <c r="BG581" s="45"/>
      <c r="BH581" s="80"/>
      <c r="BI581" s="80"/>
      <c r="BJ581" s="80"/>
      <c r="BK581" s="80"/>
      <c r="BL581" s="80"/>
    </row>
    <row r="582" spans="1:64" ht="12.95" customHeight="1" x14ac:dyDescent="0.15">
      <c r="A582" s="1650"/>
      <c r="B582" s="1651"/>
      <c r="C582" s="1651"/>
      <c r="D582" s="1651"/>
      <c r="E582" s="1651"/>
      <c r="F582" s="1651"/>
      <c r="G582" s="1651"/>
      <c r="H582" s="966"/>
      <c r="I582" s="967"/>
      <c r="J582" s="967"/>
      <c r="K582" s="967"/>
      <c r="L582" s="967"/>
      <c r="M582" s="967"/>
      <c r="N582" s="968"/>
      <c r="O582" s="1728"/>
      <c r="P582" s="1728"/>
      <c r="Q582" s="1728"/>
      <c r="R582" s="1728"/>
      <c r="S582" s="1728"/>
      <c r="T582" s="1728"/>
      <c r="U582" s="1728"/>
      <c r="V582" s="1728"/>
      <c r="W582" s="1728"/>
      <c r="X582" s="1728"/>
      <c r="Y582" s="1728"/>
      <c r="Z582" s="1728"/>
      <c r="AA582" s="1728"/>
      <c r="AB582" s="1728"/>
      <c r="AC582" s="1728"/>
      <c r="AD582" s="1728"/>
      <c r="AE582" s="1592"/>
      <c r="AF582" s="1593"/>
      <c r="AG582" s="1593"/>
      <c r="AH582" s="1593"/>
      <c r="AI582" s="1593"/>
      <c r="AJ582" s="1593"/>
      <c r="AK582" s="1594"/>
      <c r="AL582" s="1592"/>
      <c r="AM582" s="1593"/>
      <c r="AN582" s="1593"/>
      <c r="AO582" s="1594"/>
      <c r="AP582" s="1595"/>
      <c r="AQ582" s="1595"/>
      <c r="AR582" s="1595"/>
      <c r="AS582" s="1595"/>
      <c r="AT582" s="1595"/>
      <c r="AU582" s="1595"/>
      <c r="AV582" s="1595"/>
      <c r="AW582" s="1595"/>
      <c r="AX582" s="238" t="s">
        <v>386</v>
      </c>
      <c r="AY582" s="1595"/>
      <c r="AZ582" s="1595"/>
      <c r="BA582" s="1595"/>
      <c r="BB582" s="1595"/>
      <c r="BC582" s="1595"/>
      <c r="BD582" s="1595"/>
      <c r="BE582" s="1595"/>
      <c r="BF582" s="1595"/>
      <c r="BG582" s="45"/>
      <c r="BH582" s="80"/>
      <c r="BI582" s="80"/>
      <c r="BJ582" s="80"/>
      <c r="BK582" s="80"/>
      <c r="BL582" s="80"/>
    </row>
    <row r="583" spans="1:64" ht="12.95" customHeight="1" x14ac:dyDescent="0.15">
      <c r="A583" s="1641"/>
      <c r="B583" s="1642"/>
      <c r="C583" s="1642"/>
      <c r="D583" s="1642"/>
      <c r="E583" s="1642"/>
      <c r="F583" s="1642"/>
      <c r="G583" s="1642"/>
      <c r="H583" s="963"/>
      <c r="I583" s="964"/>
      <c r="J583" s="964"/>
      <c r="K583" s="964"/>
      <c r="L583" s="964"/>
      <c r="M583" s="964"/>
      <c r="N583" s="965"/>
      <c r="O583" s="1725"/>
      <c r="P583" s="1725"/>
      <c r="Q583" s="1725"/>
      <c r="R583" s="1725"/>
      <c r="S583" s="1725"/>
      <c r="T583" s="1725"/>
      <c r="U583" s="1725"/>
      <c r="V583" s="1725"/>
      <c r="W583" s="1725"/>
      <c r="X583" s="1725"/>
      <c r="Y583" s="1725"/>
      <c r="Z583" s="1725"/>
      <c r="AA583" s="1725"/>
      <c r="AB583" s="1725"/>
      <c r="AC583" s="1725"/>
      <c r="AD583" s="1725"/>
      <c r="AE583" s="1592"/>
      <c r="AF583" s="1593"/>
      <c r="AG583" s="1593"/>
      <c r="AH583" s="1593"/>
      <c r="AI583" s="1593"/>
      <c r="AJ583" s="1593"/>
      <c r="AK583" s="1594"/>
      <c r="AL583" s="1592"/>
      <c r="AM583" s="1593"/>
      <c r="AN583" s="1593"/>
      <c r="AO583" s="1594"/>
      <c r="AP583" s="1595"/>
      <c r="AQ583" s="1595"/>
      <c r="AR583" s="1595"/>
      <c r="AS583" s="1595"/>
      <c r="AT583" s="1595"/>
      <c r="AU583" s="1595"/>
      <c r="AV583" s="1595"/>
      <c r="AW583" s="1595"/>
      <c r="AX583" s="238" t="s">
        <v>386</v>
      </c>
      <c r="AY583" s="1595"/>
      <c r="AZ583" s="1595"/>
      <c r="BA583" s="1595"/>
      <c r="BB583" s="1595"/>
      <c r="BC583" s="1595"/>
      <c r="BD583" s="1595"/>
      <c r="BE583" s="1595"/>
      <c r="BF583" s="1595"/>
      <c r="BG583" s="45"/>
      <c r="BH583" s="80"/>
      <c r="BI583" s="80"/>
      <c r="BJ583" s="80"/>
      <c r="BK583" s="80"/>
      <c r="BL583" s="80"/>
    </row>
    <row r="584" spans="1:64" ht="12.95" customHeight="1" x14ac:dyDescent="0.15">
      <c r="A584" s="1643"/>
      <c r="B584" s="1644"/>
      <c r="C584" s="1644"/>
      <c r="D584" s="1644"/>
      <c r="E584" s="1644"/>
      <c r="F584" s="1644"/>
      <c r="G584" s="1644"/>
      <c r="H584" s="1722"/>
      <c r="I584" s="1723"/>
      <c r="J584" s="1723"/>
      <c r="K584" s="1723"/>
      <c r="L584" s="1723"/>
      <c r="M584" s="1723"/>
      <c r="N584" s="1724"/>
      <c r="O584" s="1726"/>
      <c r="P584" s="1726"/>
      <c r="Q584" s="1726"/>
      <c r="R584" s="1726"/>
      <c r="S584" s="1726"/>
      <c r="T584" s="1726"/>
      <c r="U584" s="1726"/>
      <c r="V584" s="1726"/>
      <c r="W584" s="1726"/>
      <c r="X584" s="1726"/>
      <c r="Y584" s="1726"/>
      <c r="Z584" s="1726"/>
      <c r="AA584" s="1726"/>
      <c r="AB584" s="1726"/>
      <c r="AC584" s="1726"/>
      <c r="AD584" s="1726"/>
      <c r="AE584" s="1592"/>
      <c r="AF584" s="1593"/>
      <c r="AG584" s="1593"/>
      <c r="AH584" s="1593"/>
      <c r="AI584" s="1593"/>
      <c r="AJ584" s="1593"/>
      <c r="AK584" s="1594"/>
      <c r="AL584" s="1592"/>
      <c r="AM584" s="1593"/>
      <c r="AN584" s="1593"/>
      <c r="AO584" s="1594"/>
      <c r="AP584" s="1595"/>
      <c r="AQ584" s="1595"/>
      <c r="AR584" s="1595"/>
      <c r="AS584" s="1595"/>
      <c r="AT584" s="1595"/>
      <c r="AU584" s="1595"/>
      <c r="AV584" s="1595"/>
      <c r="AW584" s="1595"/>
      <c r="AX584" s="238" t="s">
        <v>386</v>
      </c>
      <c r="AY584" s="1595"/>
      <c r="AZ584" s="1595"/>
      <c r="BA584" s="1595"/>
      <c r="BB584" s="1595"/>
      <c r="BC584" s="1595"/>
      <c r="BD584" s="1595"/>
      <c r="BE584" s="1595"/>
      <c r="BF584" s="1595"/>
      <c r="BG584" s="45"/>
      <c r="BH584" s="80"/>
      <c r="BI584" s="80"/>
      <c r="BJ584" s="80"/>
      <c r="BK584" s="80"/>
      <c r="BL584" s="80"/>
    </row>
    <row r="585" spans="1:64" ht="12.95" customHeight="1" x14ac:dyDescent="0.15">
      <c r="A585" s="1643"/>
      <c r="B585" s="1644"/>
      <c r="C585" s="1644"/>
      <c r="D585" s="1644"/>
      <c r="E585" s="1644"/>
      <c r="F585" s="1644"/>
      <c r="G585" s="1644"/>
      <c r="H585" s="1722"/>
      <c r="I585" s="1723"/>
      <c r="J585" s="1723"/>
      <c r="K585" s="1723"/>
      <c r="L585" s="1723"/>
      <c r="M585" s="1723"/>
      <c r="N585" s="1724"/>
      <c r="O585" s="1726"/>
      <c r="P585" s="1726"/>
      <c r="Q585" s="1726"/>
      <c r="R585" s="1726"/>
      <c r="S585" s="1726"/>
      <c r="T585" s="1726"/>
      <c r="U585" s="1726"/>
      <c r="V585" s="1726"/>
      <c r="W585" s="1726"/>
      <c r="X585" s="1726"/>
      <c r="Y585" s="1726"/>
      <c r="Z585" s="1726"/>
      <c r="AA585" s="1726"/>
      <c r="AB585" s="1726"/>
      <c r="AC585" s="1726"/>
      <c r="AD585" s="1726"/>
      <c r="AE585" s="1592"/>
      <c r="AF585" s="1593"/>
      <c r="AG585" s="1593"/>
      <c r="AH585" s="1593"/>
      <c r="AI585" s="1593"/>
      <c r="AJ585" s="1593"/>
      <c r="AK585" s="1594"/>
      <c r="AL585" s="1592"/>
      <c r="AM585" s="1593"/>
      <c r="AN585" s="1593"/>
      <c r="AO585" s="1594"/>
      <c r="AP585" s="1595"/>
      <c r="AQ585" s="1595"/>
      <c r="AR585" s="1595"/>
      <c r="AS585" s="1595"/>
      <c r="AT585" s="1595"/>
      <c r="AU585" s="1595"/>
      <c r="AV585" s="1595"/>
      <c r="AW585" s="1595"/>
      <c r="AX585" s="238" t="s">
        <v>386</v>
      </c>
      <c r="AY585" s="1595"/>
      <c r="AZ585" s="1595"/>
      <c r="BA585" s="1595"/>
      <c r="BB585" s="1595"/>
      <c r="BC585" s="1595"/>
      <c r="BD585" s="1595"/>
      <c r="BE585" s="1595"/>
      <c r="BF585" s="1595"/>
      <c r="BG585" s="45"/>
      <c r="BH585" s="80"/>
      <c r="BI585" s="80"/>
      <c r="BJ585" s="80"/>
      <c r="BK585" s="80"/>
      <c r="BL585" s="80"/>
    </row>
    <row r="586" spans="1:64" ht="12.95" customHeight="1" x14ac:dyDescent="0.15">
      <c r="A586" s="1648"/>
      <c r="B586" s="1649"/>
      <c r="C586" s="1649"/>
      <c r="D586" s="1649"/>
      <c r="E586" s="1649"/>
      <c r="F586" s="1649"/>
      <c r="G586" s="1649"/>
      <c r="H586" s="1722"/>
      <c r="I586" s="1723"/>
      <c r="J586" s="1723"/>
      <c r="K586" s="1723"/>
      <c r="L586" s="1723"/>
      <c r="M586" s="1723"/>
      <c r="N586" s="1724"/>
      <c r="O586" s="1727"/>
      <c r="P586" s="1727"/>
      <c r="Q586" s="1727"/>
      <c r="R586" s="1727"/>
      <c r="S586" s="1727"/>
      <c r="T586" s="1727"/>
      <c r="U586" s="1727"/>
      <c r="V586" s="1727"/>
      <c r="W586" s="1727"/>
      <c r="X586" s="1727"/>
      <c r="Y586" s="1727"/>
      <c r="Z586" s="1727"/>
      <c r="AA586" s="1727"/>
      <c r="AB586" s="1727"/>
      <c r="AC586" s="1727"/>
      <c r="AD586" s="1727"/>
      <c r="AE586" s="1592"/>
      <c r="AF586" s="1593"/>
      <c r="AG586" s="1593"/>
      <c r="AH586" s="1593"/>
      <c r="AI586" s="1593"/>
      <c r="AJ586" s="1593"/>
      <c r="AK586" s="1594"/>
      <c r="AL586" s="1592"/>
      <c r="AM586" s="1593"/>
      <c r="AN586" s="1593"/>
      <c r="AO586" s="1594"/>
      <c r="AP586" s="1595"/>
      <c r="AQ586" s="1595"/>
      <c r="AR586" s="1595"/>
      <c r="AS586" s="1595"/>
      <c r="AT586" s="1595"/>
      <c r="AU586" s="1595"/>
      <c r="AV586" s="1595"/>
      <c r="AW586" s="1595"/>
      <c r="AX586" s="238" t="s">
        <v>386</v>
      </c>
      <c r="AY586" s="1595"/>
      <c r="AZ586" s="1595"/>
      <c r="BA586" s="1595"/>
      <c r="BB586" s="1595"/>
      <c r="BC586" s="1595"/>
      <c r="BD586" s="1595"/>
      <c r="BE586" s="1595"/>
      <c r="BF586" s="1595"/>
      <c r="BG586" s="45"/>
      <c r="BH586" s="80"/>
      <c r="BI586" s="80"/>
      <c r="BJ586" s="80"/>
      <c r="BK586" s="80"/>
      <c r="BL586" s="80"/>
    </row>
    <row r="587" spans="1:64" ht="12.95" customHeight="1" x14ac:dyDescent="0.15">
      <c r="A587" s="1650"/>
      <c r="B587" s="1651"/>
      <c r="C587" s="1651"/>
      <c r="D587" s="1651"/>
      <c r="E587" s="1651"/>
      <c r="F587" s="1651"/>
      <c r="G587" s="1651"/>
      <c r="H587" s="966"/>
      <c r="I587" s="967"/>
      <c r="J587" s="967"/>
      <c r="K587" s="967"/>
      <c r="L587" s="967"/>
      <c r="M587" s="967"/>
      <c r="N587" s="968"/>
      <c r="O587" s="1728"/>
      <c r="P587" s="1728"/>
      <c r="Q587" s="1728"/>
      <c r="R587" s="1728"/>
      <c r="S587" s="1728"/>
      <c r="T587" s="1728"/>
      <c r="U587" s="1728"/>
      <c r="V587" s="1728"/>
      <c r="W587" s="1728"/>
      <c r="X587" s="1728"/>
      <c r="Y587" s="1728"/>
      <c r="Z587" s="1728"/>
      <c r="AA587" s="1728"/>
      <c r="AB587" s="1728"/>
      <c r="AC587" s="1728"/>
      <c r="AD587" s="1728"/>
      <c r="AE587" s="1592"/>
      <c r="AF587" s="1593"/>
      <c r="AG587" s="1593"/>
      <c r="AH587" s="1593"/>
      <c r="AI587" s="1593"/>
      <c r="AJ587" s="1593"/>
      <c r="AK587" s="1594"/>
      <c r="AL587" s="1592"/>
      <c r="AM587" s="1593"/>
      <c r="AN587" s="1593"/>
      <c r="AO587" s="1594"/>
      <c r="AP587" s="1595"/>
      <c r="AQ587" s="1595"/>
      <c r="AR587" s="1595"/>
      <c r="AS587" s="1595"/>
      <c r="AT587" s="1595"/>
      <c r="AU587" s="1595"/>
      <c r="AV587" s="1595"/>
      <c r="AW587" s="1595"/>
      <c r="AX587" s="238" t="s">
        <v>386</v>
      </c>
      <c r="AY587" s="1595"/>
      <c r="AZ587" s="1595"/>
      <c r="BA587" s="1595"/>
      <c r="BB587" s="1595"/>
      <c r="BC587" s="1595"/>
      <c r="BD587" s="1595"/>
      <c r="BE587" s="1595"/>
      <c r="BF587" s="1595"/>
      <c r="BG587" s="45"/>
      <c r="BH587" s="80"/>
      <c r="BI587" s="80"/>
      <c r="BJ587" s="80"/>
      <c r="BK587" s="80"/>
      <c r="BL587" s="80"/>
    </row>
    <row r="588" spans="1:64" ht="12.95" customHeight="1" x14ac:dyDescent="0.15">
      <c r="A588" s="1641"/>
      <c r="B588" s="1642"/>
      <c r="C588" s="1642"/>
      <c r="D588" s="1642"/>
      <c r="E588" s="1642"/>
      <c r="F588" s="1642"/>
      <c r="G588" s="1642"/>
      <c r="H588" s="963"/>
      <c r="I588" s="964"/>
      <c r="J588" s="964"/>
      <c r="K588" s="964"/>
      <c r="L588" s="964"/>
      <c r="M588" s="964"/>
      <c r="N588" s="965"/>
      <c r="O588" s="1725"/>
      <c r="P588" s="1725"/>
      <c r="Q588" s="1725"/>
      <c r="R588" s="1725"/>
      <c r="S588" s="1725"/>
      <c r="T588" s="1725"/>
      <c r="U588" s="1725"/>
      <c r="V588" s="1725"/>
      <c r="W588" s="1725"/>
      <c r="X588" s="1725"/>
      <c r="Y588" s="1725"/>
      <c r="Z588" s="1725"/>
      <c r="AA588" s="1725"/>
      <c r="AB588" s="1725"/>
      <c r="AC588" s="1725"/>
      <c r="AD588" s="1725"/>
      <c r="AE588" s="1592"/>
      <c r="AF588" s="1593"/>
      <c r="AG588" s="1593"/>
      <c r="AH588" s="1593"/>
      <c r="AI588" s="1593"/>
      <c r="AJ588" s="1593"/>
      <c r="AK588" s="1594"/>
      <c r="AL588" s="1592"/>
      <c r="AM588" s="1593"/>
      <c r="AN588" s="1593"/>
      <c r="AO588" s="1594"/>
      <c r="AP588" s="1595"/>
      <c r="AQ588" s="1595"/>
      <c r="AR588" s="1595"/>
      <c r="AS588" s="1595"/>
      <c r="AT588" s="1595"/>
      <c r="AU588" s="1595"/>
      <c r="AV588" s="1595"/>
      <c r="AW588" s="1595"/>
      <c r="AX588" s="238" t="s">
        <v>386</v>
      </c>
      <c r="AY588" s="1595"/>
      <c r="AZ588" s="1595"/>
      <c r="BA588" s="1595"/>
      <c r="BB588" s="1595"/>
      <c r="BC588" s="1595"/>
      <c r="BD588" s="1595"/>
      <c r="BE588" s="1595"/>
      <c r="BF588" s="1595"/>
      <c r="BG588" s="45"/>
      <c r="BH588" s="80"/>
      <c r="BI588" s="80"/>
      <c r="BJ588" s="80"/>
      <c r="BK588" s="80"/>
      <c r="BL588" s="80"/>
    </row>
    <row r="589" spans="1:64" ht="12.95" customHeight="1" x14ac:dyDescent="0.15">
      <c r="A589" s="1643"/>
      <c r="B589" s="1644"/>
      <c r="C589" s="1644"/>
      <c r="D589" s="1644"/>
      <c r="E589" s="1644"/>
      <c r="F589" s="1644"/>
      <c r="G589" s="1644"/>
      <c r="H589" s="1722"/>
      <c r="I589" s="1723"/>
      <c r="J589" s="1723"/>
      <c r="K589" s="1723"/>
      <c r="L589" s="1723"/>
      <c r="M589" s="1723"/>
      <c r="N589" s="1724"/>
      <c r="O589" s="1726"/>
      <c r="P589" s="1726"/>
      <c r="Q589" s="1726"/>
      <c r="R589" s="1726"/>
      <c r="S589" s="1726"/>
      <c r="T589" s="1726"/>
      <c r="U589" s="1726"/>
      <c r="V589" s="1726"/>
      <c r="W589" s="1726"/>
      <c r="X589" s="1726"/>
      <c r="Y589" s="1726"/>
      <c r="Z589" s="1726"/>
      <c r="AA589" s="1726"/>
      <c r="AB589" s="1726"/>
      <c r="AC589" s="1726"/>
      <c r="AD589" s="1726"/>
      <c r="AE589" s="1592"/>
      <c r="AF589" s="1593"/>
      <c r="AG589" s="1593"/>
      <c r="AH589" s="1593"/>
      <c r="AI589" s="1593"/>
      <c r="AJ589" s="1593"/>
      <c r="AK589" s="1594"/>
      <c r="AL589" s="1592"/>
      <c r="AM589" s="1593"/>
      <c r="AN589" s="1593"/>
      <c r="AO589" s="1594"/>
      <c r="AP589" s="1595"/>
      <c r="AQ589" s="1595"/>
      <c r="AR589" s="1595"/>
      <c r="AS589" s="1595"/>
      <c r="AT589" s="1595"/>
      <c r="AU589" s="1595"/>
      <c r="AV589" s="1595"/>
      <c r="AW589" s="1595"/>
      <c r="AX589" s="238" t="s">
        <v>386</v>
      </c>
      <c r="AY589" s="1595"/>
      <c r="AZ589" s="1595"/>
      <c r="BA589" s="1595"/>
      <c r="BB589" s="1595"/>
      <c r="BC589" s="1595"/>
      <c r="BD589" s="1595"/>
      <c r="BE589" s="1595"/>
      <c r="BF589" s="1595"/>
      <c r="BG589" s="45"/>
      <c r="BH589" s="80"/>
      <c r="BI589" s="80"/>
      <c r="BJ589" s="80"/>
      <c r="BK589" s="80"/>
      <c r="BL589" s="80"/>
    </row>
    <row r="590" spans="1:64" ht="12.95" customHeight="1" x14ac:dyDescent="0.15">
      <c r="A590" s="1643"/>
      <c r="B590" s="1644"/>
      <c r="C590" s="1644"/>
      <c r="D590" s="1644"/>
      <c r="E590" s="1644"/>
      <c r="F590" s="1644"/>
      <c r="G590" s="1644"/>
      <c r="H590" s="1722"/>
      <c r="I590" s="1723"/>
      <c r="J590" s="1723"/>
      <c r="K590" s="1723"/>
      <c r="L590" s="1723"/>
      <c r="M590" s="1723"/>
      <c r="N590" s="1724"/>
      <c r="O590" s="1726"/>
      <c r="P590" s="1726"/>
      <c r="Q590" s="1726"/>
      <c r="R590" s="1726"/>
      <c r="S590" s="1726"/>
      <c r="T590" s="1726"/>
      <c r="U590" s="1726"/>
      <c r="V590" s="1726"/>
      <c r="W590" s="1726"/>
      <c r="X590" s="1726"/>
      <c r="Y590" s="1726"/>
      <c r="Z590" s="1726"/>
      <c r="AA590" s="1726"/>
      <c r="AB590" s="1726"/>
      <c r="AC590" s="1726"/>
      <c r="AD590" s="1726"/>
      <c r="AE590" s="1592"/>
      <c r="AF590" s="1593"/>
      <c r="AG590" s="1593"/>
      <c r="AH590" s="1593"/>
      <c r="AI590" s="1593"/>
      <c r="AJ590" s="1593"/>
      <c r="AK590" s="1594"/>
      <c r="AL590" s="1592"/>
      <c r="AM590" s="1593"/>
      <c r="AN590" s="1593"/>
      <c r="AO590" s="1594"/>
      <c r="AP590" s="1595"/>
      <c r="AQ590" s="1595"/>
      <c r="AR590" s="1595"/>
      <c r="AS590" s="1595"/>
      <c r="AT590" s="1595"/>
      <c r="AU590" s="1595"/>
      <c r="AV590" s="1595"/>
      <c r="AW590" s="1595"/>
      <c r="AX590" s="238" t="s">
        <v>386</v>
      </c>
      <c r="AY590" s="1595"/>
      <c r="AZ590" s="1595"/>
      <c r="BA590" s="1595"/>
      <c r="BB590" s="1595"/>
      <c r="BC590" s="1595"/>
      <c r="BD590" s="1595"/>
      <c r="BE590" s="1595"/>
      <c r="BF590" s="1595"/>
      <c r="BG590" s="45"/>
      <c r="BH590" s="80"/>
      <c r="BI590" s="80"/>
      <c r="BJ590" s="80"/>
      <c r="BK590" s="80"/>
      <c r="BL590" s="80"/>
    </row>
    <row r="591" spans="1:64" ht="12.95" customHeight="1" x14ac:dyDescent="0.15">
      <c r="A591" s="1648"/>
      <c r="B591" s="1649"/>
      <c r="C591" s="1649"/>
      <c r="D591" s="1649"/>
      <c r="E591" s="1649"/>
      <c r="F591" s="1649"/>
      <c r="G591" s="1649"/>
      <c r="H591" s="1722"/>
      <c r="I591" s="1723"/>
      <c r="J591" s="1723"/>
      <c r="K591" s="1723"/>
      <c r="L591" s="1723"/>
      <c r="M591" s="1723"/>
      <c r="N591" s="1724"/>
      <c r="O591" s="1727"/>
      <c r="P591" s="1727"/>
      <c r="Q591" s="1727"/>
      <c r="R591" s="1727"/>
      <c r="S591" s="1727"/>
      <c r="T591" s="1727"/>
      <c r="U591" s="1727"/>
      <c r="V591" s="1727"/>
      <c r="W591" s="1727"/>
      <c r="X591" s="1727"/>
      <c r="Y591" s="1727"/>
      <c r="Z591" s="1727"/>
      <c r="AA591" s="1727"/>
      <c r="AB591" s="1727"/>
      <c r="AC591" s="1727"/>
      <c r="AD591" s="1727"/>
      <c r="AE591" s="1592"/>
      <c r="AF591" s="1593"/>
      <c r="AG591" s="1593"/>
      <c r="AH591" s="1593"/>
      <c r="AI591" s="1593"/>
      <c r="AJ591" s="1593"/>
      <c r="AK591" s="1594"/>
      <c r="AL591" s="1592"/>
      <c r="AM591" s="1593"/>
      <c r="AN591" s="1593"/>
      <c r="AO591" s="1594"/>
      <c r="AP591" s="1595"/>
      <c r="AQ591" s="1595"/>
      <c r="AR591" s="1595"/>
      <c r="AS591" s="1595"/>
      <c r="AT591" s="1595"/>
      <c r="AU591" s="1595"/>
      <c r="AV591" s="1595"/>
      <c r="AW591" s="1595"/>
      <c r="AX591" s="238" t="s">
        <v>386</v>
      </c>
      <c r="AY591" s="1595"/>
      <c r="AZ591" s="1595"/>
      <c r="BA591" s="1595"/>
      <c r="BB591" s="1595"/>
      <c r="BC591" s="1595"/>
      <c r="BD591" s="1595"/>
      <c r="BE591" s="1595"/>
      <c r="BF591" s="1595"/>
      <c r="BG591" s="45"/>
      <c r="BH591" s="80"/>
      <c r="BI591" s="80"/>
      <c r="BJ591" s="80"/>
      <c r="BK591" s="80"/>
      <c r="BL591" s="80"/>
    </row>
    <row r="592" spans="1:64" ht="12.95" customHeight="1" x14ac:dyDescent="0.15">
      <c r="A592" s="1650"/>
      <c r="B592" s="1651"/>
      <c r="C592" s="1651"/>
      <c r="D592" s="1651"/>
      <c r="E592" s="1651"/>
      <c r="F592" s="1651"/>
      <c r="G592" s="1651"/>
      <c r="H592" s="966"/>
      <c r="I592" s="967"/>
      <c r="J592" s="967"/>
      <c r="K592" s="967"/>
      <c r="L592" s="967"/>
      <c r="M592" s="967"/>
      <c r="N592" s="968"/>
      <c r="O592" s="1728"/>
      <c r="P592" s="1728"/>
      <c r="Q592" s="1728"/>
      <c r="R592" s="1728"/>
      <c r="S592" s="1728"/>
      <c r="T592" s="1728"/>
      <c r="U592" s="1728"/>
      <c r="V592" s="1728"/>
      <c r="W592" s="1728"/>
      <c r="X592" s="1728"/>
      <c r="Y592" s="1728"/>
      <c r="Z592" s="1728"/>
      <c r="AA592" s="1728"/>
      <c r="AB592" s="1728"/>
      <c r="AC592" s="1728"/>
      <c r="AD592" s="1728"/>
      <c r="AE592" s="1592"/>
      <c r="AF592" s="1593"/>
      <c r="AG592" s="1593"/>
      <c r="AH592" s="1593"/>
      <c r="AI592" s="1593"/>
      <c r="AJ592" s="1593"/>
      <c r="AK592" s="1594"/>
      <c r="AL592" s="1592"/>
      <c r="AM592" s="1593"/>
      <c r="AN592" s="1593"/>
      <c r="AO592" s="1594"/>
      <c r="AP592" s="1595"/>
      <c r="AQ592" s="1595"/>
      <c r="AR592" s="1595"/>
      <c r="AS592" s="1595"/>
      <c r="AT592" s="1595"/>
      <c r="AU592" s="1595"/>
      <c r="AV592" s="1595"/>
      <c r="AW592" s="1595"/>
      <c r="AX592" s="238" t="s">
        <v>386</v>
      </c>
      <c r="AY592" s="1595"/>
      <c r="AZ592" s="1595"/>
      <c r="BA592" s="1595"/>
      <c r="BB592" s="1595"/>
      <c r="BC592" s="1595"/>
      <c r="BD592" s="1595"/>
      <c r="BE592" s="1595"/>
      <c r="BF592" s="1595"/>
      <c r="BG592" s="45"/>
      <c r="BH592" s="80"/>
      <c r="BI592" s="80"/>
      <c r="BJ592" s="80"/>
      <c r="BK592" s="80"/>
      <c r="BL592" s="80"/>
    </row>
    <row r="593" spans="1:64" ht="12.95" customHeight="1" x14ac:dyDescent="0.15">
      <c r="A593" s="1641"/>
      <c r="B593" s="1642"/>
      <c r="C593" s="1642"/>
      <c r="D593" s="1642"/>
      <c r="E593" s="1642"/>
      <c r="F593" s="1642"/>
      <c r="G593" s="1642"/>
      <c r="H593" s="963"/>
      <c r="I593" s="964"/>
      <c r="J593" s="964"/>
      <c r="K593" s="964"/>
      <c r="L593" s="964"/>
      <c r="M593" s="964"/>
      <c r="N593" s="965"/>
      <c r="O593" s="1725"/>
      <c r="P593" s="1725"/>
      <c r="Q593" s="1725"/>
      <c r="R593" s="1725"/>
      <c r="S593" s="1725"/>
      <c r="T593" s="1725"/>
      <c r="U593" s="1725"/>
      <c r="V593" s="1725"/>
      <c r="W593" s="1725"/>
      <c r="X593" s="1725"/>
      <c r="Y593" s="1725"/>
      <c r="Z593" s="1725"/>
      <c r="AA593" s="1725"/>
      <c r="AB593" s="1725"/>
      <c r="AC593" s="1725"/>
      <c r="AD593" s="1725"/>
      <c r="AE593" s="1592"/>
      <c r="AF593" s="1593"/>
      <c r="AG593" s="1593"/>
      <c r="AH593" s="1593"/>
      <c r="AI593" s="1593"/>
      <c r="AJ593" s="1593"/>
      <c r="AK593" s="1594"/>
      <c r="AL593" s="1592"/>
      <c r="AM593" s="1593"/>
      <c r="AN593" s="1593"/>
      <c r="AO593" s="1594"/>
      <c r="AP593" s="1595"/>
      <c r="AQ593" s="1595"/>
      <c r="AR593" s="1595"/>
      <c r="AS593" s="1595"/>
      <c r="AT593" s="1595"/>
      <c r="AU593" s="1595"/>
      <c r="AV593" s="1595"/>
      <c r="AW593" s="1595"/>
      <c r="AX593" s="238" t="s">
        <v>386</v>
      </c>
      <c r="AY593" s="1595"/>
      <c r="AZ593" s="1595"/>
      <c r="BA593" s="1595"/>
      <c r="BB593" s="1595"/>
      <c r="BC593" s="1595"/>
      <c r="BD593" s="1595"/>
      <c r="BE593" s="1595"/>
      <c r="BF593" s="1595"/>
      <c r="BG593" s="45"/>
      <c r="BH593" s="80"/>
      <c r="BI593" s="80"/>
      <c r="BJ593" s="80"/>
      <c r="BK593" s="80"/>
      <c r="BL593" s="80"/>
    </row>
    <row r="594" spans="1:64" ht="12.95" customHeight="1" x14ac:dyDescent="0.15">
      <c r="A594" s="1643"/>
      <c r="B594" s="1644"/>
      <c r="C594" s="1644"/>
      <c r="D594" s="1644"/>
      <c r="E594" s="1644"/>
      <c r="F594" s="1644"/>
      <c r="G594" s="1644"/>
      <c r="H594" s="1722"/>
      <c r="I594" s="1723"/>
      <c r="J594" s="1723"/>
      <c r="K594" s="1723"/>
      <c r="L594" s="1723"/>
      <c r="M594" s="1723"/>
      <c r="N594" s="1724"/>
      <c r="O594" s="1726"/>
      <c r="P594" s="1726"/>
      <c r="Q594" s="1726"/>
      <c r="R594" s="1726"/>
      <c r="S594" s="1726"/>
      <c r="T594" s="1726"/>
      <c r="U594" s="1726"/>
      <c r="V594" s="1726"/>
      <c r="W594" s="1726"/>
      <c r="X594" s="1726"/>
      <c r="Y594" s="1726"/>
      <c r="Z594" s="1726"/>
      <c r="AA594" s="1726"/>
      <c r="AB594" s="1726"/>
      <c r="AC594" s="1726"/>
      <c r="AD594" s="1726"/>
      <c r="AE594" s="1592"/>
      <c r="AF594" s="1593"/>
      <c r="AG594" s="1593"/>
      <c r="AH594" s="1593"/>
      <c r="AI594" s="1593"/>
      <c r="AJ594" s="1593"/>
      <c r="AK594" s="1594"/>
      <c r="AL594" s="1592"/>
      <c r="AM594" s="1593"/>
      <c r="AN594" s="1593"/>
      <c r="AO594" s="1594"/>
      <c r="AP594" s="1595"/>
      <c r="AQ594" s="1595"/>
      <c r="AR594" s="1595"/>
      <c r="AS594" s="1595"/>
      <c r="AT594" s="1595"/>
      <c r="AU594" s="1595"/>
      <c r="AV594" s="1595"/>
      <c r="AW594" s="1595"/>
      <c r="AX594" s="238" t="s">
        <v>386</v>
      </c>
      <c r="AY594" s="1595"/>
      <c r="AZ594" s="1595"/>
      <c r="BA594" s="1595"/>
      <c r="BB594" s="1595"/>
      <c r="BC594" s="1595"/>
      <c r="BD594" s="1595"/>
      <c r="BE594" s="1595"/>
      <c r="BF594" s="1595"/>
      <c r="BG594" s="45"/>
      <c r="BH594" s="80"/>
      <c r="BI594" s="80"/>
      <c r="BJ594" s="80"/>
      <c r="BK594" s="80"/>
      <c r="BL594" s="80"/>
    </row>
    <row r="595" spans="1:64" ht="12.95" customHeight="1" x14ac:dyDescent="0.15">
      <c r="A595" s="1643"/>
      <c r="B595" s="1644"/>
      <c r="C595" s="1644"/>
      <c r="D595" s="1644"/>
      <c r="E595" s="1644"/>
      <c r="F595" s="1644"/>
      <c r="G595" s="1644"/>
      <c r="H595" s="1722"/>
      <c r="I595" s="1723"/>
      <c r="J595" s="1723"/>
      <c r="K595" s="1723"/>
      <c r="L595" s="1723"/>
      <c r="M595" s="1723"/>
      <c r="N595" s="1724"/>
      <c r="O595" s="1726"/>
      <c r="P595" s="1726"/>
      <c r="Q595" s="1726"/>
      <c r="R595" s="1726"/>
      <c r="S595" s="1726"/>
      <c r="T595" s="1726"/>
      <c r="U595" s="1726"/>
      <c r="V595" s="1726"/>
      <c r="W595" s="1726"/>
      <c r="X595" s="1726"/>
      <c r="Y595" s="1726"/>
      <c r="Z595" s="1726"/>
      <c r="AA595" s="1726"/>
      <c r="AB595" s="1726"/>
      <c r="AC595" s="1726"/>
      <c r="AD595" s="1726"/>
      <c r="AE595" s="1592"/>
      <c r="AF595" s="1593"/>
      <c r="AG595" s="1593"/>
      <c r="AH595" s="1593"/>
      <c r="AI595" s="1593"/>
      <c r="AJ595" s="1593"/>
      <c r="AK595" s="1594"/>
      <c r="AL595" s="1592"/>
      <c r="AM595" s="1593"/>
      <c r="AN595" s="1593"/>
      <c r="AO595" s="1594"/>
      <c r="AP595" s="1595"/>
      <c r="AQ595" s="1595"/>
      <c r="AR595" s="1595"/>
      <c r="AS595" s="1595"/>
      <c r="AT595" s="1595"/>
      <c r="AU595" s="1595"/>
      <c r="AV595" s="1595"/>
      <c r="AW595" s="1595"/>
      <c r="AX595" s="238" t="s">
        <v>386</v>
      </c>
      <c r="AY595" s="1595"/>
      <c r="AZ595" s="1595"/>
      <c r="BA595" s="1595"/>
      <c r="BB595" s="1595"/>
      <c r="BC595" s="1595"/>
      <c r="BD595" s="1595"/>
      <c r="BE595" s="1595"/>
      <c r="BF595" s="1595"/>
      <c r="BG595" s="45"/>
      <c r="BH595" s="80"/>
      <c r="BI595" s="80"/>
      <c r="BJ595" s="80"/>
      <c r="BK595" s="80"/>
      <c r="BL595" s="80"/>
    </row>
    <row r="596" spans="1:64" ht="12.95" customHeight="1" x14ac:dyDescent="0.15">
      <c r="A596" s="1648"/>
      <c r="B596" s="1649"/>
      <c r="C596" s="1649"/>
      <c r="D596" s="1649"/>
      <c r="E596" s="1649"/>
      <c r="F596" s="1649"/>
      <c r="G596" s="1649"/>
      <c r="H596" s="1722"/>
      <c r="I596" s="1723"/>
      <c r="J596" s="1723"/>
      <c r="K596" s="1723"/>
      <c r="L596" s="1723"/>
      <c r="M596" s="1723"/>
      <c r="N596" s="1724"/>
      <c r="O596" s="1727"/>
      <c r="P596" s="1727"/>
      <c r="Q596" s="1727"/>
      <c r="R596" s="1727"/>
      <c r="S596" s="1727"/>
      <c r="T596" s="1727"/>
      <c r="U596" s="1727"/>
      <c r="V596" s="1727"/>
      <c r="W596" s="1727"/>
      <c r="X596" s="1727"/>
      <c r="Y596" s="1727"/>
      <c r="Z596" s="1727"/>
      <c r="AA596" s="1727"/>
      <c r="AB596" s="1727"/>
      <c r="AC596" s="1727"/>
      <c r="AD596" s="1727"/>
      <c r="AE596" s="1592"/>
      <c r="AF596" s="1593"/>
      <c r="AG596" s="1593"/>
      <c r="AH596" s="1593"/>
      <c r="AI596" s="1593"/>
      <c r="AJ596" s="1593"/>
      <c r="AK596" s="1594"/>
      <c r="AL596" s="1592"/>
      <c r="AM596" s="1593"/>
      <c r="AN596" s="1593"/>
      <c r="AO596" s="1594"/>
      <c r="AP596" s="1595"/>
      <c r="AQ596" s="1595"/>
      <c r="AR596" s="1595"/>
      <c r="AS596" s="1595"/>
      <c r="AT596" s="1595"/>
      <c r="AU596" s="1595"/>
      <c r="AV596" s="1595"/>
      <c r="AW596" s="1595"/>
      <c r="AX596" s="238" t="s">
        <v>386</v>
      </c>
      <c r="AY596" s="1595"/>
      <c r="AZ596" s="1595"/>
      <c r="BA596" s="1595"/>
      <c r="BB596" s="1595"/>
      <c r="BC596" s="1595"/>
      <c r="BD596" s="1595"/>
      <c r="BE596" s="1595"/>
      <c r="BF596" s="1595"/>
      <c r="BG596" s="45"/>
      <c r="BH596" s="80"/>
      <c r="BI596" s="80"/>
      <c r="BJ596" s="80"/>
      <c r="BK596" s="80"/>
      <c r="BL596" s="80"/>
    </row>
    <row r="597" spans="1:64" ht="12.95" customHeight="1" x14ac:dyDescent="0.15">
      <c r="A597" s="1650"/>
      <c r="B597" s="1651"/>
      <c r="C597" s="1651"/>
      <c r="D597" s="1651"/>
      <c r="E597" s="1651"/>
      <c r="F597" s="1651"/>
      <c r="G597" s="1651"/>
      <c r="H597" s="966"/>
      <c r="I597" s="967"/>
      <c r="J597" s="967"/>
      <c r="K597" s="967"/>
      <c r="L597" s="967"/>
      <c r="M597" s="967"/>
      <c r="N597" s="968"/>
      <c r="O597" s="1728"/>
      <c r="P597" s="1728"/>
      <c r="Q597" s="1728"/>
      <c r="R597" s="1728"/>
      <c r="S597" s="1728"/>
      <c r="T597" s="1728"/>
      <c r="U597" s="1728"/>
      <c r="V597" s="1728"/>
      <c r="W597" s="1728"/>
      <c r="X597" s="1728"/>
      <c r="Y597" s="1728"/>
      <c r="Z597" s="1728"/>
      <c r="AA597" s="1728"/>
      <c r="AB597" s="1728"/>
      <c r="AC597" s="1728"/>
      <c r="AD597" s="1728"/>
      <c r="AE597" s="1592"/>
      <c r="AF597" s="1593"/>
      <c r="AG597" s="1593"/>
      <c r="AH597" s="1593"/>
      <c r="AI597" s="1593"/>
      <c r="AJ597" s="1593"/>
      <c r="AK597" s="1594"/>
      <c r="AL597" s="1592"/>
      <c r="AM597" s="1593"/>
      <c r="AN597" s="1593"/>
      <c r="AO597" s="1594"/>
      <c r="AP597" s="1595"/>
      <c r="AQ597" s="1595"/>
      <c r="AR597" s="1595"/>
      <c r="AS597" s="1595"/>
      <c r="AT597" s="1595"/>
      <c r="AU597" s="1595"/>
      <c r="AV597" s="1595"/>
      <c r="AW597" s="1595"/>
      <c r="AX597" s="238" t="s">
        <v>386</v>
      </c>
      <c r="AY597" s="1595"/>
      <c r="AZ597" s="1595"/>
      <c r="BA597" s="1595"/>
      <c r="BB597" s="1595"/>
      <c r="BC597" s="1595"/>
      <c r="BD597" s="1595"/>
      <c r="BE597" s="1595"/>
      <c r="BF597" s="1595"/>
      <c r="BG597" s="45"/>
      <c r="BH597" s="80"/>
      <c r="BI597" s="80"/>
      <c r="BJ597" s="80"/>
      <c r="BK597" s="80"/>
      <c r="BL597" s="80"/>
    </row>
    <row r="598" spans="1:64" ht="12.95" customHeight="1" x14ac:dyDescent="0.15">
      <c r="A598" s="1641"/>
      <c r="B598" s="1642"/>
      <c r="C598" s="1642"/>
      <c r="D598" s="1642"/>
      <c r="E598" s="1642"/>
      <c r="F598" s="1642"/>
      <c r="G598" s="1642"/>
      <c r="H598" s="963"/>
      <c r="I598" s="964"/>
      <c r="J598" s="964"/>
      <c r="K598" s="964"/>
      <c r="L598" s="964"/>
      <c r="M598" s="964"/>
      <c r="N598" s="965"/>
      <c r="O598" s="1725"/>
      <c r="P598" s="1725"/>
      <c r="Q598" s="1725"/>
      <c r="R598" s="1725"/>
      <c r="S598" s="1725"/>
      <c r="T598" s="1725"/>
      <c r="U598" s="1725"/>
      <c r="V598" s="1725"/>
      <c r="W598" s="1725"/>
      <c r="X598" s="1725"/>
      <c r="Y598" s="1725"/>
      <c r="Z598" s="1725"/>
      <c r="AA598" s="1725"/>
      <c r="AB598" s="1725"/>
      <c r="AC598" s="1725"/>
      <c r="AD598" s="1725"/>
      <c r="AE598" s="1592"/>
      <c r="AF598" s="1593"/>
      <c r="AG598" s="1593"/>
      <c r="AH598" s="1593"/>
      <c r="AI598" s="1593"/>
      <c r="AJ598" s="1593"/>
      <c r="AK598" s="1594"/>
      <c r="AL598" s="1592"/>
      <c r="AM598" s="1593"/>
      <c r="AN598" s="1593"/>
      <c r="AO598" s="1594"/>
      <c r="AP598" s="1595"/>
      <c r="AQ598" s="1595"/>
      <c r="AR598" s="1595"/>
      <c r="AS598" s="1595"/>
      <c r="AT598" s="1595"/>
      <c r="AU598" s="1595"/>
      <c r="AV598" s="1595"/>
      <c r="AW598" s="1595"/>
      <c r="AX598" s="238" t="s">
        <v>386</v>
      </c>
      <c r="AY598" s="1595"/>
      <c r="AZ598" s="1595"/>
      <c r="BA598" s="1595"/>
      <c r="BB598" s="1595"/>
      <c r="BC598" s="1595"/>
      <c r="BD598" s="1595"/>
      <c r="BE598" s="1595"/>
      <c r="BF598" s="1595"/>
      <c r="BG598" s="45"/>
      <c r="BH598" s="80"/>
      <c r="BI598" s="80"/>
      <c r="BJ598" s="80"/>
      <c r="BK598" s="80"/>
      <c r="BL598" s="80"/>
    </row>
    <row r="599" spans="1:64" ht="12.95" customHeight="1" x14ac:dyDescent="0.15">
      <c r="A599" s="1643"/>
      <c r="B599" s="1644"/>
      <c r="C599" s="1644"/>
      <c r="D599" s="1644"/>
      <c r="E599" s="1644"/>
      <c r="F599" s="1644"/>
      <c r="G599" s="1644"/>
      <c r="H599" s="1722"/>
      <c r="I599" s="1723"/>
      <c r="J599" s="1723"/>
      <c r="K599" s="1723"/>
      <c r="L599" s="1723"/>
      <c r="M599" s="1723"/>
      <c r="N599" s="1724"/>
      <c r="O599" s="1726"/>
      <c r="P599" s="1726"/>
      <c r="Q599" s="1726"/>
      <c r="R599" s="1726"/>
      <c r="S599" s="1726"/>
      <c r="T599" s="1726"/>
      <c r="U599" s="1726"/>
      <c r="V599" s="1726"/>
      <c r="W599" s="1726"/>
      <c r="X599" s="1726"/>
      <c r="Y599" s="1726"/>
      <c r="Z599" s="1726"/>
      <c r="AA599" s="1726"/>
      <c r="AB599" s="1726"/>
      <c r="AC599" s="1726"/>
      <c r="AD599" s="1726"/>
      <c r="AE599" s="1592"/>
      <c r="AF599" s="1593"/>
      <c r="AG599" s="1593"/>
      <c r="AH599" s="1593"/>
      <c r="AI599" s="1593"/>
      <c r="AJ599" s="1593"/>
      <c r="AK599" s="1594"/>
      <c r="AL599" s="1592"/>
      <c r="AM599" s="1593"/>
      <c r="AN599" s="1593"/>
      <c r="AO599" s="1594"/>
      <c r="AP599" s="1595"/>
      <c r="AQ599" s="1595"/>
      <c r="AR599" s="1595"/>
      <c r="AS599" s="1595"/>
      <c r="AT599" s="1595"/>
      <c r="AU599" s="1595"/>
      <c r="AV599" s="1595"/>
      <c r="AW599" s="1595"/>
      <c r="AX599" s="238" t="s">
        <v>386</v>
      </c>
      <c r="AY599" s="1595"/>
      <c r="AZ599" s="1595"/>
      <c r="BA599" s="1595"/>
      <c r="BB599" s="1595"/>
      <c r="BC599" s="1595"/>
      <c r="BD599" s="1595"/>
      <c r="BE599" s="1595"/>
      <c r="BF599" s="1595"/>
      <c r="BG599" s="45"/>
      <c r="BH599" s="80"/>
      <c r="BI599" s="80"/>
      <c r="BJ599" s="80"/>
      <c r="BK599" s="80"/>
      <c r="BL599" s="80"/>
    </row>
    <row r="600" spans="1:64" ht="12.95" customHeight="1" x14ac:dyDescent="0.15">
      <c r="A600" s="1643"/>
      <c r="B600" s="1644"/>
      <c r="C600" s="1644"/>
      <c r="D600" s="1644"/>
      <c r="E600" s="1644"/>
      <c r="F600" s="1644"/>
      <c r="G600" s="1644"/>
      <c r="H600" s="1722"/>
      <c r="I600" s="1723"/>
      <c r="J600" s="1723"/>
      <c r="K600" s="1723"/>
      <c r="L600" s="1723"/>
      <c r="M600" s="1723"/>
      <c r="N600" s="1724"/>
      <c r="O600" s="1726"/>
      <c r="P600" s="1726"/>
      <c r="Q600" s="1726"/>
      <c r="R600" s="1726"/>
      <c r="S600" s="1726"/>
      <c r="T600" s="1726"/>
      <c r="U600" s="1726"/>
      <c r="V600" s="1726"/>
      <c r="W600" s="1726"/>
      <c r="X600" s="1726"/>
      <c r="Y600" s="1726"/>
      <c r="Z600" s="1726"/>
      <c r="AA600" s="1726"/>
      <c r="AB600" s="1726"/>
      <c r="AC600" s="1726"/>
      <c r="AD600" s="1726"/>
      <c r="AE600" s="1592"/>
      <c r="AF600" s="1593"/>
      <c r="AG600" s="1593"/>
      <c r="AH600" s="1593"/>
      <c r="AI600" s="1593"/>
      <c r="AJ600" s="1593"/>
      <c r="AK600" s="1594"/>
      <c r="AL600" s="1592"/>
      <c r="AM600" s="1593"/>
      <c r="AN600" s="1593"/>
      <c r="AO600" s="1594"/>
      <c r="AP600" s="1595"/>
      <c r="AQ600" s="1595"/>
      <c r="AR600" s="1595"/>
      <c r="AS600" s="1595"/>
      <c r="AT600" s="1595"/>
      <c r="AU600" s="1595"/>
      <c r="AV600" s="1595"/>
      <c r="AW600" s="1595"/>
      <c r="AX600" s="238" t="s">
        <v>386</v>
      </c>
      <c r="AY600" s="1595"/>
      <c r="AZ600" s="1595"/>
      <c r="BA600" s="1595"/>
      <c r="BB600" s="1595"/>
      <c r="BC600" s="1595"/>
      <c r="BD600" s="1595"/>
      <c r="BE600" s="1595"/>
      <c r="BF600" s="1595"/>
      <c r="BG600" s="45"/>
      <c r="BH600" s="80"/>
      <c r="BI600" s="80"/>
      <c r="BJ600" s="80"/>
      <c r="BK600" s="80"/>
      <c r="BL600" s="80"/>
    </row>
    <row r="601" spans="1:64" ht="12.95" customHeight="1" x14ac:dyDescent="0.15">
      <c r="A601" s="1648"/>
      <c r="B601" s="1649"/>
      <c r="C601" s="1649"/>
      <c r="D601" s="1649"/>
      <c r="E601" s="1649"/>
      <c r="F601" s="1649"/>
      <c r="G601" s="1649"/>
      <c r="H601" s="1722"/>
      <c r="I601" s="1723"/>
      <c r="J601" s="1723"/>
      <c r="K601" s="1723"/>
      <c r="L601" s="1723"/>
      <c r="M601" s="1723"/>
      <c r="N601" s="1724"/>
      <c r="O601" s="1727"/>
      <c r="P601" s="1727"/>
      <c r="Q601" s="1727"/>
      <c r="R601" s="1727"/>
      <c r="S601" s="1727"/>
      <c r="T601" s="1727"/>
      <c r="U601" s="1727"/>
      <c r="V601" s="1727"/>
      <c r="W601" s="1727"/>
      <c r="X601" s="1727"/>
      <c r="Y601" s="1727"/>
      <c r="Z601" s="1727"/>
      <c r="AA601" s="1727"/>
      <c r="AB601" s="1727"/>
      <c r="AC601" s="1727"/>
      <c r="AD601" s="1727"/>
      <c r="AE601" s="1592"/>
      <c r="AF601" s="1593"/>
      <c r="AG601" s="1593"/>
      <c r="AH601" s="1593"/>
      <c r="AI601" s="1593"/>
      <c r="AJ601" s="1593"/>
      <c r="AK601" s="1594"/>
      <c r="AL601" s="1592"/>
      <c r="AM601" s="1593"/>
      <c r="AN601" s="1593"/>
      <c r="AO601" s="1594"/>
      <c r="AP601" s="1595"/>
      <c r="AQ601" s="1595"/>
      <c r="AR601" s="1595"/>
      <c r="AS601" s="1595"/>
      <c r="AT601" s="1595"/>
      <c r="AU601" s="1595"/>
      <c r="AV601" s="1595"/>
      <c r="AW601" s="1595"/>
      <c r="AX601" s="238" t="s">
        <v>386</v>
      </c>
      <c r="AY601" s="1595"/>
      <c r="AZ601" s="1595"/>
      <c r="BA601" s="1595"/>
      <c r="BB601" s="1595"/>
      <c r="BC601" s="1595"/>
      <c r="BD601" s="1595"/>
      <c r="BE601" s="1595"/>
      <c r="BF601" s="1595"/>
      <c r="BG601" s="45"/>
      <c r="BH601" s="80"/>
      <c r="BI601" s="80"/>
      <c r="BJ601" s="80"/>
      <c r="BK601" s="80"/>
      <c r="BL601" s="80"/>
    </row>
    <row r="602" spans="1:64" ht="12.95" customHeight="1" x14ac:dyDescent="0.15">
      <c r="A602" s="1650"/>
      <c r="B602" s="1651"/>
      <c r="C602" s="1651"/>
      <c r="D602" s="1651"/>
      <c r="E602" s="1651"/>
      <c r="F602" s="1651"/>
      <c r="G602" s="1651"/>
      <c r="H602" s="966"/>
      <c r="I602" s="967"/>
      <c r="J602" s="967"/>
      <c r="K602" s="967"/>
      <c r="L602" s="967"/>
      <c r="M602" s="967"/>
      <c r="N602" s="968"/>
      <c r="O602" s="1728"/>
      <c r="P602" s="1728"/>
      <c r="Q602" s="1728"/>
      <c r="R602" s="1728"/>
      <c r="S602" s="1728"/>
      <c r="T602" s="1728"/>
      <c r="U602" s="1728"/>
      <c r="V602" s="1728"/>
      <c r="W602" s="1728"/>
      <c r="X602" s="1728"/>
      <c r="Y602" s="1728"/>
      <c r="Z602" s="1728"/>
      <c r="AA602" s="1728"/>
      <c r="AB602" s="1728"/>
      <c r="AC602" s="1728"/>
      <c r="AD602" s="1728"/>
      <c r="AE602" s="1592"/>
      <c r="AF602" s="1593"/>
      <c r="AG602" s="1593"/>
      <c r="AH602" s="1593"/>
      <c r="AI602" s="1593"/>
      <c r="AJ602" s="1593"/>
      <c r="AK602" s="1594"/>
      <c r="AL602" s="1592"/>
      <c r="AM602" s="1593"/>
      <c r="AN602" s="1593"/>
      <c r="AO602" s="1594"/>
      <c r="AP602" s="1595"/>
      <c r="AQ602" s="1595"/>
      <c r="AR602" s="1595"/>
      <c r="AS602" s="1595"/>
      <c r="AT602" s="1595"/>
      <c r="AU602" s="1595"/>
      <c r="AV602" s="1595"/>
      <c r="AW602" s="1595"/>
      <c r="AX602" s="238" t="s">
        <v>386</v>
      </c>
      <c r="AY602" s="1595"/>
      <c r="AZ602" s="1595"/>
      <c r="BA602" s="1595"/>
      <c r="BB602" s="1595"/>
      <c r="BC602" s="1595"/>
      <c r="BD602" s="1595"/>
      <c r="BE602" s="1595"/>
      <c r="BF602" s="1595"/>
      <c r="BG602" s="45"/>
      <c r="BH602" s="80"/>
      <c r="BI602" s="80"/>
      <c r="BJ602" s="80"/>
      <c r="BK602" s="80"/>
      <c r="BL602" s="80"/>
    </row>
    <row r="603" spans="1:64" ht="12.95" customHeight="1" x14ac:dyDescent="0.15">
      <c r="A603" s="1641"/>
      <c r="B603" s="1642"/>
      <c r="C603" s="1642"/>
      <c r="D603" s="1642"/>
      <c r="E603" s="1642"/>
      <c r="F603" s="1642"/>
      <c r="G603" s="1642"/>
      <c r="H603" s="963"/>
      <c r="I603" s="964"/>
      <c r="J603" s="964"/>
      <c r="K603" s="964"/>
      <c r="L603" s="964"/>
      <c r="M603" s="964"/>
      <c r="N603" s="965"/>
      <c r="O603" s="1725"/>
      <c r="P603" s="1725"/>
      <c r="Q603" s="1725"/>
      <c r="R603" s="1725"/>
      <c r="S603" s="1725"/>
      <c r="T603" s="1725"/>
      <c r="U603" s="1725"/>
      <c r="V603" s="1725"/>
      <c r="W603" s="1725"/>
      <c r="X603" s="1725"/>
      <c r="Y603" s="1725"/>
      <c r="Z603" s="1725"/>
      <c r="AA603" s="1725"/>
      <c r="AB603" s="1725"/>
      <c r="AC603" s="1725"/>
      <c r="AD603" s="1725"/>
      <c r="AE603" s="1592"/>
      <c r="AF603" s="1593"/>
      <c r="AG603" s="1593"/>
      <c r="AH603" s="1593"/>
      <c r="AI603" s="1593"/>
      <c r="AJ603" s="1593"/>
      <c r="AK603" s="1594"/>
      <c r="AL603" s="1592"/>
      <c r="AM603" s="1593"/>
      <c r="AN603" s="1593"/>
      <c r="AO603" s="1594"/>
      <c r="AP603" s="1595"/>
      <c r="AQ603" s="1595"/>
      <c r="AR603" s="1595"/>
      <c r="AS603" s="1595"/>
      <c r="AT603" s="1595"/>
      <c r="AU603" s="1595"/>
      <c r="AV603" s="1595"/>
      <c r="AW603" s="1595"/>
      <c r="AX603" s="238" t="s">
        <v>386</v>
      </c>
      <c r="AY603" s="1595"/>
      <c r="AZ603" s="1595"/>
      <c r="BA603" s="1595"/>
      <c r="BB603" s="1595"/>
      <c r="BC603" s="1595"/>
      <c r="BD603" s="1595"/>
      <c r="BE603" s="1595"/>
      <c r="BF603" s="1595"/>
      <c r="BG603" s="45"/>
      <c r="BH603" s="80"/>
      <c r="BI603" s="80"/>
      <c r="BJ603" s="80"/>
      <c r="BK603" s="80"/>
      <c r="BL603" s="80"/>
    </row>
    <row r="604" spans="1:64" ht="12.95" customHeight="1" x14ac:dyDescent="0.15">
      <c r="A604" s="1643"/>
      <c r="B604" s="1644"/>
      <c r="C604" s="1644"/>
      <c r="D604" s="1644"/>
      <c r="E604" s="1644"/>
      <c r="F604" s="1644"/>
      <c r="G604" s="1644"/>
      <c r="H604" s="1722"/>
      <c r="I604" s="1723"/>
      <c r="J604" s="1723"/>
      <c r="K604" s="1723"/>
      <c r="L604" s="1723"/>
      <c r="M604" s="1723"/>
      <c r="N604" s="1724"/>
      <c r="O604" s="1726"/>
      <c r="P604" s="1726"/>
      <c r="Q604" s="1726"/>
      <c r="R604" s="1726"/>
      <c r="S604" s="1726"/>
      <c r="T604" s="1726"/>
      <c r="U604" s="1726"/>
      <c r="V604" s="1726"/>
      <c r="W604" s="1726"/>
      <c r="X604" s="1726"/>
      <c r="Y604" s="1726"/>
      <c r="Z604" s="1726"/>
      <c r="AA604" s="1726"/>
      <c r="AB604" s="1726"/>
      <c r="AC604" s="1726"/>
      <c r="AD604" s="1726"/>
      <c r="AE604" s="1592"/>
      <c r="AF604" s="1593"/>
      <c r="AG604" s="1593"/>
      <c r="AH604" s="1593"/>
      <c r="AI604" s="1593"/>
      <c r="AJ604" s="1593"/>
      <c r="AK604" s="1594"/>
      <c r="AL604" s="1592"/>
      <c r="AM604" s="1593"/>
      <c r="AN604" s="1593"/>
      <c r="AO604" s="1594"/>
      <c r="AP604" s="1595"/>
      <c r="AQ604" s="1595"/>
      <c r="AR604" s="1595"/>
      <c r="AS604" s="1595"/>
      <c r="AT604" s="1595"/>
      <c r="AU604" s="1595"/>
      <c r="AV604" s="1595"/>
      <c r="AW604" s="1595"/>
      <c r="AX604" s="238" t="s">
        <v>386</v>
      </c>
      <c r="AY604" s="1595"/>
      <c r="AZ604" s="1595"/>
      <c r="BA604" s="1595"/>
      <c r="BB604" s="1595"/>
      <c r="BC604" s="1595"/>
      <c r="BD604" s="1595"/>
      <c r="BE604" s="1595"/>
      <c r="BF604" s="1595"/>
      <c r="BG604" s="45"/>
      <c r="BH604" s="80"/>
      <c r="BI604" s="80"/>
      <c r="BJ604" s="80"/>
      <c r="BK604" s="80"/>
      <c r="BL604" s="80"/>
    </row>
    <row r="605" spans="1:64" ht="12.95" customHeight="1" x14ac:dyDescent="0.15">
      <c r="A605" s="1643"/>
      <c r="B605" s="1644"/>
      <c r="C605" s="1644"/>
      <c r="D605" s="1644"/>
      <c r="E605" s="1644"/>
      <c r="F605" s="1644"/>
      <c r="G605" s="1644"/>
      <c r="H605" s="1722"/>
      <c r="I605" s="1723"/>
      <c r="J605" s="1723"/>
      <c r="K605" s="1723"/>
      <c r="L605" s="1723"/>
      <c r="M605" s="1723"/>
      <c r="N605" s="1724"/>
      <c r="O605" s="1726"/>
      <c r="P605" s="1726"/>
      <c r="Q605" s="1726"/>
      <c r="R605" s="1726"/>
      <c r="S605" s="1726"/>
      <c r="T605" s="1726"/>
      <c r="U605" s="1726"/>
      <c r="V605" s="1726"/>
      <c r="W605" s="1726"/>
      <c r="X605" s="1726"/>
      <c r="Y605" s="1726"/>
      <c r="Z605" s="1726"/>
      <c r="AA605" s="1726"/>
      <c r="AB605" s="1726"/>
      <c r="AC605" s="1726"/>
      <c r="AD605" s="1726"/>
      <c r="AE605" s="1592"/>
      <c r="AF605" s="1593"/>
      <c r="AG605" s="1593"/>
      <c r="AH605" s="1593"/>
      <c r="AI605" s="1593"/>
      <c r="AJ605" s="1593"/>
      <c r="AK605" s="1594"/>
      <c r="AL605" s="1592"/>
      <c r="AM605" s="1593"/>
      <c r="AN605" s="1593"/>
      <c r="AO605" s="1594"/>
      <c r="AP605" s="1595"/>
      <c r="AQ605" s="1595"/>
      <c r="AR605" s="1595"/>
      <c r="AS605" s="1595"/>
      <c r="AT605" s="1595"/>
      <c r="AU605" s="1595"/>
      <c r="AV605" s="1595"/>
      <c r="AW605" s="1595"/>
      <c r="AX605" s="238" t="s">
        <v>386</v>
      </c>
      <c r="AY605" s="1595"/>
      <c r="AZ605" s="1595"/>
      <c r="BA605" s="1595"/>
      <c r="BB605" s="1595"/>
      <c r="BC605" s="1595"/>
      <c r="BD605" s="1595"/>
      <c r="BE605" s="1595"/>
      <c r="BF605" s="1595"/>
      <c r="BG605" s="45"/>
      <c r="BH605" s="80"/>
      <c r="BI605" s="80"/>
      <c r="BJ605" s="80"/>
      <c r="BK605" s="80"/>
      <c r="BL605" s="80"/>
    </row>
    <row r="606" spans="1:64" ht="12.95" customHeight="1" x14ac:dyDescent="0.15">
      <c r="A606" s="1648"/>
      <c r="B606" s="1649"/>
      <c r="C606" s="1649"/>
      <c r="D606" s="1649"/>
      <c r="E606" s="1649"/>
      <c r="F606" s="1649"/>
      <c r="G606" s="1649"/>
      <c r="H606" s="1722"/>
      <c r="I606" s="1723"/>
      <c r="J606" s="1723"/>
      <c r="K606" s="1723"/>
      <c r="L606" s="1723"/>
      <c r="M606" s="1723"/>
      <c r="N606" s="1724"/>
      <c r="O606" s="1727"/>
      <c r="P606" s="1727"/>
      <c r="Q606" s="1727"/>
      <c r="R606" s="1727"/>
      <c r="S606" s="1727"/>
      <c r="T606" s="1727"/>
      <c r="U606" s="1727"/>
      <c r="V606" s="1727"/>
      <c r="W606" s="1727"/>
      <c r="X606" s="1727"/>
      <c r="Y606" s="1727"/>
      <c r="Z606" s="1727"/>
      <c r="AA606" s="1727"/>
      <c r="AB606" s="1727"/>
      <c r="AC606" s="1727"/>
      <c r="AD606" s="1727"/>
      <c r="AE606" s="1592"/>
      <c r="AF606" s="1593"/>
      <c r="AG606" s="1593"/>
      <c r="AH606" s="1593"/>
      <c r="AI606" s="1593"/>
      <c r="AJ606" s="1593"/>
      <c r="AK606" s="1594"/>
      <c r="AL606" s="1592"/>
      <c r="AM606" s="1593"/>
      <c r="AN606" s="1593"/>
      <c r="AO606" s="1594"/>
      <c r="AP606" s="1595"/>
      <c r="AQ606" s="1595"/>
      <c r="AR606" s="1595"/>
      <c r="AS606" s="1595"/>
      <c r="AT606" s="1595"/>
      <c r="AU606" s="1595"/>
      <c r="AV606" s="1595"/>
      <c r="AW606" s="1595"/>
      <c r="AX606" s="238" t="s">
        <v>386</v>
      </c>
      <c r="AY606" s="1595"/>
      <c r="AZ606" s="1595"/>
      <c r="BA606" s="1595"/>
      <c r="BB606" s="1595"/>
      <c r="BC606" s="1595"/>
      <c r="BD606" s="1595"/>
      <c r="BE606" s="1595"/>
      <c r="BF606" s="1595"/>
      <c r="BG606" s="45"/>
      <c r="BH606" s="80"/>
      <c r="BI606" s="80"/>
      <c r="BJ606" s="80"/>
      <c r="BK606" s="80"/>
      <c r="BL606" s="80"/>
    </row>
    <row r="607" spans="1:64" ht="12.95" customHeight="1" x14ac:dyDescent="0.15">
      <c r="A607" s="1650"/>
      <c r="B607" s="1651"/>
      <c r="C607" s="1651"/>
      <c r="D607" s="1651"/>
      <c r="E607" s="1651"/>
      <c r="F607" s="1651"/>
      <c r="G607" s="1651"/>
      <c r="H607" s="966"/>
      <c r="I607" s="967"/>
      <c r="J607" s="967"/>
      <c r="K607" s="967"/>
      <c r="L607" s="967"/>
      <c r="M607" s="967"/>
      <c r="N607" s="968"/>
      <c r="O607" s="1728"/>
      <c r="P607" s="1728"/>
      <c r="Q607" s="1728"/>
      <c r="R607" s="1728"/>
      <c r="S607" s="1728"/>
      <c r="T607" s="1728"/>
      <c r="U607" s="1728"/>
      <c r="V607" s="1728"/>
      <c r="W607" s="1728"/>
      <c r="X607" s="1728"/>
      <c r="Y607" s="1728"/>
      <c r="Z607" s="1728"/>
      <c r="AA607" s="1728"/>
      <c r="AB607" s="1728"/>
      <c r="AC607" s="1728"/>
      <c r="AD607" s="1728"/>
      <c r="AE607" s="1592"/>
      <c r="AF607" s="1593"/>
      <c r="AG607" s="1593"/>
      <c r="AH607" s="1593"/>
      <c r="AI607" s="1593"/>
      <c r="AJ607" s="1593"/>
      <c r="AK607" s="1594"/>
      <c r="AL607" s="1592"/>
      <c r="AM607" s="1593"/>
      <c r="AN607" s="1593"/>
      <c r="AO607" s="1594"/>
      <c r="AP607" s="1595"/>
      <c r="AQ607" s="1595"/>
      <c r="AR607" s="1595"/>
      <c r="AS607" s="1595"/>
      <c r="AT607" s="1595"/>
      <c r="AU607" s="1595"/>
      <c r="AV607" s="1595"/>
      <c r="AW607" s="1595"/>
      <c r="AX607" s="238" t="s">
        <v>386</v>
      </c>
      <c r="AY607" s="1595"/>
      <c r="AZ607" s="1595"/>
      <c r="BA607" s="1595"/>
      <c r="BB607" s="1595"/>
      <c r="BC607" s="1595"/>
      <c r="BD607" s="1595"/>
      <c r="BE607" s="1595"/>
      <c r="BF607" s="1595"/>
      <c r="BG607" s="45"/>
      <c r="BH607" s="80"/>
      <c r="BI607" s="80"/>
      <c r="BJ607" s="80"/>
      <c r="BK607" s="80"/>
      <c r="BL607" s="80"/>
    </row>
    <row r="608" spans="1:64" ht="14.1" customHeight="1" x14ac:dyDescent="0.15">
      <c r="A608" s="1688" t="s">
        <v>20</v>
      </c>
      <c r="B608" s="738"/>
      <c r="C608" s="738"/>
      <c r="D608" s="738"/>
      <c r="E608" s="738"/>
      <c r="F608" s="738"/>
      <c r="G608" s="756"/>
      <c r="H608" s="208" t="s">
        <v>409</v>
      </c>
      <c r="I608" s="1667" t="str">
        <f>IF(SUM(H558:N607)=0," ",SUM(H558:N607))</f>
        <v xml:space="preserve"> </v>
      </c>
      <c r="J608" s="1667"/>
      <c r="K608" s="1667"/>
      <c r="L608" s="1667"/>
      <c r="M608" s="1667"/>
      <c r="N608" s="209" t="s">
        <v>149</v>
      </c>
      <c r="O608" s="1729"/>
      <c r="P608" s="1729"/>
      <c r="Q608" s="1729"/>
      <c r="R608" s="1729"/>
      <c r="S608" s="1729"/>
      <c r="T608" s="1729"/>
      <c r="U608" s="1729"/>
      <c r="V608" s="1729"/>
      <c r="W608" s="1729"/>
      <c r="X608" s="1729"/>
      <c r="Y608" s="1729"/>
      <c r="Z608" s="1729"/>
      <c r="AA608" s="1729"/>
      <c r="AB608" s="1729"/>
      <c r="AC608" s="1729"/>
      <c r="AD608" s="1729"/>
      <c r="AE608" s="1729"/>
      <c r="AF608" s="1729"/>
      <c r="AG608" s="1729"/>
      <c r="AH608" s="1729"/>
      <c r="AI608" s="1729"/>
      <c r="AJ608" s="1729"/>
      <c r="AK608" s="1729"/>
      <c r="AL608" s="1689" t="str">
        <f>IF(SUM(AL558:AO607)=0," ",SUM(AL558:AO607))</f>
        <v xml:space="preserve"> </v>
      </c>
      <c r="AM608" s="1690"/>
      <c r="AN608" s="1690"/>
      <c r="AO608" s="1691"/>
      <c r="AP608" s="1701"/>
      <c r="AQ608" s="1702"/>
      <c r="AR608" s="1702"/>
      <c r="AS608" s="1702"/>
      <c r="AT608" s="1702"/>
      <c r="AU608" s="1702"/>
      <c r="AV608" s="1702"/>
      <c r="AW608" s="1702"/>
      <c r="AX608" s="212" t="s">
        <v>409</v>
      </c>
      <c r="AY608" s="1686">
        <f>(AE558*AL558)+(AE559*AL559)+(AE560*AL560)+(AE561*AL561)+(AE562*AL562)+(AE563*AL563)+(AE564*AL564)+(AE565*AL565)+(AE566*AL566)+(AE567*AL567)+(AE568*AL568)+(AE569*AL569)+(AE570*AL570)+(AE571*AL571)+(AE572*AL572)+(AE573*AL573)+(AE574*AL574)+(AE575*AL575)+(AE576*AL576)+(AE577*AL577)+(AE578*AL578)+(AE579*AL579)+(AE580*AL580)+(AE581*AL581)+(AE582*AL582)+(AE583*AL583)+(AE584*AL584)+(AE585*AL585)+(AE586*AL586)+(AE587*AL587)+(AE588*AL588)+(AE589*AL589)+(AE590*AL590)+(AE591*AL591)+(AE592*AL592)+(AE593*AL593)+(AE594*AL594)+(AE595*AL595)+(AE596*AL596)+(AE597*AL597)+(AE598*AL598)+(AE599*AL599)+(AE600*AL600)+(AE601*AL601)+(AE602*AL602)+(AE603*AL603)+(AE604*AL604)+(AE605*AL605)+(AE606*AL606)+(AE607*AL607)</f>
        <v>0</v>
      </c>
      <c r="AZ608" s="1686"/>
      <c r="BA608" s="1686"/>
      <c r="BB608" s="1686"/>
      <c r="BC608" s="1686"/>
      <c r="BD608" s="1686"/>
      <c r="BE608" s="1686"/>
      <c r="BF608" s="215" t="s">
        <v>149</v>
      </c>
      <c r="BG608" s="42"/>
    </row>
    <row r="609" spans="1:59" ht="18" customHeight="1" x14ac:dyDescent="0.15">
      <c r="A609" s="1692" t="s">
        <v>148</v>
      </c>
      <c r="B609" s="739"/>
      <c r="C609" s="739"/>
      <c r="D609" s="739"/>
      <c r="E609" s="739"/>
      <c r="F609" s="739"/>
      <c r="G609" s="1693"/>
      <c r="H609" s="1694" t="str">
        <f>IF(SUM(I608)=0," ",SUM('報告書(１葉)'!I59)+SUM(I64)+SUM(I132)+SUM(I200)+SUM(I268)+SUM(I336)+SUM(I404)+SUM(I472)+SUM(I540)+SUM(I608))</f>
        <v xml:space="preserve"> </v>
      </c>
      <c r="I609" s="1695"/>
      <c r="J609" s="1695"/>
      <c r="K609" s="1695"/>
      <c r="L609" s="1695"/>
      <c r="M609" s="1695"/>
      <c r="N609" s="1696"/>
      <c r="O609" s="1730"/>
      <c r="P609" s="1730"/>
      <c r="Q609" s="1730"/>
      <c r="R609" s="1730"/>
      <c r="S609" s="1730"/>
      <c r="T609" s="1730"/>
      <c r="U609" s="1730"/>
      <c r="V609" s="1730"/>
      <c r="W609" s="1730"/>
      <c r="X609" s="1730"/>
      <c r="Y609" s="1730"/>
      <c r="Z609" s="1730"/>
      <c r="AA609" s="1730"/>
      <c r="AB609" s="1730"/>
      <c r="AC609" s="1730"/>
      <c r="AD609" s="1730"/>
      <c r="AE609" s="1730"/>
      <c r="AF609" s="1730"/>
      <c r="AG609" s="1730"/>
      <c r="AH609" s="1730"/>
      <c r="AI609" s="1730"/>
      <c r="AJ609" s="1730"/>
      <c r="AK609" s="1730"/>
      <c r="AL609" s="1697" t="str">
        <f>IF(SUM(AL608)=0," ",SUM('報告書(１葉)'!AL59)+SUM(AL64)+SUM(AL132)+SUM(AL200)+SUM(AL268)+SUM(AL336)+SUM(AL404)+SUM(AL472)+SUM(AL540)+SUM(AL608))</f>
        <v xml:space="preserve"> </v>
      </c>
      <c r="AM609" s="1698"/>
      <c r="AN609" s="1698"/>
      <c r="AO609" s="1699"/>
      <c r="AP609" s="1703"/>
      <c r="AQ609" s="1704"/>
      <c r="AR609" s="1704"/>
      <c r="AS609" s="1704"/>
      <c r="AT609" s="1704"/>
      <c r="AU609" s="1704"/>
      <c r="AV609" s="1704"/>
      <c r="AW609" s="1704"/>
      <c r="AX609" s="241"/>
      <c r="AY609" s="1700" t="str">
        <f>IF(SUM(AY608)=0," ",SUM('報告書(１葉)'!AY59)+SUM(AY64)+SUM(AY132)+SUM(AY200)+SUM(AY268)+SUM(AY336)+SUM(AY404)+SUM(AY472)+SUM(AY540)+SUM(AY608))</f>
        <v xml:space="preserve"> </v>
      </c>
      <c r="AZ609" s="1700"/>
      <c r="BA609" s="1700"/>
      <c r="BB609" s="1700"/>
      <c r="BC609" s="1700"/>
      <c r="BD609" s="1700"/>
      <c r="BE609" s="1700"/>
      <c r="BF609" s="242"/>
      <c r="BG609" s="42"/>
    </row>
    <row r="610" spans="1:59" ht="10.35" customHeight="1" x14ac:dyDescent="0.15">
      <c r="A610" s="51" t="s">
        <v>320</v>
      </c>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c r="AS610" s="42"/>
      <c r="AT610" s="42"/>
      <c r="AU610" s="42"/>
      <c r="AV610" s="42"/>
      <c r="AW610" s="42"/>
      <c r="AX610" s="42"/>
      <c r="AY610" s="42"/>
      <c r="AZ610" s="42"/>
      <c r="BA610" s="42"/>
      <c r="BB610" s="42"/>
      <c r="BC610" s="42"/>
      <c r="BD610" s="42"/>
      <c r="BE610" s="42"/>
      <c r="BF610" s="42"/>
      <c r="BG610" s="42"/>
    </row>
    <row r="611" spans="1:59" ht="10.35" customHeight="1" x14ac:dyDescent="0.15">
      <c r="A611" s="51" t="s">
        <v>485</v>
      </c>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2"/>
      <c r="AU611" s="42"/>
      <c r="AV611" s="42"/>
      <c r="AW611" s="42"/>
      <c r="AX611" s="42"/>
      <c r="AY611" s="42"/>
      <c r="AZ611" s="42"/>
      <c r="BA611" s="42"/>
      <c r="BB611" s="42"/>
      <c r="BC611" s="42"/>
      <c r="BD611" s="42"/>
      <c r="BE611" s="42"/>
      <c r="BF611" s="42"/>
      <c r="BG611" s="42"/>
    </row>
    <row r="612" spans="1:59" ht="10.35" customHeight="1" x14ac:dyDescent="0.15">
      <c r="A612" s="51" t="s">
        <v>187</v>
      </c>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c r="BC612" s="42"/>
      <c r="BD612" s="42"/>
      <c r="BE612" s="42"/>
      <c r="BF612" s="42"/>
      <c r="BG612" s="42"/>
    </row>
    <row r="613" spans="1:59" ht="9.9499999999999993" customHeight="1" x14ac:dyDescent="0.15">
      <c r="A613" s="40" t="s">
        <v>482</v>
      </c>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1"/>
      <c r="AB613" s="42"/>
      <c r="AC613" s="42"/>
      <c r="AD613" s="42"/>
      <c r="AE613" s="41"/>
      <c r="AF613" s="42"/>
      <c r="AG613" s="42"/>
      <c r="AH613" s="42"/>
      <c r="AI613" s="42"/>
      <c r="AJ613" s="42"/>
      <c r="AK613" s="42"/>
      <c r="AL613" s="42"/>
      <c r="AM613" s="42"/>
      <c r="AN613" s="42"/>
      <c r="AO613" s="42"/>
      <c r="AP613" s="42"/>
      <c r="AQ613" s="42"/>
      <c r="AR613" s="42"/>
      <c r="AS613" s="42"/>
      <c r="AT613" s="42"/>
      <c r="AU613" s="42"/>
      <c r="AV613" s="42"/>
      <c r="AW613" s="42"/>
      <c r="AX613" s="42"/>
      <c r="AY613" s="42"/>
      <c r="AZ613" s="42"/>
      <c r="BA613" s="42"/>
      <c r="BB613" s="42"/>
      <c r="BC613" s="42"/>
      <c r="BD613" s="42"/>
      <c r="BE613" s="42"/>
      <c r="BF613" s="42"/>
      <c r="BG613" s="42"/>
    </row>
    <row r="614" spans="1:59" ht="9.9499999999999993" customHeight="1" x14ac:dyDescent="0.15">
      <c r="A614" s="40"/>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1"/>
      <c r="AB614" s="42"/>
      <c r="AC614" s="42"/>
      <c r="AD614" s="42"/>
      <c r="AE614" s="41"/>
      <c r="AF614" s="42"/>
      <c r="AG614" s="42"/>
      <c r="AH614" s="42"/>
      <c r="AI614" s="42"/>
      <c r="AJ614" s="42"/>
      <c r="AK614" s="42"/>
      <c r="AL614" s="42"/>
      <c r="AM614" s="42"/>
      <c r="AN614" s="42"/>
      <c r="AO614" s="42"/>
      <c r="AP614" s="42"/>
      <c r="AQ614" s="42"/>
      <c r="AR614" s="42"/>
      <c r="AS614" s="42"/>
      <c r="AT614" s="42"/>
      <c r="AU614" s="42"/>
      <c r="AV614" s="42"/>
      <c r="AW614" s="42"/>
      <c r="AX614" s="42"/>
      <c r="AY614" s="42"/>
      <c r="AZ614" s="42"/>
      <c r="BA614" s="42"/>
      <c r="BB614" s="42"/>
      <c r="BC614" s="42"/>
      <c r="BD614" s="42"/>
      <c r="BE614" s="42"/>
      <c r="BF614" s="42"/>
      <c r="BG614" s="42"/>
    </row>
    <row r="615" spans="1:59" ht="9.9499999999999993" customHeight="1" x14ac:dyDescent="0.1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c r="AR615" s="42"/>
      <c r="AS615" s="42"/>
      <c r="AT615" s="42"/>
      <c r="AU615" s="42"/>
      <c r="AV615" s="42"/>
      <c r="AW615" s="42"/>
      <c r="AX615" s="42"/>
      <c r="AY615" s="42"/>
      <c r="AZ615" s="42"/>
      <c r="BA615" s="42"/>
      <c r="BB615" s="42"/>
      <c r="BC615" s="42"/>
      <c r="BD615" s="42"/>
      <c r="BE615" s="42"/>
      <c r="BF615" s="42"/>
      <c r="BG615" s="42"/>
    </row>
    <row r="616" spans="1:59" ht="9.9499999999999993" customHeight="1" x14ac:dyDescent="0.15">
      <c r="A616" s="41"/>
      <c r="B616" s="41"/>
      <c r="C616" s="41"/>
      <c r="D616" s="41"/>
      <c r="E616" s="41"/>
      <c r="F616" s="41"/>
      <c r="G616" s="41"/>
      <c r="H616" s="41"/>
      <c r="I616" s="41"/>
      <c r="J616" s="41"/>
      <c r="K616" s="41"/>
      <c r="L616" s="41"/>
      <c r="M616" s="41"/>
      <c r="N616" s="1705" t="s">
        <v>198</v>
      </c>
      <c r="O616" s="1706"/>
      <c r="P616" s="1706"/>
      <c r="Q616" s="1706"/>
      <c r="R616" s="1706"/>
      <c r="S616" s="1706"/>
      <c r="T616" s="1706"/>
      <c r="U616" s="1706"/>
      <c r="V616" s="1706"/>
      <c r="W616" s="1706"/>
      <c r="X616" s="1706"/>
      <c r="Y616" s="1706"/>
      <c r="Z616" s="1706"/>
      <c r="AA616" s="1706"/>
      <c r="AB616" s="1706"/>
      <c r="AC616" s="1706"/>
      <c r="AD616" s="1706"/>
      <c r="AE616" s="1706"/>
      <c r="AF616" s="1706"/>
      <c r="AG616" s="1706"/>
      <c r="AH616" s="1706"/>
      <c r="AI616" s="1706"/>
      <c r="AJ616" s="1706"/>
      <c r="AK616" s="1706"/>
      <c r="AL616" s="1706"/>
      <c r="AM616" s="1706"/>
      <c r="AN616" s="1706"/>
      <c r="AO616" s="1706"/>
      <c r="AP616" s="1706"/>
      <c r="AQ616" s="1706"/>
      <c r="AR616" s="1706"/>
      <c r="AS616" s="1706"/>
      <c r="AT616" s="1706"/>
      <c r="AU616" s="1706"/>
      <c r="AV616" s="42"/>
      <c r="AW616" s="42"/>
      <c r="AX616" s="42"/>
      <c r="AY616" s="42"/>
      <c r="AZ616" s="42"/>
      <c r="BA616" s="42"/>
      <c r="BB616" s="42"/>
      <c r="BC616" s="42"/>
      <c r="BD616" s="42"/>
      <c r="BE616" s="42"/>
      <c r="BF616" s="42"/>
      <c r="BG616" s="42"/>
    </row>
    <row r="617" spans="1:59" ht="9.9499999999999993" customHeight="1" x14ac:dyDescent="0.15">
      <c r="A617" s="41"/>
      <c r="B617" s="41"/>
      <c r="C617" s="41"/>
      <c r="D617" s="41"/>
      <c r="E617" s="41"/>
      <c r="F617" s="41"/>
      <c r="G617" s="41"/>
      <c r="H617" s="41"/>
      <c r="I617" s="41"/>
      <c r="J617" s="41"/>
      <c r="K617" s="41"/>
      <c r="L617" s="41"/>
      <c r="M617" s="41"/>
      <c r="N617" s="1706"/>
      <c r="O617" s="1706"/>
      <c r="P617" s="1706"/>
      <c r="Q617" s="1706"/>
      <c r="R617" s="1706"/>
      <c r="S617" s="1706"/>
      <c r="T617" s="1706"/>
      <c r="U617" s="1706"/>
      <c r="V617" s="1706"/>
      <c r="W617" s="1706"/>
      <c r="X617" s="1706"/>
      <c r="Y617" s="1706"/>
      <c r="Z617" s="1706"/>
      <c r="AA617" s="1706"/>
      <c r="AB617" s="1706"/>
      <c r="AC617" s="1706"/>
      <c r="AD617" s="1706"/>
      <c r="AE617" s="1706"/>
      <c r="AF617" s="1706"/>
      <c r="AG617" s="1706"/>
      <c r="AH617" s="1706"/>
      <c r="AI617" s="1706"/>
      <c r="AJ617" s="1706"/>
      <c r="AK617" s="1706"/>
      <c r="AL617" s="1706"/>
      <c r="AM617" s="1706"/>
      <c r="AN617" s="1706"/>
      <c r="AO617" s="1706"/>
      <c r="AP617" s="1706"/>
      <c r="AQ617" s="1706"/>
      <c r="AR617" s="1706"/>
      <c r="AS617" s="1706"/>
      <c r="AT617" s="1706"/>
      <c r="AU617" s="1706"/>
      <c r="AV617" s="42"/>
      <c r="AW617" s="42"/>
      <c r="AX617" s="42"/>
      <c r="AY617" s="42"/>
      <c r="AZ617" s="42"/>
      <c r="BA617" s="42"/>
      <c r="BB617" s="42"/>
      <c r="BC617" s="42"/>
      <c r="BD617" s="42"/>
      <c r="BE617" s="42"/>
      <c r="BF617" s="42"/>
      <c r="BG617" s="42"/>
    </row>
    <row r="618" spans="1:59" ht="9.9499999999999993" customHeight="1" x14ac:dyDescent="0.15">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c r="AJ618" s="41"/>
      <c r="AK618" s="41"/>
      <c r="AL618" s="41"/>
      <c r="AM618" s="41"/>
      <c r="AN618" s="41"/>
      <c r="AO618" s="41"/>
      <c r="AP618" s="41"/>
      <c r="AQ618" s="42"/>
      <c r="AR618" s="42"/>
      <c r="AS618" s="42"/>
      <c r="AT618" s="42"/>
      <c r="AU618" s="42"/>
      <c r="AV618" s="42"/>
      <c r="AW618" s="42"/>
      <c r="AX618" s="42"/>
      <c r="AY618" s="42"/>
      <c r="AZ618" s="42"/>
      <c r="BA618" s="42"/>
      <c r="BB618" s="214" t="s">
        <v>427</v>
      </c>
      <c r="BC618" s="42"/>
      <c r="BD618" s="42"/>
      <c r="BE618" s="42"/>
      <c r="BF618" s="42"/>
      <c r="BG618" s="42"/>
    </row>
    <row r="619" spans="1:59" ht="12" customHeight="1" x14ac:dyDescent="0.15">
      <c r="A619" s="1399" t="s">
        <v>483</v>
      </c>
      <c r="B619" s="1400"/>
      <c r="C619" s="1400"/>
      <c r="D619" s="1400"/>
      <c r="E619" s="1400"/>
      <c r="F619" s="1400"/>
      <c r="G619" s="1400"/>
      <c r="H619" s="1400"/>
      <c r="I619" s="1400"/>
      <c r="J619" s="1400"/>
      <c r="K619" s="1400"/>
      <c r="L619" s="1400"/>
      <c r="M619" s="1400"/>
      <c r="N619" s="1401"/>
      <c r="O619" s="1710">
        <f>IF(ISBLANK('報告書(１葉)'!AH11)," ",'報告書(１葉)'!AH11)</f>
        <v>0</v>
      </c>
      <c r="P619" s="1711"/>
      <c r="Q619" s="1711"/>
      <c r="R619" s="1711"/>
      <c r="S619" s="1711"/>
      <c r="T619" s="1711"/>
      <c r="U619" s="1711"/>
      <c r="V619" s="1711"/>
      <c r="W619" s="1711"/>
      <c r="X619" s="1711"/>
      <c r="Y619" s="1711"/>
      <c r="Z619" s="1711"/>
      <c r="AA619" s="1711"/>
      <c r="AB619" s="1711"/>
      <c r="AC619" s="1711"/>
      <c r="AD619" s="1711"/>
      <c r="AE619" s="1711"/>
      <c r="AF619" s="1711"/>
      <c r="AG619" s="1711"/>
      <c r="AH619" s="1711"/>
      <c r="AI619" s="1711"/>
      <c r="AJ619" s="1711"/>
      <c r="AK619" s="1711"/>
      <c r="AL619" s="1711"/>
      <c r="AM619" s="1711"/>
      <c r="AN619" s="1711"/>
      <c r="AO619" s="1711"/>
      <c r="AP619" s="1711"/>
      <c r="AQ619" s="1711"/>
      <c r="AR619" s="1711"/>
      <c r="AS619" s="1711"/>
      <c r="AT619" s="1711"/>
      <c r="AU619" s="1711"/>
      <c r="AV619" s="1711"/>
      <c r="AW619" s="1711"/>
      <c r="AX619" s="1711"/>
      <c r="AY619" s="1711"/>
      <c r="AZ619" s="1711"/>
      <c r="BA619" s="1711"/>
      <c r="BB619" s="1711"/>
      <c r="BC619" s="1711"/>
      <c r="BD619" s="1711"/>
      <c r="BE619" s="1711"/>
      <c r="BF619" s="1712"/>
      <c r="BG619" s="42"/>
    </row>
    <row r="620" spans="1:59" ht="12" customHeight="1" x14ac:dyDescent="0.15">
      <c r="A620" s="1402"/>
      <c r="B620" s="1403"/>
      <c r="C620" s="1403"/>
      <c r="D620" s="1403"/>
      <c r="E620" s="1403"/>
      <c r="F620" s="1403"/>
      <c r="G620" s="1403"/>
      <c r="H620" s="1403"/>
      <c r="I620" s="1403"/>
      <c r="J620" s="1403"/>
      <c r="K620" s="1403"/>
      <c r="L620" s="1403"/>
      <c r="M620" s="1403"/>
      <c r="N620" s="1404"/>
      <c r="O620" s="1713"/>
      <c r="P620" s="1714"/>
      <c r="Q620" s="1714"/>
      <c r="R620" s="1714"/>
      <c r="S620" s="1714"/>
      <c r="T620" s="1714"/>
      <c r="U620" s="1714"/>
      <c r="V620" s="1714"/>
      <c r="W620" s="1714"/>
      <c r="X620" s="1714"/>
      <c r="Y620" s="1714"/>
      <c r="Z620" s="1714"/>
      <c r="AA620" s="1714"/>
      <c r="AB620" s="1714"/>
      <c r="AC620" s="1714"/>
      <c r="AD620" s="1714"/>
      <c r="AE620" s="1714"/>
      <c r="AF620" s="1714"/>
      <c r="AG620" s="1714"/>
      <c r="AH620" s="1714"/>
      <c r="AI620" s="1714"/>
      <c r="AJ620" s="1714"/>
      <c r="AK620" s="1714"/>
      <c r="AL620" s="1714"/>
      <c r="AM620" s="1714"/>
      <c r="AN620" s="1714"/>
      <c r="AO620" s="1714"/>
      <c r="AP620" s="1714"/>
      <c r="AQ620" s="1714"/>
      <c r="AR620" s="1714"/>
      <c r="AS620" s="1714"/>
      <c r="AT620" s="1714"/>
      <c r="AU620" s="1714"/>
      <c r="AV620" s="1714"/>
      <c r="AW620" s="1714"/>
      <c r="AX620" s="1714"/>
      <c r="AY620" s="1714"/>
      <c r="AZ620" s="1714"/>
      <c r="BA620" s="1714"/>
      <c r="BB620" s="1714"/>
      <c r="BC620" s="1714"/>
      <c r="BD620" s="1714"/>
      <c r="BE620" s="1714"/>
      <c r="BF620" s="1715"/>
      <c r="BG620" s="42"/>
    </row>
    <row r="621" spans="1:59" ht="12" customHeight="1" x14ac:dyDescent="0.15">
      <c r="A621" s="1707"/>
      <c r="B621" s="1708"/>
      <c r="C621" s="1708"/>
      <c r="D621" s="1708"/>
      <c r="E621" s="1708"/>
      <c r="F621" s="1708"/>
      <c r="G621" s="1708"/>
      <c r="H621" s="1708"/>
      <c r="I621" s="1708"/>
      <c r="J621" s="1708"/>
      <c r="K621" s="1708"/>
      <c r="L621" s="1708"/>
      <c r="M621" s="1708"/>
      <c r="N621" s="1709"/>
      <c r="O621" s="1716"/>
      <c r="P621" s="1717"/>
      <c r="Q621" s="1717"/>
      <c r="R621" s="1717"/>
      <c r="S621" s="1717"/>
      <c r="T621" s="1717"/>
      <c r="U621" s="1717"/>
      <c r="V621" s="1717"/>
      <c r="W621" s="1717"/>
      <c r="X621" s="1717"/>
      <c r="Y621" s="1717"/>
      <c r="Z621" s="1717"/>
      <c r="AA621" s="1717"/>
      <c r="AB621" s="1717"/>
      <c r="AC621" s="1717"/>
      <c r="AD621" s="1717"/>
      <c r="AE621" s="1717"/>
      <c r="AF621" s="1717"/>
      <c r="AG621" s="1717"/>
      <c r="AH621" s="1717"/>
      <c r="AI621" s="1717"/>
      <c r="AJ621" s="1717"/>
      <c r="AK621" s="1717"/>
      <c r="AL621" s="1717"/>
      <c r="AM621" s="1717"/>
      <c r="AN621" s="1717"/>
      <c r="AO621" s="1717"/>
      <c r="AP621" s="1717"/>
      <c r="AQ621" s="1717"/>
      <c r="AR621" s="1717"/>
      <c r="AS621" s="1717"/>
      <c r="AT621" s="1717"/>
      <c r="AU621" s="1717"/>
      <c r="AV621" s="1717"/>
      <c r="AW621" s="1717"/>
      <c r="AX621" s="1717"/>
      <c r="AY621" s="1717"/>
      <c r="AZ621" s="1717"/>
      <c r="BA621" s="1717"/>
      <c r="BB621" s="1717"/>
      <c r="BC621" s="1717"/>
      <c r="BD621" s="1717"/>
      <c r="BE621" s="1717"/>
      <c r="BF621" s="1718"/>
      <c r="BG621" s="42"/>
    </row>
    <row r="622" spans="1:59" ht="8.4499999999999993" customHeight="1" x14ac:dyDescent="0.15">
      <c r="A622" s="1719" t="s">
        <v>484</v>
      </c>
      <c r="B622" s="1575"/>
      <c r="C622" s="1575"/>
      <c r="D622" s="1575"/>
      <c r="E622" s="1575"/>
      <c r="F622" s="1575"/>
      <c r="G622" s="1575"/>
      <c r="H622" s="1575"/>
      <c r="I622" s="1575"/>
      <c r="J622" s="1575"/>
      <c r="K622" s="1575"/>
      <c r="L622" s="1575"/>
      <c r="M622" s="1575"/>
      <c r="N622" s="1576"/>
      <c r="O622" s="1574" t="s">
        <v>372</v>
      </c>
      <c r="P622" s="1575"/>
      <c r="Q622" s="1575"/>
      <c r="R622" s="1575"/>
      <c r="S622" s="1575"/>
      <c r="T622" s="1575"/>
      <c r="U622" s="1575"/>
      <c r="V622" s="1575"/>
      <c r="W622" s="1575"/>
      <c r="X622" s="1575"/>
      <c r="Y622" s="1575"/>
      <c r="Z622" s="1575"/>
      <c r="AA622" s="1575"/>
      <c r="AB622" s="1575"/>
      <c r="AC622" s="1575"/>
      <c r="AD622" s="1576"/>
      <c r="AE622" s="1581" t="s">
        <v>478</v>
      </c>
      <c r="AF622" s="1582"/>
      <c r="AG622" s="1582"/>
      <c r="AH622" s="1582"/>
      <c r="AI622" s="1582"/>
      <c r="AJ622" s="1582"/>
      <c r="AK622" s="1582"/>
      <c r="AL622" s="1582"/>
      <c r="AM622" s="1582"/>
      <c r="AN622" s="1582"/>
      <c r="AO622" s="1582"/>
      <c r="AP622" s="1582"/>
      <c r="AQ622" s="1582"/>
      <c r="AR622" s="1582"/>
      <c r="AS622" s="1582"/>
      <c r="AT622" s="1582"/>
      <c r="AU622" s="1582"/>
      <c r="AV622" s="1582"/>
      <c r="AW622" s="1582"/>
      <c r="AX622" s="1582"/>
      <c r="AY622" s="1582"/>
      <c r="AZ622" s="1582"/>
      <c r="BA622" s="1582"/>
      <c r="BB622" s="1582"/>
      <c r="BC622" s="1582"/>
      <c r="BD622" s="1582"/>
      <c r="BE622" s="1582"/>
      <c r="BF622" s="1583"/>
      <c r="BG622" s="42"/>
    </row>
    <row r="623" spans="1:59" ht="8.4499999999999993" customHeight="1" x14ac:dyDescent="0.15">
      <c r="A623" s="1720"/>
      <c r="B623" s="1422"/>
      <c r="C623" s="1422"/>
      <c r="D623" s="1422"/>
      <c r="E623" s="1422"/>
      <c r="F623" s="1422"/>
      <c r="G623" s="1422"/>
      <c r="H623" s="1422"/>
      <c r="I623" s="1422"/>
      <c r="J623" s="1422"/>
      <c r="K623" s="1422"/>
      <c r="L623" s="1422"/>
      <c r="M623" s="1422"/>
      <c r="N623" s="1577"/>
      <c r="O623" s="1421"/>
      <c r="P623" s="1422"/>
      <c r="Q623" s="1422"/>
      <c r="R623" s="1422"/>
      <c r="S623" s="1422"/>
      <c r="T623" s="1422"/>
      <c r="U623" s="1422"/>
      <c r="V623" s="1422"/>
      <c r="W623" s="1422"/>
      <c r="X623" s="1422"/>
      <c r="Y623" s="1422"/>
      <c r="Z623" s="1422"/>
      <c r="AA623" s="1422"/>
      <c r="AB623" s="1422"/>
      <c r="AC623" s="1422"/>
      <c r="AD623" s="1577"/>
      <c r="AE623" s="1584"/>
      <c r="AF623" s="1585"/>
      <c r="AG623" s="1585"/>
      <c r="AH623" s="1585"/>
      <c r="AI623" s="1585"/>
      <c r="AJ623" s="1585"/>
      <c r="AK623" s="1585"/>
      <c r="AL623" s="1585"/>
      <c r="AM623" s="1585"/>
      <c r="AN623" s="1585"/>
      <c r="AO623" s="1585"/>
      <c r="AP623" s="1585"/>
      <c r="AQ623" s="1585"/>
      <c r="AR623" s="1585"/>
      <c r="AS623" s="1585"/>
      <c r="AT623" s="1585"/>
      <c r="AU623" s="1585"/>
      <c r="AV623" s="1585"/>
      <c r="AW623" s="1585"/>
      <c r="AX623" s="1585"/>
      <c r="AY623" s="1585"/>
      <c r="AZ623" s="1585"/>
      <c r="BA623" s="1585"/>
      <c r="BB623" s="1585"/>
      <c r="BC623" s="1585"/>
      <c r="BD623" s="1585"/>
      <c r="BE623" s="1585"/>
      <c r="BF623" s="1586"/>
      <c r="BG623" s="42"/>
    </row>
    <row r="624" spans="1:59" ht="8.4499999999999993" customHeight="1" x14ac:dyDescent="0.15">
      <c r="A624" s="1721"/>
      <c r="B624" s="1579"/>
      <c r="C624" s="1579"/>
      <c r="D624" s="1579"/>
      <c r="E624" s="1579"/>
      <c r="F624" s="1579"/>
      <c r="G624" s="1579"/>
      <c r="H624" s="1579"/>
      <c r="I624" s="1579"/>
      <c r="J624" s="1579"/>
      <c r="K624" s="1579"/>
      <c r="L624" s="1579"/>
      <c r="M624" s="1579"/>
      <c r="N624" s="1580"/>
      <c r="O624" s="1421"/>
      <c r="P624" s="1422"/>
      <c r="Q624" s="1422"/>
      <c r="R624" s="1422"/>
      <c r="S624" s="1422"/>
      <c r="T624" s="1422"/>
      <c r="U624" s="1422"/>
      <c r="V624" s="1422"/>
      <c r="W624" s="1422"/>
      <c r="X624" s="1422"/>
      <c r="Y624" s="1422"/>
      <c r="Z624" s="1422"/>
      <c r="AA624" s="1422"/>
      <c r="AB624" s="1422"/>
      <c r="AC624" s="1422"/>
      <c r="AD624" s="1577"/>
      <c r="AE624" s="1587"/>
      <c r="AF624" s="1588"/>
      <c r="AG624" s="1588"/>
      <c r="AH624" s="1588"/>
      <c r="AI624" s="1588"/>
      <c r="AJ624" s="1588"/>
      <c r="AK624" s="1588"/>
      <c r="AL624" s="1588"/>
      <c r="AM624" s="1588"/>
      <c r="AN624" s="1588"/>
      <c r="AO624" s="1588"/>
      <c r="AP624" s="1588"/>
      <c r="AQ624" s="1588"/>
      <c r="AR624" s="1588"/>
      <c r="AS624" s="1588"/>
      <c r="AT624" s="1588"/>
      <c r="AU624" s="1588"/>
      <c r="AV624" s="1588"/>
      <c r="AW624" s="1588"/>
      <c r="AX624" s="1588"/>
      <c r="AY624" s="1588"/>
      <c r="AZ624" s="1588"/>
      <c r="BA624" s="1588"/>
      <c r="BB624" s="1588"/>
      <c r="BC624" s="1588"/>
      <c r="BD624" s="1588"/>
      <c r="BE624" s="1588"/>
      <c r="BF624" s="1589"/>
      <c r="BG624" s="42"/>
    </row>
    <row r="625" spans="1:62" ht="12.95" customHeight="1" x14ac:dyDescent="0.15">
      <c r="A625" s="1568" t="s">
        <v>470</v>
      </c>
      <c r="B625" s="1569"/>
      <c r="C625" s="1569"/>
      <c r="D625" s="1569"/>
      <c r="E625" s="1569"/>
      <c r="F625" s="1569"/>
      <c r="G625" s="1570"/>
      <c r="H625" s="431" t="s">
        <v>472</v>
      </c>
      <c r="I625" s="431"/>
      <c r="J625" s="431"/>
      <c r="K625" s="431"/>
      <c r="L625" s="431"/>
      <c r="M625" s="431"/>
      <c r="N625" s="431"/>
      <c r="O625" s="1578"/>
      <c r="P625" s="1579"/>
      <c r="Q625" s="1579"/>
      <c r="R625" s="1579"/>
      <c r="S625" s="1579"/>
      <c r="T625" s="1579"/>
      <c r="U625" s="1579"/>
      <c r="V625" s="1579"/>
      <c r="W625" s="1579"/>
      <c r="X625" s="1579"/>
      <c r="Y625" s="1579"/>
      <c r="Z625" s="1579"/>
      <c r="AA625" s="1579"/>
      <c r="AB625" s="1579"/>
      <c r="AC625" s="1579"/>
      <c r="AD625" s="1580"/>
      <c r="AE625" s="431" t="s">
        <v>167</v>
      </c>
      <c r="AF625" s="431"/>
      <c r="AG625" s="431"/>
      <c r="AH625" s="431"/>
      <c r="AI625" s="431"/>
      <c r="AJ625" s="431"/>
      <c r="AK625" s="431"/>
      <c r="AL625" s="431" t="s">
        <v>473</v>
      </c>
      <c r="AM625" s="431"/>
      <c r="AN625" s="431"/>
      <c r="AO625" s="431"/>
      <c r="AP625" s="1571" t="s">
        <v>475</v>
      </c>
      <c r="AQ625" s="1569"/>
      <c r="AR625" s="1569"/>
      <c r="AS625" s="1569"/>
      <c r="AT625" s="1569"/>
      <c r="AU625" s="1569"/>
      <c r="AV625" s="1569"/>
      <c r="AW625" s="1569"/>
      <c r="AX625" s="1572"/>
      <c r="AY625" s="1572"/>
      <c r="AZ625" s="1572"/>
      <c r="BA625" s="1572"/>
      <c r="BB625" s="1572"/>
      <c r="BC625" s="1572"/>
      <c r="BD625" s="1572"/>
      <c r="BE625" s="1572"/>
      <c r="BF625" s="1573"/>
      <c r="BG625" s="42"/>
    </row>
    <row r="626" spans="1:62" ht="12.95" customHeight="1" x14ac:dyDescent="0.15">
      <c r="A626" s="1641"/>
      <c r="B626" s="1642"/>
      <c r="C626" s="1642"/>
      <c r="D626" s="1642"/>
      <c r="E626" s="1642"/>
      <c r="F626" s="1642"/>
      <c r="G626" s="1642"/>
      <c r="H626" s="963"/>
      <c r="I626" s="964"/>
      <c r="J626" s="964"/>
      <c r="K626" s="964"/>
      <c r="L626" s="964"/>
      <c r="M626" s="964"/>
      <c r="N626" s="965"/>
      <c r="O626" s="1725"/>
      <c r="P626" s="1725"/>
      <c r="Q626" s="1725"/>
      <c r="R626" s="1725"/>
      <c r="S626" s="1725"/>
      <c r="T626" s="1725"/>
      <c r="U626" s="1725"/>
      <c r="V626" s="1725"/>
      <c r="W626" s="1725"/>
      <c r="X626" s="1725"/>
      <c r="Y626" s="1725"/>
      <c r="Z626" s="1725"/>
      <c r="AA626" s="1725"/>
      <c r="AB626" s="1725"/>
      <c r="AC626" s="1725"/>
      <c r="AD626" s="1725"/>
      <c r="AE626" s="1590"/>
      <c r="AF626" s="1591"/>
      <c r="AG626" s="1591"/>
      <c r="AH626" s="1591"/>
      <c r="AI626" s="1591"/>
      <c r="AJ626" s="1591"/>
      <c r="AK626" s="1591"/>
      <c r="AL626" s="1592"/>
      <c r="AM626" s="1593"/>
      <c r="AN626" s="1593"/>
      <c r="AO626" s="1594"/>
      <c r="AP626" s="1595"/>
      <c r="AQ626" s="1595"/>
      <c r="AR626" s="1595"/>
      <c r="AS626" s="1595"/>
      <c r="AT626" s="1595"/>
      <c r="AU626" s="1595"/>
      <c r="AV626" s="1595"/>
      <c r="AW626" s="1595"/>
      <c r="AX626" s="238" t="s">
        <v>386</v>
      </c>
      <c r="AY626" s="1595"/>
      <c r="AZ626" s="1595"/>
      <c r="BA626" s="1595"/>
      <c r="BB626" s="1595"/>
      <c r="BC626" s="1595"/>
      <c r="BD626" s="1595"/>
      <c r="BE626" s="1595"/>
      <c r="BF626" s="1595"/>
      <c r="BG626" s="45"/>
      <c r="BH626" s="80"/>
      <c r="BI626" s="80"/>
      <c r="BJ626" s="80"/>
    </row>
    <row r="627" spans="1:62" ht="12.95" customHeight="1" x14ac:dyDescent="0.15">
      <c r="A627" s="1643"/>
      <c r="B627" s="1644"/>
      <c r="C627" s="1644"/>
      <c r="D627" s="1644"/>
      <c r="E627" s="1644"/>
      <c r="F627" s="1644"/>
      <c r="G627" s="1644"/>
      <c r="H627" s="1722"/>
      <c r="I627" s="1723"/>
      <c r="J627" s="1723"/>
      <c r="K627" s="1723"/>
      <c r="L627" s="1723"/>
      <c r="M627" s="1723"/>
      <c r="N627" s="1724"/>
      <c r="O627" s="1726"/>
      <c r="P627" s="1726"/>
      <c r="Q627" s="1726"/>
      <c r="R627" s="1726"/>
      <c r="S627" s="1726"/>
      <c r="T627" s="1726"/>
      <c r="U627" s="1726"/>
      <c r="V627" s="1726"/>
      <c r="W627" s="1726"/>
      <c r="X627" s="1726"/>
      <c r="Y627" s="1726"/>
      <c r="Z627" s="1726"/>
      <c r="AA627" s="1726"/>
      <c r="AB627" s="1726"/>
      <c r="AC627" s="1726"/>
      <c r="AD627" s="1726"/>
      <c r="AE627" s="1592"/>
      <c r="AF627" s="1593"/>
      <c r="AG627" s="1593"/>
      <c r="AH627" s="1593"/>
      <c r="AI627" s="1593"/>
      <c r="AJ627" s="1593"/>
      <c r="AK627" s="1593"/>
      <c r="AL627" s="1592"/>
      <c r="AM627" s="1593"/>
      <c r="AN627" s="1593"/>
      <c r="AO627" s="1594"/>
      <c r="AP627" s="1595"/>
      <c r="AQ627" s="1595"/>
      <c r="AR627" s="1595"/>
      <c r="AS627" s="1595"/>
      <c r="AT627" s="1595"/>
      <c r="AU627" s="1595"/>
      <c r="AV627" s="1595"/>
      <c r="AW627" s="1595"/>
      <c r="AX627" s="238" t="s">
        <v>386</v>
      </c>
      <c r="AY627" s="1595"/>
      <c r="AZ627" s="1595"/>
      <c r="BA627" s="1595"/>
      <c r="BB627" s="1595"/>
      <c r="BC627" s="1595"/>
      <c r="BD627" s="1595"/>
      <c r="BE627" s="1595"/>
      <c r="BF627" s="1595"/>
      <c r="BG627" s="45"/>
      <c r="BH627" s="80"/>
      <c r="BI627" s="80"/>
      <c r="BJ627" s="80"/>
    </row>
    <row r="628" spans="1:62" ht="12.95" customHeight="1" x14ac:dyDescent="0.15">
      <c r="A628" s="1643"/>
      <c r="B628" s="1644"/>
      <c r="C628" s="1644"/>
      <c r="D628" s="1644"/>
      <c r="E628" s="1644"/>
      <c r="F628" s="1644"/>
      <c r="G628" s="1644"/>
      <c r="H628" s="1722"/>
      <c r="I628" s="1723"/>
      <c r="J628" s="1723"/>
      <c r="K628" s="1723"/>
      <c r="L628" s="1723"/>
      <c r="M628" s="1723"/>
      <c r="N628" s="1724"/>
      <c r="O628" s="1726"/>
      <c r="P628" s="1726"/>
      <c r="Q628" s="1726"/>
      <c r="R628" s="1726"/>
      <c r="S628" s="1726"/>
      <c r="T628" s="1726"/>
      <c r="U628" s="1726"/>
      <c r="V628" s="1726"/>
      <c r="W628" s="1726"/>
      <c r="X628" s="1726"/>
      <c r="Y628" s="1726"/>
      <c r="Z628" s="1726"/>
      <c r="AA628" s="1726"/>
      <c r="AB628" s="1726"/>
      <c r="AC628" s="1726"/>
      <c r="AD628" s="1726"/>
      <c r="AE628" s="1592"/>
      <c r="AF628" s="1593"/>
      <c r="AG628" s="1593"/>
      <c r="AH628" s="1593"/>
      <c r="AI628" s="1593"/>
      <c r="AJ628" s="1593"/>
      <c r="AK628" s="1593"/>
      <c r="AL628" s="1592"/>
      <c r="AM628" s="1593"/>
      <c r="AN628" s="1593"/>
      <c r="AO628" s="1594"/>
      <c r="AP628" s="1595"/>
      <c r="AQ628" s="1595"/>
      <c r="AR628" s="1595"/>
      <c r="AS628" s="1595"/>
      <c r="AT628" s="1595"/>
      <c r="AU628" s="1595"/>
      <c r="AV628" s="1595"/>
      <c r="AW628" s="1595"/>
      <c r="AX628" s="238" t="s">
        <v>386</v>
      </c>
      <c r="AY628" s="1595"/>
      <c r="AZ628" s="1595"/>
      <c r="BA628" s="1595"/>
      <c r="BB628" s="1595"/>
      <c r="BC628" s="1595"/>
      <c r="BD628" s="1595"/>
      <c r="BE628" s="1595"/>
      <c r="BF628" s="1595"/>
      <c r="BG628" s="45"/>
      <c r="BH628" s="80"/>
      <c r="BI628" s="80"/>
      <c r="BJ628" s="80"/>
    </row>
    <row r="629" spans="1:62" ht="12.95" customHeight="1" x14ac:dyDescent="0.15">
      <c r="A629" s="1648"/>
      <c r="B629" s="1649"/>
      <c r="C629" s="1649"/>
      <c r="D629" s="1649"/>
      <c r="E629" s="1649"/>
      <c r="F629" s="1649"/>
      <c r="G629" s="1649"/>
      <c r="H629" s="1722"/>
      <c r="I629" s="1723"/>
      <c r="J629" s="1723"/>
      <c r="K629" s="1723"/>
      <c r="L629" s="1723"/>
      <c r="M629" s="1723"/>
      <c r="N629" s="1724"/>
      <c r="O629" s="1727"/>
      <c r="P629" s="1727"/>
      <c r="Q629" s="1727"/>
      <c r="R629" s="1727"/>
      <c r="S629" s="1727"/>
      <c r="T629" s="1727"/>
      <c r="U629" s="1727"/>
      <c r="V629" s="1727"/>
      <c r="W629" s="1727"/>
      <c r="X629" s="1727"/>
      <c r="Y629" s="1727"/>
      <c r="Z629" s="1727"/>
      <c r="AA629" s="1727"/>
      <c r="AB629" s="1727"/>
      <c r="AC629" s="1727"/>
      <c r="AD629" s="1727"/>
      <c r="AE629" s="1592"/>
      <c r="AF629" s="1593"/>
      <c r="AG629" s="1593"/>
      <c r="AH629" s="1593"/>
      <c r="AI629" s="1593"/>
      <c r="AJ629" s="1593"/>
      <c r="AK629" s="1593"/>
      <c r="AL629" s="1592"/>
      <c r="AM629" s="1593"/>
      <c r="AN629" s="1593"/>
      <c r="AO629" s="1594"/>
      <c r="AP629" s="1595"/>
      <c r="AQ629" s="1595"/>
      <c r="AR629" s="1595"/>
      <c r="AS629" s="1595"/>
      <c r="AT629" s="1595"/>
      <c r="AU629" s="1595"/>
      <c r="AV629" s="1595"/>
      <c r="AW629" s="1595"/>
      <c r="AX629" s="238" t="s">
        <v>386</v>
      </c>
      <c r="AY629" s="1595"/>
      <c r="AZ629" s="1595"/>
      <c r="BA629" s="1595"/>
      <c r="BB629" s="1595"/>
      <c r="BC629" s="1595"/>
      <c r="BD629" s="1595"/>
      <c r="BE629" s="1595"/>
      <c r="BF629" s="1595"/>
      <c r="BG629" s="45"/>
      <c r="BH629" s="80"/>
      <c r="BI629" s="80"/>
      <c r="BJ629" s="80"/>
    </row>
    <row r="630" spans="1:62" ht="12.95" customHeight="1" x14ac:dyDescent="0.15">
      <c r="A630" s="1650"/>
      <c r="B630" s="1651"/>
      <c r="C630" s="1651"/>
      <c r="D630" s="1651"/>
      <c r="E630" s="1651"/>
      <c r="F630" s="1651"/>
      <c r="G630" s="1651"/>
      <c r="H630" s="966"/>
      <c r="I630" s="967"/>
      <c r="J630" s="967"/>
      <c r="K630" s="967"/>
      <c r="L630" s="967"/>
      <c r="M630" s="967"/>
      <c r="N630" s="968"/>
      <c r="O630" s="1728"/>
      <c r="P630" s="1728"/>
      <c r="Q630" s="1728"/>
      <c r="R630" s="1728"/>
      <c r="S630" s="1728"/>
      <c r="T630" s="1728"/>
      <c r="U630" s="1728"/>
      <c r="V630" s="1728"/>
      <c r="W630" s="1728"/>
      <c r="X630" s="1728"/>
      <c r="Y630" s="1728"/>
      <c r="Z630" s="1728"/>
      <c r="AA630" s="1728"/>
      <c r="AB630" s="1728"/>
      <c r="AC630" s="1728"/>
      <c r="AD630" s="1728"/>
      <c r="AE630" s="1592"/>
      <c r="AF630" s="1593"/>
      <c r="AG630" s="1593"/>
      <c r="AH630" s="1593"/>
      <c r="AI630" s="1593"/>
      <c r="AJ630" s="1593"/>
      <c r="AK630" s="1593"/>
      <c r="AL630" s="1592"/>
      <c r="AM630" s="1593"/>
      <c r="AN630" s="1593"/>
      <c r="AO630" s="1594"/>
      <c r="AP630" s="1595"/>
      <c r="AQ630" s="1595"/>
      <c r="AR630" s="1595"/>
      <c r="AS630" s="1595"/>
      <c r="AT630" s="1595"/>
      <c r="AU630" s="1595"/>
      <c r="AV630" s="1595"/>
      <c r="AW630" s="1595"/>
      <c r="AX630" s="238" t="s">
        <v>386</v>
      </c>
      <c r="AY630" s="1595"/>
      <c r="AZ630" s="1595"/>
      <c r="BA630" s="1595"/>
      <c r="BB630" s="1595"/>
      <c r="BC630" s="1595"/>
      <c r="BD630" s="1595"/>
      <c r="BE630" s="1595"/>
      <c r="BF630" s="1595"/>
      <c r="BG630" s="45"/>
      <c r="BH630" s="80"/>
      <c r="BI630" s="80"/>
      <c r="BJ630" s="80"/>
    </row>
    <row r="631" spans="1:62" ht="12.95" customHeight="1" x14ac:dyDescent="0.15">
      <c r="A631" s="1641"/>
      <c r="B631" s="1642"/>
      <c r="C631" s="1642"/>
      <c r="D631" s="1642"/>
      <c r="E631" s="1642"/>
      <c r="F631" s="1642"/>
      <c r="G631" s="1642"/>
      <c r="H631" s="963"/>
      <c r="I631" s="964"/>
      <c r="J631" s="964"/>
      <c r="K631" s="964"/>
      <c r="L631" s="964"/>
      <c r="M631" s="964"/>
      <c r="N631" s="965"/>
      <c r="O631" s="1725"/>
      <c r="P631" s="1725"/>
      <c r="Q631" s="1725"/>
      <c r="R631" s="1725"/>
      <c r="S631" s="1725"/>
      <c r="T631" s="1725"/>
      <c r="U631" s="1725"/>
      <c r="V631" s="1725"/>
      <c r="W631" s="1725"/>
      <c r="X631" s="1725"/>
      <c r="Y631" s="1725"/>
      <c r="Z631" s="1725"/>
      <c r="AA631" s="1725"/>
      <c r="AB631" s="1725"/>
      <c r="AC631" s="1725"/>
      <c r="AD631" s="1725"/>
      <c r="AE631" s="1592"/>
      <c r="AF631" s="1593"/>
      <c r="AG631" s="1593"/>
      <c r="AH631" s="1593"/>
      <c r="AI631" s="1593"/>
      <c r="AJ631" s="1593"/>
      <c r="AK631" s="1594"/>
      <c r="AL631" s="1592"/>
      <c r="AM631" s="1593"/>
      <c r="AN631" s="1593"/>
      <c r="AO631" s="1594"/>
      <c r="AP631" s="1595"/>
      <c r="AQ631" s="1595"/>
      <c r="AR631" s="1595"/>
      <c r="AS631" s="1595"/>
      <c r="AT631" s="1595"/>
      <c r="AU631" s="1595"/>
      <c r="AV631" s="1595"/>
      <c r="AW631" s="1595"/>
      <c r="AX631" s="238" t="s">
        <v>386</v>
      </c>
      <c r="AY631" s="1595"/>
      <c r="AZ631" s="1595"/>
      <c r="BA631" s="1595"/>
      <c r="BB631" s="1595"/>
      <c r="BC631" s="1595"/>
      <c r="BD631" s="1595"/>
      <c r="BE631" s="1595"/>
      <c r="BF631" s="1595"/>
      <c r="BG631" s="45"/>
      <c r="BH631" s="80"/>
      <c r="BI631" s="80"/>
      <c r="BJ631" s="80"/>
    </row>
    <row r="632" spans="1:62" ht="12.95" customHeight="1" x14ac:dyDescent="0.15">
      <c r="A632" s="1643"/>
      <c r="B632" s="1644"/>
      <c r="C632" s="1644"/>
      <c r="D632" s="1644"/>
      <c r="E632" s="1644"/>
      <c r="F632" s="1644"/>
      <c r="G632" s="1644"/>
      <c r="H632" s="1722"/>
      <c r="I632" s="1723"/>
      <c r="J632" s="1723"/>
      <c r="K632" s="1723"/>
      <c r="L632" s="1723"/>
      <c r="M632" s="1723"/>
      <c r="N632" s="1724"/>
      <c r="O632" s="1726"/>
      <c r="P632" s="1726"/>
      <c r="Q632" s="1726"/>
      <c r="R632" s="1726"/>
      <c r="S632" s="1726"/>
      <c r="T632" s="1726"/>
      <c r="U632" s="1726"/>
      <c r="V632" s="1726"/>
      <c r="W632" s="1726"/>
      <c r="X632" s="1726"/>
      <c r="Y632" s="1726"/>
      <c r="Z632" s="1726"/>
      <c r="AA632" s="1726"/>
      <c r="AB632" s="1726"/>
      <c r="AC632" s="1726"/>
      <c r="AD632" s="1726"/>
      <c r="AE632" s="1592"/>
      <c r="AF632" s="1593"/>
      <c r="AG632" s="1593"/>
      <c r="AH632" s="1593"/>
      <c r="AI632" s="1593"/>
      <c r="AJ632" s="1593"/>
      <c r="AK632" s="1594"/>
      <c r="AL632" s="1592"/>
      <c r="AM632" s="1593"/>
      <c r="AN632" s="1593"/>
      <c r="AO632" s="1594"/>
      <c r="AP632" s="1595"/>
      <c r="AQ632" s="1595"/>
      <c r="AR632" s="1595"/>
      <c r="AS632" s="1595"/>
      <c r="AT632" s="1595"/>
      <c r="AU632" s="1595"/>
      <c r="AV632" s="1595"/>
      <c r="AW632" s="1595"/>
      <c r="AX632" s="238" t="s">
        <v>386</v>
      </c>
      <c r="AY632" s="1595"/>
      <c r="AZ632" s="1595"/>
      <c r="BA632" s="1595"/>
      <c r="BB632" s="1595"/>
      <c r="BC632" s="1595"/>
      <c r="BD632" s="1595"/>
      <c r="BE632" s="1595"/>
      <c r="BF632" s="1595"/>
      <c r="BG632" s="45"/>
      <c r="BH632" s="80"/>
      <c r="BI632" s="80"/>
      <c r="BJ632" s="80"/>
    </row>
    <row r="633" spans="1:62" ht="12.95" customHeight="1" x14ac:dyDescent="0.15">
      <c r="A633" s="1643"/>
      <c r="B633" s="1644"/>
      <c r="C633" s="1644"/>
      <c r="D633" s="1644"/>
      <c r="E633" s="1644"/>
      <c r="F633" s="1644"/>
      <c r="G633" s="1644"/>
      <c r="H633" s="1722"/>
      <c r="I633" s="1723"/>
      <c r="J633" s="1723"/>
      <c r="K633" s="1723"/>
      <c r="L633" s="1723"/>
      <c r="M633" s="1723"/>
      <c r="N633" s="1724"/>
      <c r="O633" s="1726"/>
      <c r="P633" s="1726"/>
      <c r="Q633" s="1726"/>
      <c r="R633" s="1726"/>
      <c r="S633" s="1726"/>
      <c r="T633" s="1726"/>
      <c r="U633" s="1726"/>
      <c r="V633" s="1726"/>
      <c r="W633" s="1726"/>
      <c r="X633" s="1726"/>
      <c r="Y633" s="1726"/>
      <c r="Z633" s="1726"/>
      <c r="AA633" s="1726"/>
      <c r="AB633" s="1726"/>
      <c r="AC633" s="1726"/>
      <c r="AD633" s="1726"/>
      <c r="AE633" s="1592"/>
      <c r="AF633" s="1593"/>
      <c r="AG633" s="1593"/>
      <c r="AH633" s="1593"/>
      <c r="AI633" s="1593"/>
      <c r="AJ633" s="1593"/>
      <c r="AK633" s="1594"/>
      <c r="AL633" s="1592"/>
      <c r="AM633" s="1593"/>
      <c r="AN633" s="1593"/>
      <c r="AO633" s="1594"/>
      <c r="AP633" s="1595"/>
      <c r="AQ633" s="1595"/>
      <c r="AR633" s="1595"/>
      <c r="AS633" s="1595"/>
      <c r="AT633" s="1595"/>
      <c r="AU633" s="1595"/>
      <c r="AV633" s="1595"/>
      <c r="AW633" s="1595"/>
      <c r="AX633" s="238" t="s">
        <v>386</v>
      </c>
      <c r="AY633" s="1595"/>
      <c r="AZ633" s="1595"/>
      <c r="BA633" s="1595"/>
      <c r="BB633" s="1595"/>
      <c r="BC633" s="1595"/>
      <c r="BD633" s="1595"/>
      <c r="BE633" s="1595"/>
      <c r="BF633" s="1595"/>
      <c r="BG633" s="45"/>
      <c r="BH633" s="80"/>
      <c r="BI633" s="80"/>
      <c r="BJ633" s="80"/>
    </row>
    <row r="634" spans="1:62" ht="12.95" customHeight="1" x14ac:dyDescent="0.15">
      <c r="A634" s="1648"/>
      <c r="B634" s="1649"/>
      <c r="C634" s="1649"/>
      <c r="D634" s="1649"/>
      <c r="E634" s="1649"/>
      <c r="F634" s="1649"/>
      <c r="G634" s="1649"/>
      <c r="H634" s="1722"/>
      <c r="I634" s="1723"/>
      <c r="J634" s="1723"/>
      <c r="K634" s="1723"/>
      <c r="L634" s="1723"/>
      <c r="M634" s="1723"/>
      <c r="N634" s="1724"/>
      <c r="O634" s="1727"/>
      <c r="P634" s="1727"/>
      <c r="Q634" s="1727"/>
      <c r="R634" s="1727"/>
      <c r="S634" s="1727"/>
      <c r="T634" s="1727"/>
      <c r="U634" s="1727"/>
      <c r="V634" s="1727"/>
      <c r="W634" s="1727"/>
      <c r="X634" s="1727"/>
      <c r="Y634" s="1727"/>
      <c r="Z634" s="1727"/>
      <c r="AA634" s="1727"/>
      <c r="AB634" s="1727"/>
      <c r="AC634" s="1727"/>
      <c r="AD634" s="1727"/>
      <c r="AE634" s="1592"/>
      <c r="AF634" s="1593"/>
      <c r="AG634" s="1593"/>
      <c r="AH634" s="1593"/>
      <c r="AI634" s="1593"/>
      <c r="AJ634" s="1593"/>
      <c r="AK634" s="1594"/>
      <c r="AL634" s="1592"/>
      <c r="AM634" s="1593"/>
      <c r="AN634" s="1593"/>
      <c r="AO634" s="1594"/>
      <c r="AP634" s="1595"/>
      <c r="AQ634" s="1595"/>
      <c r="AR634" s="1595"/>
      <c r="AS634" s="1595"/>
      <c r="AT634" s="1595"/>
      <c r="AU634" s="1595"/>
      <c r="AV634" s="1595"/>
      <c r="AW634" s="1595"/>
      <c r="AX634" s="238" t="s">
        <v>386</v>
      </c>
      <c r="AY634" s="1595"/>
      <c r="AZ634" s="1595"/>
      <c r="BA634" s="1595"/>
      <c r="BB634" s="1595"/>
      <c r="BC634" s="1595"/>
      <c r="BD634" s="1595"/>
      <c r="BE634" s="1595"/>
      <c r="BF634" s="1595"/>
      <c r="BG634" s="45"/>
      <c r="BH634" s="80"/>
      <c r="BI634" s="80"/>
      <c r="BJ634" s="80"/>
    </row>
    <row r="635" spans="1:62" ht="12.95" customHeight="1" x14ac:dyDescent="0.15">
      <c r="A635" s="1650"/>
      <c r="B635" s="1651"/>
      <c r="C635" s="1651"/>
      <c r="D635" s="1651"/>
      <c r="E635" s="1651"/>
      <c r="F635" s="1651"/>
      <c r="G635" s="1651"/>
      <c r="H635" s="966"/>
      <c r="I635" s="967"/>
      <c r="J635" s="967"/>
      <c r="K635" s="967"/>
      <c r="L635" s="967"/>
      <c r="M635" s="967"/>
      <c r="N635" s="968"/>
      <c r="O635" s="1728"/>
      <c r="P635" s="1728"/>
      <c r="Q635" s="1728"/>
      <c r="R635" s="1728"/>
      <c r="S635" s="1728"/>
      <c r="T635" s="1728"/>
      <c r="U635" s="1728"/>
      <c r="V635" s="1728"/>
      <c r="W635" s="1728"/>
      <c r="X635" s="1728"/>
      <c r="Y635" s="1728"/>
      <c r="Z635" s="1728"/>
      <c r="AA635" s="1728"/>
      <c r="AB635" s="1728"/>
      <c r="AC635" s="1728"/>
      <c r="AD635" s="1728"/>
      <c r="AE635" s="1592"/>
      <c r="AF635" s="1593"/>
      <c r="AG635" s="1593"/>
      <c r="AH635" s="1593"/>
      <c r="AI635" s="1593"/>
      <c r="AJ635" s="1593"/>
      <c r="AK635" s="1594"/>
      <c r="AL635" s="1592"/>
      <c r="AM635" s="1593"/>
      <c r="AN635" s="1593"/>
      <c r="AO635" s="1594"/>
      <c r="AP635" s="1595"/>
      <c r="AQ635" s="1595"/>
      <c r="AR635" s="1595"/>
      <c r="AS635" s="1595"/>
      <c r="AT635" s="1595"/>
      <c r="AU635" s="1595"/>
      <c r="AV635" s="1595"/>
      <c r="AW635" s="1595"/>
      <c r="AX635" s="238" t="s">
        <v>386</v>
      </c>
      <c r="AY635" s="1595"/>
      <c r="AZ635" s="1595"/>
      <c r="BA635" s="1595"/>
      <c r="BB635" s="1595"/>
      <c r="BC635" s="1595"/>
      <c r="BD635" s="1595"/>
      <c r="BE635" s="1595"/>
      <c r="BF635" s="1595"/>
      <c r="BG635" s="45"/>
      <c r="BH635" s="80"/>
      <c r="BI635" s="80"/>
      <c r="BJ635" s="80"/>
    </row>
    <row r="636" spans="1:62" ht="12.95" customHeight="1" x14ac:dyDescent="0.15">
      <c r="A636" s="1641"/>
      <c r="B636" s="1642"/>
      <c r="C636" s="1642"/>
      <c r="D636" s="1642"/>
      <c r="E636" s="1642"/>
      <c r="F636" s="1642"/>
      <c r="G636" s="1642"/>
      <c r="H636" s="963"/>
      <c r="I636" s="964"/>
      <c r="J636" s="964"/>
      <c r="K636" s="964"/>
      <c r="L636" s="964"/>
      <c r="M636" s="964"/>
      <c r="N636" s="965"/>
      <c r="O636" s="1725"/>
      <c r="P636" s="1725"/>
      <c r="Q636" s="1725"/>
      <c r="R636" s="1725"/>
      <c r="S636" s="1725"/>
      <c r="T636" s="1725"/>
      <c r="U636" s="1725"/>
      <c r="V636" s="1725"/>
      <c r="W636" s="1725"/>
      <c r="X636" s="1725"/>
      <c r="Y636" s="1725"/>
      <c r="Z636" s="1725"/>
      <c r="AA636" s="1725"/>
      <c r="AB636" s="1725"/>
      <c r="AC636" s="1725"/>
      <c r="AD636" s="1725"/>
      <c r="AE636" s="1592"/>
      <c r="AF636" s="1593"/>
      <c r="AG636" s="1593"/>
      <c r="AH636" s="1593"/>
      <c r="AI636" s="1593"/>
      <c r="AJ636" s="1593"/>
      <c r="AK636" s="1594"/>
      <c r="AL636" s="1592"/>
      <c r="AM636" s="1593"/>
      <c r="AN636" s="1593"/>
      <c r="AO636" s="1594"/>
      <c r="AP636" s="1595"/>
      <c r="AQ636" s="1595"/>
      <c r="AR636" s="1595"/>
      <c r="AS636" s="1595"/>
      <c r="AT636" s="1595"/>
      <c r="AU636" s="1595"/>
      <c r="AV636" s="1595"/>
      <c r="AW636" s="1595"/>
      <c r="AX636" s="238" t="s">
        <v>386</v>
      </c>
      <c r="AY636" s="1595"/>
      <c r="AZ636" s="1595"/>
      <c r="BA636" s="1595"/>
      <c r="BB636" s="1595"/>
      <c r="BC636" s="1595"/>
      <c r="BD636" s="1595"/>
      <c r="BE636" s="1595"/>
      <c r="BF636" s="1595"/>
      <c r="BG636" s="45"/>
      <c r="BH636" s="80"/>
      <c r="BI636" s="80"/>
      <c r="BJ636" s="80"/>
    </row>
    <row r="637" spans="1:62" ht="12.95" customHeight="1" x14ac:dyDescent="0.15">
      <c r="A637" s="1643"/>
      <c r="B637" s="1644"/>
      <c r="C637" s="1644"/>
      <c r="D637" s="1644"/>
      <c r="E637" s="1644"/>
      <c r="F637" s="1644"/>
      <c r="G637" s="1644"/>
      <c r="H637" s="1722"/>
      <c r="I637" s="1723"/>
      <c r="J637" s="1723"/>
      <c r="K637" s="1723"/>
      <c r="L637" s="1723"/>
      <c r="M637" s="1723"/>
      <c r="N637" s="1724"/>
      <c r="O637" s="1726"/>
      <c r="P637" s="1726"/>
      <c r="Q637" s="1726"/>
      <c r="R637" s="1726"/>
      <c r="S637" s="1726"/>
      <c r="T637" s="1726"/>
      <c r="U637" s="1726"/>
      <c r="V637" s="1726"/>
      <c r="W637" s="1726"/>
      <c r="X637" s="1726"/>
      <c r="Y637" s="1726"/>
      <c r="Z637" s="1726"/>
      <c r="AA637" s="1726"/>
      <c r="AB637" s="1726"/>
      <c r="AC637" s="1726"/>
      <c r="AD637" s="1726"/>
      <c r="AE637" s="1592"/>
      <c r="AF637" s="1593"/>
      <c r="AG637" s="1593"/>
      <c r="AH637" s="1593"/>
      <c r="AI637" s="1593"/>
      <c r="AJ637" s="1593"/>
      <c r="AK637" s="1594"/>
      <c r="AL637" s="1592"/>
      <c r="AM637" s="1593"/>
      <c r="AN637" s="1593"/>
      <c r="AO637" s="1594"/>
      <c r="AP637" s="1595"/>
      <c r="AQ637" s="1595"/>
      <c r="AR637" s="1595"/>
      <c r="AS637" s="1595"/>
      <c r="AT637" s="1595"/>
      <c r="AU637" s="1595"/>
      <c r="AV637" s="1595"/>
      <c r="AW637" s="1595"/>
      <c r="AX637" s="238" t="s">
        <v>386</v>
      </c>
      <c r="AY637" s="1595"/>
      <c r="AZ637" s="1595"/>
      <c r="BA637" s="1595"/>
      <c r="BB637" s="1595"/>
      <c r="BC637" s="1595"/>
      <c r="BD637" s="1595"/>
      <c r="BE637" s="1595"/>
      <c r="BF637" s="1595"/>
      <c r="BG637" s="45"/>
      <c r="BH637" s="80"/>
      <c r="BI637" s="80"/>
      <c r="BJ637" s="80"/>
    </row>
    <row r="638" spans="1:62" ht="12.95" customHeight="1" x14ac:dyDescent="0.15">
      <c r="A638" s="1643"/>
      <c r="B638" s="1644"/>
      <c r="C638" s="1644"/>
      <c r="D638" s="1644"/>
      <c r="E638" s="1644"/>
      <c r="F638" s="1644"/>
      <c r="G638" s="1644"/>
      <c r="H638" s="1722"/>
      <c r="I638" s="1723"/>
      <c r="J638" s="1723"/>
      <c r="K638" s="1723"/>
      <c r="L638" s="1723"/>
      <c r="M638" s="1723"/>
      <c r="N638" s="1724"/>
      <c r="O638" s="1726"/>
      <c r="P638" s="1726"/>
      <c r="Q638" s="1726"/>
      <c r="R638" s="1726"/>
      <c r="S638" s="1726"/>
      <c r="T638" s="1726"/>
      <c r="U638" s="1726"/>
      <c r="V638" s="1726"/>
      <c r="W638" s="1726"/>
      <c r="X638" s="1726"/>
      <c r="Y638" s="1726"/>
      <c r="Z638" s="1726"/>
      <c r="AA638" s="1726"/>
      <c r="AB638" s="1726"/>
      <c r="AC638" s="1726"/>
      <c r="AD638" s="1726"/>
      <c r="AE638" s="1592"/>
      <c r="AF638" s="1593"/>
      <c r="AG638" s="1593"/>
      <c r="AH638" s="1593"/>
      <c r="AI638" s="1593"/>
      <c r="AJ638" s="1593"/>
      <c r="AK638" s="1594"/>
      <c r="AL638" s="1592"/>
      <c r="AM638" s="1593"/>
      <c r="AN638" s="1593"/>
      <c r="AO638" s="1594"/>
      <c r="AP638" s="1595"/>
      <c r="AQ638" s="1595"/>
      <c r="AR638" s="1595"/>
      <c r="AS638" s="1595"/>
      <c r="AT638" s="1595"/>
      <c r="AU638" s="1595"/>
      <c r="AV638" s="1595"/>
      <c r="AW638" s="1595"/>
      <c r="AX638" s="238" t="s">
        <v>386</v>
      </c>
      <c r="AY638" s="1595"/>
      <c r="AZ638" s="1595"/>
      <c r="BA638" s="1595"/>
      <c r="BB638" s="1595"/>
      <c r="BC638" s="1595"/>
      <c r="BD638" s="1595"/>
      <c r="BE638" s="1595"/>
      <c r="BF638" s="1595"/>
      <c r="BG638" s="45"/>
      <c r="BH638" s="80"/>
      <c r="BI638" s="80"/>
      <c r="BJ638" s="80"/>
    </row>
    <row r="639" spans="1:62" ht="12.95" customHeight="1" x14ac:dyDescent="0.15">
      <c r="A639" s="1648"/>
      <c r="B639" s="1649"/>
      <c r="C639" s="1649"/>
      <c r="D639" s="1649"/>
      <c r="E639" s="1649"/>
      <c r="F639" s="1649"/>
      <c r="G639" s="1649"/>
      <c r="H639" s="1722"/>
      <c r="I639" s="1723"/>
      <c r="J639" s="1723"/>
      <c r="K639" s="1723"/>
      <c r="L639" s="1723"/>
      <c r="M639" s="1723"/>
      <c r="N639" s="1724"/>
      <c r="O639" s="1727"/>
      <c r="P639" s="1727"/>
      <c r="Q639" s="1727"/>
      <c r="R639" s="1727"/>
      <c r="S639" s="1727"/>
      <c r="T639" s="1727"/>
      <c r="U639" s="1727"/>
      <c r="V639" s="1727"/>
      <c r="W639" s="1727"/>
      <c r="X639" s="1727"/>
      <c r="Y639" s="1727"/>
      <c r="Z639" s="1727"/>
      <c r="AA639" s="1727"/>
      <c r="AB639" s="1727"/>
      <c r="AC639" s="1727"/>
      <c r="AD639" s="1727"/>
      <c r="AE639" s="1592"/>
      <c r="AF639" s="1593"/>
      <c r="AG639" s="1593"/>
      <c r="AH639" s="1593"/>
      <c r="AI639" s="1593"/>
      <c r="AJ639" s="1593"/>
      <c r="AK639" s="1594"/>
      <c r="AL639" s="1592"/>
      <c r="AM639" s="1593"/>
      <c r="AN639" s="1593"/>
      <c r="AO639" s="1594"/>
      <c r="AP639" s="1595"/>
      <c r="AQ639" s="1595"/>
      <c r="AR639" s="1595"/>
      <c r="AS639" s="1595"/>
      <c r="AT639" s="1595"/>
      <c r="AU639" s="1595"/>
      <c r="AV639" s="1595"/>
      <c r="AW639" s="1595"/>
      <c r="AX639" s="238" t="s">
        <v>386</v>
      </c>
      <c r="AY639" s="1595"/>
      <c r="AZ639" s="1595"/>
      <c r="BA639" s="1595"/>
      <c r="BB639" s="1595"/>
      <c r="BC639" s="1595"/>
      <c r="BD639" s="1595"/>
      <c r="BE639" s="1595"/>
      <c r="BF639" s="1595"/>
      <c r="BG639" s="45"/>
      <c r="BH639" s="80"/>
      <c r="BI639" s="80"/>
      <c r="BJ639" s="80"/>
    </row>
    <row r="640" spans="1:62" ht="12.95" customHeight="1" x14ac:dyDescent="0.15">
      <c r="A640" s="1650"/>
      <c r="B640" s="1651"/>
      <c r="C640" s="1651"/>
      <c r="D640" s="1651"/>
      <c r="E640" s="1651"/>
      <c r="F640" s="1651"/>
      <c r="G640" s="1651"/>
      <c r="H640" s="966"/>
      <c r="I640" s="967"/>
      <c r="J640" s="967"/>
      <c r="K640" s="967"/>
      <c r="L640" s="967"/>
      <c r="M640" s="967"/>
      <c r="N640" s="968"/>
      <c r="O640" s="1728"/>
      <c r="P640" s="1728"/>
      <c r="Q640" s="1728"/>
      <c r="R640" s="1728"/>
      <c r="S640" s="1728"/>
      <c r="T640" s="1728"/>
      <c r="U640" s="1728"/>
      <c r="V640" s="1728"/>
      <c r="W640" s="1728"/>
      <c r="X640" s="1728"/>
      <c r="Y640" s="1728"/>
      <c r="Z640" s="1728"/>
      <c r="AA640" s="1728"/>
      <c r="AB640" s="1728"/>
      <c r="AC640" s="1728"/>
      <c r="AD640" s="1728"/>
      <c r="AE640" s="1592"/>
      <c r="AF640" s="1593"/>
      <c r="AG640" s="1593"/>
      <c r="AH640" s="1593"/>
      <c r="AI640" s="1593"/>
      <c r="AJ640" s="1593"/>
      <c r="AK640" s="1594"/>
      <c r="AL640" s="1592"/>
      <c r="AM640" s="1593"/>
      <c r="AN640" s="1593"/>
      <c r="AO640" s="1594"/>
      <c r="AP640" s="1595"/>
      <c r="AQ640" s="1595"/>
      <c r="AR640" s="1595"/>
      <c r="AS640" s="1595"/>
      <c r="AT640" s="1595"/>
      <c r="AU640" s="1595"/>
      <c r="AV640" s="1595"/>
      <c r="AW640" s="1595"/>
      <c r="AX640" s="238" t="s">
        <v>386</v>
      </c>
      <c r="AY640" s="1595"/>
      <c r="AZ640" s="1595"/>
      <c r="BA640" s="1595"/>
      <c r="BB640" s="1595"/>
      <c r="BC640" s="1595"/>
      <c r="BD640" s="1595"/>
      <c r="BE640" s="1595"/>
      <c r="BF640" s="1595"/>
      <c r="BG640" s="45"/>
      <c r="BH640" s="80"/>
      <c r="BI640" s="80"/>
      <c r="BJ640" s="80"/>
    </row>
    <row r="641" spans="1:62" ht="12.95" customHeight="1" x14ac:dyDescent="0.15">
      <c r="A641" s="1641"/>
      <c r="B641" s="1642"/>
      <c r="C641" s="1642"/>
      <c r="D641" s="1642"/>
      <c r="E641" s="1642"/>
      <c r="F641" s="1642"/>
      <c r="G641" s="1642"/>
      <c r="H641" s="963"/>
      <c r="I641" s="964"/>
      <c r="J641" s="964"/>
      <c r="K641" s="964"/>
      <c r="L641" s="964"/>
      <c r="M641" s="964"/>
      <c r="N641" s="965"/>
      <c r="O641" s="1725"/>
      <c r="P641" s="1725"/>
      <c r="Q641" s="1725"/>
      <c r="R641" s="1725"/>
      <c r="S641" s="1725"/>
      <c r="T641" s="1725"/>
      <c r="U641" s="1725"/>
      <c r="V641" s="1725"/>
      <c r="W641" s="1725"/>
      <c r="X641" s="1725"/>
      <c r="Y641" s="1725"/>
      <c r="Z641" s="1725"/>
      <c r="AA641" s="1725"/>
      <c r="AB641" s="1725"/>
      <c r="AC641" s="1725"/>
      <c r="AD641" s="1725"/>
      <c r="AE641" s="1592"/>
      <c r="AF641" s="1593"/>
      <c r="AG641" s="1593"/>
      <c r="AH641" s="1593"/>
      <c r="AI641" s="1593"/>
      <c r="AJ641" s="1593"/>
      <c r="AK641" s="1594"/>
      <c r="AL641" s="1592"/>
      <c r="AM641" s="1593"/>
      <c r="AN641" s="1593"/>
      <c r="AO641" s="1594"/>
      <c r="AP641" s="1595"/>
      <c r="AQ641" s="1595"/>
      <c r="AR641" s="1595"/>
      <c r="AS641" s="1595"/>
      <c r="AT641" s="1595"/>
      <c r="AU641" s="1595"/>
      <c r="AV641" s="1595"/>
      <c r="AW641" s="1595"/>
      <c r="AX641" s="238" t="s">
        <v>386</v>
      </c>
      <c r="AY641" s="1595"/>
      <c r="AZ641" s="1595"/>
      <c r="BA641" s="1595"/>
      <c r="BB641" s="1595"/>
      <c r="BC641" s="1595"/>
      <c r="BD641" s="1595"/>
      <c r="BE641" s="1595"/>
      <c r="BF641" s="1595"/>
      <c r="BG641" s="45"/>
      <c r="BH641" s="80"/>
      <c r="BI641" s="80"/>
      <c r="BJ641" s="80"/>
    </row>
    <row r="642" spans="1:62" ht="12.95" customHeight="1" x14ac:dyDescent="0.15">
      <c r="A642" s="1643"/>
      <c r="B642" s="1644"/>
      <c r="C642" s="1644"/>
      <c r="D642" s="1644"/>
      <c r="E642" s="1644"/>
      <c r="F642" s="1644"/>
      <c r="G642" s="1644"/>
      <c r="H642" s="1722"/>
      <c r="I642" s="1723"/>
      <c r="J642" s="1723"/>
      <c r="K642" s="1723"/>
      <c r="L642" s="1723"/>
      <c r="M642" s="1723"/>
      <c r="N642" s="1724"/>
      <c r="O642" s="1726"/>
      <c r="P642" s="1726"/>
      <c r="Q642" s="1726"/>
      <c r="R642" s="1726"/>
      <c r="S642" s="1726"/>
      <c r="T642" s="1726"/>
      <c r="U642" s="1726"/>
      <c r="V642" s="1726"/>
      <c r="W642" s="1726"/>
      <c r="X642" s="1726"/>
      <c r="Y642" s="1726"/>
      <c r="Z642" s="1726"/>
      <c r="AA642" s="1726"/>
      <c r="AB642" s="1726"/>
      <c r="AC642" s="1726"/>
      <c r="AD642" s="1726"/>
      <c r="AE642" s="1592"/>
      <c r="AF642" s="1593"/>
      <c r="AG642" s="1593"/>
      <c r="AH642" s="1593"/>
      <c r="AI642" s="1593"/>
      <c r="AJ642" s="1593"/>
      <c r="AK642" s="1594"/>
      <c r="AL642" s="1592"/>
      <c r="AM642" s="1593"/>
      <c r="AN642" s="1593"/>
      <c r="AO642" s="1594"/>
      <c r="AP642" s="1595"/>
      <c r="AQ642" s="1595"/>
      <c r="AR642" s="1595"/>
      <c r="AS642" s="1595"/>
      <c r="AT642" s="1595"/>
      <c r="AU642" s="1595"/>
      <c r="AV642" s="1595"/>
      <c r="AW642" s="1595"/>
      <c r="AX642" s="238" t="s">
        <v>386</v>
      </c>
      <c r="AY642" s="1595"/>
      <c r="AZ642" s="1595"/>
      <c r="BA642" s="1595"/>
      <c r="BB642" s="1595"/>
      <c r="BC642" s="1595"/>
      <c r="BD642" s="1595"/>
      <c r="BE642" s="1595"/>
      <c r="BF642" s="1595"/>
      <c r="BG642" s="45"/>
      <c r="BH642" s="80"/>
      <c r="BI642" s="80"/>
      <c r="BJ642" s="80"/>
    </row>
    <row r="643" spans="1:62" ht="12.95" customHeight="1" x14ac:dyDescent="0.15">
      <c r="A643" s="1643"/>
      <c r="B643" s="1644"/>
      <c r="C643" s="1644"/>
      <c r="D643" s="1644"/>
      <c r="E643" s="1644"/>
      <c r="F643" s="1644"/>
      <c r="G643" s="1644"/>
      <c r="H643" s="1722"/>
      <c r="I643" s="1723"/>
      <c r="J643" s="1723"/>
      <c r="K643" s="1723"/>
      <c r="L643" s="1723"/>
      <c r="M643" s="1723"/>
      <c r="N643" s="1724"/>
      <c r="O643" s="1726"/>
      <c r="P643" s="1726"/>
      <c r="Q643" s="1726"/>
      <c r="R643" s="1726"/>
      <c r="S643" s="1726"/>
      <c r="T643" s="1726"/>
      <c r="U643" s="1726"/>
      <c r="V643" s="1726"/>
      <c r="W643" s="1726"/>
      <c r="X643" s="1726"/>
      <c r="Y643" s="1726"/>
      <c r="Z643" s="1726"/>
      <c r="AA643" s="1726"/>
      <c r="AB643" s="1726"/>
      <c r="AC643" s="1726"/>
      <c r="AD643" s="1726"/>
      <c r="AE643" s="1592"/>
      <c r="AF643" s="1593"/>
      <c r="AG643" s="1593"/>
      <c r="AH643" s="1593"/>
      <c r="AI643" s="1593"/>
      <c r="AJ643" s="1593"/>
      <c r="AK643" s="1594"/>
      <c r="AL643" s="1592"/>
      <c r="AM643" s="1593"/>
      <c r="AN643" s="1593"/>
      <c r="AO643" s="1594"/>
      <c r="AP643" s="1595"/>
      <c r="AQ643" s="1595"/>
      <c r="AR643" s="1595"/>
      <c r="AS643" s="1595"/>
      <c r="AT643" s="1595"/>
      <c r="AU643" s="1595"/>
      <c r="AV643" s="1595"/>
      <c r="AW643" s="1595"/>
      <c r="AX643" s="238" t="s">
        <v>386</v>
      </c>
      <c r="AY643" s="1595"/>
      <c r="AZ643" s="1595"/>
      <c r="BA643" s="1595"/>
      <c r="BB643" s="1595"/>
      <c r="BC643" s="1595"/>
      <c r="BD643" s="1595"/>
      <c r="BE643" s="1595"/>
      <c r="BF643" s="1595"/>
      <c r="BG643" s="45"/>
      <c r="BH643" s="80"/>
      <c r="BI643" s="80"/>
      <c r="BJ643" s="80"/>
    </row>
    <row r="644" spans="1:62" ht="12.95" customHeight="1" x14ac:dyDescent="0.15">
      <c r="A644" s="1648"/>
      <c r="B644" s="1649"/>
      <c r="C644" s="1649"/>
      <c r="D644" s="1649"/>
      <c r="E644" s="1649"/>
      <c r="F644" s="1649"/>
      <c r="G644" s="1649"/>
      <c r="H644" s="1722"/>
      <c r="I644" s="1723"/>
      <c r="J644" s="1723"/>
      <c r="K644" s="1723"/>
      <c r="L644" s="1723"/>
      <c r="M644" s="1723"/>
      <c r="N644" s="1724"/>
      <c r="O644" s="1727"/>
      <c r="P644" s="1727"/>
      <c r="Q644" s="1727"/>
      <c r="R644" s="1727"/>
      <c r="S644" s="1727"/>
      <c r="T644" s="1727"/>
      <c r="U644" s="1727"/>
      <c r="V644" s="1727"/>
      <c r="W644" s="1727"/>
      <c r="X644" s="1727"/>
      <c r="Y644" s="1727"/>
      <c r="Z644" s="1727"/>
      <c r="AA644" s="1727"/>
      <c r="AB644" s="1727"/>
      <c r="AC644" s="1727"/>
      <c r="AD644" s="1727"/>
      <c r="AE644" s="1592"/>
      <c r="AF644" s="1593"/>
      <c r="AG644" s="1593"/>
      <c r="AH644" s="1593"/>
      <c r="AI644" s="1593"/>
      <c r="AJ644" s="1593"/>
      <c r="AK644" s="1594"/>
      <c r="AL644" s="1592"/>
      <c r="AM644" s="1593"/>
      <c r="AN644" s="1593"/>
      <c r="AO644" s="1594"/>
      <c r="AP644" s="1595"/>
      <c r="AQ644" s="1595"/>
      <c r="AR644" s="1595"/>
      <c r="AS644" s="1595"/>
      <c r="AT644" s="1595"/>
      <c r="AU644" s="1595"/>
      <c r="AV644" s="1595"/>
      <c r="AW644" s="1595"/>
      <c r="AX644" s="238" t="s">
        <v>386</v>
      </c>
      <c r="AY644" s="1595"/>
      <c r="AZ644" s="1595"/>
      <c r="BA644" s="1595"/>
      <c r="BB644" s="1595"/>
      <c r="BC644" s="1595"/>
      <c r="BD644" s="1595"/>
      <c r="BE644" s="1595"/>
      <c r="BF644" s="1595"/>
      <c r="BG644" s="45"/>
      <c r="BH644" s="80"/>
      <c r="BI644" s="80"/>
      <c r="BJ644" s="80"/>
    </row>
    <row r="645" spans="1:62" ht="12.95" customHeight="1" x14ac:dyDescent="0.15">
      <c r="A645" s="1650"/>
      <c r="B645" s="1651"/>
      <c r="C645" s="1651"/>
      <c r="D645" s="1651"/>
      <c r="E645" s="1651"/>
      <c r="F645" s="1651"/>
      <c r="G645" s="1651"/>
      <c r="H645" s="966"/>
      <c r="I645" s="967"/>
      <c r="J645" s="967"/>
      <c r="K645" s="967"/>
      <c r="L645" s="967"/>
      <c r="M645" s="967"/>
      <c r="N645" s="968"/>
      <c r="O645" s="1728"/>
      <c r="P645" s="1728"/>
      <c r="Q645" s="1728"/>
      <c r="R645" s="1728"/>
      <c r="S645" s="1728"/>
      <c r="T645" s="1728"/>
      <c r="U645" s="1728"/>
      <c r="V645" s="1728"/>
      <c r="W645" s="1728"/>
      <c r="X645" s="1728"/>
      <c r="Y645" s="1728"/>
      <c r="Z645" s="1728"/>
      <c r="AA645" s="1728"/>
      <c r="AB645" s="1728"/>
      <c r="AC645" s="1728"/>
      <c r="AD645" s="1728"/>
      <c r="AE645" s="1592"/>
      <c r="AF645" s="1593"/>
      <c r="AG645" s="1593"/>
      <c r="AH645" s="1593"/>
      <c r="AI645" s="1593"/>
      <c r="AJ645" s="1593"/>
      <c r="AK645" s="1594"/>
      <c r="AL645" s="1592"/>
      <c r="AM645" s="1593"/>
      <c r="AN645" s="1593"/>
      <c r="AO645" s="1594"/>
      <c r="AP645" s="1595"/>
      <c r="AQ645" s="1595"/>
      <c r="AR645" s="1595"/>
      <c r="AS645" s="1595"/>
      <c r="AT645" s="1595"/>
      <c r="AU645" s="1595"/>
      <c r="AV645" s="1595"/>
      <c r="AW645" s="1595"/>
      <c r="AX645" s="238" t="s">
        <v>386</v>
      </c>
      <c r="AY645" s="1595"/>
      <c r="AZ645" s="1595"/>
      <c r="BA645" s="1595"/>
      <c r="BB645" s="1595"/>
      <c r="BC645" s="1595"/>
      <c r="BD645" s="1595"/>
      <c r="BE645" s="1595"/>
      <c r="BF645" s="1595"/>
      <c r="BG645" s="45"/>
      <c r="BH645" s="80"/>
      <c r="BI645" s="80"/>
      <c r="BJ645" s="80"/>
    </row>
    <row r="646" spans="1:62" ht="12.95" customHeight="1" x14ac:dyDescent="0.15">
      <c r="A646" s="1641"/>
      <c r="B646" s="1642"/>
      <c r="C646" s="1642"/>
      <c r="D646" s="1642"/>
      <c r="E646" s="1642"/>
      <c r="F646" s="1642"/>
      <c r="G646" s="1642"/>
      <c r="H646" s="963"/>
      <c r="I646" s="964"/>
      <c r="J646" s="964"/>
      <c r="K646" s="964"/>
      <c r="L646" s="964"/>
      <c r="M646" s="964"/>
      <c r="N646" s="965"/>
      <c r="O646" s="1725"/>
      <c r="P646" s="1725"/>
      <c r="Q646" s="1725"/>
      <c r="R646" s="1725"/>
      <c r="S646" s="1725"/>
      <c r="T646" s="1725"/>
      <c r="U646" s="1725"/>
      <c r="V646" s="1725"/>
      <c r="W646" s="1725"/>
      <c r="X646" s="1725"/>
      <c r="Y646" s="1725"/>
      <c r="Z646" s="1725"/>
      <c r="AA646" s="1725"/>
      <c r="AB646" s="1725"/>
      <c r="AC646" s="1725"/>
      <c r="AD646" s="1725"/>
      <c r="AE646" s="1592"/>
      <c r="AF646" s="1593"/>
      <c r="AG646" s="1593"/>
      <c r="AH646" s="1593"/>
      <c r="AI646" s="1593"/>
      <c r="AJ646" s="1593"/>
      <c r="AK646" s="1594"/>
      <c r="AL646" s="1592"/>
      <c r="AM646" s="1593"/>
      <c r="AN646" s="1593"/>
      <c r="AO646" s="1594"/>
      <c r="AP646" s="1595"/>
      <c r="AQ646" s="1595"/>
      <c r="AR646" s="1595"/>
      <c r="AS646" s="1595"/>
      <c r="AT646" s="1595"/>
      <c r="AU646" s="1595"/>
      <c r="AV646" s="1595"/>
      <c r="AW646" s="1595"/>
      <c r="AX646" s="238" t="s">
        <v>386</v>
      </c>
      <c r="AY646" s="1595"/>
      <c r="AZ646" s="1595"/>
      <c r="BA646" s="1595"/>
      <c r="BB646" s="1595"/>
      <c r="BC646" s="1595"/>
      <c r="BD646" s="1595"/>
      <c r="BE646" s="1595"/>
      <c r="BF646" s="1595"/>
      <c r="BG646" s="45"/>
      <c r="BH646" s="80"/>
      <c r="BI646" s="80"/>
      <c r="BJ646" s="80"/>
    </row>
    <row r="647" spans="1:62" ht="12.95" customHeight="1" x14ac:dyDescent="0.15">
      <c r="A647" s="1643"/>
      <c r="B647" s="1644"/>
      <c r="C647" s="1644"/>
      <c r="D647" s="1644"/>
      <c r="E647" s="1644"/>
      <c r="F647" s="1644"/>
      <c r="G647" s="1644"/>
      <c r="H647" s="1722"/>
      <c r="I647" s="1723"/>
      <c r="J647" s="1723"/>
      <c r="K647" s="1723"/>
      <c r="L647" s="1723"/>
      <c r="M647" s="1723"/>
      <c r="N647" s="1724"/>
      <c r="O647" s="1726"/>
      <c r="P647" s="1726"/>
      <c r="Q647" s="1726"/>
      <c r="R647" s="1726"/>
      <c r="S647" s="1726"/>
      <c r="T647" s="1726"/>
      <c r="U647" s="1726"/>
      <c r="V647" s="1726"/>
      <c r="W647" s="1726"/>
      <c r="X647" s="1726"/>
      <c r="Y647" s="1726"/>
      <c r="Z647" s="1726"/>
      <c r="AA647" s="1726"/>
      <c r="AB647" s="1726"/>
      <c r="AC647" s="1726"/>
      <c r="AD647" s="1726"/>
      <c r="AE647" s="1592"/>
      <c r="AF647" s="1593"/>
      <c r="AG647" s="1593"/>
      <c r="AH647" s="1593"/>
      <c r="AI647" s="1593"/>
      <c r="AJ647" s="1593"/>
      <c r="AK647" s="1594"/>
      <c r="AL647" s="1592"/>
      <c r="AM647" s="1593"/>
      <c r="AN647" s="1593"/>
      <c r="AO647" s="1594"/>
      <c r="AP647" s="1595"/>
      <c r="AQ647" s="1595"/>
      <c r="AR647" s="1595"/>
      <c r="AS647" s="1595"/>
      <c r="AT647" s="1595"/>
      <c r="AU647" s="1595"/>
      <c r="AV647" s="1595"/>
      <c r="AW647" s="1595"/>
      <c r="AX647" s="238" t="s">
        <v>386</v>
      </c>
      <c r="AY647" s="1595"/>
      <c r="AZ647" s="1595"/>
      <c r="BA647" s="1595"/>
      <c r="BB647" s="1595"/>
      <c r="BC647" s="1595"/>
      <c r="BD647" s="1595"/>
      <c r="BE647" s="1595"/>
      <c r="BF647" s="1595"/>
      <c r="BG647" s="45"/>
      <c r="BH647" s="80"/>
      <c r="BI647" s="80"/>
      <c r="BJ647" s="80"/>
    </row>
    <row r="648" spans="1:62" ht="12.95" customHeight="1" x14ac:dyDescent="0.15">
      <c r="A648" s="1643"/>
      <c r="B648" s="1644"/>
      <c r="C648" s="1644"/>
      <c r="D648" s="1644"/>
      <c r="E648" s="1644"/>
      <c r="F648" s="1644"/>
      <c r="G648" s="1644"/>
      <c r="H648" s="1722"/>
      <c r="I648" s="1723"/>
      <c r="J648" s="1723"/>
      <c r="K648" s="1723"/>
      <c r="L648" s="1723"/>
      <c r="M648" s="1723"/>
      <c r="N648" s="1724"/>
      <c r="O648" s="1726"/>
      <c r="P648" s="1726"/>
      <c r="Q648" s="1726"/>
      <c r="R648" s="1726"/>
      <c r="S648" s="1726"/>
      <c r="T648" s="1726"/>
      <c r="U648" s="1726"/>
      <c r="V648" s="1726"/>
      <c r="W648" s="1726"/>
      <c r="X648" s="1726"/>
      <c r="Y648" s="1726"/>
      <c r="Z648" s="1726"/>
      <c r="AA648" s="1726"/>
      <c r="AB648" s="1726"/>
      <c r="AC648" s="1726"/>
      <c r="AD648" s="1726"/>
      <c r="AE648" s="1592"/>
      <c r="AF648" s="1593"/>
      <c r="AG648" s="1593"/>
      <c r="AH648" s="1593"/>
      <c r="AI648" s="1593"/>
      <c r="AJ648" s="1593"/>
      <c r="AK648" s="1594"/>
      <c r="AL648" s="1592"/>
      <c r="AM648" s="1593"/>
      <c r="AN648" s="1593"/>
      <c r="AO648" s="1594"/>
      <c r="AP648" s="1595"/>
      <c r="AQ648" s="1595"/>
      <c r="AR648" s="1595"/>
      <c r="AS648" s="1595"/>
      <c r="AT648" s="1595"/>
      <c r="AU648" s="1595"/>
      <c r="AV648" s="1595"/>
      <c r="AW648" s="1595"/>
      <c r="AX648" s="238" t="s">
        <v>386</v>
      </c>
      <c r="AY648" s="1595"/>
      <c r="AZ648" s="1595"/>
      <c r="BA648" s="1595"/>
      <c r="BB648" s="1595"/>
      <c r="BC648" s="1595"/>
      <c r="BD648" s="1595"/>
      <c r="BE648" s="1595"/>
      <c r="BF648" s="1595"/>
      <c r="BG648" s="45"/>
      <c r="BH648" s="80"/>
      <c r="BI648" s="80"/>
      <c r="BJ648" s="80"/>
    </row>
    <row r="649" spans="1:62" ht="12.95" customHeight="1" x14ac:dyDescent="0.15">
      <c r="A649" s="1648"/>
      <c r="B649" s="1649"/>
      <c r="C649" s="1649"/>
      <c r="D649" s="1649"/>
      <c r="E649" s="1649"/>
      <c r="F649" s="1649"/>
      <c r="G649" s="1649"/>
      <c r="H649" s="1722"/>
      <c r="I649" s="1723"/>
      <c r="J649" s="1723"/>
      <c r="K649" s="1723"/>
      <c r="L649" s="1723"/>
      <c r="M649" s="1723"/>
      <c r="N649" s="1724"/>
      <c r="O649" s="1727"/>
      <c r="P649" s="1727"/>
      <c r="Q649" s="1727"/>
      <c r="R649" s="1727"/>
      <c r="S649" s="1727"/>
      <c r="T649" s="1727"/>
      <c r="U649" s="1727"/>
      <c r="V649" s="1727"/>
      <c r="W649" s="1727"/>
      <c r="X649" s="1727"/>
      <c r="Y649" s="1727"/>
      <c r="Z649" s="1727"/>
      <c r="AA649" s="1727"/>
      <c r="AB649" s="1727"/>
      <c r="AC649" s="1727"/>
      <c r="AD649" s="1727"/>
      <c r="AE649" s="1592"/>
      <c r="AF649" s="1593"/>
      <c r="AG649" s="1593"/>
      <c r="AH649" s="1593"/>
      <c r="AI649" s="1593"/>
      <c r="AJ649" s="1593"/>
      <c r="AK649" s="1594"/>
      <c r="AL649" s="1592"/>
      <c r="AM649" s="1593"/>
      <c r="AN649" s="1593"/>
      <c r="AO649" s="1594"/>
      <c r="AP649" s="1595"/>
      <c r="AQ649" s="1595"/>
      <c r="AR649" s="1595"/>
      <c r="AS649" s="1595"/>
      <c r="AT649" s="1595"/>
      <c r="AU649" s="1595"/>
      <c r="AV649" s="1595"/>
      <c r="AW649" s="1595"/>
      <c r="AX649" s="238" t="s">
        <v>386</v>
      </c>
      <c r="AY649" s="1595"/>
      <c r="AZ649" s="1595"/>
      <c r="BA649" s="1595"/>
      <c r="BB649" s="1595"/>
      <c r="BC649" s="1595"/>
      <c r="BD649" s="1595"/>
      <c r="BE649" s="1595"/>
      <c r="BF649" s="1595"/>
      <c r="BG649" s="45"/>
      <c r="BH649" s="80"/>
      <c r="BI649" s="80"/>
      <c r="BJ649" s="80"/>
    </row>
    <row r="650" spans="1:62" ht="12.95" customHeight="1" x14ac:dyDescent="0.15">
      <c r="A650" s="1650"/>
      <c r="B650" s="1651"/>
      <c r="C650" s="1651"/>
      <c r="D650" s="1651"/>
      <c r="E650" s="1651"/>
      <c r="F650" s="1651"/>
      <c r="G650" s="1651"/>
      <c r="H650" s="966"/>
      <c r="I650" s="967"/>
      <c r="J650" s="967"/>
      <c r="K650" s="967"/>
      <c r="L650" s="967"/>
      <c r="M650" s="967"/>
      <c r="N650" s="968"/>
      <c r="O650" s="1728"/>
      <c r="P650" s="1728"/>
      <c r="Q650" s="1728"/>
      <c r="R650" s="1728"/>
      <c r="S650" s="1728"/>
      <c r="T650" s="1728"/>
      <c r="U650" s="1728"/>
      <c r="V650" s="1728"/>
      <c r="W650" s="1728"/>
      <c r="X650" s="1728"/>
      <c r="Y650" s="1728"/>
      <c r="Z650" s="1728"/>
      <c r="AA650" s="1728"/>
      <c r="AB650" s="1728"/>
      <c r="AC650" s="1728"/>
      <c r="AD650" s="1728"/>
      <c r="AE650" s="1592"/>
      <c r="AF650" s="1593"/>
      <c r="AG650" s="1593"/>
      <c r="AH650" s="1593"/>
      <c r="AI650" s="1593"/>
      <c r="AJ650" s="1593"/>
      <c r="AK650" s="1594"/>
      <c r="AL650" s="1592"/>
      <c r="AM650" s="1593"/>
      <c r="AN650" s="1593"/>
      <c r="AO650" s="1594"/>
      <c r="AP650" s="1595"/>
      <c r="AQ650" s="1595"/>
      <c r="AR650" s="1595"/>
      <c r="AS650" s="1595"/>
      <c r="AT650" s="1595"/>
      <c r="AU650" s="1595"/>
      <c r="AV650" s="1595"/>
      <c r="AW650" s="1595"/>
      <c r="AX650" s="238" t="s">
        <v>386</v>
      </c>
      <c r="AY650" s="1595"/>
      <c r="AZ650" s="1595"/>
      <c r="BA650" s="1595"/>
      <c r="BB650" s="1595"/>
      <c r="BC650" s="1595"/>
      <c r="BD650" s="1595"/>
      <c r="BE650" s="1595"/>
      <c r="BF650" s="1595"/>
      <c r="BG650" s="45"/>
      <c r="BH650" s="80"/>
      <c r="BI650" s="80"/>
      <c r="BJ650" s="80"/>
    </row>
    <row r="651" spans="1:62" ht="12.95" customHeight="1" x14ac:dyDescent="0.15">
      <c r="A651" s="1641"/>
      <c r="B651" s="1642"/>
      <c r="C651" s="1642"/>
      <c r="D651" s="1642"/>
      <c r="E651" s="1642"/>
      <c r="F651" s="1642"/>
      <c r="G651" s="1642"/>
      <c r="H651" s="963"/>
      <c r="I651" s="964"/>
      <c r="J651" s="964"/>
      <c r="K651" s="964"/>
      <c r="L651" s="964"/>
      <c r="M651" s="964"/>
      <c r="N651" s="965"/>
      <c r="O651" s="1725"/>
      <c r="P651" s="1725"/>
      <c r="Q651" s="1725"/>
      <c r="R651" s="1725"/>
      <c r="S651" s="1725"/>
      <c r="T651" s="1725"/>
      <c r="U651" s="1725"/>
      <c r="V651" s="1725"/>
      <c r="W651" s="1725"/>
      <c r="X651" s="1725"/>
      <c r="Y651" s="1725"/>
      <c r="Z651" s="1725"/>
      <c r="AA651" s="1725"/>
      <c r="AB651" s="1725"/>
      <c r="AC651" s="1725"/>
      <c r="AD651" s="1725"/>
      <c r="AE651" s="1592"/>
      <c r="AF651" s="1593"/>
      <c r="AG651" s="1593"/>
      <c r="AH651" s="1593"/>
      <c r="AI651" s="1593"/>
      <c r="AJ651" s="1593"/>
      <c r="AK651" s="1594"/>
      <c r="AL651" s="1592"/>
      <c r="AM651" s="1593"/>
      <c r="AN651" s="1593"/>
      <c r="AO651" s="1594"/>
      <c r="AP651" s="1595"/>
      <c r="AQ651" s="1595"/>
      <c r="AR651" s="1595"/>
      <c r="AS651" s="1595"/>
      <c r="AT651" s="1595"/>
      <c r="AU651" s="1595"/>
      <c r="AV651" s="1595"/>
      <c r="AW651" s="1595"/>
      <c r="AX651" s="238" t="s">
        <v>386</v>
      </c>
      <c r="AY651" s="1595"/>
      <c r="AZ651" s="1595"/>
      <c r="BA651" s="1595"/>
      <c r="BB651" s="1595"/>
      <c r="BC651" s="1595"/>
      <c r="BD651" s="1595"/>
      <c r="BE651" s="1595"/>
      <c r="BF651" s="1595"/>
      <c r="BG651" s="45"/>
      <c r="BH651" s="80"/>
      <c r="BI651" s="80"/>
      <c r="BJ651" s="80"/>
    </row>
    <row r="652" spans="1:62" ht="12.95" customHeight="1" x14ac:dyDescent="0.15">
      <c r="A652" s="1643"/>
      <c r="B652" s="1644"/>
      <c r="C652" s="1644"/>
      <c r="D652" s="1644"/>
      <c r="E652" s="1644"/>
      <c r="F652" s="1644"/>
      <c r="G652" s="1644"/>
      <c r="H652" s="1722"/>
      <c r="I652" s="1723"/>
      <c r="J652" s="1723"/>
      <c r="K652" s="1723"/>
      <c r="L652" s="1723"/>
      <c r="M652" s="1723"/>
      <c r="N652" s="1724"/>
      <c r="O652" s="1726"/>
      <c r="P652" s="1726"/>
      <c r="Q652" s="1726"/>
      <c r="R652" s="1726"/>
      <c r="S652" s="1726"/>
      <c r="T652" s="1726"/>
      <c r="U652" s="1726"/>
      <c r="V652" s="1726"/>
      <c r="W652" s="1726"/>
      <c r="X652" s="1726"/>
      <c r="Y652" s="1726"/>
      <c r="Z652" s="1726"/>
      <c r="AA652" s="1726"/>
      <c r="AB652" s="1726"/>
      <c r="AC652" s="1726"/>
      <c r="AD652" s="1726"/>
      <c r="AE652" s="1592"/>
      <c r="AF652" s="1593"/>
      <c r="AG652" s="1593"/>
      <c r="AH652" s="1593"/>
      <c r="AI652" s="1593"/>
      <c r="AJ652" s="1593"/>
      <c r="AK652" s="1594"/>
      <c r="AL652" s="1592"/>
      <c r="AM652" s="1593"/>
      <c r="AN652" s="1593"/>
      <c r="AO652" s="1594"/>
      <c r="AP652" s="1595"/>
      <c r="AQ652" s="1595"/>
      <c r="AR652" s="1595"/>
      <c r="AS652" s="1595"/>
      <c r="AT652" s="1595"/>
      <c r="AU652" s="1595"/>
      <c r="AV652" s="1595"/>
      <c r="AW652" s="1595"/>
      <c r="AX652" s="238" t="s">
        <v>386</v>
      </c>
      <c r="AY652" s="1595"/>
      <c r="AZ652" s="1595"/>
      <c r="BA652" s="1595"/>
      <c r="BB652" s="1595"/>
      <c r="BC652" s="1595"/>
      <c r="BD652" s="1595"/>
      <c r="BE652" s="1595"/>
      <c r="BF652" s="1595"/>
      <c r="BG652" s="45"/>
      <c r="BH652" s="80"/>
      <c r="BI652" s="80"/>
      <c r="BJ652" s="80"/>
    </row>
    <row r="653" spans="1:62" ht="12.95" customHeight="1" x14ac:dyDescent="0.15">
      <c r="A653" s="1643"/>
      <c r="B653" s="1644"/>
      <c r="C653" s="1644"/>
      <c r="D653" s="1644"/>
      <c r="E653" s="1644"/>
      <c r="F653" s="1644"/>
      <c r="G653" s="1644"/>
      <c r="H653" s="1722"/>
      <c r="I653" s="1723"/>
      <c r="J653" s="1723"/>
      <c r="K653" s="1723"/>
      <c r="L653" s="1723"/>
      <c r="M653" s="1723"/>
      <c r="N653" s="1724"/>
      <c r="O653" s="1726"/>
      <c r="P653" s="1726"/>
      <c r="Q653" s="1726"/>
      <c r="R653" s="1726"/>
      <c r="S653" s="1726"/>
      <c r="T653" s="1726"/>
      <c r="U653" s="1726"/>
      <c r="V653" s="1726"/>
      <c r="W653" s="1726"/>
      <c r="X653" s="1726"/>
      <c r="Y653" s="1726"/>
      <c r="Z653" s="1726"/>
      <c r="AA653" s="1726"/>
      <c r="AB653" s="1726"/>
      <c r="AC653" s="1726"/>
      <c r="AD653" s="1726"/>
      <c r="AE653" s="1592"/>
      <c r="AF653" s="1593"/>
      <c r="AG653" s="1593"/>
      <c r="AH653" s="1593"/>
      <c r="AI653" s="1593"/>
      <c r="AJ653" s="1593"/>
      <c r="AK653" s="1594"/>
      <c r="AL653" s="1592"/>
      <c r="AM653" s="1593"/>
      <c r="AN653" s="1593"/>
      <c r="AO653" s="1594"/>
      <c r="AP653" s="1595"/>
      <c r="AQ653" s="1595"/>
      <c r="AR653" s="1595"/>
      <c r="AS653" s="1595"/>
      <c r="AT653" s="1595"/>
      <c r="AU653" s="1595"/>
      <c r="AV653" s="1595"/>
      <c r="AW653" s="1595"/>
      <c r="AX653" s="238" t="s">
        <v>386</v>
      </c>
      <c r="AY653" s="1595"/>
      <c r="AZ653" s="1595"/>
      <c r="BA653" s="1595"/>
      <c r="BB653" s="1595"/>
      <c r="BC653" s="1595"/>
      <c r="BD653" s="1595"/>
      <c r="BE653" s="1595"/>
      <c r="BF653" s="1595"/>
      <c r="BG653" s="45"/>
      <c r="BH653" s="80"/>
      <c r="BI653" s="80"/>
      <c r="BJ653" s="80"/>
    </row>
    <row r="654" spans="1:62" ht="12.95" customHeight="1" x14ac:dyDescent="0.15">
      <c r="A654" s="1648"/>
      <c r="B654" s="1649"/>
      <c r="C654" s="1649"/>
      <c r="D654" s="1649"/>
      <c r="E654" s="1649"/>
      <c r="F654" s="1649"/>
      <c r="G654" s="1649"/>
      <c r="H654" s="1722"/>
      <c r="I654" s="1723"/>
      <c r="J654" s="1723"/>
      <c r="K654" s="1723"/>
      <c r="L654" s="1723"/>
      <c r="M654" s="1723"/>
      <c r="N654" s="1724"/>
      <c r="O654" s="1727"/>
      <c r="P654" s="1727"/>
      <c r="Q654" s="1727"/>
      <c r="R654" s="1727"/>
      <c r="S654" s="1727"/>
      <c r="T654" s="1727"/>
      <c r="U654" s="1727"/>
      <c r="V654" s="1727"/>
      <c r="W654" s="1727"/>
      <c r="X654" s="1727"/>
      <c r="Y654" s="1727"/>
      <c r="Z654" s="1727"/>
      <c r="AA654" s="1727"/>
      <c r="AB654" s="1727"/>
      <c r="AC654" s="1727"/>
      <c r="AD654" s="1727"/>
      <c r="AE654" s="1592"/>
      <c r="AF654" s="1593"/>
      <c r="AG654" s="1593"/>
      <c r="AH654" s="1593"/>
      <c r="AI654" s="1593"/>
      <c r="AJ654" s="1593"/>
      <c r="AK654" s="1594"/>
      <c r="AL654" s="1592"/>
      <c r="AM654" s="1593"/>
      <c r="AN654" s="1593"/>
      <c r="AO654" s="1594"/>
      <c r="AP654" s="1595"/>
      <c r="AQ654" s="1595"/>
      <c r="AR654" s="1595"/>
      <c r="AS654" s="1595"/>
      <c r="AT654" s="1595"/>
      <c r="AU654" s="1595"/>
      <c r="AV654" s="1595"/>
      <c r="AW654" s="1595"/>
      <c r="AX654" s="238" t="s">
        <v>386</v>
      </c>
      <c r="AY654" s="1595"/>
      <c r="AZ654" s="1595"/>
      <c r="BA654" s="1595"/>
      <c r="BB654" s="1595"/>
      <c r="BC654" s="1595"/>
      <c r="BD654" s="1595"/>
      <c r="BE654" s="1595"/>
      <c r="BF654" s="1595"/>
      <c r="BG654" s="45"/>
      <c r="BH654" s="80"/>
      <c r="BI654" s="80"/>
      <c r="BJ654" s="80"/>
    </row>
    <row r="655" spans="1:62" ht="12.95" customHeight="1" x14ac:dyDescent="0.15">
      <c r="A655" s="1650"/>
      <c r="B655" s="1651"/>
      <c r="C655" s="1651"/>
      <c r="D655" s="1651"/>
      <c r="E655" s="1651"/>
      <c r="F655" s="1651"/>
      <c r="G655" s="1651"/>
      <c r="H655" s="966"/>
      <c r="I655" s="967"/>
      <c r="J655" s="967"/>
      <c r="K655" s="967"/>
      <c r="L655" s="967"/>
      <c r="M655" s="967"/>
      <c r="N655" s="968"/>
      <c r="O655" s="1728"/>
      <c r="P655" s="1728"/>
      <c r="Q655" s="1728"/>
      <c r="R655" s="1728"/>
      <c r="S655" s="1728"/>
      <c r="T655" s="1728"/>
      <c r="U655" s="1728"/>
      <c r="V655" s="1728"/>
      <c r="W655" s="1728"/>
      <c r="X655" s="1728"/>
      <c r="Y655" s="1728"/>
      <c r="Z655" s="1728"/>
      <c r="AA655" s="1728"/>
      <c r="AB655" s="1728"/>
      <c r="AC655" s="1728"/>
      <c r="AD655" s="1728"/>
      <c r="AE655" s="1592"/>
      <c r="AF655" s="1593"/>
      <c r="AG655" s="1593"/>
      <c r="AH655" s="1593"/>
      <c r="AI655" s="1593"/>
      <c r="AJ655" s="1593"/>
      <c r="AK655" s="1594"/>
      <c r="AL655" s="1592"/>
      <c r="AM655" s="1593"/>
      <c r="AN655" s="1593"/>
      <c r="AO655" s="1594"/>
      <c r="AP655" s="1595"/>
      <c r="AQ655" s="1595"/>
      <c r="AR655" s="1595"/>
      <c r="AS655" s="1595"/>
      <c r="AT655" s="1595"/>
      <c r="AU655" s="1595"/>
      <c r="AV655" s="1595"/>
      <c r="AW655" s="1595"/>
      <c r="AX655" s="238" t="s">
        <v>386</v>
      </c>
      <c r="AY655" s="1595"/>
      <c r="AZ655" s="1595"/>
      <c r="BA655" s="1595"/>
      <c r="BB655" s="1595"/>
      <c r="BC655" s="1595"/>
      <c r="BD655" s="1595"/>
      <c r="BE655" s="1595"/>
      <c r="BF655" s="1595"/>
      <c r="BG655" s="45"/>
      <c r="BH655" s="80"/>
      <c r="BI655" s="80"/>
      <c r="BJ655" s="80"/>
    </row>
    <row r="656" spans="1:62" ht="12.95" customHeight="1" x14ac:dyDescent="0.15">
      <c r="A656" s="1641"/>
      <c r="B656" s="1642"/>
      <c r="C656" s="1642"/>
      <c r="D656" s="1642"/>
      <c r="E656" s="1642"/>
      <c r="F656" s="1642"/>
      <c r="G656" s="1642"/>
      <c r="H656" s="963"/>
      <c r="I656" s="964"/>
      <c r="J656" s="964"/>
      <c r="K656" s="964"/>
      <c r="L656" s="964"/>
      <c r="M656" s="964"/>
      <c r="N656" s="965"/>
      <c r="O656" s="1725"/>
      <c r="P656" s="1725"/>
      <c r="Q656" s="1725"/>
      <c r="R656" s="1725"/>
      <c r="S656" s="1725"/>
      <c r="T656" s="1725"/>
      <c r="U656" s="1725"/>
      <c r="V656" s="1725"/>
      <c r="W656" s="1725"/>
      <c r="X656" s="1725"/>
      <c r="Y656" s="1725"/>
      <c r="Z656" s="1725"/>
      <c r="AA656" s="1725"/>
      <c r="AB656" s="1725"/>
      <c r="AC656" s="1725"/>
      <c r="AD656" s="1725"/>
      <c r="AE656" s="1592"/>
      <c r="AF656" s="1593"/>
      <c r="AG656" s="1593"/>
      <c r="AH656" s="1593"/>
      <c r="AI656" s="1593"/>
      <c r="AJ656" s="1593"/>
      <c r="AK656" s="1594"/>
      <c r="AL656" s="1592"/>
      <c r="AM656" s="1593"/>
      <c r="AN656" s="1593"/>
      <c r="AO656" s="1594"/>
      <c r="AP656" s="1595"/>
      <c r="AQ656" s="1595"/>
      <c r="AR656" s="1595"/>
      <c r="AS656" s="1595"/>
      <c r="AT656" s="1595"/>
      <c r="AU656" s="1595"/>
      <c r="AV656" s="1595"/>
      <c r="AW656" s="1595"/>
      <c r="AX656" s="238" t="s">
        <v>386</v>
      </c>
      <c r="AY656" s="1595"/>
      <c r="AZ656" s="1595"/>
      <c r="BA656" s="1595"/>
      <c r="BB656" s="1595"/>
      <c r="BC656" s="1595"/>
      <c r="BD656" s="1595"/>
      <c r="BE656" s="1595"/>
      <c r="BF656" s="1595"/>
      <c r="BG656" s="45"/>
      <c r="BH656" s="80"/>
      <c r="BI656" s="80"/>
      <c r="BJ656" s="80"/>
    </row>
    <row r="657" spans="1:62" ht="12.95" customHeight="1" x14ac:dyDescent="0.15">
      <c r="A657" s="1643"/>
      <c r="B657" s="1644"/>
      <c r="C657" s="1644"/>
      <c r="D657" s="1644"/>
      <c r="E657" s="1644"/>
      <c r="F657" s="1644"/>
      <c r="G657" s="1644"/>
      <c r="H657" s="1722"/>
      <c r="I657" s="1723"/>
      <c r="J657" s="1723"/>
      <c r="K657" s="1723"/>
      <c r="L657" s="1723"/>
      <c r="M657" s="1723"/>
      <c r="N657" s="1724"/>
      <c r="O657" s="1726"/>
      <c r="P657" s="1726"/>
      <c r="Q657" s="1726"/>
      <c r="R657" s="1726"/>
      <c r="S657" s="1726"/>
      <c r="T657" s="1726"/>
      <c r="U657" s="1726"/>
      <c r="V657" s="1726"/>
      <c r="W657" s="1726"/>
      <c r="X657" s="1726"/>
      <c r="Y657" s="1726"/>
      <c r="Z657" s="1726"/>
      <c r="AA657" s="1726"/>
      <c r="AB657" s="1726"/>
      <c r="AC657" s="1726"/>
      <c r="AD657" s="1726"/>
      <c r="AE657" s="1592"/>
      <c r="AF657" s="1593"/>
      <c r="AG657" s="1593"/>
      <c r="AH657" s="1593"/>
      <c r="AI657" s="1593"/>
      <c r="AJ657" s="1593"/>
      <c r="AK657" s="1594"/>
      <c r="AL657" s="1592"/>
      <c r="AM657" s="1593"/>
      <c r="AN657" s="1593"/>
      <c r="AO657" s="1594"/>
      <c r="AP657" s="1595"/>
      <c r="AQ657" s="1595"/>
      <c r="AR657" s="1595"/>
      <c r="AS657" s="1595"/>
      <c r="AT657" s="1595"/>
      <c r="AU657" s="1595"/>
      <c r="AV657" s="1595"/>
      <c r="AW657" s="1595"/>
      <c r="AX657" s="238" t="s">
        <v>386</v>
      </c>
      <c r="AY657" s="1595"/>
      <c r="AZ657" s="1595"/>
      <c r="BA657" s="1595"/>
      <c r="BB657" s="1595"/>
      <c r="BC657" s="1595"/>
      <c r="BD657" s="1595"/>
      <c r="BE657" s="1595"/>
      <c r="BF657" s="1595"/>
      <c r="BG657" s="45"/>
      <c r="BH657" s="80"/>
      <c r="BI657" s="80"/>
      <c r="BJ657" s="80"/>
    </row>
    <row r="658" spans="1:62" ht="12.95" customHeight="1" x14ac:dyDescent="0.15">
      <c r="A658" s="1643"/>
      <c r="B658" s="1644"/>
      <c r="C658" s="1644"/>
      <c r="D658" s="1644"/>
      <c r="E658" s="1644"/>
      <c r="F658" s="1644"/>
      <c r="G658" s="1644"/>
      <c r="H658" s="1722"/>
      <c r="I658" s="1723"/>
      <c r="J658" s="1723"/>
      <c r="K658" s="1723"/>
      <c r="L658" s="1723"/>
      <c r="M658" s="1723"/>
      <c r="N658" s="1724"/>
      <c r="O658" s="1726"/>
      <c r="P658" s="1726"/>
      <c r="Q658" s="1726"/>
      <c r="R658" s="1726"/>
      <c r="S658" s="1726"/>
      <c r="T658" s="1726"/>
      <c r="U658" s="1726"/>
      <c r="V658" s="1726"/>
      <c r="W658" s="1726"/>
      <c r="X658" s="1726"/>
      <c r="Y658" s="1726"/>
      <c r="Z658" s="1726"/>
      <c r="AA658" s="1726"/>
      <c r="AB658" s="1726"/>
      <c r="AC658" s="1726"/>
      <c r="AD658" s="1726"/>
      <c r="AE658" s="1592"/>
      <c r="AF658" s="1593"/>
      <c r="AG658" s="1593"/>
      <c r="AH658" s="1593"/>
      <c r="AI658" s="1593"/>
      <c r="AJ658" s="1593"/>
      <c r="AK658" s="1594"/>
      <c r="AL658" s="1592"/>
      <c r="AM658" s="1593"/>
      <c r="AN658" s="1593"/>
      <c r="AO658" s="1594"/>
      <c r="AP658" s="1595"/>
      <c r="AQ658" s="1595"/>
      <c r="AR658" s="1595"/>
      <c r="AS658" s="1595"/>
      <c r="AT658" s="1595"/>
      <c r="AU658" s="1595"/>
      <c r="AV658" s="1595"/>
      <c r="AW658" s="1595"/>
      <c r="AX658" s="238" t="s">
        <v>386</v>
      </c>
      <c r="AY658" s="1595"/>
      <c r="AZ658" s="1595"/>
      <c r="BA658" s="1595"/>
      <c r="BB658" s="1595"/>
      <c r="BC658" s="1595"/>
      <c r="BD658" s="1595"/>
      <c r="BE658" s="1595"/>
      <c r="BF658" s="1595"/>
      <c r="BG658" s="45"/>
      <c r="BH658" s="80"/>
      <c r="BI658" s="80"/>
      <c r="BJ658" s="80"/>
    </row>
    <row r="659" spans="1:62" ht="12.95" customHeight="1" x14ac:dyDescent="0.15">
      <c r="A659" s="1648"/>
      <c r="B659" s="1649"/>
      <c r="C659" s="1649"/>
      <c r="D659" s="1649"/>
      <c r="E659" s="1649"/>
      <c r="F659" s="1649"/>
      <c r="G659" s="1649"/>
      <c r="H659" s="1722"/>
      <c r="I659" s="1723"/>
      <c r="J659" s="1723"/>
      <c r="K659" s="1723"/>
      <c r="L659" s="1723"/>
      <c r="M659" s="1723"/>
      <c r="N659" s="1724"/>
      <c r="O659" s="1727"/>
      <c r="P659" s="1727"/>
      <c r="Q659" s="1727"/>
      <c r="R659" s="1727"/>
      <c r="S659" s="1727"/>
      <c r="T659" s="1727"/>
      <c r="U659" s="1727"/>
      <c r="V659" s="1727"/>
      <c r="W659" s="1727"/>
      <c r="X659" s="1727"/>
      <c r="Y659" s="1727"/>
      <c r="Z659" s="1727"/>
      <c r="AA659" s="1727"/>
      <c r="AB659" s="1727"/>
      <c r="AC659" s="1727"/>
      <c r="AD659" s="1727"/>
      <c r="AE659" s="1592"/>
      <c r="AF659" s="1593"/>
      <c r="AG659" s="1593"/>
      <c r="AH659" s="1593"/>
      <c r="AI659" s="1593"/>
      <c r="AJ659" s="1593"/>
      <c r="AK659" s="1594"/>
      <c r="AL659" s="1592"/>
      <c r="AM659" s="1593"/>
      <c r="AN659" s="1593"/>
      <c r="AO659" s="1594"/>
      <c r="AP659" s="1595"/>
      <c r="AQ659" s="1595"/>
      <c r="AR659" s="1595"/>
      <c r="AS659" s="1595"/>
      <c r="AT659" s="1595"/>
      <c r="AU659" s="1595"/>
      <c r="AV659" s="1595"/>
      <c r="AW659" s="1595"/>
      <c r="AX659" s="238" t="s">
        <v>386</v>
      </c>
      <c r="AY659" s="1595"/>
      <c r="AZ659" s="1595"/>
      <c r="BA659" s="1595"/>
      <c r="BB659" s="1595"/>
      <c r="BC659" s="1595"/>
      <c r="BD659" s="1595"/>
      <c r="BE659" s="1595"/>
      <c r="BF659" s="1595"/>
      <c r="BG659" s="45"/>
      <c r="BH659" s="80"/>
      <c r="BI659" s="80"/>
      <c r="BJ659" s="80"/>
    </row>
    <row r="660" spans="1:62" ht="12.95" customHeight="1" x14ac:dyDescent="0.15">
      <c r="A660" s="1650"/>
      <c r="B660" s="1651"/>
      <c r="C660" s="1651"/>
      <c r="D660" s="1651"/>
      <c r="E660" s="1651"/>
      <c r="F660" s="1651"/>
      <c r="G660" s="1651"/>
      <c r="H660" s="966"/>
      <c r="I660" s="967"/>
      <c r="J660" s="967"/>
      <c r="K660" s="967"/>
      <c r="L660" s="967"/>
      <c r="M660" s="967"/>
      <c r="N660" s="968"/>
      <c r="O660" s="1728"/>
      <c r="P660" s="1728"/>
      <c r="Q660" s="1728"/>
      <c r="R660" s="1728"/>
      <c r="S660" s="1728"/>
      <c r="T660" s="1728"/>
      <c r="U660" s="1728"/>
      <c r="V660" s="1728"/>
      <c r="W660" s="1728"/>
      <c r="X660" s="1728"/>
      <c r="Y660" s="1728"/>
      <c r="Z660" s="1728"/>
      <c r="AA660" s="1728"/>
      <c r="AB660" s="1728"/>
      <c r="AC660" s="1728"/>
      <c r="AD660" s="1728"/>
      <c r="AE660" s="1592"/>
      <c r="AF660" s="1593"/>
      <c r="AG660" s="1593"/>
      <c r="AH660" s="1593"/>
      <c r="AI660" s="1593"/>
      <c r="AJ660" s="1593"/>
      <c r="AK660" s="1594"/>
      <c r="AL660" s="1592"/>
      <c r="AM660" s="1593"/>
      <c r="AN660" s="1593"/>
      <c r="AO660" s="1594"/>
      <c r="AP660" s="1595"/>
      <c r="AQ660" s="1595"/>
      <c r="AR660" s="1595"/>
      <c r="AS660" s="1595"/>
      <c r="AT660" s="1595"/>
      <c r="AU660" s="1595"/>
      <c r="AV660" s="1595"/>
      <c r="AW660" s="1595"/>
      <c r="AX660" s="238" t="s">
        <v>386</v>
      </c>
      <c r="AY660" s="1595"/>
      <c r="AZ660" s="1595"/>
      <c r="BA660" s="1595"/>
      <c r="BB660" s="1595"/>
      <c r="BC660" s="1595"/>
      <c r="BD660" s="1595"/>
      <c r="BE660" s="1595"/>
      <c r="BF660" s="1595"/>
      <c r="BG660" s="45"/>
      <c r="BH660" s="80"/>
      <c r="BI660" s="80"/>
      <c r="BJ660" s="80"/>
    </row>
    <row r="661" spans="1:62" ht="12.95" customHeight="1" x14ac:dyDescent="0.15">
      <c r="A661" s="1641"/>
      <c r="B661" s="1642"/>
      <c r="C661" s="1642"/>
      <c r="D661" s="1642"/>
      <c r="E661" s="1642"/>
      <c r="F661" s="1642"/>
      <c r="G661" s="1642"/>
      <c r="H661" s="963"/>
      <c r="I661" s="964"/>
      <c r="J661" s="964"/>
      <c r="K661" s="964"/>
      <c r="L661" s="964"/>
      <c r="M661" s="964"/>
      <c r="N661" s="965"/>
      <c r="O661" s="1725"/>
      <c r="P661" s="1725"/>
      <c r="Q661" s="1725"/>
      <c r="R661" s="1725"/>
      <c r="S661" s="1725"/>
      <c r="T661" s="1725"/>
      <c r="U661" s="1725"/>
      <c r="V661" s="1725"/>
      <c r="W661" s="1725"/>
      <c r="X661" s="1725"/>
      <c r="Y661" s="1725"/>
      <c r="Z661" s="1725"/>
      <c r="AA661" s="1725"/>
      <c r="AB661" s="1725"/>
      <c r="AC661" s="1725"/>
      <c r="AD661" s="1725"/>
      <c r="AE661" s="1592"/>
      <c r="AF661" s="1593"/>
      <c r="AG661" s="1593"/>
      <c r="AH661" s="1593"/>
      <c r="AI661" s="1593"/>
      <c r="AJ661" s="1593"/>
      <c r="AK661" s="1594"/>
      <c r="AL661" s="1592"/>
      <c r="AM661" s="1593"/>
      <c r="AN661" s="1593"/>
      <c r="AO661" s="1594"/>
      <c r="AP661" s="1595"/>
      <c r="AQ661" s="1595"/>
      <c r="AR661" s="1595"/>
      <c r="AS661" s="1595"/>
      <c r="AT661" s="1595"/>
      <c r="AU661" s="1595"/>
      <c r="AV661" s="1595"/>
      <c r="AW661" s="1595"/>
      <c r="AX661" s="238" t="s">
        <v>386</v>
      </c>
      <c r="AY661" s="1595"/>
      <c r="AZ661" s="1595"/>
      <c r="BA661" s="1595"/>
      <c r="BB661" s="1595"/>
      <c r="BC661" s="1595"/>
      <c r="BD661" s="1595"/>
      <c r="BE661" s="1595"/>
      <c r="BF661" s="1595"/>
      <c r="BG661" s="45"/>
      <c r="BH661" s="80"/>
      <c r="BI661" s="80"/>
      <c r="BJ661" s="80"/>
    </row>
    <row r="662" spans="1:62" ht="12.95" customHeight="1" x14ac:dyDescent="0.15">
      <c r="A662" s="1643"/>
      <c r="B662" s="1644"/>
      <c r="C662" s="1644"/>
      <c r="D662" s="1644"/>
      <c r="E662" s="1644"/>
      <c r="F662" s="1644"/>
      <c r="G662" s="1644"/>
      <c r="H662" s="1722"/>
      <c r="I662" s="1723"/>
      <c r="J662" s="1723"/>
      <c r="K662" s="1723"/>
      <c r="L662" s="1723"/>
      <c r="M662" s="1723"/>
      <c r="N662" s="1724"/>
      <c r="O662" s="1726"/>
      <c r="P662" s="1726"/>
      <c r="Q662" s="1726"/>
      <c r="R662" s="1726"/>
      <c r="S662" s="1726"/>
      <c r="T662" s="1726"/>
      <c r="U662" s="1726"/>
      <c r="V662" s="1726"/>
      <c r="W662" s="1726"/>
      <c r="X662" s="1726"/>
      <c r="Y662" s="1726"/>
      <c r="Z662" s="1726"/>
      <c r="AA662" s="1726"/>
      <c r="AB662" s="1726"/>
      <c r="AC662" s="1726"/>
      <c r="AD662" s="1726"/>
      <c r="AE662" s="1592"/>
      <c r="AF662" s="1593"/>
      <c r="AG662" s="1593"/>
      <c r="AH662" s="1593"/>
      <c r="AI662" s="1593"/>
      <c r="AJ662" s="1593"/>
      <c r="AK662" s="1594"/>
      <c r="AL662" s="1592"/>
      <c r="AM662" s="1593"/>
      <c r="AN662" s="1593"/>
      <c r="AO662" s="1594"/>
      <c r="AP662" s="1595"/>
      <c r="AQ662" s="1595"/>
      <c r="AR662" s="1595"/>
      <c r="AS662" s="1595"/>
      <c r="AT662" s="1595"/>
      <c r="AU662" s="1595"/>
      <c r="AV662" s="1595"/>
      <c r="AW662" s="1595"/>
      <c r="AX662" s="238" t="s">
        <v>386</v>
      </c>
      <c r="AY662" s="1595"/>
      <c r="AZ662" s="1595"/>
      <c r="BA662" s="1595"/>
      <c r="BB662" s="1595"/>
      <c r="BC662" s="1595"/>
      <c r="BD662" s="1595"/>
      <c r="BE662" s="1595"/>
      <c r="BF662" s="1595"/>
      <c r="BG662" s="45"/>
      <c r="BH662" s="80"/>
      <c r="BI662" s="80"/>
      <c r="BJ662" s="80"/>
    </row>
    <row r="663" spans="1:62" ht="12.95" customHeight="1" x14ac:dyDescent="0.15">
      <c r="A663" s="1643"/>
      <c r="B663" s="1644"/>
      <c r="C663" s="1644"/>
      <c r="D663" s="1644"/>
      <c r="E663" s="1644"/>
      <c r="F663" s="1644"/>
      <c r="G663" s="1644"/>
      <c r="H663" s="1722"/>
      <c r="I663" s="1723"/>
      <c r="J663" s="1723"/>
      <c r="K663" s="1723"/>
      <c r="L663" s="1723"/>
      <c r="M663" s="1723"/>
      <c r="N663" s="1724"/>
      <c r="O663" s="1726"/>
      <c r="P663" s="1726"/>
      <c r="Q663" s="1726"/>
      <c r="R663" s="1726"/>
      <c r="S663" s="1726"/>
      <c r="T663" s="1726"/>
      <c r="U663" s="1726"/>
      <c r="V663" s="1726"/>
      <c r="W663" s="1726"/>
      <c r="X663" s="1726"/>
      <c r="Y663" s="1726"/>
      <c r="Z663" s="1726"/>
      <c r="AA663" s="1726"/>
      <c r="AB663" s="1726"/>
      <c r="AC663" s="1726"/>
      <c r="AD663" s="1726"/>
      <c r="AE663" s="1592"/>
      <c r="AF663" s="1593"/>
      <c r="AG663" s="1593"/>
      <c r="AH663" s="1593"/>
      <c r="AI663" s="1593"/>
      <c r="AJ663" s="1593"/>
      <c r="AK663" s="1594"/>
      <c r="AL663" s="1592"/>
      <c r="AM663" s="1593"/>
      <c r="AN663" s="1593"/>
      <c r="AO663" s="1594"/>
      <c r="AP663" s="1595"/>
      <c r="AQ663" s="1595"/>
      <c r="AR663" s="1595"/>
      <c r="AS663" s="1595"/>
      <c r="AT663" s="1595"/>
      <c r="AU663" s="1595"/>
      <c r="AV663" s="1595"/>
      <c r="AW663" s="1595"/>
      <c r="AX663" s="238" t="s">
        <v>386</v>
      </c>
      <c r="AY663" s="1595"/>
      <c r="AZ663" s="1595"/>
      <c r="BA663" s="1595"/>
      <c r="BB663" s="1595"/>
      <c r="BC663" s="1595"/>
      <c r="BD663" s="1595"/>
      <c r="BE663" s="1595"/>
      <c r="BF663" s="1595"/>
      <c r="BG663" s="45"/>
      <c r="BH663" s="80"/>
      <c r="BI663" s="80"/>
      <c r="BJ663" s="80"/>
    </row>
    <row r="664" spans="1:62" ht="12.95" customHeight="1" x14ac:dyDescent="0.15">
      <c r="A664" s="1648"/>
      <c r="B664" s="1649"/>
      <c r="C664" s="1649"/>
      <c r="D664" s="1649"/>
      <c r="E664" s="1649"/>
      <c r="F664" s="1649"/>
      <c r="G664" s="1649"/>
      <c r="H664" s="1722"/>
      <c r="I664" s="1723"/>
      <c r="J664" s="1723"/>
      <c r="K664" s="1723"/>
      <c r="L664" s="1723"/>
      <c r="M664" s="1723"/>
      <c r="N664" s="1724"/>
      <c r="O664" s="1727"/>
      <c r="P664" s="1727"/>
      <c r="Q664" s="1727"/>
      <c r="R664" s="1727"/>
      <c r="S664" s="1727"/>
      <c r="T664" s="1727"/>
      <c r="U664" s="1727"/>
      <c r="V664" s="1727"/>
      <c r="W664" s="1727"/>
      <c r="X664" s="1727"/>
      <c r="Y664" s="1727"/>
      <c r="Z664" s="1727"/>
      <c r="AA664" s="1727"/>
      <c r="AB664" s="1727"/>
      <c r="AC664" s="1727"/>
      <c r="AD664" s="1727"/>
      <c r="AE664" s="1592"/>
      <c r="AF664" s="1593"/>
      <c r="AG664" s="1593"/>
      <c r="AH664" s="1593"/>
      <c r="AI664" s="1593"/>
      <c r="AJ664" s="1593"/>
      <c r="AK664" s="1594"/>
      <c r="AL664" s="1592"/>
      <c r="AM664" s="1593"/>
      <c r="AN664" s="1593"/>
      <c r="AO664" s="1594"/>
      <c r="AP664" s="1595"/>
      <c r="AQ664" s="1595"/>
      <c r="AR664" s="1595"/>
      <c r="AS664" s="1595"/>
      <c r="AT664" s="1595"/>
      <c r="AU664" s="1595"/>
      <c r="AV664" s="1595"/>
      <c r="AW664" s="1595"/>
      <c r="AX664" s="238" t="s">
        <v>386</v>
      </c>
      <c r="AY664" s="1595"/>
      <c r="AZ664" s="1595"/>
      <c r="BA664" s="1595"/>
      <c r="BB664" s="1595"/>
      <c r="BC664" s="1595"/>
      <c r="BD664" s="1595"/>
      <c r="BE664" s="1595"/>
      <c r="BF664" s="1595"/>
      <c r="BG664" s="45"/>
      <c r="BH664" s="80"/>
      <c r="BI664" s="80"/>
      <c r="BJ664" s="80"/>
    </row>
    <row r="665" spans="1:62" ht="12.95" customHeight="1" x14ac:dyDescent="0.15">
      <c r="A665" s="1650"/>
      <c r="B665" s="1651"/>
      <c r="C665" s="1651"/>
      <c r="D665" s="1651"/>
      <c r="E665" s="1651"/>
      <c r="F665" s="1651"/>
      <c r="G665" s="1651"/>
      <c r="H665" s="966"/>
      <c r="I665" s="967"/>
      <c r="J665" s="967"/>
      <c r="K665" s="967"/>
      <c r="L665" s="967"/>
      <c r="M665" s="967"/>
      <c r="N665" s="968"/>
      <c r="O665" s="1728"/>
      <c r="P665" s="1728"/>
      <c r="Q665" s="1728"/>
      <c r="R665" s="1728"/>
      <c r="S665" s="1728"/>
      <c r="T665" s="1728"/>
      <c r="U665" s="1728"/>
      <c r="V665" s="1728"/>
      <c r="W665" s="1728"/>
      <c r="X665" s="1728"/>
      <c r="Y665" s="1728"/>
      <c r="Z665" s="1728"/>
      <c r="AA665" s="1728"/>
      <c r="AB665" s="1728"/>
      <c r="AC665" s="1728"/>
      <c r="AD665" s="1728"/>
      <c r="AE665" s="1592"/>
      <c r="AF665" s="1593"/>
      <c r="AG665" s="1593"/>
      <c r="AH665" s="1593"/>
      <c r="AI665" s="1593"/>
      <c r="AJ665" s="1593"/>
      <c r="AK665" s="1594"/>
      <c r="AL665" s="1592"/>
      <c r="AM665" s="1593"/>
      <c r="AN665" s="1593"/>
      <c r="AO665" s="1594"/>
      <c r="AP665" s="1595"/>
      <c r="AQ665" s="1595"/>
      <c r="AR665" s="1595"/>
      <c r="AS665" s="1595"/>
      <c r="AT665" s="1595"/>
      <c r="AU665" s="1595"/>
      <c r="AV665" s="1595"/>
      <c r="AW665" s="1595"/>
      <c r="AX665" s="238" t="s">
        <v>386</v>
      </c>
      <c r="AY665" s="1595"/>
      <c r="AZ665" s="1595"/>
      <c r="BA665" s="1595"/>
      <c r="BB665" s="1595"/>
      <c r="BC665" s="1595"/>
      <c r="BD665" s="1595"/>
      <c r="BE665" s="1595"/>
      <c r="BF665" s="1595"/>
      <c r="BG665" s="45"/>
      <c r="BH665" s="80"/>
      <c r="BI665" s="80"/>
      <c r="BJ665" s="80"/>
    </row>
    <row r="666" spans="1:62" ht="12.95" customHeight="1" x14ac:dyDescent="0.15">
      <c r="A666" s="1641"/>
      <c r="B666" s="1642"/>
      <c r="C666" s="1642"/>
      <c r="D666" s="1642"/>
      <c r="E666" s="1642"/>
      <c r="F666" s="1642"/>
      <c r="G666" s="1642"/>
      <c r="H666" s="963"/>
      <c r="I666" s="964"/>
      <c r="J666" s="964"/>
      <c r="K666" s="964"/>
      <c r="L666" s="964"/>
      <c r="M666" s="964"/>
      <c r="N666" s="965"/>
      <c r="O666" s="1725"/>
      <c r="P666" s="1725"/>
      <c r="Q666" s="1725"/>
      <c r="R666" s="1725"/>
      <c r="S666" s="1725"/>
      <c r="T666" s="1725"/>
      <c r="U666" s="1725"/>
      <c r="V666" s="1725"/>
      <c r="W666" s="1725"/>
      <c r="X666" s="1725"/>
      <c r="Y666" s="1725"/>
      <c r="Z666" s="1725"/>
      <c r="AA666" s="1725"/>
      <c r="AB666" s="1725"/>
      <c r="AC666" s="1725"/>
      <c r="AD666" s="1725"/>
      <c r="AE666" s="1592"/>
      <c r="AF666" s="1593"/>
      <c r="AG666" s="1593"/>
      <c r="AH666" s="1593"/>
      <c r="AI666" s="1593"/>
      <c r="AJ666" s="1593"/>
      <c r="AK666" s="1594"/>
      <c r="AL666" s="1592"/>
      <c r="AM666" s="1593"/>
      <c r="AN666" s="1593"/>
      <c r="AO666" s="1594"/>
      <c r="AP666" s="1595"/>
      <c r="AQ666" s="1595"/>
      <c r="AR666" s="1595"/>
      <c r="AS666" s="1595"/>
      <c r="AT666" s="1595"/>
      <c r="AU666" s="1595"/>
      <c r="AV666" s="1595"/>
      <c r="AW666" s="1595"/>
      <c r="AX666" s="238" t="s">
        <v>386</v>
      </c>
      <c r="AY666" s="1595"/>
      <c r="AZ666" s="1595"/>
      <c r="BA666" s="1595"/>
      <c r="BB666" s="1595"/>
      <c r="BC666" s="1595"/>
      <c r="BD666" s="1595"/>
      <c r="BE666" s="1595"/>
      <c r="BF666" s="1595"/>
      <c r="BG666" s="45"/>
      <c r="BH666" s="80"/>
      <c r="BI666" s="80"/>
      <c r="BJ666" s="80"/>
    </row>
    <row r="667" spans="1:62" ht="12.95" customHeight="1" x14ac:dyDescent="0.15">
      <c r="A667" s="1643"/>
      <c r="B667" s="1644"/>
      <c r="C667" s="1644"/>
      <c r="D667" s="1644"/>
      <c r="E667" s="1644"/>
      <c r="F667" s="1644"/>
      <c r="G667" s="1644"/>
      <c r="H667" s="1722"/>
      <c r="I667" s="1723"/>
      <c r="J667" s="1723"/>
      <c r="K667" s="1723"/>
      <c r="L667" s="1723"/>
      <c r="M667" s="1723"/>
      <c r="N667" s="1724"/>
      <c r="O667" s="1726"/>
      <c r="P667" s="1726"/>
      <c r="Q667" s="1726"/>
      <c r="R667" s="1726"/>
      <c r="S667" s="1726"/>
      <c r="T667" s="1726"/>
      <c r="U667" s="1726"/>
      <c r="V667" s="1726"/>
      <c r="W667" s="1726"/>
      <c r="X667" s="1726"/>
      <c r="Y667" s="1726"/>
      <c r="Z667" s="1726"/>
      <c r="AA667" s="1726"/>
      <c r="AB667" s="1726"/>
      <c r="AC667" s="1726"/>
      <c r="AD667" s="1726"/>
      <c r="AE667" s="1592"/>
      <c r="AF667" s="1593"/>
      <c r="AG667" s="1593"/>
      <c r="AH667" s="1593"/>
      <c r="AI667" s="1593"/>
      <c r="AJ667" s="1593"/>
      <c r="AK667" s="1594"/>
      <c r="AL667" s="1592"/>
      <c r="AM667" s="1593"/>
      <c r="AN667" s="1593"/>
      <c r="AO667" s="1594"/>
      <c r="AP667" s="1595"/>
      <c r="AQ667" s="1595"/>
      <c r="AR667" s="1595"/>
      <c r="AS667" s="1595"/>
      <c r="AT667" s="1595"/>
      <c r="AU667" s="1595"/>
      <c r="AV667" s="1595"/>
      <c r="AW667" s="1595"/>
      <c r="AX667" s="238" t="s">
        <v>386</v>
      </c>
      <c r="AY667" s="1595"/>
      <c r="AZ667" s="1595"/>
      <c r="BA667" s="1595"/>
      <c r="BB667" s="1595"/>
      <c r="BC667" s="1595"/>
      <c r="BD667" s="1595"/>
      <c r="BE667" s="1595"/>
      <c r="BF667" s="1595"/>
      <c r="BG667" s="45"/>
      <c r="BH667" s="80"/>
      <c r="BI667" s="80"/>
      <c r="BJ667" s="80"/>
    </row>
    <row r="668" spans="1:62" ht="12.95" customHeight="1" x14ac:dyDescent="0.15">
      <c r="A668" s="1643"/>
      <c r="B668" s="1644"/>
      <c r="C668" s="1644"/>
      <c r="D668" s="1644"/>
      <c r="E668" s="1644"/>
      <c r="F668" s="1644"/>
      <c r="G668" s="1644"/>
      <c r="H668" s="1722"/>
      <c r="I668" s="1723"/>
      <c r="J668" s="1723"/>
      <c r="K668" s="1723"/>
      <c r="L668" s="1723"/>
      <c r="M668" s="1723"/>
      <c r="N668" s="1724"/>
      <c r="O668" s="1726"/>
      <c r="P668" s="1726"/>
      <c r="Q668" s="1726"/>
      <c r="R668" s="1726"/>
      <c r="S668" s="1726"/>
      <c r="T668" s="1726"/>
      <c r="U668" s="1726"/>
      <c r="V668" s="1726"/>
      <c r="W668" s="1726"/>
      <c r="X668" s="1726"/>
      <c r="Y668" s="1726"/>
      <c r="Z668" s="1726"/>
      <c r="AA668" s="1726"/>
      <c r="AB668" s="1726"/>
      <c r="AC668" s="1726"/>
      <c r="AD668" s="1726"/>
      <c r="AE668" s="1592"/>
      <c r="AF668" s="1593"/>
      <c r="AG668" s="1593"/>
      <c r="AH668" s="1593"/>
      <c r="AI668" s="1593"/>
      <c r="AJ668" s="1593"/>
      <c r="AK668" s="1594"/>
      <c r="AL668" s="1592"/>
      <c r="AM668" s="1593"/>
      <c r="AN668" s="1593"/>
      <c r="AO668" s="1594"/>
      <c r="AP668" s="1595"/>
      <c r="AQ668" s="1595"/>
      <c r="AR668" s="1595"/>
      <c r="AS668" s="1595"/>
      <c r="AT668" s="1595"/>
      <c r="AU668" s="1595"/>
      <c r="AV668" s="1595"/>
      <c r="AW668" s="1595"/>
      <c r="AX668" s="238" t="s">
        <v>386</v>
      </c>
      <c r="AY668" s="1595"/>
      <c r="AZ668" s="1595"/>
      <c r="BA668" s="1595"/>
      <c r="BB668" s="1595"/>
      <c r="BC668" s="1595"/>
      <c r="BD668" s="1595"/>
      <c r="BE668" s="1595"/>
      <c r="BF668" s="1595"/>
      <c r="BG668" s="45"/>
      <c r="BH668" s="80"/>
      <c r="BI668" s="80"/>
      <c r="BJ668" s="80"/>
    </row>
    <row r="669" spans="1:62" ht="12.95" customHeight="1" x14ac:dyDescent="0.15">
      <c r="A669" s="1648"/>
      <c r="B669" s="1649"/>
      <c r="C669" s="1649"/>
      <c r="D669" s="1649"/>
      <c r="E669" s="1649"/>
      <c r="F669" s="1649"/>
      <c r="G669" s="1649"/>
      <c r="H669" s="1722"/>
      <c r="I669" s="1723"/>
      <c r="J669" s="1723"/>
      <c r="K669" s="1723"/>
      <c r="L669" s="1723"/>
      <c r="M669" s="1723"/>
      <c r="N669" s="1724"/>
      <c r="O669" s="1727"/>
      <c r="P669" s="1727"/>
      <c r="Q669" s="1727"/>
      <c r="R669" s="1727"/>
      <c r="S669" s="1727"/>
      <c r="T669" s="1727"/>
      <c r="U669" s="1727"/>
      <c r="V669" s="1727"/>
      <c r="W669" s="1727"/>
      <c r="X669" s="1727"/>
      <c r="Y669" s="1727"/>
      <c r="Z669" s="1727"/>
      <c r="AA669" s="1727"/>
      <c r="AB669" s="1727"/>
      <c r="AC669" s="1727"/>
      <c r="AD669" s="1727"/>
      <c r="AE669" s="1592"/>
      <c r="AF669" s="1593"/>
      <c r="AG669" s="1593"/>
      <c r="AH669" s="1593"/>
      <c r="AI669" s="1593"/>
      <c r="AJ669" s="1593"/>
      <c r="AK669" s="1594"/>
      <c r="AL669" s="1592"/>
      <c r="AM669" s="1593"/>
      <c r="AN669" s="1593"/>
      <c r="AO669" s="1594"/>
      <c r="AP669" s="1595"/>
      <c r="AQ669" s="1595"/>
      <c r="AR669" s="1595"/>
      <c r="AS669" s="1595"/>
      <c r="AT669" s="1595"/>
      <c r="AU669" s="1595"/>
      <c r="AV669" s="1595"/>
      <c r="AW669" s="1595"/>
      <c r="AX669" s="238" t="s">
        <v>386</v>
      </c>
      <c r="AY669" s="1595"/>
      <c r="AZ669" s="1595"/>
      <c r="BA669" s="1595"/>
      <c r="BB669" s="1595"/>
      <c r="BC669" s="1595"/>
      <c r="BD669" s="1595"/>
      <c r="BE669" s="1595"/>
      <c r="BF669" s="1595"/>
      <c r="BG669" s="45"/>
      <c r="BH669" s="80"/>
      <c r="BI669" s="80"/>
      <c r="BJ669" s="80"/>
    </row>
    <row r="670" spans="1:62" ht="12.95" customHeight="1" x14ac:dyDescent="0.15">
      <c r="A670" s="1650"/>
      <c r="B670" s="1651"/>
      <c r="C670" s="1651"/>
      <c r="D670" s="1651"/>
      <c r="E670" s="1651"/>
      <c r="F670" s="1651"/>
      <c r="G670" s="1651"/>
      <c r="H670" s="966"/>
      <c r="I670" s="967"/>
      <c r="J670" s="967"/>
      <c r="K670" s="967"/>
      <c r="L670" s="967"/>
      <c r="M670" s="967"/>
      <c r="N670" s="968"/>
      <c r="O670" s="1728"/>
      <c r="P670" s="1728"/>
      <c r="Q670" s="1728"/>
      <c r="R670" s="1728"/>
      <c r="S670" s="1728"/>
      <c r="T670" s="1728"/>
      <c r="U670" s="1728"/>
      <c r="V670" s="1728"/>
      <c r="W670" s="1728"/>
      <c r="X670" s="1728"/>
      <c r="Y670" s="1728"/>
      <c r="Z670" s="1728"/>
      <c r="AA670" s="1728"/>
      <c r="AB670" s="1728"/>
      <c r="AC670" s="1728"/>
      <c r="AD670" s="1728"/>
      <c r="AE670" s="1592"/>
      <c r="AF670" s="1593"/>
      <c r="AG670" s="1593"/>
      <c r="AH670" s="1593"/>
      <c r="AI670" s="1593"/>
      <c r="AJ670" s="1593"/>
      <c r="AK670" s="1594"/>
      <c r="AL670" s="1592"/>
      <c r="AM670" s="1593"/>
      <c r="AN670" s="1593"/>
      <c r="AO670" s="1594"/>
      <c r="AP670" s="1595"/>
      <c r="AQ670" s="1595"/>
      <c r="AR670" s="1595"/>
      <c r="AS670" s="1595"/>
      <c r="AT670" s="1595"/>
      <c r="AU670" s="1595"/>
      <c r="AV670" s="1595"/>
      <c r="AW670" s="1595"/>
      <c r="AX670" s="238" t="s">
        <v>386</v>
      </c>
      <c r="AY670" s="1595"/>
      <c r="AZ670" s="1595"/>
      <c r="BA670" s="1595"/>
      <c r="BB670" s="1595"/>
      <c r="BC670" s="1595"/>
      <c r="BD670" s="1595"/>
      <c r="BE670" s="1595"/>
      <c r="BF670" s="1595"/>
      <c r="BG670" s="45"/>
      <c r="BH670" s="80"/>
      <c r="BI670" s="80"/>
      <c r="BJ670" s="80"/>
    </row>
    <row r="671" spans="1:62" ht="12.95" customHeight="1" x14ac:dyDescent="0.15">
      <c r="A671" s="1641"/>
      <c r="B671" s="1642"/>
      <c r="C671" s="1642"/>
      <c r="D671" s="1642"/>
      <c r="E671" s="1642"/>
      <c r="F671" s="1642"/>
      <c r="G671" s="1642"/>
      <c r="H671" s="963"/>
      <c r="I671" s="964"/>
      <c r="J671" s="964"/>
      <c r="K671" s="964"/>
      <c r="L671" s="964"/>
      <c r="M671" s="964"/>
      <c r="N671" s="965"/>
      <c r="O671" s="1725"/>
      <c r="P671" s="1725"/>
      <c r="Q671" s="1725"/>
      <c r="R671" s="1725"/>
      <c r="S671" s="1725"/>
      <c r="T671" s="1725"/>
      <c r="U671" s="1725"/>
      <c r="V671" s="1725"/>
      <c r="W671" s="1725"/>
      <c r="X671" s="1725"/>
      <c r="Y671" s="1725"/>
      <c r="Z671" s="1725"/>
      <c r="AA671" s="1725"/>
      <c r="AB671" s="1725"/>
      <c r="AC671" s="1725"/>
      <c r="AD671" s="1725"/>
      <c r="AE671" s="1592"/>
      <c r="AF671" s="1593"/>
      <c r="AG671" s="1593"/>
      <c r="AH671" s="1593"/>
      <c r="AI671" s="1593"/>
      <c r="AJ671" s="1593"/>
      <c r="AK671" s="1594"/>
      <c r="AL671" s="1592"/>
      <c r="AM671" s="1593"/>
      <c r="AN671" s="1593"/>
      <c r="AO671" s="1594"/>
      <c r="AP671" s="1595"/>
      <c r="AQ671" s="1595"/>
      <c r="AR671" s="1595"/>
      <c r="AS671" s="1595"/>
      <c r="AT671" s="1595"/>
      <c r="AU671" s="1595"/>
      <c r="AV671" s="1595"/>
      <c r="AW671" s="1595"/>
      <c r="AX671" s="238" t="s">
        <v>386</v>
      </c>
      <c r="AY671" s="1595"/>
      <c r="AZ671" s="1595"/>
      <c r="BA671" s="1595"/>
      <c r="BB671" s="1595"/>
      <c r="BC671" s="1595"/>
      <c r="BD671" s="1595"/>
      <c r="BE671" s="1595"/>
      <c r="BF671" s="1595"/>
      <c r="BG671" s="45"/>
      <c r="BH671" s="80"/>
      <c r="BI671" s="80"/>
      <c r="BJ671" s="80"/>
    </row>
    <row r="672" spans="1:62" ht="12.95" customHeight="1" x14ac:dyDescent="0.15">
      <c r="A672" s="1643"/>
      <c r="B672" s="1644"/>
      <c r="C672" s="1644"/>
      <c r="D672" s="1644"/>
      <c r="E672" s="1644"/>
      <c r="F672" s="1644"/>
      <c r="G672" s="1644"/>
      <c r="H672" s="1722"/>
      <c r="I672" s="1723"/>
      <c r="J672" s="1723"/>
      <c r="K672" s="1723"/>
      <c r="L672" s="1723"/>
      <c r="M672" s="1723"/>
      <c r="N672" s="1724"/>
      <c r="O672" s="1726"/>
      <c r="P672" s="1726"/>
      <c r="Q672" s="1726"/>
      <c r="R672" s="1726"/>
      <c r="S672" s="1726"/>
      <c r="T672" s="1726"/>
      <c r="U672" s="1726"/>
      <c r="V672" s="1726"/>
      <c r="W672" s="1726"/>
      <c r="X672" s="1726"/>
      <c r="Y672" s="1726"/>
      <c r="Z672" s="1726"/>
      <c r="AA672" s="1726"/>
      <c r="AB672" s="1726"/>
      <c r="AC672" s="1726"/>
      <c r="AD672" s="1726"/>
      <c r="AE672" s="1592"/>
      <c r="AF672" s="1593"/>
      <c r="AG672" s="1593"/>
      <c r="AH672" s="1593"/>
      <c r="AI672" s="1593"/>
      <c r="AJ672" s="1593"/>
      <c r="AK672" s="1594"/>
      <c r="AL672" s="1592"/>
      <c r="AM672" s="1593"/>
      <c r="AN672" s="1593"/>
      <c r="AO672" s="1594"/>
      <c r="AP672" s="1595"/>
      <c r="AQ672" s="1595"/>
      <c r="AR672" s="1595"/>
      <c r="AS672" s="1595"/>
      <c r="AT672" s="1595"/>
      <c r="AU672" s="1595"/>
      <c r="AV672" s="1595"/>
      <c r="AW672" s="1595"/>
      <c r="AX672" s="238" t="s">
        <v>386</v>
      </c>
      <c r="AY672" s="1595"/>
      <c r="AZ672" s="1595"/>
      <c r="BA672" s="1595"/>
      <c r="BB672" s="1595"/>
      <c r="BC672" s="1595"/>
      <c r="BD672" s="1595"/>
      <c r="BE672" s="1595"/>
      <c r="BF672" s="1595"/>
      <c r="BG672" s="45"/>
      <c r="BH672" s="80"/>
      <c r="BI672" s="80"/>
      <c r="BJ672" s="80"/>
    </row>
    <row r="673" spans="1:62" ht="12.95" customHeight="1" x14ac:dyDescent="0.15">
      <c r="A673" s="1643"/>
      <c r="B673" s="1644"/>
      <c r="C673" s="1644"/>
      <c r="D673" s="1644"/>
      <c r="E673" s="1644"/>
      <c r="F673" s="1644"/>
      <c r="G673" s="1644"/>
      <c r="H673" s="1722"/>
      <c r="I673" s="1723"/>
      <c r="J673" s="1723"/>
      <c r="K673" s="1723"/>
      <c r="L673" s="1723"/>
      <c r="M673" s="1723"/>
      <c r="N673" s="1724"/>
      <c r="O673" s="1726"/>
      <c r="P673" s="1726"/>
      <c r="Q673" s="1726"/>
      <c r="R673" s="1726"/>
      <c r="S673" s="1726"/>
      <c r="T673" s="1726"/>
      <c r="U673" s="1726"/>
      <c r="V673" s="1726"/>
      <c r="W673" s="1726"/>
      <c r="X673" s="1726"/>
      <c r="Y673" s="1726"/>
      <c r="Z673" s="1726"/>
      <c r="AA673" s="1726"/>
      <c r="AB673" s="1726"/>
      <c r="AC673" s="1726"/>
      <c r="AD673" s="1726"/>
      <c r="AE673" s="1592"/>
      <c r="AF673" s="1593"/>
      <c r="AG673" s="1593"/>
      <c r="AH673" s="1593"/>
      <c r="AI673" s="1593"/>
      <c r="AJ673" s="1593"/>
      <c r="AK673" s="1594"/>
      <c r="AL673" s="1592"/>
      <c r="AM673" s="1593"/>
      <c r="AN673" s="1593"/>
      <c r="AO673" s="1594"/>
      <c r="AP673" s="1595"/>
      <c r="AQ673" s="1595"/>
      <c r="AR673" s="1595"/>
      <c r="AS673" s="1595"/>
      <c r="AT673" s="1595"/>
      <c r="AU673" s="1595"/>
      <c r="AV673" s="1595"/>
      <c r="AW673" s="1595"/>
      <c r="AX673" s="238" t="s">
        <v>386</v>
      </c>
      <c r="AY673" s="1595"/>
      <c r="AZ673" s="1595"/>
      <c r="BA673" s="1595"/>
      <c r="BB673" s="1595"/>
      <c r="BC673" s="1595"/>
      <c r="BD673" s="1595"/>
      <c r="BE673" s="1595"/>
      <c r="BF673" s="1595"/>
      <c r="BG673" s="45"/>
      <c r="BH673" s="80"/>
      <c r="BI673" s="80"/>
      <c r="BJ673" s="80"/>
    </row>
    <row r="674" spans="1:62" ht="12.95" customHeight="1" x14ac:dyDescent="0.15">
      <c r="A674" s="1648"/>
      <c r="B674" s="1649"/>
      <c r="C674" s="1649"/>
      <c r="D674" s="1649"/>
      <c r="E674" s="1649"/>
      <c r="F674" s="1649"/>
      <c r="G674" s="1649"/>
      <c r="H674" s="1722"/>
      <c r="I674" s="1723"/>
      <c r="J674" s="1723"/>
      <c r="K674" s="1723"/>
      <c r="L674" s="1723"/>
      <c r="M674" s="1723"/>
      <c r="N674" s="1724"/>
      <c r="O674" s="1727"/>
      <c r="P674" s="1727"/>
      <c r="Q674" s="1727"/>
      <c r="R674" s="1727"/>
      <c r="S674" s="1727"/>
      <c r="T674" s="1727"/>
      <c r="U674" s="1727"/>
      <c r="V674" s="1727"/>
      <c r="W674" s="1727"/>
      <c r="X674" s="1727"/>
      <c r="Y674" s="1727"/>
      <c r="Z674" s="1727"/>
      <c r="AA674" s="1727"/>
      <c r="AB674" s="1727"/>
      <c r="AC674" s="1727"/>
      <c r="AD674" s="1727"/>
      <c r="AE674" s="1592"/>
      <c r="AF674" s="1593"/>
      <c r="AG674" s="1593"/>
      <c r="AH674" s="1593"/>
      <c r="AI674" s="1593"/>
      <c r="AJ674" s="1593"/>
      <c r="AK674" s="1594"/>
      <c r="AL674" s="1592"/>
      <c r="AM674" s="1593"/>
      <c r="AN674" s="1593"/>
      <c r="AO674" s="1594"/>
      <c r="AP674" s="1595"/>
      <c r="AQ674" s="1595"/>
      <c r="AR674" s="1595"/>
      <c r="AS674" s="1595"/>
      <c r="AT674" s="1595"/>
      <c r="AU674" s="1595"/>
      <c r="AV674" s="1595"/>
      <c r="AW674" s="1595"/>
      <c r="AX674" s="238" t="s">
        <v>386</v>
      </c>
      <c r="AY674" s="1595"/>
      <c r="AZ674" s="1595"/>
      <c r="BA674" s="1595"/>
      <c r="BB674" s="1595"/>
      <c r="BC674" s="1595"/>
      <c r="BD674" s="1595"/>
      <c r="BE674" s="1595"/>
      <c r="BF674" s="1595"/>
      <c r="BG674" s="45"/>
      <c r="BH674" s="80"/>
      <c r="BI674" s="80"/>
      <c r="BJ674" s="80"/>
    </row>
    <row r="675" spans="1:62" ht="12.95" customHeight="1" x14ac:dyDescent="0.15">
      <c r="A675" s="1650"/>
      <c r="B675" s="1651"/>
      <c r="C675" s="1651"/>
      <c r="D675" s="1651"/>
      <c r="E675" s="1651"/>
      <c r="F675" s="1651"/>
      <c r="G675" s="1651"/>
      <c r="H675" s="966"/>
      <c r="I675" s="967"/>
      <c r="J675" s="967"/>
      <c r="K675" s="967"/>
      <c r="L675" s="967"/>
      <c r="M675" s="967"/>
      <c r="N675" s="968"/>
      <c r="O675" s="1728"/>
      <c r="P675" s="1728"/>
      <c r="Q675" s="1728"/>
      <c r="R675" s="1728"/>
      <c r="S675" s="1728"/>
      <c r="T675" s="1728"/>
      <c r="U675" s="1728"/>
      <c r="V675" s="1728"/>
      <c r="W675" s="1728"/>
      <c r="X675" s="1728"/>
      <c r="Y675" s="1728"/>
      <c r="Z675" s="1728"/>
      <c r="AA675" s="1728"/>
      <c r="AB675" s="1728"/>
      <c r="AC675" s="1728"/>
      <c r="AD675" s="1728"/>
      <c r="AE675" s="1592"/>
      <c r="AF675" s="1593"/>
      <c r="AG675" s="1593"/>
      <c r="AH675" s="1593"/>
      <c r="AI675" s="1593"/>
      <c r="AJ675" s="1593"/>
      <c r="AK675" s="1594"/>
      <c r="AL675" s="1592"/>
      <c r="AM675" s="1593"/>
      <c r="AN675" s="1593"/>
      <c r="AO675" s="1594"/>
      <c r="AP675" s="1595"/>
      <c r="AQ675" s="1595"/>
      <c r="AR675" s="1595"/>
      <c r="AS675" s="1595"/>
      <c r="AT675" s="1595"/>
      <c r="AU675" s="1595"/>
      <c r="AV675" s="1595"/>
      <c r="AW675" s="1595"/>
      <c r="AX675" s="238" t="s">
        <v>386</v>
      </c>
      <c r="AY675" s="1595"/>
      <c r="AZ675" s="1595"/>
      <c r="BA675" s="1595"/>
      <c r="BB675" s="1595"/>
      <c r="BC675" s="1595"/>
      <c r="BD675" s="1595"/>
      <c r="BE675" s="1595"/>
      <c r="BF675" s="1595"/>
      <c r="BG675" s="45"/>
      <c r="BH675" s="80"/>
      <c r="BI675" s="80"/>
      <c r="BJ675" s="80"/>
    </row>
    <row r="676" spans="1:62" ht="14.1" customHeight="1" x14ac:dyDescent="0.15">
      <c r="A676" s="1688" t="s">
        <v>20</v>
      </c>
      <c r="B676" s="738"/>
      <c r="C676" s="738"/>
      <c r="D676" s="738"/>
      <c r="E676" s="738"/>
      <c r="F676" s="738"/>
      <c r="G676" s="756"/>
      <c r="H676" s="208" t="s">
        <v>409</v>
      </c>
      <c r="I676" s="1667" t="str">
        <f>IF(SUM(H626:N675)=0," ",SUM(H626:N675))</f>
        <v xml:space="preserve"> </v>
      </c>
      <c r="J676" s="1667"/>
      <c r="K676" s="1667"/>
      <c r="L676" s="1667"/>
      <c r="M676" s="1667"/>
      <c r="N676" s="209" t="s">
        <v>149</v>
      </c>
      <c r="O676" s="1729"/>
      <c r="P676" s="1729"/>
      <c r="Q676" s="1729"/>
      <c r="R676" s="1729"/>
      <c r="S676" s="1729"/>
      <c r="T676" s="1729"/>
      <c r="U676" s="1729"/>
      <c r="V676" s="1729"/>
      <c r="W676" s="1729"/>
      <c r="X676" s="1729"/>
      <c r="Y676" s="1729"/>
      <c r="Z676" s="1729"/>
      <c r="AA676" s="1729"/>
      <c r="AB676" s="1729"/>
      <c r="AC676" s="1729"/>
      <c r="AD676" s="1729"/>
      <c r="AE676" s="1729"/>
      <c r="AF676" s="1729"/>
      <c r="AG676" s="1729"/>
      <c r="AH676" s="1729"/>
      <c r="AI676" s="1729"/>
      <c r="AJ676" s="1729"/>
      <c r="AK676" s="1729"/>
      <c r="AL676" s="1689" t="str">
        <f>IF(SUM(AL626:AO675)=0," ",SUM(AL626:AO675))</f>
        <v xml:space="preserve"> </v>
      </c>
      <c r="AM676" s="1690"/>
      <c r="AN676" s="1690"/>
      <c r="AO676" s="1691"/>
      <c r="AP676" s="1701"/>
      <c r="AQ676" s="1702"/>
      <c r="AR676" s="1702"/>
      <c r="AS676" s="1702"/>
      <c r="AT676" s="1702"/>
      <c r="AU676" s="1702"/>
      <c r="AV676" s="1702"/>
      <c r="AW676" s="1702"/>
      <c r="AX676" s="212" t="s">
        <v>409</v>
      </c>
      <c r="AY676" s="1686">
        <f>(AE626*AL626)+(AE627*AL627)+(AE628*AL628)+(AE629*AL629)+(AE630*AL630)+(AE631*AL631)+(AE632*AL632)+(AE633*AL633)+(AE634*AL634)+(AE635*AL635)+(AE636*AL636)+(AE637*AL637)+(AE638*AL638)+(AE639*AL639)+(AE640*AL640)+(AE641*AL641)+(AE642*AL642)+(AE643*AL643)+(AE644*AL644)+(AE645*AL645)+(AE646*AL646)+(AE647*AL647)+(AE648*AL648)+(AE649*AL649)+(AE650*AL650)+(AE651*AL651)+(AE652*AL652)+(AE653*AL653)+(AE654*AL654)+(AE655*AL655)+(AE656*AL656)+(AE657*AL657)+(AE658*AL658)+(AE659*AL659)+(AE660*AL660)+(AE661*AL661)+(AE662*AL662)+(AE663*AL663)+(AE664*AL664)+(AE665*AL665)+(AE666*AL666)+(AE667*AL667)+(AE668*AL668)+(AE669*AL669)+(AE670*AL670)+(AE671*AL671)+(AE672*AL672)+(AE673*AL673)+(AE674*AL674)+(AE675*AL675)</f>
        <v>0</v>
      </c>
      <c r="AZ676" s="1686"/>
      <c r="BA676" s="1686"/>
      <c r="BB676" s="1686"/>
      <c r="BC676" s="1686"/>
      <c r="BD676" s="1686"/>
      <c r="BE676" s="1686"/>
      <c r="BF676" s="215" t="s">
        <v>149</v>
      </c>
      <c r="BG676" s="42"/>
    </row>
    <row r="677" spans="1:62" ht="18" customHeight="1" x14ac:dyDescent="0.15">
      <c r="A677" s="1692" t="s">
        <v>148</v>
      </c>
      <c r="B677" s="739"/>
      <c r="C677" s="739"/>
      <c r="D677" s="739"/>
      <c r="E677" s="739"/>
      <c r="F677" s="739"/>
      <c r="G677" s="1693"/>
      <c r="H677" s="1694" t="str">
        <f>IF(SUM(I676)=0," ",SUM('報告書(１葉)'!I59)+SUM(I64)+SUM(I132)+SUM(I200)+SUM(I268)+SUM(I336)+SUM(I404)+SUM(I472)+SUM(I540)+SUM(I608)+SUM(I676))</f>
        <v xml:space="preserve"> </v>
      </c>
      <c r="I677" s="1695"/>
      <c r="J677" s="1695"/>
      <c r="K677" s="1695"/>
      <c r="L677" s="1695"/>
      <c r="M677" s="1695"/>
      <c r="N677" s="1696"/>
      <c r="O677" s="1730"/>
      <c r="P677" s="1730"/>
      <c r="Q677" s="1730"/>
      <c r="R677" s="1730"/>
      <c r="S677" s="1730"/>
      <c r="T677" s="1730"/>
      <c r="U677" s="1730"/>
      <c r="V677" s="1730"/>
      <c r="W677" s="1730"/>
      <c r="X677" s="1730"/>
      <c r="Y677" s="1730"/>
      <c r="Z677" s="1730"/>
      <c r="AA677" s="1730"/>
      <c r="AB677" s="1730"/>
      <c r="AC677" s="1730"/>
      <c r="AD677" s="1730"/>
      <c r="AE677" s="1730"/>
      <c r="AF677" s="1730"/>
      <c r="AG677" s="1730"/>
      <c r="AH677" s="1730"/>
      <c r="AI677" s="1730"/>
      <c r="AJ677" s="1730"/>
      <c r="AK677" s="1730"/>
      <c r="AL677" s="1697" t="str">
        <f>IF(SUM(AL676)=0," ",SUM('報告書(１葉)'!AL59)+SUM(AL64)+SUM(AL132)+SUM(AL200)+SUM(AL268)+SUM(AL336)+SUM(AL404)+SUM(AL472)+SUM(AL540)+SUM(AL608)+SUM(AL676))</f>
        <v xml:space="preserve"> </v>
      </c>
      <c r="AM677" s="1698"/>
      <c r="AN677" s="1698"/>
      <c r="AO677" s="1699"/>
      <c r="AP677" s="1703"/>
      <c r="AQ677" s="1704"/>
      <c r="AR677" s="1704"/>
      <c r="AS677" s="1704"/>
      <c r="AT677" s="1704"/>
      <c r="AU677" s="1704"/>
      <c r="AV677" s="1704"/>
      <c r="AW677" s="1704"/>
      <c r="AX677" s="241"/>
      <c r="AY677" s="1700" t="str">
        <f>IF(SUM(AY676)=0," ",SUM('報告書(１葉)'!AY59)+SUM(AY64)+SUM(AY132)+SUM(AY200)+SUM(AY268)+SUM(AY336)+SUM(AY404)+SUM(AY472)+SUM(AY540)+SUM(AY608)+SUM(AY676))</f>
        <v xml:space="preserve"> </v>
      </c>
      <c r="AZ677" s="1700"/>
      <c r="BA677" s="1700"/>
      <c r="BB677" s="1700"/>
      <c r="BC677" s="1700"/>
      <c r="BD677" s="1700"/>
      <c r="BE677" s="1700"/>
      <c r="BF677" s="242"/>
      <c r="BG677" s="42"/>
    </row>
    <row r="678" spans="1:62" ht="10.35" customHeight="1" x14ac:dyDescent="0.15">
      <c r="A678" s="51" t="s">
        <v>320</v>
      </c>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row>
    <row r="679" spans="1:62" ht="10.35" customHeight="1" x14ac:dyDescent="0.15">
      <c r="A679" s="51" t="s">
        <v>485</v>
      </c>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row>
    <row r="680" spans="1:62" ht="10.35" customHeight="1" x14ac:dyDescent="0.15">
      <c r="A680" s="51" t="s">
        <v>187</v>
      </c>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row>
    <row r="681" spans="1:62" ht="9.9499999999999993" customHeight="1" x14ac:dyDescent="0.15">
      <c r="A681" s="40" t="s">
        <v>482</v>
      </c>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1"/>
      <c r="AB681" s="42"/>
      <c r="AC681" s="42"/>
      <c r="AD681" s="42"/>
      <c r="AE681" s="41"/>
      <c r="AF681" s="42"/>
      <c r="AG681" s="42"/>
      <c r="AH681" s="42"/>
      <c r="AI681" s="42"/>
      <c r="AJ681" s="42"/>
      <c r="AK681" s="42"/>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row>
    <row r="682" spans="1:62" ht="9.9499999999999993" customHeight="1" x14ac:dyDescent="0.15">
      <c r="A682" s="40"/>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1"/>
      <c r="AB682" s="42"/>
      <c r="AC682" s="42"/>
      <c r="AD682" s="42"/>
      <c r="AE682" s="41"/>
      <c r="AF682" s="42"/>
      <c r="AG682" s="42"/>
      <c r="AH682" s="42"/>
      <c r="AI682" s="42"/>
      <c r="AJ682" s="42"/>
      <c r="AK682" s="42"/>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row>
    <row r="683" spans="1:62" ht="9.9499999999999993" customHeight="1" x14ac:dyDescent="0.1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row>
    <row r="684" spans="1:62" ht="9.9499999999999993" customHeight="1" x14ac:dyDescent="0.15">
      <c r="A684" s="41"/>
      <c r="B684" s="41"/>
      <c r="C684" s="41"/>
      <c r="D684" s="41"/>
      <c r="E684" s="41"/>
      <c r="F684" s="41"/>
      <c r="G684" s="41"/>
      <c r="H684" s="41"/>
      <c r="I684" s="41"/>
      <c r="J684" s="41"/>
      <c r="K684" s="41"/>
      <c r="L684" s="41"/>
      <c r="M684" s="41"/>
      <c r="N684" s="1705" t="s">
        <v>198</v>
      </c>
      <c r="O684" s="1706"/>
      <c r="P684" s="1706"/>
      <c r="Q684" s="1706"/>
      <c r="R684" s="1706"/>
      <c r="S684" s="1706"/>
      <c r="T684" s="1706"/>
      <c r="U684" s="1706"/>
      <c r="V684" s="1706"/>
      <c r="W684" s="1706"/>
      <c r="X684" s="1706"/>
      <c r="Y684" s="1706"/>
      <c r="Z684" s="1706"/>
      <c r="AA684" s="1706"/>
      <c r="AB684" s="1706"/>
      <c r="AC684" s="1706"/>
      <c r="AD684" s="1706"/>
      <c r="AE684" s="1706"/>
      <c r="AF684" s="1706"/>
      <c r="AG684" s="1706"/>
      <c r="AH684" s="1706"/>
      <c r="AI684" s="1706"/>
      <c r="AJ684" s="1706"/>
      <c r="AK684" s="1706"/>
      <c r="AL684" s="1706"/>
      <c r="AM684" s="1706"/>
      <c r="AN684" s="1706"/>
      <c r="AO684" s="1706"/>
      <c r="AP684" s="1706"/>
      <c r="AQ684" s="1706"/>
      <c r="AR684" s="1706"/>
      <c r="AS684" s="1706"/>
      <c r="AT684" s="1706"/>
      <c r="AU684" s="1706"/>
      <c r="AV684" s="42"/>
      <c r="AW684" s="42"/>
      <c r="AX684" s="42"/>
      <c r="AY684" s="42"/>
      <c r="AZ684" s="42"/>
      <c r="BA684" s="42"/>
      <c r="BB684" s="42"/>
      <c r="BC684" s="42"/>
      <c r="BD684" s="42"/>
      <c r="BE684" s="42"/>
      <c r="BF684" s="42"/>
      <c r="BG684" s="42"/>
    </row>
    <row r="685" spans="1:62" ht="9.9499999999999993" customHeight="1" x14ac:dyDescent="0.15">
      <c r="A685" s="41"/>
      <c r="B685" s="41"/>
      <c r="C685" s="41"/>
      <c r="D685" s="41"/>
      <c r="E685" s="41"/>
      <c r="F685" s="41"/>
      <c r="G685" s="41"/>
      <c r="H685" s="41"/>
      <c r="I685" s="41"/>
      <c r="J685" s="41"/>
      <c r="K685" s="41"/>
      <c r="L685" s="41"/>
      <c r="M685" s="41"/>
      <c r="N685" s="1706"/>
      <c r="O685" s="1706"/>
      <c r="P685" s="1706"/>
      <c r="Q685" s="1706"/>
      <c r="R685" s="1706"/>
      <c r="S685" s="1706"/>
      <c r="T685" s="1706"/>
      <c r="U685" s="1706"/>
      <c r="V685" s="1706"/>
      <c r="W685" s="1706"/>
      <c r="X685" s="1706"/>
      <c r="Y685" s="1706"/>
      <c r="Z685" s="1706"/>
      <c r="AA685" s="1706"/>
      <c r="AB685" s="1706"/>
      <c r="AC685" s="1706"/>
      <c r="AD685" s="1706"/>
      <c r="AE685" s="1706"/>
      <c r="AF685" s="1706"/>
      <c r="AG685" s="1706"/>
      <c r="AH685" s="1706"/>
      <c r="AI685" s="1706"/>
      <c r="AJ685" s="1706"/>
      <c r="AK685" s="1706"/>
      <c r="AL685" s="1706"/>
      <c r="AM685" s="1706"/>
      <c r="AN685" s="1706"/>
      <c r="AO685" s="1706"/>
      <c r="AP685" s="1706"/>
      <c r="AQ685" s="1706"/>
      <c r="AR685" s="1706"/>
      <c r="AS685" s="1706"/>
      <c r="AT685" s="1706"/>
      <c r="AU685" s="1706"/>
      <c r="AV685" s="42"/>
      <c r="AW685" s="42"/>
      <c r="AX685" s="42"/>
      <c r="AY685" s="42"/>
      <c r="AZ685" s="42"/>
      <c r="BA685" s="42"/>
      <c r="BB685" s="42"/>
      <c r="BC685" s="42"/>
      <c r="BD685" s="42"/>
      <c r="BE685" s="42"/>
      <c r="BF685" s="42"/>
      <c r="BG685" s="42"/>
    </row>
    <row r="686" spans="1:62" ht="9.9499999999999993" customHeight="1" x14ac:dyDescent="0.15">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c r="AA686" s="41"/>
      <c r="AB686" s="41"/>
      <c r="AC686" s="41"/>
      <c r="AD686" s="41"/>
      <c r="AE686" s="41"/>
      <c r="AF686" s="41"/>
      <c r="AG686" s="41"/>
      <c r="AH686" s="41"/>
      <c r="AI686" s="41"/>
      <c r="AJ686" s="41"/>
      <c r="AK686" s="41"/>
      <c r="AL686" s="41"/>
      <c r="AM686" s="41"/>
      <c r="AN686" s="41"/>
      <c r="AO686" s="41"/>
      <c r="AP686" s="41"/>
      <c r="AQ686" s="42"/>
      <c r="AR686" s="42"/>
      <c r="AS686" s="42"/>
      <c r="AT686" s="42"/>
      <c r="AU686" s="42"/>
      <c r="AV686" s="42"/>
      <c r="AW686" s="42"/>
      <c r="AX686" s="42"/>
      <c r="AY686" s="42"/>
      <c r="AZ686" s="42"/>
      <c r="BA686" s="42"/>
      <c r="BB686" s="214" t="s">
        <v>174</v>
      </c>
      <c r="BC686" s="42"/>
      <c r="BD686" s="42"/>
      <c r="BE686" s="42"/>
      <c r="BF686" s="42"/>
      <c r="BG686" s="42"/>
    </row>
    <row r="687" spans="1:62" ht="12" customHeight="1" x14ac:dyDescent="0.15">
      <c r="A687" s="1399" t="s">
        <v>483</v>
      </c>
      <c r="B687" s="1400"/>
      <c r="C687" s="1400"/>
      <c r="D687" s="1400"/>
      <c r="E687" s="1400"/>
      <c r="F687" s="1400"/>
      <c r="G687" s="1400"/>
      <c r="H687" s="1400"/>
      <c r="I687" s="1400"/>
      <c r="J687" s="1400"/>
      <c r="K687" s="1400"/>
      <c r="L687" s="1400"/>
      <c r="M687" s="1400"/>
      <c r="N687" s="1401"/>
      <c r="O687" s="1710">
        <f>IF(ISBLANK('報告書(１葉)'!AH11)," ",'報告書(１葉)'!AH11)</f>
        <v>0</v>
      </c>
      <c r="P687" s="1711"/>
      <c r="Q687" s="1711"/>
      <c r="R687" s="1711"/>
      <c r="S687" s="1711"/>
      <c r="T687" s="1711"/>
      <c r="U687" s="1711"/>
      <c r="V687" s="1711"/>
      <c r="W687" s="1711"/>
      <c r="X687" s="1711"/>
      <c r="Y687" s="1711"/>
      <c r="Z687" s="1711"/>
      <c r="AA687" s="1711"/>
      <c r="AB687" s="1711"/>
      <c r="AC687" s="1711"/>
      <c r="AD687" s="1711"/>
      <c r="AE687" s="1711"/>
      <c r="AF687" s="1711"/>
      <c r="AG687" s="1711"/>
      <c r="AH687" s="1711"/>
      <c r="AI687" s="1711"/>
      <c r="AJ687" s="1711"/>
      <c r="AK687" s="1711"/>
      <c r="AL687" s="1711"/>
      <c r="AM687" s="1711"/>
      <c r="AN687" s="1711"/>
      <c r="AO687" s="1711"/>
      <c r="AP687" s="1711"/>
      <c r="AQ687" s="1711"/>
      <c r="AR687" s="1711"/>
      <c r="AS687" s="1711"/>
      <c r="AT687" s="1711"/>
      <c r="AU687" s="1711"/>
      <c r="AV687" s="1711"/>
      <c r="AW687" s="1711"/>
      <c r="AX687" s="1711"/>
      <c r="AY687" s="1711"/>
      <c r="AZ687" s="1711"/>
      <c r="BA687" s="1711"/>
      <c r="BB687" s="1711"/>
      <c r="BC687" s="1711"/>
      <c r="BD687" s="1711"/>
      <c r="BE687" s="1711"/>
      <c r="BF687" s="1712"/>
      <c r="BG687" s="42"/>
    </row>
    <row r="688" spans="1:62" ht="12" customHeight="1" x14ac:dyDescent="0.15">
      <c r="A688" s="1402"/>
      <c r="B688" s="1403"/>
      <c r="C688" s="1403"/>
      <c r="D688" s="1403"/>
      <c r="E688" s="1403"/>
      <c r="F688" s="1403"/>
      <c r="G688" s="1403"/>
      <c r="H688" s="1403"/>
      <c r="I688" s="1403"/>
      <c r="J688" s="1403"/>
      <c r="K688" s="1403"/>
      <c r="L688" s="1403"/>
      <c r="M688" s="1403"/>
      <c r="N688" s="1404"/>
      <c r="O688" s="1713"/>
      <c r="P688" s="1714"/>
      <c r="Q688" s="1714"/>
      <c r="R688" s="1714"/>
      <c r="S688" s="1714"/>
      <c r="T688" s="1714"/>
      <c r="U688" s="1714"/>
      <c r="V688" s="1714"/>
      <c r="W688" s="1714"/>
      <c r="X688" s="1714"/>
      <c r="Y688" s="1714"/>
      <c r="Z688" s="1714"/>
      <c r="AA688" s="1714"/>
      <c r="AB688" s="1714"/>
      <c r="AC688" s="1714"/>
      <c r="AD688" s="1714"/>
      <c r="AE688" s="1714"/>
      <c r="AF688" s="1714"/>
      <c r="AG688" s="1714"/>
      <c r="AH688" s="1714"/>
      <c r="AI688" s="1714"/>
      <c r="AJ688" s="1714"/>
      <c r="AK688" s="1714"/>
      <c r="AL688" s="1714"/>
      <c r="AM688" s="1714"/>
      <c r="AN688" s="1714"/>
      <c r="AO688" s="1714"/>
      <c r="AP688" s="1714"/>
      <c r="AQ688" s="1714"/>
      <c r="AR688" s="1714"/>
      <c r="AS688" s="1714"/>
      <c r="AT688" s="1714"/>
      <c r="AU688" s="1714"/>
      <c r="AV688" s="1714"/>
      <c r="AW688" s="1714"/>
      <c r="AX688" s="1714"/>
      <c r="AY688" s="1714"/>
      <c r="AZ688" s="1714"/>
      <c r="BA688" s="1714"/>
      <c r="BB688" s="1714"/>
      <c r="BC688" s="1714"/>
      <c r="BD688" s="1714"/>
      <c r="BE688" s="1714"/>
      <c r="BF688" s="1715"/>
      <c r="BG688" s="42"/>
    </row>
    <row r="689" spans="1:62" ht="12" customHeight="1" x14ac:dyDescent="0.15">
      <c r="A689" s="1707"/>
      <c r="B689" s="1708"/>
      <c r="C689" s="1708"/>
      <c r="D689" s="1708"/>
      <c r="E689" s="1708"/>
      <c r="F689" s="1708"/>
      <c r="G689" s="1708"/>
      <c r="H689" s="1708"/>
      <c r="I689" s="1708"/>
      <c r="J689" s="1708"/>
      <c r="K689" s="1708"/>
      <c r="L689" s="1708"/>
      <c r="M689" s="1708"/>
      <c r="N689" s="1709"/>
      <c r="O689" s="1716"/>
      <c r="P689" s="1717"/>
      <c r="Q689" s="1717"/>
      <c r="R689" s="1717"/>
      <c r="S689" s="1717"/>
      <c r="T689" s="1717"/>
      <c r="U689" s="1717"/>
      <c r="V689" s="1717"/>
      <c r="W689" s="1717"/>
      <c r="X689" s="1717"/>
      <c r="Y689" s="1717"/>
      <c r="Z689" s="1717"/>
      <c r="AA689" s="1717"/>
      <c r="AB689" s="1717"/>
      <c r="AC689" s="1717"/>
      <c r="AD689" s="1717"/>
      <c r="AE689" s="1717"/>
      <c r="AF689" s="1717"/>
      <c r="AG689" s="1717"/>
      <c r="AH689" s="1717"/>
      <c r="AI689" s="1717"/>
      <c r="AJ689" s="1717"/>
      <c r="AK689" s="1717"/>
      <c r="AL689" s="1717"/>
      <c r="AM689" s="1717"/>
      <c r="AN689" s="1717"/>
      <c r="AO689" s="1717"/>
      <c r="AP689" s="1717"/>
      <c r="AQ689" s="1717"/>
      <c r="AR689" s="1717"/>
      <c r="AS689" s="1717"/>
      <c r="AT689" s="1717"/>
      <c r="AU689" s="1717"/>
      <c r="AV689" s="1717"/>
      <c r="AW689" s="1717"/>
      <c r="AX689" s="1717"/>
      <c r="AY689" s="1717"/>
      <c r="AZ689" s="1717"/>
      <c r="BA689" s="1717"/>
      <c r="BB689" s="1717"/>
      <c r="BC689" s="1717"/>
      <c r="BD689" s="1717"/>
      <c r="BE689" s="1717"/>
      <c r="BF689" s="1718"/>
      <c r="BG689" s="42"/>
    </row>
    <row r="690" spans="1:62" ht="8.4499999999999993" customHeight="1" x14ac:dyDescent="0.15">
      <c r="A690" s="1719" t="s">
        <v>484</v>
      </c>
      <c r="B690" s="1575"/>
      <c r="C690" s="1575"/>
      <c r="D690" s="1575"/>
      <c r="E690" s="1575"/>
      <c r="F690" s="1575"/>
      <c r="G690" s="1575"/>
      <c r="H690" s="1575"/>
      <c r="I690" s="1575"/>
      <c r="J690" s="1575"/>
      <c r="K690" s="1575"/>
      <c r="L690" s="1575"/>
      <c r="M690" s="1575"/>
      <c r="N690" s="1576"/>
      <c r="O690" s="1574" t="s">
        <v>372</v>
      </c>
      <c r="P690" s="1575"/>
      <c r="Q690" s="1575"/>
      <c r="R690" s="1575"/>
      <c r="S690" s="1575"/>
      <c r="T690" s="1575"/>
      <c r="U690" s="1575"/>
      <c r="V690" s="1575"/>
      <c r="W690" s="1575"/>
      <c r="X690" s="1575"/>
      <c r="Y690" s="1575"/>
      <c r="Z690" s="1575"/>
      <c r="AA690" s="1575"/>
      <c r="AB690" s="1575"/>
      <c r="AC690" s="1575"/>
      <c r="AD690" s="1576"/>
      <c r="AE690" s="1581" t="s">
        <v>478</v>
      </c>
      <c r="AF690" s="1582"/>
      <c r="AG690" s="1582"/>
      <c r="AH690" s="1582"/>
      <c r="AI690" s="1582"/>
      <c r="AJ690" s="1582"/>
      <c r="AK690" s="1582"/>
      <c r="AL690" s="1582"/>
      <c r="AM690" s="1582"/>
      <c r="AN690" s="1582"/>
      <c r="AO690" s="1582"/>
      <c r="AP690" s="1582"/>
      <c r="AQ690" s="1582"/>
      <c r="AR690" s="1582"/>
      <c r="AS690" s="1582"/>
      <c r="AT690" s="1582"/>
      <c r="AU690" s="1582"/>
      <c r="AV690" s="1582"/>
      <c r="AW690" s="1582"/>
      <c r="AX690" s="1582"/>
      <c r="AY690" s="1582"/>
      <c r="AZ690" s="1582"/>
      <c r="BA690" s="1582"/>
      <c r="BB690" s="1582"/>
      <c r="BC690" s="1582"/>
      <c r="BD690" s="1582"/>
      <c r="BE690" s="1582"/>
      <c r="BF690" s="1583"/>
      <c r="BG690" s="42"/>
    </row>
    <row r="691" spans="1:62" ht="8.4499999999999993" customHeight="1" x14ac:dyDescent="0.15">
      <c r="A691" s="1720"/>
      <c r="B691" s="1422"/>
      <c r="C691" s="1422"/>
      <c r="D691" s="1422"/>
      <c r="E691" s="1422"/>
      <c r="F691" s="1422"/>
      <c r="G691" s="1422"/>
      <c r="H691" s="1422"/>
      <c r="I691" s="1422"/>
      <c r="J691" s="1422"/>
      <c r="K691" s="1422"/>
      <c r="L691" s="1422"/>
      <c r="M691" s="1422"/>
      <c r="N691" s="1577"/>
      <c r="O691" s="1421"/>
      <c r="P691" s="1422"/>
      <c r="Q691" s="1422"/>
      <c r="R691" s="1422"/>
      <c r="S691" s="1422"/>
      <c r="T691" s="1422"/>
      <c r="U691" s="1422"/>
      <c r="V691" s="1422"/>
      <c r="W691" s="1422"/>
      <c r="X691" s="1422"/>
      <c r="Y691" s="1422"/>
      <c r="Z691" s="1422"/>
      <c r="AA691" s="1422"/>
      <c r="AB691" s="1422"/>
      <c r="AC691" s="1422"/>
      <c r="AD691" s="1577"/>
      <c r="AE691" s="1584"/>
      <c r="AF691" s="1585"/>
      <c r="AG691" s="1585"/>
      <c r="AH691" s="1585"/>
      <c r="AI691" s="1585"/>
      <c r="AJ691" s="1585"/>
      <c r="AK691" s="1585"/>
      <c r="AL691" s="1585"/>
      <c r="AM691" s="1585"/>
      <c r="AN691" s="1585"/>
      <c r="AO691" s="1585"/>
      <c r="AP691" s="1585"/>
      <c r="AQ691" s="1585"/>
      <c r="AR691" s="1585"/>
      <c r="AS691" s="1585"/>
      <c r="AT691" s="1585"/>
      <c r="AU691" s="1585"/>
      <c r="AV691" s="1585"/>
      <c r="AW691" s="1585"/>
      <c r="AX691" s="1585"/>
      <c r="AY691" s="1585"/>
      <c r="AZ691" s="1585"/>
      <c r="BA691" s="1585"/>
      <c r="BB691" s="1585"/>
      <c r="BC691" s="1585"/>
      <c r="BD691" s="1585"/>
      <c r="BE691" s="1585"/>
      <c r="BF691" s="1586"/>
      <c r="BG691" s="42"/>
    </row>
    <row r="692" spans="1:62" ht="8.4499999999999993" customHeight="1" x14ac:dyDescent="0.15">
      <c r="A692" s="1721"/>
      <c r="B692" s="1579"/>
      <c r="C692" s="1579"/>
      <c r="D692" s="1579"/>
      <c r="E692" s="1579"/>
      <c r="F692" s="1579"/>
      <c r="G692" s="1579"/>
      <c r="H692" s="1579"/>
      <c r="I692" s="1579"/>
      <c r="J692" s="1579"/>
      <c r="K692" s="1579"/>
      <c r="L692" s="1579"/>
      <c r="M692" s="1579"/>
      <c r="N692" s="1580"/>
      <c r="O692" s="1421"/>
      <c r="P692" s="1422"/>
      <c r="Q692" s="1422"/>
      <c r="R692" s="1422"/>
      <c r="S692" s="1422"/>
      <c r="T692" s="1422"/>
      <c r="U692" s="1422"/>
      <c r="V692" s="1422"/>
      <c r="W692" s="1422"/>
      <c r="X692" s="1422"/>
      <c r="Y692" s="1422"/>
      <c r="Z692" s="1422"/>
      <c r="AA692" s="1422"/>
      <c r="AB692" s="1422"/>
      <c r="AC692" s="1422"/>
      <c r="AD692" s="1577"/>
      <c r="AE692" s="1587"/>
      <c r="AF692" s="1588"/>
      <c r="AG692" s="1588"/>
      <c r="AH692" s="1588"/>
      <c r="AI692" s="1588"/>
      <c r="AJ692" s="1588"/>
      <c r="AK692" s="1588"/>
      <c r="AL692" s="1588"/>
      <c r="AM692" s="1588"/>
      <c r="AN692" s="1588"/>
      <c r="AO692" s="1588"/>
      <c r="AP692" s="1588"/>
      <c r="AQ692" s="1588"/>
      <c r="AR692" s="1588"/>
      <c r="AS692" s="1588"/>
      <c r="AT692" s="1588"/>
      <c r="AU692" s="1588"/>
      <c r="AV692" s="1588"/>
      <c r="AW692" s="1588"/>
      <c r="AX692" s="1588"/>
      <c r="AY692" s="1588"/>
      <c r="AZ692" s="1588"/>
      <c r="BA692" s="1588"/>
      <c r="BB692" s="1588"/>
      <c r="BC692" s="1588"/>
      <c r="BD692" s="1588"/>
      <c r="BE692" s="1588"/>
      <c r="BF692" s="1589"/>
      <c r="BG692" s="42"/>
    </row>
    <row r="693" spans="1:62" ht="12.95" customHeight="1" x14ac:dyDescent="0.15">
      <c r="A693" s="1568" t="s">
        <v>470</v>
      </c>
      <c r="B693" s="1569"/>
      <c r="C693" s="1569"/>
      <c r="D693" s="1569"/>
      <c r="E693" s="1569"/>
      <c r="F693" s="1569"/>
      <c r="G693" s="1570"/>
      <c r="H693" s="431" t="s">
        <v>472</v>
      </c>
      <c r="I693" s="431"/>
      <c r="J693" s="431"/>
      <c r="K693" s="431"/>
      <c r="L693" s="431"/>
      <c r="M693" s="431"/>
      <c r="N693" s="431"/>
      <c r="O693" s="1578"/>
      <c r="P693" s="1579"/>
      <c r="Q693" s="1579"/>
      <c r="R693" s="1579"/>
      <c r="S693" s="1579"/>
      <c r="T693" s="1579"/>
      <c r="U693" s="1579"/>
      <c r="V693" s="1579"/>
      <c r="W693" s="1579"/>
      <c r="X693" s="1579"/>
      <c r="Y693" s="1579"/>
      <c r="Z693" s="1579"/>
      <c r="AA693" s="1579"/>
      <c r="AB693" s="1579"/>
      <c r="AC693" s="1579"/>
      <c r="AD693" s="1580"/>
      <c r="AE693" s="431" t="s">
        <v>167</v>
      </c>
      <c r="AF693" s="431"/>
      <c r="AG693" s="431"/>
      <c r="AH693" s="431"/>
      <c r="AI693" s="431"/>
      <c r="AJ693" s="431"/>
      <c r="AK693" s="431"/>
      <c r="AL693" s="431" t="s">
        <v>473</v>
      </c>
      <c r="AM693" s="431"/>
      <c r="AN693" s="431"/>
      <c r="AO693" s="431"/>
      <c r="AP693" s="1571" t="s">
        <v>475</v>
      </c>
      <c r="AQ693" s="1569"/>
      <c r="AR693" s="1569"/>
      <c r="AS693" s="1569"/>
      <c r="AT693" s="1569"/>
      <c r="AU693" s="1569"/>
      <c r="AV693" s="1569"/>
      <c r="AW693" s="1569"/>
      <c r="AX693" s="1572"/>
      <c r="AY693" s="1572"/>
      <c r="AZ693" s="1572"/>
      <c r="BA693" s="1572"/>
      <c r="BB693" s="1572"/>
      <c r="BC693" s="1572"/>
      <c r="BD693" s="1572"/>
      <c r="BE693" s="1572"/>
      <c r="BF693" s="1573"/>
      <c r="BG693" s="42"/>
    </row>
    <row r="694" spans="1:62" ht="12.95" customHeight="1" x14ac:dyDescent="0.15">
      <c r="A694" s="1641"/>
      <c r="B694" s="1642"/>
      <c r="C694" s="1642"/>
      <c r="D694" s="1642"/>
      <c r="E694" s="1642"/>
      <c r="F694" s="1642"/>
      <c r="G694" s="1642"/>
      <c r="H694" s="963"/>
      <c r="I694" s="964"/>
      <c r="J694" s="964"/>
      <c r="K694" s="964"/>
      <c r="L694" s="964"/>
      <c r="M694" s="964"/>
      <c r="N694" s="965"/>
      <c r="O694" s="1725"/>
      <c r="P694" s="1725"/>
      <c r="Q694" s="1725"/>
      <c r="R694" s="1725"/>
      <c r="S694" s="1725"/>
      <c r="T694" s="1725"/>
      <c r="U694" s="1725"/>
      <c r="V694" s="1725"/>
      <c r="W694" s="1725"/>
      <c r="X694" s="1725"/>
      <c r="Y694" s="1725"/>
      <c r="Z694" s="1725"/>
      <c r="AA694" s="1725"/>
      <c r="AB694" s="1725"/>
      <c r="AC694" s="1725"/>
      <c r="AD694" s="1725"/>
      <c r="AE694" s="1590"/>
      <c r="AF694" s="1591"/>
      <c r="AG694" s="1591"/>
      <c r="AH694" s="1591"/>
      <c r="AI694" s="1591"/>
      <c r="AJ694" s="1591"/>
      <c r="AK694" s="1591"/>
      <c r="AL694" s="1592"/>
      <c r="AM694" s="1593"/>
      <c r="AN694" s="1593"/>
      <c r="AO694" s="1594"/>
      <c r="AP694" s="1595"/>
      <c r="AQ694" s="1595"/>
      <c r="AR694" s="1595"/>
      <c r="AS694" s="1595"/>
      <c r="AT694" s="1595"/>
      <c r="AU694" s="1595"/>
      <c r="AV694" s="1595"/>
      <c r="AW694" s="1595"/>
      <c r="AX694" s="238" t="s">
        <v>386</v>
      </c>
      <c r="AY694" s="1595"/>
      <c r="AZ694" s="1595"/>
      <c r="BA694" s="1595"/>
      <c r="BB694" s="1595"/>
      <c r="BC694" s="1595"/>
      <c r="BD694" s="1595"/>
      <c r="BE694" s="1595"/>
      <c r="BF694" s="1595"/>
      <c r="BG694" s="45"/>
      <c r="BH694" s="80"/>
      <c r="BI694" s="80"/>
      <c r="BJ694" s="80"/>
    </row>
    <row r="695" spans="1:62" ht="12.95" customHeight="1" x14ac:dyDescent="0.15">
      <c r="A695" s="1643"/>
      <c r="B695" s="1644"/>
      <c r="C695" s="1644"/>
      <c r="D695" s="1644"/>
      <c r="E695" s="1644"/>
      <c r="F695" s="1644"/>
      <c r="G695" s="1644"/>
      <c r="H695" s="1722"/>
      <c r="I695" s="1723"/>
      <c r="J695" s="1723"/>
      <c r="K695" s="1723"/>
      <c r="L695" s="1723"/>
      <c r="M695" s="1723"/>
      <c r="N695" s="1724"/>
      <c r="O695" s="1726"/>
      <c r="P695" s="1726"/>
      <c r="Q695" s="1726"/>
      <c r="R695" s="1726"/>
      <c r="S695" s="1726"/>
      <c r="T695" s="1726"/>
      <c r="U695" s="1726"/>
      <c r="V695" s="1726"/>
      <c r="W695" s="1726"/>
      <c r="X695" s="1726"/>
      <c r="Y695" s="1726"/>
      <c r="Z695" s="1726"/>
      <c r="AA695" s="1726"/>
      <c r="AB695" s="1726"/>
      <c r="AC695" s="1726"/>
      <c r="AD695" s="1726"/>
      <c r="AE695" s="1592"/>
      <c r="AF695" s="1593"/>
      <c r="AG695" s="1593"/>
      <c r="AH695" s="1593"/>
      <c r="AI695" s="1593"/>
      <c r="AJ695" s="1593"/>
      <c r="AK695" s="1593"/>
      <c r="AL695" s="1592"/>
      <c r="AM695" s="1593"/>
      <c r="AN695" s="1593"/>
      <c r="AO695" s="1594"/>
      <c r="AP695" s="1595"/>
      <c r="AQ695" s="1595"/>
      <c r="AR695" s="1595"/>
      <c r="AS695" s="1595"/>
      <c r="AT695" s="1595"/>
      <c r="AU695" s="1595"/>
      <c r="AV695" s="1595"/>
      <c r="AW695" s="1595"/>
      <c r="AX695" s="238" t="s">
        <v>386</v>
      </c>
      <c r="AY695" s="1595"/>
      <c r="AZ695" s="1595"/>
      <c r="BA695" s="1595"/>
      <c r="BB695" s="1595"/>
      <c r="BC695" s="1595"/>
      <c r="BD695" s="1595"/>
      <c r="BE695" s="1595"/>
      <c r="BF695" s="1595"/>
      <c r="BG695" s="45"/>
      <c r="BH695" s="80"/>
      <c r="BI695" s="80"/>
      <c r="BJ695" s="80"/>
    </row>
    <row r="696" spans="1:62" ht="12.95" customHeight="1" x14ac:dyDescent="0.15">
      <c r="A696" s="1643"/>
      <c r="B696" s="1644"/>
      <c r="C696" s="1644"/>
      <c r="D696" s="1644"/>
      <c r="E696" s="1644"/>
      <c r="F696" s="1644"/>
      <c r="G696" s="1644"/>
      <c r="H696" s="1722"/>
      <c r="I696" s="1723"/>
      <c r="J696" s="1723"/>
      <c r="K696" s="1723"/>
      <c r="L696" s="1723"/>
      <c r="M696" s="1723"/>
      <c r="N696" s="1724"/>
      <c r="O696" s="1726"/>
      <c r="P696" s="1726"/>
      <c r="Q696" s="1726"/>
      <c r="R696" s="1726"/>
      <c r="S696" s="1726"/>
      <c r="T696" s="1726"/>
      <c r="U696" s="1726"/>
      <c r="V696" s="1726"/>
      <c r="W696" s="1726"/>
      <c r="X696" s="1726"/>
      <c r="Y696" s="1726"/>
      <c r="Z696" s="1726"/>
      <c r="AA696" s="1726"/>
      <c r="AB696" s="1726"/>
      <c r="AC696" s="1726"/>
      <c r="AD696" s="1726"/>
      <c r="AE696" s="1592"/>
      <c r="AF696" s="1593"/>
      <c r="AG696" s="1593"/>
      <c r="AH696" s="1593"/>
      <c r="AI696" s="1593"/>
      <c r="AJ696" s="1593"/>
      <c r="AK696" s="1593"/>
      <c r="AL696" s="1592"/>
      <c r="AM696" s="1593"/>
      <c r="AN696" s="1593"/>
      <c r="AO696" s="1594"/>
      <c r="AP696" s="1595"/>
      <c r="AQ696" s="1595"/>
      <c r="AR696" s="1595"/>
      <c r="AS696" s="1595"/>
      <c r="AT696" s="1595"/>
      <c r="AU696" s="1595"/>
      <c r="AV696" s="1595"/>
      <c r="AW696" s="1595"/>
      <c r="AX696" s="238" t="s">
        <v>386</v>
      </c>
      <c r="AY696" s="1595"/>
      <c r="AZ696" s="1595"/>
      <c r="BA696" s="1595"/>
      <c r="BB696" s="1595"/>
      <c r="BC696" s="1595"/>
      <c r="BD696" s="1595"/>
      <c r="BE696" s="1595"/>
      <c r="BF696" s="1595"/>
      <c r="BG696" s="45"/>
      <c r="BH696" s="80"/>
      <c r="BI696" s="80"/>
      <c r="BJ696" s="80"/>
    </row>
    <row r="697" spans="1:62" ht="12.95" customHeight="1" x14ac:dyDescent="0.15">
      <c r="A697" s="1648"/>
      <c r="B697" s="1649"/>
      <c r="C697" s="1649"/>
      <c r="D697" s="1649"/>
      <c r="E697" s="1649"/>
      <c r="F697" s="1649"/>
      <c r="G697" s="1649"/>
      <c r="H697" s="1722"/>
      <c r="I697" s="1723"/>
      <c r="J697" s="1723"/>
      <c r="K697" s="1723"/>
      <c r="L697" s="1723"/>
      <c r="M697" s="1723"/>
      <c r="N697" s="1724"/>
      <c r="O697" s="1727"/>
      <c r="P697" s="1727"/>
      <c r="Q697" s="1727"/>
      <c r="R697" s="1727"/>
      <c r="S697" s="1727"/>
      <c r="T697" s="1727"/>
      <c r="U697" s="1727"/>
      <c r="V697" s="1727"/>
      <c r="W697" s="1727"/>
      <c r="X697" s="1727"/>
      <c r="Y697" s="1727"/>
      <c r="Z697" s="1727"/>
      <c r="AA697" s="1727"/>
      <c r="AB697" s="1727"/>
      <c r="AC697" s="1727"/>
      <c r="AD697" s="1727"/>
      <c r="AE697" s="1592"/>
      <c r="AF697" s="1593"/>
      <c r="AG697" s="1593"/>
      <c r="AH697" s="1593"/>
      <c r="AI697" s="1593"/>
      <c r="AJ697" s="1593"/>
      <c r="AK697" s="1593"/>
      <c r="AL697" s="1592"/>
      <c r="AM697" s="1593"/>
      <c r="AN697" s="1593"/>
      <c r="AO697" s="1594"/>
      <c r="AP697" s="1595"/>
      <c r="AQ697" s="1595"/>
      <c r="AR697" s="1595"/>
      <c r="AS697" s="1595"/>
      <c r="AT697" s="1595"/>
      <c r="AU697" s="1595"/>
      <c r="AV697" s="1595"/>
      <c r="AW697" s="1595"/>
      <c r="AX697" s="238" t="s">
        <v>386</v>
      </c>
      <c r="AY697" s="1595"/>
      <c r="AZ697" s="1595"/>
      <c r="BA697" s="1595"/>
      <c r="BB697" s="1595"/>
      <c r="BC697" s="1595"/>
      <c r="BD697" s="1595"/>
      <c r="BE697" s="1595"/>
      <c r="BF697" s="1595"/>
      <c r="BG697" s="45"/>
      <c r="BH697" s="80"/>
      <c r="BI697" s="80"/>
      <c r="BJ697" s="80"/>
    </row>
    <row r="698" spans="1:62" ht="12.95" customHeight="1" x14ac:dyDescent="0.15">
      <c r="A698" s="1650"/>
      <c r="B698" s="1651"/>
      <c r="C698" s="1651"/>
      <c r="D698" s="1651"/>
      <c r="E698" s="1651"/>
      <c r="F698" s="1651"/>
      <c r="G698" s="1651"/>
      <c r="H698" s="966"/>
      <c r="I698" s="967"/>
      <c r="J698" s="967"/>
      <c r="K698" s="967"/>
      <c r="L698" s="967"/>
      <c r="M698" s="967"/>
      <c r="N698" s="968"/>
      <c r="O698" s="1728"/>
      <c r="P698" s="1728"/>
      <c r="Q698" s="1728"/>
      <c r="R698" s="1728"/>
      <c r="S698" s="1728"/>
      <c r="T698" s="1728"/>
      <c r="U698" s="1728"/>
      <c r="V698" s="1728"/>
      <c r="W698" s="1728"/>
      <c r="X698" s="1728"/>
      <c r="Y698" s="1728"/>
      <c r="Z698" s="1728"/>
      <c r="AA698" s="1728"/>
      <c r="AB698" s="1728"/>
      <c r="AC698" s="1728"/>
      <c r="AD698" s="1728"/>
      <c r="AE698" s="1592"/>
      <c r="AF698" s="1593"/>
      <c r="AG698" s="1593"/>
      <c r="AH698" s="1593"/>
      <c r="AI698" s="1593"/>
      <c r="AJ698" s="1593"/>
      <c r="AK698" s="1593"/>
      <c r="AL698" s="1592"/>
      <c r="AM698" s="1593"/>
      <c r="AN698" s="1593"/>
      <c r="AO698" s="1594"/>
      <c r="AP698" s="1595"/>
      <c r="AQ698" s="1595"/>
      <c r="AR698" s="1595"/>
      <c r="AS698" s="1595"/>
      <c r="AT698" s="1595"/>
      <c r="AU698" s="1595"/>
      <c r="AV698" s="1595"/>
      <c r="AW698" s="1595"/>
      <c r="AX698" s="238" t="s">
        <v>386</v>
      </c>
      <c r="AY698" s="1595"/>
      <c r="AZ698" s="1595"/>
      <c r="BA698" s="1595"/>
      <c r="BB698" s="1595"/>
      <c r="BC698" s="1595"/>
      <c r="BD698" s="1595"/>
      <c r="BE698" s="1595"/>
      <c r="BF698" s="1595"/>
      <c r="BG698" s="45"/>
      <c r="BH698" s="80"/>
      <c r="BI698" s="80"/>
      <c r="BJ698" s="80"/>
    </row>
    <row r="699" spans="1:62" ht="12.95" customHeight="1" x14ac:dyDescent="0.15">
      <c r="A699" s="1641"/>
      <c r="B699" s="1642"/>
      <c r="C699" s="1642"/>
      <c r="D699" s="1642"/>
      <c r="E699" s="1642"/>
      <c r="F699" s="1642"/>
      <c r="G699" s="1642"/>
      <c r="H699" s="963"/>
      <c r="I699" s="964"/>
      <c r="J699" s="964"/>
      <c r="K699" s="964"/>
      <c r="L699" s="964"/>
      <c r="M699" s="964"/>
      <c r="N699" s="965"/>
      <c r="O699" s="1725"/>
      <c r="P699" s="1725"/>
      <c r="Q699" s="1725"/>
      <c r="R699" s="1725"/>
      <c r="S699" s="1725"/>
      <c r="T699" s="1725"/>
      <c r="U699" s="1725"/>
      <c r="V699" s="1725"/>
      <c r="W699" s="1725"/>
      <c r="X699" s="1725"/>
      <c r="Y699" s="1725"/>
      <c r="Z699" s="1725"/>
      <c r="AA699" s="1725"/>
      <c r="AB699" s="1725"/>
      <c r="AC699" s="1725"/>
      <c r="AD699" s="1725"/>
      <c r="AE699" s="1592"/>
      <c r="AF699" s="1593"/>
      <c r="AG699" s="1593"/>
      <c r="AH699" s="1593"/>
      <c r="AI699" s="1593"/>
      <c r="AJ699" s="1593"/>
      <c r="AK699" s="1594"/>
      <c r="AL699" s="1592"/>
      <c r="AM699" s="1593"/>
      <c r="AN699" s="1593"/>
      <c r="AO699" s="1594"/>
      <c r="AP699" s="1595"/>
      <c r="AQ699" s="1595"/>
      <c r="AR699" s="1595"/>
      <c r="AS699" s="1595"/>
      <c r="AT699" s="1595"/>
      <c r="AU699" s="1595"/>
      <c r="AV699" s="1595"/>
      <c r="AW699" s="1595"/>
      <c r="AX699" s="238" t="s">
        <v>386</v>
      </c>
      <c r="AY699" s="1595"/>
      <c r="AZ699" s="1595"/>
      <c r="BA699" s="1595"/>
      <c r="BB699" s="1595"/>
      <c r="BC699" s="1595"/>
      <c r="BD699" s="1595"/>
      <c r="BE699" s="1595"/>
      <c r="BF699" s="1595"/>
      <c r="BG699" s="45"/>
      <c r="BH699" s="80"/>
      <c r="BI699" s="80"/>
      <c r="BJ699" s="80"/>
    </row>
    <row r="700" spans="1:62" ht="12.95" customHeight="1" x14ac:dyDescent="0.15">
      <c r="A700" s="1643"/>
      <c r="B700" s="1644"/>
      <c r="C700" s="1644"/>
      <c r="D700" s="1644"/>
      <c r="E700" s="1644"/>
      <c r="F700" s="1644"/>
      <c r="G700" s="1644"/>
      <c r="H700" s="1722"/>
      <c r="I700" s="1723"/>
      <c r="J700" s="1723"/>
      <c r="K700" s="1723"/>
      <c r="L700" s="1723"/>
      <c r="M700" s="1723"/>
      <c r="N700" s="1724"/>
      <c r="O700" s="1726"/>
      <c r="P700" s="1726"/>
      <c r="Q700" s="1726"/>
      <c r="R700" s="1726"/>
      <c r="S700" s="1726"/>
      <c r="T700" s="1726"/>
      <c r="U700" s="1726"/>
      <c r="V700" s="1726"/>
      <c r="W700" s="1726"/>
      <c r="X700" s="1726"/>
      <c r="Y700" s="1726"/>
      <c r="Z700" s="1726"/>
      <c r="AA700" s="1726"/>
      <c r="AB700" s="1726"/>
      <c r="AC700" s="1726"/>
      <c r="AD700" s="1726"/>
      <c r="AE700" s="1592"/>
      <c r="AF700" s="1593"/>
      <c r="AG700" s="1593"/>
      <c r="AH700" s="1593"/>
      <c r="AI700" s="1593"/>
      <c r="AJ700" s="1593"/>
      <c r="AK700" s="1594"/>
      <c r="AL700" s="1592"/>
      <c r="AM700" s="1593"/>
      <c r="AN700" s="1593"/>
      <c r="AO700" s="1594"/>
      <c r="AP700" s="1595"/>
      <c r="AQ700" s="1595"/>
      <c r="AR700" s="1595"/>
      <c r="AS700" s="1595"/>
      <c r="AT700" s="1595"/>
      <c r="AU700" s="1595"/>
      <c r="AV700" s="1595"/>
      <c r="AW700" s="1595"/>
      <c r="AX700" s="238" t="s">
        <v>386</v>
      </c>
      <c r="AY700" s="1595"/>
      <c r="AZ700" s="1595"/>
      <c r="BA700" s="1595"/>
      <c r="BB700" s="1595"/>
      <c r="BC700" s="1595"/>
      <c r="BD700" s="1595"/>
      <c r="BE700" s="1595"/>
      <c r="BF700" s="1595"/>
      <c r="BG700" s="45"/>
      <c r="BH700" s="80"/>
      <c r="BI700" s="80"/>
      <c r="BJ700" s="80"/>
    </row>
    <row r="701" spans="1:62" ht="12.95" customHeight="1" x14ac:dyDescent="0.15">
      <c r="A701" s="1643"/>
      <c r="B701" s="1644"/>
      <c r="C701" s="1644"/>
      <c r="D701" s="1644"/>
      <c r="E701" s="1644"/>
      <c r="F701" s="1644"/>
      <c r="G701" s="1644"/>
      <c r="H701" s="1722"/>
      <c r="I701" s="1723"/>
      <c r="J701" s="1723"/>
      <c r="K701" s="1723"/>
      <c r="L701" s="1723"/>
      <c r="M701" s="1723"/>
      <c r="N701" s="1724"/>
      <c r="O701" s="1726"/>
      <c r="P701" s="1726"/>
      <c r="Q701" s="1726"/>
      <c r="R701" s="1726"/>
      <c r="S701" s="1726"/>
      <c r="T701" s="1726"/>
      <c r="U701" s="1726"/>
      <c r="V701" s="1726"/>
      <c r="W701" s="1726"/>
      <c r="X701" s="1726"/>
      <c r="Y701" s="1726"/>
      <c r="Z701" s="1726"/>
      <c r="AA701" s="1726"/>
      <c r="AB701" s="1726"/>
      <c r="AC701" s="1726"/>
      <c r="AD701" s="1726"/>
      <c r="AE701" s="1592"/>
      <c r="AF701" s="1593"/>
      <c r="AG701" s="1593"/>
      <c r="AH701" s="1593"/>
      <c r="AI701" s="1593"/>
      <c r="AJ701" s="1593"/>
      <c r="AK701" s="1594"/>
      <c r="AL701" s="1592"/>
      <c r="AM701" s="1593"/>
      <c r="AN701" s="1593"/>
      <c r="AO701" s="1594"/>
      <c r="AP701" s="1595"/>
      <c r="AQ701" s="1595"/>
      <c r="AR701" s="1595"/>
      <c r="AS701" s="1595"/>
      <c r="AT701" s="1595"/>
      <c r="AU701" s="1595"/>
      <c r="AV701" s="1595"/>
      <c r="AW701" s="1595"/>
      <c r="AX701" s="238" t="s">
        <v>386</v>
      </c>
      <c r="AY701" s="1595"/>
      <c r="AZ701" s="1595"/>
      <c r="BA701" s="1595"/>
      <c r="BB701" s="1595"/>
      <c r="BC701" s="1595"/>
      <c r="BD701" s="1595"/>
      <c r="BE701" s="1595"/>
      <c r="BF701" s="1595"/>
      <c r="BG701" s="45"/>
      <c r="BH701" s="80"/>
      <c r="BI701" s="80"/>
      <c r="BJ701" s="80"/>
    </row>
    <row r="702" spans="1:62" ht="12.95" customHeight="1" x14ac:dyDescent="0.15">
      <c r="A702" s="1648"/>
      <c r="B702" s="1649"/>
      <c r="C702" s="1649"/>
      <c r="D702" s="1649"/>
      <c r="E702" s="1649"/>
      <c r="F702" s="1649"/>
      <c r="G702" s="1649"/>
      <c r="H702" s="1722"/>
      <c r="I702" s="1723"/>
      <c r="J702" s="1723"/>
      <c r="K702" s="1723"/>
      <c r="L702" s="1723"/>
      <c r="M702" s="1723"/>
      <c r="N702" s="1724"/>
      <c r="O702" s="1727"/>
      <c r="P702" s="1727"/>
      <c r="Q702" s="1727"/>
      <c r="R702" s="1727"/>
      <c r="S702" s="1727"/>
      <c r="T702" s="1727"/>
      <c r="U702" s="1727"/>
      <c r="V702" s="1727"/>
      <c r="W702" s="1727"/>
      <c r="X702" s="1727"/>
      <c r="Y702" s="1727"/>
      <c r="Z702" s="1727"/>
      <c r="AA702" s="1727"/>
      <c r="AB702" s="1727"/>
      <c r="AC702" s="1727"/>
      <c r="AD702" s="1727"/>
      <c r="AE702" s="1592"/>
      <c r="AF702" s="1593"/>
      <c r="AG702" s="1593"/>
      <c r="AH702" s="1593"/>
      <c r="AI702" s="1593"/>
      <c r="AJ702" s="1593"/>
      <c r="AK702" s="1594"/>
      <c r="AL702" s="1592"/>
      <c r="AM702" s="1593"/>
      <c r="AN702" s="1593"/>
      <c r="AO702" s="1594"/>
      <c r="AP702" s="1595"/>
      <c r="AQ702" s="1595"/>
      <c r="AR702" s="1595"/>
      <c r="AS702" s="1595"/>
      <c r="AT702" s="1595"/>
      <c r="AU702" s="1595"/>
      <c r="AV702" s="1595"/>
      <c r="AW702" s="1595"/>
      <c r="AX702" s="238" t="s">
        <v>386</v>
      </c>
      <c r="AY702" s="1595"/>
      <c r="AZ702" s="1595"/>
      <c r="BA702" s="1595"/>
      <c r="BB702" s="1595"/>
      <c r="BC702" s="1595"/>
      <c r="BD702" s="1595"/>
      <c r="BE702" s="1595"/>
      <c r="BF702" s="1595"/>
      <c r="BG702" s="45"/>
      <c r="BH702" s="80"/>
      <c r="BI702" s="80"/>
      <c r="BJ702" s="80"/>
    </row>
    <row r="703" spans="1:62" ht="12.95" customHeight="1" x14ac:dyDescent="0.15">
      <c r="A703" s="1650"/>
      <c r="B703" s="1651"/>
      <c r="C703" s="1651"/>
      <c r="D703" s="1651"/>
      <c r="E703" s="1651"/>
      <c r="F703" s="1651"/>
      <c r="G703" s="1651"/>
      <c r="H703" s="966"/>
      <c r="I703" s="967"/>
      <c r="J703" s="967"/>
      <c r="K703" s="967"/>
      <c r="L703" s="967"/>
      <c r="M703" s="967"/>
      <c r="N703" s="968"/>
      <c r="O703" s="1728"/>
      <c r="P703" s="1728"/>
      <c r="Q703" s="1728"/>
      <c r="R703" s="1728"/>
      <c r="S703" s="1728"/>
      <c r="T703" s="1728"/>
      <c r="U703" s="1728"/>
      <c r="V703" s="1728"/>
      <c r="W703" s="1728"/>
      <c r="X703" s="1728"/>
      <c r="Y703" s="1728"/>
      <c r="Z703" s="1728"/>
      <c r="AA703" s="1728"/>
      <c r="AB703" s="1728"/>
      <c r="AC703" s="1728"/>
      <c r="AD703" s="1728"/>
      <c r="AE703" s="1592"/>
      <c r="AF703" s="1593"/>
      <c r="AG703" s="1593"/>
      <c r="AH703" s="1593"/>
      <c r="AI703" s="1593"/>
      <c r="AJ703" s="1593"/>
      <c r="AK703" s="1594"/>
      <c r="AL703" s="1592"/>
      <c r="AM703" s="1593"/>
      <c r="AN703" s="1593"/>
      <c r="AO703" s="1594"/>
      <c r="AP703" s="1595"/>
      <c r="AQ703" s="1595"/>
      <c r="AR703" s="1595"/>
      <c r="AS703" s="1595"/>
      <c r="AT703" s="1595"/>
      <c r="AU703" s="1595"/>
      <c r="AV703" s="1595"/>
      <c r="AW703" s="1595"/>
      <c r="AX703" s="238" t="s">
        <v>386</v>
      </c>
      <c r="AY703" s="1595"/>
      <c r="AZ703" s="1595"/>
      <c r="BA703" s="1595"/>
      <c r="BB703" s="1595"/>
      <c r="BC703" s="1595"/>
      <c r="BD703" s="1595"/>
      <c r="BE703" s="1595"/>
      <c r="BF703" s="1595"/>
      <c r="BG703" s="45"/>
      <c r="BH703" s="80"/>
      <c r="BI703" s="80"/>
      <c r="BJ703" s="80"/>
    </row>
    <row r="704" spans="1:62" ht="12.95" customHeight="1" x14ac:dyDescent="0.15">
      <c r="A704" s="1641"/>
      <c r="B704" s="1642"/>
      <c r="C704" s="1642"/>
      <c r="D704" s="1642"/>
      <c r="E704" s="1642"/>
      <c r="F704" s="1642"/>
      <c r="G704" s="1642"/>
      <c r="H704" s="963"/>
      <c r="I704" s="964"/>
      <c r="J704" s="964"/>
      <c r="K704" s="964"/>
      <c r="L704" s="964"/>
      <c r="M704" s="964"/>
      <c r="N704" s="965"/>
      <c r="O704" s="1725"/>
      <c r="P704" s="1725"/>
      <c r="Q704" s="1725"/>
      <c r="R704" s="1725"/>
      <c r="S704" s="1725"/>
      <c r="T704" s="1725"/>
      <c r="U704" s="1725"/>
      <c r="V704" s="1725"/>
      <c r="W704" s="1725"/>
      <c r="X704" s="1725"/>
      <c r="Y704" s="1725"/>
      <c r="Z704" s="1725"/>
      <c r="AA704" s="1725"/>
      <c r="AB704" s="1725"/>
      <c r="AC704" s="1725"/>
      <c r="AD704" s="1725"/>
      <c r="AE704" s="1592"/>
      <c r="AF704" s="1593"/>
      <c r="AG704" s="1593"/>
      <c r="AH704" s="1593"/>
      <c r="AI704" s="1593"/>
      <c r="AJ704" s="1593"/>
      <c r="AK704" s="1594"/>
      <c r="AL704" s="1592"/>
      <c r="AM704" s="1593"/>
      <c r="AN704" s="1593"/>
      <c r="AO704" s="1594"/>
      <c r="AP704" s="1595"/>
      <c r="AQ704" s="1595"/>
      <c r="AR704" s="1595"/>
      <c r="AS704" s="1595"/>
      <c r="AT704" s="1595"/>
      <c r="AU704" s="1595"/>
      <c r="AV704" s="1595"/>
      <c r="AW704" s="1595"/>
      <c r="AX704" s="238" t="s">
        <v>386</v>
      </c>
      <c r="AY704" s="1595"/>
      <c r="AZ704" s="1595"/>
      <c r="BA704" s="1595"/>
      <c r="BB704" s="1595"/>
      <c r="BC704" s="1595"/>
      <c r="BD704" s="1595"/>
      <c r="BE704" s="1595"/>
      <c r="BF704" s="1595"/>
      <c r="BG704" s="45"/>
      <c r="BH704" s="80"/>
      <c r="BI704" s="80"/>
      <c r="BJ704" s="80"/>
    </row>
    <row r="705" spans="1:62" ht="12.95" customHeight="1" x14ac:dyDescent="0.15">
      <c r="A705" s="1643"/>
      <c r="B705" s="1644"/>
      <c r="C705" s="1644"/>
      <c r="D705" s="1644"/>
      <c r="E705" s="1644"/>
      <c r="F705" s="1644"/>
      <c r="G705" s="1644"/>
      <c r="H705" s="1722"/>
      <c r="I705" s="1723"/>
      <c r="J705" s="1723"/>
      <c r="K705" s="1723"/>
      <c r="L705" s="1723"/>
      <c r="M705" s="1723"/>
      <c r="N705" s="1724"/>
      <c r="O705" s="1726"/>
      <c r="P705" s="1726"/>
      <c r="Q705" s="1726"/>
      <c r="R705" s="1726"/>
      <c r="S705" s="1726"/>
      <c r="T705" s="1726"/>
      <c r="U705" s="1726"/>
      <c r="V705" s="1726"/>
      <c r="W705" s="1726"/>
      <c r="X705" s="1726"/>
      <c r="Y705" s="1726"/>
      <c r="Z705" s="1726"/>
      <c r="AA705" s="1726"/>
      <c r="AB705" s="1726"/>
      <c r="AC705" s="1726"/>
      <c r="AD705" s="1726"/>
      <c r="AE705" s="1592"/>
      <c r="AF705" s="1593"/>
      <c r="AG705" s="1593"/>
      <c r="AH705" s="1593"/>
      <c r="AI705" s="1593"/>
      <c r="AJ705" s="1593"/>
      <c r="AK705" s="1594"/>
      <c r="AL705" s="1592"/>
      <c r="AM705" s="1593"/>
      <c r="AN705" s="1593"/>
      <c r="AO705" s="1594"/>
      <c r="AP705" s="1595"/>
      <c r="AQ705" s="1595"/>
      <c r="AR705" s="1595"/>
      <c r="AS705" s="1595"/>
      <c r="AT705" s="1595"/>
      <c r="AU705" s="1595"/>
      <c r="AV705" s="1595"/>
      <c r="AW705" s="1595"/>
      <c r="AX705" s="238" t="s">
        <v>386</v>
      </c>
      <c r="AY705" s="1595"/>
      <c r="AZ705" s="1595"/>
      <c r="BA705" s="1595"/>
      <c r="BB705" s="1595"/>
      <c r="BC705" s="1595"/>
      <c r="BD705" s="1595"/>
      <c r="BE705" s="1595"/>
      <c r="BF705" s="1595"/>
      <c r="BG705" s="45"/>
      <c r="BH705" s="80"/>
      <c r="BI705" s="80"/>
      <c r="BJ705" s="80"/>
    </row>
    <row r="706" spans="1:62" ht="12.95" customHeight="1" x14ac:dyDescent="0.15">
      <c r="A706" s="1643"/>
      <c r="B706" s="1644"/>
      <c r="C706" s="1644"/>
      <c r="D706" s="1644"/>
      <c r="E706" s="1644"/>
      <c r="F706" s="1644"/>
      <c r="G706" s="1644"/>
      <c r="H706" s="1722"/>
      <c r="I706" s="1723"/>
      <c r="J706" s="1723"/>
      <c r="K706" s="1723"/>
      <c r="L706" s="1723"/>
      <c r="M706" s="1723"/>
      <c r="N706" s="1724"/>
      <c r="O706" s="1726"/>
      <c r="P706" s="1726"/>
      <c r="Q706" s="1726"/>
      <c r="R706" s="1726"/>
      <c r="S706" s="1726"/>
      <c r="T706" s="1726"/>
      <c r="U706" s="1726"/>
      <c r="V706" s="1726"/>
      <c r="W706" s="1726"/>
      <c r="X706" s="1726"/>
      <c r="Y706" s="1726"/>
      <c r="Z706" s="1726"/>
      <c r="AA706" s="1726"/>
      <c r="AB706" s="1726"/>
      <c r="AC706" s="1726"/>
      <c r="AD706" s="1726"/>
      <c r="AE706" s="1592"/>
      <c r="AF706" s="1593"/>
      <c r="AG706" s="1593"/>
      <c r="AH706" s="1593"/>
      <c r="AI706" s="1593"/>
      <c r="AJ706" s="1593"/>
      <c r="AK706" s="1594"/>
      <c r="AL706" s="1592"/>
      <c r="AM706" s="1593"/>
      <c r="AN706" s="1593"/>
      <c r="AO706" s="1594"/>
      <c r="AP706" s="1595"/>
      <c r="AQ706" s="1595"/>
      <c r="AR706" s="1595"/>
      <c r="AS706" s="1595"/>
      <c r="AT706" s="1595"/>
      <c r="AU706" s="1595"/>
      <c r="AV706" s="1595"/>
      <c r="AW706" s="1595"/>
      <c r="AX706" s="238" t="s">
        <v>386</v>
      </c>
      <c r="AY706" s="1595"/>
      <c r="AZ706" s="1595"/>
      <c r="BA706" s="1595"/>
      <c r="BB706" s="1595"/>
      <c r="BC706" s="1595"/>
      <c r="BD706" s="1595"/>
      <c r="BE706" s="1595"/>
      <c r="BF706" s="1595"/>
      <c r="BG706" s="45"/>
      <c r="BH706" s="80"/>
      <c r="BI706" s="80"/>
      <c r="BJ706" s="80"/>
    </row>
    <row r="707" spans="1:62" ht="12.95" customHeight="1" x14ac:dyDescent="0.15">
      <c r="A707" s="1648"/>
      <c r="B707" s="1649"/>
      <c r="C707" s="1649"/>
      <c r="D707" s="1649"/>
      <c r="E707" s="1649"/>
      <c r="F707" s="1649"/>
      <c r="G707" s="1649"/>
      <c r="H707" s="1722"/>
      <c r="I707" s="1723"/>
      <c r="J707" s="1723"/>
      <c r="K707" s="1723"/>
      <c r="L707" s="1723"/>
      <c r="M707" s="1723"/>
      <c r="N707" s="1724"/>
      <c r="O707" s="1727"/>
      <c r="P707" s="1727"/>
      <c r="Q707" s="1727"/>
      <c r="R707" s="1727"/>
      <c r="S707" s="1727"/>
      <c r="T707" s="1727"/>
      <c r="U707" s="1727"/>
      <c r="V707" s="1727"/>
      <c r="W707" s="1727"/>
      <c r="X707" s="1727"/>
      <c r="Y707" s="1727"/>
      <c r="Z707" s="1727"/>
      <c r="AA707" s="1727"/>
      <c r="AB707" s="1727"/>
      <c r="AC707" s="1727"/>
      <c r="AD707" s="1727"/>
      <c r="AE707" s="1592"/>
      <c r="AF707" s="1593"/>
      <c r="AG707" s="1593"/>
      <c r="AH707" s="1593"/>
      <c r="AI707" s="1593"/>
      <c r="AJ707" s="1593"/>
      <c r="AK707" s="1594"/>
      <c r="AL707" s="1592"/>
      <c r="AM707" s="1593"/>
      <c r="AN707" s="1593"/>
      <c r="AO707" s="1594"/>
      <c r="AP707" s="1595"/>
      <c r="AQ707" s="1595"/>
      <c r="AR707" s="1595"/>
      <c r="AS707" s="1595"/>
      <c r="AT707" s="1595"/>
      <c r="AU707" s="1595"/>
      <c r="AV707" s="1595"/>
      <c r="AW707" s="1595"/>
      <c r="AX707" s="238" t="s">
        <v>386</v>
      </c>
      <c r="AY707" s="1595"/>
      <c r="AZ707" s="1595"/>
      <c r="BA707" s="1595"/>
      <c r="BB707" s="1595"/>
      <c r="BC707" s="1595"/>
      <c r="BD707" s="1595"/>
      <c r="BE707" s="1595"/>
      <c r="BF707" s="1595"/>
      <c r="BG707" s="45"/>
      <c r="BH707" s="80"/>
      <c r="BI707" s="80"/>
      <c r="BJ707" s="80"/>
    </row>
    <row r="708" spans="1:62" ht="12.95" customHeight="1" x14ac:dyDescent="0.15">
      <c r="A708" s="1650"/>
      <c r="B708" s="1651"/>
      <c r="C708" s="1651"/>
      <c r="D708" s="1651"/>
      <c r="E708" s="1651"/>
      <c r="F708" s="1651"/>
      <c r="G708" s="1651"/>
      <c r="H708" s="966"/>
      <c r="I708" s="967"/>
      <c r="J708" s="967"/>
      <c r="K708" s="967"/>
      <c r="L708" s="967"/>
      <c r="M708" s="967"/>
      <c r="N708" s="968"/>
      <c r="O708" s="1728"/>
      <c r="P708" s="1728"/>
      <c r="Q708" s="1728"/>
      <c r="R708" s="1728"/>
      <c r="S708" s="1728"/>
      <c r="T708" s="1728"/>
      <c r="U708" s="1728"/>
      <c r="V708" s="1728"/>
      <c r="W708" s="1728"/>
      <c r="X708" s="1728"/>
      <c r="Y708" s="1728"/>
      <c r="Z708" s="1728"/>
      <c r="AA708" s="1728"/>
      <c r="AB708" s="1728"/>
      <c r="AC708" s="1728"/>
      <c r="AD708" s="1728"/>
      <c r="AE708" s="1592"/>
      <c r="AF708" s="1593"/>
      <c r="AG708" s="1593"/>
      <c r="AH708" s="1593"/>
      <c r="AI708" s="1593"/>
      <c r="AJ708" s="1593"/>
      <c r="AK708" s="1594"/>
      <c r="AL708" s="1592"/>
      <c r="AM708" s="1593"/>
      <c r="AN708" s="1593"/>
      <c r="AO708" s="1594"/>
      <c r="AP708" s="1595"/>
      <c r="AQ708" s="1595"/>
      <c r="AR708" s="1595"/>
      <c r="AS708" s="1595"/>
      <c r="AT708" s="1595"/>
      <c r="AU708" s="1595"/>
      <c r="AV708" s="1595"/>
      <c r="AW708" s="1595"/>
      <c r="AX708" s="238" t="s">
        <v>386</v>
      </c>
      <c r="AY708" s="1595"/>
      <c r="AZ708" s="1595"/>
      <c r="BA708" s="1595"/>
      <c r="BB708" s="1595"/>
      <c r="BC708" s="1595"/>
      <c r="BD708" s="1595"/>
      <c r="BE708" s="1595"/>
      <c r="BF708" s="1595"/>
      <c r="BG708" s="45"/>
      <c r="BH708" s="80"/>
      <c r="BI708" s="80"/>
      <c r="BJ708" s="80"/>
    </row>
    <row r="709" spans="1:62" ht="12.95" customHeight="1" x14ac:dyDescent="0.15">
      <c r="A709" s="1641"/>
      <c r="B709" s="1642"/>
      <c r="C709" s="1642"/>
      <c r="D709" s="1642"/>
      <c r="E709" s="1642"/>
      <c r="F709" s="1642"/>
      <c r="G709" s="1642"/>
      <c r="H709" s="963"/>
      <c r="I709" s="964"/>
      <c r="J709" s="964"/>
      <c r="K709" s="964"/>
      <c r="L709" s="964"/>
      <c r="M709" s="964"/>
      <c r="N709" s="965"/>
      <c r="O709" s="1725"/>
      <c r="P709" s="1725"/>
      <c r="Q709" s="1725"/>
      <c r="R709" s="1725"/>
      <c r="S709" s="1725"/>
      <c r="T709" s="1725"/>
      <c r="U709" s="1725"/>
      <c r="V709" s="1725"/>
      <c r="W709" s="1725"/>
      <c r="X709" s="1725"/>
      <c r="Y709" s="1725"/>
      <c r="Z709" s="1725"/>
      <c r="AA709" s="1725"/>
      <c r="AB709" s="1725"/>
      <c r="AC709" s="1725"/>
      <c r="AD709" s="1725"/>
      <c r="AE709" s="1592"/>
      <c r="AF709" s="1593"/>
      <c r="AG709" s="1593"/>
      <c r="AH709" s="1593"/>
      <c r="AI709" s="1593"/>
      <c r="AJ709" s="1593"/>
      <c r="AK709" s="1594"/>
      <c r="AL709" s="1592"/>
      <c r="AM709" s="1593"/>
      <c r="AN709" s="1593"/>
      <c r="AO709" s="1594"/>
      <c r="AP709" s="1595"/>
      <c r="AQ709" s="1595"/>
      <c r="AR709" s="1595"/>
      <c r="AS709" s="1595"/>
      <c r="AT709" s="1595"/>
      <c r="AU709" s="1595"/>
      <c r="AV709" s="1595"/>
      <c r="AW709" s="1595"/>
      <c r="AX709" s="238" t="s">
        <v>386</v>
      </c>
      <c r="AY709" s="1595"/>
      <c r="AZ709" s="1595"/>
      <c r="BA709" s="1595"/>
      <c r="BB709" s="1595"/>
      <c r="BC709" s="1595"/>
      <c r="BD709" s="1595"/>
      <c r="BE709" s="1595"/>
      <c r="BF709" s="1595"/>
      <c r="BG709" s="45"/>
      <c r="BH709" s="80"/>
      <c r="BI709" s="80"/>
      <c r="BJ709" s="80"/>
    </row>
    <row r="710" spans="1:62" ht="12.95" customHeight="1" x14ac:dyDescent="0.15">
      <c r="A710" s="1643"/>
      <c r="B710" s="1644"/>
      <c r="C710" s="1644"/>
      <c r="D710" s="1644"/>
      <c r="E710" s="1644"/>
      <c r="F710" s="1644"/>
      <c r="G710" s="1644"/>
      <c r="H710" s="1722"/>
      <c r="I710" s="1723"/>
      <c r="J710" s="1723"/>
      <c r="K710" s="1723"/>
      <c r="L710" s="1723"/>
      <c r="M710" s="1723"/>
      <c r="N710" s="1724"/>
      <c r="O710" s="1726"/>
      <c r="P710" s="1726"/>
      <c r="Q710" s="1726"/>
      <c r="R710" s="1726"/>
      <c r="S710" s="1726"/>
      <c r="T710" s="1726"/>
      <c r="U710" s="1726"/>
      <c r="V710" s="1726"/>
      <c r="W710" s="1726"/>
      <c r="X710" s="1726"/>
      <c r="Y710" s="1726"/>
      <c r="Z710" s="1726"/>
      <c r="AA710" s="1726"/>
      <c r="AB710" s="1726"/>
      <c r="AC710" s="1726"/>
      <c r="AD710" s="1726"/>
      <c r="AE710" s="1592"/>
      <c r="AF710" s="1593"/>
      <c r="AG710" s="1593"/>
      <c r="AH710" s="1593"/>
      <c r="AI710" s="1593"/>
      <c r="AJ710" s="1593"/>
      <c r="AK710" s="1594"/>
      <c r="AL710" s="1592"/>
      <c r="AM710" s="1593"/>
      <c r="AN710" s="1593"/>
      <c r="AO710" s="1594"/>
      <c r="AP710" s="1595"/>
      <c r="AQ710" s="1595"/>
      <c r="AR710" s="1595"/>
      <c r="AS710" s="1595"/>
      <c r="AT710" s="1595"/>
      <c r="AU710" s="1595"/>
      <c r="AV710" s="1595"/>
      <c r="AW710" s="1595"/>
      <c r="AX710" s="238" t="s">
        <v>386</v>
      </c>
      <c r="AY710" s="1595"/>
      <c r="AZ710" s="1595"/>
      <c r="BA710" s="1595"/>
      <c r="BB710" s="1595"/>
      <c r="BC710" s="1595"/>
      <c r="BD710" s="1595"/>
      <c r="BE710" s="1595"/>
      <c r="BF710" s="1595"/>
      <c r="BG710" s="45"/>
      <c r="BH710" s="80"/>
      <c r="BI710" s="80"/>
      <c r="BJ710" s="80"/>
    </row>
    <row r="711" spans="1:62" ht="12.95" customHeight="1" x14ac:dyDescent="0.15">
      <c r="A711" s="1643"/>
      <c r="B711" s="1644"/>
      <c r="C711" s="1644"/>
      <c r="D711" s="1644"/>
      <c r="E711" s="1644"/>
      <c r="F711" s="1644"/>
      <c r="G711" s="1644"/>
      <c r="H711" s="1722"/>
      <c r="I711" s="1723"/>
      <c r="J711" s="1723"/>
      <c r="K711" s="1723"/>
      <c r="L711" s="1723"/>
      <c r="M711" s="1723"/>
      <c r="N711" s="1724"/>
      <c r="O711" s="1726"/>
      <c r="P711" s="1726"/>
      <c r="Q711" s="1726"/>
      <c r="R711" s="1726"/>
      <c r="S711" s="1726"/>
      <c r="T711" s="1726"/>
      <c r="U711" s="1726"/>
      <c r="V711" s="1726"/>
      <c r="W711" s="1726"/>
      <c r="X711" s="1726"/>
      <c r="Y711" s="1726"/>
      <c r="Z711" s="1726"/>
      <c r="AA711" s="1726"/>
      <c r="AB711" s="1726"/>
      <c r="AC711" s="1726"/>
      <c r="AD711" s="1726"/>
      <c r="AE711" s="1592"/>
      <c r="AF711" s="1593"/>
      <c r="AG711" s="1593"/>
      <c r="AH711" s="1593"/>
      <c r="AI711" s="1593"/>
      <c r="AJ711" s="1593"/>
      <c r="AK711" s="1594"/>
      <c r="AL711" s="1592"/>
      <c r="AM711" s="1593"/>
      <c r="AN711" s="1593"/>
      <c r="AO711" s="1594"/>
      <c r="AP711" s="1595"/>
      <c r="AQ711" s="1595"/>
      <c r="AR711" s="1595"/>
      <c r="AS711" s="1595"/>
      <c r="AT711" s="1595"/>
      <c r="AU711" s="1595"/>
      <c r="AV711" s="1595"/>
      <c r="AW711" s="1595"/>
      <c r="AX711" s="238" t="s">
        <v>386</v>
      </c>
      <c r="AY711" s="1595"/>
      <c r="AZ711" s="1595"/>
      <c r="BA711" s="1595"/>
      <c r="BB711" s="1595"/>
      <c r="BC711" s="1595"/>
      <c r="BD711" s="1595"/>
      <c r="BE711" s="1595"/>
      <c r="BF711" s="1595"/>
      <c r="BG711" s="45"/>
      <c r="BH711" s="80"/>
      <c r="BI711" s="80"/>
      <c r="BJ711" s="80"/>
    </row>
    <row r="712" spans="1:62" ht="12.95" customHeight="1" x14ac:dyDescent="0.15">
      <c r="A712" s="1648"/>
      <c r="B712" s="1649"/>
      <c r="C712" s="1649"/>
      <c r="D712" s="1649"/>
      <c r="E712" s="1649"/>
      <c r="F712" s="1649"/>
      <c r="G712" s="1649"/>
      <c r="H712" s="1722"/>
      <c r="I712" s="1723"/>
      <c r="J712" s="1723"/>
      <c r="K712" s="1723"/>
      <c r="L712" s="1723"/>
      <c r="M712" s="1723"/>
      <c r="N712" s="1724"/>
      <c r="O712" s="1727"/>
      <c r="P712" s="1727"/>
      <c r="Q712" s="1727"/>
      <c r="R712" s="1727"/>
      <c r="S712" s="1727"/>
      <c r="T712" s="1727"/>
      <c r="U712" s="1727"/>
      <c r="V712" s="1727"/>
      <c r="W712" s="1727"/>
      <c r="X712" s="1727"/>
      <c r="Y712" s="1727"/>
      <c r="Z712" s="1727"/>
      <c r="AA712" s="1727"/>
      <c r="AB712" s="1727"/>
      <c r="AC712" s="1727"/>
      <c r="AD712" s="1727"/>
      <c r="AE712" s="1592"/>
      <c r="AF712" s="1593"/>
      <c r="AG712" s="1593"/>
      <c r="AH712" s="1593"/>
      <c r="AI712" s="1593"/>
      <c r="AJ712" s="1593"/>
      <c r="AK712" s="1594"/>
      <c r="AL712" s="1592"/>
      <c r="AM712" s="1593"/>
      <c r="AN712" s="1593"/>
      <c r="AO712" s="1594"/>
      <c r="AP712" s="1595"/>
      <c r="AQ712" s="1595"/>
      <c r="AR712" s="1595"/>
      <c r="AS712" s="1595"/>
      <c r="AT712" s="1595"/>
      <c r="AU712" s="1595"/>
      <c r="AV712" s="1595"/>
      <c r="AW712" s="1595"/>
      <c r="AX712" s="238" t="s">
        <v>386</v>
      </c>
      <c r="AY712" s="1595"/>
      <c r="AZ712" s="1595"/>
      <c r="BA712" s="1595"/>
      <c r="BB712" s="1595"/>
      <c r="BC712" s="1595"/>
      <c r="BD712" s="1595"/>
      <c r="BE712" s="1595"/>
      <c r="BF712" s="1595"/>
      <c r="BG712" s="45"/>
      <c r="BH712" s="80"/>
      <c r="BI712" s="80"/>
      <c r="BJ712" s="80"/>
    </row>
    <row r="713" spans="1:62" ht="12.95" customHeight="1" x14ac:dyDescent="0.15">
      <c r="A713" s="1650"/>
      <c r="B713" s="1651"/>
      <c r="C713" s="1651"/>
      <c r="D713" s="1651"/>
      <c r="E713" s="1651"/>
      <c r="F713" s="1651"/>
      <c r="G713" s="1651"/>
      <c r="H713" s="966"/>
      <c r="I713" s="967"/>
      <c r="J713" s="967"/>
      <c r="K713" s="967"/>
      <c r="L713" s="967"/>
      <c r="M713" s="967"/>
      <c r="N713" s="968"/>
      <c r="O713" s="1728"/>
      <c r="P713" s="1728"/>
      <c r="Q713" s="1728"/>
      <c r="R713" s="1728"/>
      <c r="S713" s="1728"/>
      <c r="T713" s="1728"/>
      <c r="U713" s="1728"/>
      <c r="V713" s="1728"/>
      <c r="W713" s="1728"/>
      <c r="X713" s="1728"/>
      <c r="Y713" s="1728"/>
      <c r="Z713" s="1728"/>
      <c r="AA713" s="1728"/>
      <c r="AB713" s="1728"/>
      <c r="AC713" s="1728"/>
      <c r="AD713" s="1728"/>
      <c r="AE713" s="1592"/>
      <c r="AF713" s="1593"/>
      <c r="AG713" s="1593"/>
      <c r="AH713" s="1593"/>
      <c r="AI713" s="1593"/>
      <c r="AJ713" s="1593"/>
      <c r="AK713" s="1594"/>
      <c r="AL713" s="1592"/>
      <c r="AM713" s="1593"/>
      <c r="AN713" s="1593"/>
      <c r="AO713" s="1594"/>
      <c r="AP713" s="1595"/>
      <c r="AQ713" s="1595"/>
      <c r="AR713" s="1595"/>
      <c r="AS713" s="1595"/>
      <c r="AT713" s="1595"/>
      <c r="AU713" s="1595"/>
      <c r="AV713" s="1595"/>
      <c r="AW713" s="1595"/>
      <c r="AX713" s="238" t="s">
        <v>386</v>
      </c>
      <c r="AY713" s="1595"/>
      <c r="AZ713" s="1595"/>
      <c r="BA713" s="1595"/>
      <c r="BB713" s="1595"/>
      <c r="BC713" s="1595"/>
      <c r="BD713" s="1595"/>
      <c r="BE713" s="1595"/>
      <c r="BF713" s="1595"/>
      <c r="BG713" s="45"/>
      <c r="BH713" s="80"/>
      <c r="BI713" s="80"/>
      <c r="BJ713" s="80"/>
    </row>
    <row r="714" spans="1:62" ht="12.95" customHeight="1" x14ac:dyDescent="0.15">
      <c r="A714" s="1641"/>
      <c r="B714" s="1642"/>
      <c r="C714" s="1642"/>
      <c r="D714" s="1642"/>
      <c r="E714" s="1642"/>
      <c r="F714" s="1642"/>
      <c r="G714" s="1642"/>
      <c r="H714" s="963"/>
      <c r="I714" s="964"/>
      <c r="J714" s="964"/>
      <c r="K714" s="964"/>
      <c r="L714" s="964"/>
      <c r="M714" s="964"/>
      <c r="N714" s="965"/>
      <c r="O714" s="1725"/>
      <c r="P714" s="1725"/>
      <c r="Q714" s="1725"/>
      <c r="R714" s="1725"/>
      <c r="S714" s="1725"/>
      <c r="T714" s="1725"/>
      <c r="U714" s="1725"/>
      <c r="V714" s="1725"/>
      <c r="W714" s="1725"/>
      <c r="X714" s="1725"/>
      <c r="Y714" s="1725"/>
      <c r="Z714" s="1725"/>
      <c r="AA714" s="1725"/>
      <c r="AB714" s="1725"/>
      <c r="AC714" s="1725"/>
      <c r="AD714" s="1725"/>
      <c r="AE714" s="1592"/>
      <c r="AF714" s="1593"/>
      <c r="AG714" s="1593"/>
      <c r="AH714" s="1593"/>
      <c r="AI714" s="1593"/>
      <c r="AJ714" s="1593"/>
      <c r="AK714" s="1594"/>
      <c r="AL714" s="1592"/>
      <c r="AM714" s="1593"/>
      <c r="AN714" s="1593"/>
      <c r="AO714" s="1594"/>
      <c r="AP714" s="1595"/>
      <c r="AQ714" s="1595"/>
      <c r="AR714" s="1595"/>
      <c r="AS714" s="1595"/>
      <c r="AT714" s="1595"/>
      <c r="AU714" s="1595"/>
      <c r="AV714" s="1595"/>
      <c r="AW714" s="1595"/>
      <c r="AX714" s="238" t="s">
        <v>386</v>
      </c>
      <c r="AY714" s="1595"/>
      <c r="AZ714" s="1595"/>
      <c r="BA714" s="1595"/>
      <c r="BB714" s="1595"/>
      <c r="BC714" s="1595"/>
      <c r="BD714" s="1595"/>
      <c r="BE714" s="1595"/>
      <c r="BF714" s="1595"/>
      <c r="BG714" s="45"/>
      <c r="BH714" s="80"/>
      <c r="BI714" s="80"/>
      <c r="BJ714" s="80"/>
    </row>
    <row r="715" spans="1:62" ht="12.95" customHeight="1" x14ac:dyDescent="0.15">
      <c r="A715" s="1643"/>
      <c r="B715" s="1644"/>
      <c r="C715" s="1644"/>
      <c r="D715" s="1644"/>
      <c r="E715" s="1644"/>
      <c r="F715" s="1644"/>
      <c r="G715" s="1644"/>
      <c r="H715" s="1722"/>
      <c r="I715" s="1723"/>
      <c r="J715" s="1723"/>
      <c r="K715" s="1723"/>
      <c r="L715" s="1723"/>
      <c r="M715" s="1723"/>
      <c r="N715" s="1724"/>
      <c r="O715" s="1726"/>
      <c r="P715" s="1726"/>
      <c r="Q715" s="1726"/>
      <c r="R715" s="1726"/>
      <c r="S715" s="1726"/>
      <c r="T715" s="1726"/>
      <c r="U715" s="1726"/>
      <c r="V715" s="1726"/>
      <c r="W715" s="1726"/>
      <c r="X715" s="1726"/>
      <c r="Y715" s="1726"/>
      <c r="Z715" s="1726"/>
      <c r="AA715" s="1726"/>
      <c r="AB715" s="1726"/>
      <c r="AC715" s="1726"/>
      <c r="AD715" s="1726"/>
      <c r="AE715" s="1592"/>
      <c r="AF715" s="1593"/>
      <c r="AG715" s="1593"/>
      <c r="AH715" s="1593"/>
      <c r="AI715" s="1593"/>
      <c r="AJ715" s="1593"/>
      <c r="AK715" s="1594"/>
      <c r="AL715" s="1592"/>
      <c r="AM715" s="1593"/>
      <c r="AN715" s="1593"/>
      <c r="AO715" s="1594"/>
      <c r="AP715" s="1595"/>
      <c r="AQ715" s="1595"/>
      <c r="AR715" s="1595"/>
      <c r="AS715" s="1595"/>
      <c r="AT715" s="1595"/>
      <c r="AU715" s="1595"/>
      <c r="AV715" s="1595"/>
      <c r="AW715" s="1595"/>
      <c r="AX715" s="238" t="s">
        <v>386</v>
      </c>
      <c r="AY715" s="1595"/>
      <c r="AZ715" s="1595"/>
      <c r="BA715" s="1595"/>
      <c r="BB715" s="1595"/>
      <c r="BC715" s="1595"/>
      <c r="BD715" s="1595"/>
      <c r="BE715" s="1595"/>
      <c r="BF715" s="1595"/>
      <c r="BG715" s="45"/>
      <c r="BH715" s="80"/>
      <c r="BI715" s="80"/>
      <c r="BJ715" s="80"/>
    </row>
    <row r="716" spans="1:62" ht="12.95" customHeight="1" x14ac:dyDescent="0.15">
      <c r="A716" s="1643"/>
      <c r="B716" s="1644"/>
      <c r="C716" s="1644"/>
      <c r="D716" s="1644"/>
      <c r="E716" s="1644"/>
      <c r="F716" s="1644"/>
      <c r="G716" s="1644"/>
      <c r="H716" s="1722"/>
      <c r="I716" s="1723"/>
      <c r="J716" s="1723"/>
      <c r="K716" s="1723"/>
      <c r="L716" s="1723"/>
      <c r="M716" s="1723"/>
      <c r="N716" s="1724"/>
      <c r="O716" s="1726"/>
      <c r="P716" s="1726"/>
      <c r="Q716" s="1726"/>
      <c r="R716" s="1726"/>
      <c r="S716" s="1726"/>
      <c r="T716" s="1726"/>
      <c r="U716" s="1726"/>
      <c r="V716" s="1726"/>
      <c r="W716" s="1726"/>
      <c r="X716" s="1726"/>
      <c r="Y716" s="1726"/>
      <c r="Z716" s="1726"/>
      <c r="AA716" s="1726"/>
      <c r="AB716" s="1726"/>
      <c r="AC716" s="1726"/>
      <c r="AD716" s="1726"/>
      <c r="AE716" s="1592"/>
      <c r="AF716" s="1593"/>
      <c r="AG716" s="1593"/>
      <c r="AH716" s="1593"/>
      <c r="AI716" s="1593"/>
      <c r="AJ716" s="1593"/>
      <c r="AK716" s="1594"/>
      <c r="AL716" s="1592"/>
      <c r="AM716" s="1593"/>
      <c r="AN716" s="1593"/>
      <c r="AO716" s="1594"/>
      <c r="AP716" s="1595"/>
      <c r="AQ716" s="1595"/>
      <c r="AR716" s="1595"/>
      <c r="AS716" s="1595"/>
      <c r="AT716" s="1595"/>
      <c r="AU716" s="1595"/>
      <c r="AV716" s="1595"/>
      <c r="AW716" s="1595"/>
      <c r="AX716" s="238" t="s">
        <v>386</v>
      </c>
      <c r="AY716" s="1595"/>
      <c r="AZ716" s="1595"/>
      <c r="BA716" s="1595"/>
      <c r="BB716" s="1595"/>
      <c r="BC716" s="1595"/>
      <c r="BD716" s="1595"/>
      <c r="BE716" s="1595"/>
      <c r="BF716" s="1595"/>
      <c r="BG716" s="45"/>
      <c r="BH716" s="80"/>
      <c r="BI716" s="80"/>
      <c r="BJ716" s="80"/>
    </row>
    <row r="717" spans="1:62" ht="12.95" customHeight="1" x14ac:dyDescent="0.15">
      <c r="A717" s="1648"/>
      <c r="B717" s="1649"/>
      <c r="C717" s="1649"/>
      <c r="D717" s="1649"/>
      <c r="E717" s="1649"/>
      <c r="F717" s="1649"/>
      <c r="G717" s="1649"/>
      <c r="H717" s="1722"/>
      <c r="I717" s="1723"/>
      <c r="J717" s="1723"/>
      <c r="K717" s="1723"/>
      <c r="L717" s="1723"/>
      <c r="M717" s="1723"/>
      <c r="N717" s="1724"/>
      <c r="O717" s="1727"/>
      <c r="P717" s="1727"/>
      <c r="Q717" s="1727"/>
      <c r="R717" s="1727"/>
      <c r="S717" s="1727"/>
      <c r="T717" s="1727"/>
      <c r="U717" s="1727"/>
      <c r="V717" s="1727"/>
      <c r="W717" s="1727"/>
      <c r="X717" s="1727"/>
      <c r="Y717" s="1727"/>
      <c r="Z717" s="1727"/>
      <c r="AA717" s="1727"/>
      <c r="AB717" s="1727"/>
      <c r="AC717" s="1727"/>
      <c r="AD717" s="1727"/>
      <c r="AE717" s="1592"/>
      <c r="AF717" s="1593"/>
      <c r="AG717" s="1593"/>
      <c r="AH717" s="1593"/>
      <c r="AI717" s="1593"/>
      <c r="AJ717" s="1593"/>
      <c r="AK717" s="1594"/>
      <c r="AL717" s="1592"/>
      <c r="AM717" s="1593"/>
      <c r="AN717" s="1593"/>
      <c r="AO717" s="1594"/>
      <c r="AP717" s="1595"/>
      <c r="AQ717" s="1595"/>
      <c r="AR717" s="1595"/>
      <c r="AS717" s="1595"/>
      <c r="AT717" s="1595"/>
      <c r="AU717" s="1595"/>
      <c r="AV717" s="1595"/>
      <c r="AW717" s="1595"/>
      <c r="AX717" s="238" t="s">
        <v>386</v>
      </c>
      <c r="AY717" s="1595"/>
      <c r="AZ717" s="1595"/>
      <c r="BA717" s="1595"/>
      <c r="BB717" s="1595"/>
      <c r="BC717" s="1595"/>
      <c r="BD717" s="1595"/>
      <c r="BE717" s="1595"/>
      <c r="BF717" s="1595"/>
      <c r="BG717" s="45"/>
      <c r="BH717" s="80"/>
      <c r="BI717" s="80"/>
      <c r="BJ717" s="80"/>
    </row>
    <row r="718" spans="1:62" ht="12.95" customHeight="1" x14ac:dyDescent="0.15">
      <c r="A718" s="1650"/>
      <c r="B718" s="1651"/>
      <c r="C718" s="1651"/>
      <c r="D718" s="1651"/>
      <c r="E718" s="1651"/>
      <c r="F718" s="1651"/>
      <c r="G718" s="1651"/>
      <c r="H718" s="966"/>
      <c r="I718" s="967"/>
      <c r="J718" s="967"/>
      <c r="K718" s="967"/>
      <c r="L718" s="967"/>
      <c r="M718" s="967"/>
      <c r="N718" s="968"/>
      <c r="O718" s="1728"/>
      <c r="P718" s="1728"/>
      <c r="Q718" s="1728"/>
      <c r="R718" s="1728"/>
      <c r="S718" s="1728"/>
      <c r="T718" s="1728"/>
      <c r="U718" s="1728"/>
      <c r="V718" s="1728"/>
      <c r="W718" s="1728"/>
      <c r="X718" s="1728"/>
      <c r="Y718" s="1728"/>
      <c r="Z718" s="1728"/>
      <c r="AA718" s="1728"/>
      <c r="AB718" s="1728"/>
      <c r="AC718" s="1728"/>
      <c r="AD718" s="1728"/>
      <c r="AE718" s="1592"/>
      <c r="AF718" s="1593"/>
      <c r="AG718" s="1593"/>
      <c r="AH718" s="1593"/>
      <c r="AI718" s="1593"/>
      <c r="AJ718" s="1593"/>
      <c r="AK718" s="1594"/>
      <c r="AL718" s="1592"/>
      <c r="AM718" s="1593"/>
      <c r="AN718" s="1593"/>
      <c r="AO718" s="1594"/>
      <c r="AP718" s="1595"/>
      <c r="AQ718" s="1595"/>
      <c r="AR718" s="1595"/>
      <c r="AS718" s="1595"/>
      <c r="AT718" s="1595"/>
      <c r="AU718" s="1595"/>
      <c r="AV718" s="1595"/>
      <c r="AW718" s="1595"/>
      <c r="AX718" s="238" t="s">
        <v>386</v>
      </c>
      <c r="AY718" s="1595"/>
      <c r="AZ718" s="1595"/>
      <c r="BA718" s="1595"/>
      <c r="BB718" s="1595"/>
      <c r="BC718" s="1595"/>
      <c r="BD718" s="1595"/>
      <c r="BE718" s="1595"/>
      <c r="BF718" s="1595"/>
      <c r="BG718" s="45"/>
      <c r="BH718" s="80"/>
      <c r="BI718" s="80"/>
      <c r="BJ718" s="80"/>
    </row>
    <row r="719" spans="1:62" ht="12.95" customHeight="1" x14ac:dyDescent="0.15">
      <c r="A719" s="1641"/>
      <c r="B719" s="1642"/>
      <c r="C719" s="1642"/>
      <c r="D719" s="1642"/>
      <c r="E719" s="1642"/>
      <c r="F719" s="1642"/>
      <c r="G719" s="1642"/>
      <c r="H719" s="963"/>
      <c r="I719" s="964"/>
      <c r="J719" s="964"/>
      <c r="K719" s="964"/>
      <c r="L719" s="964"/>
      <c r="M719" s="964"/>
      <c r="N719" s="965"/>
      <c r="O719" s="1725"/>
      <c r="P719" s="1725"/>
      <c r="Q719" s="1725"/>
      <c r="R719" s="1725"/>
      <c r="S719" s="1725"/>
      <c r="T719" s="1725"/>
      <c r="U719" s="1725"/>
      <c r="V719" s="1725"/>
      <c r="W719" s="1725"/>
      <c r="X719" s="1725"/>
      <c r="Y719" s="1725"/>
      <c r="Z719" s="1725"/>
      <c r="AA719" s="1725"/>
      <c r="AB719" s="1725"/>
      <c r="AC719" s="1725"/>
      <c r="AD719" s="1725"/>
      <c r="AE719" s="1592"/>
      <c r="AF719" s="1593"/>
      <c r="AG719" s="1593"/>
      <c r="AH719" s="1593"/>
      <c r="AI719" s="1593"/>
      <c r="AJ719" s="1593"/>
      <c r="AK719" s="1594"/>
      <c r="AL719" s="1592"/>
      <c r="AM719" s="1593"/>
      <c r="AN719" s="1593"/>
      <c r="AO719" s="1594"/>
      <c r="AP719" s="1595"/>
      <c r="AQ719" s="1595"/>
      <c r="AR719" s="1595"/>
      <c r="AS719" s="1595"/>
      <c r="AT719" s="1595"/>
      <c r="AU719" s="1595"/>
      <c r="AV719" s="1595"/>
      <c r="AW719" s="1595"/>
      <c r="AX719" s="238" t="s">
        <v>386</v>
      </c>
      <c r="AY719" s="1595"/>
      <c r="AZ719" s="1595"/>
      <c r="BA719" s="1595"/>
      <c r="BB719" s="1595"/>
      <c r="BC719" s="1595"/>
      <c r="BD719" s="1595"/>
      <c r="BE719" s="1595"/>
      <c r="BF719" s="1595"/>
      <c r="BG719" s="45"/>
      <c r="BH719" s="80"/>
      <c r="BI719" s="80"/>
      <c r="BJ719" s="80"/>
    </row>
    <row r="720" spans="1:62" ht="12.95" customHeight="1" x14ac:dyDescent="0.15">
      <c r="A720" s="1643"/>
      <c r="B720" s="1644"/>
      <c r="C720" s="1644"/>
      <c r="D720" s="1644"/>
      <c r="E720" s="1644"/>
      <c r="F720" s="1644"/>
      <c r="G720" s="1644"/>
      <c r="H720" s="1722"/>
      <c r="I720" s="1723"/>
      <c r="J720" s="1723"/>
      <c r="K720" s="1723"/>
      <c r="L720" s="1723"/>
      <c r="M720" s="1723"/>
      <c r="N720" s="1724"/>
      <c r="O720" s="1726"/>
      <c r="P720" s="1726"/>
      <c r="Q720" s="1726"/>
      <c r="R720" s="1726"/>
      <c r="S720" s="1726"/>
      <c r="T720" s="1726"/>
      <c r="U720" s="1726"/>
      <c r="V720" s="1726"/>
      <c r="W720" s="1726"/>
      <c r="X720" s="1726"/>
      <c r="Y720" s="1726"/>
      <c r="Z720" s="1726"/>
      <c r="AA720" s="1726"/>
      <c r="AB720" s="1726"/>
      <c r="AC720" s="1726"/>
      <c r="AD720" s="1726"/>
      <c r="AE720" s="1592"/>
      <c r="AF720" s="1593"/>
      <c r="AG720" s="1593"/>
      <c r="AH720" s="1593"/>
      <c r="AI720" s="1593"/>
      <c r="AJ720" s="1593"/>
      <c r="AK720" s="1594"/>
      <c r="AL720" s="1592"/>
      <c r="AM720" s="1593"/>
      <c r="AN720" s="1593"/>
      <c r="AO720" s="1594"/>
      <c r="AP720" s="1595"/>
      <c r="AQ720" s="1595"/>
      <c r="AR720" s="1595"/>
      <c r="AS720" s="1595"/>
      <c r="AT720" s="1595"/>
      <c r="AU720" s="1595"/>
      <c r="AV720" s="1595"/>
      <c r="AW720" s="1595"/>
      <c r="AX720" s="238" t="s">
        <v>386</v>
      </c>
      <c r="AY720" s="1595"/>
      <c r="AZ720" s="1595"/>
      <c r="BA720" s="1595"/>
      <c r="BB720" s="1595"/>
      <c r="BC720" s="1595"/>
      <c r="BD720" s="1595"/>
      <c r="BE720" s="1595"/>
      <c r="BF720" s="1595"/>
      <c r="BG720" s="45"/>
      <c r="BH720" s="80"/>
      <c r="BI720" s="80"/>
      <c r="BJ720" s="80"/>
    </row>
    <row r="721" spans="1:62" ht="12.95" customHeight="1" x14ac:dyDescent="0.15">
      <c r="A721" s="1643"/>
      <c r="B721" s="1644"/>
      <c r="C721" s="1644"/>
      <c r="D721" s="1644"/>
      <c r="E721" s="1644"/>
      <c r="F721" s="1644"/>
      <c r="G721" s="1644"/>
      <c r="H721" s="1722"/>
      <c r="I721" s="1723"/>
      <c r="J721" s="1723"/>
      <c r="K721" s="1723"/>
      <c r="L721" s="1723"/>
      <c r="M721" s="1723"/>
      <c r="N721" s="1724"/>
      <c r="O721" s="1726"/>
      <c r="P721" s="1726"/>
      <c r="Q721" s="1726"/>
      <c r="R721" s="1726"/>
      <c r="S721" s="1726"/>
      <c r="T721" s="1726"/>
      <c r="U721" s="1726"/>
      <c r="V721" s="1726"/>
      <c r="W721" s="1726"/>
      <c r="X721" s="1726"/>
      <c r="Y721" s="1726"/>
      <c r="Z721" s="1726"/>
      <c r="AA721" s="1726"/>
      <c r="AB721" s="1726"/>
      <c r="AC721" s="1726"/>
      <c r="AD721" s="1726"/>
      <c r="AE721" s="1592"/>
      <c r="AF721" s="1593"/>
      <c r="AG721" s="1593"/>
      <c r="AH721" s="1593"/>
      <c r="AI721" s="1593"/>
      <c r="AJ721" s="1593"/>
      <c r="AK721" s="1594"/>
      <c r="AL721" s="1592"/>
      <c r="AM721" s="1593"/>
      <c r="AN721" s="1593"/>
      <c r="AO721" s="1594"/>
      <c r="AP721" s="1595"/>
      <c r="AQ721" s="1595"/>
      <c r="AR721" s="1595"/>
      <c r="AS721" s="1595"/>
      <c r="AT721" s="1595"/>
      <c r="AU721" s="1595"/>
      <c r="AV721" s="1595"/>
      <c r="AW721" s="1595"/>
      <c r="AX721" s="238" t="s">
        <v>386</v>
      </c>
      <c r="AY721" s="1595"/>
      <c r="AZ721" s="1595"/>
      <c r="BA721" s="1595"/>
      <c r="BB721" s="1595"/>
      <c r="BC721" s="1595"/>
      <c r="BD721" s="1595"/>
      <c r="BE721" s="1595"/>
      <c r="BF721" s="1595"/>
      <c r="BG721" s="45"/>
      <c r="BH721" s="80"/>
      <c r="BI721" s="80"/>
      <c r="BJ721" s="80"/>
    </row>
    <row r="722" spans="1:62" ht="12.95" customHeight="1" x14ac:dyDescent="0.15">
      <c r="A722" s="1648"/>
      <c r="B722" s="1649"/>
      <c r="C722" s="1649"/>
      <c r="D722" s="1649"/>
      <c r="E722" s="1649"/>
      <c r="F722" s="1649"/>
      <c r="G722" s="1649"/>
      <c r="H722" s="1722"/>
      <c r="I722" s="1723"/>
      <c r="J722" s="1723"/>
      <c r="K722" s="1723"/>
      <c r="L722" s="1723"/>
      <c r="M722" s="1723"/>
      <c r="N722" s="1724"/>
      <c r="O722" s="1727"/>
      <c r="P722" s="1727"/>
      <c r="Q722" s="1727"/>
      <c r="R722" s="1727"/>
      <c r="S722" s="1727"/>
      <c r="T722" s="1727"/>
      <c r="U722" s="1727"/>
      <c r="V722" s="1727"/>
      <c r="W722" s="1727"/>
      <c r="X722" s="1727"/>
      <c r="Y722" s="1727"/>
      <c r="Z722" s="1727"/>
      <c r="AA722" s="1727"/>
      <c r="AB722" s="1727"/>
      <c r="AC722" s="1727"/>
      <c r="AD722" s="1727"/>
      <c r="AE722" s="1592"/>
      <c r="AF722" s="1593"/>
      <c r="AG722" s="1593"/>
      <c r="AH722" s="1593"/>
      <c r="AI722" s="1593"/>
      <c r="AJ722" s="1593"/>
      <c r="AK722" s="1594"/>
      <c r="AL722" s="1592"/>
      <c r="AM722" s="1593"/>
      <c r="AN722" s="1593"/>
      <c r="AO722" s="1594"/>
      <c r="AP722" s="1595"/>
      <c r="AQ722" s="1595"/>
      <c r="AR722" s="1595"/>
      <c r="AS722" s="1595"/>
      <c r="AT722" s="1595"/>
      <c r="AU722" s="1595"/>
      <c r="AV722" s="1595"/>
      <c r="AW722" s="1595"/>
      <c r="AX722" s="238" t="s">
        <v>386</v>
      </c>
      <c r="AY722" s="1595"/>
      <c r="AZ722" s="1595"/>
      <c r="BA722" s="1595"/>
      <c r="BB722" s="1595"/>
      <c r="BC722" s="1595"/>
      <c r="BD722" s="1595"/>
      <c r="BE722" s="1595"/>
      <c r="BF722" s="1595"/>
      <c r="BG722" s="45"/>
      <c r="BH722" s="80"/>
      <c r="BI722" s="80"/>
      <c r="BJ722" s="80"/>
    </row>
    <row r="723" spans="1:62" ht="12.95" customHeight="1" x14ac:dyDescent="0.15">
      <c r="A723" s="1650"/>
      <c r="B723" s="1651"/>
      <c r="C723" s="1651"/>
      <c r="D723" s="1651"/>
      <c r="E723" s="1651"/>
      <c r="F723" s="1651"/>
      <c r="G723" s="1651"/>
      <c r="H723" s="966"/>
      <c r="I723" s="967"/>
      <c r="J723" s="967"/>
      <c r="K723" s="967"/>
      <c r="L723" s="967"/>
      <c r="M723" s="967"/>
      <c r="N723" s="968"/>
      <c r="O723" s="1728"/>
      <c r="P723" s="1728"/>
      <c r="Q723" s="1728"/>
      <c r="R723" s="1728"/>
      <c r="S723" s="1728"/>
      <c r="T723" s="1728"/>
      <c r="U723" s="1728"/>
      <c r="V723" s="1728"/>
      <c r="W723" s="1728"/>
      <c r="X723" s="1728"/>
      <c r="Y723" s="1728"/>
      <c r="Z723" s="1728"/>
      <c r="AA723" s="1728"/>
      <c r="AB723" s="1728"/>
      <c r="AC723" s="1728"/>
      <c r="AD723" s="1728"/>
      <c r="AE723" s="1592"/>
      <c r="AF723" s="1593"/>
      <c r="AG723" s="1593"/>
      <c r="AH723" s="1593"/>
      <c r="AI723" s="1593"/>
      <c r="AJ723" s="1593"/>
      <c r="AK723" s="1594"/>
      <c r="AL723" s="1592"/>
      <c r="AM723" s="1593"/>
      <c r="AN723" s="1593"/>
      <c r="AO723" s="1594"/>
      <c r="AP723" s="1595"/>
      <c r="AQ723" s="1595"/>
      <c r="AR723" s="1595"/>
      <c r="AS723" s="1595"/>
      <c r="AT723" s="1595"/>
      <c r="AU723" s="1595"/>
      <c r="AV723" s="1595"/>
      <c r="AW723" s="1595"/>
      <c r="AX723" s="238" t="s">
        <v>386</v>
      </c>
      <c r="AY723" s="1595"/>
      <c r="AZ723" s="1595"/>
      <c r="BA723" s="1595"/>
      <c r="BB723" s="1595"/>
      <c r="BC723" s="1595"/>
      <c r="BD723" s="1595"/>
      <c r="BE723" s="1595"/>
      <c r="BF723" s="1595"/>
      <c r="BG723" s="45"/>
      <c r="BH723" s="80"/>
      <c r="BI723" s="80"/>
      <c r="BJ723" s="80"/>
    </row>
    <row r="724" spans="1:62" ht="12.95" customHeight="1" x14ac:dyDescent="0.15">
      <c r="A724" s="1641"/>
      <c r="B724" s="1642"/>
      <c r="C724" s="1642"/>
      <c r="D724" s="1642"/>
      <c r="E724" s="1642"/>
      <c r="F724" s="1642"/>
      <c r="G724" s="1642"/>
      <c r="H724" s="963"/>
      <c r="I724" s="964"/>
      <c r="J724" s="964"/>
      <c r="K724" s="964"/>
      <c r="L724" s="964"/>
      <c r="M724" s="964"/>
      <c r="N724" s="965"/>
      <c r="O724" s="1725"/>
      <c r="P724" s="1725"/>
      <c r="Q724" s="1725"/>
      <c r="R724" s="1725"/>
      <c r="S724" s="1725"/>
      <c r="T724" s="1725"/>
      <c r="U724" s="1725"/>
      <c r="V724" s="1725"/>
      <c r="W724" s="1725"/>
      <c r="X724" s="1725"/>
      <c r="Y724" s="1725"/>
      <c r="Z724" s="1725"/>
      <c r="AA724" s="1725"/>
      <c r="AB724" s="1725"/>
      <c r="AC724" s="1725"/>
      <c r="AD724" s="1725"/>
      <c r="AE724" s="1592"/>
      <c r="AF724" s="1593"/>
      <c r="AG724" s="1593"/>
      <c r="AH724" s="1593"/>
      <c r="AI724" s="1593"/>
      <c r="AJ724" s="1593"/>
      <c r="AK724" s="1594"/>
      <c r="AL724" s="1592"/>
      <c r="AM724" s="1593"/>
      <c r="AN724" s="1593"/>
      <c r="AO724" s="1594"/>
      <c r="AP724" s="1595"/>
      <c r="AQ724" s="1595"/>
      <c r="AR724" s="1595"/>
      <c r="AS724" s="1595"/>
      <c r="AT724" s="1595"/>
      <c r="AU724" s="1595"/>
      <c r="AV724" s="1595"/>
      <c r="AW724" s="1595"/>
      <c r="AX724" s="238" t="s">
        <v>386</v>
      </c>
      <c r="AY724" s="1595"/>
      <c r="AZ724" s="1595"/>
      <c r="BA724" s="1595"/>
      <c r="BB724" s="1595"/>
      <c r="BC724" s="1595"/>
      <c r="BD724" s="1595"/>
      <c r="BE724" s="1595"/>
      <c r="BF724" s="1595"/>
      <c r="BG724" s="45"/>
      <c r="BH724" s="80"/>
      <c r="BI724" s="80"/>
      <c r="BJ724" s="80"/>
    </row>
    <row r="725" spans="1:62" ht="12.95" customHeight="1" x14ac:dyDescent="0.15">
      <c r="A725" s="1643"/>
      <c r="B725" s="1644"/>
      <c r="C725" s="1644"/>
      <c r="D725" s="1644"/>
      <c r="E725" s="1644"/>
      <c r="F725" s="1644"/>
      <c r="G725" s="1644"/>
      <c r="H725" s="1722"/>
      <c r="I725" s="1723"/>
      <c r="J725" s="1723"/>
      <c r="K725" s="1723"/>
      <c r="L725" s="1723"/>
      <c r="M725" s="1723"/>
      <c r="N725" s="1724"/>
      <c r="O725" s="1726"/>
      <c r="P725" s="1726"/>
      <c r="Q725" s="1726"/>
      <c r="R725" s="1726"/>
      <c r="S725" s="1726"/>
      <c r="T725" s="1726"/>
      <c r="U725" s="1726"/>
      <c r="V725" s="1726"/>
      <c r="W725" s="1726"/>
      <c r="X725" s="1726"/>
      <c r="Y725" s="1726"/>
      <c r="Z725" s="1726"/>
      <c r="AA725" s="1726"/>
      <c r="AB725" s="1726"/>
      <c r="AC725" s="1726"/>
      <c r="AD725" s="1726"/>
      <c r="AE725" s="1592"/>
      <c r="AF725" s="1593"/>
      <c r="AG725" s="1593"/>
      <c r="AH725" s="1593"/>
      <c r="AI725" s="1593"/>
      <c r="AJ725" s="1593"/>
      <c r="AK725" s="1594"/>
      <c r="AL725" s="1592"/>
      <c r="AM725" s="1593"/>
      <c r="AN725" s="1593"/>
      <c r="AO725" s="1594"/>
      <c r="AP725" s="1595"/>
      <c r="AQ725" s="1595"/>
      <c r="AR725" s="1595"/>
      <c r="AS725" s="1595"/>
      <c r="AT725" s="1595"/>
      <c r="AU725" s="1595"/>
      <c r="AV725" s="1595"/>
      <c r="AW725" s="1595"/>
      <c r="AX725" s="238" t="s">
        <v>386</v>
      </c>
      <c r="AY725" s="1595"/>
      <c r="AZ725" s="1595"/>
      <c r="BA725" s="1595"/>
      <c r="BB725" s="1595"/>
      <c r="BC725" s="1595"/>
      <c r="BD725" s="1595"/>
      <c r="BE725" s="1595"/>
      <c r="BF725" s="1595"/>
      <c r="BG725" s="45"/>
      <c r="BH725" s="80"/>
      <c r="BI725" s="80"/>
      <c r="BJ725" s="80"/>
    </row>
    <row r="726" spans="1:62" ht="12.95" customHeight="1" x14ac:dyDescent="0.15">
      <c r="A726" s="1643"/>
      <c r="B726" s="1644"/>
      <c r="C726" s="1644"/>
      <c r="D726" s="1644"/>
      <c r="E726" s="1644"/>
      <c r="F726" s="1644"/>
      <c r="G726" s="1644"/>
      <c r="H726" s="1722"/>
      <c r="I726" s="1723"/>
      <c r="J726" s="1723"/>
      <c r="K726" s="1723"/>
      <c r="L726" s="1723"/>
      <c r="M726" s="1723"/>
      <c r="N726" s="1724"/>
      <c r="O726" s="1726"/>
      <c r="P726" s="1726"/>
      <c r="Q726" s="1726"/>
      <c r="R726" s="1726"/>
      <c r="S726" s="1726"/>
      <c r="T726" s="1726"/>
      <c r="U726" s="1726"/>
      <c r="V726" s="1726"/>
      <c r="W726" s="1726"/>
      <c r="X726" s="1726"/>
      <c r="Y726" s="1726"/>
      <c r="Z726" s="1726"/>
      <c r="AA726" s="1726"/>
      <c r="AB726" s="1726"/>
      <c r="AC726" s="1726"/>
      <c r="AD726" s="1726"/>
      <c r="AE726" s="1592"/>
      <c r="AF726" s="1593"/>
      <c r="AG726" s="1593"/>
      <c r="AH726" s="1593"/>
      <c r="AI726" s="1593"/>
      <c r="AJ726" s="1593"/>
      <c r="AK726" s="1594"/>
      <c r="AL726" s="1592"/>
      <c r="AM726" s="1593"/>
      <c r="AN726" s="1593"/>
      <c r="AO726" s="1594"/>
      <c r="AP726" s="1595"/>
      <c r="AQ726" s="1595"/>
      <c r="AR726" s="1595"/>
      <c r="AS726" s="1595"/>
      <c r="AT726" s="1595"/>
      <c r="AU726" s="1595"/>
      <c r="AV726" s="1595"/>
      <c r="AW726" s="1595"/>
      <c r="AX726" s="238" t="s">
        <v>386</v>
      </c>
      <c r="AY726" s="1595"/>
      <c r="AZ726" s="1595"/>
      <c r="BA726" s="1595"/>
      <c r="BB726" s="1595"/>
      <c r="BC726" s="1595"/>
      <c r="BD726" s="1595"/>
      <c r="BE726" s="1595"/>
      <c r="BF726" s="1595"/>
      <c r="BG726" s="45"/>
      <c r="BH726" s="80"/>
      <c r="BI726" s="80"/>
      <c r="BJ726" s="80"/>
    </row>
    <row r="727" spans="1:62" ht="12.95" customHeight="1" x14ac:dyDescent="0.15">
      <c r="A727" s="1648"/>
      <c r="B727" s="1649"/>
      <c r="C727" s="1649"/>
      <c r="D727" s="1649"/>
      <c r="E727" s="1649"/>
      <c r="F727" s="1649"/>
      <c r="G727" s="1649"/>
      <c r="H727" s="1722"/>
      <c r="I727" s="1723"/>
      <c r="J727" s="1723"/>
      <c r="K727" s="1723"/>
      <c r="L727" s="1723"/>
      <c r="M727" s="1723"/>
      <c r="N727" s="1724"/>
      <c r="O727" s="1727"/>
      <c r="P727" s="1727"/>
      <c r="Q727" s="1727"/>
      <c r="R727" s="1727"/>
      <c r="S727" s="1727"/>
      <c r="T727" s="1727"/>
      <c r="U727" s="1727"/>
      <c r="V727" s="1727"/>
      <c r="W727" s="1727"/>
      <c r="X727" s="1727"/>
      <c r="Y727" s="1727"/>
      <c r="Z727" s="1727"/>
      <c r="AA727" s="1727"/>
      <c r="AB727" s="1727"/>
      <c r="AC727" s="1727"/>
      <c r="AD727" s="1727"/>
      <c r="AE727" s="1592"/>
      <c r="AF727" s="1593"/>
      <c r="AG727" s="1593"/>
      <c r="AH727" s="1593"/>
      <c r="AI727" s="1593"/>
      <c r="AJ727" s="1593"/>
      <c r="AK727" s="1594"/>
      <c r="AL727" s="1592"/>
      <c r="AM727" s="1593"/>
      <c r="AN727" s="1593"/>
      <c r="AO727" s="1594"/>
      <c r="AP727" s="1595"/>
      <c r="AQ727" s="1595"/>
      <c r="AR727" s="1595"/>
      <c r="AS727" s="1595"/>
      <c r="AT727" s="1595"/>
      <c r="AU727" s="1595"/>
      <c r="AV727" s="1595"/>
      <c r="AW727" s="1595"/>
      <c r="AX727" s="238" t="s">
        <v>386</v>
      </c>
      <c r="AY727" s="1595"/>
      <c r="AZ727" s="1595"/>
      <c r="BA727" s="1595"/>
      <c r="BB727" s="1595"/>
      <c r="BC727" s="1595"/>
      <c r="BD727" s="1595"/>
      <c r="BE727" s="1595"/>
      <c r="BF727" s="1595"/>
      <c r="BG727" s="45"/>
      <c r="BH727" s="80"/>
      <c r="BI727" s="80"/>
      <c r="BJ727" s="80"/>
    </row>
    <row r="728" spans="1:62" ht="12.95" customHeight="1" x14ac:dyDescent="0.15">
      <c r="A728" s="1650"/>
      <c r="B728" s="1651"/>
      <c r="C728" s="1651"/>
      <c r="D728" s="1651"/>
      <c r="E728" s="1651"/>
      <c r="F728" s="1651"/>
      <c r="G728" s="1651"/>
      <c r="H728" s="966"/>
      <c r="I728" s="967"/>
      <c r="J728" s="967"/>
      <c r="K728" s="967"/>
      <c r="L728" s="967"/>
      <c r="M728" s="967"/>
      <c r="N728" s="968"/>
      <c r="O728" s="1728"/>
      <c r="P728" s="1728"/>
      <c r="Q728" s="1728"/>
      <c r="R728" s="1728"/>
      <c r="S728" s="1728"/>
      <c r="T728" s="1728"/>
      <c r="U728" s="1728"/>
      <c r="V728" s="1728"/>
      <c r="W728" s="1728"/>
      <c r="X728" s="1728"/>
      <c r="Y728" s="1728"/>
      <c r="Z728" s="1728"/>
      <c r="AA728" s="1728"/>
      <c r="AB728" s="1728"/>
      <c r="AC728" s="1728"/>
      <c r="AD728" s="1728"/>
      <c r="AE728" s="1592"/>
      <c r="AF728" s="1593"/>
      <c r="AG728" s="1593"/>
      <c r="AH728" s="1593"/>
      <c r="AI728" s="1593"/>
      <c r="AJ728" s="1593"/>
      <c r="AK728" s="1594"/>
      <c r="AL728" s="1592"/>
      <c r="AM728" s="1593"/>
      <c r="AN728" s="1593"/>
      <c r="AO728" s="1594"/>
      <c r="AP728" s="1595"/>
      <c r="AQ728" s="1595"/>
      <c r="AR728" s="1595"/>
      <c r="AS728" s="1595"/>
      <c r="AT728" s="1595"/>
      <c r="AU728" s="1595"/>
      <c r="AV728" s="1595"/>
      <c r="AW728" s="1595"/>
      <c r="AX728" s="238" t="s">
        <v>386</v>
      </c>
      <c r="AY728" s="1595"/>
      <c r="AZ728" s="1595"/>
      <c r="BA728" s="1595"/>
      <c r="BB728" s="1595"/>
      <c r="BC728" s="1595"/>
      <c r="BD728" s="1595"/>
      <c r="BE728" s="1595"/>
      <c r="BF728" s="1595"/>
      <c r="BG728" s="45"/>
      <c r="BH728" s="80"/>
      <c r="BI728" s="80"/>
      <c r="BJ728" s="80"/>
    </row>
    <row r="729" spans="1:62" ht="12.95" customHeight="1" x14ac:dyDescent="0.15">
      <c r="A729" s="1641"/>
      <c r="B729" s="1642"/>
      <c r="C729" s="1642"/>
      <c r="D729" s="1642"/>
      <c r="E729" s="1642"/>
      <c r="F729" s="1642"/>
      <c r="G729" s="1642"/>
      <c r="H729" s="963"/>
      <c r="I729" s="964"/>
      <c r="J729" s="964"/>
      <c r="K729" s="964"/>
      <c r="L729" s="964"/>
      <c r="M729" s="964"/>
      <c r="N729" s="965"/>
      <c r="O729" s="1725"/>
      <c r="P729" s="1725"/>
      <c r="Q729" s="1725"/>
      <c r="R729" s="1725"/>
      <c r="S729" s="1725"/>
      <c r="T729" s="1725"/>
      <c r="U729" s="1725"/>
      <c r="V729" s="1725"/>
      <c r="W729" s="1725"/>
      <c r="X729" s="1725"/>
      <c r="Y729" s="1725"/>
      <c r="Z729" s="1725"/>
      <c r="AA729" s="1725"/>
      <c r="AB729" s="1725"/>
      <c r="AC729" s="1725"/>
      <c r="AD729" s="1725"/>
      <c r="AE729" s="1592"/>
      <c r="AF729" s="1593"/>
      <c r="AG729" s="1593"/>
      <c r="AH729" s="1593"/>
      <c r="AI729" s="1593"/>
      <c r="AJ729" s="1593"/>
      <c r="AK729" s="1594"/>
      <c r="AL729" s="1592"/>
      <c r="AM729" s="1593"/>
      <c r="AN729" s="1593"/>
      <c r="AO729" s="1594"/>
      <c r="AP729" s="1595"/>
      <c r="AQ729" s="1595"/>
      <c r="AR729" s="1595"/>
      <c r="AS729" s="1595"/>
      <c r="AT729" s="1595"/>
      <c r="AU729" s="1595"/>
      <c r="AV729" s="1595"/>
      <c r="AW729" s="1595"/>
      <c r="AX729" s="238" t="s">
        <v>386</v>
      </c>
      <c r="AY729" s="1595"/>
      <c r="AZ729" s="1595"/>
      <c r="BA729" s="1595"/>
      <c r="BB729" s="1595"/>
      <c r="BC729" s="1595"/>
      <c r="BD729" s="1595"/>
      <c r="BE729" s="1595"/>
      <c r="BF729" s="1595"/>
      <c r="BG729" s="45"/>
      <c r="BH729" s="80"/>
      <c r="BI729" s="80"/>
      <c r="BJ729" s="80"/>
    </row>
    <row r="730" spans="1:62" ht="12.95" customHeight="1" x14ac:dyDescent="0.15">
      <c r="A730" s="1643"/>
      <c r="B730" s="1644"/>
      <c r="C730" s="1644"/>
      <c r="D730" s="1644"/>
      <c r="E730" s="1644"/>
      <c r="F730" s="1644"/>
      <c r="G730" s="1644"/>
      <c r="H730" s="1722"/>
      <c r="I730" s="1723"/>
      <c r="J730" s="1723"/>
      <c r="K730" s="1723"/>
      <c r="L730" s="1723"/>
      <c r="M730" s="1723"/>
      <c r="N730" s="1724"/>
      <c r="O730" s="1726"/>
      <c r="P730" s="1726"/>
      <c r="Q730" s="1726"/>
      <c r="R730" s="1726"/>
      <c r="S730" s="1726"/>
      <c r="T730" s="1726"/>
      <c r="U730" s="1726"/>
      <c r="V730" s="1726"/>
      <c r="W730" s="1726"/>
      <c r="X730" s="1726"/>
      <c r="Y730" s="1726"/>
      <c r="Z730" s="1726"/>
      <c r="AA730" s="1726"/>
      <c r="AB730" s="1726"/>
      <c r="AC730" s="1726"/>
      <c r="AD730" s="1726"/>
      <c r="AE730" s="1592"/>
      <c r="AF730" s="1593"/>
      <c r="AG730" s="1593"/>
      <c r="AH730" s="1593"/>
      <c r="AI730" s="1593"/>
      <c r="AJ730" s="1593"/>
      <c r="AK730" s="1594"/>
      <c r="AL730" s="1592"/>
      <c r="AM730" s="1593"/>
      <c r="AN730" s="1593"/>
      <c r="AO730" s="1594"/>
      <c r="AP730" s="1595"/>
      <c r="AQ730" s="1595"/>
      <c r="AR730" s="1595"/>
      <c r="AS730" s="1595"/>
      <c r="AT730" s="1595"/>
      <c r="AU730" s="1595"/>
      <c r="AV730" s="1595"/>
      <c r="AW730" s="1595"/>
      <c r="AX730" s="238" t="s">
        <v>386</v>
      </c>
      <c r="AY730" s="1595"/>
      <c r="AZ730" s="1595"/>
      <c r="BA730" s="1595"/>
      <c r="BB730" s="1595"/>
      <c r="BC730" s="1595"/>
      <c r="BD730" s="1595"/>
      <c r="BE730" s="1595"/>
      <c r="BF730" s="1595"/>
      <c r="BG730" s="45"/>
      <c r="BH730" s="80"/>
      <c r="BI730" s="80"/>
      <c r="BJ730" s="80"/>
    </row>
    <row r="731" spans="1:62" ht="12.95" customHeight="1" x14ac:dyDescent="0.15">
      <c r="A731" s="1643"/>
      <c r="B731" s="1644"/>
      <c r="C731" s="1644"/>
      <c r="D731" s="1644"/>
      <c r="E731" s="1644"/>
      <c r="F731" s="1644"/>
      <c r="G731" s="1644"/>
      <c r="H731" s="1722"/>
      <c r="I731" s="1723"/>
      <c r="J731" s="1723"/>
      <c r="K731" s="1723"/>
      <c r="L731" s="1723"/>
      <c r="M731" s="1723"/>
      <c r="N731" s="1724"/>
      <c r="O731" s="1726"/>
      <c r="P731" s="1726"/>
      <c r="Q731" s="1726"/>
      <c r="R731" s="1726"/>
      <c r="S731" s="1726"/>
      <c r="T731" s="1726"/>
      <c r="U731" s="1726"/>
      <c r="V731" s="1726"/>
      <c r="W731" s="1726"/>
      <c r="X731" s="1726"/>
      <c r="Y731" s="1726"/>
      <c r="Z731" s="1726"/>
      <c r="AA731" s="1726"/>
      <c r="AB731" s="1726"/>
      <c r="AC731" s="1726"/>
      <c r="AD731" s="1726"/>
      <c r="AE731" s="1592"/>
      <c r="AF731" s="1593"/>
      <c r="AG731" s="1593"/>
      <c r="AH731" s="1593"/>
      <c r="AI731" s="1593"/>
      <c r="AJ731" s="1593"/>
      <c r="AK731" s="1594"/>
      <c r="AL731" s="1592"/>
      <c r="AM731" s="1593"/>
      <c r="AN731" s="1593"/>
      <c r="AO731" s="1594"/>
      <c r="AP731" s="1595"/>
      <c r="AQ731" s="1595"/>
      <c r="AR731" s="1595"/>
      <c r="AS731" s="1595"/>
      <c r="AT731" s="1595"/>
      <c r="AU731" s="1595"/>
      <c r="AV731" s="1595"/>
      <c r="AW731" s="1595"/>
      <c r="AX731" s="238" t="s">
        <v>386</v>
      </c>
      <c r="AY731" s="1595"/>
      <c r="AZ731" s="1595"/>
      <c r="BA731" s="1595"/>
      <c r="BB731" s="1595"/>
      <c r="BC731" s="1595"/>
      <c r="BD731" s="1595"/>
      <c r="BE731" s="1595"/>
      <c r="BF731" s="1595"/>
      <c r="BG731" s="45"/>
      <c r="BH731" s="80"/>
      <c r="BI731" s="80"/>
      <c r="BJ731" s="80"/>
    </row>
    <row r="732" spans="1:62" ht="12.95" customHeight="1" x14ac:dyDescent="0.15">
      <c r="A732" s="1648"/>
      <c r="B732" s="1649"/>
      <c r="C732" s="1649"/>
      <c r="D732" s="1649"/>
      <c r="E732" s="1649"/>
      <c r="F732" s="1649"/>
      <c r="G732" s="1649"/>
      <c r="H732" s="1722"/>
      <c r="I732" s="1723"/>
      <c r="J732" s="1723"/>
      <c r="K732" s="1723"/>
      <c r="L732" s="1723"/>
      <c r="M732" s="1723"/>
      <c r="N732" s="1724"/>
      <c r="O732" s="1727"/>
      <c r="P732" s="1727"/>
      <c r="Q732" s="1727"/>
      <c r="R732" s="1727"/>
      <c r="S732" s="1727"/>
      <c r="T732" s="1727"/>
      <c r="U732" s="1727"/>
      <c r="V732" s="1727"/>
      <c r="W732" s="1727"/>
      <c r="X732" s="1727"/>
      <c r="Y732" s="1727"/>
      <c r="Z732" s="1727"/>
      <c r="AA732" s="1727"/>
      <c r="AB732" s="1727"/>
      <c r="AC732" s="1727"/>
      <c r="AD732" s="1727"/>
      <c r="AE732" s="1592"/>
      <c r="AF732" s="1593"/>
      <c r="AG732" s="1593"/>
      <c r="AH732" s="1593"/>
      <c r="AI732" s="1593"/>
      <c r="AJ732" s="1593"/>
      <c r="AK732" s="1594"/>
      <c r="AL732" s="1592"/>
      <c r="AM732" s="1593"/>
      <c r="AN732" s="1593"/>
      <c r="AO732" s="1594"/>
      <c r="AP732" s="1595"/>
      <c r="AQ732" s="1595"/>
      <c r="AR732" s="1595"/>
      <c r="AS732" s="1595"/>
      <c r="AT732" s="1595"/>
      <c r="AU732" s="1595"/>
      <c r="AV732" s="1595"/>
      <c r="AW732" s="1595"/>
      <c r="AX732" s="238" t="s">
        <v>386</v>
      </c>
      <c r="AY732" s="1595"/>
      <c r="AZ732" s="1595"/>
      <c r="BA732" s="1595"/>
      <c r="BB732" s="1595"/>
      <c r="BC732" s="1595"/>
      <c r="BD732" s="1595"/>
      <c r="BE732" s="1595"/>
      <c r="BF732" s="1595"/>
      <c r="BG732" s="45"/>
      <c r="BH732" s="80"/>
      <c r="BI732" s="80"/>
      <c r="BJ732" s="80"/>
    </row>
    <row r="733" spans="1:62" ht="12.95" customHeight="1" x14ac:dyDescent="0.15">
      <c r="A733" s="1650"/>
      <c r="B733" s="1651"/>
      <c r="C733" s="1651"/>
      <c r="D733" s="1651"/>
      <c r="E733" s="1651"/>
      <c r="F733" s="1651"/>
      <c r="G733" s="1651"/>
      <c r="H733" s="966"/>
      <c r="I733" s="967"/>
      <c r="J733" s="967"/>
      <c r="K733" s="967"/>
      <c r="L733" s="967"/>
      <c r="M733" s="967"/>
      <c r="N733" s="968"/>
      <c r="O733" s="1728"/>
      <c r="P733" s="1728"/>
      <c r="Q733" s="1728"/>
      <c r="R733" s="1728"/>
      <c r="S733" s="1728"/>
      <c r="T733" s="1728"/>
      <c r="U733" s="1728"/>
      <c r="V733" s="1728"/>
      <c r="W733" s="1728"/>
      <c r="X733" s="1728"/>
      <c r="Y733" s="1728"/>
      <c r="Z733" s="1728"/>
      <c r="AA733" s="1728"/>
      <c r="AB733" s="1728"/>
      <c r="AC733" s="1728"/>
      <c r="AD733" s="1728"/>
      <c r="AE733" s="1592"/>
      <c r="AF733" s="1593"/>
      <c r="AG733" s="1593"/>
      <c r="AH733" s="1593"/>
      <c r="AI733" s="1593"/>
      <c r="AJ733" s="1593"/>
      <c r="AK733" s="1594"/>
      <c r="AL733" s="1592"/>
      <c r="AM733" s="1593"/>
      <c r="AN733" s="1593"/>
      <c r="AO733" s="1594"/>
      <c r="AP733" s="1595"/>
      <c r="AQ733" s="1595"/>
      <c r="AR733" s="1595"/>
      <c r="AS733" s="1595"/>
      <c r="AT733" s="1595"/>
      <c r="AU733" s="1595"/>
      <c r="AV733" s="1595"/>
      <c r="AW733" s="1595"/>
      <c r="AX733" s="238" t="s">
        <v>386</v>
      </c>
      <c r="AY733" s="1595"/>
      <c r="AZ733" s="1595"/>
      <c r="BA733" s="1595"/>
      <c r="BB733" s="1595"/>
      <c r="BC733" s="1595"/>
      <c r="BD733" s="1595"/>
      <c r="BE733" s="1595"/>
      <c r="BF733" s="1595"/>
      <c r="BG733" s="45"/>
      <c r="BH733" s="80"/>
      <c r="BI733" s="80"/>
      <c r="BJ733" s="80"/>
    </row>
    <row r="734" spans="1:62" ht="12.95" customHeight="1" x14ac:dyDescent="0.15">
      <c r="A734" s="1641"/>
      <c r="B734" s="1642"/>
      <c r="C734" s="1642"/>
      <c r="D734" s="1642"/>
      <c r="E734" s="1642"/>
      <c r="F734" s="1642"/>
      <c r="G734" s="1642"/>
      <c r="H734" s="963"/>
      <c r="I734" s="964"/>
      <c r="J734" s="964"/>
      <c r="K734" s="964"/>
      <c r="L734" s="964"/>
      <c r="M734" s="964"/>
      <c r="N734" s="965"/>
      <c r="O734" s="1725"/>
      <c r="P734" s="1725"/>
      <c r="Q734" s="1725"/>
      <c r="R734" s="1725"/>
      <c r="S734" s="1725"/>
      <c r="T734" s="1725"/>
      <c r="U734" s="1725"/>
      <c r="V734" s="1725"/>
      <c r="W734" s="1725"/>
      <c r="X734" s="1725"/>
      <c r="Y734" s="1725"/>
      <c r="Z734" s="1725"/>
      <c r="AA734" s="1725"/>
      <c r="AB734" s="1725"/>
      <c r="AC734" s="1725"/>
      <c r="AD734" s="1725"/>
      <c r="AE734" s="1592"/>
      <c r="AF734" s="1593"/>
      <c r="AG734" s="1593"/>
      <c r="AH734" s="1593"/>
      <c r="AI734" s="1593"/>
      <c r="AJ734" s="1593"/>
      <c r="AK734" s="1594"/>
      <c r="AL734" s="1592"/>
      <c r="AM734" s="1593"/>
      <c r="AN734" s="1593"/>
      <c r="AO734" s="1594"/>
      <c r="AP734" s="1595"/>
      <c r="AQ734" s="1595"/>
      <c r="AR734" s="1595"/>
      <c r="AS734" s="1595"/>
      <c r="AT734" s="1595"/>
      <c r="AU734" s="1595"/>
      <c r="AV734" s="1595"/>
      <c r="AW734" s="1595"/>
      <c r="AX734" s="238" t="s">
        <v>386</v>
      </c>
      <c r="AY734" s="1595"/>
      <c r="AZ734" s="1595"/>
      <c r="BA734" s="1595"/>
      <c r="BB734" s="1595"/>
      <c r="BC734" s="1595"/>
      <c r="BD734" s="1595"/>
      <c r="BE734" s="1595"/>
      <c r="BF734" s="1595"/>
      <c r="BG734" s="45"/>
      <c r="BH734" s="80"/>
      <c r="BI734" s="80"/>
      <c r="BJ734" s="80"/>
    </row>
    <row r="735" spans="1:62" ht="12.95" customHeight="1" x14ac:dyDescent="0.15">
      <c r="A735" s="1643"/>
      <c r="B735" s="1644"/>
      <c r="C735" s="1644"/>
      <c r="D735" s="1644"/>
      <c r="E735" s="1644"/>
      <c r="F735" s="1644"/>
      <c r="G735" s="1644"/>
      <c r="H735" s="1722"/>
      <c r="I735" s="1723"/>
      <c r="J735" s="1723"/>
      <c r="K735" s="1723"/>
      <c r="L735" s="1723"/>
      <c r="M735" s="1723"/>
      <c r="N735" s="1724"/>
      <c r="O735" s="1726"/>
      <c r="P735" s="1726"/>
      <c r="Q735" s="1726"/>
      <c r="R735" s="1726"/>
      <c r="S735" s="1726"/>
      <c r="T735" s="1726"/>
      <c r="U735" s="1726"/>
      <c r="V735" s="1726"/>
      <c r="W735" s="1726"/>
      <c r="X735" s="1726"/>
      <c r="Y735" s="1726"/>
      <c r="Z735" s="1726"/>
      <c r="AA735" s="1726"/>
      <c r="AB735" s="1726"/>
      <c r="AC735" s="1726"/>
      <c r="AD735" s="1726"/>
      <c r="AE735" s="1592"/>
      <c r="AF735" s="1593"/>
      <c r="AG735" s="1593"/>
      <c r="AH735" s="1593"/>
      <c r="AI735" s="1593"/>
      <c r="AJ735" s="1593"/>
      <c r="AK735" s="1594"/>
      <c r="AL735" s="1592"/>
      <c r="AM735" s="1593"/>
      <c r="AN735" s="1593"/>
      <c r="AO735" s="1594"/>
      <c r="AP735" s="1595"/>
      <c r="AQ735" s="1595"/>
      <c r="AR735" s="1595"/>
      <c r="AS735" s="1595"/>
      <c r="AT735" s="1595"/>
      <c r="AU735" s="1595"/>
      <c r="AV735" s="1595"/>
      <c r="AW735" s="1595"/>
      <c r="AX735" s="238" t="s">
        <v>386</v>
      </c>
      <c r="AY735" s="1595"/>
      <c r="AZ735" s="1595"/>
      <c r="BA735" s="1595"/>
      <c r="BB735" s="1595"/>
      <c r="BC735" s="1595"/>
      <c r="BD735" s="1595"/>
      <c r="BE735" s="1595"/>
      <c r="BF735" s="1595"/>
      <c r="BG735" s="45"/>
      <c r="BH735" s="80"/>
      <c r="BI735" s="80"/>
      <c r="BJ735" s="80"/>
    </row>
    <row r="736" spans="1:62" ht="12.95" customHeight="1" x14ac:dyDescent="0.15">
      <c r="A736" s="1643"/>
      <c r="B736" s="1644"/>
      <c r="C736" s="1644"/>
      <c r="D736" s="1644"/>
      <c r="E736" s="1644"/>
      <c r="F736" s="1644"/>
      <c r="G736" s="1644"/>
      <c r="H736" s="1722"/>
      <c r="I736" s="1723"/>
      <c r="J736" s="1723"/>
      <c r="K736" s="1723"/>
      <c r="L736" s="1723"/>
      <c r="M736" s="1723"/>
      <c r="N736" s="1724"/>
      <c r="O736" s="1726"/>
      <c r="P736" s="1726"/>
      <c r="Q736" s="1726"/>
      <c r="R736" s="1726"/>
      <c r="S736" s="1726"/>
      <c r="T736" s="1726"/>
      <c r="U736" s="1726"/>
      <c r="V736" s="1726"/>
      <c r="W736" s="1726"/>
      <c r="X736" s="1726"/>
      <c r="Y736" s="1726"/>
      <c r="Z736" s="1726"/>
      <c r="AA736" s="1726"/>
      <c r="AB736" s="1726"/>
      <c r="AC736" s="1726"/>
      <c r="AD736" s="1726"/>
      <c r="AE736" s="1592"/>
      <c r="AF736" s="1593"/>
      <c r="AG736" s="1593"/>
      <c r="AH736" s="1593"/>
      <c r="AI736" s="1593"/>
      <c r="AJ736" s="1593"/>
      <c r="AK736" s="1594"/>
      <c r="AL736" s="1592"/>
      <c r="AM736" s="1593"/>
      <c r="AN736" s="1593"/>
      <c r="AO736" s="1594"/>
      <c r="AP736" s="1595"/>
      <c r="AQ736" s="1595"/>
      <c r="AR736" s="1595"/>
      <c r="AS736" s="1595"/>
      <c r="AT736" s="1595"/>
      <c r="AU736" s="1595"/>
      <c r="AV736" s="1595"/>
      <c r="AW736" s="1595"/>
      <c r="AX736" s="238" t="s">
        <v>386</v>
      </c>
      <c r="AY736" s="1595"/>
      <c r="AZ736" s="1595"/>
      <c r="BA736" s="1595"/>
      <c r="BB736" s="1595"/>
      <c r="BC736" s="1595"/>
      <c r="BD736" s="1595"/>
      <c r="BE736" s="1595"/>
      <c r="BF736" s="1595"/>
      <c r="BG736" s="45"/>
      <c r="BH736" s="80"/>
      <c r="BI736" s="80"/>
      <c r="BJ736" s="80"/>
    </row>
    <row r="737" spans="1:62" ht="12.95" customHeight="1" x14ac:dyDescent="0.15">
      <c r="A737" s="1648"/>
      <c r="B737" s="1649"/>
      <c r="C737" s="1649"/>
      <c r="D737" s="1649"/>
      <c r="E737" s="1649"/>
      <c r="F737" s="1649"/>
      <c r="G737" s="1649"/>
      <c r="H737" s="1722"/>
      <c r="I737" s="1723"/>
      <c r="J737" s="1723"/>
      <c r="K737" s="1723"/>
      <c r="L737" s="1723"/>
      <c r="M737" s="1723"/>
      <c r="N737" s="1724"/>
      <c r="O737" s="1727"/>
      <c r="P737" s="1727"/>
      <c r="Q737" s="1727"/>
      <c r="R737" s="1727"/>
      <c r="S737" s="1727"/>
      <c r="T737" s="1727"/>
      <c r="U737" s="1727"/>
      <c r="V737" s="1727"/>
      <c r="W737" s="1727"/>
      <c r="X737" s="1727"/>
      <c r="Y737" s="1727"/>
      <c r="Z737" s="1727"/>
      <c r="AA737" s="1727"/>
      <c r="AB737" s="1727"/>
      <c r="AC737" s="1727"/>
      <c r="AD737" s="1727"/>
      <c r="AE737" s="1592"/>
      <c r="AF737" s="1593"/>
      <c r="AG737" s="1593"/>
      <c r="AH737" s="1593"/>
      <c r="AI737" s="1593"/>
      <c r="AJ737" s="1593"/>
      <c r="AK737" s="1594"/>
      <c r="AL737" s="1592"/>
      <c r="AM737" s="1593"/>
      <c r="AN737" s="1593"/>
      <c r="AO737" s="1594"/>
      <c r="AP737" s="1595"/>
      <c r="AQ737" s="1595"/>
      <c r="AR737" s="1595"/>
      <c r="AS737" s="1595"/>
      <c r="AT737" s="1595"/>
      <c r="AU737" s="1595"/>
      <c r="AV737" s="1595"/>
      <c r="AW737" s="1595"/>
      <c r="AX737" s="238" t="s">
        <v>386</v>
      </c>
      <c r="AY737" s="1595"/>
      <c r="AZ737" s="1595"/>
      <c r="BA737" s="1595"/>
      <c r="BB737" s="1595"/>
      <c r="BC737" s="1595"/>
      <c r="BD737" s="1595"/>
      <c r="BE737" s="1595"/>
      <c r="BF737" s="1595"/>
      <c r="BG737" s="45"/>
      <c r="BH737" s="80"/>
      <c r="BI737" s="80"/>
      <c r="BJ737" s="80"/>
    </row>
    <row r="738" spans="1:62" ht="12.95" customHeight="1" x14ac:dyDescent="0.15">
      <c r="A738" s="1650"/>
      <c r="B738" s="1651"/>
      <c r="C738" s="1651"/>
      <c r="D738" s="1651"/>
      <c r="E738" s="1651"/>
      <c r="F738" s="1651"/>
      <c r="G738" s="1651"/>
      <c r="H738" s="966"/>
      <c r="I738" s="967"/>
      <c r="J738" s="967"/>
      <c r="K738" s="967"/>
      <c r="L738" s="967"/>
      <c r="M738" s="967"/>
      <c r="N738" s="968"/>
      <c r="O738" s="1728"/>
      <c r="P738" s="1728"/>
      <c r="Q738" s="1728"/>
      <c r="R738" s="1728"/>
      <c r="S738" s="1728"/>
      <c r="T738" s="1728"/>
      <c r="U738" s="1728"/>
      <c r="V738" s="1728"/>
      <c r="W738" s="1728"/>
      <c r="X738" s="1728"/>
      <c r="Y738" s="1728"/>
      <c r="Z738" s="1728"/>
      <c r="AA738" s="1728"/>
      <c r="AB738" s="1728"/>
      <c r="AC738" s="1728"/>
      <c r="AD738" s="1728"/>
      <c r="AE738" s="1592"/>
      <c r="AF738" s="1593"/>
      <c r="AG738" s="1593"/>
      <c r="AH738" s="1593"/>
      <c r="AI738" s="1593"/>
      <c r="AJ738" s="1593"/>
      <c r="AK738" s="1594"/>
      <c r="AL738" s="1592"/>
      <c r="AM738" s="1593"/>
      <c r="AN738" s="1593"/>
      <c r="AO738" s="1594"/>
      <c r="AP738" s="1595"/>
      <c r="AQ738" s="1595"/>
      <c r="AR738" s="1595"/>
      <c r="AS738" s="1595"/>
      <c r="AT738" s="1595"/>
      <c r="AU738" s="1595"/>
      <c r="AV738" s="1595"/>
      <c r="AW738" s="1595"/>
      <c r="AX738" s="238" t="s">
        <v>386</v>
      </c>
      <c r="AY738" s="1595"/>
      <c r="AZ738" s="1595"/>
      <c r="BA738" s="1595"/>
      <c r="BB738" s="1595"/>
      <c r="BC738" s="1595"/>
      <c r="BD738" s="1595"/>
      <c r="BE738" s="1595"/>
      <c r="BF738" s="1595"/>
      <c r="BG738" s="45"/>
      <c r="BH738" s="80"/>
      <c r="BI738" s="80"/>
      <c r="BJ738" s="80"/>
    </row>
    <row r="739" spans="1:62" ht="12.95" customHeight="1" x14ac:dyDescent="0.15">
      <c r="A739" s="1641"/>
      <c r="B739" s="1642"/>
      <c r="C739" s="1642"/>
      <c r="D739" s="1642"/>
      <c r="E739" s="1642"/>
      <c r="F739" s="1642"/>
      <c r="G739" s="1642"/>
      <c r="H739" s="963"/>
      <c r="I739" s="964"/>
      <c r="J739" s="964"/>
      <c r="K739" s="964"/>
      <c r="L739" s="964"/>
      <c r="M739" s="964"/>
      <c r="N739" s="965"/>
      <c r="O739" s="1725"/>
      <c r="P739" s="1725"/>
      <c r="Q739" s="1725"/>
      <c r="R739" s="1725"/>
      <c r="S739" s="1725"/>
      <c r="T739" s="1725"/>
      <c r="U739" s="1725"/>
      <c r="V739" s="1725"/>
      <c r="W739" s="1725"/>
      <c r="X739" s="1725"/>
      <c r="Y739" s="1725"/>
      <c r="Z739" s="1725"/>
      <c r="AA739" s="1725"/>
      <c r="AB739" s="1725"/>
      <c r="AC739" s="1725"/>
      <c r="AD739" s="1725"/>
      <c r="AE739" s="1592"/>
      <c r="AF739" s="1593"/>
      <c r="AG739" s="1593"/>
      <c r="AH739" s="1593"/>
      <c r="AI739" s="1593"/>
      <c r="AJ739" s="1593"/>
      <c r="AK739" s="1594"/>
      <c r="AL739" s="1592"/>
      <c r="AM739" s="1593"/>
      <c r="AN739" s="1593"/>
      <c r="AO739" s="1594"/>
      <c r="AP739" s="1595"/>
      <c r="AQ739" s="1595"/>
      <c r="AR739" s="1595"/>
      <c r="AS739" s="1595"/>
      <c r="AT739" s="1595"/>
      <c r="AU739" s="1595"/>
      <c r="AV739" s="1595"/>
      <c r="AW739" s="1595"/>
      <c r="AX739" s="238" t="s">
        <v>386</v>
      </c>
      <c r="AY739" s="1595"/>
      <c r="AZ739" s="1595"/>
      <c r="BA739" s="1595"/>
      <c r="BB739" s="1595"/>
      <c r="BC739" s="1595"/>
      <c r="BD739" s="1595"/>
      <c r="BE739" s="1595"/>
      <c r="BF739" s="1595"/>
      <c r="BG739" s="45"/>
      <c r="BH739" s="80"/>
      <c r="BI739" s="80"/>
      <c r="BJ739" s="80"/>
    </row>
    <row r="740" spans="1:62" ht="12.95" customHeight="1" x14ac:dyDescent="0.15">
      <c r="A740" s="1643"/>
      <c r="B740" s="1644"/>
      <c r="C740" s="1644"/>
      <c r="D740" s="1644"/>
      <c r="E740" s="1644"/>
      <c r="F740" s="1644"/>
      <c r="G740" s="1644"/>
      <c r="H740" s="1722"/>
      <c r="I740" s="1723"/>
      <c r="J740" s="1723"/>
      <c r="K740" s="1723"/>
      <c r="L740" s="1723"/>
      <c r="M740" s="1723"/>
      <c r="N740" s="1724"/>
      <c r="O740" s="1726"/>
      <c r="P740" s="1726"/>
      <c r="Q740" s="1726"/>
      <c r="R740" s="1726"/>
      <c r="S740" s="1726"/>
      <c r="T740" s="1726"/>
      <c r="U740" s="1726"/>
      <c r="V740" s="1726"/>
      <c r="W740" s="1726"/>
      <c r="X740" s="1726"/>
      <c r="Y740" s="1726"/>
      <c r="Z740" s="1726"/>
      <c r="AA740" s="1726"/>
      <c r="AB740" s="1726"/>
      <c r="AC740" s="1726"/>
      <c r="AD740" s="1726"/>
      <c r="AE740" s="1592"/>
      <c r="AF740" s="1593"/>
      <c r="AG740" s="1593"/>
      <c r="AH740" s="1593"/>
      <c r="AI740" s="1593"/>
      <c r="AJ740" s="1593"/>
      <c r="AK740" s="1594"/>
      <c r="AL740" s="1592"/>
      <c r="AM740" s="1593"/>
      <c r="AN740" s="1593"/>
      <c r="AO740" s="1594"/>
      <c r="AP740" s="1595"/>
      <c r="AQ740" s="1595"/>
      <c r="AR740" s="1595"/>
      <c r="AS740" s="1595"/>
      <c r="AT740" s="1595"/>
      <c r="AU740" s="1595"/>
      <c r="AV740" s="1595"/>
      <c r="AW740" s="1595"/>
      <c r="AX740" s="238" t="s">
        <v>386</v>
      </c>
      <c r="AY740" s="1595"/>
      <c r="AZ740" s="1595"/>
      <c r="BA740" s="1595"/>
      <c r="BB740" s="1595"/>
      <c r="BC740" s="1595"/>
      <c r="BD740" s="1595"/>
      <c r="BE740" s="1595"/>
      <c r="BF740" s="1595"/>
      <c r="BG740" s="45"/>
      <c r="BH740" s="80"/>
      <c r="BI740" s="80"/>
      <c r="BJ740" s="80"/>
    </row>
    <row r="741" spans="1:62" ht="12.95" customHeight="1" x14ac:dyDescent="0.15">
      <c r="A741" s="1643"/>
      <c r="B741" s="1644"/>
      <c r="C741" s="1644"/>
      <c r="D741" s="1644"/>
      <c r="E741" s="1644"/>
      <c r="F741" s="1644"/>
      <c r="G741" s="1644"/>
      <c r="H741" s="1722"/>
      <c r="I741" s="1723"/>
      <c r="J741" s="1723"/>
      <c r="K741" s="1723"/>
      <c r="L741" s="1723"/>
      <c r="M741" s="1723"/>
      <c r="N741" s="1724"/>
      <c r="O741" s="1726"/>
      <c r="P741" s="1726"/>
      <c r="Q741" s="1726"/>
      <c r="R741" s="1726"/>
      <c r="S741" s="1726"/>
      <c r="T741" s="1726"/>
      <c r="U741" s="1726"/>
      <c r="V741" s="1726"/>
      <c r="W741" s="1726"/>
      <c r="X741" s="1726"/>
      <c r="Y741" s="1726"/>
      <c r="Z741" s="1726"/>
      <c r="AA741" s="1726"/>
      <c r="AB741" s="1726"/>
      <c r="AC741" s="1726"/>
      <c r="AD741" s="1726"/>
      <c r="AE741" s="1592"/>
      <c r="AF741" s="1593"/>
      <c r="AG741" s="1593"/>
      <c r="AH741" s="1593"/>
      <c r="AI741" s="1593"/>
      <c r="AJ741" s="1593"/>
      <c r="AK741" s="1594"/>
      <c r="AL741" s="1592"/>
      <c r="AM741" s="1593"/>
      <c r="AN741" s="1593"/>
      <c r="AO741" s="1594"/>
      <c r="AP741" s="1595"/>
      <c r="AQ741" s="1595"/>
      <c r="AR741" s="1595"/>
      <c r="AS741" s="1595"/>
      <c r="AT741" s="1595"/>
      <c r="AU741" s="1595"/>
      <c r="AV741" s="1595"/>
      <c r="AW741" s="1595"/>
      <c r="AX741" s="238" t="s">
        <v>386</v>
      </c>
      <c r="AY741" s="1595"/>
      <c r="AZ741" s="1595"/>
      <c r="BA741" s="1595"/>
      <c r="BB741" s="1595"/>
      <c r="BC741" s="1595"/>
      <c r="BD741" s="1595"/>
      <c r="BE741" s="1595"/>
      <c r="BF741" s="1595"/>
      <c r="BG741" s="45"/>
      <c r="BH741" s="80"/>
      <c r="BI741" s="80"/>
      <c r="BJ741" s="80"/>
    </row>
    <row r="742" spans="1:62" ht="12.95" customHeight="1" x14ac:dyDescent="0.15">
      <c r="A742" s="1648"/>
      <c r="B742" s="1649"/>
      <c r="C742" s="1649"/>
      <c r="D742" s="1649"/>
      <c r="E742" s="1649"/>
      <c r="F742" s="1649"/>
      <c r="G742" s="1649"/>
      <c r="H742" s="1722"/>
      <c r="I742" s="1723"/>
      <c r="J742" s="1723"/>
      <c r="K742" s="1723"/>
      <c r="L742" s="1723"/>
      <c r="M742" s="1723"/>
      <c r="N742" s="1724"/>
      <c r="O742" s="1727"/>
      <c r="P742" s="1727"/>
      <c r="Q742" s="1727"/>
      <c r="R742" s="1727"/>
      <c r="S742" s="1727"/>
      <c r="T742" s="1727"/>
      <c r="U742" s="1727"/>
      <c r="V742" s="1727"/>
      <c r="W742" s="1727"/>
      <c r="X742" s="1727"/>
      <c r="Y742" s="1727"/>
      <c r="Z742" s="1727"/>
      <c r="AA742" s="1727"/>
      <c r="AB742" s="1727"/>
      <c r="AC742" s="1727"/>
      <c r="AD742" s="1727"/>
      <c r="AE742" s="1592"/>
      <c r="AF742" s="1593"/>
      <c r="AG742" s="1593"/>
      <c r="AH742" s="1593"/>
      <c r="AI742" s="1593"/>
      <c r="AJ742" s="1593"/>
      <c r="AK742" s="1594"/>
      <c r="AL742" s="1592"/>
      <c r="AM742" s="1593"/>
      <c r="AN742" s="1593"/>
      <c r="AO742" s="1594"/>
      <c r="AP742" s="1595"/>
      <c r="AQ742" s="1595"/>
      <c r="AR742" s="1595"/>
      <c r="AS742" s="1595"/>
      <c r="AT742" s="1595"/>
      <c r="AU742" s="1595"/>
      <c r="AV742" s="1595"/>
      <c r="AW742" s="1595"/>
      <c r="AX742" s="238" t="s">
        <v>386</v>
      </c>
      <c r="AY742" s="1595"/>
      <c r="AZ742" s="1595"/>
      <c r="BA742" s="1595"/>
      <c r="BB742" s="1595"/>
      <c r="BC742" s="1595"/>
      <c r="BD742" s="1595"/>
      <c r="BE742" s="1595"/>
      <c r="BF742" s="1595"/>
      <c r="BG742" s="45"/>
      <c r="BH742" s="80"/>
      <c r="BI742" s="80"/>
      <c r="BJ742" s="80"/>
    </row>
    <row r="743" spans="1:62" ht="12.95" customHeight="1" x14ac:dyDescent="0.15">
      <c r="A743" s="1650"/>
      <c r="B743" s="1651"/>
      <c r="C743" s="1651"/>
      <c r="D743" s="1651"/>
      <c r="E743" s="1651"/>
      <c r="F743" s="1651"/>
      <c r="G743" s="1651"/>
      <c r="H743" s="966"/>
      <c r="I743" s="967"/>
      <c r="J743" s="967"/>
      <c r="K743" s="967"/>
      <c r="L743" s="967"/>
      <c r="M743" s="967"/>
      <c r="N743" s="968"/>
      <c r="O743" s="1728"/>
      <c r="P743" s="1728"/>
      <c r="Q743" s="1728"/>
      <c r="R743" s="1728"/>
      <c r="S743" s="1728"/>
      <c r="T743" s="1728"/>
      <c r="U743" s="1728"/>
      <c r="V743" s="1728"/>
      <c r="W743" s="1728"/>
      <c r="X743" s="1728"/>
      <c r="Y743" s="1728"/>
      <c r="Z743" s="1728"/>
      <c r="AA743" s="1728"/>
      <c r="AB743" s="1728"/>
      <c r="AC743" s="1728"/>
      <c r="AD743" s="1728"/>
      <c r="AE743" s="1592"/>
      <c r="AF743" s="1593"/>
      <c r="AG743" s="1593"/>
      <c r="AH743" s="1593"/>
      <c r="AI743" s="1593"/>
      <c r="AJ743" s="1593"/>
      <c r="AK743" s="1594"/>
      <c r="AL743" s="1592"/>
      <c r="AM743" s="1593"/>
      <c r="AN743" s="1593"/>
      <c r="AO743" s="1594"/>
      <c r="AP743" s="1595"/>
      <c r="AQ743" s="1595"/>
      <c r="AR743" s="1595"/>
      <c r="AS743" s="1595"/>
      <c r="AT743" s="1595"/>
      <c r="AU743" s="1595"/>
      <c r="AV743" s="1595"/>
      <c r="AW743" s="1595"/>
      <c r="AX743" s="238" t="s">
        <v>386</v>
      </c>
      <c r="AY743" s="1595"/>
      <c r="AZ743" s="1595"/>
      <c r="BA743" s="1595"/>
      <c r="BB743" s="1595"/>
      <c r="BC743" s="1595"/>
      <c r="BD743" s="1595"/>
      <c r="BE743" s="1595"/>
      <c r="BF743" s="1595"/>
      <c r="BG743" s="45"/>
      <c r="BH743" s="80"/>
      <c r="BI743" s="80"/>
      <c r="BJ743" s="80"/>
    </row>
    <row r="744" spans="1:62" ht="14.1" customHeight="1" x14ac:dyDescent="0.15">
      <c r="A744" s="1688" t="s">
        <v>20</v>
      </c>
      <c r="B744" s="738"/>
      <c r="C744" s="738"/>
      <c r="D744" s="738"/>
      <c r="E744" s="738"/>
      <c r="F744" s="738"/>
      <c r="G744" s="756"/>
      <c r="H744" s="208" t="s">
        <v>409</v>
      </c>
      <c r="I744" s="1667" t="str">
        <f>IF(SUM(H694:N743)=0," ",SUM(H694:N743))</f>
        <v xml:space="preserve"> </v>
      </c>
      <c r="J744" s="1667"/>
      <c r="K744" s="1667"/>
      <c r="L744" s="1667"/>
      <c r="M744" s="1667"/>
      <c r="N744" s="209" t="s">
        <v>149</v>
      </c>
      <c r="O744" s="1729"/>
      <c r="P744" s="1729"/>
      <c r="Q744" s="1729"/>
      <c r="R744" s="1729"/>
      <c r="S744" s="1729"/>
      <c r="T744" s="1729"/>
      <c r="U744" s="1729"/>
      <c r="V744" s="1729"/>
      <c r="W744" s="1729"/>
      <c r="X744" s="1729"/>
      <c r="Y744" s="1729"/>
      <c r="Z744" s="1729"/>
      <c r="AA744" s="1729"/>
      <c r="AB744" s="1729"/>
      <c r="AC744" s="1729"/>
      <c r="AD744" s="1729"/>
      <c r="AE744" s="1729"/>
      <c r="AF744" s="1729"/>
      <c r="AG744" s="1729"/>
      <c r="AH744" s="1729"/>
      <c r="AI744" s="1729"/>
      <c r="AJ744" s="1729"/>
      <c r="AK744" s="1729"/>
      <c r="AL744" s="1689" t="str">
        <f>IF(SUM(AL694:AO743)=0," ",SUM(AL694:AO743))</f>
        <v xml:space="preserve"> </v>
      </c>
      <c r="AM744" s="1690"/>
      <c r="AN744" s="1690"/>
      <c r="AO744" s="1691"/>
      <c r="AP744" s="1701"/>
      <c r="AQ744" s="1702"/>
      <c r="AR744" s="1702"/>
      <c r="AS744" s="1702"/>
      <c r="AT744" s="1702"/>
      <c r="AU744" s="1702"/>
      <c r="AV744" s="1702"/>
      <c r="AW744" s="1702"/>
      <c r="AX744" s="212" t="s">
        <v>409</v>
      </c>
      <c r="AY744" s="1686">
        <f>(AE694*AL694)+(AE695*AL695)+(AE696*AL696)+(AE697*AL697)+(AE698*AL698)+(AE699*AL699)+(AE700*AL700)+(AE701*AL701)+(AE702*AL702)+(AE703*AL703)+(AE704*AL704)+(AE705*AL705)+(AE706*AL706)+(AE707*AL707)+(AE708*AL708)+(AE709*AL709)+(AE710*AL710)+(AE711*AL711)+(AE712*AL712)+(AE713*AL713)+(AE714*AL714)+(AE715*AL715)+(AE716*AL716)+(AE717*AL717)+(AE718*AL718)+(AE719*AL719)+(AE720*AL720)+(AE721*AL721)+(AE722*AL722)+(AE723*AL723)+(AE724*AL724)+(AE725*AL725)+(AE726*AL726)+(AE727*AL727)+(AE728*AL728)+(AE729*AL729)+(AE730*AL730)+(AE731*AL731)+(AE732*AL732)+(AE733*AL733)+(AE734*AL734)+(AE735*AL735)+(AE736*AL736)+(AE737*AL737)+(AE738*AL738)+(AE739*AL739)+(AE740*AL740)+(AE741*AL741)+(AE742*AL742)+(AE743*AL743)</f>
        <v>0</v>
      </c>
      <c r="AZ744" s="1686"/>
      <c r="BA744" s="1686"/>
      <c r="BB744" s="1686"/>
      <c r="BC744" s="1686"/>
      <c r="BD744" s="1686"/>
      <c r="BE744" s="1686"/>
      <c r="BF744" s="215" t="s">
        <v>149</v>
      </c>
      <c r="BG744" s="42"/>
    </row>
    <row r="745" spans="1:62" ht="18" customHeight="1" x14ac:dyDescent="0.15">
      <c r="A745" s="1692" t="s">
        <v>148</v>
      </c>
      <c r="B745" s="739"/>
      <c r="C745" s="739"/>
      <c r="D745" s="739"/>
      <c r="E745" s="739"/>
      <c r="F745" s="739"/>
      <c r="G745" s="1693"/>
      <c r="H745" s="1694" t="str">
        <f>IF(SUM(I744)=0," ",SUM('報告書(１葉)'!I59)+SUM(I64)+SUM(I132)+SUM(I200)+SUM(I268)+SUM(I336)+SUM(I404)+SUM(I472)+SUM(I540)+SUM(I608)+SUM(I676)+SUM(I744))</f>
        <v xml:space="preserve"> </v>
      </c>
      <c r="I745" s="1695"/>
      <c r="J745" s="1695"/>
      <c r="K745" s="1695"/>
      <c r="L745" s="1695"/>
      <c r="M745" s="1695"/>
      <c r="N745" s="1696"/>
      <c r="O745" s="1730"/>
      <c r="P745" s="1730"/>
      <c r="Q745" s="1730"/>
      <c r="R745" s="1730"/>
      <c r="S745" s="1730"/>
      <c r="T745" s="1730"/>
      <c r="U745" s="1730"/>
      <c r="V745" s="1730"/>
      <c r="W745" s="1730"/>
      <c r="X745" s="1730"/>
      <c r="Y745" s="1730"/>
      <c r="Z745" s="1730"/>
      <c r="AA745" s="1730"/>
      <c r="AB745" s="1730"/>
      <c r="AC745" s="1730"/>
      <c r="AD745" s="1730"/>
      <c r="AE745" s="1730"/>
      <c r="AF745" s="1730"/>
      <c r="AG745" s="1730"/>
      <c r="AH745" s="1730"/>
      <c r="AI745" s="1730"/>
      <c r="AJ745" s="1730"/>
      <c r="AK745" s="1730"/>
      <c r="AL745" s="1697" t="str">
        <f>IF(SUM(AL744)=0," ",SUM('報告書(１葉)'!AL59)+SUM(AL64)+SUM(AL132)+SUM(AL200)+SUM(AL268)+SUM(AL336)+SUM(AL404)+SUM(AL472)+SUM(AL540)+SUM(AL608)+SUM(AL676)+SUM(AL744))</f>
        <v xml:space="preserve"> </v>
      </c>
      <c r="AM745" s="1698"/>
      <c r="AN745" s="1698"/>
      <c r="AO745" s="1699"/>
      <c r="AP745" s="1703"/>
      <c r="AQ745" s="1704"/>
      <c r="AR745" s="1704"/>
      <c r="AS745" s="1704"/>
      <c r="AT745" s="1704"/>
      <c r="AU745" s="1704"/>
      <c r="AV745" s="1704"/>
      <c r="AW745" s="1704"/>
      <c r="AX745" s="241"/>
      <c r="AY745" s="1700" t="str">
        <f>IF(SUM(AY744)=0," ",SUM('報告書(１葉)'!AY59)+SUM(AY64)+SUM(AY132)+SUM(AY200)+SUM(AY268)+SUM(AY336)+SUM(AY404)+SUM(AY472)+SUM(AY540)+SUM(AY608)+SUM(AY676)+SUM(AY744))</f>
        <v xml:space="preserve"> </v>
      </c>
      <c r="AZ745" s="1700"/>
      <c r="BA745" s="1700"/>
      <c r="BB745" s="1700"/>
      <c r="BC745" s="1700"/>
      <c r="BD745" s="1700"/>
      <c r="BE745" s="1700"/>
      <c r="BF745" s="242"/>
      <c r="BG745" s="42"/>
    </row>
    <row r="746" spans="1:62" ht="10.35" customHeight="1" x14ac:dyDescent="0.15">
      <c r="A746" s="51" t="s">
        <v>320</v>
      </c>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c r="AP746" s="42"/>
      <c r="AQ746" s="42"/>
      <c r="AR746" s="42"/>
      <c r="AS746" s="42"/>
      <c r="AT746" s="42"/>
      <c r="AU746" s="42"/>
      <c r="AV746" s="42"/>
      <c r="AW746" s="42"/>
      <c r="AX746" s="42"/>
      <c r="AY746" s="42"/>
      <c r="AZ746" s="42"/>
      <c r="BA746" s="42"/>
      <c r="BB746" s="42"/>
      <c r="BC746" s="42"/>
      <c r="BD746" s="42"/>
      <c r="BE746" s="42"/>
      <c r="BF746" s="42"/>
      <c r="BG746" s="42"/>
    </row>
    <row r="747" spans="1:62" ht="10.35" customHeight="1" x14ac:dyDescent="0.15">
      <c r="A747" s="51" t="s">
        <v>485</v>
      </c>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row>
    <row r="748" spans="1:62" ht="10.35" customHeight="1" x14ac:dyDescent="0.15">
      <c r="A748" s="51" t="s">
        <v>187</v>
      </c>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row>
    <row r="749" spans="1:62" ht="9.9499999999999993" customHeight="1" x14ac:dyDescent="0.15">
      <c r="A749" s="40" t="s">
        <v>482</v>
      </c>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1"/>
      <c r="AB749" s="42"/>
      <c r="AC749" s="42"/>
      <c r="AD749" s="42"/>
      <c r="AE749" s="41"/>
      <c r="AF749" s="42"/>
      <c r="AG749" s="42"/>
      <c r="AH749" s="42"/>
      <c r="AI749" s="42"/>
      <c r="AJ749" s="42"/>
      <c r="AK749" s="42"/>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row>
    <row r="750" spans="1:62" ht="9.9499999999999993" customHeight="1" x14ac:dyDescent="0.15">
      <c r="A750" s="40"/>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1"/>
      <c r="AB750" s="42"/>
      <c r="AC750" s="42"/>
      <c r="AD750" s="42"/>
      <c r="AE750" s="41"/>
      <c r="AF750" s="42"/>
      <c r="AG750" s="42"/>
      <c r="AH750" s="42"/>
      <c r="AI750" s="42"/>
      <c r="AJ750" s="42"/>
      <c r="AK750" s="42"/>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row>
    <row r="751" spans="1:62" ht="9.9499999999999993" customHeight="1" x14ac:dyDescent="0.1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row>
    <row r="752" spans="1:62" ht="9.9499999999999993" customHeight="1" x14ac:dyDescent="0.15">
      <c r="A752" s="41"/>
      <c r="B752" s="41"/>
      <c r="C752" s="41"/>
      <c r="D752" s="41"/>
      <c r="E752" s="41"/>
      <c r="F752" s="41"/>
      <c r="G752" s="41"/>
      <c r="H752" s="41"/>
      <c r="I752" s="41"/>
      <c r="J752" s="41"/>
      <c r="K752" s="41"/>
      <c r="L752" s="41"/>
      <c r="M752" s="41"/>
      <c r="N752" s="1705" t="s">
        <v>198</v>
      </c>
      <c r="O752" s="1706"/>
      <c r="P752" s="1706"/>
      <c r="Q752" s="1706"/>
      <c r="R752" s="1706"/>
      <c r="S752" s="1706"/>
      <c r="T752" s="1706"/>
      <c r="U752" s="1706"/>
      <c r="V752" s="1706"/>
      <c r="W752" s="1706"/>
      <c r="X752" s="1706"/>
      <c r="Y752" s="1706"/>
      <c r="Z752" s="1706"/>
      <c r="AA752" s="1706"/>
      <c r="AB752" s="1706"/>
      <c r="AC752" s="1706"/>
      <c r="AD752" s="1706"/>
      <c r="AE752" s="1706"/>
      <c r="AF752" s="1706"/>
      <c r="AG752" s="1706"/>
      <c r="AH752" s="1706"/>
      <c r="AI752" s="1706"/>
      <c r="AJ752" s="1706"/>
      <c r="AK752" s="1706"/>
      <c r="AL752" s="1706"/>
      <c r="AM752" s="1706"/>
      <c r="AN752" s="1706"/>
      <c r="AO752" s="1706"/>
      <c r="AP752" s="1706"/>
      <c r="AQ752" s="1706"/>
      <c r="AR752" s="1706"/>
      <c r="AS752" s="1706"/>
      <c r="AT752" s="1706"/>
      <c r="AU752" s="1706"/>
      <c r="AV752" s="42"/>
      <c r="AW752" s="42"/>
      <c r="AX752" s="42"/>
      <c r="AY752" s="42"/>
      <c r="AZ752" s="42"/>
      <c r="BA752" s="42"/>
      <c r="BB752" s="42"/>
      <c r="BC752" s="42"/>
      <c r="BD752" s="42"/>
      <c r="BE752" s="42"/>
      <c r="BF752" s="42"/>
      <c r="BG752" s="42"/>
    </row>
    <row r="753" spans="1:62" ht="9.9499999999999993" customHeight="1" x14ac:dyDescent="0.15">
      <c r="A753" s="41"/>
      <c r="B753" s="41"/>
      <c r="C753" s="41"/>
      <c r="D753" s="41"/>
      <c r="E753" s="41"/>
      <c r="F753" s="41"/>
      <c r="G753" s="41"/>
      <c r="H753" s="41"/>
      <c r="I753" s="41"/>
      <c r="J753" s="41"/>
      <c r="K753" s="41"/>
      <c r="L753" s="41"/>
      <c r="M753" s="41"/>
      <c r="N753" s="1706"/>
      <c r="O753" s="1706"/>
      <c r="P753" s="1706"/>
      <c r="Q753" s="1706"/>
      <c r="R753" s="1706"/>
      <c r="S753" s="1706"/>
      <c r="T753" s="1706"/>
      <c r="U753" s="1706"/>
      <c r="V753" s="1706"/>
      <c r="W753" s="1706"/>
      <c r="X753" s="1706"/>
      <c r="Y753" s="1706"/>
      <c r="Z753" s="1706"/>
      <c r="AA753" s="1706"/>
      <c r="AB753" s="1706"/>
      <c r="AC753" s="1706"/>
      <c r="AD753" s="1706"/>
      <c r="AE753" s="1706"/>
      <c r="AF753" s="1706"/>
      <c r="AG753" s="1706"/>
      <c r="AH753" s="1706"/>
      <c r="AI753" s="1706"/>
      <c r="AJ753" s="1706"/>
      <c r="AK753" s="1706"/>
      <c r="AL753" s="1706"/>
      <c r="AM753" s="1706"/>
      <c r="AN753" s="1706"/>
      <c r="AO753" s="1706"/>
      <c r="AP753" s="1706"/>
      <c r="AQ753" s="1706"/>
      <c r="AR753" s="1706"/>
      <c r="AS753" s="1706"/>
      <c r="AT753" s="1706"/>
      <c r="AU753" s="1706"/>
      <c r="AV753" s="42"/>
      <c r="AW753" s="42"/>
      <c r="AX753" s="42"/>
      <c r="AY753" s="42"/>
      <c r="AZ753" s="42"/>
      <c r="BA753" s="42"/>
      <c r="BB753" s="42"/>
      <c r="BC753" s="42"/>
      <c r="BD753" s="42"/>
      <c r="BE753" s="42"/>
      <c r="BF753" s="42"/>
      <c r="BG753" s="42"/>
    </row>
    <row r="754" spans="1:62" ht="9.9499999999999993" customHeight="1" x14ac:dyDescent="0.15">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c r="AQ754" s="42"/>
      <c r="AR754" s="42"/>
      <c r="AS754" s="42"/>
      <c r="AT754" s="42"/>
      <c r="AU754" s="42"/>
      <c r="AV754" s="42"/>
      <c r="AW754" s="42"/>
      <c r="AX754" s="42"/>
      <c r="AY754" s="42"/>
      <c r="AZ754" s="42"/>
      <c r="BA754" s="42"/>
      <c r="BB754" s="214" t="s">
        <v>428</v>
      </c>
      <c r="BC754" s="42"/>
      <c r="BD754" s="42"/>
      <c r="BE754" s="42"/>
      <c r="BF754" s="42"/>
      <c r="BG754" s="42"/>
    </row>
    <row r="755" spans="1:62" ht="12" customHeight="1" x14ac:dyDescent="0.15">
      <c r="A755" s="1399" t="s">
        <v>483</v>
      </c>
      <c r="B755" s="1400"/>
      <c r="C755" s="1400"/>
      <c r="D755" s="1400"/>
      <c r="E755" s="1400"/>
      <c r="F755" s="1400"/>
      <c r="G755" s="1400"/>
      <c r="H755" s="1400"/>
      <c r="I755" s="1400"/>
      <c r="J755" s="1400"/>
      <c r="K755" s="1400"/>
      <c r="L755" s="1400"/>
      <c r="M755" s="1400"/>
      <c r="N755" s="1401"/>
      <c r="O755" s="1710">
        <f>IF(ISBLANK('報告書(１葉)'!AH11)," ",'報告書(１葉)'!AH11)</f>
        <v>0</v>
      </c>
      <c r="P755" s="1711"/>
      <c r="Q755" s="1711"/>
      <c r="R755" s="1711"/>
      <c r="S755" s="1711"/>
      <c r="T755" s="1711"/>
      <c r="U755" s="1711"/>
      <c r="V755" s="1711"/>
      <c r="W755" s="1711"/>
      <c r="X755" s="1711"/>
      <c r="Y755" s="1711"/>
      <c r="Z755" s="1711"/>
      <c r="AA755" s="1711"/>
      <c r="AB755" s="1711"/>
      <c r="AC755" s="1711"/>
      <c r="AD755" s="1711"/>
      <c r="AE755" s="1711"/>
      <c r="AF755" s="1711"/>
      <c r="AG755" s="1711"/>
      <c r="AH755" s="1711"/>
      <c r="AI755" s="1711"/>
      <c r="AJ755" s="1711"/>
      <c r="AK755" s="1711"/>
      <c r="AL755" s="1711"/>
      <c r="AM755" s="1711"/>
      <c r="AN755" s="1711"/>
      <c r="AO755" s="1711"/>
      <c r="AP755" s="1711"/>
      <c r="AQ755" s="1711"/>
      <c r="AR755" s="1711"/>
      <c r="AS755" s="1711"/>
      <c r="AT755" s="1711"/>
      <c r="AU755" s="1711"/>
      <c r="AV755" s="1711"/>
      <c r="AW755" s="1711"/>
      <c r="AX755" s="1711"/>
      <c r="AY755" s="1711"/>
      <c r="AZ755" s="1711"/>
      <c r="BA755" s="1711"/>
      <c r="BB755" s="1711"/>
      <c r="BC755" s="1711"/>
      <c r="BD755" s="1711"/>
      <c r="BE755" s="1711"/>
      <c r="BF755" s="1712"/>
      <c r="BG755" s="42"/>
    </row>
    <row r="756" spans="1:62" ht="12" customHeight="1" x14ac:dyDescent="0.15">
      <c r="A756" s="1402"/>
      <c r="B756" s="1403"/>
      <c r="C756" s="1403"/>
      <c r="D756" s="1403"/>
      <c r="E756" s="1403"/>
      <c r="F756" s="1403"/>
      <c r="G756" s="1403"/>
      <c r="H756" s="1403"/>
      <c r="I756" s="1403"/>
      <c r="J756" s="1403"/>
      <c r="K756" s="1403"/>
      <c r="L756" s="1403"/>
      <c r="M756" s="1403"/>
      <c r="N756" s="1404"/>
      <c r="O756" s="1713"/>
      <c r="P756" s="1714"/>
      <c r="Q756" s="1714"/>
      <c r="R756" s="1714"/>
      <c r="S756" s="1714"/>
      <c r="T756" s="1714"/>
      <c r="U756" s="1714"/>
      <c r="V756" s="1714"/>
      <c r="W756" s="1714"/>
      <c r="X756" s="1714"/>
      <c r="Y756" s="1714"/>
      <c r="Z756" s="1714"/>
      <c r="AA756" s="1714"/>
      <c r="AB756" s="1714"/>
      <c r="AC756" s="1714"/>
      <c r="AD756" s="1714"/>
      <c r="AE756" s="1714"/>
      <c r="AF756" s="1714"/>
      <c r="AG756" s="1714"/>
      <c r="AH756" s="1714"/>
      <c r="AI756" s="1714"/>
      <c r="AJ756" s="1714"/>
      <c r="AK756" s="1714"/>
      <c r="AL756" s="1714"/>
      <c r="AM756" s="1714"/>
      <c r="AN756" s="1714"/>
      <c r="AO756" s="1714"/>
      <c r="AP756" s="1714"/>
      <c r="AQ756" s="1714"/>
      <c r="AR756" s="1714"/>
      <c r="AS756" s="1714"/>
      <c r="AT756" s="1714"/>
      <c r="AU756" s="1714"/>
      <c r="AV756" s="1714"/>
      <c r="AW756" s="1714"/>
      <c r="AX756" s="1714"/>
      <c r="AY756" s="1714"/>
      <c r="AZ756" s="1714"/>
      <c r="BA756" s="1714"/>
      <c r="BB756" s="1714"/>
      <c r="BC756" s="1714"/>
      <c r="BD756" s="1714"/>
      <c r="BE756" s="1714"/>
      <c r="BF756" s="1715"/>
      <c r="BG756" s="42"/>
    </row>
    <row r="757" spans="1:62" ht="12" customHeight="1" x14ac:dyDescent="0.15">
      <c r="A757" s="1707"/>
      <c r="B757" s="1708"/>
      <c r="C757" s="1708"/>
      <c r="D757" s="1708"/>
      <c r="E757" s="1708"/>
      <c r="F757" s="1708"/>
      <c r="G757" s="1708"/>
      <c r="H757" s="1708"/>
      <c r="I757" s="1708"/>
      <c r="J757" s="1708"/>
      <c r="K757" s="1708"/>
      <c r="L757" s="1708"/>
      <c r="M757" s="1708"/>
      <c r="N757" s="1709"/>
      <c r="O757" s="1716"/>
      <c r="P757" s="1717"/>
      <c r="Q757" s="1717"/>
      <c r="R757" s="1717"/>
      <c r="S757" s="1717"/>
      <c r="T757" s="1717"/>
      <c r="U757" s="1717"/>
      <c r="V757" s="1717"/>
      <c r="W757" s="1717"/>
      <c r="X757" s="1717"/>
      <c r="Y757" s="1717"/>
      <c r="Z757" s="1717"/>
      <c r="AA757" s="1717"/>
      <c r="AB757" s="1717"/>
      <c r="AC757" s="1717"/>
      <c r="AD757" s="1717"/>
      <c r="AE757" s="1717"/>
      <c r="AF757" s="1717"/>
      <c r="AG757" s="1717"/>
      <c r="AH757" s="1717"/>
      <c r="AI757" s="1717"/>
      <c r="AJ757" s="1717"/>
      <c r="AK757" s="1717"/>
      <c r="AL757" s="1717"/>
      <c r="AM757" s="1717"/>
      <c r="AN757" s="1717"/>
      <c r="AO757" s="1717"/>
      <c r="AP757" s="1717"/>
      <c r="AQ757" s="1717"/>
      <c r="AR757" s="1717"/>
      <c r="AS757" s="1717"/>
      <c r="AT757" s="1717"/>
      <c r="AU757" s="1717"/>
      <c r="AV757" s="1717"/>
      <c r="AW757" s="1717"/>
      <c r="AX757" s="1717"/>
      <c r="AY757" s="1717"/>
      <c r="AZ757" s="1717"/>
      <c r="BA757" s="1717"/>
      <c r="BB757" s="1717"/>
      <c r="BC757" s="1717"/>
      <c r="BD757" s="1717"/>
      <c r="BE757" s="1717"/>
      <c r="BF757" s="1718"/>
      <c r="BG757" s="42"/>
    </row>
    <row r="758" spans="1:62" ht="8.4499999999999993" customHeight="1" x14ac:dyDescent="0.15">
      <c r="A758" s="1719" t="s">
        <v>484</v>
      </c>
      <c r="B758" s="1575"/>
      <c r="C758" s="1575"/>
      <c r="D758" s="1575"/>
      <c r="E758" s="1575"/>
      <c r="F758" s="1575"/>
      <c r="G758" s="1575"/>
      <c r="H758" s="1575"/>
      <c r="I758" s="1575"/>
      <c r="J758" s="1575"/>
      <c r="K758" s="1575"/>
      <c r="L758" s="1575"/>
      <c r="M758" s="1575"/>
      <c r="N758" s="1576"/>
      <c r="O758" s="1574" t="s">
        <v>372</v>
      </c>
      <c r="P758" s="1575"/>
      <c r="Q758" s="1575"/>
      <c r="R758" s="1575"/>
      <c r="S758" s="1575"/>
      <c r="T758" s="1575"/>
      <c r="U758" s="1575"/>
      <c r="V758" s="1575"/>
      <c r="W758" s="1575"/>
      <c r="X758" s="1575"/>
      <c r="Y758" s="1575"/>
      <c r="Z758" s="1575"/>
      <c r="AA758" s="1575"/>
      <c r="AB758" s="1575"/>
      <c r="AC758" s="1575"/>
      <c r="AD758" s="1576"/>
      <c r="AE758" s="1581" t="s">
        <v>478</v>
      </c>
      <c r="AF758" s="1582"/>
      <c r="AG758" s="1582"/>
      <c r="AH758" s="1582"/>
      <c r="AI758" s="1582"/>
      <c r="AJ758" s="1582"/>
      <c r="AK758" s="1582"/>
      <c r="AL758" s="1582"/>
      <c r="AM758" s="1582"/>
      <c r="AN758" s="1582"/>
      <c r="AO758" s="1582"/>
      <c r="AP758" s="1582"/>
      <c r="AQ758" s="1582"/>
      <c r="AR758" s="1582"/>
      <c r="AS758" s="1582"/>
      <c r="AT758" s="1582"/>
      <c r="AU758" s="1582"/>
      <c r="AV758" s="1582"/>
      <c r="AW758" s="1582"/>
      <c r="AX758" s="1582"/>
      <c r="AY758" s="1582"/>
      <c r="AZ758" s="1582"/>
      <c r="BA758" s="1582"/>
      <c r="BB758" s="1582"/>
      <c r="BC758" s="1582"/>
      <c r="BD758" s="1582"/>
      <c r="BE758" s="1582"/>
      <c r="BF758" s="1583"/>
      <c r="BG758" s="42"/>
    </row>
    <row r="759" spans="1:62" ht="8.4499999999999993" customHeight="1" x14ac:dyDescent="0.15">
      <c r="A759" s="1720"/>
      <c r="B759" s="1422"/>
      <c r="C759" s="1422"/>
      <c r="D759" s="1422"/>
      <c r="E759" s="1422"/>
      <c r="F759" s="1422"/>
      <c r="G759" s="1422"/>
      <c r="H759" s="1422"/>
      <c r="I759" s="1422"/>
      <c r="J759" s="1422"/>
      <c r="K759" s="1422"/>
      <c r="L759" s="1422"/>
      <c r="M759" s="1422"/>
      <c r="N759" s="1577"/>
      <c r="O759" s="1421"/>
      <c r="P759" s="1422"/>
      <c r="Q759" s="1422"/>
      <c r="R759" s="1422"/>
      <c r="S759" s="1422"/>
      <c r="T759" s="1422"/>
      <c r="U759" s="1422"/>
      <c r="V759" s="1422"/>
      <c r="W759" s="1422"/>
      <c r="X759" s="1422"/>
      <c r="Y759" s="1422"/>
      <c r="Z759" s="1422"/>
      <c r="AA759" s="1422"/>
      <c r="AB759" s="1422"/>
      <c r="AC759" s="1422"/>
      <c r="AD759" s="1577"/>
      <c r="AE759" s="1584"/>
      <c r="AF759" s="1585"/>
      <c r="AG759" s="1585"/>
      <c r="AH759" s="1585"/>
      <c r="AI759" s="1585"/>
      <c r="AJ759" s="1585"/>
      <c r="AK759" s="1585"/>
      <c r="AL759" s="1585"/>
      <c r="AM759" s="1585"/>
      <c r="AN759" s="1585"/>
      <c r="AO759" s="1585"/>
      <c r="AP759" s="1585"/>
      <c r="AQ759" s="1585"/>
      <c r="AR759" s="1585"/>
      <c r="AS759" s="1585"/>
      <c r="AT759" s="1585"/>
      <c r="AU759" s="1585"/>
      <c r="AV759" s="1585"/>
      <c r="AW759" s="1585"/>
      <c r="AX759" s="1585"/>
      <c r="AY759" s="1585"/>
      <c r="AZ759" s="1585"/>
      <c r="BA759" s="1585"/>
      <c r="BB759" s="1585"/>
      <c r="BC759" s="1585"/>
      <c r="BD759" s="1585"/>
      <c r="BE759" s="1585"/>
      <c r="BF759" s="1586"/>
      <c r="BG759" s="42"/>
    </row>
    <row r="760" spans="1:62" ht="8.4499999999999993" customHeight="1" x14ac:dyDescent="0.15">
      <c r="A760" s="1721"/>
      <c r="B760" s="1579"/>
      <c r="C760" s="1579"/>
      <c r="D760" s="1579"/>
      <c r="E760" s="1579"/>
      <c r="F760" s="1579"/>
      <c r="G760" s="1579"/>
      <c r="H760" s="1579"/>
      <c r="I760" s="1579"/>
      <c r="J760" s="1579"/>
      <c r="K760" s="1579"/>
      <c r="L760" s="1579"/>
      <c r="M760" s="1579"/>
      <c r="N760" s="1580"/>
      <c r="O760" s="1421"/>
      <c r="P760" s="1422"/>
      <c r="Q760" s="1422"/>
      <c r="R760" s="1422"/>
      <c r="S760" s="1422"/>
      <c r="T760" s="1422"/>
      <c r="U760" s="1422"/>
      <c r="V760" s="1422"/>
      <c r="W760" s="1422"/>
      <c r="X760" s="1422"/>
      <c r="Y760" s="1422"/>
      <c r="Z760" s="1422"/>
      <c r="AA760" s="1422"/>
      <c r="AB760" s="1422"/>
      <c r="AC760" s="1422"/>
      <c r="AD760" s="1577"/>
      <c r="AE760" s="1587"/>
      <c r="AF760" s="1588"/>
      <c r="AG760" s="1588"/>
      <c r="AH760" s="1588"/>
      <c r="AI760" s="1588"/>
      <c r="AJ760" s="1588"/>
      <c r="AK760" s="1588"/>
      <c r="AL760" s="1588"/>
      <c r="AM760" s="1588"/>
      <c r="AN760" s="1588"/>
      <c r="AO760" s="1588"/>
      <c r="AP760" s="1588"/>
      <c r="AQ760" s="1588"/>
      <c r="AR760" s="1588"/>
      <c r="AS760" s="1588"/>
      <c r="AT760" s="1588"/>
      <c r="AU760" s="1588"/>
      <c r="AV760" s="1588"/>
      <c r="AW760" s="1588"/>
      <c r="AX760" s="1588"/>
      <c r="AY760" s="1588"/>
      <c r="AZ760" s="1588"/>
      <c r="BA760" s="1588"/>
      <c r="BB760" s="1588"/>
      <c r="BC760" s="1588"/>
      <c r="BD760" s="1588"/>
      <c r="BE760" s="1588"/>
      <c r="BF760" s="1589"/>
      <c r="BG760" s="42"/>
    </row>
    <row r="761" spans="1:62" ht="12.95" customHeight="1" x14ac:dyDescent="0.15">
      <c r="A761" s="1568" t="s">
        <v>470</v>
      </c>
      <c r="B761" s="1569"/>
      <c r="C761" s="1569"/>
      <c r="D761" s="1569"/>
      <c r="E761" s="1569"/>
      <c r="F761" s="1569"/>
      <c r="G761" s="1570"/>
      <c r="H761" s="431" t="s">
        <v>472</v>
      </c>
      <c r="I761" s="431"/>
      <c r="J761" s="431"/>
      <c r="K761" s="431"/>
      <c r="L761" s="431"/>
      <c r="M761" s="431"/>
      <c r="N761" s="431"/>
      <c r="O761" s="1578"/>
      <c r="P761" s="1579"/>
      <c r="Q761" s="1579"/>
      <c r="R761" s="1579"/>
      <c r="S761" s="1579"/>
      <c r="T761" s="1579"/>
      <c r="U761" s="1579"/>
      <c r="V761" s="1579"/>
      <c r="W761" s="1579"/>
      <c r="X761" s="1579"/>
      <c r="Y761" s="1579"/>
      <c r="Z761" s="1579"/>
      <c r="AA761" s="1579"/>
      <c r="AB761" s="1579"/>
      <c r="AC761" s="1579"/>
      <c r="AD761" s="1580"/>
      <c r="AE761" s="431" t="s">
        <v>167</v>
      </c>
      <c r="AF761" s="431"/>
      <c r="AG761" s="431"/>
      <c r="AH761" s="431"/>
      <c r="AI761" s="431"/>
      <c r="AJ761" s="431"/>
      <c r="AK761" s="431"/>
      <c r="AL761" s="431" t="s">
        <v>473</v>
      </c>
      <c r="AM761" s="431"/>
      <c r="AN761" s="431"/>
      <c r="AO761" s="431"/>
      <c r="AP761" s="1571" t="s">
        <v>475</v>
      </c>
      <c r="AQ761" s="1569"/>
      <c r="AR761" s="1569"/>
      <c r="AS761" s="1569"/>
      <c r="AT761" s="1569"/>
      <c r="AU761" s="1569"/>
      <c r="AV761" s="1569"/>
      <c r="AW761" s="1569"/>
      <c r="AX761" s="1572"/>
      <c r="AY761" s="1572"/>
      <c r="AZ761" s="1572"/>
      <c r="BA761" s="1572"/>
      <c r="BB761" s="1572"/>
      <c r="BC761" s="1572"/>
      <c r="BD761" s="1572"/>
      <c r="BE761" s="1572"/>
      <c r="BF761" s="1573"/>
      <c r="BG761" s="42"/>
    </row>
    <row r="762" spans="1:62" ht="12.95" customHeight="1" x14ac:dyDescent="0.15">
      <c r="A762" s="1641"/>
      <c r="B762" s="1642"/>
      <c r="C762" s="1642"/>
      <c r="D762" s="1642"/>
      <c r="E762" s="1642"/>
      <c r="F762" s="1642"/>
      <c r="G762" s="1642"/>
      <c r="H762" s="963"/>
      <c r="I762" s="964"/>
      <c r="J762" s="964"/>
      <c r="K762" s="964"/>
      <c r="L762" s="964"/>
      <c r="M762" s="964"/>
      <c r="N762" s="965"/>
      <c r="O762" s="1725"/>
      <c r="P762" s="1725"/>
      <c r="Q762" s="1725"/>
      <c r="R762" s="1725"/>
      <c r="S762" s="1725"/>
      <c r="T762" s="1725"/>
      <c r="U762" s="1725"/>
      <c r="V762" s="1725"/>
      <c r="W762" s="1725"/>
      <c r="X762" s="1725"/>
      <c r="Y762" s="1725"/>
      <c r="Z762" s="1725"/>
      <c r="AA762" s="1725"/>
      <c r="AB762" s="1725"/>
      <c r="AC762" s="1725"/>
      <c r="AD762" s="1725"/>
      <c r="AE762" s="1590"/>
      <c r="AF762" s="1591"/>
      <c r="AG762" s="1591"/>
      <c r="AH762" s="1591"/>
      <c r="AI762" s="1591"/>
      <c r="AJ762" s="1591"/>
      <c r="AK762" s="1591"/>
      <c r="AL762" s="1592"/>
      <c r="AM762" s="1593"/>
      <c r="AN762" s="1593"/>
      <c r="AO762" s="1594"/>
      <c r="AP762" s="1595"/>
      <c r="AQ762" s="1595"/>
      <c r="AR762" s="1595"/>
      <c r="AS762" s="1595"/>
      <c r="AT762" s="1595"/>
      <c r="AU762" s="1595"/>
      <c r="AV762" s="1595"/>
      <c r="AW762" s="1595"/>
      <c r="AX762" s="238" t="s">
        <v>386</v>
      </c>
      <c r="AY762" s="1595"/>
      <c r="AZ762" s="1595"/>
      <c r="BA762" s="1595"/>
      <c r="BB762" s="1595"/>
      <c r="BC762" s="1595"/>
      <c r="BD762" s="1595"/>
      <c r="BE762" s="1595"/>
      <c r="BF762" s="1595"/>
      <c r="BG762" s="45"/>
      <c r="BH762" s="80"/>
      <c r="BI762" s="80"/>
      <c r="BJ762" s="80"/>
    </row>
    <row r="763" spans="1:62" ht="12.95" customHeight="1" x14ac:dyDescent="0.15">
      <c r="A763" s="1643"/>
      <c r="B763" s="1644"/>
      <c r="C763" s="1644"/>
      <c r="D763" s="1644"/>
      <c r="E763" s="1644"/>
      <c r="F763" s="1644"/>
      <c r="G763" s="1644"/>
      <c r="H763" s="1722"/>
      <c r="I763" s="1723"/>
      <c r="J763" s="1723"/>
      <c r="K763" s="1723"/>
      <c r="L763" s="1723"/>
      <c r="M763" s="1723"/>
      <c r="N763" s="1724"/>
      <c r="O763" s="1726"/>
      <c r="P763" s="1726"/>
      <c r="Q763" s="1726"/>
      <c r="R763" s="1726"/>
      <c r="S763" s="1726"/>
      <c r="T763" s="1726"/>
      <c r="U763" s="1726"/>
      <c r="V763" s="1726"/>
      <c r="W763" s="1726"/>
      <c r="X763" s="1726"/>
      <c r="Y763" s="1726"/>
      <c r="Z763" s="1726"/>
      <c r="AA763" s="1726"/>
      <c r="AB763" s="1726"/>
      <c r="AC763" s="1726"/>
      <c r="AD763" s="1726"/>
      <c r="AE763" s="1592"/>
      <c r="AF763" s="1593"/>
      <c r="AG763" s="1593"/>
      <c r="AH763" s="1593"/>
      <c r="AI763" s="1593"/>
      <c r="AJ763" s="1593"/>
      <c r="AK763" s="1593"/>
      <c r="AL763" s="1592"/>
      <c r="AM763" s="1593"/>
      <c r="AN763" s="1593"/>
      <c r="AO763" s="1594"/>
      <c r="AP763" s="1595"/>
      <c r="AQ763" s="1595"/>
      <c r="AR763" s="1595"/>
      <c r="AS763" s="1595"/>
      <c r="AT763" s="1595"/>
      <c r="AU763" s="1595"/>
      <c r="AV763" s="1595"/>
      <c r="AW763" s="1595"/>
      <c r="AX763" s="238" t="s">
        <v>386</v>
      </c>
      <c r="AY763" s="1595"/>
      <c r="AZ763" s="1595"/>
      <c r="BA763" s="1595"/>
      <c r="BB763" s="1595"/>
      <c r="BC763" s="1595"/>
      <c r="BD763" s="1595"/>
      <c r="BE763" s="1595"/>
      <c r="BF763" s="1595"/>
      <c r="BG763" s="45"/>
      <c r="BH763" s="80"/>
      <c r="BI763" s="80"/>
      <c r="BJ763" s="80"/>
    </row>
    <row r="764" spans="1:62" ht="12.95" customHeight="1" x14ac:dyDescent="0.15">
      <c r="A764" s="1643"/>
      <c r="B764" s="1644"/>
      <c r="C764" s="1644"/>
      <c r="D764" s="1644"/>
      <c r="E764" s="1644"/>
      <c r="F764" s="1644"/>
      <c r="G764" s="1644"/>
      <c r="H764" s="1722"/>
      <c r="I764" s="1723"/>
      <c r="J764" s="1723"/>
      <c r="K764" s="1723"/>
      <c r="L764" s="1723"/>
      <c r="M764" s="1723"/>
      <c r="N764" s="1724"/>
      <c r="O764" s="1726"/>
      <c r="P764" s="1726"/>
      <c r="Q764" s="1726"/>
      <c r="R764" s="1726"/>
      <c r="S764" s="1726"/>
      <c r="T764" s="1726"/>
      <c r="U764" s="1726"/>
      <c r="V764" s="1726"/>
      <c r="W764" s="1726"/>
      <c r="X764" s="1726"/>
      <c r="Y764" s="1726"/>
      <c r="Z764" s="1726"/>
      <c r="AA764" s="1726"/>
      <c r="AB764" s="1726"/>
      <c r="AC764" s="1726"/>
      <c r="AD764" s="1726"/>
      <c r="AE764" s="1592"/>
      <c r="AF764" s="1593"/>
      <c r="AG764" s="1593"/>
      <c r="AH764" s="1593"/>
      <c r="AI764" s="1593"/>
      <c r="AJ764" s="1593"/>
      <c r="AK764" s="1593"/>
      <c r="AL764" s="1592"/>
      <c r="AM764" s="1593"/>
      <c r="AN764" s="1593"/>
      <c r="AO764" s="1594"/>
      <c r="AP764" s="1595"/>
      <c r="AQ764" s="1595"/>
      <c r="AR764" s="1595"/>
      <c r="AS764" s="1595"/>
      <c r="AT764" s="1595"/>
      <c r="AU764" s="1595"/>
      <c r="AV764" s="1595"/>
      <c r="AW764" s="1595"/>
      <c r="AX764" s="238" t="s">
        <v>386</v>
      </c>
      <c r="AY764" s="1595"/>
      <c r="AZ764" s="1595"/>
      <c r="BA764" s="1595"/>
      <c r="BB764" s="1595"/>
      <c r="BC764" s="1595"/>
      <c r="BD764" s="1595"/>
      <c r="BE764" s="1595"/>
      <c r="BF764" s="1595"/>
      <c r="BG764" s="45"/>
      <c r="BH764" s="80"/>
      <c r="BI764" s="80"/>
      <c r="BJ764" s="80"/>
    </row>
    <row r="765" spans="1:62" ht="12.95" customHeight="1" x14ac:dyDescent="0.15">
      <c r="A765" s="1648"/>
      <c r="B765" s="1649"/>
      <c r="C765" s="1649"/>
      <c r="D765" s="1649"/>
      <c r="E765" s="1649"/>
      <c r="F765" s="1649"/>
      <c r="G765" s="1649"/>
      <c r="H765" s="1722"/>
      <c r="I765" s="1723"/>
      <c r="J765" s="1723"/>
      <c r="K765" s="1723"/>
      <c r="L765" s="1723"/>
      <c r="M765" s="1723"/>
      <c r="N765" s="1724"/>
      <c r="O765" s="1727"/>
      <c r="P765" s="1727"/>
      <c r="Q765" s="1727"/>
      <c r="R765" s="1727"/>
      <c r="S765" s="1727"/>
      <c r="T765" s="1727"/>
      <c r="U765" s="1727"/>
      <c r="V765" s="1727"/>
      <c r="W765" s="1727"/>
      <c r="X765" s="1727"/>
      <c r="Y765" s="1727"/>
      <c r="Z765" s="1727"/>
      <c r="AA765" s="1727"/>
      <c r="AB765" s="1727"/>
      <c r="AC765" s="1727"/>
      <c r="AD765" s="1727"/>
      <c r="AE765" s="1592"/>
      <c r="AF765" s="1593"/>
      <c r="AG765" s="1593"/>
      <c r="AH765" s="1593"/>
      <c r="AI765" s="1593"/>
      <c r="AJ765" s="1593"/>
      <c r="AK765" s="1593"/>
      <c r="AL765" s="1592"/>
      <c r="AM765" s="1593"/>
      <c r="AN765" s="1593"/>
      <c r="AO765" s="1594"/>
      <c r="AP765" s="1595"/>
      <c r="AQ765" s="1595"/>
      <c r="AR765" s="1595"/>
      <c r="AS765" s="1595"/>
      <c r="AT765" s="1595"/>
      <c r="AU765" s="1595"/>
      <c r="AV765" s="1595"/>
      <c r="AW765" s="1595"/>
      <c r="AX765" s="238" t="s">
        <v>386</v>
      </c>
      <c r="AY765" s="1595"/>
      <c r="AZ765" s="1595"/>
      <c r="BA765" s="1595"/>
      <c r="BB765" s="1595"/>
      <c r="BC765" s="1595"/>
      <c r="BD765" s="1595"/>
      <c r="BE765" s="1595"/>
      <c r="BF765" s="1595"/>
      <c r="BG765" s="45"/>
      <c r="BH765" s="80"/>
      <c r="BI765" s="80"/>
      <c r="BJ765" s="80"/>
    </row>
    <row r="766" spans="1:62" ht="12.95" customHeight="1" x14ac:dyDescent="0.15">
      <c r="A766" s="1650"/>
      <c r="B766" s="1651"/>
      <c r="C766" s="1651"/>
      <c r="D766" s="1651"/>
      <c r="E766" s="1651"/>
      <c r="F766" s="1651"/>
      <c r="G766" s="1651"/>
      <c r="H766" s="966"/>
      <c r="I766" s="967"/>
      <c r="J766" s="967"/>
      <c r="K766" s="967"/>
      <c r="L766" s="967"/>
      <c r="M766" s="967"/>
      <c r="N766" s="968"/>
      <c r="O766" s="1728"/>
      <c r="P766" s="1728"/>
      <c r="Q766" s="1728"/>
      <c r="R766" s="1728"/>
      <c r="S766" s="1728"/>
      <c r="T766" s="1728"/>
      <c r="U766" s="1728"/>
      <c r="V766" s="1728"/>
      <c r="W766" s="1728"/>
      <c r="X766" s="1728"/>
      <c r="Y766" s="1728"/>
      <c r="Z766" s="1728"/>
      <c r="AA766" s="1728"/>
      <c r="AB766" s="1728"/>
      <c r="AC766" s="1728"/>
      <c r="AD766" s="1728"/>
      <c r="AE766" s="1592"/>
      <c r="AF766" s="1593"/>
      <c r="AG766" s="1593"/>
      <c r="AH766" s="1593"/>
      <c r="AI766" s="1593"/>
      <c r="AJ766" s="1593"/>
      <c r="AK766" s="1593"/>
      <c r="AL766" s="1592"/>
      <c r="AM766" s="1593"/>
      <c r="AN766" s="1593"/>
      <c r="AO766" s="1594"/>
      <c r="AP766" s="1595"/>
      <c r="AQ766" s="1595"/>
      <c r="AR766" s="1595"/>
      <c r="AS766" s="1595"/>
      <c r="AT766" s="1595"/>
      <c r="AU766" s="1595"/>
      <c r="AV766" s="1595"/>
      <c r="AW766" s="1595"/>
      <c r="AX766" s="238" t="s">
        <v>386</v>
      </c>
      <c r="AY766" s="1595"/>
      <c r="AZ766" s="1595"/>
      <c r="BA766" s="1595"/>
      <c r="BB766" s="1595"/>
      <c r="BC766" s="1595"/>
      <c r="BD766" s="1595"/>
      <c r="BE766" s="1595"/>
      <c r="BF766" s="1595"/>
      <c r="BG766" s="45"/>
      <c r="BH766" s="80"/>
      <c r="BI766" s="80"/>
      <c r="BJ766" s="80"/>
    </row>
    <row r="767" spans="1:62" ht="12.95" customHeight="1" x14ac:dyDescent="0.15">
      <c r="A767" s="1641"/>
      <c r="B767" s="1642"/>
      <c r="C767" s="1642"/>
      <c r="D767" s="1642"/>
      <c r="E767" s="1642"/>
      <c r="F767" s="1642"/>
      <c r="G767" s="1642"/>
      <c r="H767" s="963"/>
      <c r="I767" s="964"/>
      <c r="J767" s="964"/>
      <c r="K767" s="964"/>
      <c r="L767" s="964"/>
      <c r="M767" s="964"/>
      <c r="N767" s="965"/>
      <c r="O767" s="1725"/>
      <c r="P767" s="1725"/>
      <c r="Q767" s="1725"/>
      <c r="R767" s="1725"/>
      <c r="S767" s="1725"/>
      <c r="T767" s="1725"/>
      <c r="U767" s="1725"/>
      <c r="V767" s="1725"/>
      <c r="W767" s="1725"/>
      <c r="X767" s="1725"/>
      <c r="Y767" s="1725"/>
      <c r="Z767" s="1725"/>
      <c r="AA767" s="1725"/>
      <c r="AB767" s="1725"/>
      <c r="AC767" s="1725"/>
      <c r="AD767" s="1725"/>
      <c r="AE767" s="1592"/>
      <c r="AF767" s="1593"/>
      <c r="AG767" s="1593"/>
      <c r="AH767" s="1593"/>
      <c r="AI767" s="1593"/>
      <c r="AJ767" s="1593"/>
      <c r="AK767" s="1594"/>
      <c r="AL767" s="1592"/>
      <c r="AM767" s="1593"/>
      <c r="AN767" s="1593"/>
      <c r="AO767" s="1594"/>
      <c r="AP767" s="1595"/>
      <c r="AQ767" s="1595"/>
      <c r="AR767" s="1595"/>
      <c r="AS767" s="1595"/>
      <c r="AT767" s="1595"/>
      <c r="AU767" s="1595"/>
      <c r="AV767" s="1595"/>
      <c r="AW767" s="1595"/>
      <c r="AX767" s="238" t="s">
        <v>386</v>
      </c>
      <c r="AY767" s="1595"/>
      <c r="AZ767" s="1595"/>
      <c r="BA767" s="1595"/>
      <c r="BB767" s="1595"/>
      <c r="BC767" s="1595"/>
      <c r="BD767" s="1595"/>
      <c r="BE767" s="1595"/>
      <c r="BF767" s="1595"/>
      <c r="BG767" s="45"/>
      <c r="BH767" s="80"/>
      <c r="BI767" s="80"/>
      <c r="BJ767" s="80"/>
    </row>
    <row r="768" spans="1:62" ht="12.95" customHeight="1" x14ac:dyDescent="0.15">
      <c r="A768" s="1643"/>
      <c r="B768" s="1644"/>
      <c r="C768" s="1644"/>
      <c r="D768" s="1644"/>
      <c r="E768" s="1644"/>
      <c r="F768" s="1644"/>
      <c r="G768" s="1644"/>
      <c r="H768" s="1722"/>
      <c r="I768" s="1723"/>
      <c r="J768" s="1723"/>
      <c r="K768" s="1723"/>
      <c r="L768" s="1723"/>
      <c r="M768" s="1723"/>
      <c r="N768" s="1724"/>
      <c r="O768" s="1726"/>
      <c r="P768" s="1726"/>
      <c r="Q768" s="1726"/>
      <c r="R768" s="1726"/>
      <c r="S768" s="1726"/>
      <c r="T768" s="1726"/>
      <c r="U768" s="1726"/>
      <c r="V768" s="1726"/>
      <c r="W768" s="1726"/>
      <c r="X768" s="1726"/>
      <c r="Y768" s="1726"/>
      <c r="Z768" s="1726"/>
      <c r="AA768" s="1726"/>
      <c r="AB768" s="1726"/>
      <c r="AC768" s="1726"/>
      <c r="AD768" s="1726"/>
      <c r="AE768" s="1592"/>
      <c r="AF768" s="1593"/>
      <c r="AG768" s="1593"/>
      <c r="AH768" s="1593"/>
      <c r="AI768" s="1593"/>
      <c r="AJ768" s="1593"/>
      <c r="AK768" s="1594"/>
      <c r="AL768" s="1592"/>
      <c r="AM768" s="1593"/>
      <c r="AN768" s="1593"/>
      <c r="AO768" s="1594"/>
      <c r="AP768" s="1595"/>
      <c r="AQ768" s="1595"/>
      <c r="AR768" s="1595"/>
      <c r="AS768" s="1595"/>
      <c r="AT768" s="1595"/>
      <c r="AU768" s="1595"/>
      <c r="AV768" s="1595"/>
      <c r="AW768" s="1595"/>
      <c r="AX768" s="238" t="s">
        <v>386</v>
      </c>
      <c r="AY768" s="1595"/>
      <c r="AZ768" s="1595"/>
      <c r="BA768" s="1595"/>
      <c r="BB768" s="1595"/>
      <c r="BC768" s="1595"/>
      <c r="BD768" s="1595"/>
      <c r="BE768" s="1595"/>
      <c r="BF768" s="1595"/>
      <c r="BG768" s="45"/>
      <c r="BH768" s="80"/>
      <c r="BI768" s="80"/>
      <c r="BJ768" s="80"/>
    </row>
    <row r="769" spans="1:62" ht="12.95" customHeight="1" x14ac:dyDescent="0.15">
      <c r="A769" s="1643"/>
      <c r="B769" s="1644"/>
      <c r="C769" s="1644"/>
      <c r="D769" s="1644"/>
      <c r="E769" s="1644"/>
      <c r="F769" s="1644"/>
      <c r="G769" s="1644"/>
      <c r="H769" s="1722"/>
      <c r="I769" s="1723"/>
      <c r="J769" s="1723"/>
      <c r="K769" s="1723"/>
      <c r="L769" s="1723"/>
      <c r="M769" s="1723"/>
      <c r="N769" s="1724"/>
      <c r="O769" s="1726"/>
      <c r="P769" s="1726"/>
      <c r="Q769" s="1726"/>
      <c r="R769" s="1726"/>
      <c r="S769" s="1726"/>
      <c r="T769" s="1726"/>
      <c r="U769" s="1726"/>
      <c r="V769" s="1726"/>
      <c r="W769" s="1726"/>
      <c r="X769" s="1726"/>
      <c r="Y769" s="1726"/>
      <c r="Z769" s="1726"/>
      <c r="AA769" s="1726"/>
      <c r="AB769" s="1726"/>
      <c r="AC769" s="1726"/>
      <c r="AD769" s="1726"/>
      <c r="AE769" s="1592"/>
      <c r="AF769" s="1593"/>
      <c r="AG769" s="1593"/>
      <c r="AH769" s="1593"/>
      <c r="AI769" s="1593"/>
      <c r="AJ769" s="1593"/>
      <c r="AK769" s="1594"/>
      <c r="AL769" s="1592"/>
      <c r="AM769" s="1593"/>
      <c r="AN769" s="1593"/>
      <c r="AO769" s="1594"/>
      <c r="AP769" s="1595"/>
      <c r="AQ769" s="1595"/>
      <c r="AR769" s="1595"/>
      <c r="AS769" s="1595"/>
      <c r="AT769" s="1595"/>
      <c r="AU769" s="1595"/>
      <c r="AV769" s="1595"/>
      <c r="AW769" s="1595"/>
      <c r="AX769" s="238" t="s">
        <v>386</v>
      </c>
      <c r="AY769" s="1595"/>
      <c r="AZ769" s="1595"/>
      <c r="BA769" s="1595"/>
      <c r="BB769" s="1595"/>
      <c r="BC769" s="1595"/>
      <c r="BD769" s="1595"/>
      <c r="BE769" s="1595"/>
      <c r="BF769" s="1595"/>
      <c r="BG769" s="45"/>
      <c r="BH769" s="80"/>
      <c r="BI769" s="80"/>
      <c r="BJ769" s="80"/>
    </row>
    <row r="770" spans="1:62" ht="12.95" customHeight="1" x14ac:dyDescent="0.15">
      <c r="A770" s="1648"/>
      <c r="B770" s="1649"/>
      <c r="C770" s="1649"/>
      <c r="D770" s="1649"/>
      <c r="E770" s="1649"/>
      <c r="F770" s="1649"/>
      <c r="G770" s="1649"/>
      <c r="H770" s="1722"/>
      <c r="I770" s="1723"/>
      <c r="J770" s="1723"/>
      <c r="K770" s="1723"/>
      <c r="L770" s="1723"/>
      <c r="M770" s="1723"/>
      <c r="N770" s="1724"/>
      <c r="O770" s="1727"/>
      <c r="P770" s="1727"/>
      <c r="Q770" s="1727"/>
      <c r="R770" s="1727"/>
      <c r="S770" s="1727"/>
      <c r="T770" s="1727"/>
      <c r="U770" s="1727"/>
      <c r="V770" s="1727"/>
      <c r="W770" s="1727"/>
      <c r="X770" s="1727"/>
      <c r="Y770" s="1727"/>
      <c r="Z770" s="1727"/>
      <c r="AA770" s="1727"/>
      <c r="AB770" s="1727"/>
      <c r="AC770" s="1727"/>
      <c r="AD770" s="1727"/>
      <c r="AE770" s="1592"/>
      <c r="AF770" s="1593"/>
      <c r="AG770" s="1593"/>
      <c r="AH770" s="1593"/>
      <c r="AI770" s="1593"/>
      <c r="AJ770" s="1593"/>
      <c r="AK770" s="1594"/>
      <c r="AL770" s="1592"/>
      <c r="AM770" s="1593"/>
      <c r="AN770" s="1593"/>
      <c r="AO770" s="1594"/>
      <c r="AP770" s="1595"/>
      <c r="AQ770" s="1595"/>
      <c r="AR770" s="1595"/>
      <c r="AS770" s="1595"/>
      <c r="AT770" s="1595"/>
      <c r="AU770" s="1595"/>
      <c r="AV770" s="1595"/>
      <c r="AW770" s="1595"/>
      <c r="AX770" s="238" t="s">
        <v>386</v>
      </c>
      <c r="AY770" s="1595"/>
      <c r="AZ770" s="1595"/>
      <c r="BA770" s="1595"/>
      <c r="BB770" s="1595"/>
      <c r="BC770" s="1595"/>
      <c r="BD770" s="1595"/>
      <c r="BE770" s="1595"/>
      <c r="BF770" s="1595"/>
      <c r="BG770" s="45"/>
      <c r="BH770" s="80"/>
      <c r="BI770" s="80"/>
      <c r="BJ770" s="80"/>
    </row>
    <row r="771" spans="1:62" ht="12.95" customHeight="1" x14ac:dyDescent="0.15">
      <c r="A771" s="1650"/>
      <c r="B771" s="1651"/>
      <c r="C771" s="1651"/>
      <c r="D771" s="1651"/>
      <c r="E771" s="1651"/>
      <c r="F771" s="1651"/>
      <c r="G771" s="1651"/>
      <c r="H771" s="966"/>
      <c r="I771" s="967"/>
      <c r="J771" s="967"/>
      <c r="K771" s="967"/>
      <c r="L771" s="967"/>
      <c r="M771" s="967"/>
      <c r="N771" s="968"/>
      <c r="O771" s="1728"/>
      <c r="P771" s="1728"/>
      <c r="Q771" s="1728"/>
      <c r="R771" s="1728"/>
      <c r="S771" s="1728"/>
      <c r="T771" s="1728"/>
      <c r="U771" s="1728"/>
      <c r="V771" s="1728"/>
      <c r="W771" s="1728"/>
      <c r="X771" s="1728"/>
      <c r="Y771" s="1728"/>
      <c r="Z771" s="1728"/>
      <c r="AA771" s="1728"/>
      <c r="AB771" s="1728"/>
      <c r="AC771" s="1728"/>
      <c r="AD771" s="1728"/>
      <c r="AE771" s="1592"/>
      <c r="AF771" s="1593"/>
      <c r="AG771" s="1593"/>
      <c r="AH771" s="1593"/>
      <c r="AI771" s="1593"/>
      <c r="AJ771" s="1593"/>
      <c r="AK771" s="1594"/>
      <c r="AL771" s="1592"/>
      <c r="AM771" s="1593"/>
      <c r="AN771" s="1593"/>
      <c r="AO771" s="1594"/>
      <c r="AP771" s="1595"/>
      <c r="AQ771" s="1595"/>
      <c r="AR771" s="1595"/>
      <c r="AS771" s="1595"/>
      <c r="AT771" s="1595"/>
      <c r="AU771" s="1595"/>
      <c r="AV771" s="1595"/>
      <c r="AW771" s="1595"/>
      <c r="AX771" s="238" t="s">
        <v>386</v>
      </c>
      <c r="AY771" s="1595"/>
      <c r="AZ771" s="1595"/>
      <c r="BA771" s="1595"/>
      <c r="BB771" s="1595"/>
      <c r="BC771" s="1595"/>
      <c r="BD771" s="1595"/>
      <c r="BE771" s="1595"/>
      <c r="BF771" s="1595"/>
      <c r="BG771" s="45"/>
      <c r="BH771" s="80"/>
      <c r="BI771" s="80"/>
      <c r="BJ771" s="80"/>
    </row>
    <row r="772" spans="1:62" ht="12.95" customHeight="1" x14ac:dyDescent="0.15">
      <c r="A772" s="1641"/>
      <c r="B772" s="1642"/>
      <c r="C772" s="1642"/>
      <c r="D772" s="1642"/>
      <c r="E772" s="1642"/>
      <c r="F772" s="1642"/>
      <c r="G772" s="1642"/>
      <c r="H772" s="963"/>
      <c r="I772" s="964"/>
      <c r="J772" s="964"/>
      <c r="K772" s="964"/>
      <c r="L772" s="964"/>
      <c r="M772" s="964"/>
      <c r="N772" s="965"/>
      <c r="O772" s="1725"/>
      <c r="P772" s="1725"/>
      <c r="Q772" s="1725"/>
      <c r="R772" s="1725"/>
      <c r="S772" s="1725"/>
      <c r="T772" s="1725"/>
      <c r="U772" s="1725"/>
      <c r="V772" s="1725"/>
      <c r="W772" s="1725"/>
      <c r="X772" s="1725"/>
      <c r="Y772" s="1725"/>
      <c r="Z772" s="1725"/>
      <c r="AA772" s="1725"/>
      <c r="AB772" s="1725"/>
      <c r="AC772" s="1725"/>
      <c r="AD772" s="1725"/>
      <c r="AE772" s="1592"/>
      <c r="AF772" s="1593"/>
      <c r="AG772" s="1593"/>
      <c r="AH772" s="1593"/>
      <c r="AI772" s="1593"/>
      <c r="AJ772" s="1593"/>
      <c r="AK772" s="1594"/>
      <c r="AL772" s="1592"/>
      <c r="AM772" s="1593"/>
      <c r="AN772" s="1593"/>
      <c r="AO772" s="1594"/>
      <c r="AP772" s="1595"/>
      <c r="AQ772" s="1595"/>
      <c r="AR772" s="1595"/>
      <c r="AS772" s="1595"/>
      <c r="AT772" s="1595"/>
      <c r="AU772" s="1595"/>
      <c r="AV772" s="1595"/>
      <c r="AW772" s="1595"/>
      <c r="AX772" s="238" t="s">
        <v>386</v>
      </c>
      <c r="AY772" s="1595"/>
      <c r="AZ772" s="1595"/>
      <c r="BA772" s="1595"/>
      <c r="BB772" s="1595"/>
      <c r="BC772" s="1595"/>
      <c r="BD772" s="1595"/>
      <c r="BE772" s="1595"/>
      <c r="BF772" s="1595"/>
      <c r="BG772" s="45"/>
      <c r="BH772" s="80"/>
      <c r="BI772" s="80"/>
      <c r="BJ772" s="80"/>
    </row>
    <row r="773" spans="1:62" ht="12.95" customHeight="1" x14ac:dyDescent="0.15">
      <c r="A773" s="1643"/>
      <c r="B773" s="1644"/>
      <c r="C773" s="1644"/>
      <c r="D773" s="1644"/>
      <c r="E773" s="1644"/>
      <c r="F773" s="1644"/>
      <c r="G773" s="1644"/>
      <c r="H773" s="1722"/>
      <c r="I773" s="1723"/>
      <c r="J773" s="1723"/>
      <c r="K773" s="1723"/>
      <c r="L773" s="1723"/>
      <c r="M773" s="1723"/>
      <c r="N773" s="1724"/>
      <c r="O773" s="1726"/>
      <c r="P773" s="1726"/>
      <c r="Q773" s="1726"/>
      <c r="R773" s="1726"/>
      <c r="S773" s="1726"/>
      <c r="T773" s="1726"/>
      <c r="U773" s="1726"/>
      <c r="V773" s="1726"/>
      <c r="W773" s="1726"/>
      <c r="X773" s="1726"/>
      <c r="Y773" s="1726"/>
      <c r="Z773" s="1726"/>
      <c r="AA773" s="1726"/>
      <c r="AB773" s="1726"/>
      <c r="AC773" s="1726"/>
      <c r="AD773" s="1726"/>
      <c r="AE773" s="1592"/>
      <c r="AF773" s="1593"/>
      <c r="AG773" s="1593"/>
      <c r="AH773" s="1593"/>
      <c r="AI773" s="1593"/>
      <c r="AJ773" s="1593"/>
      <c r="AK773" s="1594"/>
      <c r="AL773" s="1592"/>
      <c r="AM773" s="1593"/>
      <c r="AN773" s="1593"/>
      <c r="AO773" s="1594"/>
      <c r="AP773" s="1595"/>
      <c r="AQ773" s="1595"/>
      <c r="AR773" s="1595"/>
      <c r="AS773" s="1595"/>
      <c r="AT773" s="1595"/>
      <c r="AU773" s="1595"/>
      <c r="AV773" s="1595"/>
      <c r="AW773" s="1595"/>
      <c r="AX773" s="238" t="s">
        <v>386</v>
      </c>
      <c r="AY773" s="1595"/>
      <c r="AZ773" s="1595"/>
      <c r="BA773" s="1595"/>
      <c r="BB773" s="1595"/>
      <c r="BC773" s="1595"/>
      <c r="BD773" s="1595"/>
      <c r="BE773" s="1595"/>
      <c r="BF773" s="1595"/>
      <c r="BG773" s="45"/>
      <c r="BH773" s="80"/>
      <c r="BI773" s="80"/>
      <c r="BJ773" s="80"/>
    </row>
    <row r="774" spans="1:62" ht="12.95" customHeight="1" x14ac:dyDescent="0.15">
      <c r="A774" s="1643"/>
      <c r="B774" s="1644"/>
      <c r="C774" s="1644"/>
      <c r="D774" s="1644"/>
      <c r="E774" s="1644"/>
      <c r="F774" s="1644"/>
      <c r="G774" s="1644"/>
      <c r="H774" s="1722"/>
      <c r="I774" s="1723"/>
      <c r="J774" s="1723"/>
      <c r="K774" s="1723"/>
      <c r="L774" s="1723"/>
      <c r="M774" s="1723"/>
      <c r="N774" s="1724"/>
      <c r="O774" s="1726"/>
      <c r="P774" s="1726"/>
      <c r="Q774" s="1726"/>
      <c r="R774" s="1726"/>
      <c r="S774" s="1726"/>
      <c r="T774" s="1726"/>
      <c r="U774" s="1726"/>
      <c r="V774" s="1726"/>
      <c r="W774" s="1726"/>
      <c r="X774" s="1726"/>
      <c r="Y774" s="1726"/>
      <c r="Z774" s="1726"/>
      <c r="AA774" s="1726"/>
      <c r="AB774" s="1726"/>
      <c r="AC774" s="1726"/>
      <c r="AD774" s="1726"/>
      <c r="AE774" s="1592"/>
      <c r="AF774" s="1593"/>
      <c r="AG774" s="1593"/>
      <c r="AH774" s="1593"/>
      <c r="AI774" s="1593"/>
      <c r="AJ774" s="1593"/>
      <c r="AK774" s="1594"/>
      <c r="AL774" s="1592"/>
      <c r="AM774" s="1593"/>
      <c r="AN774" s="1593"/>
      <c r="AO774" s="1594"/>
      <c r="AP774" s="1595"/>
      <c r="AQ774" s="1595"/>
      <c r="AR774" s="1595"/>
      <c r="AS774" s="1595"/>
      <c r="AT774" s="1595"/>
      <c r="AU774" s="1595"/>
      <c r="AV774" s="1595"/>
      <c r="AW774" s="1595"/>
      <c r="AX774" s="238" t="s">
        <v>386</v>
      </c>
      <c r="AY774" s="1595"/>
      <c r="AZ774" s="1595"/>
      <c r="BA774" s="1595"/>
      <c r="BB774" s="1595"/>
      <c r="BC774" s="1595"/>
      <c r="BD774" s="1595"/>
      <c r="BE774" s="1595"/>
      <c r="BF774" s="1595"/>
      <c r="BG774" s="45"/>
      <c r="BH774" s="80"/>
      <c r="BI774" s="80"/>
      <c r="BJ774" s="80"/>
    </row>
    <row r="775" spans="1:62" ht="12.95" customHeight="1" x14ac:dyDescent="0.15">
      <c r="A775" s="1648"/>
      <c r="B775" s="1649"/>
      <c r="C775" s="1649"/>
      <c r="D775" s="1649"/>
      <c r="E775" s="1649"/>
      <c r="F775" s="1649"/>
      <c r="G775" s="1649"/>
      <c r="H775" s="1722"/>
      <c r="I775" s="1723"/>
      <c r="J775" s="1723"/>
      <c r="K775" s="1723"/>
      <c r="L775" s="1723"/>
      <c r="M775" s="1723"/>
      <c r="N775" s="1724"/>
      <c r="O775" s="1727"/>
      <c r="P775" s="1727"/>
      <c r="Q775" s="1727"/>
      <c r="R775" s="1727"/>
      <c r="S775" s="1727"/>
      <c r="T775" s="1727"/>
      <c r="U775" s="1727"/>
      <c r="V775" s="1727"/>
      <c r="W775" s="1727"/>
      <c r="X775" s="1727"/>
      <c r="Y775" s="1727"/>
      <c r="Z775" s="1727"/>
      <c r="AA775" s="1727"/>
      <c r="AB775" s="1727"/>
      <c r="AC775" s="1727"/>
      <c r="AD775" s="1727"/>
      <c r="AE775" s="1592"/>
      <c r="AF775" s="1593"/>
      <c r="AG775" s="1593"/>
      <c r="AH775" s="1593"/>
      <c r="AI775" s="1593"/>
      <c r="AJ775" s="1593"/>
      <c r="AK775" s="1594"/>
      <c r="AL775" s="1592"/>
      <c r="AM775" s="1593"/>
      <c r="AN775" s="1593"/>
      <c r="AO775" s="1594"/>
      <c r="AP775" s="1595"/>
      <c r="AQ775" s="1595"/>
      <c r="AR775" s="1595"/>
      <c r="AS775" s="1595"/>
      <c r="AT775" s="1595"/>
      <c r="AU775" s="1595"/>
      <c r="AV775" s="1595"/>
      <c r="AW775" s="1595"/>
      <c r="AX775" s="238" t="s">
        <v>386</v>
      </c>
      <c r="AY775" s="1595"/>
      <c r="AZ775" s="1595"/>
      <c r="BA775" s="1595"/>
      <c r="BB775" s="1595"/>
      <c r="BC775" s="1595"/>
      <c r="BD775" s="1595"/>
      <c r="BE775" s="1595"/>
      <c r="BF775" s="1595"/>
      <c r="BG775" s="45"/>
      <c r="BH775" s="80"/>
      <c r="BI775" s="80"/>
      <c r="BJ775" s="80"/>
    </row>
    <row r="776" spans="1:62" ht="12.95" customHeight="1" x14ac:dyDescent="0.15">
      <c r="A776" s="1650"/>
      <c r="B776" s="1651"/>
      <c r="C776" s="1651"/>
      <c r="D776" s="1651"/>
      <c r="E776" s="1651"/>
      <c r="F776" s="1651"/>
      <c r="G776" s="1651"/>
      <c r="H776" s="966"/>
      <c r="I776" s="967"/>
      <c r="J776" s="967"/>
      <c r="K776" s="967"/>
      <c r="L776" s="967"/>
      <c r="M776" s="967"/>
      <c r="N776" s="968"/>
      <c r="O776" s="1728"/>
      <c r="P776" s="1728"/>
      <c r="Q776" s="1728"/>
      <c r="R776" s="1728"/>
      <c r="S776" s="1728"/>
      <c r="T776" s="1728"/>
      <c r="U776" s="1728"/>
      <c r="V776" s="1728"/>
      <c r="W776" s="1728"/>
      <c r="X776" s="1728"/>
      <c r="Y776" s="1728"/>
      <c r="Z776" s="1728"/>
      <c r="AA776" s="1728"/>
      <c r="AB776" s="1728"/>
      <c r="AC776" s="1728"/>
      <c r="AD776" s="1728"/>
      <c r="AE776" s="1592"/>
      <c r="AF776" s="1593"/>
      <c r="AG776" s="1593"/>
      <c r="AH776" s="1593"/>
      <c r="AI776" s="1593"/>
      <c r="AJ776" s="1593"/>
      <c r="AK776" s="1594"/>
      <c r="AL776" s="1592"/>
      <c r="AM776" s="1593"/>
      <c r="AN776" s="1593"/>
      <c r="AO776" s="1594"/>
      <c r="AP776" s="1595"/>
      <c r="AQ776" s="1595"/>
      <c r="AR776" s="1595"/>
      <c r="AS776" s="1595"/>
      <c r="AT776" s="1595"/>
      <c r="AU776" s="1595"/>
      <c r="AV776" s="1595"/>
      <c r="AW776" s="1595"/>
      <c r="AX776" s="238" t="s">
        <v>386</v>
      </c>
      <c r="AY776" s="1595"/>
      <c r="AZ776" s="1595"/>
      <c r="BA776" s="1595"/>
      <c r="BB776" s="1595"/>
      <c r="BC776" s="1595"/>
      <c r="BD776" s="1595"/>
      <c r="BE776" s="1595"/>
      <c r="BF776" s="1595"/>
      <c r="BG776" s="45"/>
      <c r="BH776" s="80"/>
      <c r="BI776" s="80"/>
      <c r="BJ776" s="80"/>
    </row>
    <row r="777" spans="1:62" ht="12.95" customHeight="1" x14ac:dyDescent="0.15">
      <c r="A777" s="1641"/>
      <c r="B777" s="1642"/>
      <c r="C777" s="1642"/>
      <c r="D777" s="1642"/>
      <c r="E777" s="1642"/>
      <c r="F777" s="1642"/>
      <c r="G777" s="1642"/>
      <c r="H777" s="963"/>
      <c r="I777" s="964"/>
      <c r="J777" s="964"/>
      <c r="K777" s="964"/>
      <c r="L777" s="964"/>
      <c r="M777" s="964"/>
      <c r="N777" s="965"/>
      <c r="O777" s="1725"/>
      <c r="P777" s="1725"/>
      <c r="Q777" s="1725"/>
      <c r="R777" s="1725"/>
      <c r="S777" s="1725"/>
      <c r="T777" s="1725"/>
      <c r="U777" s="1725"/>
      <c r="V777" s="1725"/>
      <c r="W777" s="1725"/>
      <c r="X777" s="1725"/>
      <c r="Y777" s="1725"/>
      <c r="Z777" s="1725"/>
      <c r="AA777" s="1725"/>
      <c r="AB777" s="1725"/>
      <c r="AC777" s="1725"/>
      <c r="AD777" s="1725"/>
      <c r="AE777" s="1592"/>
      <c r="AF777" s="1593"/>
      <c r="AG777" s="1593"/>
      <c r="AH777" s="1593"/>
      <c r="AI777" s="1593"/>
      <c r="AJ777" s="1593"/>
      <c r="AK777" s="1594"/>
      <c r="AL777" s="1592"/>
      <c r="AM777" s="1593"/>
      <c r="AN777" s="1593"/>
      <c r="AO777" s="1594"/>
      <c r="AP777" s="1595"/>
      <c r="AQ777" s="1595"/>
      <c r="AR777" s="1595"/>
      <c r="AS777" s="1595"/>
      <c r="AT777" s="1595"/>
      <c r="AU777" s="1595"/>
      <c r="AV777" s="1595"/>
      <c r="AW777" s="1595"/>
      <c r="AX777" s="238" t="s">
        <v>386</v>
      </c>
      <c r="AY777" s="1595"/>
      <c r="AZ777" s="1595"/>
      <c r="BA777" s="1595"/>
      <c r="BB777" s="1595"/>
      <c r="BC777" s="1595"/>
      <c r="BD777" s="1595"/>
      <c r="BE777" s="1595"/>
      <c r="BF777" s="1595"/>
      <c r="BG777" s="45"/>
      <c r="BH777" s="80"/>
      <c r="BI777" s="80"/>
      <c r="BJ777" s="80"/>
    </row>
    <row r="778" spans="1:62" ht="12.95" customHeight="1" x14ac:dyDescent="0.15">
      <c r="A778" s="1643"/>
      <c r="B778" s="1644"/>
      <c r="C778" s="1644"/>
      <c r="D778" s="1644"/>
      <c r="E778" s="1644"/>
      <c r="F778" s="1644"/>
      <c r="G778" s="1644"/>
      <c r="H778" s="1722"/>
      <c r="I778" s="1723"/>
      <c r="J778" s="1723"/>
      <c r="K778" s="1723"/>
      <c r="L778" s="1723"/>
      <c r="M778" s="1723"/>
      <c r="N778" s="1724"/>
      <c r="O778" s="1726"/>
      <c r="P778" s="1726"/>
      <c r="Q778" s="1726"/>
      <c r="R778" s="1726"/>
      <c r="S778" s="1726"/>
      <c r="T778" s="1726"/>
      <c r="U778" s="1726"/>
      <c r="V778" s="1726"/>
      <c r="W778" s="1726"/>
      <c r="X778" s="1726"/>
      <c r="Y778" s="1726"/>
      <c r="Z778" s="1726"/>
      <c r="AA778" s="1726"/>
      <c r="AB778" s="1726"/>
      <c r="AC778" s="1726"/>
      <c r="AD778" s="1726"/>
      <c r="AE778" s="1592"/>
      <c r="AF778" s="1593"/>
      <c r="AG778" s="1593"/>
      <c r="AH778" s="1593"/>
      <c r="AI778" s="1593"/>
      <c r="AJ778" s="1593"/>
      <c r="AK778" s="1594"/>
      <c r="AL778" s="1592"/>
      <c r="AM778" s="1593"/>
      <c r="AN778" s="1593"/>
      <c r="AO778" s="1594"/>
      <c r="AP778" s="1595"/>
      <c r="AQ778" s="1595"/>
      <c r="AR778" s="1595"/>
      <c r="AS778" s="1595"/>
      <c r="AT778" s="1595"/>
      <c r="AU778" s="1595"/>
      <c r="AV778" s="1595"/>
      <c r="AW778" s="1595"/>
      <c r="AX778" s="238" t="s">
        <v>386</v>
      </c>
      <c r="AY778" s="1595"/>
      <c r="AZ778" s="1595"/>
      <c r="BA778" s="1595"/>
      <c r="BB778" s="1595"/>
      <c r="BC778" s="1595"/>
      <c r="BD778" s="1595"/>
      <c r="BE778" s="1595"/>
      <c r="BF778" s="1595"/>
      <c r="BG778" s="45"/>
      <c r="BH778" s="80"/>
      <c r="BI778" s="80"/>
      <c r="BJ778" s="80"/>
    </row>
    <row r="779" spans="1:62" ht="12.95" customHeight="1" x14ac:dyDescent="0.15">
      <c r="A779" s="1643"/>
      <c r="B779" s="1644"/>
      <c r="C779" s="1644"/>
      <c r="D779" s="1644"/>
      <c r="E779" s="1644"/>
      <c r="F779" s="1644"/>
      <c r="G779" s="1644"/>
      <c r="H779" s="1722"/>
      <c r="I779" s="1723"/>
      <c r="J779" s="1723"/>
      <c r="K779" s="1723"/>
      <c r="L779" s="1723"/>
      <c r="M779" s="1723"/>
      <c r="N779" s="1724"/>
      <c r="O779" s="1726"/>
      <c r="P779" s="1726"/>
      <c r="Q779" s="1726"/>
      <c r="R779" s="1726"/>
      <c r="S779" s="1726"/>
      <c r="T779" s="1726"/>
      <c r="U779" s="1726"/>
      <c r="V779" s="1726"/>
      <c r="W779" s="1726"/>
      <c r="X779" s="1726"/>
      <c r="Y779" s="1726"/>
      <c r="Z779" s="1726"/>
      <c r="AA779" s="1726"/>
      <c r="AB779" s="1726"/>
      <c r="AC779" s="1726"/>
      <c r="AD779" s="1726"/>
      <c r="AE779" s="1592"/>
      <c r="AF779" s="1593"/>
      <c r="AG779" s="1593"/>
      <c r="AH779" s="1593"/>
      <c r="AI779" s="1593"/>
      <c r="AJ779" s="1593"/>
      <c r="AK779" s="1594"/>
      <c r="AL779" s="1592"/>
      <c r="AM779" s="1593"/>
      <c r="AN779" s="1593"/>
      <c r="AO779" s="1594"/>
      <c r="AP779" s="1595"/>
      <c r="AQ779" s="1595"/>
      <c r="AR779" s="1595"/>
      <c r="AS779" s="1595"/>
      <c r="AT779" s="1595"/>
      <c r="AU779" s="1595"/>
      <c r="AV779" s="1595"/>
      <c r="AW779" s="1595"/>
      <c r="AX779" s="238" t="s">
        <v>386</v>
      </c>
      <c r="AY779" s="1595"/>
      <c r="AZ779" s="1595"/>
      <c r="BA779" s="1595"/>
      <c r="BB779" s="1595"/>
      <c r="BC779" s="1595"/>
      <c r="BD779" s="1595"/>
      <c r="BE779" s="1595"/>
      <c r="BF779" s="1595"/>
      <c r="BG779" s="45"/>
      <c r="BH779" s="80"/>
      <c r="BI779" s="80"/>
      <c r="BJ779" s="80"/>
    </row>
    <row r="780" spans="1:62" ht="12.95" customHeight="1" x14ac:dyDescent="0.15">
      <c r="A780" s="1648"/>
      <c r="B780" s="1649"/>
      <c r="C780" s="1649"/>
      <c r="D780" s="1649"/>
      <c r="E780" s="1649"/>
      <c r="F780" s="1649"/>
      <c r="G780" s="1649"/>
      <c r="H780" s="1722"/>
      <c r="I780" s="1723"/>
      <c r="J780" s="1723"/>
      <c r="K780" s="1723"/>
      <c r="L780" s="1723"/>
      <c r="M780" s="1723"/>
      <c r="N780" s="1724"/>
      <c r="O780" s="1727"/>
      <c r="P780" s="1727"/>
      <c r="Q780" s="1727"/>
      <c r="R780" s="1727"/>
      <c r="S780" s="1727"/>
      <c r="T780" s="1727"/>
      <c r="U780" s="1727"/>
      <c r="V780" s="1727"/>
      <c r="W780" s="1727"/>
      <c r="X780" s="1727"/>
      <c r="Y780" s="1727"/>
      <c r="Z780" s="1727"/>
      <c r="AA780" s="1727"/>
      <c r="AB780" s="1727"/>
      <c r="AC780" s="1727"/>
      <c r="AD780" s="1727"/>
      <c r="AE780" s="1592"/>
      <c r="AF780" s="1593"/>
      <c r="AG780" s="1593"/>
      <c r="AH780" s="1593"/>
      <c r="AI780" s="1593"/>
      <c r="AJ780" s="1593"/>
      <c r="AK780" s="1594"/>
      <c r="AL780" s="1592"/>
      <c r="AM780" s="1593"/>
      <c r="AN780" s="1593"/>
      <c r="AO780" s="1594"/>
      <c r="AP780" s="1595"/>
      <c r="AQ780" s="1595"/>
      <c r="AR780" s="1595"/>
      <c r="AS780" s="1595"/>
      <c r="AT780" s="1595"/>
      <c r="AU780" s="1595"/>
      <c r="AV780" s="1595"/>
      <c r="AW780" s="1595"/>
      <c r="AX780" s="238" t="s">
        <v>386</v>
      </c>
      <c r="AY780" s="1595"/>
      <c r="AZ780" s="1595"/>
      <c r="BA780" s="1595"/>
      <c r="BB780" s="1595"/>
      <c r="BC780" s="1595"/>
      <c r="BD780" s="1595"/>
      <c r="BE780" s="1595"/>
      <c r="BF780" s="1595"/>
      <c r="BG780" s="45"/>
      <c r="BH780" s="80"/>
      <c r="BI780" s="80"/>
      <c r="BJ780" s="80"/>
    </row>
    <row r="781" spans="1:62" ht="12.95" customHeight="1" x14ac:dyDescent="0.15">
      <c r="A781" s="1650"/>
      <c r="B781" s="1651"/>
      <c r="C781" s="1651"/>
      <c r="D781" s="1651"/>
      <c r="E781" s="1651"/>
      <c r="F781" s="1651"/>
      <c r="G781" s="1651"/>
      <c r="H781" s="966"/>
      <c r="I781" s="967"/>
      <c r="J781" s="967"/>
      <c r="K781" s="967"/>
      <c r="L781" s="967"/>
      <c r="M781" s="967"/>
      <c r="N781" s="968"/>
      <c r="O781" s="1728"/>
      <c r="P781" s="1728"/>
      <c r="Q781" s="1728"/>
      <c r="R781" s="1728"/>
      <c r="S781" s="1728"/>
      <c r="T781" s="1728"/>
      <c r="U781" s="1728"/>
      <c r="V781" s="1728"/>
      <c r="W781" s="1728"/>
      <c r="X781" s="1728"/>
      <c r="Y781" s="1728"/>
      <c r="Z781" s="1728"/>
      <c r="AA781" s="1728"/>
      <c r="AB781" s="1728"/>
      <c r="AC781" s="1728"/>
      <c r="AD781" s="1728"/>
      <c r="AE781" s="1592"/>
      <c r="AF781" s="1593"/>
      <c r="AG781" s="1593"/>
      <c r="AH781" s="1593"/>
      <c r="AI781" s="1593"/>
      <c r="AJ781" s="1593"/>
      <c r="AK781" s="1594"/>
      <c r="AL781" s="1592"/>
      <c r="AM781" s="1593"/>
      <c r="AN781" s="1593"/>
      <c r="AO781" s="1594"/>
      <c r="AP781" s="1595"/>
      <c r="AQ781" s="1595"/>
      <c r="AR781" s="1595"/>
      <c r="AS781" s="1595"/>
      <c r="AT781" s="1595"/>
      <c r="AU781" s="1595"/>
      <c r="AV781" s="1595"/>
      <c r="AW781" s="1595"/>
      <c r="AX781" s="238" t="s">
        <v>386</v>
      </c>
      <c r="AY781" s="1595"/>
      <c r="AZ781" s="1595"/>
      <c r="BA781" s="1595"/>
      <c r="BB781" s="1595"/>
      <c r="BC781" s="1595"/>
      <c r="BD781" s="1595"/>
      <c r="BE781" s="1595"/>
      <c r="BF781" s="1595"/>
      <c r="BG781" s="45"/>
      <c r="BH781" s="80"/>
      <c r="BI781" s="80"/>
      <c r="BJ781" s="80"/>
    </row>
    <row r="782" spans="1:62" ht="12.95" customHeight="1" x14ac:dyDescent="0.15">
      <c r="A782" s="1641"/>
      <c r="B782" s="1642"/>
      <c r="C782" s="1642"/>
      <c r="D782" s="1642"/>
      <c r="E782" s="1642"/>
      <c r="F782" s="1642"/>
      <c r="G782" s="1642"/>
      <c r="H782" s="963"/>
      <c r="I782" s="964"/>
      <c r="J782" s="964"/>
      <c r="K782" s="964"/>
      <c r="L782" s="964"/>
      <c r="M782" s="964"/>
      <c r="N782" s="965"/>
      <c r="O782" s="1725"/>
      <c r="P782" s="1725"/>
      <c r="Q782" s="1725"/>
      <c r="R782" s="1725"/>
      <c r="S782" s="1725"/>
      <c r="T782" s="1725"/>
      <c r="U782" s="1725"/>
      <c r="V782" s="1725"/>
      <c r="W782" s="1725"/>
      <c r="X782" s="1725"/>
      <c r="Y782" s="1725"/>
      <c r="Z782" s="1725"/>
      <c r="AA782" s="1725"/>
      <c r="AB782" s="1725"/>
      <c r="AC782" s="1725"/>
      <c r="AD782" s="1725"/>
      <c r="AE782" s="1592"/>
      <c r="AF782" s="1593"/>
      <c r="AG782" s="1593"/>
      <c r="AH782" s="1593"/>
      <c r="AI782" s="1593"/>
      <c r="AJ782" s="1593"/>
      <c r="AK782" s="1594"/>
      <c r="AL782" s="1592"/>
      <c r="AM782" s="1593"/>
      <c r="AN782" s="1593"/>
      <c r="AO782" s="1594"/>
      <c r="AP782" s="1595"/>
      <c r="AQ782" s="1595"/>
      <c r="AR782" s="1595"/>
      <c r="AS782" s="1595"/>
      <c r="AT782" s="1595"/>
      <c r="AU782" s="1595"/>
      <c r="AV782" s="1595"/>
      <c r="AW782" s="1595"/>
      <c r="AX782" s="238" t="s">
        <v>386</v>
      </c>
      <c r="AY782" s="1595"/>
      <c r="AZ782" s="1595"/>
      <c r="BA782" s="1595"/>
      <c r="BB782" s="1595"/>
      <c r="BC782" s="1595"/>
      <c r="BD782" s="1595"/>
      <c r="BE782" s="1595"/>
      <c r="BF782" s="1595"/>
      <c r="BG782" s="45"/>
      <c r="BH782" s="80"/>
      <c r="BI782" s="80"/>
      <c r="BJ782" s="80"/>
    </row>
    <row r="783" spans="1:62" ht="12.95" customHeight="1" x14ac:dyDescent="0.15">
      <c r="A783" s="1643"/>
      <c r="B783" s="1644"/>
      <c r="C783" s="1644"/>
      <c r="D783" s="1644"/>
      <c r="E783" s="1644"/>
      <c r="F783" s="1644"/>
      <c r="G783" s="1644"/>
      <c r="H783" s="1722"/>
      <c r="I783" s="1723"/>
      <c r="J783" s="1723"/>
      <c r="K783" s="1723"/>
      <c r="L783" s="1723"/>
      <c r="M783" s="1723"/>
      <c r="N783" s="1724"/>
      <c r="O783" s="1726"/>
      <c r="P783" s="1726"/>
      <c r="Q783" s="1726"/>
      <c r="R783" s="1726"/>
      <c r="S783" s="1726"/>
      <c r="T783" s="1726"/>
      <c r="U783" s="1726"/>
      <c r="V783" s="1726"/>
      <c r="W783" s="1726"/>
      <c r="X783" s="1726"/>
      <c r="Y783" s="1726"/>
      <c r="Z783" s="1726"/>
      <c r="AA783" s="1726"/>
      <c r="AB783" s="1726"/>
      <c r="AC783" s="1726"/>
      <c r="AD783" s="1726"/>
      <c r="AE783" s="1592"/>
      <c r="AF783" s="1593"/>
      <c r="AG783" s="1593"/>
      <c r="AH783" s="1593"/>
      <c r="AI783" s="1593"/>
      <c r="AJ783" s="1593"/>
      <c r="AK783" s="1594"/>
      <c r="AL783" s="1592"/>
      <c r="AM783" s="1593"/>
      <c r="AN783" s="1593"/>
      <c r="AO783" s="1594"/>
      <c r="AP783" s="1595"/>
      <c r="AQ783" s="1595"/>
      <c r="AR783" s="1595"/>
      <c r="AS783" s="1595"/>
      <c r="AT783" s="1595"/>
      <c r="AU783" s="1595"/>
      <c r="AV783" s="1595"/>
      <c r="AW783" s="1595"/>
      <c r="AX783" s="238" t="s">
        <v>386</v>
      </c>
      <c r="AY783" s="1595"/>
      <c r="AZ783" s="1595"/>
      <c r="BA783" s="1595"/>
      <c r="BB783" s="1595"/>
      <c r="BC783" s="1595"/>
      <c r="BD783" s="1595"/>
      <c r="BE783" s="1595"/>
      <c r="BF783" s="1595"/>
      <c r="BG783" s="45"/>
      <c r="BH783" s="80"/>
      <c r="BI783" s="80"/>
      <c r="BJ783" s="80"/>
    </row>
    <row r="784" spans="1:62" ht="12.95" customHeight="1" x14ac:dyDescent="0.15">
      <c r="A784" s="1643"/>
      <c r="B784" s="1644"/>
      <c r="C784" s="1644"/>
      <c r="D784" s="1644"/>
      <c r="E784" s="1644"/>
      <c r="F784" s="1644"/>
      <c r="G784" s="1644"/>
      <c r="H784" s="1722"/>
      <c r="I784" s="1723"/>
      <c r="J784" s="1723"/>
      <c r="K784" s="1723"/>
      <c r="L784" s="1723"/>
      <c r="M784" s="1723"/>
      <c r="N784" s="1724"/>
      <c r="O784" s="1726"/>
      <c r="P784" s="1726"/>
      <c r="Q784" s="1726"/>
      <c r="R784" s="1726"/>
      <c r="S784" s="1726"/>
      <c r="T784" s="1726"/>
      <c r="U784" s="1726"/>
      <c r="V784" s="1726"/>
      <c r="W784" s="1726"/>
      <c r="X784" s="1726"/>
      <c r="Y784" s="1726"/>
      <c r="Z784" s="1726"/>
      <c r="AA784" s="1726"/>
      <c r="AB784" s="1726"/>
      <c r="AC784" s="1726"/>
      <c r="AD784" s="1726"/>
      <c r="AE784" s="1592"/>
      <c r="AF784" s="1593"/>
      <c r="AG784" s="1593"/>
      <c r="AH784" s="1593"/>
      <c r="AI784" s="1593"/>
      <c r="AJ784" s="1593"/>
      <c r="AK784" s="1594"/>
      <c r="AL784" s="1592"/>
      <c r="AM784" s="1593"/>
      <c r="AN784" s="1593"/>
      <c r="AO784" s="1594"/>
      <c r="AP784" s="1595"/>
      <c r="AQ784" s="1595"/>
      <c r="AR784" s="1595"/>
      <c r="AS784" s="1595"/>
      <c r="AT784" s="1595"/>
      <c r="AU784" s="1595"/>
      <c r="AV784" s="1595"/>
      <c r="AW784" s="1595"/>
      <c r="AX784" s="238" t="s">
        <v>386</v>
      </c>
      <c r="AY784" s="1595"/>
      <c r="AZ784" s="1595"/>
      <c r="BA784" s="1595"/>
      <c r="BB784" s="1595"/>
      <c r="BC784" s="1595"/>
      <c r="BD784" s="1595"/>
      <c r="BE784" s="1595"/>
      <c r="BF784" s="1595"/>
      <c r="BG784" s="45"/>
      <c r="BH784" s="80"/>
      <c r="BI784" s="80"/>
      <c r="BJ784" s="80"/>
    </row>
    <row r="785" spans="1:62" ht="12.95" customHeight="1" x14ac:dyDescent="0.15">
      <c r="A785" s="1648"/>
      <c r="B785" s="1649"/>
      <c r="C785" s="1649"/>
      <c r="D785" s="1649"/>
      <c r="E785" s="1649"/>
      <c r="F785" s="1649"/>
      <c r="G785" s="1649"/>
      <c r="H785" s="1722"/>
      <c r="I785" s="1723"/>
      <c r="J785" s="1723"/>
      <c r="K785" s="1723"/>
      <c r="L785" s="1723"/>
      <c r="M785" s="1723"/>
      <c r="N785" s="1724"/>
      <c r="O785" s="1727"/>
      <c r="P785" s="1727"/>
      <c r="Q785" s="1727"/>
      <c r="R785" s="1727"/>
      <c r="S785" s="1727"/>
      <c r="T785" s="1727"/>
      <c r="U785" s="1727"/>
      <c r="V785" s="1727"/>
      <c r="W785" s="1727"/>
      <c r="X785" s="1727"/>
      <c r="Y785" s="1727"/>
      <c r="Z785" s="1727"/>
      <c r="AA785" s="1727"/>
      <c r="AB785" s="1727"/>
      <c r="AC785" s="1727"/>
      <c r="AD785" s="1727"/>
      <c r="AE785" s="1592"/>
      <c r="AF785" s="1593"/>
      <c r="AG785" s="1593"/>
      <c r="AH785" s="1593"/>
      <c r="AI785" s="1593"/>
      <c r="AJ785" s="1593"/>
      <c r="AK785" s="1594"/>
      <c r="AL785" s="1592"/>
      <c r="AM785" s="1593"/>
      <c r="AN785" s="1593"/>
      <c r="AO785" s="1594"/>
      <c r="AP785" s="1595"/>
      <c r="AQ785" s="1595"/>
      <c r="AR785" s="1595"/>
      <c r="AS785" s="1595"/>
      <c r="AT785" s="1595"/>
      <c r="AU785" s="1595"/>
      <c r="AV785" s="1595"/>
      <c r="AW785" s="1595"/>
      <c r="AX785" s="238" t="s">
        <v>386</v>
      </c>
      <c r="AY785" s="1595"/>
      <c r="AZ785" s="1595"/>
      <c r="BA785" s="1595"/>
      <c r="BB785" s="1595"/>
      <c r="BC785" s="1595"/>
      <c r="BD785" s="1595"/>
      <c r="BE785" s="1595"/>
      <c r="BF785" s="1595"/>
      <c r="BG785" s="45"/>
      <c r="BH785" s="80"/>
      <c r="BI785" s="80"/>
      <c r="BJ785" s="80"/>
    </row>
    <row r="786" spans="1:62" ht="12.95" customHeight="1" x14ac:dyDescent="0.15">
      <c r="A786" s="1650"/>
      <c r="B786" s="1651"/>
      <c r="C786" s="1651"/>
      <c r="D786" s="1651"/>
      <c r="E786" s="1651"/>
      <c r="F786" s="1651"/>
      <c r="G786" s="1651"/>
      <c r="H786" s="966"/>
      <c r="I786" s="967"/>
      <c r="J786" s="967"/>
      <c r="K786" s="967"/>
      <c r="L786" s="967"/>
      <c r="M786" s="967"/>
      <c r="N786" s="968"/>
      <c r="O786" s="1728"/>
      <c r="P786" s="1728"/>
      <c r="Q786" s="1728"/>
      <c r="R786" s="1728"/>
      <c r="S786" s="1728"/>
      <c r="T786" s="1728"/>
      <c r="U786" s="1728"/>
      <c r="V786" s="1728"/>
      <c r="W786" s="1728"/>
      <c r="X786" s="1728"/>
      <c r="Y786" s="1728"/>
      <c r="Z786" s="1728"/>
      <c r="AA786" s="1728"/>
      <c r="AB786" s="1728"/>
      <c r="AC786" s="1728"/>
      <c r="AD786" s="1728"/>
      <c r="AE786" s="1592"/>
      <c r="AF786" s="1593"/>
      <c r="AG786" s="1593"/>
      <c r="AH786" s="1593"/>
      <c r="AI786" s="1593"/>
      <c r="AJ786" s="1593"/>
      <c r="AK786" s="1594"/>
      <c r="AL786" s="1592"/>
      <c r="AM786" s="1593"/>
      <c r="AN786" s="1593"/>
      <c r="AO786" s="1594"/>
      <c r="AP786" s="1595"/>
      <c r="AQ786" s="1595"/>
      <c r="AR786" s="1595"/>
      <c r="AS786" s="1595"/>
      <c r="AT786" s="1595"/>
      <c r="AU786" s="1595"/>
      <c r="AV786" s="1595"/>
      <c r="AW786" s="1595"/>
      <c r="AX786" s="238" t="s">
        <v>386</v>
      </c>
      <c r="AY786" s="1595"/>
      <c r="AZ786" s="1595"/>
      <c r="BA786" s="1595"/>
      <c r="BB786" s="1595"/>
      <c r="BC786" s="1595"/>
      <c r="BD786" s="1595"/>
      <c r="BE786" s="1595"/>
      <c r="BF786" s="1595"/>
      <c r="BG786" s="45"/>
      <c r="BH786" s="80"/>
      <c r="BI786" s="80"/>
      <c r="BJ786" s="80"/>
    </row>
    <row r="787" spans="1:62" ht="12.95" customHeight="1" x14ac:dyDescent="0.15">
      <c r="A787" s="1641"/>
      <c r="B787" s="1642"/>
      <c r="C787" s="1642"/>
      <c r="D787" s="1642"/>
      <c r="E787" s="1642"/>
      <c r="F787" s="1642"/>
      <c r="G787" s="1642"/>
      <c r="H787" s="963"/>
      <c r="I787" s="964"/>
      <c r="J787" s="964"/>
      <c r="K787" s="964"/>
      <c r="L787" s="964"/>
      <c r="M787" s="964"/>
      <c r="N787" s="965"/>
      <c r="O787" s="1725"/>
      <c r="P787" s="1725"/>
      <c r="Q787" s="1725"/>
      <c r="R787" s="1725"/>
      <c r="S787" s="1725"/>
      <c r="T787" s="1725"/>
      <c r="U787" s="1725"/>
      <c r="V787" s="1725"/>
      <c r="W787" s="1725"/>
      <c r="X787" s="1725"/>
      <c r="Y787" s="1725"/>
      <c r="Z787" s="1725"/>
      <c r="AA787" s="1725"/>
      <c r="AB787" s="1725"/>
      <c r="AC787" s="1725"/>
      <c r="AD787" s="1725"/>
      <c r="AE787" s="1592"/>
      <c r="AF787" s="1593"/>
      <c r="AG787" s="1593"/>
      <c r="AH787" s="1593"/>
      <c r="AI787" s="1593"/>
      <c r="AJ787" s="1593"/>
      <c r="AK787" s="1594"/>
      <c r="AL787" s="1592"/>
      <c r="AM787" s="1593"/>
      <c r="AN787" s="1593"/>
      <c r="AO787" s="1594"/>
      <c r="AP787" s="1595"/>
      <c r="AQ787" s="1595"/>
      <c r="AR787" s="1595"/>
      <c r="AS787" s="1595"/>
      <c r="AT787" s="1595"/>
      <c r="AU787" s="1595"/>
      <c r="AV787" s="1595"/>
      <c r="AW787" s="1595"/>
      <c r="AX787" s="238" t="s">
        <v>386</v>
      </c>
      <c r="AY787" s="1595"/>
      <c r="AZ787" s="1595"/>
      <c r="BA787" s="1595"/>
      <c r="BB787" s="1595"/>
      <c r="BC787" s="1595"/>
      <c r="BD787" s="1595"/>
      <c r="BE787" s="1595"/>
      <c r="BF787" s="1595"/>
      <c r="BG787" s="45"/>
      <c r="BH787" s="80"/>
      <c r="BI787" s="80"/>
      <c r="BJ787" s="80"/>
    </row>
    <row r="788" spans="1:62" ht="12.95" customHeight="1" x14ac:dyDescent="0.15">
      <c r="A788" s="1643"/>
      <c r="B788" s="1644"/>
      <c r="C788" s="1644"/>
      <c r="D788" s="1644"/>
      <c r="E788" s="1644"/>
      <c r="F788" s="1644"/>
      <c r="G788" s="1644"/>
      <c r="H788" s="1722"/>
      <c r="I788" s="1723"/>
      <c r="J788" s="1723"/>
      <c r="K788" s="1723"/>
      <c r="L788" s="1723"/>
      <c r="M788" s="1723"/>
      <c r="N788" s="1724"/>
      <c r="O788" s="1726"/>
      <c r="P788" s="1726"/>
      <c r="Q788" s="1726"/>
      <c r="R788" s="1726"/>
      <c r="S788" s="1726"/>
      <c r="T788" s="1726"/>
      <c r="U788" s="1726"/>
      <c r="V788" s="1726"/>
      <c r="W788" s="1726"/>
      <c r="X788" s="1726"/>
      <c r="Y788" s="1726"/>
      <c r="Z788" s="1726"/>
      <c r="AA788" s="1726"/>
      <c r="AB788" s="1726"/>
      <c r="AC788" s="1726"/>
      <c r="AD788" s="1726"/>
      <c r="AE788" s="1592"/>
      <c r="AF788" s="1593"/>
      <c r="AG788" s="1593"/>
      <c r="AH788" s="1593"/>
      <c r="AI788" s="1593"/>
      <c r="AJ788" s="1593"/>
      <c r="AK788" s="1594"/>
      <c r="AL788" s="1592"/>
      <c r="AM788" s="1593"/>
      <c r="AN788" s="1593"/>
      <c r="AO788" s="1594"/>
      <c r="AP788" s="1595"/>
      <c r="AQ788" s="1595"/>
      <c r="AR788" s="1595"/>
      <c r="AS788" s="1595"/>
      <c r="AT788" s="1595"/>
      <c r="AU788" s="1595"/>
      <c r="AV788" s="1595"/>
      <c r="AW788" s="1595"/>
      <c r="AX788" s="238" t="s">
        <v>386</v>
      </c>
      <c r="AY788" s="1595"/>
      <c r="AZ788" s="1595"/>
      <c r="BA788" s="1595"/>
      <c r="BB788" s="1595"/>
      <c r="BC788" s="1595"/>
      <c r="BD788" s="1595"/>
      <c r="BE788" s="1595"/>
      <c r="BF788" s="1595"/>
      <c r="BG788" s="45"/>
      <c r="BH788" s="80"/>
      <c r="BI788" s="80"/>
      <c r="BJ788" s="80"/>
    </row>
    <row r="789" spans="1:62" ht="12.95" customHeight="1" x14ac:dyDescent="0.15">
      <c r="A789" s="1643"/>
      <c r="B789" s="1644"/>
      <c r="C789" s="1644"/>
      <c r="D789" s="1644"/>
      <c r="E789" s="1644"/>
      <c r="F789" s="1644"/>
      <c r="G789" s="1644"/>
      <c r="H789" s="1722"/>
      <c r="I789" s="1723"/>
      <c r="J789" s="1723"/>
      <c r="K789" s="1723"/>
      <c r="L789" s="1723"/>
      <c r="M789" s="1723"/>
      <c r="N789" s="1724"/>
      <c r="O789" s="1726"/>
      <c r="P789" s="1726"/>
      <c r="Q789" s="1726"/>
      <c r="R789" s="1726"/>
      <c r="S789" s="1726"/>
      <c r="T789" s="1726"/>
      <c r="U789" s="1726"/>
      <c r="V789" s="1726"/>
      <c r="W789" s="1726"/>
      <c r="X789" s="1726"/>
      <c r="Y789" s="1726"/>
      <c r="Z789" s="1726"/>
      <c r="AA789" s="1726"/>
      <c r="AB789" s="1726"/>
      <c r="AC789" s="1726"/>
      <c r="AD789" s="1726"/>
      <c r="AE789" s="1592"/>
      <c r="AF789" s="1593"/>
      <c r="AG789" s="1593"/>
      <c r="AH789" s="1593"/>
      <c r="AI789" s="1593"/>
      <c r="AJ789" s="1593"/>
      <c r="AK789" s="1594"/>
      <c r="AL789" s="1592"/>
      <c r="AM789" s="1593"/>
      <c r="AN789" s="1593"/>
      <c r="AO789" s="1594"/>
      <c r="AP789" s="1595"/>
      <c r="AQ789" s="1595"/>
      <c r="AR789" s="1595"/>
      <c r="AS789" s="1595"/>
      <c r="AT789" s="1595"/>
      <c r="AU789" s="1595"/>
      <c r="AV789" s="1595"/>
      <c r="AW789" s="1595"/>
      <c r="AX789" s="238" t="s">
        <v>386</v>
      </c>
      <c r="AY789" s="1595"/>
      <c r="AZ789" s="1595"/>
      <c r="BA789" s="1595"/>
      <c r="BB789" s="1595"/>
      <c r="BC789" s="1595"/>
      <c r="BD789" s="1595"/>
      <c r="BE789" s="1595"/>
      <c r="BF789" s="1595"/>
      <c r="BG789" s="45"/>
      <c r="BH789" s="80"/>
      <c r="BI789" s="80"/>
      <c r="BJ789" s="80"/>
    </row>
    <row r="790" spans="1:62" ht="12.95" customHeight="1" x14ac:dyDescent="0.15">
      <c r="A790" s="1648"/>
      <c r="B790" s="1649"/>
      <c r="C790" s="1649"/>
      <c r="D790" s="1649"/>
      <c r="E790" s="1649"/>
      <c r="F790" s="1649"/>
      <c r="G790" s="1649"/>
      <c r="H790" s="1722"/>
      <c r="I790" s="1723"/>
      <c r="J790" s="1723"/>
      <c r="K790" s="1723"/>
      <c r="L790" s="1723"/>
      <c r="M790" s="1723"/>
      <c r="N790" s="1724"/>
      <c r="O790" s="1727"/>
      <c r="P790" s="1727"/>
      <c r="Q790" s="1727"/>
      <c r="R790" s="1727"/>
      <c r="S790" s="1727"/>
      <c r="T790" s="1727"/>
      <c r="U790" s="1727"/>
      <c r="V790" s="1727"/>
      <c r="W790" s="1727"/>
      <c r="X790" s="1727"/>
      <c r="Y790" s="1727"/>
      <c r="Z790" s="1727"/>
      <c r="AA790" s="1727"/>
      <c r="AB790" s="1727"/>
      <c r="AC790" s="1727"/>
      <c r="AD790" s="1727"/>
      <c r="AE790" s="1592"/>
      <c r="AF790" s="1593"/>
      <c r="AG790" s="1593"/>
      <c r="AH790" s="1593"/>
      <c r="AI790" s="1593"/>
      <c r="AJ790" s="1593"/>
      <c r="AK790" s="1594"/>
      <c r="AL790" s="1592"/>
      <c r="AM790" s="1593"/>
      <c r="AN790" s="1593"/>
      <c r="AO790" s="1594"/>
      <c r="AP790" s="1595"/>
      <c r="AQ790" s="1595"/>
      <c r="AR790" s="1595"/>
      <c r="AS790" s="1595"/>
      <c r="AT790" s="1595"/>
      <c r="AU790" s="1595"/>
      <c r="AV790" s="1595"/>
      <c r="AW790" s="1595"/>
      <c r="AX790" s="238" t="s">
        <v>386</v>
      </c>
      <c r="AY790" s="1595"/>
      <c r="AZ790" s="1595"/>
      <c r="BA790" s="1595"/>
      <c r="BB790" s="1595"/>
      <c r="BC790" s="1595"/>
      <c r="BD790" s="1595"/>
      <c r="BE790" s="1595"/>
      <c r="BF790" s="1595"/>
      <c r="BG790" s="45"/>
      <c r="BH790" s="80"/>
      <c r="BI790" s="80"/>
      <c r="BJ790" s="80"/>
    </row>
    <row r="791" spans="1:62" ht="12.95" customHeight="1" x14ac:dyDescent="0.15">
      <c r="A791" s="1650"/>
      <c r="B791" s="1651"/>
      <c r="C791" s="1651"/>
      <c r="D791" s="1651"/>
      <c r="E791" s="1651"/>
      <c r="F791" s="1651"/>
      <c r="G791" s="1651"/>
      <c r="H791" s="966"/>
      <c r="I791" s="967"/>
      <c r="J791" s="967"/>
      <c r="K791" s="967"/>
      <c r="L791" s="967"/>
      <c r="M791" s="967"/>
      <c r="N791" s="968"/>
      <c r="O791" s="1728"/>
      <c r="P791" s="1728"/>
      <c r="Q791" s="1728"/>
      <c r="R791" s="1728"/>
      <c r="S791" s="1728"/>
      <c r="T791" s="1728"/>
      <c r="U791" s="1728"/>
      <c r="V791" s="1728"/>
      <c r="W791" s="1728"/>
      <c r="X791" s="1728"/>
      <c r="Y791" s="1728"/>
      <c r="Z791" s="1728"/>
      <c r="AA791" s="1728"/>
      <c r="AB791" s="1728"/>
      <c r="AC791" s="1728"/>
      <c r="AD791" s="1728"/>
      <c r="AE791" s="1592"/>
      <c r="AF791" s="1593"/>
      <c r="AG791" s="1593"/>
      <c r="AH791" s="1593"/>
      <c r="AI791" s="1593"/>
      <c r="AJ791" s="1593"/>
      <c r="AK791" s="1594"/>
      <c r="AL791" s="1592"/>
      <c r="AM791" s="1593"/>
      <c r="AN791" s="1593"/>
      <c r="AO791" s="1594"/>
      <c r="AP791" s="1595"/>
      <c r="AQ791" s="1595"/>
      <c r="AR791" s="1595"/>
      <c r="AS791" s="1595"/>
      <c r="AT791" s="1595"/>
      <c r="AU791" s="1595"/>
      <c r="AV791" s="1595"/>
      <c r="AW791" s="1595"/>
      <c r="AX791" s="238" t="s">
        <v>386</v>
      </c>
      <c r="AY791" s="1595"/>
      <c r="AZ791" s="1595"/>
      <c r="BA791" s="1595"/>
      <c r="BB791" s="1595"/>
      <c r="BC791" s="1595"/>
      <c r="BD791" s="1595"/>
      <c r="BE791" s="1595"/>
      <c r="BF791" s="1595"/>
      <c r="BG791" s="45"/>
      <c r="BH791" s="80"/>
      <c r="BI791" s="80"/>
      <c r="BJ791" s="80"/>
    </row>
    <row r="792" spans="1:62" ht="12.95" customHeight="1" x14ac:dyDescent="0.15">
      <c r="A792" s="1641"/>
      <c r="B792" s="1642"/>
      <c r="C792" s="1642"/>
      <c r="D792" s="1642"/>
      <c r="E792" s="1642"/>
      <c r="F792" s="1642"/>
      <c r="G792" s="1642"/>
      <c r="H792" s="963"/>
      <c r="I792" s="964"/>
      <c r="J792" s="964"/>
      <c r="K792" s="964"/>
      <c r="L792" s="964"/>
      <c r="M792" s="964"/>
      <c r="N792" s="965"/>
      <c r="O792" s="1725"/>
      <c r="P792" s="1725"/>
      <c r="Q792" s="1725"/>
      <c r="R792" s="1725"/>
      <c r="S792" s="1725"/>
      <c r="T792" s="1725"/>
      <c r="U792" s="1725"/>
      <c r="V792" s="1725"/>
      <c r="W792" s="1725"/>
      <c r="X792" s="1725"/>
      <c r="Y792" s="1725"/>
      <c r="Z792" s="1725"/>
      <c r="AA792" s="1725"/>
      <c r="AB792" s="1725"/>
      <c r="AC792" s="1725"/>
      <c r="AD792" s="1725"/>
      <c r="AE792" s="1592"/>
      <c r="AF792" s="1593"/>
      <c r="AG792" s="1593"/>
      <c r="AH792" s="1593"/>
      <c r="AI792" s="1593"/>
      <c r="AJ792" s="1593"/>
      <c r="AK792" s="1594"/>
      <c r="AL792" s="1592"/>
      <c r="AM792" s="1593"/>
      <c r="AN792" s="1593"/>
      <c r="AO792" s="1594"/>
      <c r="AP792" s="1595"/>
      <c r="AQ792" s="1595"/>
      <c r="AR792" s="1595"/>
      <c r="AS792" s="1595"/>
      <c r="AT792" s="1595"/>
      <c r="AU792" s="1595"/>
      <c r="AV792" s="1595"/>
      <c r="AW792" s="1595"/>
      <c r="AX792" s="238" t="s">
        <v>386</v>
      </c>
      <c r="AY792" s="1595"/>
      <c r="AZ792" s="1595"/>
      <c r="BA792" s="1595"/>
      <c r="BB792" s="1595"/>
      <c r="BC792" s="1595"/>
      <c r="BD792" s="1595"/>
      <c r="BE792" s="1595"/>
      <c r="BF792" s="1595"/>
      <c r="BG792" s="45"/>
      <c r="BH792" s="80"/>
      <c r="BI792" s="80"/>
      <c r="BJ792" s="80"/>
    </row>
    <row r="793" spans="1:62" ht="12.95" customHeight="1" x14ac:dyDescent="0.15">
      <c r="A793" s="1643"/>
      <c r="B793" s="1644"/>
      <c r="C793" s="1644"/>
      <c r="D793" s="1644"/>
      <c r="E793" s="1644"/>
      <c r="F793" s="1644"/>
      <c r="G793" s="1644"/>
      <c r="H793" s="1722"/>
      <c r="I793" s="1723"/>
      <c r="J793" s="1723"/>
      <c r="K793" s="1723"/>
      <c r="L793" s="1723"/>
      <c r="M793" s="1723"/>
      <c r="N793" s="1724"/>
      <c r="O793" s="1726"/>
      <c r="P793" s="1726"/>
      <c r="Q793" s="1726"/>
      <c r="R793" s="1726"/>
      <c r="S793" s="1726"/>
      <c r="T793" s="1726"/>
      <c r="U793" s="1726"/>
      <c r="V793" s="1726"/>
      <c r="W793" s="1726"/>
      <c r="X793" s="1726"/>
      <c r="Y793" s="1726"/>
      <c r="Z793" s="1726"/>
      <c r="AA793" s="1726"/>
      <c r="AB793" s="1726"/>
      <c r="AC793" s="1726"/>
      <c r="AD793" s="1726"/>
      <c r="AE793" s="1592"/>
      <c r="AF793" s="1593"/>
      <c r="AG793" s="1593"/>
      <c r="AH793" s="1593"/>
      <c r="AI793" s="1593"/>
      <c r="AJ793" s="1593"/>
      <c r="AK793" s="1594"/>
      <c r="AL793" s="1592"/>
      <c r="AM793" s="1593"/>
      <c r="AN793" s="1593"/>
      <c r="AO793" s="1594"/>
      <c r="AP793" s="1595"/>
      <c r="AQ793" s="1595"/>
      <c r="AR793" s="1595"/>
      <c r="AS793" s="1595"/>
      <c r="AT793" s="1595"/>
      <c r="AU793" s="1595"/>
      <c r="AV793" s="1595"/>
      <c r="AW793" s="1595"/>
      <c r="AX793" s="238" t="s">
        <v>386</v>
      </c>
      <c r="AY793" s="1595"/>
      <c r="AZ793" s="1595"/>
      <c r="BA793" s="1595"/>
      <c r="BB793" s="1595"/>
      <c r="BC793" s="1595"/>
      <c r="BD793" s="1595"/>
      <c r="BE793" s="1595"/>
      <c r="BF793" s="1595"/>
      <c r="BG793" s="45"/>
      <c r="BH793" s="80"/>
      <c r="BI793" s="80"/>
      <c r="BJ793" s="80"/>
    </row>
    <row r="794" spans="1:62" ht="12.95" customHeight="1" x14ac:dyDescent="0.15">
      <c r="A794" s="1643"/>
      <c r="B794" s="1644"/>
      <c r="C794" s="1644"/>
      <c r="D794" s="1644"/>
      <c r="E794" s="1644"/>
      <c r="F794" s="1644"/>
      <c r="G794" s="1644"/>
      <c r="H794" s="1722"/>
      <c r="I794" s="1723"/>
      <c r="J794" s="1723"/>
      <c r="K794" s="1723"/>
      <c r="L794" s="1723"/>
      <c r="M794" s="1723"/>
      <c r="N794" s="1724"/>
      <c r="O794" s="1726"/>
      <c r="P794" s="1726"/>
      <c r="Q794" s="1726"/>
      <c r="R794" s="1726"/>
      <c r="S794" s="1726"/>
      <c r="T794" s="1726"/>
      <c r="U794" s="1726"/>
      <c r="V794" s="1726"/>
      <c r="W794" s="1726"/>
      <c r="X794" s="1726"/>
      <c r="Y794" s="1726"/>
      <c r="Z794" s="1726"/>
      <c r="AA794" s="1726"/>
      <c r="AB794" s="1726"/>
      <c r="AC794" s="1726"/>
      <c r="AD794" s="1726"/>
      <c r="AE794" s="1592"/>
      <c r="AF794" s="1593"/>
      <c r="AG794" s="1593"/>
      <c r="AH794" s="1593"/>
      <c r="AI794" s="1593"/>
      <c r="AJ794" s="1593"/>
      <c r="AK794" s="1594"/>
      <c r="AL794" s="1592"/>
      <c r="AM794" s="1593"/>
      <c r="AN794" s="1593"/>
      <c r="AO794" s="1594"/>
      <c r="AP794" s="1595"/>
      <c r="AQ794" s="1595"/>
      <c r="AR794" s="1595"/>
      <c r="AS794" s="1595"/>
      <c r="AT794" s="1595"/>
      <c r="AU794" s="1595"/>
      <c r="AV794" s="1595"/>
      <c r="AW794" s="1595"/>
      <c r="AX794" s="238" t="s">
        <v>386</v>
      </c>
      <c r="AY794" s="1595"/>
      <c r="AZ794" s="1595"/>
      <c r="BA794" s="1595"/>
      <c r="BB794" s="1595"/>
      <c r="BC794" s="1595"/>
      <c r="BD794" s="1595"/>
      <c r="BE794" s="1595"/>
      <c r="BF794" s="1595"/>
      <c r="BG794" s="45"/>
      <c r="BH794" s="80"/>
      <c r="BI794" s="80"/>
      <c r="BJ794" s="80"/>
    </row>
    <row r="795" spans="1:62" ht="12.95" customHeight="1" x14ac:dyDescent="0.15">
      <c r="A795" s="1648"/>
      <c r="B795" s="1649"/>
      <c r="C795" s="1649"/>
      <c r="D795" s="1649"/>
      <c r="E795" s="1649"/>
      <c r="F795" s="1649"/>
      <c r="G795" s="1649"/>
      <c r="H795" s="1722"/>
      <c r="I795" s="1723"/>
      <c r="J795" s="1723"/>
      <c r="K795" s="1723"/>
      <c r="L795" s="1723"/>
      <c r="M795" s="1723"/>
      <c r="N795" s="1724"/>
      <c r="O795" s="1727"/>
      <c r="P795" s="1727"/>
      <c r="Q795" s="1727"/>
      <c r="R795" s="1727"/>
      <c r="S795" s="1727"/>
      <c r="T795" s="1727"/>
      <c r="U795" s="1727"/>
      <c r="V795" s="1727"/>
      <c r="W795" s="1727"/>
      <c r="X795" s="1727"/>
      <c r="Y795" s="1727"/>
      <c r="Z795" s="1727"/>
      <c r="AA795" s="1727"/>
      <c r="AB795" s="1727"/>
      <c r="AC795" s="1727"/>
      <c r="AD795" s="1727"/>
      <c r="AE795" s="1592"/>
      <c r="AF795" s="1593"/>
      <c r="AG795" s="1593"/>
      <c r="AH795" s="1593"/>
      <c r="AI795" s="1593"/>
      <c r="AJ795" s="1593"/>
      <c r="AK795" s="1594"/>
      <c r="AL795" s="1592"/>
      <c r="AM795" s="1593"/>
      <c r="AN795" s="1593"/>
      <c r="AO795" s="1594"/>
      <c r="AP795" s="1595"/>
      <c r="AQ795" s="1595"/>
      <c r="AR795" s="1595"/>
      <c r="AS795" s="1595"/>
      <c r="AT795" s="1595"/>
      <c r="AU795" s="1595"/>
      <c r="AV795" s="1595"/>
      <c r="AW795" s="1595"/>
      <c r="AX795" s="238" t="s">
        <v>386</v>
      </c>
      <c r="AY795" s="1595"/>
      <c r="AZ795" s="1595"/>
      <c r="BA795" s="1595"/>
      <c r="BB795" s="1595"/>
      <c r="BC795" s="1595"/>
      <c r="BD795" s="1595"/>
      <c r="BE795" s="1595"/>
      <c r="BF795" s="1595"/>
      <c r="BG795" s="45"/>
      <c r="BH795" s="80"/>
      <c r="BI795" s="80"/>
      <c r="BJ795" s="80"/>
    </row>
    <row r="796" spans="1:62" ht="12.95" customHeight="1" x14ac:dyDescent="0.15">
      <c r="A796" s="1650"/>
      <c r="B796" s="1651"/>
      <c r="C796" s="1651"/>
      <c r="D796" s="1651"/>
      <c r="E796" s="1651"/>
      <c r="F796" s="1651"/>
      <c r="G796" s="1651"/>
      <c r="H796" s="966"/>
      <c r="I796" s="967"/>
      <c r="J796" s="967"/>
      <c r="K796" s="967"/>
      <c r="L796" s="967"/>
      <c r="M796" s="967"/>
      <c r="N796" s="968"/>
      <c r="O796" s="1728"/>
      <c r="P796" s="1728"/>
      <c r="Q796" s="1728"/>
      <c r="R796" s="1728"/>
      <c r="S796" s="1728"/>
      <c r="T796" s="1728"/>
      <c r="U796" s="1728"/>
      <c r="V796" s="1728"/>
      <c r="W796" s="1728"/>
      <c r="X796" s="1728"/>
      <c r="Y796" s="1728"/>
      <c r="Z796" s="1728"/>
      <c r="AA796" s="1728"/>
      <c r="AB796" s="1728"/>
      <c r="AC796" s="1728"/>
      <c r="AD796" s="1728"/>
      <c r="AE796" s="1592"/>
      <c r="AF796" s="1593"/>
      <c r="AG796" s="1593"/>
      <c r="AH796" s="1593"/>
      <c r="AI796" s="1593"/>
      <c r="AJ796" s="1593"/>
      <c r="AK796" s="1594"/>
      <c r="AL796" s="1592"/>
      <c r="AM796" s="1593"/>
      <c r="AN796" s="1593"/>
      <c r="AO796" s="1594"/>
      <c r="AP796" s="1595"/>
      <c r="AQ796" s="1595"/>
      <c r="AR796" s="1595"/>
      <c r="AS796" s="1595"/>
      <c r="AT796" s="1595"/>
      <c r="AU796" s="1595"/>
      <c r="AV796" s="1595"/>
      <c r="AW796" s="1595"/>
      <c r="AX796" s="238" t="s">
        <v>386</v>
      </c>
      <c r="AY796" s="1595"/>
      <c r="AZ796" s="1595"/>
      <c r="BA796" s="1595"/>
      <c r="BB796" s="1595"/>
      <c r="BC796" s="1595"/>
      <c r="BD796" s="1595"/>
      <c r="BE796" s="1595"/>
      <c r="BF796" s="1595"/>
      <c r="BG796" s="45"/>
      <c r="BH796" s="80"/>
      <c r="BI796" s="80"/>
      <c r="BJ796" s="80"/>
    </row>
    <row r="797" spans="1:62" ht="12.95" customHeight="1" x14ac:dyDescent="0.15">
      <c r="A797" s="1641"/>
      <c r="B797" s="1642"/>
      <c r="C797" s="1642"/>
      <c r="D797" s="1642"/>
      <c r="E797" s="1642"/>
      <c r="F797" s="1642"/>
      <c r="G797" s="1642"/>
      <c r="H797" s="963"/>
      <c r="I797" s="964"/>
      <c r="J797" s="964"/>
      <c r="K797" s="964"/>
      <c r="L797" s="964"/>
      <c r="M797" s="964"/>
      <c r="N797" s="965"/>
      <c r="O797" s="1725"/>
      <c r="P797" s="1725"/>
      <c r="Q797" s="1725"/>
      <c r="R797" s="1725"/>
      <c r="S797" s="1725"/>
      <c r="T797" s="1725"/>
      <c r="U797" s="1725"/>
      <c r="V797" s="1725"/>
      <c r="W797" s="1725"/>
      <c r="X797" s="1725"/>
      <c r="Y797" s="1725"/>
      <c r="Z797" s="1725"/>
      <c r="AA797" s="1725"/>
      <c r="AB797" s="1725"/>
      <c r="AC797" s="1725"/>
      <c r="AD797" s="1725"/>
      <c r="AE797" s="1592"/>
      <c r="AF797" s="1593"/>
      <c r="AG797" s="1593"/>
      <c r="AH797" s="1593"/>
      <c r="AI797" s="1593"/>
      <c r="AJ797" s="1593"/>
      <c r="AK797" s="1594"/>
      <c r="AL797" s="1592"/>
      <c r="AM797" s="1593"/>
      <c r="AN797" s="1593"/>
      <c r="AO797" s="1594"/>
      <c r="AP797" s="1595"/>
      <c r="AQ797" s="1595"/>
      <c r="AR797" s="1595"/>
      <c r="AS797" s="1595"/>
      <c r="AT797" s="1595"/>
      <c r="AU797" s="1595"/>
      <c r="AV797" s="1595"/>
      <c r="AW797" s="1595"/>
      <c r="AX797" s="238" t="s">
        <v>386</v>
      </c>
      <c r="AY797" s="1595"/>
      <c r="AZ797" s="1595"/>
      <c r="BA797" s="1595"/>
      <c r="BB797" s="1595"/>
      <c r="BC797" s="1595"/>
      <c r="BD797" s="1595"/>
      <c r="BE797" s="1595"/>
      <c r="BF797" s="1595"/>
      <c r="BG797" s="45"/>
      <c r="BH797" s="80"/>
      <c r="BI797" s="80"/>
      <c r="BJ797" s="80"/>
    </row>
    <row r="798" spans="1:62" ht="12.95" customHeight="1" x14ac:dyDescent="0.15">
      <c r="A798" s="1643"/>
      <c r="B798" s="1644"/>
      <c r="C798" s="1644"/>
      <c r="D798" s="1644"/>
      <c r="E798" s="1644"/>
      <c r="F798" s="1644"/>
      <c r="G798" s="1644"/>
      <c r="H798" s="1722"/>
      <c r="I798" s="1723"/>
      <c r="J798" s="1723"/>
      <c r="K798" s="1723"/>
      <c r="L798" s="1723"/>
      <c r="M798" s="1723"/>
      <c r="N798" s="1724"/>
      <c r="O798" s="1726"/>
      <c r="P798" s="1726"/>
      <c r="Q798" s="1726"/>
      <c r="R798" s="1726"/>
      <c r="S798" s="1726"/>
      <c r="T798" s="1726"/>
      <c r="U798" s="1726"/>
      <c r="V798" s="1726"/>
      <c r="W798" s="1726"/>
      <c r="X798" s="1726"/>
      <c r="Y798" s="1726"/>
      <c r="Z798" s="1726"/>
      <c r="AA798" s="1726"/>
      <c r="AB798" s="1726"/>
      <c r="AC798" s="1726"/>
      <c r="AD798" s="1726"/>
      <c r="AE798" s="1592"/>
      <c r="AF798" s="1593"/>
      <c r="AG798" s="1593"/>
      <c r="AH798" s="1593"/>
      <c r="AI798" s="1593"/>
      <c r="AJ798" s="1593"/>
      <c r="AK798" s="1594"/>
      <c r="AL798" s="1592"/>
      <c r="AM798" s="1593"/>
      <c r="AN798" s="1593"/>
      <c r="AO798" s="1594"/>
      <c r="AP798" s="1595"/>
      <c r="AQ798" s="1595"/>
      <c r="AR798" s="1595"/>
      <c r="AS798" s="1595"/>
      <c r="AT798" s="1595"/>
      <c r="AU798" s="1595"/>
      <c r="AV798" s="1595"/>
      <c r="AW798" s="1595"/>
      <c r="AX798" s="238" t="s">
        <v>386</v>
      </c>
      <c r="AY798" s="1595"/>
      <c r="AZ798" s="1595"/>
      <c r="BA798" s="1595"/>
      <c r="BB798" s="1595"/>
      <c r="BC798" s="1595"/>
      <c r="BD798" s="1595"/>
      <c r="BE798" s="1595"/>
      <c r="BF798" s="1595"/>
      <c r="BG798" s="45"/>
      <c r="BH798" s="80"/>
      <c r="BI798" s="80"/>
      <c r="BJ798" s="80"/>
    </row>
    <row r="799" spans="1:62" ht="12.95" customHeight="1" x14ac:dyDescent="0.15">
      <c r="A799" s="1643"/>
      <c r="B799" s="1644"/>
      <c r="C799" s="1644"/>
      <c r="D799" s="1644"/>
      <c r="E799" s="1644"/>
      <c r="F799" s="1644"/>
      <c r="G799" s="1644"/>
      <c r="H799" s="1722"/>
      <c r="I799" s="1723"/>
      <c r="J799" s="1723"/>
      <c r="K799" s="1723"/>
      <c r="L799" s="1723"/>
      <c r="M799" s="1723"/>
      <c r="N799" s="1724"/>
      <c r="O799" s="1726"/>
      <c r="P799" s="1726"/>
      <c r="Q799" s="1726"/>
      <c r="R799" s="1726"/>
      <c r="S799" s="1726"/>
      <c r="T799" s="1726"/>
      <c r="U799" s="1726"/>
      <c r="V799" s="1726"/>
      <c r="W799" s="1726"/>
      <c r="X799" s="1726"/>
      <c r="Y799" s="1726"/>
      <c r="Z799" s="1726"/>
      <c r="AA799" s="1726"/>
      <c r="AB799" s="1726"/>
      <c r="AC799" s="1726"/>
      <c r="AD799" s="1726"/>
      <c r="AE799" s="1592"/>
      <c r="AF799" s="1593"/>
      <c r="AG799" s="1593"/>
      <c r="AH799" s="1593"/>
      <c r="AI799" s="1593"/>
      <c r="AJ799" s="1593"/>
      <c r="AK799" s="1594"/>
      <c r="AL799" s="1592"/>
      <c r="AM799" s="1593"/>
      <c r="AN799" s="1593"/>
      <c r="AO799" s="1594"/>
      <c r="AP799" s="1595"/>
      <c r="AQ799" s="1595"/>
      <c r="AR799" s="1595"/>
      <c r="AS799" s="1595"/>
      <c r="AT799" s="1595"/>
      <c r="AU799" s="1595"/>
      <c r="AV799" s="1595"/>
      <c r="AW799" s="1595"/>
      <c r="AX799" s="238" t="s">
        <v>386</v>
      </c>
      <c r="AY799" s="1595"/>
      <c r="AZ799" s="1595"/>
      <c r="BA799" s="1595"/>
      <c r="BB799" s="1595"/>
      <c r="BC799" s="1595"/>
      <c r="BD799" s="1595"/>
      <c r="BE799" s="1595"/>
      <c r="BF799" s="1595"/>
      <c r="BG799" s="45"/>
      <c r="BH799" s="80"/>
      <c r="BI799" s="80"/>
      <c r="BJ799" s="80"/>
    </row>
    <row r="800" spans="1:62" ht="12.95" customHeight="1" x14ac:dyDescent="0.15">
      <c r="A800" s="1648"/>
      <c r="B800" s="1649"/>
      <c r="C800" s="1649"/>
      <c r="D800" s="1649"/>
      <c r="E800" s="1649"/>
      <c r="F800" s="1649"/>
      <c r="G800" s="1649"/>
      <c r="H800" s="1722"/>
      <c r="I800" s="1723"/>
      <c r="J800" s="1723"/>
      <c r="K800" s="1723"/>
      <c r="L800" s="1723"/>
      <c r="M800" s="1723"/>
      <c r="N800" s="1724"/>
      <c r="O800" s="1727"/>
      <c r="P800" s="1727"/>
      <c r="Q800" s="1727"/>
      <c r="R800" s="1727"/>
      <c r="S800" s="1727"/>
      <c r="T800" s="1727"/>
      <c r="U800" s="1727"/>
      <c r="V800" s="1727"/>
      <c r="W800" s="1727"/>
      <c r="X800" s="1727"/>
      <c r="Y800" s="1727"/>
      <c r="Z800" s="1727"/>
      <c r="AA800" s="1727"/>
      <c r="AB800" s="1727"/>
      <c r="AC800" s="1727"/>
      <c r="AD800" s="1727"/>
      <c r="AE800" s="1592"/>
      <c r="AF800" s="1593"/>
      <c r="AG800" s="1593"/>
      <c r="AH800" s="1593"/>
      <c r="AI800" s="1593"/>
      <c r="AJ800" s="1593"/>
      <c r="AK800" s="1594"/>
      <c r="AL800" s="1592"/>
      <c r="AM800" s="1593"/>
      <c r="AN800" s="1593"/>
      <c r="AO800" s="1594"/>
      <c r="AP800" s="1595"/>
      <c r="AQ800" s="1595"/>
      <c r="AR800" s="1595"/>
      <c r="AS800" s="1595"/>
      <c r="AT800" s="1595"/>
      <c r="AU800" s="1595"/>
      <c r="AV800" s="1595"/>
      <c r="AW800" s="1595"/>
      <c r="AX800" s="238" t="s">
        <v>386</v>
      </c>
      <c r="AY800" s="1595"/>
      <c r="AZ800" s="1595"/>
      <c r="BA800" s="1595"/>
      <c r="BB800" s="1595"/>
      <c r="BC800" s="1595"/>
      <c r="BD800" s="1595"/>
      <c r="BE800" s="1595"/>
      <c r="BF800" s="1595"/>
      <c r="BG800" s="45"/>
      <c r="BH800" s="80"/>
      <c r="BI800" s="80"/>
      <c r="BJ800" s="80"/>
    </row>
    <row r="801" spans="1:62" ht="12.95" customHeight="1" x14ac:dyDescent="0.15">
      <c r="A801" s="1650"/>
      <c r="B801" s="1651"/>
      <c r="C801" s="1651"/>
      <c r="D801" s="1651"/>
      <c r="E801" s="1651"/>
      <c r="F801" s="1651"/>
      <c r="G801" s="1651"/>
      <c r="H801" s="966"/>
      <c r="I801" s="967"/>
      <c r="J801" s="967"/>
      <c r="K801" s="967"/>
      <c r="L801" s="967"/>
      <c r="M801" s="967"/>
      <c r="N801" s="968"/>
      <c r="O801" s="1728"/>
      <c r="P801" s="1728"/>
      <c r="Q801" s="1728"/>
      <c r="R801" s="1728"/>
      <c r="S801" s="1728"/>
      <c r="T801" s="1728"/>
      <c r="U801" s="1728"/>
      <c r="V801" s="1728"/>
      <c r="W801" s="1728"/>
      <c r="X801" s="1728"/>
      <c r="Y801" s="1728"/>
      <c r="Z801" s="1728"/>
      <c r="AA801" s="1728"/>
      <c r="AB801" s="1728"/>
      <c r="AC801" s="1728"/>
      <c r="AD801" s="1728"/>
      <c r="AE801" s="1592"/>
      <c r="AF801" s="1593"/>
      <c r="AG801" s="1593"/>
      <c r="AH801" s="1593"/>
      <c r="AI801" s="1593"/>
      <c r="AJ801" s="1593"/>
      <c r="AK801" s="1594"/>
      <c r="AL801" s="1592"/>
      <c r="AM801" s="1593"/>
      <c r="AN801" s="1593"/>
      <c r="AO801" s="1594"/>
      <c r="AP801" s="1595"/>
      <c r="AQ801" s="1595"/>
      <c r="AR801" s="1595"/>
      <c r="AS801" s="1595"/>
      <c r="AT801" s="1595"/>
      <c r="AU801" s="1595"/>
      <c r="AV801" s="1595"/>
      <c r="AW801" s="1595"/>
      <c r="AX801" s="238" t="s">
        <v>386</v>
      </c>
      <c r="AY801" s="1595"/>
      <c r="AZ801" s="1595"/>
      <c r="BA801" s="1595"/>
      <c r="BB801" s="1595"/>
      <c r="BC801" s="1595"/>
      <c r="BD801" s="1595"/>
      <c r="BE801" s="1595"/>
      <c r="BF801" s="1595"/>
      <c r="BG801" s="45"/>
      <c r="BH801" s="80"/>
      <c r="BI801" s="80"/>
      <c r="BJ801" s="80"/>
    </row>
    <row r="802" spans="1:62" ht="12.95" customHeight="1" x14ac:dyDescent="0.15">
      <c r="A802" s="1641"/>
      <c r="B802" s="1642"/>
      <c r="C802" s="1642"/>
      <c r="D802" s="1642"/>
      <c r="E802" s="1642"/>
      <c r="F802" s="1642"/>
      <c r="G802" s="1642"/>
      <c r="H802" s="963"/>
      <c r="I802" s="964"/>
      <c r="J802" s="964"/>
      <c r="K802" s="964"/>
      <c r="L802" s="964"/>
      <c r="M802" s="964"/>
      <c r="N802" s="965"/>
      <c r="O802" s="1725"/>
      <c r="P802" s="1725"/>
      <c r="Q802" s="1725"/>
      <c r="R802" s="1725"/>
      <c r="S802" s="1725"/>
      <c r="T802" s="1725"/>
      <c r="U802" s="1725"/>
      <c r="V802" s="1725"/>
      <c r="W802" s="1725"/>
      <c r="X802" s="1725"/>
      <c r="Y802" s="1725"/>
      <c r="Z802" s="1725"/>
      <c r="AA802" s="1725"/>
      <c r="AB802" s="1725"/>
      <c r="AC802" s="1725"/>
      <c r="AD802" s="1725"/>
      <c r="AE802" s="1592"/>
      <c r="AF802" s="1593"/>
      <c r="AG802" s="1593"/>
      <c r="AH802" s="1593"/>
      <c r="AI802" s="1593"/>
      <c r="AJ802" s="1593"/>
      <c r="AK802" s="1594"/>
      <c r="AL802" s="1592"/>
      <c r="AM802" s="1593"/>
      <c r="AN802" s="1593"/>
      <c r="AO802" s="1594"/>
      <c r="AP802" s="1595"/>
      <c r="AQ802" s="1595"/>
      <c r="AR802" s="1595"/>
      <c r="AS802" s="1595"/>
      <c r="AT802" s="1595"/>
      <c r="AU802" s="1595"/>
      <c r="AV802" s="1595"/>
      <c r="AW802" s="1595"/>
      <c r="AX802" s="238" t="s">
        <v>386</v>
      </c>
      <c r="AY802" s="1595"/>
      <c r="AZ802" s="1595"/>
      <c r="BA802" s="1595"/>
      <c r="BB802" s="1595"/>
      <c r="BC802" s="1595"/>
      <c r="BD802" s="1595"/>
      <c r="BE802" s="1595"/>
      <c r="BF802" s="1595"/>
      <c r="BG802" s="45"/>
      <c r="BH802" s="80"/>
      <c r="BI802" s="80"/>
      <c r="BJ802" s="80"/>
    </row>
    <row r="803" spans="1:62" ht="12.95" customHeight="1" x14ac:dyDescent="0.15">
      <c r="A803" s="1643"/>
      <c r="B803" s="1644"/>
      <c r="C803" s="1644"/>
      <c r="D803" s="1644"/>
      <c r="E803" s="1644"/>
      <c r="F803" s="1644"/>
      <c r="G803" s="1644"/>
      <c r="H803" s="1722"/>
      <c r="I803" s="1723"/>
      <c r="J803" s="1723"/>
      <c r="K803" s="1723"/>
      <c r="L803" s="1723"/>
      <c r="M803" s="1723"/>
      <c r="N803" s="1724"/>
      <c r="O803" s="1726"/>
      <c r="P803" s="1726"/>
      <c r="Q803" s="1726"/>
      <c r="R803" s="1726"/>
      <c r="S803" s="1726"/>
      <c r="T803" s="1726"/>
      <c r="U803" s="1726"/>
      <c r="V803" s="1726"/>
      <c r="W803" s="1726"/>
      <c r="X803" s="1726"/>
      <c r="Y803" s="1726"/>
      <c r="Z803" s="1726"/>
      <c r="AA803" s="1726"/>
      <c r="AB803" s="1726"/>
      <c r="AC803" s="1726"/>
      <c r="AD803" s="1726"/>
      <c r="AE803" s="1592"/>
      <c r="AF803" s="1593"/>
      <c r="AG803" s="1593"/>
      <c r="AH803" s="1593"/>
      <c r="AI803" s="1593"/>
      <c r="AJ803" s="1593"/>
      <c r="AK803" s="1594"/>
      <c r="AL803" s="1592"/>
      <c r="AM803" s="1593"/>
      <c r="AN803" s="1593"/>
      <c r="AO803" s="1594"/>
      <c r="AP803" s="1595"/>
      <c r="AQ803" s="1595"/>
      <c r="AR803" s="1595"/>
      <c r="AS803" s="1595"/>
      <c r="AT803" s="1595"/>
      <c r="AU803" s="1595"/>
      <c r="AV803" s="1595"/>
      <c r="AW803" s="1595"/>
      <c r="AX803" s="238" t="s">
        <v>386</v>
      </c>
      <c r="AY803" s="1595"/>
      <c r="AZ803" s="1595"/>
      <c r="BA803" s="1595"/>
      <c r="BB803" s="1595"/>
      <c r="BC803" s="1595"/>
      <c r="BD803" s="1595"/>
      <c r="BE803" s="1595"/>
      <c r="BF803" s="1595"/>
      <c r="BG803" s="45"/>
      <c r="BH803" s="80"/>
      <c r="BI803" s="80"/>
      <c r="BJ803" s="80"/>
    </row>
    <row r="804" spans="1:62" ht="12.95" customHeight="1" x14ac:dyDescent="0.15">
      <c r="A804" s="1643"/>
      <c r="B804" s="1644"/>
      <c r="C804" s="1644"/>
      <c r="D804" s="1644"/>
      <c r="E804" s="1644"/>
      <c r="F804" s="1644"/>
      <c r="G804" s="1644"/>
      <c r="H804" s="1722"/>
      <c r="I804" s="1723"/>
      <c r="J804" s="1723"/>
      <c r="K804" s="1723"/>
      <c r="L804" s="1723"/>
      <c r="M804" s="1723"/>
      <c r="N804" s="1724"/>
      <c r="O804" s="1726"/>
      <c r="P804" s="1726"/>
      <c r="Q804" s="1726"/>
      <c r="R804" s="1726"/>
      <c r="S804" s="1726"/>
      <c r="T804" s="1726"/>
      <c r="U804" s="1726"/>
      <c r="V804" s="1726"/>
      <c r="W804" s="1726"/>
      <c r="X804" s="1726"/>
      <c r="Y804" s="1726"/>
      <c r="Z804" s="1726"/>
      <c r="AA804" s="1726"/>
      <c r="AB804" s="1726"/>
      <c r="AC804" s="1726"/>
      <c r="AD804" s="1726"/>
      <c r="AE804" s="1592"/>
      <c r="AF804" s="1593"/>
      <c r="AG804" s="1593"/>
      <c r="AH804" s="1593"/>
      <c r="AI804" s="1593"/>
      <c r="AJ804" s="1593"/>
      <c r="AK804" s="1594"/>
      <c r="AL804" s="1592"/>
      <c r="AM804" s="1593"/>
      <c r="AN804" s="1593"/>
      <c r="AO804" s="1594"/>
      <c r="AP804" s="1595"/>
      <c r="AQ804" s="1595"/>
      <c r="AR804" s="1595"/>
      <c r="AS804" s="1595"/>
      <c r="AT804" s="1595"/>
      <c r="AU804" s="1595"/>
      <c r="AV804" s="1595"/>
      <c r="AW804" s="1595"/>
      <c r="AX804" s="238" t="s">
        <v>386</v>
      </c>
      <c r="AY804" s="1595"/>
      <c r="AZ804" s="1595"/>
      <c r="BA804" s="1595"/>
      <c r="BB804" s="1595"/>
      <c r="BC804" s="1595"/>
      <c r="BD804" s="1595"/>
      <c r="BE804" s="1595"/>
      <c r="BF804" s="1595"/>
      <c r="BG804" s="45"/>
      <c r="BH804" s="80"/>
      <c r="BI804" s="80"/>
      <c r="BJ804" s="80"/>
    </row>
    <row r="805" spans="1:62" ht="12.95" customHeight="1" x14ac:dyDescent="0.15">
      <c r="A805" s="1648"/>
      <c r="B805" s="1649"/>
      <c r="C805" s="1649"/>
      <c r="D805" s="1649"/>
      <c r="E805" s="1649"/>
      <c r="F805" s="1649"/>
      <c r="G805" s="1649"/>
      <c r="H805" s="1722"/>
      <c r="I805" s="1723"/>
      <c r="J805" s="1723"/>
      <c r="K805" s="1723"/>
      <c r="L805" s="1723"/>
      <c r="M805" s="1723"/>
      <c r="N805" s="1724"/>
      <c r="O805" s="1727"/>
      <c r="P805" s="1727"/>
      <c r="Q805" s="1727"/>
      <c r="R805" s="1727"/>
      <c r="S805" s="1727"/>
      <c r="T805" s="1727"/>
      <c r="U805" s="1727"/>
      <c r="V805" s="1727"/>
      <c r="W805" s="1727"/>
      <c r="X805" s="1727"/>
      <c r="Y805" s="1727"/>
      <c r="Z805" s="1727"/>
      <c r="AA805" s="1727"/>
      <c r="AB805" s="1727"/>
      <c r="AC805" s="1727"/>
      <c r="AD805" s="1727"/>
      <c r="AE805" s="1592"/>
      <c r="AF805" s="1593"/>
      <c r="AG805" s="1593"/>
      <c r="AH805" s="1593"/>
      <c r="AI805" s="1593"/>
      <c r="AJ805" s="1593"/>
      <c r="AK805" s="1594"/>
      <c r="AL805" s="1592"/>
      <c r="AM805" s="1593"/>
      <c r="AN805" s="1593"/>
      <c r="AO805" s="1594"/>
      <c r="AP805" s="1595"/>
      <c r="AQ805" s="1595"/>
      <c r="AR805" s="1595"/>
      <c r="AS805" s="1595"/>
      <c r="AT805" s="1595"/>
      <c r="AU805" s="1595"/>
      <c r="AV805" s="1595"/>
      <c r="AW805" s="1595"/>
      <c r="AX805" s="238" t="s">
        <v>386</v>
      </c>
      <c r="AY805" s="1595"/>
      <c r="AZ805" s="1595"/>
      <c r="BA805" s="1595"/>
      <c r="BB805" s="1595"/>
      <c r="BC805" s="1595"/>
      <c r="BD805" s="1595"/>
      <c r="BE805" s="1595"/>
      <c r="BF805" s="1595"/>
      <c r="BG805" s="45"/>
      <c r="BH805" s="80"/>
      <c r="BI805" s="80"/>
      <c r="BJ805" s="80"/>
    </row>
    <row r="806" spans="1:62" ht="12.95" customHeight="1" x14ac:dyDescent="0.15">
      <c r="A806" s="1650"/>
      <c r="B806" s="1651"/>
      <c r="C806" s="1651"/>
      <c r="D806" s="1651"/>
      <c r="E806" s="1651"/>
      <c r="F806" s="1651"/>
      <c r="G806" s="1651"/>
      <c r="H806" s="966"/>
      <c r="I806" s="967"/>
      <c r="J806" s="967"/>
      <c r="K806" s="967"/>
      <c r="L806" s="967"/>
      <c r="M806" s="967"/>
      <c r="N806" s="968"/>
      <c r="O806" s="1728"/>
      <c r="P806" s="1728"/>
      <c r="Q806" s="1728"/>
      <c r="R806" s="1728"/>
      <c r="S806" s="1728"/>
      <c r="T806" s="1728"/>
      <c r="U806" s="1728"/>
      <c r="V806" s="1728"/>
      <c r="W806" s="1728"/>
      <c r="X806" s="1728"/>
      <c r="Y806" s="1728"/>
      <c r="Z806" s="1728"/>
      <c r="AA806" s="1728"/>
      <c r="AB806" s="1728"/>
      <c r="AC806" s="1728"/>
      <c r="AD806" s="1728"/>
      <c r="AE806" s="1592"/>
      <c r="AF806" s="1593"/>
      <c r="AG806" s="1593"/>
      <c r="AH806" s="1593"/>
      <c r="AI806" s="1593"/>
      <c r="AJ806" s="1593"/>
      <c r="AK806" s="1594"/>
      <c r="AL806" s="1592"/>
      <c r="AM806" s="1593"/>
      <c r="AN806" s="1593"/>
      <c r="AO806" s="1594"/>
      <c r="AP806" s="1595"/>
      <c r="AQ806" s="1595"/>
      <c r="AR806" s="1595"/>
      <c r="AS806" s="1595"/>
      <c r="AT806" s="1595"/>
      <c r="AU806" s="1595"/>
      <c r="AV806" s="1595"/>
      <c r="AW806" s="1595"/>
      <c r="AX806" s="238" t="s">
        <v>386</v>
      </c>
      <c r="AY806" s="1595"/>
      <c r="AZ806" s="1595"/>
      <c r="BA806" s="1595"/>
      <c r="BB806" s="1595"/>
      <c r="BC806" s="1595"/>
      <c r="BD806" s="1595"/>
      <c r="BE806" s="1595"/>
      <c r="BF806" s="1595"/>
      <c r="BG806" s="45"/>
      <c r="BH806" s="80"/>
      <c r="BI806" s="80"/>
      <c r="BJ806" s="80"/>
    </row>
    <row r="807" spans="1:62" ht="12.95" customHeight="1" x14ac:dyDescent="0.15">
      <c r="A807" s="1641"/>
      <c r="B807" s="1642"/>
      <c r="C807" s="1642"/>
      <c r="D807" s="1642"/>
      <c r="E807" s="1642"/>
      <c r="F807" s="1642"/>
      <c r="G807" s="1642"/>
      <c r="H807" s="963"/>
      <c r="I807" s="964"/>
      <c r="J807" s="964"/>
      <c r="K807" s="964"/>
      <c r="L807" s="964"/>
      <c r="M807" s="964"/>
      <c r="N807" s="965"/>
      <c r="O807" s="1725"/>
      <c r="P807" s="1725"/>
      <c r="Q807" s="1725"/>
      <c r="R807" s="1725"/>
      <c r="S807" s="1725"/>
      <c r="T807" s="1725"/>
      <c r="U807" s="1725"/>
      <c r="V807" s="1725"/>
      <c r="W807" s="1725"/>
      <c r="X807" s="1725"/>
      <c r="Y807" s="1725"/>
      <c r="Z807" s="1725"/>
      <c r="AA807" s="1725"/>
      <c r="AB807" s="1725"/>
      <c r="AC807" s="1725"/>
      <c r="AD807" s="1725"/>
      <c r="AE807" s="1592"/>
      <c r="AF807" s="1593"/>
      <c r="AG807" s="1593"/>
      <c r="AH807" s="1593"/>
      <c r="AI807" s="1593"/>
      <c r="AJ807" s="1593"/>
      <c r="AK807" s="1594"/>
      <c r="AL807" s="1592"/>
      <c r="AM807" s="1593"/>
      <c r="AN807" s="1593"/>
      <c r="AO807" s="1594"/>
      <c r="AP807" s="1595"/>
      <c r="AQ807" s="1595"/>
      <c r="AR807" s="1595"/>
      <c r="AS807" s="1595"/>
      <c r="AT807" s="1595"/>
      <c r="AU807" s="1595"/>
      <c r="AV807" s="1595"/>
      <c r="AW807" s="1595"/>
      <c r="AX807" s="238" t="s">
        <v>386</v>
      </c>
      <c r="AY807" s="1595"/>
      <c r="AZ807" s="1595"/>
      <c r="BA807" s="1595"/>
      <c r="BB807" s="1595"/>
      <c r="BC807" s="1595"/>
      <c r="BD807" s="1595"/>
      <c r="BE807" s="1595"/>
      <c r="BF807" s="1595"/>
      <c r="BG807" s="45"/>
      <c r="BH807" s="80"/>
      <c r="BI807" s="80"/>
      <c r="BJ807" s="80"/>
    </row>
    <row r="808" spans="1:62" ht="12.95" customHeight="1" x14ac:dyDescent="0.15">
      <c r="A808" s="1643"/>
      <c r="B808" s="1644"/>
      <c r="C808" s="1644"/>
      <c r="D808" s="1644"/>
      <c r="E808" s="1644"/>
      <c r="F808" s="1644"/>
      <c r="G808" s="1644"/>
      <c r="H808" s="1722"/>
      <c r="I808" s="1723"/>
      <c r="J808" s="1723"/>
      <c r="K808" s="1723"/>
      <c r="L808" s="1723"/>
      <c r="M808" s="1723"/>
      <c r="N808" s="1724"/>
      <c r="O808" s="1726"/>
      <c r="P808" s="1726"/>
      <c r="Q808" s="1726"/>
      <c r="R808" s="1726"/>
      <c r="S808" s="1726"/>
      <c r="T808" s="1726"/>
      <c r="U808" s="1726"/>
      <c r="V808" s="1726"/>
      <c r="W808" s="1726"/>
      <c r="X808" s="1726"/>
      <c r="Y808" s="1726"/>
      <c r="Z808" s="1726"/>
      <c r="AA808" s="1726"/>
      <c r="AB808" s="1726"/>
      <c r="AC808" s="1726"/>
      <c r="AD808" s="1726"/>
      <c r="AE808" s="1592"/>
      <c r="AF808" s="1593"/>
      <c r="AG808" s="1593"/>
      <c r="AH808" s="1593"/>
      <c r="AI808" s="1593"/>
      <c r="AJ808" s="1593"/>
      <c r="AK808" s="1594"/>
      <c r="AL808" s="1592"/>
      <c r="AM808" s="1593"/>
      <c r="AN808" s="1593"/>
      <c r="AO808" s="1594"/>
      <c r="AP808" s="1595"/>
      <c r="AQ808" s="1595"/>
      <c r="AR808" s="1595"/>
      <c r="AS808" s="1595"/>
      <c r="AT808" s="1595"/>
      <c r="AU808" s="1595"/>
      <c r="AV808" s="1595"/>
      <c r="AW808" s="1595"/>
      <c r="AX808" s="238" t="s">
        <v>386</v>
      </c>
      <c r="AY808" s="1595"/>
      <c r="AZ808" s="1595"/>
      <c r="BA808" s="1595"/>
      <c r="BB808" s="1595"/>
      <c r="BC808" s="1595"/>
      <c r="BD808" s="1595"/>
      <c r="BE808" s="1595"/>
      <c r="BF808" s="1595"/>
      <c r="BG808" s="45"/>
      <c r="BH808" s="80"/>
      <c r="BI808" s="80"/>
      <c r="BJ808" s="80"/>
    </row>
    <row r="809" spans="1:62" ht="12.95" customHeight="1" x14ac:dyDescent="0.15">
      <c r="A809" s="1643"/>
      <c r="B809" s="1644"/>
      <c r="C809" s="1644"/>
      <c r="D809" s="1644"/>
      <c r="E809" s="1644"/>
      <c r="F809" s="1644"/>
      <c r="G809" s="1644"/>
      <c r="H809" s="1722"/>
      <c r="I809" s="1723"/>
      <c r="J809" s="1723"/>
      <c r="K809" s="1723"/>
      <c r="L809" s="1723"/>
      <c r="M809" s="1723"/>
      <c r="N809" s="1724"/>
      <c r="O809" s="1726"/>
      <c r="P809" s="1726"/>
      <c r="Q809" s="1726"/>
      <c r="R809" s="1726"/>
      <c r="S809" s="1726"/>
      <c r="T809" s="1726"/>
      <c r="U809" s="1726"/>
      <c r="V809" s="1726"/>
      <c r="W809" s="1726"/>
      <c r="X809" s="1726"/>
      <c r="Y809" s="1726"/>
      <c r="Z809" s="1726"/>
      <c r="AA809" s="1726"/>
      <c r="AB809" s="1726"/>
      <c r="AC809" s="1726"/>
      <c r="AD809" s="1726"/>
      <c r="AE809" s="1592"/>
      <c r="AF809" s="1593"/>
      <c r="AG809" s="1593"/>
      <c r="AH809" s="1593"/>
      <c r="AI809" s="1593"/>
      <c r="AJ809" s="1593"/>
      <c r="AK809" s="1594"/>
      <c r="AL809" s="1592"/>
      <c r="AM809" s="1593"/>
      <c r="AN809" s="1593"/>
      <c r="AO809" s="1594"/>
      <c r="AP809" s="1595"/>
      <c r="AQ809" s="1595"/>
      <c r="AR809" s="1595"/>
      <c r="AS809" s="1595"/>
      <c r="AT809" s="1595"/>
      <c r="AU809" s="1595"/>
      <c r="AV809" s="1595"/>
      <c r="AW809" s="1595"/>
      <c r="AX809" s="238" t="s">
        <v>386</v>
      </c>
      <c r="AY809" s="1595"/>
      <c r="AZ809" s="1595"/>
      <c r="BA809" s="1595"/>
      <c r="BB809" s="1595"/>
      <c r="BC809" s="1595"/>
      <c r="BD809" s="1595"/>
      <c r="BE809" s="1595"/>
      <c r="BF809" s="1595"/>
      <c r="BG809" s="45"/>
      <c r="BH809" s="80"/>
      <c r="BI809" s="80"/>
      <c r="BJ809" s="80"/>
    </row>
    <row r="810" spans="1:62" ht="12.95" customHeight="1" x14ac:dyDescent="0.15">
      <c r="A810" s="1648"/>
      <c r="B810" s="1649"/>
      <c r="C810" s="1649"/>
      <c r="D810" s="1649"/>
      <c r="E810" s="1649"/>
      <c r="F810" s="1649"/>
      <c r="G810" s="1649"/>
      <c r="H810" s="1722"/>
      <c r="I810" s="1723"/>
      <c r="J810" s="1723"/>
      <c r="K810" s="1723"/>
      <c r="L810" s="1723"/>
      <c r="M810" s="1723"/>
      <c r="N810" s="1724"/>
      <c r="O810" s="1727"/>
      <c r="P810" s="1727"/>
      <c r="Q810" s="1727"/>
      <c r="R810" s="1727"/>
      <c r="S810" s="1727"/>
      <c r="T810" s="1727"/>
      <c r="U810" s="1727"/>
      <c r="V810" s="1727"/>
      <c r="W810" s="1727"/>
      <c r="X810" s="1727"/>
      <c r="Y810" s="1727"/>
      <c r="Z810" s="1727"/>
      <c r="AA810" s="1727"/>
      <c r="AB810" s="1727"/>
      <c r="AC810" s="1727"/>
      <c r="AD810" s="1727"/>
      <c r="AE810" s="1592"/>
      <c r="AF810" s="1593"/>
      <c r="AG810" s="1593"/>
      <c r="AH810" s="1593"/>
      <c r="AI810" s="1593"/>
      <c r="AJ810" s="1593"/>
      <c r="AK810" s="1594"/>
      <c r="AL810" s="1592"/>
      <c r="AM810" s="1593"/>
      <c r="AN810" s="1593"/>
      <c r="AO810" s="1594"/>
      <c r="AP810" s="1595"/>
      <c r="AQ810" s="1595"/>
      <c r="AR810" s="1595"/>
      <c r="AS810" s="1595"/>
      <c r="AT810" s="1595"/>
      <c r="AU810" s="1595"/>
      <c r="AV810" s="1595"/>
      <c r="AW810" s="1595"/>
      <c r="AX810" s="238" t="s">
        <v>386</v>
      </c>
      <c r="AY810" s="1595"/>
      <c r="AZ810" s="1595"/>
      <c r="BA810" s="1595"/>
      <c r="BB810" s="1595"/>
      <c r="BC810" s="1595"/>
      <c r="BD810" s="1595"/>
      <c r="BE810" s="1595"/>
      <c r="BF810" s="1595"/>
      <c r="BG810" s="45"/>
      <c r="BH810" s="80"/>
      <c r="BI810" s="80"/>
      <c r="BJ810" s="80"/>
    </row>
    <row r="811" spans="1:62" ht="12.95" customHeight="1" x14ac:dyDescent="0.15">
      <c r="A811" s="1650"/>
      <c r="B811" s="1651"/>
      <c r="C811" s="1651"/>
      <c r="D811" s="1651"/>
      <c r="E811" s="1651"/>
      <c r="F811" s="1651"/>
      <c r="G811" s="1651"/>
      <c r="H811" s="966"/>
      <c r="I811" s="967"/>
      <c r="J811" s="967"/>
      <c r="K811" s="967"/>
      <c r="L811" s="967"/>
      <c r="M811" s="967"/>
      <c r="N811" s="968"/>
      <c r="O811" s="1728"/>
      <c r="P811" s="1728"/>
      <c r="Q811" s="1728"/>
      <c r="R811" s="1728"/>
      <c r="S811" s="1728"/>
      <c r="T811" s="1728"/>
      <c r="U811" s="1728"/>
      <c r="V811" s="1728"/>
      <c r="W811" s="1728"/>
      <c r="X811" s="1728"/>
      <c r="Y811" s="1728"/>
      <c r="Z811" s="1728"/>
      <c r="AA811" s="1728"/>
      <c r="AB811" s="1728"/>
      <c r="AC811" s="1728"/>
      <c r="AD811" s="1728"/>
      <c r="AE811" s="1592"/>
      <c r="AF811" s="1593"/>
      <c r="AG811" s="1593"/>
      <c r="AH811" s="1593"/>
      <c r="AI811" s="1593"/>
      <c r="AJ811" s="1593"/>
      <c r="AK811" s="1594"/>
      <c r="AL811" s="1592"/>
      <c r="AM811" s="1593"/>
      <c r="AN811" s="1593"/>
      <c r="AO811" s="1594"/>
      <c r="AP811" s="1595"/>
      <c r="AQ811" s="1595"/>
      <c r="AR811" s="1595"/>
      <c r="AS811" s="1595"/>
      <c r="AT811" s="1595"/>
      <c r="AU811" s="1595"/>
      <c r="AV811" s="1595"/>
      <c r="AW811" s="1595"/>
      <c r="AX811" s="238" t="s">
        <v>386</v>
      </c>
      <c r="AY811" s="1595"/>
      <c r="AZ811" s="1595"/>
      <c r="BA811" s="1595"/>
      <c r="BB811" s="1595"/>
      <c r="BC811" s="1595"/>
      <c r="BD811" s="1595"/>
      <c r="BE811" s="1595"/>
      <c r="BF811" s="1595"/>
      <c r="BG811" s="45"/>
      <c r="BH811" s="80"/>
      <c r="BI811" s="80"/>
      <c r="BJ811" s="80"/>
    </row>
    <row r="812" spans="1:62" ht="14.1" customHeight="1" x14ac:dyDescent="0.15">
      <c r="A812" s="1688" t="s">
        <v>20</v>
      </c>
      <c r="B812" s="738"/>
      <c r="C812" s="738"/>
      <c r="D812" s="738"/>
      <c r="E812" s="738"/>
      <c r="F812" s="738"/>
      <c r="G812" s="756"/>
      <c r="H812" s="208" t="s">
        <v>409</v>
      </c>
      <c r="I812" s="1667" t="str">
        <f>IF(SUM(H762:N811)=0," ",SUM(H762:N811))</f>
        <v xml:space="preserve"> </v>
      </c>
      <c r="J812" s="1667"/>
      <c r="K812" s="1667"/>
      <c r="L812" s="1667"/>
      <c r="M812" s="1667"/>
      <c r="N812" s="209" t="s">
        <v>149</v>
      </c>
      <c r="O812" s="1729"/>
      <c r="P812" s="1729"/>
      <c r="Q812" s="1729"/>
      <c r="R812" s="1729"/>
      <c r="S812" s="1729"/>
      <c r="T812" s="1729"/>
      <c r="U812" s="1729"/>
      <c r="V812" s="1729"/>
      <c r="W812" s="1729"/>
      <c r="X812" s="1729"/>
      <c r="Y812" s="1729"/>
      <c r="Z812" s="1729"/>
      <c r="AA812" s="1729"/>
      <c r="AB812" s="1729"/>
      <c r="AC812" s="1729"/>
      <c r="AD812" s="1729"/>
      <c r="AE812" s="1729"/>
      <c r="AF812" s="1729"/>
      <c r="AG812" s="1729"/>
      <c r="AH812" s="1729"/>
      <c r="AI812" s="1729"/>
      <c r="AJ812" s="1729"/>
      <c r="AK812" s="1729"/>
      <c r="AL812" s="1689" t="str">
        <f>IF(SUM(AL762:AO811)=0," ",SUM(AL762:AO811))</f>
        <v xml:space="preserve"> </v>
      </c>
      <c r="AM812" s="1690"/>
      <c r="AN812" s="1690"/>
      <c r="AO812" s="1691"/>
      <c r="AP812" s="1701"/>
      <c r="AQ812" s="1702"/>
      <c r="AR812" s="1702"/>
      <c r="AS812" s="1702"/>
      <c r="AT812" s="1702"/>
      <c r="AU812" s="1702"/>
      <c r="AV812" s="1702"/>
      <c r="AW812" s="1702"/>
      <c r="AX812" s="212" t="s">
        <v>409</v>
      </c>
      <c r="AY812" s="1686">
        <f>(AE762*AL762)+(AE763*AL763)+(AE764*AL764)+(AE765*AL765)+(AE766*AL766)+(AE767*AL767)+(AE768*AL768)+(AE769*AL769)+(AE770*AL770)+(AE771*AL771)+(AE772*AL772)+(AE773*AL773)+(AE774*AL774)+(AE775*AL775)+(AE776*AL776)+(AE777*AL777)+(AE778*AL778)+(AE779*AL779)+(AE780*AL780)+(AE781*AL781)+(AE782*AL782)+(AE783*AL783)+(AE784*AL784)+(AE785*AL785)+(AE786*AL786)+(AE787*AL787)+(AE788*AL788)+(AE789*AL789)+(AE790*AL790)+(AE791*AL791)+(AE792*AL792)+(AE793*AL793)+(AE794*AL794)+(AE795*AL795)+(AE796*AL796)+(AE797*AL797)+(AE798*AL798)+(AE799*AL799)+(AE800*AL800)+(AE801*AL801)+(AE802*AL802)+(AE803*AL803)+(AE804*AL804)+(AE805*AL805)+(AE806*AL806)+(AE807*AL807)+(AE808*AL808)+(AE809*AL809)+(AE810*AL810)+(AE811*AL811)</f>
        <v>0</v>
      </c>
      <c r="AZ812" s="1686"/>
      <c r="BA812" s="1686"/>
      <c r="BB812" s="1686"/>
      <c r="BC812" s="1686"/>
      <c r="BD812" s="1686"/>
      <c r="BE812" s="1686"/>
      <c r="BF812" s="215" t="s">
        <v>149</v>
      </c>
      <c r="BG812" s="42"/>
    </row>
    <row r="813" spans="1:62" ht="18" customHeight="1" x14ac:dyDescent="0.15">
      <c r="A813" s="1692" t="s">
        <v>148</v>
      </c>
      <c r="B813" s="739"/>
      <c r="C813" s="739"/>
      <c r="D813" s="739"/>
      <c r="E813" s="739"/>
      <c r="F813" s="739"/>
      <c r="G813" s="1693"/>
      <c r="H813" s="1694" t="str">
        <f>IF(SUM(I812)=0," ",SUM('報告書(１葉)'!I59)+SUM(I64)+SUM(I132)+SUM(I200)+SUM(I268)+SUM(I336)+SUM(I404)+SUM(I472)+SUM(I540)+SUM(I608)+SUM(I676)+SUM(I744)+SUM(I812))</f>
        <v xml:space="preserve"> </v>
      </c>
      <c r="I813" s="1695"/>
      <c r="J813" s="1695"/>
      <c r="K813" s="1695"/>
      <c r="L813" s="1695"/>
      <c r="M813" s="1695"/>
      <c r="N813" s="1696"/>
      <c r="O813" s="1730"/>
      <c r="P813" s="1730"/>
      <c r="Q813" s="1730"/>
      <c r="R813" s="1730"/>
      <c r="S813" s="1730"/>
      <c r="T813" s="1730"/>
      <c r="U813" s="1730"/>
      <c r="V813" s="1730"/>
      <c r="W813" s="1730"/>
      <c r="X813" s="1730"/>
      <c r="Y813" s="1730"/>
      <c r="Z813" s="1730"/>
      <c r="AA813" s="1730"/>
      <c r="AB813" s="1730"/>
      <c r="AC813" s="1730"/>
      <c r="AD813" s="1730"/>
      <c r="AE813" s="1730"/>
      <c r="AF813" s="1730"/>
      <c r="AG813" s="1730"/>
      <c r="AH813" s="1730"/>
      <c r="AI813" s="1730"/>
      <c r="AJ813" s="1730"/>
      <c r="AK813" s="1730"/>
      <c r="AL813" s="1697" t="str">
        <f>IF(SUM(AL812)=0," ",SUM('報告書(１葉)'!AL59)+SUM(AL64)+SUM(AL132)+SUM(AL200)+SUM(AL268)+SUM(AL336)+SUM(AL404)+SUM(AL472)+SUM(AL540)+SUM(AL608)+SUM(AL676)+SUM(AL744)+SUM(AL812))</f>
        <v xml:space="preserve"> </v>
      </c>
      <c r="AM813" s="1698"/>
      <c r="AN813" s="1698"/>
      <c r="AO813" s="1699"/>
      <c r="AP813" s="1703"/>
      <c r="AQ813" s="1704"/>
      <c r="AR813" s="1704"/>
      <c r="AS813" s="1704"/>
      <c r="AT813" s="1704"/>
      <c r="AU813" s="1704"/>
      <c r="AV813" s="1704"/>
      <c r="AW813" s="1704"/>
      <c r="AX813" s="241"/>
      <c r="AY813" s="1700" t="str">
        <f>IF(SUM(AY812)=0," ",SUM('報告書(１葉)'!AY59)+SUM(AY64)+SUM(AY132)+SUM(AY200)+SUM(AY268)+SUM(AY336)+SUM(AY404)+SUM(AY472)+SUM(AY540)+SUM(AY608)+SUM(AY676)+SUM(AY744)+SUM(AY812))</f>
        <v xml:space="preserve"> </v>
      </c>
      <c r="AZ813" s="1700"/>
      <c r="BA813" s="1700"/>
      <c r="BB813" s="1700"/>
      <c r="BC813" s="1700"/>
      <c r="BD813" s="1700"/>
      <c r="BE813" s="1700"/>
      <c r="BF813" s="242"/>
      <c r="BG813" s="42"/>
    </row>
    <row r="814" spans="1:62" ht="10.35" customHeight="1" x14ac:dyDescent="0.15">
      <c r="A814" s="51" t="s">
        <v>320</v>
      </c>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row>
    <row r="815" spans="1:62" ht="10.35" customHeight="1" x14ac:dyDescent="0.15">
      <c r="A815" s="51" t="s">
        <v>485</v>
      </c>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row>
    <row r="816" spans="1:62" ht="10.35" customHeight="1" x14ac:dyDescent="0.15">
      <c r="A816" s="51" t="s">
        <v>187</v>
      </c>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row>
    <row r="817" spans="1:62" ht="9.9499999999999993" customHeight="1" x14ac:dyDescent="0.15">
      <c r="A817" s="40" t="s">
        <v>482</v>
      </c>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1"/>
      <c r="AB817" s="42"/>
      <c r="AC817" s="42"/>
      <c r="AD817" s="42"/>
      <c r="AE817" s="41"/>
      <c r="AF817" s="42"/>
      <c r="AG817" s="42"/>
      <c r="AH817" s="42"/>
      <c r="AI817" s="42"/>
      <c r="AJ817" s="42"/>
      <c r="AK817" s="42"/>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row>
    <row r="818" spans="1:62" ht="9.9499999999999993" customHeight="1" x14ac:dyDescent="0.15">
      <c r="A818" s="40"/>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1"/>
      <c r="AB818" s="42"/>
      <c r="AC818" s="42"/>
      <c r="AD818" s="42"/>
      <c r="AE818" s="41"/>
      <c r="AF818" s="42"/>
      <c r="AG818" s="42"/>
      <c r="AH818" s="42"/>
      <c r="AI818" s="42"/>
      <c r="AJ818" s="42"/>
      <c r="AK818" s="42"/>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row>
    <row r="819" spans="1:62" ht="9.9499999999999993" customHeight="1" x14ac:dyDescent="0.1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row>
    <row r="820" spans="1:62" ht="9.9499999999999993" customHeight="1" x14ac:dyDescent="0.15">
      <c r="A820" s="41"/>
      <c r="B820" s="41"/>
      <c r="C820" s="41"/>
      <c r="D820" s="41"/>
      <c r="E820" s="41"/>
      <c r="F820" s="41"/>
      <c r="G820" s="41"/>
      <c r="H820" s="41"/>
      <c r="I820" s="41"/>
      <c r="J820" s="41"/>
      <c r="K820" s="41"/>
      <c r="L820" s="41"/>
      <c r="M820" s="41"/>
      <c r="N820" s="1705" t="s">
        <v>198</v>
      </c>
      <c r="O820" s="1706"/>
      <c r="P820" s="1706"/>
      <c r="Q820" s="1706"/>
      <c r="R820" s="1706"/>
      <c r="S820" s="1706"/>
      <c r="T820" s="1706"/>
      <c r="U820" s="1706"/>
      <c r="V820" s="1706"/>
      <c r="W820" s="1706"/>
      <c r="X820" s="1706"/>
      <c r="Y820" s="1706"/>
      <c r="Z820" s="1706"/>
      <c r="AA820" s="1706"/>
      <c r="AB820" s="1706"/>
      <c r="AC820" s="1706"/>
      <c r="AD820" s="1706"/>
      <c r="AE820" s="1706"/>
      <c r="AF820" s="1706"/>
      <c r="AG820" s="1706"/>
      <c r="AH820" s="1706"/>
      <c r="AI820" s="1706"/>
      <c r="AJ820" s="1706"/>
      <c r="AK820" s="1706"/>
      <c r="AL820" s="1706"/>
      <c r="AM820" s="1706"/>
      <c r="AN820" s="1706"/>
      <c r="AO820" s="1706"/>
      <c r="AP820" s="1706"/>
      <c r="AQ820" s="1706"/>
      <c r="AR820" s="1706"/>
      <c r="AS820" s="1706"/>
      <c r="AT820" s="1706"/>
      <c r="AU820" s="1706"/>
      <c r="AV820" s="42"/>
      <c r="AW820" s="42"/>
      <c r="AX820" s="42"/>
      <c r="AY820" s="42"/>
      <c r="AZ820" s="42"/>
      <c r="BA820" s="42"/>
      <c r="BB820" s="42"/>
      <c r="BC820" s="42"/>
      <c r="BD820" s="42"/>
      <c r="BE820" s="42"/>
      <c r="BF820" s="42"/>
      <c r="BG820" s="42"/>
    </row>
    <row r="821" spans="1:62" ht="9.9499999999999993" customHeight="1" x14ac:dyDescent="0.15">
      <c r="A821" s="41"/>
      <c r="B821" s="41"/>
      <c r="C821" s="41"/>
      <c r="D821" s="41"/>
      <c r="E821" s="41"/>
      <c r="F821" s="41"/>
      <c r="G821" s="41"/>
      <c r="H821" s="41"/>
      <c r="I821" s="41"/>
      <c r="J821" s="41"/>
      <c r="K821" s="41"/>
      <c r="L821" s="41"/>
      <c r="M821" s="41"/>
      <c r="N821" s="1706"/>
      <c r="O821" s="1706"/>
      <c r="P821" s="1706"/>
      <c r="Q821" s="1706"/>
      <c r="R821" s="1706"/>
      <c r="S821" s="1706"/>
      <c r="T821" s="1706"/>
      <c r="U821" s="1706"/>
      <c r="V821" s="1706"/>
      <c r="W821" s="1706"/>
      <c r="X821" s="1706"/>
      <c r="Y821" s="1706"/>
      <c r="Z821" s="1706"/>
      <c r="AA821" s="1706"/>
      <c r="AB821" s="1706"/>
      <c r="AC821" s="1706"/>
      <c r="AD821" s="1706"/>
      <c r="AE821" s="1706"/>
      <c r="AF821" s="1706"/>
      <c r="AG821" s="1706"/>
      <c r="AH821" s="1706"/>
      <c r="AI821" s="1706"/>
      <c r="AJ821" s="1706"/>
      <c r="AK821" s="1706"/>
      <c r="AL821" s="1706"/>
      <c r="AM821" s="1706"/>
      <c r="AN821" s="1706"/>
      <c r="AO821" s="1706"/>
      <c r="AP821" s="1706"/>
      <c r="AQ821" s="1706"/>
      <c r="AR821" s="1706"/>
      <c r="AS821" s="1706"/>
      <c r="AT821" s="1706"/>
      <c r="AU821" s="1706"/>
      <c r="AV821" s="42"/>
      <c r="AW821" s="42"/>
      <c r="AX821" s="42"/>
      <c r="AY821" s="42"/>
      <c r="AZ821" s="42"/>
      <c r="BA821" s="42"/>
      <c r="BB821" s="42"/>
      <c r="BC821" s="42"/>
      <c r="BD821" s="42"/>
      <c r="BE821" s="42"/>
      <c r="BF821" s="42"/>
      <c r="BG821" s="42"/>
    </row>
    <row r="822" spans="1:62" ht="9.9499999999999993" customHeight="1" x14ac:dyDescent="0.15">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c r="AA822" s="41"/>
      <c r="AB822" s="41"/>
      <c r="AC822" s="41"/>
      <c r="AD822" s="41"/>
      <c r="AE822" s="41"/>
      <c r="AF822" s="41"/>
      <c r="AG822" s="41"/>
      <c r="AH822" s="41"/>
      <c r="AI822" s="41"/>
      <c r="AJ822" s="41"/>
      <c r="AK822" s="41"/>
      <c r="AL822" s="41"/>
      <c r="AM822" s="41"/>
      <c r="AN822" s="41"/>
      <c r="AO822" s="41"/>
      <c r="AP822" s="41"/>
      <c r="AQ822" s="42"/>
      <c r="AR822" s="42"/>
      <c r="AS822" s="42"/>
      <c r="AT822" s="42"/>
      <c r="AU822" s="42"/>
      <c r="AV822" s="42"/>
      <c r="AW822" s="42"/>
      <c r="AX822" s="42"/>
      <c r="AY822" s="42"/>
      <c r="AZ822" s="42"/>
      <c r="BA822" s="42"/>
      <c r="BB822" s="214" t="s">
        <v>429</v>
      </c>
      <c r="BC822" s="42"/>
      <c r="BD822" s="42"/>
      <c r="BE822" s="42"/>
      <c r="BF822" s="42"/>
      <c r="BG822" s="42"/>
    </row>
    <row r="823" spans="1:62" ht="12" customHeight="1" x14ac:dyDescent="0.15">
      <c r="A823" s="1399" t="s">
        <v>483</v>
      </c>
      <c r="B823" s="1400"/>
      <c r="C823" s="1400"/>
      <c r="D823" s="1400"/>
      <c r="E823" s="1400"/>
      <c r="F823" s="1400"/>
      <c r="G823" s="1400"/>
      <c r="H823" s="1400"/>
      <c r="I823" s="1400"/>
      <c r="J823" s="1400"/>
      <c r="K823" s="1400"/>
      <c r="L823" s="1400"/>
      <c r="M823" s="1400"/>
      <c r="N823" s="1401"/>
      <c r="O823" s="1710">
        <f>IF(ISBLANK('報告書(１葉)'!AH11)," ",'報告書(１葉)'!AH11)</f>
        <v>0</v>
      </c>
      <c r="P823" s="1711"/>
      <c r="Q823" s="1711"/>
      <c r="R823" s="1711"/>
      <c r="S823" s="1711"/>
      <c r="T823" s="1711"/>
      <c r="U823" s="1711"/>
      <c r="V823" s="1711"/>
      <c r="W823" s="1711"/>
      <c r="X823" s="1711"/>
      <c r="Y823" s="1711"/>
      <c r="Z823" s="1711"/>
      <c r="AA823" s="1711"/>
      <c r="AB823" s="1711"/>
      <c r="AC823" s="1711"/>
      <c r="AD823" s="1711"/>
      <c r="AE823" s="1711"/>
      <c r="AF823" s="1711"/>
      <c r="AG823" s="1711"/>
      <c r="AH823" s="1711"/>
      <c r="AI823" s="1711"/>
      <c r="AJ823" s="1711"/>
      <c r="AK823" s="1711"/>
      <c r="AL823" s="1711"/>
      <c r="AM823" s="1711"/>
      <c r="AN823" s="1711"/>
      <c r="AO823" s="1711"/>
      <c r="AP823" s="1711"/>
      <c r="AQ823" s="1711"/>
      <c r="AR823" s="1711"/>
      <c r="AS823" s="1711"/>
      <c r="AT823" s="1711"/>
      <c r="AU823" s="1711"/>
      <c r="AV823" s="1711"/>
      <c r="AW823" s="1711"/>
      <c r="AX823" s="1711"/>
      <c r="AY823" s="1711"/>
      <c r="AZ823" s="1711"/>
      <c r="BA823" s="1711"/>
      <c r="BB823" s="1711"/>
      <c r="BC823" s="1711"/>
      <c r="BD823" s="1711"/>
      <c r="BE823" s="1711"/>
      <c r="BF823" s="1712"/>
      <c r="BG823" s="42"/>
    </row>
    <row r="824" spans="1:62" ht="12" customHeight="1" x14ac:dyDescent="0.15">
      <c r="A824" s="1402"/>
      <c r="B824" s="1403"/>
      <c r="C824" s="1403"/>
      <c r="D824" s="1403"/>
      <c r="E824" s="1403"/>
      <c r="F824" s="1403"/>
      <c r="G824" s="1403"/>
      <c r="H824" s="1403"/>
      <c r="I824" s="1403"/>
      <c r="J824" s="1403"/>
      <c r="K824" s="1403"/>
      <c r="L824" s="1403"/>
      <c r="M824" s="1403"/>
      <c r="N824" s="1404"/>
      <c r="O824" s="1713"/>
      <c r="P824" s="1714"/>
      <c r="Q824" s="1714"/>
      <c r="R824" s="1714"/>
      <c r="S824" s="1714"/>
      <c r="T824" s="1714"/>
      <c r="U824" s="1714"/>
      <c r="V824" s="1714"/>
      <c r="W824" s="1714"/>
      <c r="X824" s="1714"/>
      <c r="Y824" s="1714"/>
      <c r="Z824" s="1714"/>
      <c r="AA824" s="1714"/>
      <c r="AB824" s="1714"/>
      <c r="AC824" s="1714"/>
      <c r="AD824" s="1714"/>
      <c r="AE824" s="1714"/>
      <c r="AF824" s="1714"/>
      <c r="AG824" s="1714"/>
      <c r="AH824" s="1714"/>
      <c r="AI824" s="1714"/>
      <c r="AJ824" s="1714"/>
      <c r="AK824" s="1714"/>
      <c r="AL824" s="1714"/>
      <c r="AM824" s="1714"/>
      <c r="AN824" s="1714"/>
      <c r="AO824" s="1714"/>
      <c r="AP824" s="1714"/>
      <c r="AQ824" s="1714"/>
      <c r="AR824" s="1714"/>
      <c r="AS824" s="1714"/>
      <c r="AT824" s="1714"/>
      <c r="AU824" s="1714"/>
      <c r="AV824" s="1714"/>
      <c r="AW824" s="1714"/>
      <c r="AX824" s="1714"/>
      <c r="AY824" s="1714"/>
      <c r="AZ824" s="1714"/>
      <c r="BA824" s="1714"/>
      <c r="BB824" s="1714"/>
      <c r="BC824" s="1714"/>
      <c r="BD824" s="1714"/>
      <c r="BE824" s="1714"/>
      <c r="BF824" s="1715"/>
      <c r="BG824" s="42"/>
    </row>
    <row r="825" spans="1:62" ht="12" customHeight="1" x14ac:dyDescent="0.15">
      <c r="A825" s="1707"/>
      <c r="B825" s="1708"/>
      <c r="C825" s="1708"/>
      <c r="D825" s="1708"/>
      <c r="E825" s="1708"/>
      <c r="F825" s="1708"/>
      <c r="G825" s="1708"/>
      <c r="H825" s="1708"/>
      <c r="I825" s="1708"/>
      <c r="J825" s="1708"/>
      <c r="K825" s="1708"/>
      <c r="L825" s="1708"/>
      <c r="M825" s="1708"/>
      <c r="N825" s="1709"/>
      <c r="O825" s="1716"/>
      <c r="P825" s="1717"/>
      <c r="Q825" s="1717"/>
      <c r="R825" s="1717"/>
      <c r="S825" s="1717"/>
      <c r="T825" s="1717"/>
      <c r="U825" s="1717"/>
      <c r="V825" s="1717"/>
      <c r="W825" s="1717"/>
      <c r="X825" s="1717"/>
      <c r="Y825" s="1717"/>
      <c r="Z825" s="1717"/>
      <c r="AA825" s="1717"/>
      <c r="AB825" s="1717"/>
      <c r="AC825" s="1717"/>
      <c r="AD825" s="1717"/>
      <c r="AE825" s="1717"/>
      <c r="AF825" s="1717"/>
      <c r="AG825" s="1717"/>
      <c r="AH825" s="1717"/>
      <c r="AI825" s="1717"/>
      <c r="AJ825" s="1717"/>
      <c r="AK825" s="1717"/>
      <c r="AL825" s="1717"/>
      <c r="AM825" s="1717"/>
      <c r="AN825" s="1717"/>
      <c r="AO825" s="1717"/>
      <c r="AP825" s="1717"/>
      <c r="AQ825" s="1717"/>
      <c r="AR825" s="1717"/>
      <c r="AS825" s="1717"/>
      <c r="AT825" s="1717"/>
      <c r="AU825" s="1717"/>
      <c r="AV825" s="1717"/>
      <c r="AW825" s="1717"/>
      <c r="AX825" s="1717"/>
      <c r="AY825" s="1717"/>
      <c r="AZ825" s="1717"/>
      <c r="BA825" s="1717"/>
      <c r="BB825" s="1717"/>
      <c r="BC825" s="1717"/>
      <c r="BD825" s="1717"/>
      <c r="BE825" s="1717"/>
      <c r="BF825" s="1718"/>
      <c r="BG825" s="42"/>
    </row>
    <row r="826" spans="1:62" ht="8.4499999999999993" customHeight="1" x14ac:dyDescent="0.15">
      <c r="A826" s="1719" t="s">
        <v>484</v>
      </c>
      <c r="B826" s="1575"/>
      <c r="C826" s="1575"/>
      <c r="D826" s="1575"/>
      <c r="E826" s="1575"/>
      <c r="F826" s="1575"/>
      <c r="G826" s="1575"/>
      <c r="H826" s="1575"/>
      <c r="I826" s="1575"/>
      <c r="J826" s="1575"/>
      <c r="K826" s="1575"/>
      <c r="L826" s="1575"/>
      <c r="M826" s="1575"/>
      <c r="N826" s="1576"/>
      <c r="O826" s="1574" t="s">
        <v>372</v>
      </c>
      <c r="P826" s="1575"/>
      <c r="Q826" s="1575"/>
      <c r="R826" s="1575"/>
      <c r="S826" s="1575"/>
      <c r="T826" s="1575"/>
      <c r="U826" s="1575"/>
      <c r="V826" s="1575"/>
      <c r="W826" s="1575"/>
      <c r="X826" s="1575"/>
      <c r="Y826" s="1575"/>
      <c r="Z826" s="1575"/>
      <c r="AA826" s="1575"/>
      <c r="AB826" s="1575"/>
      <c r="AC826" s="1575"/>
      <c r="AD826" s="1576"/>
      <c r="AE826" s="1581" t="s">
        <v>478</v>
      </c>
      <c r="AF826" s="1582"/>
      <c r="AG826" s="1582"/>
      <c r="AH826" s="1582"/>
      <c r="AI826" s="1582"/>
      <c r="AJ826" s="1582"/>
      <c r="AK826" s="1582"/>
      <c r="AL826" s="1582"/>
      <c r="AM826" s="1582"/>
      <c r="AN826" s="1582"/>
      <c r="AO826" s="1582"/>
      <c r="AP826" s="1582"/>
      <c r="AQ826" s="1582"/>
      <c r="AR826" s="1582"/>
      <c r="AS826" s="1582"/>
      <c r="AT826" s="1582"/>
      <c r="AU826" s="1582"/>
      <c r="AV826" s="1582"/>
      <c r="AW826" s="1582"/>
      <c r="AX826" s="1582"/>
      <c r="AY826" s="1582"/>
      <c r="AZ826" s="1582"/>
      <c r="BA826" s="1582"/>
      <c r="BB826" s="1582"/>
      <c r="BC826" s="1582"/>
      <c r="BD826" s="1582"/>
      <c r="BE826" s="1582"/>
      <c r="BF826" s="1583"/>
      <c r="BG826" s="42"/>
    </row>
    <row r="827" spans="1:62" ht="8.4499999999999993" customHeight="1" x14ac:dyDescent="0.15">
      <c r="A827" s="1720"/>
      <c r="B827" s="1422"/>
      <c r="C827" s="1422"/>
      <c r="D827" s="1422"/>
      <c r="E827" s="1422"/>
      <c r="F827" s="1422"/>
      <c r="G827" s="1422"/>
      <c r="H827" s="1422"/>
      <c r="I827" s="1422"/>
      <c r="J827" s="1422"/>
      <c r="K827" s="1422"/>
      <c r="L827" s="1422"/>
      <c r="M827" s="1422"/>
      <c r="N827" s="1577"/>
      <c r="O827" s="1421"/>
      <c r="P827" s="1422"/>
      <c r="Q827" s="1422"/>
      <c r="R827" s="1422"/>
      <c r="S827" s="1422"/>
      <c r="T827" s="1422"/>
      <c r="U827" s="1422"/>
      <c r="V827" s="1422"/>
      <c r="W827" s="1422"/>
      <c r="X827" s="1422"/>
      <c r="Y827" s="1422"/>
      <c r="Z827" s="1422"/>
      <c r="AA827" s="1422"/>
      <c r="AB827" s="1422"/>
      <c r="AC827" s="1422"/>
      <c r="AD827" s="1577"/>
      <c r="AE827" s="1584"/>
      <c r="AF827" s="1585"/>
      <c r="AG827" s="1585"/>
      <c r="AH827" s="1585"/>
      <c r="AI827" s="1585"/>
      <c r="AJ827" s="1585"/>
      <c r="AK827" s="1585"/>
      <c r="AL827" s="1585"/>
      <c r="AM827" s="1585"/>
      <c r="AN827" s="1585"/>
      <c r="AO827" s="1585"/>
      <c r="AP827" s="1585"/>
      <c r="AQ827" s="1585"/>
      <c r="AR827" s="1585"/>
      <c r="AS827" s="1585"/>
      <c r="AT827" s="1585"/>
      <c r="AU827" s="1585"/>
      <c r="AV827" s="1585"/>
      <c r="AW827" s="1585"/>
      <c r="AX827" s="1585"/>
      <c r="AY827" s="1585"/>
      <c r="AZ827" s="1585"/>
      <c r="BA827" s="1585"/>
      <c r="BB827" s="1585"/>
      <c r="BC827" s="1585"/>
      <c r="BD827" s="1585"/>
      <c r="BE827" s="1585"/>
      <c r="BF827" s="1586"/>
      <c r="BG827" s="42"/>
    </row>
    <row r="828" spans="1:62" ht="8.4499999999999993" customHeight="1" x14ac:dyDescent="0.15">
      <c r="A828" s="1721"/>
      <c r="B828" s="1579"/>
      <c r="C828" s="1579"/>
      <c r="D828" s="1579"/>
      <c r="E828" s="1579"/>
      <c r="F828" s="1579"/>
      <c r="G828" s="1579"/>
      <c r="H828" s="1579"/>
      <c r="I828" s="1579"/>
      <c r="J828" s="1579"/>
      <c r="K828" s="1579"/>
      <c r="L828" s="1579"/>
      <c r="M828" s="1579"/>
      <c r="N828" s="1580"/>
      <c r="O828" s="1421"/>
      <c r="P828" s="1422"/>
      <c r="Q828" s="1422"/>
      <c r="R828" s="1422"/>
      <c r="S828" s="1422"/>
      <c r="T828" s="1422"/>
      <c r="U828" s="1422"/>
      <c r="V828" s="1422"/>
      <c r="W828" s="1422"/>
      <c r="X828" s="1422"/>
      <c r="Y828" s="1422"/>
      <c r="Z828" s="1422"/>
      <c r="AA828" s="1422"/>
      <c r="AB828" s="1422"/>
      <c r="AC828" s="1422"/>
      <c r="AD828" s="1577"/>
      <c r="AE828" s="1587"/>
      <c r="AF828" s="1588"/>
      <c r="AG828" s="1588"/>
      <c r="AH828" s="1588"/>
      <c r="AI828" s="1588"/>
      <c r="AJ828" s="1588"/>
      <c r="AK828" s="1588"/>
      <c r="AL828" s="1588"/>
      <c r="AM828" s="1588"/>
      <c r="AN828" s="1588"/>
      <c r="AO828" s="1588"/>
      <c r="AP828" s="1588"/>
      <c r="AQ828" s="1588"/>
      <c r="AR828" s="1588"/>
      <c r="AS828" s="1588"/>
      <c r="AT828" s="1588"/>
      <c r="AU828" s="1588"/>
      <c r="AV828" s="1588"/>
      <c r="AW828" s="1588"/>
      <c r="AX828" s="1588"/>
      <c r="AY828" s="1588"/>
      <c r="AZ828" s="1588"/>
      <c r="BA828" s="1588"/>
      <c r="BB828" s="1588"/>
      <c r="BC828" s="1588"/>
      <c r="BD828" s="1588"/>
      <c r="BE828" s="1588"/>
      <c r="BF828" s="1589"/>
      <c r="BG828" s="42"/>
    </row>
    <row r="829" spans="1:62" ht="12.95" customHeight="1" x14ac:dyDescent="0.15">
      <c r="A829" s="1568" t="s">
        <v>470</v>
      </c>
      <c r="B829" s="1569"/>
      <c r="C829" s="1569"/>
      <c r="D829" s="1569"/>
      <c r="E829" s="1569"/>
      <c r="F829" s="1569"/>
      <c r="G829" s="1570"/>
      <c r="H829" s="431" t="s">
        <v>472</v>
      </c>
      <c r="I829" s="431"/>
      <c r="J829" s="431"/>
      <c r="K829" s="431"/>
      <c r="L829" s="431"/>
      <c r="M829" s="431"/>
      <c r="N829" s="431"/>
      <c r="O829" s="1578"/>
      <c r="P829" s="1579"/>
      <c r="Q829" s="1579"/>
      <c r="R829" s="1579"/>
      <c r="S829" s="1579"/>
      <c r="T829" s="1579"/>
      <c r="U829" s="1579"/>
      <c r="V829" s="1579"/>
      <c r="W829" s="1579"/>
      <c r="X829" s="1579"/>
      <c r="Y829" s="1579"/>
      <c r="Z829" s="1579"/>
      <c r="AA829" s="1579"/>
      <c r="AB829" s="1579"/>
      <c r="AC829" s="1579"/>
      <c r="AD829" s="1580"/>
      <c r="AE829" s="431" t="s">
        <v>167</v>
      </c>
      <c r="AF829" s="431"/>
      <c r="AG829" s="431"/>
      <c r="AH829" s="431"/>
      <c r="AI829" s="431"/>
      <c r="AJ829" s="431"/>
      <c r="AK829" s="431"/>
      <c r="AL829" s="431" t="s">
        <v>473</v>
      </c>
      <c r="AM829" s="431"/>
      <c r="AN829" s="431"/>
      <c r="AO829" s="431"/>
      <c r="AP829" s="1571" t="s">
        <v>475</v>
      </c>
      <c r="AQ829" s="1569"/>
      <c r="AR829" s="1569"/>
      <c r="AS829" s="1569"/>
      <c r="AT829" s="1569"/>
      <c r="AU829" s="1569"/>
      <c r="AV829" s="1569"/>
      <c r="AW829" s="1569"/>
      <c r="AX829" s="1572"/>
      <c r="AY829" s="1572"/>
      <c r="AZ829" s="1572"/>
      <c r="BA829" s="1572"/>
      <c r="BB829" s="1572"/>
      <c r="BC829" s="1572"/>
      <c r="BD829" s="1572"/>
      <c r="BE829" s="1572"/>
      <c r="BF829" s="1573"/>
      <c r="BG829" s="42"/>
    </row>
    <row r="830" spans="1:62" ht="12.95" customHeight="1" x14ac:dyDescent="0.15">
      <c r="A830" s="1641"/>
      <c r="B830" s="1642"/>
      <c r="C830" s="1642"/>
      <c r="D830" s="1642"/>
      <c r="E830" s="1642"/>
      <c r="F830" s="1642"/>
      <c r="G830" s="1642"/>
      <c r="H830" s="963"/>
      <c r="I830" s="964"/>
      <c r="J830" s="964"/>
      <c r="K830" s="964"/>
      <c r="L830" s="964"/>
      <c r="M830" s="964"/>
      <c r="N830" s="965"/>
      <c r="O830" s="1725"/>
      <c r="P830" s="1725"/>
      <c r="Q830" s="1725"/>
      <c r="R830" s="1725"/>
      <c r="S830" s="1725"/>
      <c r="T830" s="1725"/>
      <c r="U830" s="1725"/>
      <c r="V830" s="1725"/>
      <c r="W830" s="1725"/>
      <c r="X830" s="1725"/>
      <c r="Y830" s="1725"/>
      <c r="Z830" s="1725"/>
      <c r="AA830" s="1725"/>
      <c r="AB830" s="1725"/>
      <c r="AC830" s="1725"/>
      <c r="AD830" s="1725"/>
      <c r="AE830" s="1590"/>
      <c r="AF830" s="1591"/>
      <c r="AG830" s="1591"/>
      <c r="AH830" s="1591"/>
      <c r="AI830" s="1591"/>
      <c r="AJ830" s="1591"/>
      <c r="AK830" s="1591"/>
      <c r="AL830" s="1592"/>
      <c r="AM830" s="1593"/>
      <c r="AN830" s="1593"/>
      <c r="AO830" s="1594"/>
      <c r="AP830" s="1595"/>
      <c r="AQ830" s="1595"/>
      <c r="AR830" s="1595"/>
      <c r="AS830" s="1595"/>
      <c r="AT830" s="1595"/>
      <c r="AU830" s="1595"/>
      <c r="AV830" s="1595"/>
      <c r="AW830" s="1595"/>
      <c r="AX830" s="238" t="s">
        <v>386</v>
      </c>
      <c r="AY830" s="1595"/>
      <c r="AZ830" s="1595"/>
      <c r="BA830" s="1595"/>
      <c r="BB830" s="1595"/>
      <c r="BC830" s="1595"/>
      <c r="BD830" s="1595"/>
      <c r="BE830" s="1595"/>
      <c r="BF830" s="1595"/>
      <c r="BG830" s="45"/>
      <c r="BH830" s="80"/>
      <c r="BI830" s="80"/>
      <c r="BJ830" s="80"/>
    </row>
    <row r="831" spans="1:62" ht="12.95" customHeight="1" x14ac:dyDescent="0.15">
      <c r="A831" s="1643"/>
      <c r="B831" s="1644"/>
      <c r="C831" s="1644"/>
      <c r="D831" s="1644"/>
      <c r="E831" s="1644"/>
      <c r="F831" s="1644"/>
      <c r="G831" s="1644"/>
      <c r="H831" s="1722"/>
      <c r="I831" s="1723"/>
      <c r="J831" s="1723"/>
      <c r="K831" s="1723"/>
      <c r="L831" s="1723"/>
      <c r="M831" s="1723"/>
      <c r="N831" s="1724"/>
      <c r="O831" s="1726"/>
      <c r="P831" s="1726"/>
      <c r="Q831" s="1726"/>
      <c r="R831" s="1726"/>
      <c r="S831" s="1726"/>
      <c r="T831" s="1726"/>
      <c r="U831" s="1726"/>
      <c r="V831" s="1726"/>
      <c r="W831" s="1726"/>
      <c r="X831" s="1726"/>
      <c r="Y831" s="1726"/>
      <c r="Z831" s="1726"/>
      <c r="AA831" s="1726"/>
      <c r="AB831" s="1726"/>
      <c r="AC831" s="1726"/>
      <c r="AD831" s="1726"/>
      <c r="AE831" s="1592"/>
      <c r="AF831" s="1593"/>
      <c r="AG831" s="1593"/>
      <c r="AH831" s="1593"/>
      <c r="AI831" s="1593"/>
      <c r="AJ831" s="1593"/>
      <c r="AK831" s="1593"/>
      <c r="AL831" s="1592"/>
      <c r="AM831" s="1593"/>
      <c r="AN831" s="1593"/>
      <c r="AO831" s="1594"/>
      <c r="AP831" s="1595"/>
      <c r="AQ831" s="1595"/>
      <c r="AR831" s="1595"/>
      <c r="AS831" s="1595"/>
      <c r="AT831" s="1595"/>
      <c r="AU831" s="1595"/>
      <c r="AV831" s="1595"/>
      <c r="AW831" s="1595"/>
      <c r="AX831" s="238" t="s">
        <v>386</v>
      </c>
      <c r="AY831" s="1595"/>
      <c r="AZ831" s="1595"/>
      <c r="BA831" s="1595"/>
      <c r="BB831" s="1595"/>
      <c r="BC831" s="1595"/>
      <c r="BD831" s="1595"/>
      <c r="BE831" s="1595"/>
      <c r="BF831" s="1595"/>
      <c r="BG831" s="45"/>
      <c r="BH831" s="80"/>
      <c r="BI831" s="80"/>
      <c r="BJ831" s="80"/>
    </row>
    <row r="832" spans="1:62" ht="12.95" customHeight="1" x14ac:dyDescent="0.15">
      <c r="A832" s="1643"/>
      <c r="B832" s="1644"/>
      <c r="C832" s="1644"/>
      <c r="D832" s="1644"/>
      <c r="E832" s="1644"/>
      <c r="F832" s="1644"/>
      <c r="G832" s="1644"/>
      <c r="H832" s="1722"/>
      <c r="I832" s="1723"/>
      <c r="J832" s="1723"/>
      <c r="K832" s="1723"/>
      <c r="L832" s="1723"/>
      <c r="M832" s="1723"/>
      <c r="N832" s="1724"/>
      <c r="O832" s="1726"/>
      <c r="P832" s="1726"/>
      <c r="Q832" s="1726"/>
      <c r="R832" s="1726"/>
      <c r="S832" s="1726"/>
      <c r="T832" s="1726"/>
      <c r="U832" s="1726"/>
      <c r="V832" s="1726"/>
      <c r="W832" s="1726"/>
      <c r="X832" s="1726"/>
      <c r="Y832" s="1726"/>
      <c r="Z832" s="1726"/>
      <c r="AA832" s="1726"/>
      <c r="AB832" s="1726"/>
      <c r="AC832" s="1726"/>
      <c r="AD832" s="1726"/>
      <c r="AE832" s="1592"/>
      <c r="AF832" s="1593"/>
      <c r="AG832" s="1593"/>
      <c r="AH832" s="1593"/>
      <c r="AI832" s="1593"/>
      <c r="AJ832" s="1593"/>
      <c r="AK832" s="1593"/>
      <c r="AL832" s="1592"/>
      <c r="AM832" s="1593"/>
      <c r="AN832" s="1593"/>
      <c r="AO832" s="1594"/>
      <c r="AP832" s="1595"/>
      <c r="AQ832" s="1595"/>
      <c r="AR832" s="1595"/>
      <c r="AS832" s="1595"/>
      <c r="AT832" s="1595"/>
      <c r="AU832" s="1595"/>
      <c r="AV832" s="1595"/>
      <c r="AW832" s="1595"/>
      <c r="AX832" s="238" t="s">
        <v>386</v>
      </c>
      <c r="AY832" s="1595"/>
      <c r="AZ832" s="1595"/>
      <c r="BA832" s="1595"/>
      <c r="BB832" s="1595"/>
      <c r="BC832" s="1595"/>
      <c r="BD832" s="1595"/>
      <c r="BE832" s="1595"/>
      <c r="BF832" s="1595"/>
      <c r="BG832" s="45"/>
      <c r="BH832" s="80"/>
      <c r="BI832" s="80"/>
      <c r="BJ832" s="80"/>
    </row>
    <row r="833" spans="1:62" ht="12.95" customHeight="1" x14ac:dyDescent="0.15">
      <c r="A833" s="1648"/>
      <c r="B833" s="1649"/>
      <c r="C833" s="1649"/>
      <c r="D833" s="1649"/>
      <c r="E833" s="1649"/>
      <c r="F833" s="1649"/>
      <c r="G833" s="1649"/>
      <c r="H833" s="1722"/>
      <c r="I833" s="1723"/>
      <c r="J833" s="1723"/>
      <c r="K833" s="1723"/>
      <c r="L833" s="1723"/>
      <c r="M833" s="1723"/>
      <c r="N833" s="1724"/>
      <c r="O833" s="1727"/>
      <c r="P833" s="1727"/>
      <c r="Q833" s="1727"/>
      <c r="R833" s="1727"/>
      <c r="S833" s="1727"/>
      <c r="T833" s="1727"/>
      <c r="U833" s="1727"/>
      <c r="V833" s="1727"/>
      <c r="W833" s="1727"/>
      <c r="X833" s="1727"/>
      <c r="Y833" s="1727"/>
      <c r="Z833" s="1727"/>
      <c r="AA833" s="1727"/>
      <c r="AB833" s="1727"/>
      <c r="AC833" s="1727"/>
      <c r="AD833" s="1727"/>
      <c r="AE833" s="1592"/>
      <c r="AF833" s="1593"/>
      <c r="AG833" s="1593"/>
      <c r="AH833" s="1593"/>
      <c r="AI833" s="1593"/>
      <c r="AJ833" s="1593"/>
      <c r="AK833" s="1593"/>
      <c r="AL833" s="1592"/>
      <c r="AM833" s="1593"/>
      <c r="AN833" s="1593"/>
      <c r="AO833" s="1594"/>
      <c r="AP833" s="1595"/>
      <c r="AQ833" s="1595"/>
      <c r="AR833" s="1595"/>
      <c r="AS833" s="1595"/>
      <c r="AT833" s="1595"/>
      <c r="AU833" s="1595"/>
      <c r="AV833" s="1595"/>
      <c r="AW833" s="1595"/>
      <c r="AX833" s="238" t="s">
        <v>386</v>
      </c>
      <c r="AY833" s="1595"/>
      <c r="AZ833" s="1595"/>
      <c r="BA833" s="1595"/>
      <c r="BB833" s="1595"/>
      <c r="BC833" s="1595"/>
      <c r="BD833" s="1595"/>
      <c r="BE833" s="1595"/>
      <c r="BF833" s="1595"/>
      <c r="BG833" s="45"/>
      <c r="BH833" s="80"/>
      <c r="BI833" s="80"/>
      <c r="BJ833" s="80"/>
    </row>
    <row r="834" spans="1:62" ht="12.95" customHeight="1" x14ac:dyDescent="0.15">
      <c r="A834" s="1650"/>
      <c r="B834" s="1651"/>
      <c r="C834" s="1651"/>
      <c r="D834" s="1651"/>
      <c r="E834" s="1651"/>
      <c r="F834" s="1651"/>
      <c r="G834" s="1651"/>
      <c r="H834" s="966"/>
      <c r="I834" s="967"/>
      <c r="J834" s="967"/>
      <c r="K834" s="967"/>
      <c r="L834" s="967"/>
      <c r="M834" s="967"/>
      <c r="N834" s="968"/>
      <c r="O834" s="1728"/>
      <c r="P834" s="1728"/>
      <c r="Q834" s="1728"/>
      <c r="R834" s="1728"/>
      <c r="S834" s="1728"/>
      <c r="T834" s="1728"/>
      <c r="U834" s="1728"/>
      <c r="V834" s="1728"/>
      <c r="W834" s="1728"/>
      <c r="X834" s="1728"/>
      <c r="Y834" s="1728"/>
      <c r="Z834" s="1728"/>
      <c r="AA834" s="1728"/>
      <c r="AB834" s="1728"/>
      <c r="AC834" s="1728"/>
      <c r="AD834" s="1728"/>
      <c r="AE834" s="1592"/>
      <c r="AF834" s="1593"/>
      <c r="AG834" s="1593"/>
      <c r="AH834" s="1593"/>
      <c r="AI834" s="1593"/>
      <c r="AJ834" s="1593"/>
      <c r="AK834" s="1593"/>
      <c r="AL834" s="1592"/>
      <c r="AM834" s="1593"/>
      <c r="AN834" s="1593"/>
      <c r="AO834" s="1594"/>
      <c r="AP834" s="1595"/>
      <c r="AQ834" s="1595"/>
      <c r="AR834" s="1595"/>
      <c r="AS834" s="1595"/>
      <c r="AT834" s="1595"/>
      <c r="AU834" s="1595"/>
      <c r="AV834" s="1595"/>
      <c r="AW834" s="1595"/>
      <c r="AX834" s="238" t="s">
        <v>386</v>
      </c>
      <c r="AY834" s="1595"/>
      <c r="AZ834" s="1595"/>
      <c r="BA834" s="1595"/>
      <c r="BB834" s="1595"/>
      <c r="BC834" s="1595"/>
      <c r="BD834" s="1595"/>
      <c r="BE834" s="1595"/>
      <c r="BF834" s="1595"/>
      <c r="BG834" s="45"/>
      <c r="BH834" s="80"/>
      <c r="BI834" s="80"/>
      <c r="BJ834" s="80"/>
    </row>
    <row r="835" spans="1:62" ht="12.95" customHeight="1" x14ac:dyDescent="0.15">
      <c r="A835" s="1641"/>
      <c r="B835" s="1642"/>
      <c r="C835" s="1642"/>
      <c r="D835" s="1642"/>
      <c r="E835" s="1642"/>
      <c r="F835" s="1642"/>
      <c r="G835" s="1642"/>
      <c r="H835" s="963"/>
      <c r="I835" s="964"/>
      <c r="J835" s="964"/>
      <c r="K835" s="964"/>
      <c r="L835" s="964"/>
      <c r="M835" s="964"/>
      <c r="N835" s="965"/>
      <c r="O835" s="1725"/>
      <c r="P835" s="1725"/>
      <c r="Q835" s="1725"/>
      <c r="R835" s="1725"/>
      <c r="S835" s="1725"/>
      <c r="T835" s="1725"/>
      <c r="U835" s="1725"/>
      <c r="V835" s="1725"/>
      <c r="W835" s="1725"/>
      <c r="X835" s="1725"/>
      <c r="Y835" s="1725"/>
      <c r="Z835" s="1725"/>
      <c r="AA835" s="1725"/>
      <c r="AB835" s="1725"/>
      <c r="AC835" s="1725"/>
      <c r="AD835" s="1725"/>
      <c r="AE835" s="1592"/>
      <c r="AF835" s="1593"/>
      <c r="AG835" s="1593"/>
      <c r="AH835" s="1593"/>
      <c r="AI835" s="1593"/>
      <c r="AJ835" s="1593"/>
      <c r="AK835" s="1594"/>
      <c r="AL835" s="1592"/>
      <c r="AM835" s="1593"/>
      <c r="AN835" s="1593"/>
      <c r="AO835" s="1594"/>
      <c r="AP835" s="1595"/>
      <c r="AQ835" s="1595"/>
      <c r="AR835" s="1595"/>
      <c r="AS835" s="1595"/>
      <c r="AT835" s="1595"/>
      <c r="AU835" s="1595"/>
      <c r="AV835" s="1595"/>
      <c r="AW835" s="1595"/>
      <c r="AX835" s="238" t="s">
        <v>386</v>
      </c>
      <c r="AY835" s="1595"/>
      <c r="AZ835" s="1595"/>
      <c r="BA835" s="1595"/>
      <c r="BB835" s="1595"/>
      <c r="BC835" s="1595"/>
      <c r="BD835" s="1595"/>
      <c r="BE835" s="1595"/>
      <c r="BF835" s="1595"/>
      <c r="BG835" s="45"/>
      <c r="BH835" s="80"/>
      <c r="BI835" s="80"/>
      <c r="BJ835" s="80"/>
    </row>
    <row r="836" spans="1:62" ht="12.95" customHeight="1" x14ac:dyDescent="0.15">
      <c r="A836" s="1643"/>
      <c r="B836" s="1644"/>
      <c r="C836" s="1644"/>
      <c r="D836" s="1644"/>
      <c r="E836" s="1644"/>
      <c r="F836" s="1644"/>
      <c r="G836" s="1644"/>
      <c r="H836" s="1722"/>
      <c r="I836" s="1723"/>
      <c r="J836" s="1723"/>
      <c r="K836" s="1723"/>
      <c r="L836" s="1723"/>
      <c r="M836" s="1723"/>
      <c r="N836" s="1724"/>
      <c r="O836" s="1726"/>
      <c r="P836" s="1726"/>
      <c r="Q836" s="1726"/>
      <c r="R836" s="1726"/>
      <c r="S836" s="1726"/>
      <c r="T836" s="1726"/>
      <c r="U836" s="1726"/>
      <c r="V836" s="1726"/>
      <c r="W836" s="1726"/>
      <c r="X836" s="1726"/>
      <c r="Y836" s="1726"/>
      <c r="Z836" s="1726"/>
      <c r="AA836" s="1726"/>
      <c r="AB836" s="1726"/>
      <c r="AC836" s="1726"/>
      <c r="AD836" s="1726"/>
      <c r="AE836" s="1592"/>
      <c r="AF836" s="1593"/>
      <c r="AG836" s="1593"/>
      <c r="AH836" s="1593"/>
      <c r="AI836" s="1593"/>
      <c r="AJ836" s="1593"/>
      <c r="AK836" s="1594"/>
      <c r="AL836" s="1592"/>
      <c r="AM836" s="1593"/>
      <c r="AN836" s="1593"/>
      <c r="AO836" s="1594"/>
      <c r="AP836" s="1595"/>
      <c r="AQ836" s="1595"/>
      <c r="AR836" s="1595"/>
      <c r="AS836" s="1595"/>
      <c r="AT836" s="1595"/>
      <c r="AU836" s="1595"/>
      <c r="AV836" s="1595"/>
      <c r="AW836" s="1595"/>
      <c r="AX836" s="238" t="s">
        <v>386</v>
      </c>
      <c r="AY836" s="1595"/>
      <c r="AZ836" s="1595"/>
      <c r="BA836" s="1595"/>
      <c r="BB836" s="1595"/>
      <c r="BC836" s="1595"/>
      <c r="BD836" s="1595"/>
      <c r="BE836" s="1595"/>
      <c r="BF836" s="1595"/>
      <c r="BG836" s="45"/>
      <c r="BH836" s="80"/>
      <c r="BI836" s="80"/>
      <c r="BJ836" s="80"/>
    </row>
    <row r="837" spans="1:62" ht="12.95" customHeight="1" x14ac:dyDescent="0.15">
      <c r="A837" s="1643"/>
      <c r="B837" s="1644"/>
      <c r="C837" s="1644"/>
      <c r="D837" s="1644"/>
      <c r="E837" s="1644"/>
      <c r="F837" s="1644"/>
      <c r="G837" s="1644"/>
      <c r="H837" s="1722"/>
      <c r="I837" s="1723"/>
      <c r="J837" s="1723"/>
      <c r="K837" s="1723"/>
      <c r="L837" s="1723"/>
      <c r="M837" s="1723"/>
      <c r="N837" s="1724"/>
      <c r="O837" s="1726"/>
      <c r="P837" s="1726"/>
      <c r="Q837" s="1726"/>
      <c r="R837" s="1726"/>
      <c r="S837" s="1726"/>
      <c r="T837" s="1726"/>
      <c r="U837" s="1726"/>
      <c r="V837" s="1726"/>
      <c r="W837" s="1726"/>
      <c r="X837" s="1726"/>
      <c r="Y837" s="1726"/>
      <c r="Z837" s="1726"/>
      <c r="AA837" s="1726"/>
      <c r="AB837" s="1726"/>
      <c r="AC837" s="1726"/>
      <c r="AD837" s="1726"/>
      <c r="AE837" s="1592"/>
      <c r="AF837" s="1593"/>
      <c r="AG837" s="1593"/>
      <c r="AH837" s="1593"/>
      <c r="AI837" s="1593"/>
      <c r="AJ837" s="1593"/>
      <c r="AK837" s="1594"/>
      <c r="AL837" s="1592"/>
      <c r="AM837" s="1593"/>
      <c r="AN837" s="1593"/>
      <c r="AO837" s="1594"/>
      <c r="AP837" s="1595"/>
      <c r="AQ837" s="1595"/>
      <c r="AR837" s="1595"/>
      <c r="AS837" s="1595"/>
      <c r="AT837" s="1595"/>
      <c r="AU837" s="1595"/>
      <c r="AV837" s="1595"/>
      <c r="AW837" s="1595"/>
      <c r="AX837" s="238" t="s">
        <v>386</v>
      </c>
      <c r="AY837" s="1595"/>
      <c r="AZ837" s="1595"/>
      <c r="BA837" s="1595"/>
      <c r="BB837" s="1595"/>
      <c r="BC837" s="1595"/>
      <c r="BD837" s="1595"/>
      <c r="BE837" s="1595"/>
      <c r="BF837" s="1595"/>
      <c r="BG837" s="45"/>
      <c r="BH837" s="80"/>
      <c r="BI837" s="80"/>
      <c r="BJ837" s="80"/>
    </row>
    <row r="838" spans="1:62" ht="12.95" customHeight="1" x14ac:dyDescent="0.15">
      <c r="A838" s="1648"/>
      <c r="B838" s="1649"/>
      <c r="C838" s="1649"/>
      <c r="D838" s="1649"/>
      <c r="E838" s="1649"/>
      <c r="F838" s="1649"/>
      <c r="G838" s="1649"/>
      <c r="H838" s="1722"/>
      <c r="I838" s="1723"/>
      <c r="J838" s="1723"/>
      <c r="K838" s="1723"/>
      <c r="L838" s="1723"/>
      <c r="M838" s="1723"/>
      <c r="N838" s="1724"/>
      <c r="O838" s="1727"/>
      <c r="P838" s="1727"/>
      <c r="Q838" s="1727"/>
      <c r="R838" s="1727"/>
      <c r="S838" s="1727"/>
      <c r="T838" s="1727"/>
      <c r="U838" s="1727"/>
      <c r="V838" s="1727"/>
      <c r="W838" s="1727"/>
      <c r="X838" s="1727"/>
      <c r="Y838" s="1727"/>
      <c r="Z838" s="1727"/>
      <c r="AA838" s="1727"/>
      <c r="AB838" s="1727"/>
      <c r="AC838" s="1727"/>
      <c r="AD838" s="1727"/>
      <c r="AE838" s="1592"/>
      <c r="AF838" s="1593"/>
      <c r="AG838" s="1593"/>
      <c r="AH838" s="1593"/>
      <c r="AI838" s="1593"/>
      <c r="AJ838" s="1593"/>
      <c r="AK838" s="1594"/>
      <c r="AL838" s="1592"/>
      <c r="AM838" s="1593"/>
      <c r="AN838" s="1593"/>
      <c r="AO838" s="1594"/>
      <c r="AP838" s="1595"/>
      <c r="AQ838" s="1595"/>
      <c r="AR838" s="1595"/>
      <c r="AS838" s="1595"/>
      <c r="AT838" s="1595"/>
      <c r="AU838" s="1595"/>
      <c r="AV838" s="1595"/>
      <c r="AW838" s="1595"/>
      <c r="AX838" s="238" t="s">
        <v>386</v>
      </c>
      <c r="AY838" s="1595"/>
      <c r="AZ838" s="1595"/>
      <c r="BA838" s="1595"/>
      <c r="BB838" s="1595"/>
      <c r="BC838" s="1595"/>
      <c r="BD838" s="1595"/>
      <c r="BE838" s="1595"/>
      <c r="BF838" s="1595"/>
      <c r="BG838" s="45"/>
      <c r="BH838" s="80"/>
      <c r="BI838" s="80"/>
      <c r="BJ838" s="80"/>
    </row>
    <row r="839" spans="1:62" ht="12.95" customHeight="1" x14ac:dyDescent="0.15">
      <c r="A839" s="1650"/>
      <c r="B839" s="1651"/>
      <c r="C839" s="1651"/>
      <c r="D839" s="1651"/>
      <c r="E839" s="1651"/>
      <c r="F839" s="1651"/>
      <c r="G839" s="1651"/>
      <c r="H839" s="966"/>
      <c r="I839" s="967"/>
      <c r="J839" s="967"/>
      <c r="K839" s="967"/>
      <c r="L839" s="967"/>
      <c r="M839" s="967"/>
      <c r="N839" s="968"/>
      <c r="O839" s="1728"/>
      <c r="P839" s="1728"/>
      <c r="Q839" s="1728"/>
      <c r="R839" s="1728"/>
      <c r="S839" s="1728"/>
      <c r="T839" s="1728"/>
      <c r="U839" s="1728"/>
      <c r="V839" s="1728"/>
      <c r="W839" s="1728"/>
      <c r="X839" s="1728"/>
      <c r="Y839" s="1728"/>
      <c r="Z839" s="1728"/>
      <c r="AA839" s="1728"/>
      <c r="AB839" s="1728"/>
      <c r="AC839" s="1728"/>
      <c r="AD839" s="1728"/>
      <c r="AE839" s="1592"/>
      <c r="AF839" s="1593"/>
      <c r="AG839" s="1593"/>
      <c r="AH839" s="1593"/>
      <c r="AI839" s="1593"/>
      <c r="AJ839" s="1593"/>
      <c r="AK839" s="1594"/>
      <c r="AL839" s="1592"/>
      <c r="AM839" s="1593"/>
      <c r="AN839" s="1593"/>
      <c r="AO839" s="1594"/>
      <c r="AP839" s="1595"/>
      <c r="AQ839" s="1595"/>
      <c r="AR839" s="1595"/>
      <c r="AS839" s="1595"/>
      <c r="AT839" s="1595"/>
      <c r="AU839" s="1595"/>
      <c r="AV839" s="1595"/>
      <c r="AW839" s="1595"/>
      <c r="AX839" s="238" t="s">
        <v>386</v>
      </c>
      <c r="AY839" s="1595"/>
      <c r="AZ839" s="1595"/>
      <c r="BA839" s="1595"/>
      <c r="BB839" s="1595"/>
      <c r="BC839" s="1595"/>
      <c r="BD839" s="1595"/>
      <c r="BE839" s="1595"/>
      <c r="BF839" s="1595"/>
      <c r="BG839" s="45"/>
      <c r="BH839" s="80"/>
      <c r="BI839" s="80"/>
      <c r="BJ839" s="80"/>
    </row>
    <row r="840" spans="1:62" ht="12.95" customHeight="1" x14ac:dyDescent="0.15">
      <c r="A840" s="1641"/>
      <c r="B840" s="1642"/>
      <c r="C840" s="1642"/>
      <c r="D840" s="1642"/>
      <c r="E840" s="1642"/>
      <c r="F840" s="1642"/>
      <c r="G840" s="1642"/>
      <c r="H840" s="963"/>
      <c r="I840" s="964"/>
      <c r="J840" s="964"/>
      <c r="K840" s="964"/>
      <c r="L840" s="964"/>
      <c r="M840" s="964"/>
      <c r="N840" s="965"/>
      <c r="O840" s="1725"/>
      <c r="P840" s="1725"/>
      <c r="Q840" s="1725"/>
      <c r="R840" s="1725"/>
      <c r="S840" s="1725"/>
      <c r="T840" s="1725"/>
      <c r="U840" s="1725"/>
      <c r="V840" s="1725"/>
      <c r="W840" s="1725"/>
      <c r="X840" s="1725"/>
      <c r="Y840" s="1725"/>
      <c r="Z840" s="1725"/>
      <c r="AA840" s="1725"/>
      <c r="AB840" s="1725"/>
      <c r="AC840" s="1725"/>
      <c r="AD840" s="1725"/>
      <c r="AE840" s="1592"/>
      <c r="AF840" s="1593"/>
      <c r="AG840" s="1593"/>
      <c r="AH840" s="1593"/>
      <c r="AI840" s="1593"/>
      <c r="AJ840" s="1593"/>
      <c r="AK840" s="1594"/>
      <c r="AL840" s="1592"/>
      <c r="AM840" s="1593"/>
      <c r="AN840" s="1593"/>
      <c r="AO840" s="1594"/>
      <c r="AP840" s="1595"/>
      <c r="AQ840" s="1595"/>
      <c r="AR840" s="1595"/>
      <c r="AS840" s="1595"/>
      <c r="AT840" s="1595"/>
      <c r="AU840" s="1595"/>
      <c r="AV840" s="1595"/>
      <c r="AW840" s="1595"/>
      <c r="AX840" s="238" t="s">
        <v>386</v>
      </c>
      <c r="AY840" s="1595"/>
      <c r="AZ840" s="1595"/>
      <c r="BA840" s="1595"/>
      <c r="BB840" s="1595"/>
      <c r="BC840" s="1595"/>
      <c r="BD840" s="1595"/>
      <c r="BE840" s="1595"/>
      <c r="BF840" s="1595"/>
      <c r="BG840" s="45"/>
      <c r="BH840" s="80"/>
      <c r="BI840" s="80"/>
      <c r="BJ840" s="80"/>
    </row>
    <row r="841" spans="1:62" ht="12.95" customHeight="1" x14ac:dyDescent="0.15">
      <c r="A841" s="1643"/>
      <c r="B841" s="1644"/>
      <c r="C841" s="1644"/>
      <c r="D841" s="1644"/>
      <c r="E841" s="1644"/>
      <c r="F841" s="1644"/>
      <c r="G841" s="1644"/>
      <c r="H841" s="1722"/>
      <c r="I841" s="1723"/>
      <c r="J841" s="1723"/>
      <c r="K841" s="1723"/>
      <c r="L841" s="1723"/>
      <c r="M841" s="1723"/>
      <c r="N841" s="1724"/>
      <c r="O841" s="1726"/>
      <c r="P841" s="1726"/>
      <c r="Q841" s="1726"/>
      <c r="R841" s="1726"/>
      <c r="S841" s="1726"/>
      <c r="T841" s="1726"/>
      <c r="U841" s="1726"/>
      <c r="V841" s="1726"/>
      <c r="W841" s="1726"/>
      <c r="X841" s="1726"/>
      <c r="Y841" s="1726"/>
      <c r="Z841" s="1726"/>
      <c r="AA841" s="1726"/>
      <c r="AB841" s="1726"/>
      <c r="AC841" s="1726"/>
      <c r="AD841" s="1726"/>
      <c r="AE841" s="1592"/>
      <c r="AF841" s="1593"/>
      <c r="AG841" s="1593"/>
      <c r="AH841" s="1593"/>
      <c r="AI841" s="1593"/>
      <c r="AJ841" s="1593"/>
      <c r="AK841" s="1594"/>
      <c r="AL841" s="1592"/>
      <c r="AM841" s="1593"/>
      <c r="AN841" s="1593"/>
      <c r="AO841" s="1594"/>
      <c r="AP841" s="1595"/>
      <c r="AQ841" s="1595"/>
      <c r="AR841" s="1595"/>
      <c r="AS841" s="1595"/>
      <c r="AT841" s="1595"/>
      <c r="AU841" s="1595"/>
      <c r="AV841" s="1595"/>
      <c r="AW841" s="1595"/>
      <c r="AX841" s="238" t="s">
        <v>386</v>
      </c>
      <c r="AY841" s="1595"/>
      <c r="AZ841" s="1595"/>
      <c r="BA841" s="1595"/>
      <c r="BB841" s="1595"/>
      <c r="BC841" s="1595"/>
      <c r="BD841" s="1595"/>
      <c r="BE841" s="1595"/>
      <c r="BF841" s="1595"/>
      <c r="BG841" s="45"/>
      <c r="BH841" s="80"/>
      <c r="BI841" s="80"/>
      <c r="BJ841" s="80"/>
    </row>
    <row r="842" spans="1:62" ht="12.95" customHeight="1" x14ac:dyDescent="0.15">
      <c r="A842" s="1643"/>
      <c r="B842" s="1644"/>
      <c r="C842" s="1644"/>
      <c r="D842" s="1644"/>
      <c r="E842" s="1644"/>
      <c r="F842" s="1644"/>
      <c r="G842" s="1644"/>
      <c r="H842" s="1722"/>
      <c r="I842" s="1723"/>
      <c r="J842" s="1723"/>
      <c r="K842" s="1723"/>
      <c r="L842" s="1723"/>
      <c r="M842" s="1723"/>
      <c r="N842" s="1724"/>
      <c r="O842" s="1726"/>
      <c r="P842" s="1726"/>
      <c r="Q842" s="1726"/>
      <c r="R842" s="1726"/>
      <c r="S842" s="1726"/>
      <c r="T842" s="1726"/>
      <c r="U842" s="1726"/>
      <c r="V842" s="1726"/>
      <c r="W842" s="1726"/>
      <c r="X842" s="1726"/>
      <c r="Y842" s="1726"/>
      <c r="Z842" s="1726"/>
      <c r="AA842" s="1726"/>
      <c r="AB842" s="1726"/>
      <c r="AC842" s="1726"/>
      <c r="AD842" s="1726"/>
      <c r="AE842" s="1592"/>
      <c r="AF842" s="1593"/>
      <c r="AG842" s="1593"/>
      <c r="AH842" s="1593"/>
      <c r="AI842" s="1593"/>
      <c r="AJ842" s="1593"/>
      <c r="AK842" s="1594"/>
      <c r="AL842" s="1592"/>
      <c r="AM842" s="1593"/>
      <c r="AN842" s="1593"/>
      <c r="AO842" s="1594"/>
      <c r="AP842" s="1595"/>
      <c r="AQ842" s="1595"/>
      <c r="AR842" s="1595"/>
      <c r="AS842" s="1595"/>
      <c r="AT842" s="1595"/>
      <c r="AU842" s="1595"/>
      <c r="AV842" s="1595"/>
      <c r="AW842" s="1595"/>
      <c r="AX842" s="238" t="s">
        <v>386</v>
      </c>
      <c r="AY842" s="1595"/>
      <c r="AZ842" s="1595"/>
      <c r="BA842" s="1595"/>
      <c r="BB842" s="1595"/>
      <c r="BC842" s="1595"/>
      <c r="BD842" s="1595"/>
      <c r="BE842" s="1595"/>
      <c r="BF842" s="1595"/>
      <c r="BG842" s="45"/>
      <c r="BH842" s="80"/>
      <c r="BI842" s="80"/>
      <c r="BJ842" s="80"/>
    </row>
    <row r="843" spans="1:62" ht="12.95" customHeight="1" x14ac:dyDescent="0.15">
      <c r="A843" s="1648"/>
      <c r="B843" s="1649"/>
      <c r="C843" s="1649"/>
      <c r="D843" s="1649"/>
      <c r="E843" s="1649"/>
      <c r="F843" s="1649"/>
      <c r="G843" s="1649"/>
      <c r="H843" s="1722"/>
      <c r="I843" s="1723"/>
      <c r="J843" s="1723"/>
      <c r="K843" s="1723"/>
      <c r="L843" s="1723"/>
      <c r="M843" s="1723"/>
      <c r="N843" s="1724"/>
      <c r="O843" s="1727"/>
      <c r="P843" s="1727"/>
      <c r="Q843" s="1727"/>
      <c r="R843" s="1727"/>
      <c r="S843" s="1727"/>
      <c r="T843" s="1727"/>
      <c r="U843" s="1727"/>
      <c r="V843" s="1727"/>
      <c r="W843" s="1727"/>
      <c r="X843" s="1727"/>
      <c r="Y843" s="1727"/>
      <c r="Z843" s="1727"/>
      <c r="AA843" s="1727"/>
      <c r="AB843" s="1727"/>
      <c r="AC843" s="1727"/>
      <c r="AD843" s="1727"/>
      <c r="AE843" s="1592"/>
      <c r="AF843" s="1593"/>
      <c r="AG843" s="1593"/>
      <c r="AH843" s="1593"/>
      <c r="AI843" s="1593"/>
      <c r="AJ843" s="1593"/>
      <c r="AK843" s="1594"/>
      <c r="AL843" s="1592"/>
      <c r="AM843" s="1593"/>
      <c r="AN843" s="1593"/>
      <c r="AO843" s="1594"/>
      <c r="AP843" s="1595"/>
      <c r="AQ843" s="1595"/>
      <c r="AR843" s="1595"/>
      <c r="AS843" s="1595"/>
      <c r="AT843" s="1595"/>
      <c r="AU843" s="1595"/>
      <c r="AV843" s="1595"/>
      <c r="AW843" s="1595"/>
      <c r="AX843" s="238" t="s">
        <v>386</v>
      </c>
      <c r="AY843" s="1595"/>
      <c r="AZ843" s="1595"/>
      <c r="BA843" s="1595"/>
      <c r="BB843" s="1595"/>
      <c r="BC843" s="1595"/>
      <c r="BD843" s="1595"/>
      <c r="BE843" s="1595"/>
      <c r="BF843" s="1595"/>
      <c r="BG843" s="45"/>
      <c r="BH843" s="80"/>
      <c r="BI843" s="80"/>
      <c r="BJ843" s="80"/>
    </row>
    <row r="844" spans="1:62" ht="12.95" customHeight="1" x14ac:dyDescent="0.15">
      <c r="A844" s="1650"/>
      <c r="B844" s="1651"/>
      <c r="C844" s="1651"/>
      <c r="D844" s="1651"/>
      <c r="E844" s="1651"/>
      <c r="F844" s="1651"/>
      <c r="G844" s="1651"/>
      <c r="H844" s="966"/>
      <c r="I844" s="967"/>
      <c r="J844" s="967"/>
      <c r="K844" s="967"/>
      <c r="L844" s="967"/>
      <c r="M844" s="967"/>
      <c r="N844" s="968"/>
      <c r="O844" s="1728"/>
      <c r="P844" s="1728"/>
      <c r="Q844" s="1728"/>
      <c r="R844" s="1728"/>
      <c r="S844" s="1728"/>
      <c r="T844" s="1728"/>
      <c r="U844" s="1728"/>
      <c r="V844" s="1728"/>
      <c r="W844" s="1728"/>
      <c r="X844" s="1728"/>
      <c r="Y844" s="1728"/>
      <c r="Z844" s="1728"/>
      <c r="AA844" s="1728"/>
      <c r="AB844" s="1728"/>
      <c r="AC844" s="1728"/>
      <c r="AD844" s="1728"/>
      <c r="AE844" s="1592"/>
      <c r="AF844" s="1593"/>
      <c r="AG844" s="1593"/>
      <c r="AH844" s="1593"/>
      <c r="AI844" s="1593"/>
      <c r="AJ844" s="1593"/>
      <c r="AK844" s="1594"/>
      <c r="AL844" s="1592"/>
      <c r="AM844" s="1593"/>
      <c r="AN844" s="1593"/>
      <c r="AO844" s="1594"/>
      <c r="AP844" s="1595"/>
      <c r="AQ844" s="1595"/>
      <c r="AR844" s="1595"/>
      <c r="AS844" s="1595"/>
      <c r="AT844" s="1595"/>
      <c r="AU844" s="1595"/>
      <c r="AV844" s="1595"/>
      <c r="AW844" s="1595"/>
      <c r="AX844" s="238" t="s">
        <v>386</v>
      </c>
      <c r="AY844" s="1595"/>
      <c r="AZ844" s="1595"/>
      <c r="BA844" s="1595"/>
      <c r="BB844" s="1595"/>
      <c r="BC844" s="1595"/>
      <c r="BD844" s="1595"/>
      <c r="BE844" s="1595"/>
      <c r="BF844" s="1595"/>
      <c r="BG844" s="45"/>
      <c r="BH844" s="80"/>
      <c r="BI844" s="80"/>
      <c r="BJ844" s="80"/>
    </row>
    <row r="845" spans="1:62" ht="12.95" customHeight="1" x14ac:dyDescent="0.15">
      <c r="A845" s="1641"/>
      <c r="B845" s="1642"/>
      <c r="C845" s="1642"/>
      <c r="D845" s="1642"/>
      <c r="E845" s="1642"/>
      <c r="F845" s="1642"/>
      <c r="G845" s="1642"/>
      <c r="H845" s="963"/>
      <c r="I845" s="964"/>
      <c r="J845" s="964"/>
      <c r="K845" s="964"/>
      <c r="L845" s="964"/>
      <c r="M845" s="964"/>
      <c r="N845" s="965"/>
      <c r="O845" s="1725"/>
      <c r="P845" s="1725"/>
      <c r="Q845" s="1725"/>
      <c r="R845" s="1725"/>
      <c r="S845" s="1725"/>
      <c r="T845" s="1725"/>
      <c r="U845" s="1725"/>
      <c r="V845" s="1725"/>
      <c r="W845" s="1725"/>
      <c r="X845" s="1725"/>
      <c r="Y845" s="1725"/>
      <c r="Z845" s="1725"/>
      <c r="AA845" s="1725"/>
      <c r="AB845" s="1725"/>
      <c r="AC845" s="1725"/>
      <c r="AD845" s="1725"/>
      <c r="AE845" s="1592"/>
      <c r="AF845" s="1593"/>
      <c r="AG845" s="1593"/>
      <c r="AH845" s="1593"/>
      <c r="AI845" s="1593"/>
      <c r="AJ845" s="1593"/>
      <c r="AK845" s="1594"/>
      <c r="AL845" s="1592"/>
      <c r="AM845" s="1593"/>
      <c r="AN845" s="1593"/>
      <c r="AO845" s="1594"/>
      <c r="AP845" s="1595"/>
      <c r="AQ845" s="1595"/>
      <c r="AR845" s="1595"/>
      <c r="AS845" s="1595"/>
      <c r="AT845" s="1595"/>
      <c r="AU845" s="1595"/>
      <c r="AV845" s="1595"/>
      <c r="AW845" s="1595"/>
      <c r="AX845" s="238" t="s">
        <v>386</v>
      </c>
      <c r="AY845" s="1595"/>
      <c r="AZ845" s="1595"/>
      <c r="BA845" s="1595"/>
      <c r="BB845" s="1595"/>
      <c r="BC845" s="1595"/>
      <c r="BD845" s="1595"/>
      <c r="BE845" s="1595"/>
      <c r="BF845" s="1595"/>
      <c r="BG845" s="45"/>
      <c r="BH845" s="80"/>
      <c r="BI845" s="80"/>
      <c r="BJ845" s="80"/>
    </row>
    <row r="846" spans="1:62" ht="12.95" customHeight="1" x14ac:dyDescent="0.15">
      <c r="A846" s="1643"/>
      <c r="B846" s="1644"/>
      <c r="C846" s="1644"/>
      <c r="D846" s="1644"/>
      <c r="E846" s="1644"/>
      <c r="F846" s="1644"/>
      <c r="G846" s="1644"/>
      <c r="H846" s="1722"/>
      <c r="I846" s="1723"/>
      <c r="J846" s="1723"/>
      <c r="K846" s="1723"/>
      <c r="L846" s="1723"/>
      <c r="M846" s="1723"/>
      <c r="N846" s="1724"/>
      <c r="O846" s="1726"/>
      <c r="P846" s="1726"/>
      <c r="Q846" s="1726"/>
      <c r="R846" s="1726"/>
      <c r="S846" s="1726"/>
      <c r="T846" s="1726"/>
      <c r="U846" s="1726"/>
      <c r="V846" s="1726"/>
      <c r="W846" s="1726"/>
      <c r="X846" s="1726"/>
      <c r="Y846" s="1726"/>
      <c r="Z846" s="1726"/>
      <c r="AA846" s="1726"/>
      <c r="AB846" s="1726"/>
      <c r="AC846" s="1726"/>
      <c r="AD846" s="1726"/>
      <c r="AE846" s="1592"/>
      <c r="AF846" s="1593"/>
      <c r="AG846" s="1593"/>
      <c r="AH846" s="1593"/>
      <c r="AI846" s="1593"/>
      <c r="AJ846" s="1593"/>
      <c r="AK846" s="1594"/>
      <c r="AL846" s="1592"/>
      <c r="AM846" s="1593"/>
      <c r="AN846" s="1593"/>
      <c r="AO846" s="1594"/>
      <c r="AP846" s="1595"/>
      <c r="AQ846" s="1595"/>
      <c r="AR846" s="1595"/>
      <c r="AS846" s="1595"/>
      <c r="AT846" s="1595"/>
      <c r="AU846" s="1595"/>
      <c r="AV846" s="1595"/>
      <c r="AW846" s="1595"/>
      <c r="AX846" s="238" t="s">
        <v>386</v>
      </c>
      <c r="AY846" s="1595"/>
      <c r="AZ846" s="1595"/>
      <c r="BA846" s="1595"/>
      <c r="BB846" s="1595"/>
      <c r="BC846" s="1595"/>
      <c r="BD846" s="1595"/>
      <c r="BE846" s="1595"/>
      <c r="BF846" s="1595"/>
      <c r="BG846" s="45"/>
      <c r="BH846" s="80"/>
      <c r="BI846" s="80"/>
      <c r="BJ846" s="80"/>
    </row>
    <row r="847" spans="1:62" ht="12.95" customHeight="1" x14ac:dyDescent="0.15">
      <c r="A847" s="1643"/>
      <c r="B847" s="1644"/>
      <c r="C847" s="1644"/>
      <c r="D847" s="1644"/>
      <c r="E847" s="1644"/>
      <c r="F847" s="1644"/>
      <c r="G847" s="1644"/>
      <c r="H847" s="1722"/>
      <c r="I847" s="1723"/>
      <c r="J847" s="1723"/>
      <c r="K847" s="1723"/>
      <c r="L847" s="1723"/>
      <c r="M847" s="1723"/>
      <c r="N847" s="1724"/>
      <c r="O847" s="1726"/>
      <c r="P847" s="1726"/>
      <c r="Q847" s="1726"/>
      <c r="R847" s="1726"/>
      <c r="S847" s="1726"/>
      <c r="T847" s="1726"/>
      <c r="U847" s="1726"/>
      <c r="V847" s="1726"/>
      <c r="W847" s="1726"/>
      <c r="X847" s="1726"/>
      <c r="Y847" s="1726"/>
      <c r="Z847" s="1726"/>
      <c r="AA847" s="1726"/>
      <c r="AB847" s="1726"/>
      <c r="AC847" s="1726"/>
      <c r="AD847" s="1726"/>
      <c r="AE847" s="1592"/>
      <c r="AF847" s="1593"/>
      <c r="AG847" s="1593"/>
      <c r="AH847" s="1593"/>
      <c r="AI847" s="1593"/>
      <c r="AJ847" s="1593"/>
      <c r="AK847" s="1594"/>
      <c r="AL847" s="1592"/>
      <c r="AM847" s="1593"/>
      <c r="AN847" s="1593"/>
      <c r="AO847" s="1594"/>
      <c r="AP847" s="1595"/>
      <c r="AQ847" s="1595"/>
      <c r="AR847" s="1595"/>
      <c r="AS847" s="1595"/>
      <c r="AT847" s="1595"/>
      <c r="AU847" s="1595"/>
      <c r="AV847" s="1595"/>
      <c r="AW847" s="1595"/>
      <c r="AX847" s="238" t="s">
        <v>386</v>
      </c>
      <c r="AY847" s="1595"/>
      <c r="AZ847" s="1595"/>
      <c r="BA847" s="1595"/>
      <c r="BB847" s="1595"/>
      <c r="BC847" s="1595"/>
      <c r="BD847" s="1595"/>
      <c r="BE847" s="1595"/>
      <c r="BF847" s="1595"/>
      <c r="BG847" s="45"/>
      <c r="BH847" s="80"/>
      <c r="BI847" s="80"/>
      <c r="BJ847" s="80"/>
    </row>
    <row r="848" spans="1:62" ht="12.95" customHeight="1" x14ac:dyDescent="0.15">
      <c r="A848" s="1648"/>
      <c r="B848" s="1649"/>
      <c r="C848" s="1649"/>
      <c r="D848" s="1649"/>
      <c r="E848" s="1649"/>
      <c r="F848" s="1649"/>
      <c r="G848" s="1649"/>
      <c r="H848" s="1722"/>
      <c r="I848" s="1723"/>
      <c r="J848" s="1723"/>
      <c r="K848" s="1723"/>
      <c r="L848" s="1723"/>
      <c r="M848" s="1723"/>
      <c r="N848" s="1724"/>
      <c r="O848" s="1727"/>
      <c r="P848" s="1727"/>
      <c r="Q848" s="1727"/>
      <c r="R848" s="1727"/>
      <c r="S848" s="1727"/>
      <c r="T848" s="1727"/>
      <c r="U848" s="1727"/>
      <c r="V848" s="1727"/>
      <c r="W848" s="1727"/>
      <c r="X848" s="1727"/>
      <c r="Y848" s="1727"/>
      <c r="Z848" s="1727"/>
      <c r="AA848" s="1727"/>
      <c r="AB848" s="1727"/>
      <c r="AC848" s="1727"/>
      <c r="AD848" s="1727"/>
      <c r="AE848" s="1592"/>
      <c r="AF848" s="1593"/>
      <c r="AG848" s="1593"/>
      <c r="AH848" s="1593"/>
      <c r="AI848" s="1593"/>
      <c r="AJ848" s="1593"/>
      <c r="AK848" s="1594"/>
      <c r="AL848" s="1592"/>
      <c r="AM848" s="1593"/>
      <c r="AN848" s="1593"/>
      <c r="AO848" s="1594"/>
      <c r="AP848" s="1595"/>
      <c r="AQ848" s="1595"/>
      <c r="AR848" s="1595"/>
      <c r="AS848" s="1595"/>
      <c r="AT848" s="1595"/>
      <c r="AU848" s="1595"/>
      <c r="AV848" s="1595"/>
      <c r="AW848" s="1595"/>
      <c r="AX848" s="238" t="s">
        <v>386</v>
      </c>
      <c r="AY848" s="1595"/>
      <c r="AZ848" s="1595"/>
      <c r="BA848" s="1595"/>
      <c r="BB848" s="1595"/>
      <c r="BC848" s="1595"/>
      <c r="BD848" s="1595"/>
      <c r="BE848" s="1595"/>
      <c r="BF848" s="1595"/>
      <c r="BG848" s="45"/>
      <c r="BH848" s="80"/>
      <c r="BI848" s="80"/>
      <c r="BJ848" s="80"/>
    </row>
    <row r="849" spans="1:62" ht="12.95" customHeight="1" x14ac:dyDescent="0.15">
      <c r="A849" s="1650"/>
      <c r="B849" s="1651"/>
      <c r="C849" s="1651"/>
      <c r="D849" s="1651"/>
      <c r="E849" s="1651"/>
      <c r="F849" s="1651"/>
      <c r="G849" s="1651"/>
      <c r="H849" s="966"/>
      <c r="I849" s="967"/>
      <c r="J849" s="967"/>
      <c r="K849" s="967"/>
      <c r="L849" s="967"/>
      <c r="M849" s="967"/>
      <c r="N849" s="968"/>
      <c r="O849" s="1728"/>
      <c r="P849" s="1728"/>
      <c r="Q849" s="1728"/>
      <c r="R849" s="1728"/>
      <c r="S849" s="1728"/>
      <c r="T849" s="1728"/>
      <c r="U849" s="1728"/>
      <c r="V849" s="1728"/>
      <c r="W849" s="1728"/>
      <c r="X849" s="1728"/>
      <c r="Y849" s="1728"/>
      <c r="Z849" s="1728"/>
      <c r="AA849" s="1728"/>
      <c r="AB849" s="1728"/>
      <c r="AC849" s="1728"/>
      <c r="AD849" s="1728"/>
      <c r="AE849" s="1592"/>
      <c r="AF849" s="1593"/>
      <c r="AG849" s="1593"/>
      <c r="AH849" s="1593"/>
      <c r="AI849" s="1593"/>
      <c r="AJ849" s="1593"/>
      <c r="AK849" s="1594"/>
      <c r="AL849" s="1592"/>
      <c r="AM849" s="1593"/>
      <c r="AN849" s="1593"/>
      <c r="AO849" s="1594"/>
      <c r="AP849" s="1595"/>
      <c r="AQ849" s="1595"/>
      <c r="AR849" s="1595"/>
      <c r="AS849" s="1595"/>
      <c r="AT849" s="1595"/>
      <c r="AU849" s="1595"/>
      <c r="AV849" s="1595"/>
      <c r="AW849" s="1595"/>
      <c r="AX849" s="238" t="s">
        <v>386</v>
      </c>
      <c r="AY849" s="1595"/>
      <c r="AZ849" s="1595"/>
      <c r="BA849" s="1595"/>
      <c r="BB849" s="1595"/>
      <c r="BC849" s="1595"/>
      <c r="BD849" s="1595"/>
      <c r="BE849" s="1595"/>
      <c r="BF849" s="1595"/>
      <c r="BG849" s="45"/>
      <c r="BH849" s="80"/>
      <c r="BI849" s="80"/>
      <c r="BJ849" s="80"/>
    </row>
    <row r="850" spans="1:62" ht="12.95" customHeight="1" x14ac:dyDescent="0.15">
      <c r="A850" s="1641"/>
      <c r="B850" s="1642"/>
      <c r="C850" s="1642"/>
      <c r="D850" s="1642"/>
      <c r="E850" s="1642"/>
      <c r="F850" s="1642"/>
      <c r="G850" s="1642"/>
      <c r="H850" s="963"/>
      <c r="I850" s="964"/>
      <c r="J850" s="964"/>
      <c r="K850" s="964"/>
      <c r="L850" s="964"/>
      <c r="M850" s="964"/>
      <c r="N850" s="965"/>
      <c r="O850" s="1725"/>
      <c r="P850" s="1725"/>
      <c r="Q850" s="1725"/>
      <c r="R850" s="1725"/>
      <c r="S850" s="1725"/>
      <c r="T850" s="1725"/>
      <c r="U850" s="1725"/>
      <c r="V850" s="1725"/>
      <c r="W850" s="1725"/>
      <c r="X850" s="1725"/>
      <c r="Y850" s="1725"/>
      <c r="Z850" s="1725"/>
      <c r="AA850" s="1725"/>
      <c r="AB850" s="1725"/>
      <c r="AC850" s="1725"/>
      <c r="AD850" s="1725"/>
      <c r="AE850" s="1592"/>
      <c r="AF850" s="1593"/>
      <c r="AG850" s="1593"/>
      <c r="AH850" s="1593"/>
      <c r="AI850" s="1593"/>
      <c r="AJ850" s="1593"/>
      <c r="AK850" s="1594"/>
      <c r="AL850" s="1592"/>
      <c r="AM850" s="1593"/>
      <c r="AN850" s="1593"/>
      <c r="AO850" s="1594"/>
      <c r="AP850" s="1595"/>
      <c r="AQ850" s="1595"/>
      <c r="AR850" s="1595"/>
      <c r="AS850" s="1595"/>
      <c r="AT850" s="1595"/>
      <c r="AU850" s="1595"/>
      <c r="AV850" s="1595"/>
      <c r="AW850" s="1595"/>
      <c r="AX850" s="238" t="s">
        <v>386</v>
      </c>
      <c r="AY850" s="1595"/>
      <c r="AZ850" s="1595"/>
      <c r="BA850" s="1595"/>
      <c r="BB850" s="1595"/>
      <c r="BC850" s="1595"/>
      <c r="BD850" s="1595"/>
      <c r="BE850" s="1595"/>
      <c r="BF850" s="1595"/>
      <c r="BG850" s="45"/>
      <c r="BH850" s="80"/>
      <c r="BI850" s="80"/>
      <c r="BJ850" s="80"/>
    </row>
    <row r="851" spans="1:62" ht="12.95" customHeight="1" x14ac:dyDescent="0.15">
      <c r="A851" s="1643"/>
      <c r="B851" s="1644"/>
      <c r="C851" s="1644"/>
      <c r="D851" s="1644"/>
      <c r="E851" s="1644"/>
      <c r="F851" s="1644"/>
      <c r="G851" s="1644"/>
      <c r="H851" s="1722"/>
      <c r="I851" s="1723"/>
      <c r="J851" s="1723"/>
      <c r="K851" s="1723"/>
      <c r="L851" s="1723"/>
      <c r="M851" s="1723"/>
      <c r="N851" s="1724"/>
      <c r="O851" s="1726"/>
      <c r="P851" s="1726"/>
      <c r="Q851" s="1726"/>
      <c r="R851" s="1726"/>
      <c r="S851" s="1726"/>
      <c r="T851" s="1726"/>
      <c r="U851" s="1726"/>
      <c r="V851" s="1726"/>
      <c r="W851" s="1726"/>
      <c r="X851" s="1726"/>
      <c r="Y851" s="1726"/>
      <c r="Z851" s="1726"/>
      <c r="AA851" s="1726"/>
      <c r="AB851" s="1726"/>
      <c r="AC851" s="1726"/>
      <c r="AD851" s="1726"/>
      <c r="AE851" s="1592"/>
      <c r="AF851" s="1593"/>
      <c r="AG851" s="1593"/>
      <c r="AH851" s="1593"/>
      <c r="AI851" s="1593"/>
      <c r="AJ851" s="1593"/>
      <c r="AK851" s="1594"/>
      <c r="AL851" s="1592"/>
      <c r="AM851" s="1593"/>
      <c r="AN851" s="1593"/>
      <c r="AO851" s="1594"/>
      <c r="AP851" s="1595"/>
      <c r="AQ851" s="1595"/>
      <c r="AR851" s="1595"/>
      <c r="AS851" s="1595"/>
      <c r="AT851" s="1595"/>
      <c r="AU851" s="1595"/>
      <c r="AV851" s="1595"/>
      <c r="AW851" s="1595"/>
      <c r="AX851" s="238" t="s">
        <v>386</v>
      </c>
      <c r="AY851" s="1595"/>
      <c r="AZ851" s="1595"/>
      <c r="BA851" s="1595"/>
      <c r="BB851" s="1595"/>
      <c r="BC851" s="1595"/>
      <c r="BD851" s="1595"/>
      <c r="BE851" s="1595"/>
      <c r="BF851" s="1595"/>
      <c r="BG851" s="45"/>
      <c r="BH851" s="80"/>
      <c r="BI851" s="80"/>
      <c r="BJ851" s="80"/>
    </row>
    <row r="852" spans="1:62" ht="12.95" customHeight="1" x14ac:dyDescent="0.15">
      <c r="A852" s="1643"/>
      <c r="B852" s="1644"/>
      <c r="C852" s="1644"/>
      <c r="D852" s="1644"/>
      <c r="E852" s="1644"/>
      <c r="F852" s="1644"/>
      <c r="G852" s="1644"/>
      <c r="H852" s="1722"/>
      <c r="I852" s="1723"/>
      <c r="J852" s="1723"/>
      <c r="K852" s="1723"/>
      <c r="L852" s="1723"/>
      <c r="M852" s="1723"/>
      <c r="N852" s="1724"/>
      <c r="O852" s="1726"/>
      <c r="P852" s="1726"/>
      <c r="Q852" s="1726"/>
      <c r="R852" s="1726"/>
      <c r="S852" s="1726"/>
      <c r="T852" s="1726"/>
      <c r="U852" s="1726"/>
      <c r="V852" s="1726"/>
      <c r="W852" s="1726"/>
      <c r="X852" s="1726"/>
      <c r="Y852" s="1726"/>
      <c r="Z852" s="1726"/>
      <c r="AA852" s="1726"/>
      <c r="AB852" s="1726"/>
      <c r="AC852" s="1726"/>
      <c r="AD852" s="1726"/>
      <c r="AE852" s="1592"/>
      <c r="AF852" s="1593"/>
      <c r="AG852" s="1593"/>
      <c r="AH852" s="1593"/>
      <c r="AI852" s="1593"/>
      <c r="AJ852" s="1593"/>
      <c r="AK852" s="1594"/>
      <c r="AL852" s="1592"/>
      <c r="AM852" s="1593"/>
      <c r="AN852" s="1593"/>
      <c r="AO852" s="1594"/>
      <c r="AP852" s="1595"/>
      <c r="AQ852" s="1595"/>
      <c r="AR852" s="1595"/>
      <c r="AS852" s="1595"/>
      <c r="AT852" s="1595"/>
      <c r="AU852" s="1595"/>
      <c r="AV852" s="1595"/>
      <c r="AW852" s="1595"/>
      <c r="AX852" s="238" t="s">
        <v>386</v>
      </c>
      <c r="AY852" s="1595"/>
      <c r="AZ852" s="1595"/>
      <c r="BA852" s="1595"/>
      <c r="BB852" s="1595"/>
      <c r="BC852" s="1595"/>
      <c r="BD852" s="1595"/>
      <c r="BE852" s="1595"/>
      <c r="BF852" s="1595"/>
      <c r="BG852" s="45"/>
      <c r="BH852" s="80"/>
      <c r="BI852" s="80"/>
      <c r="BJ852" s="80"/>
    </row>
    <row r="853" spans="1:62" ht="12.95" customHeight="1" x14ac:dyDescent="0.15">
      <c r="A853" s="1648"/>
      <c r="B853" s="1649"/>
      <c r="C853" s="1649"/>
      <c r="D853" s="1649"/>
      <c r="E853" s="1649"/>
      <c r="F853" s="1649"/>
      <c r="G853" s="1649"/>
      <c r="H853" s="1722"/>
      <c r="I853" s="1723"/>
      <c r="J853" s="1723"/>
      <c r="K853" s="1723"/>
      <c r="L853" s="1723"/>
      <c r="M853" s="1723"/>
      <c r="N853" s="1724"/>
      <c r="O853" s="1727"/>
      <c r="P853" s="1727"/>
      <c r="Q853" s="1727"/>
      <c r="R853" s="1727"/>
      <c r="S853" s="1727"/>
      <c r="T853" s="1727"/>
      <c r="U853" s="1727"/>
      <c r="V853" s="1727"/>
      <c r="W853" s="1727"/>
      <c r="X853" s="1727"/>
      <c r="Y853" s="1727"/>
      <c r="Z853" s="1727"/>
      <c r="AA853" s="1727"/>
      <c r="AB853" s="1727"/>
      <c r="AC853" s="1727"/>
      <c r="AD853" s="1727"/>
      <c r="AE853" s="1592"/>
      <c r="AF853" s="1593"/>
      <c r="AG853" s="1593"/>
      <c r="AH853" s="1593"/>
      <c r="AI853" s="1593"/>
      <c r="AJ853" s="1593"/>
      <c r="AK853" s="1594"/>
      <c r="AL853" s="1592"/>
      <c r="AM853" s="1593"/>
      <c r="AN853" s="1593"/>
      <c r="AO853" s="1594"/>
      <c r="AP853" s="1595"/>
      <c r="AQ853" s="1595"/>
      <c r="AR853" s="1595"/>
      <c r="AS853" s="1595"/>
      <c r="AT853" s="1595"/>
      <c r="AU853" s="1595"/>
      <c r="AV853" s="1595"/>
      <c r="AW853" s="1595"/>
      <c r="AX853" s="238" t="s">
        <v>386</v>
      </c>
      <c r="AY853" s="1595"/>
      <c r="AZ853" s="1595"/>
      <c r="BA853" s="1595"/>
      <c r="BB853" s="1595"/>
      <c r="BC853" s="1595"/>
      <c r="BD853" s="1595"/>
      <c r="BE853" s="1595"/>
      <c r="BF853" s="1595"/>
      <c r="BG853" s="45"/>
      <c r="BH853" s="80"/>
      <c r="BI853" s="80"/>
      <c r="BJ853" s="80"/>
    </row>
    <row r="854" spans="1:62" ht="12.95" customHeight="1" x14ac:dyDescent="0.15">
      <c r="A854" s="1650"/>
      <c r="B854" s="1651"/>
      <c r="C854" s="1651"/>
      <c r="D854" s="1651"/>
      <c r="E854" s="1651"/>
      <c r="F854" s="1651"/>
      <c r="G854" s="1651"/>
      <c r="H854" s="966"/>
      <c r="I854" s="967"/>
      <c r="J854" s="967"/>
      <c r="K854" s="967"/>
      <c r="L854" s="967"/>
      <c r="M854" s="967"/>
      <c r="N854" s="968"/>
      <c r="O854" s="1728"/>
      <c r="P854" s="1728"/>
      <c r="Q854" s="1728"/>
      <c r="R854" s="1728"/>
      <c r="S854" s="1728"/>
      <c r="T854" s="1728"/>
      <c r="U854" s="1728"/>
      <c r="V854" s="1728"/>
      <c r="W854" s="1728"/>
      <c r="X854" s="1728"/>
      <c r="Y854" s="1728"/>
      <c r="Z854" s="1728"/>
      <c r="AA854" s="1728"/>
      <c r="AB854" s="1728"/>
      <c r="AC854" s="1728"/>
      <c r="AD854" s="1728"/>
      <c r="AE854" s="1592"/>
      <c r="AF854" s="1593"/>
      <c r="AG854" s="1593"/>
      <c r="AH854" s="1593"/>
      <c r="AI854" s="1593"/>
      <c r="AJ854" s="1593"/>
      <c r="AK854" s="1594"/>
      <c r="AL854" s="1592"/>
      <c r="AM854" s="1593"/>
      <c r="AN854" s="1593"/>
      <c r="AO854" s="1594"/>
      <c r="AP854" s="1595"/>
      <c r="AQ854" s="1595"/>
      <c r="AR854" s="1595"/>
      <c r="AS854" s="1595"/>
      <c r="AT854" s="1595"/>
      <c r="AU854" s="1595"/>
      <c r="AV854" s="1595"/>
      <c r="AW854" s="1595"/>
      <c r="AX854" s="238" t="s">
        <v>386</v>
      </c>
      <c r="AY854" s="1595"/>
      <c r="AZ854" s="1595"/>
      <c r="BA854" s="1595"/>
      <c r="BB854" s="1595"/>
      <c r="BC854" s="1595"/>
      <c r="BD854" s="1595"/>
      <c r="BE854" s="1595"/>
      <c r="BF854" s="1595"/>
      <c r="BG854" s="45"/>
      <c r="BH854" s="80"/>
      <c r="BI854" s="80"/>
      <c r="BJ854" s="80"/>
    </row>
    <row r="855" spans="1:62" ht="12.95" customHeight="1" x14ac:dyDescent="0.15">
      <c r="A855" s="1641"/>
      <c r="B855" s="1642"/>
      <c r="C855" s="1642"/>
      <c r="D855" s="1642"/>
      <c r="E855" s="1642"/>
      <c r="F855" s="1642"/>
      <c r="G855" s="1642"/>
      <c r="H855" s="963"/>
      <c r="I855" s="964"/>
      <c r="J855" s="964"/>
      <c r="K855" s="964"/>
      <c r="L855" s="964"/>
      <c r="M855" s="964"/>
      <c r="N855" s="965"/>
      <c r="O855" s="1725"/>
      <c r="P855" s="1725"/>
      <c r="Q855" s="1725"/>
      <c r="R855" s="1725"/>
      <c r="S855" s="1725"/>
      <c r="T855" s="1725"/>
      <c r="U855" s="1725"/>
      <c r="V855" s="1725"/>
      <c r="W855" s="1725"/>
      <c r="X855" s="1725"/>
      <c r="Y855" s="1725"/>
      <c r="Z855" s="1725"/>
      <c r="AA855" s="1725"/>
      <c r="AB855" s="1725"/>
      <c r="AC855" s="1725"/>
      <c r="AD855" s="1725"/>
      <c r="AE855" s="1592"/>
      <c r="AF855" s="1593"/>
      <c r="AG855" s="1593"/>
      <c r="AH855" s="1593"/>
      <c r="AI855" s="1593"/>
      <c r="AJ855" s="1593"/>
      <c r="AK855" s="1594"/>
      <c r="AL855" s="1592"/>
      <c r="AM855" s="1593"/>
      <c r="AN855" s="1593"/>
      <c r="AO855" s="1594"/>
      <c r="AP855" s="1595"/>
      <c r="AQ855" s="1595"/>
      <c r="AR855" s="1595"/>
      <c r="AS855" s="1595"/>
      <c r="AT855" s="1595"/>
      <c r="AU855" s="1595"/>
      <c r="AV855" s="1595"/>
      <c r="AW855" s="1595"/>
      <c r="AX855" s="238" t="s">
        <v>386</v>
      </c>
      <c r="AY855" s="1595"/>
      <c r="AZ855" s="1595"/>
      <c r="BA855" s="1595"/>
      <c r="BB855" s="1595"/>
      <c r="BC855" s="1595"/>
      <c r="BD855" s="1595"/>
      <c r="BE855" s="1595"/>
      <c r="BF855" s="1595"/>
      <c r="BG855" s="45"/>
      <c r="BH855" s="80"/>
      <c r="BI855" s="80"/>
      <c r="BJ855" s="80"/>
    </row>
    <row r="856" spans="1:62" ht="12.95" customHeight="1" x14ac:dyDescent="0.15">
      <c r="A856" s="1643"/>
      <c r="B856" s="1644"/>
      <c r="C856" s="1644"/>
      <c r="D856" s="1644"/>
      <c r="E856" s="1644"/>
      <c r="F856" s="1644"/>
      <c r="G856" s="1644"/>
      <c r="H856" s="1722"/>
      <c r="I856" s="1723"/>
      <c r="J856" s="1723"/>
      <c r="K856" s="1723"/>
      <c r="L856" s="1723"/>
      <c r="M856" s="1723"/>
      <c r="N856" s="1724"/>
      <c r="O856" s="1726"/>
      <c r="P856" s="1726"/>
      <c r="Q856" s="1726"/>
      <c r="R856" s="1726"/>
      <c r="S856" s="1726"/>
      <c r="T856" s="1726"/>
      <c r="U856" s="1726"/>
      <c r="V856" s="1726"/>
      <c r="W856" s="1726"/>
      <c r="X856" s="1726"/>
      <c r="Y856" s="1726"/>
      <c r="Z856" s="1726"/>
      <c r="AA856" s="1726"/>
      <c r="AB856" s="1726"/>
      <c r="AC856" s="1726"/>
      <c r="AD856" s="1726"/>
      <c r="AE856" s="1592"/>
      <c r="AF856" s="1593"/>
      <c r="AG856" s="1593"/>
      <c r="AH856" s="1593"/>
      <c r="AI856" s="1593"/>
      <c r="AJ856" s="1593"/>
      <c r="AK856" s="1594"/>
      <c r="AL856" s="1592"/>
      <c r="AM856" s="1593"/>
      <c r="AN856" s="1593"/>
      <c r="AO856" s="1594"/>
      <c r="AP856" s="1595"/>
      <c r="AQ856" s="1595"/>
      <c r="AR856" s="1595"/>
      <c r="AS856" s="1595"/>
      <c r="AT856" s="1595"/>
      <c r="AU856" s="1595"/>
      <c r="AV856" s="1595"/>
      <c r="AW856" s="1595"/>
      <c r="AX856" s="238" t="s">
        <v>386</v>
      </c>
      <c r="AY856" s="1595"/>
      <c r="AZ856" s="1595"/>
      <c r="BA856" s="1595"/>
      <c r="BB856" s="1595"/>
      <c r="BC856" s="1595"/>
      <c r="BD856" s="1595"/>
      <c r="BE856" s="1595"/>
      <c r="BF856" s="1595"/>
      <c r="BG856" s="45"/>
      <c r="BH856" s="80"/>
      <c r="BI856" s="80"/>
      <c r="BJ856" s="80"/>
    </row>
    <row r="857" spans="1:62" ht="12.95" customHeight="1" x14ac:dyDescent="0.15">
      <c r="A857" s="1643"/>
      <c r="B857" s="1644"/>
      <c r="C857" s="1644"/>
      <c r="D857" s="1644"/>
      <c r="E857" s="1644"/>
      <c r="F857" s="1644"/>
      <c r="G857" s="1644"/>
      <c r="H857" s="1722"/>
      <c r="I857" s="1723"/>
      <c r="J857" s="1723"/>
      <c r="K857" s="1723"/>
      <c r="L857" s="1723"/>
      <c r="M857" s="1723"/>
      <c r="N857" s="1724"/>
      <c r="O857" s="1726"/>
      <c r="P857" s="1726"/>
      <c r="Q857" s="1726"/>
      <c r="R857" s="1726"/>
      <c r="S857" s="1726"/>
      <c r="T857" s="1726"/>
      <c r="U857" s="1726"/>
      <c r="V857" s="1726"/>
      <c r="W857" s="1726"/>
      <c r="X857" s="1726"/>
      <c r="Y857" s="1726"/>
      <c r="Z857" s="1726"/>
      <c r="AA857" s="1726"/>
      <c r="AB857" s="1726"/>
      <c r="AC857" s="1726"/>
      <c r="AD857" s="1726"/>
      <c r="AE857" s="1592"/>
      <c r="AF857" s="1593"/>
      <c r="AG857" s="1593"/>
      <c r="AH857" s="1593"/>
      <c r="AI857" s="1593"/>
      <c r="AJ857" s="1593"/>
      <c r="AK857" s="1594"/>
      <c r="AL857" s="1592"/>
      <c r="AM857" s="1593"/>
      <c r="AN857" s="1593"/>
      <c r="AO857" s="1594"/>
      <c r="AP857" s="1595"/>
      <c r="AQ857" s="1595"/>
      <c r="AR857" s="1595"/>
      <c r="AS857" s="1595"/>
      <c r="AT857" s="1595"/>
      <c r="AU857" s="1595"/>
      <c r="AV857" s="1595"/>
      <c r="AW857" s="1595"/>
      <c r="AX857" s="238" t="s">
        <v>386</v>
      </c>
      <c r="AY857" s="1595"/>
      <c r="AZ857" s="1595"/>
      <c r="BA857" s="1595"/>
      <c r="BB857" s="1595"/>
      <c r="BC857" s="1595"/>
      <c r="BD857" s="1595"/>
      <c r="BE857" s="1595"/>
      <c r="BF857" s="1595"/>
      <c r="BG857" s="45"/>
      <c r="BH857" s="80"/>
      <c r="BI857" s="80"/>
      <c r="BJ857" s="80"/>
    </row>
    <row r="858" spans="1:62" ht="12.95" customHeight="1" x14ac:dyDescent="0.15">
      <c r="A858" s="1648"/>
      <c r="B858" s="1649"/>
      <c r="C858" s="1649"/>
      <c r="D858" s="1649"/>
      <c r="E858" s="1649"/>
      <c r="F858" s="1649"/>
      <c r="G858" s="1649"/>
      <c r="H858" s="1722"/>
      <c r="I858" s="1723"/>
      <c r="J858" s="1723"/>
      <c r="K858" s="1723"/>
      <c r="L858" s="1723"/>
      <c r="M858" s="1723"/>
      <c r="N858" s="1724"/>
      <c r="O858" s="1727"/>
      <c r="P858" s="1727"/>
      <c r="Q858" s="1727"/>
      <c r="R858" s="1727"/>
      <c r="S858" s="1727"/>
      <c r="T858" s="1727"/>
      <c r="U858" s="1727"/>
      <c r="V858" s="1727"/>
      <c r="W858" s="1727"/>
      <c r="X858" s="1727"/>
      <c r="Y858" s="1727"/>
      <c r="Z858" s="1727"/>
      <c r="AA858" s="1727"/>
      <c r="AB858" s="1727"/>
      <c r="AC858" s="1727"/>
      <c r="AD858" s="1727"/>
      <c r="AE858" s="1592"/>
      <c r="AF858" s="1593"/>
      <c r="AG858" s="1593"/>
      <c r="AH858" s="1593"/>
      <c r="AI858" s="1593"/>
      <c r="AJ858" s="1593"/>
      <c r="AK858" s="1594"/>
      <c r="AL858" s="1592"/>
      <c r="AM858" s="1593"/>
      <c r="AN858" s="1593"/>
      <c r="AO858" s="1594"/>
      <c r="AP858" s="1595"/>
      <c r="AQ858" s="1595"/>
      <c r="AR858" s="1595"/>
      <c r="AS858" s="1595"/>
      <c r="AT858" s="1595"/>
      <c r="AU858" s="1595"/>
      <c r="AV858" s="1595"/>
      <c r="AW858" s="1595"/>
      <c r="AX858" s="238" t="s">
        <v>386</v>
      </c>
      <c r="AY858" s="1595"/>
      <c r="AZ858" s="1595"/>
      <c r="BA858" s="1595"/>
      <c r="BB858" s="1595"/>
      <c r="BC858" s="1595"/>
      <c r="BD858" s="1595"/>
      <c r="BE858" s="1595"/>
      <c r="BF858" s="1595"/>
      <c r="BG858" s="45"/>
      <c r="BH858" s="80"/>
      <c r="BI858" s="80"/>
      <c r="BJ858" s="80"/>
    </row>
    <row r="859" spans="1:62" ht="12.95" customHeight="1" x14ac:dyDescent="0.15">
      <c r="A859" s="1650"/>
      <c r="B859" s="1651"/>
      <c r="C859" s="1651"/>
      <c r="D859" s="1651"/>
      <c r="E859" s="1651"/>
      <c r="F859" s="1651"/>
      <c r="G859" s="1651"/>
      <c r="H859" s="966"/>
      <c r="I859" s="967"/>
      <c r="J859" s="967"/>
      <c r="K859" s="967"/>
      <c r="L859" s="967"/>
      <c r="M859" s="967"/>
      <c r="N859" s="968"/>
      <c r="O859" s="1728"/>
      <c r="P859" s="1728"/>
      <c r="Q859" s="1728"/>
      <c r="R859" s="1728"/>
      <c r="S859" s="1728"/>
      <c r="T859" s="1728"/>
      <c r="U859" s="1728"/>
      <c r="V859" s="1728"/>
      <c r="W859" s="1728"/>
      <c r="X859" s="1728"/>
      <c r="Y859" s="1728"/>
      <c r="Z859" s="1728"/>
      <c r="AA859" s="1728"/>
      <c r="AB859" s="1728"/>
      <c r="AC859" s="1728"/>
      <c r="AD859" s="1728"/>
      <c r="AE859" s="1592"/>
      <c r="AF859" s="1593"/>
      <c r="AG859" s="1593"/>
      <c r="AH859" s="1593"/>
      <c r="AI859" s="1593"/>
      <c r="AJ859" s="1593"/>
      <c r="AK859" s="1594"/>
      <c r="AL859" s="1592"/>
      <c r="AM859" s="1593"/>
      <c r="AN859" s="1593"/>
      <c r="AO859" s="1594"/>
      <c r="AP859" s="1595"/>
      <c r="AQ859" s="1595"/>
      <c r="AR859" s="1595"/>
      <c r="AS859" s="1595"/>
      <c r="AT859" s="1595"/>
      <c r="AU859" s="1595"/>
      <c r="AV859" s="1595"/>
      <c r="AW859" s="1595"/>
      <c r="AX859" s="238" t="s">
        <v>386</v>
      </c>
      <c r="AY859" s="1595"/>
      <c r="AZ859" s="1595"/>
      <c r="BA859" s="1595"/>
      <c r="BB859" s="1595"/>
      <c r="BC859" s="1595"/>
      <c r="BD859" s="1595"/>
      <c r="BE859" s="1595"/>
      <c r="BF859" s="1595"/>
      <c r="BG859" s="45"/>
      <c r="BH859" s="80"/>
      <c r="BI859" s="80"/>
      <c r="BJ859" s="80"/>
    </row>
    <row r="860" spans="1:62" ht="12.95" customHeight="1" x14ac:dyDescent="0.15">
      <c r="A860" s="1641"/>
      <c r="B860" s="1642"/>
      <c r="C860" s="1642"/>
      <c r="D860" s="1642"/>
      <c r="E860" s="1642"/>
      <c r="F860" s="1642"/>
      <c r="G860" s="1642"/>
      <c r="H860" s="963"/>
      <c r="I860" s="964"/>
      <c r="J860" s="964"/>
      <c r="K860" s="964"/>
      <c r="L860" s="964"/>
      <c r="M860" s="964"/>
      <c r="N860" s="965"/>
      <c r="O860" s="1725"/>
      <c r="P860" s="1725"/>
      <c r="Q860" s="1725"/>
      <c r="R860" s="1725"/>
      <c r="S860" s="1725"/>
      <c r="T860" s="1725"/>
      <c r="U860" s="1725"/>
      <c r="V860" s="1725"/>
      <c r="W860" s="1725"/>
      <c r="X860" s="1725"/>
      <c r="Y860" s="1725"/>
      <c r="Z860" s="1725"/>
      <c r="AA860" s="1725"/>
      <c r="AB860" s="1725"/>
      <c r="AC860" s="1725"/>
      <c r="AD860" s="1725"/>
      <c r="AE860" s="1592"/>
      <c r="AF860" s="1593"/>
      <c r="AG860" s="1593"/>
      <c r="AH860" s="1593"/>
      <c r="AI860" s="1593"/>
      <c r="AJ860" s="1593"/>
      <c r="AK860" s="1594"/>
      <c r="AL860" s="1592"/>
      <c r="AM860" s="1593"/>
      <c r="AN860" s="1593"/>
      <c r="AO860" s="1594"/>
      <c r="AP860" s="1595"/>
      <c r="AQ860" s="1595"/>
      <c r="AR860" s="1595"/>
      <c r="AS860" s="1595"/>
      <c r="AT860" s="1595"/>
      <c r="AU860" s="1595"/>
      <c r="AV860" s="1595"/>
      <c r="AW860" s="1595"/>
      <c r="AX860" s="238" t="s">
        <v>386</v>
      </c>
      <c r="AY860" s="1595"/>
      <c r="AZ860" s="1595"/>
      <c r="BA860" s="1595"/>
      <c r="BB860" s="1595"/>
      <c r="BC860" s="1595"/>
      <c r="BD860" s="1595"/>
      <c r="BE860" s="1595"/>
      <c r="BF860" s="1595"/>
      <c r="BG860" s="45"/>
      <c r="BH860" s="80"/>
      <c r="BI860" s="80"/>
      <c r="BJ860" s="80"/>
    </row>
    <row r="861" spans="1:62" ht="12.95" customHeight="1" x14ac:dyDescent="0.15">
      <c r="A861" s="1643"/>
      <c r="B861" s="1644"/>
      <c r="C861" s="1644"/>
      <c r="D861" s="1644"/>
      <c r="E861" s="1644"/>
      <c r="F861" s="1644"/>
      <c r="G861" s="1644"/>
      <c r="H861" s="1722"/>
      <c r="I861" s="1723"/>
      <c r="J861" s="1723"/>
      <c r="K861" s="1723"/>
      <c r="L861" s="1723"/>
      <c r="M861" s="1723"/>
      <c r="N861" s="1724"/>
      <c r="O861" s="1726"/>
      <c r="P861" s="1726"/>
      <c r="Q861" s="1726"/>
      <c r="R861" s="1726"/>
      <c r="S861" s="1726"/>
      <c r="T861" s="1726"/>
      <c r="U861" s="1726"/>
      <c r="V861" s="1726"/>
      <c r="W861" s="1726"/>
      <c r="X861" s="1726"/>
      <c r="Y861" s="1726"/>
      <c r="Z861" s="1726"/>
      <c r="AA861" s="1726"/>
      <c r="AB861" s="1726"/>
      <c r="AC861" s="1726"/>
      <c r="AD861" s="1726"/>
      <c r="AE861" s="1592"/>
      <c r="AF861" s="1593"/>
      <c r="AG861" s="1593"/>
      <c r="AH861" s="1593"/>
      <c r="AI861" s="1593"/>
      <c r="AJ861" s="1593"/>
      <c r="AK861" s="1594"/>
      <c r="AL861" s="1592"/>
      <c r="AM861" s="1593"/>
      <c r="AN861" s="1593"/>
      <c r="AO861" s="1594"/>
      <c r="AP861" s="1595"/>
      <c r="AQ861" s="1595"/>
      <c r="AR861" s="1595"/>
      <c r="AS861" s="1595"/>
      <c r="AT861" s="1595"/>
      <c r="AU861" s="1595"/>
      <c r="AV861" s="1595"/>
      <c r="AW861" s="1595"/>
      <c r="AX861" s="238" t="s">
        <v>386</v>
      </c>
      <c r="AY861" s="1595"/>
      <c r="AZ861" s="1595"/>
      <c r="BA861" s="1595"/>
      <c r="BB861" s="1595"/>
      <c r="BC861" s="1595"/>
      <c r="BD861" s="1595"/>
      <c r="BE861" s="1595"/>
      <c r="BF861" s="1595"/>
      <c r="BG861" s="45"/>
      <c r="BH861" s="80"/>
      <c r="BI861" s="80"/>
      <c r="BJ861" s="80"/>
    </row>
    <row r="862" spans="1:62" ht="12.95" customHeight="1" x14ac:dyDescent="0.15">
      <c r="A862" s="1643"/>
      <c r="B862" s="1644"/>
      <c r="C862" s="1644"/>
      <c r="D862" s="1644"/>
      <c r="E862" s="1644"/>
      <c r="F862" s="1644"/>
      <c r="G862" s="1644"/>
      <c r="H862" s="1722"/>
      <c r="I862" s="1723"/>
      <c r="J862" s="1723"/>
      <c r="K862" s="1723"/>
      <c r="L862" s="1723"/>
      <c r="M862" s="1723"/>
      <c r="N862" s="1724"/>
      <c r="O862" s="1726"/>
      <c r="P862" s="1726"/>
      <c r="Q862" s="1726"/>
      <c r="R862" s="1726"/>
      <c r="S862" s="1726"/>
      <c r="T862" s="1726"/>
      <c r="U862" s="1726"/>
      <c r="V862" s="1726"/>
      <c r="W862" s="1726"/>
      <c r="X862" s="1726"/>
      <c r="Y862" s="1726"/>
      <c r="Z862" s="1726"/>
      <c r="AA862" s="1726"/>
      <c r="AB862" s="1726"/>
      <c r="AC862" s="1726"/>
      <c r="AD862" s="1726"/>
      <c r="AE862" s="1592"/>
      <c r="AF862" s="1593"/>
      <c r="AG862" s="1593"/>
      <c r="AH862" s="1593"/>
      <c r="AI862" s="1593"/>
      <c r="AJ862" s="1593"/>
      <c r="AK862" s="1594"/>
      <c r="AL862" s="1592"/>
      <c r="AM862" s="1593"/>
      <c r="AN862" s="1593"/>
      <c r="AO862" s="1594"/>
      <c r="AP862" s="1595"/>
      <c r="AQ862" s="1595"/>
      <c r="AR862" s="1595"/>
      <c r="AS862" s="1595"/>
      <c r="AT862" s="1595"/>
      <c r="AU862" s="1595"/>
      <c r="AV862" s="1595"/>
      <c r="AW862" s="1595"/>
      <c r="AX862" s="238" t="s">
        <v>386</v>
      </c>
      <c r="AY862" s="1595"/>
      <c r="AZ862" s="1595"/>
      <c r="BA862" s="1595"/>
      <c r="BB862" s="1595"/>
      <c r="BC862" s="1595"/>
      <c r="BD862" s="1595"/>
      <c r="BE862" s="1595"/>
      <c r="BF862" s="1595"/>
      <c r="BG862" s="45"/>
      <c r="BH862" s="80"/>
      <c r="BI862" s="80"/>
      <c r="BJ862" s="80"/>
    </row>
    <row r="863" spans="1:62" ht="12.95" customHeight="1" x14ac:dyDescent="0.15">
      <c r="A863" s="1648"/>
      <c r="B863" s="1649"/>
      <c r="C863" s="1649"/>
      <c r="D863" s="1649"/>
      <c r="E863" s="1649"/>
      <c r="F863" s="1649"/>
      <c r="G863" s="1649"/>
      <c r="H863" s="1722"/>
      <c r="I863" s="1723"/>
      <c r="J863" s="1723"/>
      <c r="K863" s="1723"/>
      <c r="L863" s="1723"/>
      <c r="M863" s="1723"/>
      <c r="N863" s="1724"/>
      <c r="O863" s="1727"/>
      <c r="P863" s="1727"/>
      <c r="Q863" s="1727"/>
      <c r="R863" s="1727"/>
      <c r="S863" s="1727"/>
      <c r="T863" s="1727"/>
      <c r="U863" s="1727"/>
      <c r="V863" s="1727"/>
      <c r="W863" s="1727"/>
      <c r="X863" s="1727"/>
      <c r="Y863" s="1727"/>
      <c r="Z863" s="1727"/>
      <c r="AA863" s="1727"/>
      <c r="AB863" s="1727"/>
      <c r="AC863" s="1727"/>
      <c r="AD863" s="1727"/>
      <c r="AE863" s="1592"/>
      <c r="AF863" s="1593"/>
      <c r="AG863" s="1593"/>
      <c r="AH863" s="1593"/>
      <c r="AI863" s="1593"/>
      <c r="AJ863" s="1593"/>
      <c r="AK863" s="1594"/>
      <c r="AL863" s="1592"/>
      <c r="AM863" s="1593"/>
      <c r="AN863" s="1593"/>
      <c r="AO863" s="1594"/>
      <c r="AP863" s="1595"/>
      <c r="AQ863" s="1595"/>
      <c r="AR863" s="1595"/>
      <c r="AS863" s="1595"/>
      <c r="AT863" s="1595"/>
      <c r="AU863" s="1595"/>
      <c r="AV863" s="1595"/>
      <c r="AW863" s="1595"/>
      <c r="AX863" s="238" t="s">
        <v>386</v>
      </c>
      <c r="AY863" s="1595"/>
      <c r="AZ863" s="1595"/>
      <c r="BA863" s="1595"/>
      <c r="BB863" s="1595"/>
      <c r="BC863" s="1595"/>
      <c r="BD863" s="1595"/>
      <c r="BE863" s="1595"/>
      <c r="BF863" s="1595"/>
      <c r="BG863" s="45"/>
      <c r="BH863" s="80"/>
      <c r="BI863" s="80"/>
      <c r="BJ863" s="80"/>
    </row>
    <row r="864" spans="1:62" ht="12.95" customHeight="1" x14ac:dyDescent="0.15">
      <c r="A864" s="1650"/>
      <c r="B864" s="1651"/>
      <c r="C864" s="1651"/>
      <c r="D864" s="1651"/>
      <c r="E864" s="1651"/>
      <c r="F864" s="1651"/>
      <c r="G864" s="1651"/>
      <c r="H864" s="966"/>
      <c r="I864" s="967"/>
      <c r="J864" s="967"/>
      <c r="K864" s="967"/>
      <c r="L864" s="967"/>
      <c r="M864" s="967"/>
      <c r="N864" s="968"/>
      <c r="O864" s="1728"/>
      <c r="P864" s="1728"/>
      <c r="Q864" s="1728"/>
      <c r="R864" s="1728"/>
      <c r="S864" s="1728"/>
      <c r="T864" s="1728"/>
      <c r="U864" s="1728"/>
      <c r="V864" s="1728"/>
      <c r="W864" s="1728"/>
      <c r="X864" s="1728"/>
      <c r="Y864" s="1728"/>
      <c r="Z864" s="1728"/>
      <c r="AA864" s="1728"/>
      <c r="AB864" s="1728"/>
      <c r="AC864" s="1728"/>
      <c r="AD864" s="1728"/>
      <c r="AE864" s="1592"/>
      <c r="AF864" s="1593"/>
      <c r="AG864" s="1593"/>
      <c r="AH864" s="1593"/>
      <c r="AI864" s="1593"/>
      <c r="AJ864" s="1593"/>
      <c r="AK864" s="1594"/>
      <c r="AL864" s="1592"/>
      <c r="AM864" s="1593"/>
      <c r="AN864" s="1593"/>
      <c r="AO864" s="1594"/>
      <c r="AP864" s="1595"/>
      <c r="AQ864" s="1595"/>
      <c r="AR864" s="1595"/>
      <c r="AS864" s="1595"/>
      <c r="AT864" s="1595"/>
      <c r="AU864" s="1595"/>
      <c r="AV864" s="1595"/>
      <c r="AW864" s="1595"/>
      <c r="AX864" s="238" t="s">
        <v>386</v>
      </c>
      <c r="AY864" s="1595"/>
      <c r="AZ864" s="1595"/>
      <c r="BA864" s="1595"/>
      <c r="BB864" s="1595"/>
      <c r="BC864" s="1595"/>
      <c r="BD864" s="1595"/>
      <c r="BE864" s="1595"/>
      <c r="BF864" s="1595"/>
      <c r="BG864" s="45"/>
      <c r="BH864" s="80"/>
      <c r="BI864" s="80"/>
      <c r="BJ864" s="80"/>
    </row>
    <row r="865" spans="1:62" ht="12.95" customHeight="1" x14ac:dyDescent="0.15">
      <c r="A865" s="1641"/>
      <c r="B865" s="1642"/>
      <c r="C865" s="1642"/>
      <c r="D865" s="1642"/>
      <c r="E865" s="1642"/>
      <c r="F865" s="1642"/>
      <c r="G865" s="1642"/>
      <c r="H865" s="963"/>
      <c r="I865" s="964"/>
      <c r="J865" s="964"/>
      <c r="K865" s="964"/>
      <c r="L865" s="964"/>
      <c r="M865" s="964"/>
      <c r="N865" s="965"/>
      <c r="O865" s="1725"/>
      <c r="P865" s="1725"/>
      <c r="Q865" s="1725"/>
      <c r="R865" s="1725"/>
      <c r="S865" s="1725"/>
      <c r="T865" s="1725"/>
      <c r="U865" s="1725"/>
      <c r="V865" s="1725"/>
      <c r="W865" s="1725"/>
      <c r="X865" s="1725"/>
      <c r="Y865" s="1725"/>
      <c r="Z865" s="1725"/>
      <c r="AA865" s="1725"/>
      <c r="AB865" s="1725"/>
      <c r="AC865" s="1725"/>
      <c r="AD865" s="1725"/>
      <c r="AE865" s="1592"/>
      <c r="AF865" s="1593"/>
      <c r="AG865" s="1593"/>
      <c r="AH865" s="1593"/>
      <c r="AI865" s="1593"/>
      <c r="AJ865" s="1593"/>
      <c r="AK865" s="1594"/>
      <c r="AL865" s="1592"/>
      <c r="AM865" s="1593"/>
      <c r="AN865" s="1593"/>
      <c r="AO865" s="1594"/>
      <c r="AP865" s="1595"/>
      <c r="AQ865" s="1595"/>
      <c r="AR865" s="1595"/>
      <c r="AS865" s="1595"/>
      <c r="AT865" s="1595"/>
      <c r="AU865" s="1595"/>
      <c r="AV865" s="1595"/>
      <c r="AW865" s="1595"/>
      <c r="AX865" s="238" t="s">
        <v>386</v>
      </c>
      <c r="AY865" s="1595"/>
      <c r="AZ865" s="1595"/>
      <c r="BA865" s="1595"/>
      <c r="BB865" s="1595"/>
      <c r="BC865" s="1595"/>
      <c r="BD865" s="1595"/>
      <c r="BE865" s="1595"/>
      <c r="BF865" s="1595"/>
      <c r="BG865" s="45"/>
      <c r="BH865" s="80"/>
      <c r="BI865" s="80"/>
      <c r="BJ865" s="80"/>
    </row>
    <row r="866" spans="1:62" ht="12.95" customHeight="1" x14ac:dyDescent="0.15">
      <c r="A866" s="1643"/>
      <c r="B866" s="1644"/>
      <c r="C866" s="1644"/>
      <c r="D866" s="1644"/>
      <c r="E866" s="1644"/>
      <c r="F866" s="1644"/>
      <c r="G866" s="1644"/>
      <c r="H866" s="1722"/>
      <c r="I866" s="1723"/>
      <c r="J866" s="1723"/>
      <c r="K866" s="1723"/>
      <c r="L866" s="1723"/>
      <c r="M866" s="1723"/>
      <c r="N866" s="1724"/>
      <c r="O866" s="1726"/>
      <c r="P866" s="1726"/>
      <c r="Q866" s="1726"/>
      <c r="R866" s="1726"/>
      <c r="S866" s="1726"/>
      <c r="T866" s="1726"/>
      <c r="U866" s="1726"/>
      <c r="V866" s="1726"/>
      <c r="W866" s="1726"/>
      <c r="X866" s="1726"/>
      <c r="Y866" s="1726"/>
      <c r="Z866" s="1726"/>
      <c r="AA866" s="1726"/>
      <c r="AB866" s="1726"/>
      <c r="AC866" s="1726"/>
      <c r="AD866" s="1726"/>
      <c r="AE866" s="1592"/>
      <c r="AF866" s="1593"/>
      <c r="AG866" s="1593"/>
      <c r="AH866" s="1593"/>
      <c r="AI866" s="1593"/>
      <c r="AJ866" s="1593"/>
      <c r="AK866" s="1594"/>
      <c r="AL866" s="1592"/>
      <c r="AM866" s="1593"/>
      <c r="AN866" s="1593"/>
      <c r="AO866" s="1594"/>
      <c r="AP866" s="1595"/>
      <c r="AQ866" s="1595"/>
      <c r="AR866" s="1595"/>
      <c r="AS866" s="1595"/>
      <c r="AT866" s="1595"/>
      <c r="AU866" s="1595"/>
      <c r="AV866" s="1595"/>
      <c r="AW866" s="1595"/>
      <c r="AX866" s="238" t="s">
        <v>386</v>
      </c>
      <c r="AY866" s="1595"/>
      <c r="AZ866" s="1595"/>
      <c r="BA866" s="1595"/>
      <c r="BB866" s="1595"/>
      <c r="BC866" s="1595"/>
      <c r="BD866" s="1595"/>
      <c r="BE866" s="1595"/>
      <c r="BF866" s="1595"/>
      <c r="BG866" s="45"/>
      <c r="BH866" s="80"/>
      <c r="BI866" s="80"/>
      <c r="BJ866" s="80"/>
    </row>
    <row r="867" spans="1:62" ht="12.95" customHeight="1" x14ac:dyDescent="0.15">
      <c r="A867" s="1643"/>
      <c r="B867" s="1644"/>
      <c r="C867" s="1644"/>
      <c r="D867" s="1644"/>
      <c r="E867" s="1644"/>
      <c r="F867" s="1644"/>
      <c r="G867" s="1644"/>
      <c r="H867" s="1722"/>
      <c r="I867" s="1723"/>
      <c r="J867" s="1723"/>
      <c r="K867" s="1723"/>
      <c r="L867" s="1723"/>
      <c r="M867" s="1723"/>
      <c r="N867" s="1724"/>
      <c r="O867" s="1726"/>
      <c r="P867" s="1726"/>
      <c r="Q867" s="1726"/>
      <c r="R867" s="1726"/>
      <c r="S867" s="1726"/>
      <c r="T867" s="1726"/>
      <c r="U867" s="1726"/>
      <c r="V867" s="1726"/>
      <c r="W867" s="1726"/>
      <c r="X867" s="1726"/>
      <c r="Y867" s="1726"/>
      <c r="Z867" s="1726"/>
      <c r="AA867" s="1726"/>
      <c r="AB867" s="1726"/>
      <c r="AC867" s="1726"/>
      <c r="AD867" s="1726"/>
      <c r="AE867" s="1592"/>
      <c r="AF867" s="1593"/>
      <c r="AG867" s="1593"/>
      <c r="AH867" s="1593"/>
      <c r="AI867" s="1593"/>
      <c r="AJ867" s="1593"/>
      <c r="AK867" s="1594"/>
      <c r="AL867" s="1592"/>
      <c r="AM867" s="1593"/>
      <c r="AN867" s="1593"/>
      <c r="AO867" s="1594"/>
      <c r="AP867" s="1595"/>
      <c r="AQ867" s="1595"/>
      <c r="AR867" s="1595"/>
      <c r="AS867" s="1595"/>
      <c r="AT867" s="1595"/>
      <c r="AU867" s="1595"/>
      <c r="AV867" s="1595"/>
      <c r="AW867" s="1595"/>
      <c r="AX867" s="238" t="s">
        <v>386</v>
      </c>
      <c r="AY867" s="1595"/>
      <c r="AZ867" s="1595"/>
      <c r="BA867" s="1595"/>
      <c r="BB867" s="1595"/>
      <c r="BC867" s="1595"/>
      <c r="BD867" s="1595"/>
      <c r="BE867" s="1595"/>
      <c r="BF867" s="1595"/>
      <c r="BG867" s="45"/>
      <c r="BH867" s="80"/>
      <c r="BI867" s="80"/>
      <c r="BJ867" s="80"/>
    </row>
    <row r="868" spans="1:62" ht="12.95" customHeight="1" x14ac:dyDescent="0.15">
      <c r="A868" s="1648"/>
      <c r="B868" s="1649"/>
      <c r="C868" s="1649"/>
      <c r="D868" s="1649"/>
      <c r="E868" s="1649"/>
      <c r="F868" s="1649"/>
      <c r="G868" s="1649"/>
      <c r="H868" s="1722"/>
      <c r="I868" s="1723"/>
      <c r="J868" s="1723"/>
      <c r="K868" s="1723"/>
      <c r="L868" s="1723"/>
      <c r="M868" s="1723"/>
      <c r="N868" s="1724"/>
      <c r="O868" s="1727"/>
      <c r="P868" s="1727"/>
      <c r="Q868" s="1727"/>
      <c r="R868" s="1727"/>
      <c r="S868" s="1727"/>
      <c r="T868" s="1727"/>
      <c r="U868" s="1727"/>
      <c r="V868" s="1727"/>
      <c r="W868" s="1727"/>
      <c r="X868" s="1727"/>
      <c r="Y868" s="1727"/>
      <c r="Z868" s="1727"/>
      <c r="AA868" s="1727"/>
      <c r="AB868" s="1727"/>
      <c r="AC868" s="1727"/>
      <c r="AD868" s="1727"/>
      <c r="AE868" s="1592"/>
      <c r="AF868" s="1593"/>
      <c r="AG868" s="1593"/>
      <c r="AH868" s="1593"/>
      <c r="AI868" s="1593"/>
      <c r="AJ868" s="1593"/>
      <c r="AK868" s="1594"/>
      <c r="AL868" s="1592"/>
      <c r="AM868" s="1593"/>
      <c r="AN868" s="1593"/>
      <c r="AO868" s="1594"/>
      <c r="AP868" s="1595"/>
      <c r="AQ868" s="1595"/>
      <c r="AR868" s="1595"/>
      <c r="AS868" s="1595"/>
      <c r="AT868" s="1595"/>
      <c r="AU868" s="1595"/>
      <c r="AV868" s="1595"/>
      <c r="AW868" s="1595"/>
      <c r="AX868" s="238" t="s">
        <v>386</v>
      </c>
      <c r="AY868" s="1595"/>
      <c r="AZ868" s="1595"/>
      <c r="BA868" s="1595"/>
      <c r="BB868" s="1595"/>
      <c r="BC868" s="1595"/>
      <c r="BD868" s="1595"/>
      <c r="BE868" s="1595"/>
      <c r="BF868" s="1595"/>
      <c r="BG868" s="45"/>
      <c r="BH868" s="80"/>
      <c r="BI868" s="80"/>
      <c r="BJ868" s="80"/>
    </row>
    <row r="869" spans="1:62" ht="12.95" customHeight="1" x14ac:dyDescent="0.15">
      <c r="A869" s="1650"/>
      <c r="B869" s="1651"/>
      <c r="C869" s="1651"/>
      <c r="D869" s="1651"/>
      <c r="E869" s="1651"/>
      <c r="F869" s="1651"/>
      <c r="G869" s="1651"/>
      <c r="H869" s="966"/>
      <c r="I869" s="967"/>
      <c r="J869" s="967"/>
      <c r="K869" s="967"/>
      <c r="L869" s="967"/>
      <c r="M869" s="967"/>
      <c r="N869" s="968"/>
      <c r="O869" s="1728"/>
      <c r="P869" s="1728"/>
      <c r="Q869" s="1728"/>
      <c r="R869" s="1728"/>
      <c r="S869" s="1728"/>
      <c r="T869" s="1728"/>
      <c r="U869" s="1728"/>
      <c r="V869" s="1728"/>
      <c r="W869" s="1728"/>
      <c r="X869" s="1728"/>
      <c r="Y869" s="1728"/>
      <c r="Z869" s="1728"/>
      <c r="AA869" s="1728"/>
      <c r="AB869" s="1728"/>
      <c r="AC869" s="1728"/>
      <c r="AD869" s="1728"/>
      <c r="AE869" s="1592"/>
      <c r="AF869" s="1593"/>
      <c r="AG869" s="1593"/>
      <c r="AH869" s="1593"/>
      <c r="AI869" s="1593"/>
      <c r="AJ869" s="1593"/>
      <c r="AK869" s="1594"/>
      <c r="AL869" s="1592"/>
      <c r="AM869" s="1593"/>
      <c r="AN869" s="1593"/>
      <c r="AO869" s="1594"/>
      <c r="AP869" s="1595"/>
      <c r="AQ869" s="1595"/>
      <c r="AR869" s="1595"/>
      <c r="AS869" s="1595"/>
      <c r="AT869" s="1595"/>
      <c r="AU869" s="1595"/>
      <c r="AV869" s="1595"/>
      <c r="AW869" s="1595"/>
      <c r="AX869" s="238" t="s">
        <v>386</v>
      </c>
      <c r="AY869" s="1595"/>
      <c r="AZ869" s="1595"/>
      <c r="BA869" s="1595"/>
      <c r="BB869" s="1595"/>
      <c r="BC869" s="1595"/>
      <c r="BD869" s="1595"/>
      <c r="BE869" s="1595"/>
      <c r="BF869" s="1595"/>
      <c r="BG869" s="45"/>
      <c r="BH869" s="80"/>
      <c r="BI869" s="80"/>
      <c r="BJ869" s="80"/>
    </row>
    <row r="870" spans="1:62" ht="12.95" customHeight="1" x14ac:dyDescent="0.15">
      <c r="A870" s="1641"/>
      <c r="B870" s="1642"/>
      <c r="C870" s="1642"/>
      <c r="D870" s="1642"/>
      <c r="E870" s="1642"/>
      <c r="F870" s="1642"/>
      <c r="G870" s="1642"/>
      <c r="H870" s="963"/>
      <c r="I870" s="964"/>
      <c r="J870" s="964"/>
      <c r="K870" s="964"/>
      <c r="L870" s="964"/>
      <c r="M870" s="964"/>
      <c r="N870" s="965"/>
      <c r="O870" s="1725"/>
      <c r="P870" s="1725"/>
      <c r="Q870" s="1725"/>
      <c r="R870" s="1725"/>
      <c r="S870" s="1725"/>
      <c r="T870" s="1725"/>
      <c r="U870" s="1725"/>
      <c r="V870" s="1725"/>
      <c r="W870" s="1725"/>
      <c r="X870" s="1725"/>
      <c r="Y870" s="1725"/>
      <c r="Z870" s="1725"/>
      <c r="AA870" s="1725"/>
      <c r="AB870" s="1725"/>
      <c r="AC870" s="1725"/>
      <c r="AD870" s="1725"/>
      <c r="AE870" s="1592"/>
      <c r="AF870" s="1593"/>
      <c r="AG870" s="1593"/>
      <c r="AH870" s="1593"/>
      <c r="AI870" s="1593"/>
      <c r="AJ870" s="1593"/>
      <c r="AK870" s="1594"/>
      <c r="AL870" s="1592"/>
      <c r="AM870" s="1593"/>
      <c r="AN870" s="1593"/>
      <c r="AO870" s="1594"/>
      <c r="AP870" s="1595"/>
      <c r="AQ870" s="1595"/>
      <c r="AR870" s="1595"/>
      <c r="AS870" s="1595"/>
      <c r="AT870" s="1595"/>
      <c r="AU870" s="1595"/>
      <c r="AV870" s="1595"/>
      <c r="AW870" s="1595"/>
      <c r="AX870" s="238" t="s">
        <v>386</v>
      </c>
      <c r="AY870" s="1595"/>
      <c r="AZ870" s="1595"/>
      <c r="BA870" s="1595"/>
      <c r="BB870" s="1595"/>
      <c r="BC870" s="1595"/>
      <c r="BD870" s="1595"/>
      <c r="BE870" s="1595"/>
      <c r="BF870" s="1595"/>
      <c r="BG870" s="45"/>
      <c r="BH870" s="80"/>
      <c r="BI870" s="80"/>
      <c r="BJ870" s="80"/>
    </row>
    <row r="871" spans="1:62" ht="12.95" customHeight="1" x14ac:dyDescent="0.15">
      <c r="A871" s="1643"/>
      <c r="B871" s="1644"/>
      <c r="C871" s="1644"/>
      <c r="D871" s="1644"/>
      <c r="E871" s="1644"/>
      <c r="F871" s="1644"/>
      <c r="G871" s="1644"/>
      <c r="H871" s="1722"/>
      <c r="I871" s="1723"/>
      <c r="J871" s="1723"/>
      <c r="K871" s="1723"/>
      <c r="L871" s="1723"/>
      <c r="M871" s="1723"/>
      <c r="N871" s="1724"/>
      <c r="O871" s="1726"/>
      <c r="P871" s="1726"/>
      <c r="Q871" s="1726"/>
      <c r="R871" s="1726"/>
      <c r="S871" s="1726"/>
      <c r="T871" s="1726"/>
      <c r="U871" s="1726"/>
      <c r="V871" s="1726"/>
      <c r="W871" s="1726"/>
      <c r="X871" s="1726"/>
      <c r="Y871" s="1726"/>
      <c r="Z871" s="1726"/>
      <c r="AA871" s="1726"/>
      <c r="AB871" s="1726"/>
      <c r="AC871" s="1726"/>
      <c r="AD871" s="1726"/>
      <c r="AE871" s="1592"/>
      <c r="AF871" s="1593"/>
      <c r="AG871" s="1593"/>
      <c r="AH871" s="1593"/>
      <c r="AI871" s="1593"/>
      <c r="AJ871" s="1593"/>
      <c r="AK871" s="1594"/>
      <c r="AL871" s="1592"/>
      <c r="AM871" s="1593"/>
      <c r="AN871" s="1593"/>
      <c r="AO871" s="1594"/>
      <c r="AP871" s="1595"/>
      <c r="AQ871" s="1595"/>
      <c r="AR871" s="1595"/>
      <c r="AS871" s="1595"/>
      <c r="AT871" s="1595"/>
      <c r="AU871" s="1595"/>
      <c r="AV871" s="1595"/>
      <c r="AW871" s="1595"/>
      <c r="AX871" s="238" t="s">
        <v>386</v>
      </c>
      <c r="AY871" s="1595"/>
      <c r="AZ871" s="1595"/>
      <c r="BA871" s="1595"/>
      <c r="BB871" s="1595"/>
      <c r="BC871" s="1595"/>
      <c r="BD871" s="1595"/>
      <c r="BE871" s="1595"/>
      <c r="BF871" s="1595"/>
      <c r="BG871" s="45"/>
      <c r="BH871" s="80"/>
      <c r="BI871" s="80"/>
      <c r="BJ871" s="80"/>
    </row>
    <row r="872" spans="1:62" ht="12.95" customHeight="1" x14ac:dyDescent="0.15">
      <c r="A872" s="1643"/>
      <c r="B872" s="1644"/>
      <c r="C872" s="1644"/>
      <c r="D872" s="1644"/>
      <c r="E872" s="1644"/>
      <c r="F872" s="1644"/>
      <c r="G872" s="1644"/>
      <c r="H872" s="1722"/>
      <c r="I872" s="1723"/>
      <c r="J872" s="1723"/>
      <c r="K872" s="1723"/>
      <c r="L872" s="1723"/>
      <c r="M872" s="1723"/>
      <c r="N872" s="1724"/>
      <c r="O872" s="1726"/>
      <c r="P872" s="1726"/>
      <c r="Q872" s="1726"/>
      <c r="R872" s="1726"/>
      <c r="S872" s="1726"/>
      <c r="T872" s="1726"/>
      <c r="U872" s="1726"/>
      <c r="V872" s="1726"/>
      <c r="W872" s="1726"/>
      <c r="X872" s="1726"/>
      <c r="Y872" s="1726"/>
      <c r="Z872" s="1726"/>
      <c r="AA872" s="1726"/>
      <c r="AB872" s="1726"/>
      <c r="AC872" s="1726"/>
      <c r="AD872" s="1726"/>
      <c r="AE872" s="1592"/>
      <c r="AF872" s="1593"/>
      <c r="AG872" s="1593"/>
      <c r="AH872" s="1593"/>
      <c r="AI872" s="1593"/>
      <c r="AJ872" s="1593"/>
      <c r="AK872" s="1594"/>
      <c r="AL872" s="1592"/>
      <c r="AM872" s="1593"/>
      <c r="AN872" s="1593"/>
      <c r="AO872" s="1594"/>
      <c r="AP872" s="1595"/>
      <c r="AQ872" s="1595"/>
      <c r="AR872" s="1595"/>
      <c r="AS872" s="1595"/>
      <c r="AT872" s="1595"/>
      <c r="AU872" s="1595"/>
      <c r="AV872" s="1595"/>
      <c r="AW872" s="1595"/>
      <c r="AX872" s="238" t="s">
        <v>386</v>
      </c>
      <c r="AY872" s="1595"/>
      <c r="AZ872" s="1595"/>
      <c r="BA872" s="1595"/>
      <c r="BB872" s="1595"/>
      <c r="BC872" s="1595"/>
      <c r="BD872" s="1595"/>
      <c r="BE872" s="1595"/>
      <c r="BF872" s="1595"/>
      <c r="BG872" s="45"/>
      <c r="BH872" s="80"/>
      <c r="BI872" s="80"/>
      <c r="BJ872" s="80"/>
    </row>
    <row r="873" spans="1:62" ht="12.95" customHeight="1" x14ac:dyDescent="0.15">
      <c r="A873" s="1648"/>
      <c r="B873" s="1649"/>
      <c r="C873" s="1649"/>
      <c r="D873" s="1649"/>
      <c r="E873" s="1649"/>
      <c r="F873" s="1649"/>
      <c r="G873" s="1649"/>
      <c r="H873" s="1722"/>
      <c r="I873" s="1723"/>
      <c r="J873" s="1723"/>
      <c r="K873" s="1723"/>
      <c r="L873" s="1723"/>
      <c r="M873" s="1723"/>
      <c r="N873" s="1724"/>
      <c r="O873" s="1727"/>
      <c r="P873" s="1727"/>
      <c r="Q873" s="1727"/>
      <c r="R873" s="1727"/>
      <c r="S873" s="1727"/>
      <c r="T873" s="1727"/>
      <c r="U873" s="1727"/>
      <c r="V873" s="1727"/>
      <c r="W873" s="1727"/>
      <c r="X873" s="1727"/>
      <c r="Y873" s="1727"/>
      <c r="Z873" s="1727"/>
      <c r="AA873" s="1727"/>
      <c r="AB873" s="1727"/>
      <c r="AC873" s="1727"/>
      <c r="AD873" s="1727"/>
      <c r="AE873" s="1592"/>
      <c r="AF873" s="1593"/>
      <c r="AG873" s="1593"/>
      <c r="AH873" s="1593"/>
      <c r="AI873" s="1593"/>
      <c r="AJ873" s="1593"/>
      <c r="AK873" s="1594"/>
      <c r="AL873" s="1592"/>
      <c r="AM873" s="1593"/>
      <c r="AN873" s="1593"/>
      <c r="AO873" s="1594"/>
      <c r="AP873" s="1595"/>
      <c r="AQ873" s="1595"/>
      <c r="AR873" s="1595"/>
      <c r="AS873" s="1595"/>
      <c r="AT873" s="1595"/>
      <c r="AU873" s="1595"/>
      <c r="AV873" s="1595"/>
      <c r="AW873" s="1595"/>
      <c r="AX873" s="238" t="s">
        <v>386</v>
      </c>
      <c r="AY873" s="1595"/>
      <c r="AZ873" s="1595"/>
      <c r="BA873" s="1595"/>
      <c r="BB873" s="1595"/>
      <c r="BC873" s="1595"/>
      <c r="BD873" s="1595"/>
      <c r="BE873" s="1595"/>
      <c r="BF873" s="1595"/>
      <c r="BG873" s="45"/>
      <c r="BH873" s="80"/>
      <c r="BI873" s="80"/>
      <c r="BJ873" s="80"/>
    </row>
    <row r="874" spans="1:62" ht="12.95" customHeight="1" x14ac:dyDescent="0.15">
      <c r="A874" s="1650"/>
      <c r="B874" s="1651"/>
      <c r="C874" s="1651"/>
      <c r="D874" s="1651"/>
      <c r="E874" s="1651"/>
      <c r="F874" s="1651"/>
      <c r="G874" s="1651"/>
      <c r="H874" s="966"/>
      <c r="I874" s="967"/>
      <c r="J874" s="967"/>
      <c r="K874" s="967"/>
      <c r="L874" s="967"/>
      <c r="M874" s="967"/>
      <c r="N874" s="968"/>
      <c r="O874" s="1728"/>
      <c r="P874" s="1728"/>
      <c r="Q874" s="1728"/>
      <c r="R874" s="1728"/>
      <c r="S874" s="1728"/>
      <c r="T874" s="1728"/>
      <c r="U874" s="1728"/>
      <c r="V874" s="1728"/>
      <c r="W874" s="1728"/>
      <c r="X874" s="1728"/>
      <c r="Y874" s="1728"/>
      <c r="Z874" s="1728"/>
      <c r="AA874" s="1728"/>
      <c r="AB874" s="1728"/>
      <c r="AC874" s="1728"/>
      <c r="AD874" s="1728"/>
      <c r="AE874" s="1592"/>
      <c r="AF874" s="1593"/>
      <c r="AG874" s="1593"/>
      <c r="AH874" s="1593"/>
      <c r="AI874" s="1593"/>
      <c r="AJ874" s="1593"/>
      <c r="AK874" s="1594"/>
      <c r="AL874" s="1592"/>
      <c r="AM874" s="1593"/>
      <c r="AN874" s="1593"/>
      <c r="AO874" s="1594"/>
      <c r="AP874" s="1595"/>
      <c r="AQ874" s="1595"/>
      <c r="AR874" s="1595"/>
      <c r="AS874" s="1595"/>
      <c r="AT874" s="1595"/>
      <c r="AU874" s="1595"/>
      <c r="AV874" s="1595"/>
      <c r="AW874" s="1595"/>
      <c r="AX874" s="238" t="s">
        <v>386</v>
      </c>
      <c r="AY874" s="1595"/>
      <c r="AZ874" s="1595"/>
      <c r="BA874" s="1595"/>
      <c r="BB874" s="1595"/>
      <c r="BC874" s="1595"/>
      <c r="BD874" s="1595"/>
      <c r="BE874" s="1595"/>
      <c r="BF874" s="1595"/>
      <c r="BG874" s="45"/>
      <c r="BH874" s="80"/>
      <c r="BI874" s="80"/>
      <c r="BJ874" s="80"/>
    </row>
    <row r="875" spans="1:62" ht="12.95" customHeight="1" x14ac:dyDescent="0.15">
      <c r="A875" s="1641"/>
      <c r="B875" s="1642"/>
      <c r="C875" s="1642"/>
      <c r="D875" s="1642"/>
      <c r="E875" s="1642"/>
      <c r="F875" s="1642"/>
      <c r="G875" s="1642"/>
      <c r="H875" s="963"/>
      <c r="I875" s="964"/>
      <c r="J875" s="964"/>
      <c r="K875" s="964"/>
      <c r="L875" s="964"/>
      <c r="M875" s="964"/>
      <c r="N875" s="965"/>
      <c r="O875" s="1725"/>
      <c r="P875" s="1725"/>
      <c r="Q875" s="1725"/>
      <c r="R875" s="1725"/>
      <c r="S875" s="1725"/>
      <c r="T875" s="1725"/>
      <c r="U875" s="1725"/>
      <c r="V875" s="1725"/>
      <c r="W875" s="1725"/>
      <c r="X875" s="1725"/>
      <c r="Y875" s="1725"/>
      <c r="Z875" s="1725"/>
      <c r="AA875" s="1725"/>
      <c r="AB875" s="1725"/>
      <c r="AC875" s="1725"/>
      <c r="AD875" s="1725"/>
      <c r="AE875" s="1592"/>
      <c r="AF875" s="1593"/>
      <c r="AG875" s="1593"/>
      <c r="AH875" s="1593"/>
      <c r="AI875" s="1593"/>
      <c r="AJ875" s="1593"/>
      <c r="AK875" s="1594"/>
      <c r="AL875" s="1592"/>
      <c r="AM875" s="1593"/>
      <c r="AN875" s="1593"/>
      <c r="AO875" s="1594"/>
      <c r="AP875" s="1595"/>
      <c r="AQ875" s="1595"/>
      <c r="AR875" s="1595"/>
      <c r="AS875" s="1595"/>
      <c r="AT875" s="1595"/>
      <c r="AU875" s="1595"/>
      <c r="AV875" s="1595"/>
      <c r="AW875" s="1595"/>
      <c r="AX875" s="238" t="s">
        <v>386</v>
      </c>
      <c r="AY875" s="1595"/>
      <c r="AZ875" s="1595"/>
      <c r="BA875" s="1595"/>
      <c r="BB875" s="1595"/>
      <c r="BC875" s="1595"/>
      <c r="BD875" s="1595"/>
      <c r="BE875" s="1595"/>
      <c r="BF875" s="1595"/>
      <c r="BG875" s="45"/>
      <c r="BH875" s="80"/>
      <c r="BI875" s="80"/>
      <c r="BJ875" s="80"/>
    </row>
    <row r="876" spans="1:62" ht="12.95" customHeight="1" x14ac:dyDescent="0.15">
      <c r="A876" s="1643"/>
      <c r="B876" s="1644"/>
      <c r="C876" s="1644"/>
      <c r="D876" s="1644"/>
      <c r="E876" s="1644"/>
      <c r="F876" s="1644"/>
      <c r="G876" s="1644"/>
      <c r="H876" s="1722"/>
      <c r="I876" s="1723"/>
      <c r="J876" s="1723"/>
      <c r="K876" s="1723"/>
      <c r="L876" s="1723"/>
      <c r="M876" s="1723"/>
      <c r="N876" s="1724"/>
      <c r="O876" s="1726"/>
      <c r="P876" s="1726"/>
      <c r="Q876" s="1726"/>
      <c r="R876" s="1726"/>
      <c r="S876" s="1726"/>
      <c r="T876" s="1726"/>
      <c r="U876" s="1726"/>
      <c r="V876" s="1726"/>
      <c r="W876" s="1726"/>
      <c r="X876" s="1726"/>
      <c r="Y876" s="1726"/>
      <c r="Z876" s="1726"/>
      <c r="AA876" s="1726"/>
      <c r="AB876" s="1726"/>
      <c r="AC876" s="1726"/>
      <c r="AD876" s="1726"/>
      <c r="AE876" s="1592"/>
      <c r="AF876" s="1593"/>
      <c r="AG876" s="1593"/>
      <c r="AH876" s="1593"/>
      <c r="AI876" s="1593"/>
      <c r="AJ876" s="1593"/>
      <c r="AK876" s="1594"/>
      <c r="AL876" s="1592"/>
      <c r="AM876" s="1593"/>
      <c r="AN876" s="1593"/>
      <c r="AO876" s="1594"/>
      <c r="AP876" s="1595"/>
      <c r="AQ876" s="1595"/>
      <c r="AR876" s="1595"/>
      <c r="AS876" s="1595"/>
      <c r="AT876" s="1595"/>
      <c r="AU876" s="1595"/>
      <c r="AV876" s="1595"/>
      <c r="AW876" s="1595"/>
      <c r="AX876" s="238" t="s">
        <v>386</v>
      </c>
      <c r="AY876" s="1595"/>
      <c r="AZ876" s="1595"/>
      <c r="BA876" s="1595"/>
      <c r="BB876" s="1595"/>
      <c r="BC876" s="1595"/>
      <c r="BD876" s="1595"/>
      <c r="BE876" s="1595"/>
      <c r="BF876" s="1595"/>
      <c r="BG876" s="45"/>
      <c r="BH876" s="80"/>
      <c r="BI876" s="80"/>
      <c r="BJ876" s="80"/>
    </row>
    <row r="877" spans="1:62" ht="12.95" customHeight="1" x14ac:dyDescent="0.15">
      <c r="A877" s="1643"/>
      <c r="B877" s="1644"/>
      <c r="C877" s="1644"/>
      <c r="D877" s="1644"/>
      <c r="E877" s="1644"/>
      <c r="F877" s="1644"/>
      <c r="G877" s="1644"/>
      <c r="H877" s="1722"/>
      <c r="I877" s="1723"/>
      <c r="J877" s="1723"/>
      <c r="K877" s="1723"/>
      <c r="L877" s="1723"/>
      <c r="M877" s="1723"/>
      <c r="N877" s="1724"/>
      <c r="O877" s="1726"/>
      <c r="P877" s="1726"/>
      <c r="Q877" s="1726"/>
      <c r="R877" s="1726"/>
      <c r="S877" s="1726"/>
      <c r="T877" s="1726"/>
      <c r="U877" s="1726"/>
      <c r="V877" s="1726"/>
      <c r="W877" s="1726"/>
      <c r="X877" s="1726"/>
      <c r="Y877" s="1726"/>
      <c r="Z877" s="1726"/>
      <c r="AA877" s="1726"/>
      <c r="AB877" s="1726"/>
      <c r="AC877" s="1726"/>
      <c r="AD877" s="1726"/>
      <c r="AE877" s="1592"/>
      <c r="AF877" s="1593"/>
      <c r="AG877" s="1593"/>
      <c r="AH877" s="1593"/>
      <c r="AI877" s="1593"/>
      <c r="AJ877" s="1593"/>
      <c r="AK877" s="1594"/>
      <c r="AL877" s="1592"/>
      <c r="AM877" s="1593"/>
      <c r="AN877" s="1593"/>
      <c r="AO877" s="1594"/>
      <c r="AP877" s="1595"/>
      <c r="AQ877" s="1595"/>
      <c r="AR877" s="1595"/>
      <c r="AS877" s="1595"/>
      <c r="AT877" s="1595"/>
      <c r="AU877" s="1595"/>
      <c r="AV877" s="1595"/>
      <c r="AW877" s="1595"/>
      <c r="AX877" s="238" t="s">
        <v>386</v>
      </c>
      <c r="AY877" s="1595"/>
      <c r="AZ877" s="1595"/>
      <c r="BA877" s="1595"/>
      <c r="BB877" s="1595"/>
      <c r="BC877" s="1595"/>
      <c r="BD877" s="1595"/>
      <c r="BE877" s="1595"/>
      <c r="BF877" s="1595"/>
      <c r="BG877" s="45"/>
      <c r="BH877" s="80"/>
      <c r="BI877" s="80"/>
      <c r="BJ877" s="80"/>
    </row>
    <row r="878" spans="1:62" ht="12.95" customHeight="1" x14ac:dyDescent="0.15">
      <c r="A878" s="1648"/>
      <c r="B878" s="1649"/>
      <c r="C878" s="1649"/>
      <c r="D878" s="1649"/>
      <c r="E878" s="1649"/>
      <c r="F878" s="1649"/>
      <c r="G878" s="1649"/>
      <c r="H878" s="1722"/>
      <c r="I878" s="1723"/>
      <c r="J878" s="1723"/>
      <c r="K878" s="1723"/>
      <c r="L878" s="1723"/>
      <c r="M878" s="1723"/>
      <c r="N878" s="1724"/>
      <c r="O878" s="1727"/>
      <c r="P878" s="1727"/>
      <c r="Q878" s="1727"/>
      <c r="R878" s="1727"/>
      <c r="S878" s="1727"/>
      <c r="T878" s="1727"/>
      <c r="U878" s="1727"/>
      <c r="V878" s="1727"/>
      <c r="W878" s="1727"/>
      <c r="X878" s="1727"/>
      <c r="Y878" s="1727"/>
      <c r="Z878" s="1727"/>
      <c r="AA878" s="1727"/>
      <c r="AB878" s="1727"/>
      <c r="AC878" s="1727"/>
      <c r="AD878" s="1727"/>
      <c r="AE878" s="1592"/>
      <c r="AF878" s="1593"/>
      <c r="AG878" s="1593"/>
      <c r="AH878" s="1593"/>
      <c r="AI878" s="1593"/>
      <c r="AJ878" s="1593"/>
      <c r="AK878" s="1594"/>
      <c r="AL878" s="1592"/>
      <c r="AM878" s="1593"/>
      <c r="AN878" s="1593"/>
      <c r="AO878" s="1594"/>
      <c r="AP878" s="1595"/>
      <c r="AQ878" s="1595"/>
      <c r="AR878" s="1595"/>
      <c r="AS878" s="1595"/>
      <c r="AT878" s="1595"/>
      <c r="AU878" s="1595"/>
      <c r="AV878" s="1595"/>
      <c r="AW878" s="1595"/>
      <c r="AX878" s="238" t="s">
        <v>386</v>
      </c>
      <c r="AY878" s="1595"/>
      <c r="AZ878" s="1595"/>
      <c r="BA878" s="1595"/>
      <c r="BB878" s="1595"/>
      <c r="BC878" s="1595"/>
      <c r="BD878" s="1595"/>
      <c r="BE878" s="1595"/>
      <c r="BF878" s="1595"/>
      <c r="BG878" s="45"/>
      <c r="BH878" s="80"/>
      <c r="BI878" s="80"/>
      <c r="BJ878" s="80"/>
    </row>
    <row r="879" spans="1:62" ht="12.95" customHeight="1" x14ac:dyDescent="0.15">
      <c r="A879" s="1650"/>
      <c r="B879" s="1651"/>
      <c r="C879" s="1651"/>
      <c r="D879" s="1651"/>
      <c r="E879" s="1651"/>
      <c r="F879" s="1651"/>
      <c r="G879" s="1651"/>
      <c r="H879" s="966"/>
      <c r="I879" s="967"/>
      <c r="J879" s="967"/>
      <c r="K879" s="967"/>
      <c r="L879" s="967"/>
      <c r="M879" s="967"/>
      <c r="N879" s="968"/>
      <c r="O879" s="1728"/>
      <c r="P879" s="1728"/>
      <c r="Q879" s="1728"/>
      <c r="R879" s="1728"/>
      <c r="S879" s="1728"/>
      <c r="T879" s="1728"/>
      <c r="U879" s="1728"/>
      <c r="V879" s="1728"/>
      <c r="W879" s="1728"/>
      <c r="X879" s="1728"/>
      <c r="Y879" s="1728"/>
      <c r="Z879" s="1728"/>
      <c r="AA879" s="1728"/>
      <c r="AB879" s="1728"/>
      <c r="AC879" s="1728"/>
      <c r="AD879" s="1728"/>
      <c r="AE879" s="1592"/>
      <c r="AF879" s="1593"/>
      <c r="AG879" s="1593"/>
      <c r="AH879" s="1593"/>
      <c r="AI879" s="1593"/>
      <c r="AJ879" s="1593"/>
      <c r="AK879" s="1594"/>
      <c r="AL879" s="1592"/>
      <c r="AM879" s="1593"/>
      <c r="AN879" s="1593"/>
      <c r="AO879" s="1594"/>
      <c r="AP879" s="1595"/>
      <c r="AQ879" s="1595"/>
      <c r="AR879" s="1595"/>
      <c r="AS879" s="1595"/>
      <c r="AT879" s="1595"/>
      <c r="AU879" s="1595"/>
      <c r="AV879" s="1595"/>
      <c r="AW879" s="1595"/>
      <c r="AX879" s="238" t="s">
        <v>386</v>
      </c>
      <c r="AY879" s="1595"/>
      <c r="AZ879" s="1595"/>
      <c r="BA879" s="1595"/>
      <c r="BB879" s="1595"/>
      <c r="BC879" s="1595"/>
      <c r="BD879" s="1595"/>
      <c r="BE879" s="1595"/>
      <c r="BF879" s="1595"/>
      <c r="BG879" s="45"/>
      <c r="BH879" s="80"/>
      <c r="BI879" s="80"/>
      <c r="BJ879" s="80"/>
    </row>
    <row r="880" spans="1:62" ht="14.1" customHeight="1" x14ac:dyDescent="0.15">
      <c r="A880" s="1688" t="s">
        <v>20</v>
      </c>
      <c r="B880" s="738"/>
      <c r="C880" s="738"/>
      <c r="D880" s="738"/>
      <c r="E880" s="738"/>
      <c r="F880" s="738"/>
      <c r="G880" s="756"/>
      <c r="H880" s="208" t="s">
        <v>409</v>
      </c>
      <c r="I880" s="1667" t="str">
        <f>IF(SUM(H830:N879)=0," ",SUM(H830:N879))</f>
        <v xml:space="preserve"> </v>
      </c>
      <c r="J880" s="1667"/>
      <c r="K880" s="1667"/>
      <c r="L880" s="1667"/>
      <c r="M880" s="1667"/>
      <c r="N880" s="209" t="s">
        <v>149</v>
      </c>
      <c r="O880" s="1729"/>
      <c r="P880" s="1729"/>
      <c r="Q880" s="1729"/>
      <c r="R880" s="1729"/>
      <c r="S880" s="1729"/>
      <c r="T880" s="1729"/>
      <c r="U880" s="1729"/>
      <c r="V880" s="1729"/>
      <c r="W880" s="1729"/>
      <c r="X880" s="1729"/>
      <c r="Y880" s="1729"/>
      <c r="Z880" s="1729"/>
      <c r="AA880" s="1729"/>
      <c r="AB880" s="1729"/>
      <c r="AC880" s="1729"/>
      <c r="AD880" s="1729"/>
      <c r="AE880" s="1729"/>
      <c r="AF880" s="1729"/>
      <c r="AG880" s="1729"/>
      <c r="AH880" s="1729"/>
      <c r="AI880" s="1729"/>
      <c r="AJ880" s="1729"/>
      <c r="AK880" s="1729"/>
      <c r="AL880" s="1689" t="str">
        <f>IF(SUM(AL830:AO879)=0," ",SUM(AL830:AO879))</f>
        <v xml:space="preserve"> </v>
      </c>
      <c r="AM880" s="1690"/>
      <c r="AN880" s="1690"/>
      <c r="AO880" s="1691"/>
      <c r="AP880" s="1701"/>
      <c r="AQ880" s="1702"/>
      <c r="AR880" s="1702"/>
      <c r="AS880" s="1702"/>
      <c r="AT880" s="1702"/>
      <c r="AU880" s="1702"/>
      <c r="AV880" s="1702"/>
      <c r="AW880" s="1702"/>
      <c r="AX880" s="212" t="s">
        <v>409</v>
      </c>
      <c r="AY880" s="1686">
        <f>(AE830*AL830)+(AE831*AL831)+(AE832*AL832)+(AE833*AL833)+(AE834*AL834)+(AE835*AL835)+(AE836*AL836)+(AE837*AL837)+(AE838*AL838)+(AE839*AL839)+(AE840*AL840)+(AE841*AL841)+(AE842*AL842)+(AE843*AL843)+(AE844*AL844)+(AE845*AL845)+(AE846*AL846)+(AE847*AL847)+(AE848*AL848)+(AE849*AL849)+(AE850*AL850)+(AE851*AL851)+(AE852*AL852)+(AE853*AL853)+(AE854*AL854)+(AE855*AL855)+(AE856*AL856)+(AE857*AL857)+(AE858*AL858)+(AE859*AL859)+(AE860*AL860)+(AE861*AL861)+(AE862*AL862)+(AE863*AL863)+(AE864*AL864)+(AE865*AL865)+(AE866*AL866)+(AE867*AL867)+(AE868*AL868)+(AE869*AL869)+(AE870*AL870)+(AE871*AL871)+(AE872*AL872)+(AE873*AL873)+(AE874*AL874)+(AE875*AL875)+(AE876*AL876)+(AE877*AL877)+(AE878*AL878)+(AE879*AL879)</f>
        <v>0</v>
      </c>
      <c r="AZ880" s="1686"/>
      <c r="BA880" s="1686"/>
      <c r="BB880" s="1686"/>
      <c r="BC880" s="1686"/>
      <c r="BD880" s="1686"/>
      <c r="BE880" s="1686"/>
      <c r="BF880" s="215" t="s">
        <v>149</v>
      </c>
      <c r="BG880" s="42"/>
    </row>
    <row r="881" spans="1:59" ht="18" customHeight="1" x14ac:dyDescent="0.15">
      <c r="A881" s="1692" t="s">
        <v>148</v>
      </c>
      <c r="B881" s="739"/>
      <c r="C881" s="739"/>
      <c r="D881" s="739"/>
      <c r="E881" s="739"/>
      <c r="F881" s="739"/>
      <c r="G881" s="1693"/>
      <c r="H881" s="1694" t="str">
        <f>IF(SUM(I880)=0," ",SUM('報告書(１葉)'!I59)+SUM(I64)+SUM(I132)+SUM(I200)+SUM(I268)+SUM(I336)+SUM(I404)+SUM(I472)+SUM(I540)+SUM(I608)+SUM(I676)+SUM(I744)+SUM(I812)+SUM(I880))</f>
        <v xml:space="preserve"> </v>
      </c>
      <c r="I881" s="1695"/>
      <c r="J881" s="1695"/>
      <c r="K881" s="1695"/>
      <c r="L881" s="1695"/>
      <c r="M881" s="1695"/>
      <c r="N881" s="1696"/>
      <c r="O881" s="1730"/>
      <c r="P881" s="1730"/>
      <c r="Q881" s="1730"/>
      <c r="R881" s="1730"/>
      <c r="S881" s="1730"/>
      <c r="T881" s="1730"/>
      <c r="U881" s="1730"/>
      <c r="V881" s="1730"/>
      <c r="W881" s="1730"/>
      <c r="X881" s="1730"/>
      <c r="Y881" s="1730"/>
      <c r="Z881" s="1730"/>
      <c r="AA881" s="1730"/>
      <c r="AB881" s="1730"/>
      <c r="AC881" s="1730"/>
      <c r="AD881" s="1730"/>
      <c r="AE881" s="1730"/>
      <c r="AF881" s="1730"/>
      <c r="AG881" s="1730"/>
      <c r="AH881" s="1730"/>
      <c r="AI881" s="1730"/>
      <c r="AJ881" s="1730"/>
      <c r="AK881" s="1730"/>
      <c r="AL881" s="1697" t="str">
        <f>IF(SUM(AL880)=0," ",SUM('報告書(１葉)'!AL59)+SUM(AL64)+SUM(AL132)+SUM(AL200)+SUM(AL268)+SUM(AL336)+SUM(AL404)+SUM(AL472)+SUM(AL540)+SUM(AL608)+SUM(AL676)+SUM(AL744)+SUM(AL812)+SUM(AL880))</f>
        <v xml:space="preserve"> </v>
      </c>
      <c r="AM881" s="1698"/>
      <c r="AN881" s="1698"/>
      <c r="AO881" s="1699"/>
      <c r="AP881" s="1703"/>
      <c r="AQ881" s="1704"/>
      <c r="AR881" s="1704"/>
      <c r="AS881" s="1704"/>
      <c r="AT881" s="1704"/>
      <c r="AU881" s="1704"/>
      <c r="AV881" s="1704"/>
      <c r="AW881" s="1704"/>
      <c r="AX881" s="241"/>
      <c r="AY881" s="1700" t="str">
        <f>IF(SUM(AY880)=0," ",SUM('報告書(１葉)'!AY59)+SUM(AY64)+SUM(AY132)+SUM(AY200)+SUM(AY268)+SUM(AY336)+SUM(AY404)+SUM(AY472)+SUM(AY540)+SUM(AY608)+SUM(AY676)+SUM(AY744)+SUM(AY812)+SUM(AY880))</f>
        <v xml:space="preserve"> </v>
      </c>
      <c r="AZ881" s="1700"/>
      <c r="BA881" s="1700"/>
      <c r="BB881" s="1700"/>
      <c r="BC881" s="1700"/>
      <c r="BD881" s="1700"/>
      <c r="BE881" s="1700"/>
      <c r="BF881" s="242"/>
      <c r="BG881" s="42"/>
    </row>
    <row r="882" spans="1:59" ht="10.35" customHeight="1" x14ac:dyDescent="0.15">
      <c r="A882" s="51" t="s">
        <v>320</v>
      </c>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c r="AP882" s="42"/>
      <c r="AQ882" s="42"/>
      <c r="AR882" s="42"/>
      <c r="AS882" s="42"/>
      <c r="AT882" s="42"/>
      <c r="AU882" s="42"/>
      <c r="AV882" s="42"/>
      <c r="AW882" s="42"/>
      <c r="AX882" s="42"/>
      <c r="AY882" s="42"/>
      <c r="AZ882" s="42"/>
      <c r="BA882" s="42"/>
      <c r="BB882" s="42"/>
      <c r="BC882" s="42"/>
      <c r="BD882" s="42"/>
      <c r="BE882" s="42"/>
      <c r="BF882" s="42"/>
      <c r="BG882" s="42"/>
    </row>
    <row r="883" spans="1:59" ht="10.35" customHeight="1" x14ac:dyDescent="0.15">
      <c r="A883" s="51" t="s">
        <v>485</v>
      </c>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c r="AP883" s="42"/>
      <c r="AQ883" s="42"/>
      <c r="AR883" s="42"/>
      <c r="AS883" s="42"/>
      <c r="AT883" s="42"/>
      <c r="AU883" s="42"/>
      <c r="AV883" s="42"/>
      <c r="AW883" s="42"/>
      <c r="AX883" s="42"/>
      <c r="AY883" s="42"/>
      <c r="AZ883" s="42"/>
      <c r="BA883" s="42"/>
      <c r="BB883" s="42"/>
      <c r="BC883" s="42"/>
      <c r="BD883" s="42"/>
      <c r="BE883" s="42"/>
      <c r="BF883" s="42"/>
      <c r="BG883" s="42"/>
    </row>
    <row r="884" spans="1:59" ht="10.35" customHeight="1" x14ac:dyDescent="0.15">
      <c r="A884" s="51" t="s">
        <v>187</v>
      </c>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row>
    <row r="885" spans="1:59" ht="9.9499999999999993" customHeight="1" x14ac:dyDescent="0.15">
      <c r="A885" s="40" t="s">
        <v>482</v>
      </c>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1"/>
      <c r="AB885" s="42"/>
      <c r="AC885" s="42"/>
      <c r="AD885" s="42"/>
      <c r="AE885" s="41"/>
      <c r="AF885" s="42"/>
      <c r="AG885" s="42"/>
      <c r="AH885" s="42"/>
      <c r="AI885" s="42"/>
      <c r="AJ885" s="42"/>
      <c r="AK885" s="42"/>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row>
    <row r="886" spans="1:59" ht="9.9499999999999993" customHeight="1" x14ac:dyDescent="0.15">
      <c r="A886" s="40"/>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1"/>
      <c r="AB886" s="42"/>
      <c r="AC886" s="42"/>
      <c r="AD886" s="42"/>
      <c r="AE886" s="41"/>
      <c r="AF886" s="42"/>
      <c r="AG886" s="42"/>
      <c r="AH886" s="42"/>
      <c r="AI886" s="42"/>
      <c r="AJ886" s="42"/>
      <c r="AK886" s="42"/>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row>
    <row r="887" spans="1:59" ht="9.9499999999999993" customHeight="1" x14ac:dyDescent="0.1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row>
    <row r="888" spans="1:59" ht="9.9499999999999993" customHeight="1" x14ac:dyDescent="0.15">
      <c r="A888" s="41"/>
      <c r="B888" s="41"/>
      <c r="C888" s="41"/>
      <c r="D888" s="41"/>
      <c r="E888" s="41"/>
      <c r="F888" s="41"/>
      <c r="G888" s="41"/>
      <c r="H888" s="41"/>
      <c r="I888" s="41"/>
      <c r="J888" s="41"/>
      <c r="K888" s="41"/>
      <c r="L888" s="41"/>
      <c r="M888" s="41"/>
      <c r="N888" s="1705" t="s">
        <v>198</v>
      </c>
      <c r="O888" s="1706"/>
      <c r="P888" s="1706"/>
      <c r="Q888" s="1706"/>
      <c r="R888" s="1706"/>
      <c r="S888" s="1706"/>
      <c r="T888" s="1706"/>
      <c r="U888" s="1706"/>
      <c r="V888" s="1706"/>
      <c r="W888" s="1706"/>
      <c r="X888" s="1706"/>
      <c r="Y888" s="1706"/>
      <c r="Z888" s="1706"/>
      <c r="AA888" s="1706"/>
      <c r="AB888" s="1706"/>
      <c r="AC888" s="1706"/>
      <c r="AD888" s="1706"/>
      <c r="AE888" s="1706"/>
      <c r="AF888" s="1706"/>
      <c r="AG888" s="1706"/>
      <c r="AH888" s="1706"/>
      <c r="AI888" s="1706"/>
      <c r="AJ888" s="1706"/>
      <c r="AK888" s="1706"/>
      <c r="AL888" s="1706"/>
      <c r="AM888" s="1706"/>
      <c r="AN888" s="1706"/>
      <c r="AO888" s="1706"/>
      <c r="AP888" s="1706"/>
      <c r="AQ888" s="1706"/>
      <c r="AR888" s="1706"/>
      <c r="AS888" s="1706"/>
      <c r="AT888" s="1706"/>
      <c r="AU888" s="1706"/>
      <c r="AV888" s="42"/>
      <c r="AW888" s="42"/>
      <c r="AX888" s="42"/>
      <c r="AY888" s="42"/>
      <c r="AZ888" s="42"/>
      <c r="BA888" s="42"/>
      <c r="BB888" s="42"/>
      <c r="BC888" s="42"/>
      <c r="BD888" s="42"/>
      <c r="BE888" s="42"/>
      <c r="BF888" s="42"/>
      <c r="BG888" s="42"/>
    </row>
    <row r="889" spans="1:59" ht="9.9499999999999993" customHeight="1" x14ac:dyDescent="0.15">
      <c r="A889" s="41"/>
      <c r="B889" s="41"/>
      <c r="C889" s="41"/>
      <c r="D889" s="41"/>
      <c r="E889" s="41"/>
      <c r="F889" s="41"/>
      <c r="G889" s="41"/>
      <c r="H889" s="41"/>
      <c r="I889" s="41"/>
      <c r="J889" s="41"/>
      <c r="K889" s="41"/>
      <c r="L889" s="41"/>
      <c r="M889" s="41"/>
      <c r="N889" s="1706"/>
      <c r="O889" s="1706"/>
      <c r="P889" s="1706"/>
      <c r="Q889" s="1706"/>
      <c r="R889" s="1706"/>
      <c r="S889" s="1706"/>
      <c r="T889" s="1706"/>
      <c r="U889" s="1706"/>
      <c r="V889" s="1706"/>
      <c r="W889" s="1706"/>
      <c r="X889" s="1706"/>
      <c r="Y889" s="1706"/>
      <c r="Z889" s="1706"/>
      <c r="AA889" s="1706"/>
      <c r="AB889" s="1706"/>
      <c r="AC889" s="1706"/>
      <c r="AD889" s="1706"/>
      <c r="AE889" s="1706"/>
      <c r="AF889" s="1706"/>
      <c r="AG889" s="1706"/>
      <c r="AH889" s="1706"/>
      <c r="AI889" s="1706"/>
      <c r="AJ889" s="1706"/>
      <c r="AK889" s="1706"/>
      <c r="AL889" s="1706"/>
      <c r="AM889" s="1706"/>
      <c r="AN889" s="1706"/>
      <c r="AO889" s="1706"/>
      <c r="AP889" s="1706"/>
      <c r="AQ889" s="1706"/>
      <c r="AR889" s="1706"/>
      <c r="AS889" s="1706"/>
      <c r="AT889" s="1706"/>
      <c r="AU889" s="1706"/>
      <c r="AV889" s="42"/>
      <c r="AW889" s="42"/>
      <c r="AX889" s="42"/>
      <c r="AY889" s="42"/>
      <c r="AZ889" s="42"/>
      <c r="BA889" s="42"/>
      <c r="BB889" s="42"/>
      <c r="BC889" s="42"/>
      <c r="BD889" s="42"/>
      <c r="BE889" s="42"/>
      <c r="BF889" s="42"/>
      <c r="BG889" s="42"/>
    </row>
    <row r="890" spans="1:59" ht="9.9499999999999993" customHeight="1" x14ac:dyDescent="0.15">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c r="AA890" s="41"/>
      <c r="AB890" s="41"/>
      <c r="AC890" s="41"/>
      <c r="AD890" s="41"/>
      <c r="AE890" s="41"/>
      <c r="AF890" s="41"/>
      <c r="AG890" s="41"/>
      <c r="AH890" s="41"/>
      <c r="AI890" s="41"/>
      <c r="AJ890" s="41"/>
      <c r="AK890" s="41"/>
      <c r="AL890" s="41"/>
      <c r="AM890" s="41"/>
      <c r="AN890" s="41"/>
      <c r="AO890" s="41"/>
      <c r="AP890" s="41"/>
      <c r="AQ890" s="42"/>
      <c r="AR890" s="42"/>
      <c r="AS890" s="42"/>
      <c r="AT890" s="42"/>
      <c r="AU890" s="42"/>
      <c r="AV890" s="42"/>
      <c r="AW890" s="42"/>
      <c r="AX890" s="42"/>
      <c r="AY890" s="42"/>
      <c r="AZ890" s="42"/>
      <c r="BA890" s="42"/>
      <c r="BB890" s="214" t="s">
        <v>431</v>
      </c>
      <c r="BC890" s="42"/>
      <c r="BD890" s="42"/>
      <c r="BE890" s="42"/>
      <c r="BF890" s="42"/>
      <c r="BG890" s="42"/>
    </row>
    <row r="891" spans="1:59" ht="12" customHeight="1" x14ac:dyDescent="0.15">
      <c r="A891" s="1399" t="s">
        <v>483</v>
      </c>
      <c r="B891" s="1400"/>
      <c r="C891" s="1400"/>
      <c r="D891" s="1400"/>
      <c r="E891" s="1400"/>
      <c r="F891" s="1400"/>
      <c r="G891" s="1400"/>
      <c r="H891" s="1400"/>
      <c r="I891" s="1400"/>
      <c r="J891" s="1400"/>
      <c r="K891" s="1400"/>
      <c r="L891" s="1400"/>
      <c r="M891" s="1400"/>
      <c r="N891" s="1401"/>
      <c r="O891" s="1710">
        <f>IF(ISBLANK('報告書(１葉)'!AH11)," ",'報告書(１葉)'!AH11)</f>
        <v>0</v>
      </c>
      <c r="P891" s="1711"/>
      <c r="Q891" s="1711"/>
      <c r="R891" s="1711"/>
      <c r="S891" s="1711"/>
      <c r="T891" s="1711"/>
      <c r="U891" s="1711"/>
      <c r="V891" s="1711"/>
      <c r="W891" s="1711"/>
      <c r="X891" s="1711"/>
      <c r="Y891" s="1711"/>
      <c r="Z891" s="1711"/>
      <c r="AA891" s="1711"/>
      <c r="AB891" s="1711"/>
      <c r="AC891" s="1711"/>
      <c r="AD891" s="1711"/>
      <c r="AE891" s="1711"/>
      <c r="AF891" s="1711"/>
      <c r="AG891" s="1711"/>
      <c r="AH891" s="1711"/>
      <c r="AI891" s="1711"/>
      <c r="AJ891" s="1711"/>
      <c r="AK891" s="1711"/>
      <c r="AL891" s="1711"/>
      <c r="AM891" s="1711"/>
      <c r="AN891" s="1711"/>
      <c r="AO891" s="1711"/>
      <c r="AP891" s="1711"/>
      <c r="AQ891" s="1711"/>
      <c r="AR891" s="1711"/>
      <c r="AS891" s="1711"/>
      <c r="AT891" s="1711"/>
      <c r="AU891" s="1711"/>
      <c r="AV891" s="1711"/>
      <c r="AW891" s="1711"/>
      <c r="AX891" s="1711"/>
      <c r="AY891" s="1711"/>
      <c r="AZ891" s="1711"/>
      <c r="BA891" s="1711"/>
      <c r="BB891" s="1711"/>
      <c r="BC891" s="1711"/>
      <c r="BD891" s="1711"/>
      <c r="BE891" s="1711"/>
      <c r="BF891" s="1712"/>
      <c r="BG891" s="42"/>
    </row>
    <row r="892" spans="1:59" ht="12" customHeight="1" x14ac:dyDescent="0.15">
      <c r="A892" s="1402"/>
      <c r="B892" s="1403"/>
      <c r="C892" s="1403"/>
      <c r="D892" s="1403"/>
      <c r="E892" s="1403"/>
      <c r="F892" s="1403"/>
      <c r="G892" s="1403"/>
      <c r="H892" s="1403"/>
      <c r="I892" s="1403"/>
      <c r="J892" s="1403"/>
      <c r="K892" s="1403"/>
      <c r="L892" s="1403"/>
      <c r="M892" s="1403"/>
      <c r="N892" s="1404"/>
      <c r="O892" s="1713"/>
      <c r="P892" s="1714"/>
      <c r="Q892" s="1714"/>
      <c r="R892" s="1714"/>
      <c r="S892" s="1714"/>
      <c r="T892" s="1714"/>
      <c r="U892" s="1714"/>
      <c r="V892" s="1714"/>
      <c r="W892" s="1714"/>
      <c r="X892" s="1714"/>
      <c r="Y892" s="1714"/>
      <c r="Z892" s="1714"/>
      <c r="AA892" s="1714"/>
      <c r="AB892" s="1714"/>
      <c r="AC892" s="1714"/>
      <c r="AD892" s="1714"/>
      <c r="AE892" s="1714"/>
      <c r="AF892" s="1714"/>
      <c r="AG892" s="1714"/>
      <c r="AH892" s="1714"/>
      <c r="AI892" s="1714"/>
      <c r="AJ892" s="1714"/>
      <c r="AK892" s="1714"/>
      <c r="AL892" s="1714"/>
      <c r="AM892" s="1714"/>
      <c r="AN892" s="1714"/>
      <c r="AO892" s="1714"/>
      <c r="AP892" s="1714"/>
      <c r="AQ892" s="1714"/>
      <c r="AR892" s="1714"/>
      <c r="AS892" s="1714"/>
      <c r="AT892" s="1714"/>
      <c r="AU892" s="1714"/>
      <c r="AV892" s="1714"/>
      <c r="AW892" s="1714"/>
      <c r="AX892" s="1714"/>
      <c r="AY892" s="1714"/>
      <c r="AZ892" s="1714"/>
      <c r="BA892" s="1714"/>
      <c r="BB892" s="1714"/>
      <c r="BC892" s="1714"/>
      <c r="BD892" s="1714"/>
      <c r="BE892" s="1714"/>
      <c r="BF892" s="1715"/>
      <c r="BG892" s="42"/>
    </row>
    <row r="893" spans="1:59" ht="12" customHeight="1" x14ac:dyDescent="0.15">
      <c r="A893" s="1707"/>
      <c r="B893" s="1708"/>
      <c r="C893" s="1708"/>
      <c r="D893" s="1708"/>
      <c r="E893" s="1708"/>
      <c r="F893" s="1708"/>
      <c r="G893" s="1708"/>
      <c r="H893" s="1708"/>
      <c r="I893" s="1708"/>
      <c r="J893" s="1708"/>
      <c r="K893" s="1708"/>
      <c r="L893" s="1708"/>
      <c r="M893" s="1708"/>
      <c r="N893" s="1709"/>
      <c r="O893" s="1716"/>
      <c r="P893" s="1717"/>
      <c r="Q893" s="1717"/>
      <c r="R893" s="1717"/>
      <c r="S893" s="1717"/>
      <c r="T893" s="1717"/>
      <c r="U893" s="1717"/>
      <c r="V893" s="1717"/>
      <c r="W893" s="1717"/>
      <c r="X893" s="1717"/>
      <c r="Y893" s="1717"/>
      <c r="Z893" s="1717"/>
      <c r="AA893" s="1717"/>
      <c r="AB893" s="1717"/>
      <c r="AC893" s="1717"/>
      <c r="AD893" s="1717"/>
      <c r="AE893" s="1717"/>
      <c r="AF893" s="1717"/>
      <c r="AG893" s="1717"/>
      <c r="AH893" s="1717"/>
      <c r="AI893" s="1717"/>
      <c r="AJ893" s="1717"/>
      <c r="AK893" s="1717"/>
      <c r="AL893" s="1717"/>
      <c r="AM893" s="1717"/>
      <c r="AN893" s="1717"/>
      <c r="AO893" s="1717"/>
      <c r="AP893" s="1717"/>
      <c r="AQ893" s="1717"/>
      <c r="AR893" s="1717"/>
      <c r="AS893" s="1717"/>
      <c r="AT893" s="1717"/>
      <c r="AU893" s="1717"/>
      <c r="AV893" s="1717"/>
      <c r="AW893" s="1717"/>
      <c r="AX893" s="1717"/>
      <c r="AY893" s="1717"/>
      <c r="AZ893" s="1717"/>
      <c r="BA893" s="1717"/>
      <c r="BB893" s="1717"/>
      <c r="BC893" s="1717"/>
      <c r="BD893" s="1717"/>
      <c r="BE893" s="1717"/>
      <c r="BF893" s="1718"/>
      <c r="BG893" s="42"/>
    </row>
    <row r="894" spans="1:59" ht="8.4499999999999993" customHeight="1" x14ac:dyDescent="0.15">
      <c r="A894" s="1719" t="s">
        <v>484</v>
      </c>
      <c r="B894" s="1575"/>
      <c r="C894" s="1575"/>
      <c r="D894" s="1575"/>
      <c r="E894" s="1575"/>
      <c r="F894" s="1575"/>
      <c r="G894" s="1575"/>
      <c r="H894" s="1575"/>
      <c r="I894" s="1575"/>
      <c r="J894" s="1575"/>
      <c r="K894" s="1575"/>
      <c r="L894" s="1575"/>
      <c r="M894" s="1575"/>
      <c r="N894" s="1576"/>
      <c r="O894" s="1574" t="s">
        <v>372</v>
      </c>
      <c r="P894" s="1575"/>
      <c r="Q894" s="1575"/>
      <c r="R894" s="1575"/>
      <c r="S894" s="1575"/>
      <c r="T894" s="1575"/>
      <c r="U894" s="1575"/>
      <c r="V894" s="1575"/>
      <c r="W894" s="1575"/>
      <c r="X894" s="1575"/>
      <c r="Y894" s="1575"/>
      <c r="Z894" s="1575"/>
      <c r="AA894" s="1575"/>
      <c r="AB894" s="1575"/>
      <c r="AC894" s="1575"/>
      <c r="AD894" s="1576"/>
      <c r="AE894" s="1581" t="s">
        <v>478</v>
      </c>
      <c r="AF894" s="1582"/>
      <c r="AG894" s="1582"/>
      <c r="AH894" s="1582"/>
      <c r="AI894" s="1582"/>
      <c r="AJ894" s="1582"/>
      <c r="AK894" s="1582"/>
      <c r="AL894" s="1582"/>
      <c r="AM894" s="1582"/>
      <c r="AN894" s="1582"/>
      <c r="AO894" s="1582"/>
      <c r="AP894" s="1582"/>
      <c r="AQ894" s="1582"/>
      <c r="AR894" s="1582"/>
      <c r="AS894" s="1582"/>
      <c r="AT894" s="1582"/>
      <c r="AU894" s="1582"/>
      <c r="AV894" s="1582"/>
      <c r="AW894" s="1582"/>
      <c r="AX894" s="1582"/>
      <c r="AY894" s="1582"/>
      <c r="AZ894" s="1582"/>
      <c r="BA894" s="1582"/>
      <c r="BB894" s="1582"/>
      <c r="BC894" s="1582"/>
      <c r="BD894" s="1582"/>
      <c r="BE894" s="1582"/>
      <c r="BF894" s="1583"/>
      <c r="BG894" s="42"/>
    </row>
    <row r="895" spans="1:59" ht="8.4499999999999993" customHeight="1" x14ac:dyDescent="0.15">
      <c r="A895" s="1720"/>
      <c r="B895" s="1422"/>
      <c r="C895" s="1422"/>
      <c r="D895" s="1422"/>
      <c r="E895" s="1422"/>
      <c r="F895" s="1422"/>
      <c r="G895" s="1422"/>
      <c r="H895" s="1422"/>
      <c r="I895" s="1422"/>
      <c r="J895" s="1422"/>
      <c r="K895" s="1422"/>
      <c r="L895" s="1422"/>
      <c r="M895" s="1422"/>
      <c r="N895" s="1577"/>
      <c r="O895" s="1421"/>
      <c r="P895" s="1422"/>
      <c r="Q895" s="1422"/>
      <c r="R895" s="1422"/>
      <c r="S895" s="1422"/>
      <c r="T895" s="1422"/>
      <c r="U895" s="1422"/>
      <c r="V895" s="1422"/>
      <c r="W895" s="1422"/>
      <c r="X895" s="1422"/>
      <c r="Y895" s="1422"/>
      <c r="Z895" s="1422"/>
      <c r="AA895" s="1422"/>
      <c r="AB895" s="1422"/>
      <c r="AC895" s="1422"/>
      <c r="AD895" s="1577"/>
      <c r="AE895" s="1584"/>
      <c r="AF895" s="1585"/>
      <c r="AG895" s="1585"/>
      <c r="AH895" s="1585"/>
      <c r="AI895" s="1585"/>
      <c r="AJ895" s="1585"/>
      <c r="AK895" s="1585"/>
      <c r="AL895" s="1585"/>
      <c r="AM895" s="1585"/>
      <c r="AN895" s="1585"/>
      <c r="AO895" s="1585"/>
      <c r="AP895" s="1585"/>
      <c r="AQ895" s="1585"/>
      <c r="AR895" s="1585"/>
      <c r="AS895" s="1585"/>
      <c r="AT895" s="1585"/>
      <c r="AU895" s="1585"/>
      <c r="AV895" s="1585"/>
      <c r="AW895" s="1585"/>
      <c r="AX895" s="1585"/>
      <c r="AY895" s="1585"/>
      <c r="AZ895" s="1585"/>
      <c r="BA895" s="1585"/>
      <c r="BB895" s="1585"/>
      <c r="BC895" s="1585"/>
      <c r="BD895" s="1585"/>
      <c r="BE895" s="1585"/>
      <c r="BF895" s="1586"/>
      <c r="BG895" s="42"/>
    </row>
    <row r="896" spans="1:59" ht="8.4499999999999993" customHeight="1" x14ac:dyDescent="0.15">
      <c r="A896" s="1721"/>
      <c r="B896" s="1579"/>
      <c r="C896" s="1579"/>
      <c r="D896" s="1579"/>
      <c r="E896" s="1579"/>
      <c r="F896" s="1579"/>
      <c r="G896" s="1579"/>
      <c r="H896" s="1579"/>
      <c r="I896" s="1579"/>
      <c r="J896" s="1579"/>
      <c r="K896" s="1579"/>
      <c r="L896" s="1579"/>
      <c r="M896" s="1579"/>
      <c r="N896" s="1580"/>
      <c r="O896" s="1421"/>
      <c r="P896" s="1422"/>
      <c r="Q896" s="1422"/>
      <c r="R896" s="1422"/>
      <c r="S896" s="1422"/>
      <c r="T896" s="1422"/>
      <c r="U896" s="1422"/>
      <c r="V896" s="1422"/>
      <c r="W896" s="1422"/>
      <c r="X896" s="1422"/>
      <c r="Y896" s="1422"/>
      <c r="Z896" s="1422"/>
      <c r="AA896" s="1422"/>
      <c r="AB896" s="1422"/>
      <c r="AC896" s="1422"/>
      <c r="AD896" s="1577"/>
      <c r="AE896" s="1587"/>
      <c r="AF896" s="1588"/>
      <c r="AG896" s="1588"/>
      <c r="AH896" s="1588"/>
      <c r="AI896" s="1588"/>
      <c r="AJ896" s="1588"/>
      <c r="AK896" s="1588"/>
      <c r="AL896" s="1588"/>
      <c r="AM896" s="1588"/>
      <c r="AN896" s="1588"/>
      <c r="AO896" s="1588"/>
      <c r="AP896" s="1588"/>
      <c r="AQ896" s="1588"/>
      <c r="AR896" s="1588"/>
      <c r="AS896" s="1588"/>
      <c r="AT896" s="1588"/>
      <c r="AU896" s="1588"/>
      <c r="AV896" s="1588"/>
      <c r="AW896" s="1588"/>
      <c r="AX896" s="1588"/>
      <c r="AY896" s="1588"/>
      <c r="AZ896" s="1588"/>
      <c r="BA896" s="1588"/>
      <c r="BB896" s="1588"/>
      <c r="BC896" s="1588"/>
      <c r="BD896" s="1588"/>
      <c r="BE896" s="1588"/>
      <c r="BF896" s="1589"/>
      <c r="BG896" s="42"/>
    </row>
    <row r="897" spans="1:62" ht="12.95" customHeight="1" x14ac:dyDescent="0.15">
      <c r="A897" s="1568" t="s">
        <v>470</v>
      </c>
      <c r="B897" s="1569"/>
      <c r="C897" s="1569"/>
      <c r="D897" s="1569"/>
      <c r="E897" s="1569"/>
      <c r="F897" s="1569"/>
      <c r="G897" s="1570"/>
      <c r="H897" s="431" t="s">
        <v>472</v>
      </c>
      <c r="I897" s="431"/>
      <c r="J897" s="431"/>
      <c r="K897" s="431"/>
      <c r="L897" s="431"/>
      <c r="M897" s="431"/>
      <c r="N897" s="431"/>
      <c r="O897" s="1578"/>
      <c r="P897" s="1579"/>
      <c r="Q897" s="1579"/>
      <c r="R897" s="1579"/>
      <c r="S897" s="1579"/>
      <c r="T897" s="1579"/>
      <c r="U897" s="1579"/>
      <c r="V897" s="1579"/>
      <c r="W897" s="1579"/>
      <c r="X897" s="1579"/>
      <c r="Y897" s="1579"/>
      <c r="Z897" s="1579"/>
      <c r="AA897" s="1579"/>
      <c r="AB897" s="1579"/>
      <c r="AC897" s="1579"/>
      <c r="AD897" s="1580"/>
      <c r="AE897" s="431" t="s">
        <v>167</v>
      </c>
      <c r="AF897" s="431"/>
      <c r="AG897" s="431"/>
      <c r="AH897" s="431"/>
      <c r="AI897" s="431"/>
      <c r="AJ897" s="431"/>
      <c r="AK897" s="431"/>
      <c r="AL897" s="431" t="s">
        <v>473</v>
      </c>
      <c r="AM897" s="431"/>
      <c r="AN897" s="431"/>
      <c r="AO897" s="431"/>
      <c r="AP897" s="1571" t="s">
        <v>475</v>
      </c>
      <c r="AQ897" s="1569"/>
      <c r="AR897" s="1569"/>
      <c r="AS897" s="1569"/>
      <c r="AT897" s="1569"/>
      <c r="AU897" s="1569"/>
      <c r="AV897" s="1569"/>
      <c r="AW897" s="1569"/>
      <c r="AX897" s="1572"/>
      <c r="AY897" s="1572"/>
      <c r="AZ897" s="1572"/>
      <c r="BA897" s="1572"/>
      <c r="BB897" s="1572"/>
      <c r="BC897" s="1572"/>
      <c r="BD897" s="1572"/>
      <c r="BE897" s="1572"/>
      <c r="BF897" s="1573"/>
      <c r="BG897" s="42"/>
    </row>
    <row r="898" spans="1:62" ht="12.95" customHeight="1" x14ac:dyDescent="0.15">
      <c r="A898" s="1641"/>
      <c r="B898" s="1642"/>
      <c r="C898" s="1642"/>
      <c r="D898" s="1642"/>
      <c r="E898" s="1642"/>
      <c r="F898" s="1642"/>
      <c r="G898" s="1642"/>
      <c r="H898" s="963"/>
      <c r="I898" s="964"/>
      <c r="J898" s="964"/>
      <c r="K898" s="964"/>
      <c r="L898" s="964"/>
      <c r="M898" s="964"/>
      <c r="N898" s="965"/>
      <c r="O898" s="1725"/>
      <c r="P898" s="1725"/>
      <c r="Q898" s="1725"/>
      <c r="R898" s="1725"/>
      <c r="S898" s="1725"/>
      <c r="T898" s="1725"/>
      <c r="U898" s="1725"/>
      <c r="V898" s="1725"/>
      <c r="W898" s="1725"/>
      <c r="X898" s="1725"/>
      <c r="Y898" s="1725"/>
      <c r="Z898" s="1725"/>
      <c r="AA898" s="1725"/>
      <c r="AB898" s="1725"/>
      <c r="AC898" s="1725"/>
      <c r="AD898" s="1725"/>
      <c r="AE898" s="1590"/>
      <c r="AF898" s="1591"/>
      <c r="AG898" s="1591"/>
      <c r="AH898" s="1591"/>
      <c r="AI898" s="1591"/>
      <c r="AJ898" s="1591"/>
      <c r="AK898" s="1591"/>
      <c r="AL898" s="1592"/>
      <c r="AM898" s="1593"/>
      <c r="AN898" s="1593"/>
      <c r="AO898" s="1594"/>
      <c r="AP898" s="1595"/>
      <c r="AQ898" s="1595"/>
      <c r="AR898" s="1595"/>
      <c r="AS898" s="1595"/>
      <c r="AT898" s="1595"/>
      <c r="AU898" s="1595"/>
      <c r="AV898" s="1595"/>
      <c r="AW898" s="1595"/>
      <c r="AX898" s="238" t="s">
        <v>386</v>
      </c>
      <c r="AY898" s="1595"/>
      <c r="AZ898" s="1595"/>
      <c r="BA898" s="1595"/>
      <c r="BB898" s="1595"/>
      <c r="BC898" s="1595"/>
      <c r="BD898" s="1595"/>
      <c r="BE898" s="1595"/>
      <c r="BF898" s="1595"/>
      <c r="BG898" s="45"/>
      <c r="BH898" s="80"/>
      <c r="BI898" s="80"/>
      <c r="BJ898" s="80"/>
    </row>
    <row r="899" spans="1:62" ht="12.95" customHeight="1" x14ac:dyDescent="0.15">
      <c r="A899" s="1643"/>
      <c r="B899" s="1644"/>
      <c r="C899" s="1644"/>
      <c r="D899" s="1644"/>
      <c r="E899" s="1644"/>
      <c r="F899" s="1644"/>
      <c r="G899" s="1644"/>
      <c r="H899" s="1722"/>
      <c r="I899" s="1723"/>
      <c r="J899" s="1723"/>
      <c r="K899" s="1723"/>
      <c r="L899" s="1723"/>
      <c r="M899" s="1723"/>
      <c r="N899" s="1724"/>
      <c r="O899" s="1726"/>
      <c r="P899" s="1726"/>
      <c r="Q899" s="1726"/>
      <c r="R899" s="1726"/>
      <c r="S899" s="1726"/>
      <c r="T899" s="1726"/>
      <c r="U899" s="1726"/>
      <c r="V899" s="1726"/>
      <c r="W899" s="1726"/>
      <c r="X899" s="1726"/>
      <c r="Y899" s="1726"/>
      <c r="Z899" s="1726"/>
      <c r="AA899" s="1726"/>
      <c r="AB899" s="1726"/>
      <c r="AC899" s="1726"/>
      <c r="AD899" s="1726"/>
      <c r="AE899" s="1592"/>
      <c r="AF899" s="1593"/>
      <c r="AG899" s="1593"/>
      <c r="AH899" s="1593"/>
      <c r="AI899" s="1593"/>
      <c r="AJ899" s="1593"/>
      <c r="AK899" s="1593"/>
      <c r="AL899" s="1592"/>
      <c r="AM899" s="1593"/>
      <c r="AN899" s="1593"/>
      <c r="AO899" s="1594"/>
      <c r="AP899" s="1595"/>
      <c r="AQ899" s="1595"/>
      <c r="AR899" s="1595"/>
      <c r="AS899" s="1595"/>
      <c r="AT899" s="1595"/>
      <c r="AU899" s="1595"/>
      <c r="AV899" s="1595"/>
      <c r="AW899" s="1595"/>
      <c r="AX899" s="238" t="s">
        <v>386</v>
      </c>
      <c r="AY899" s="1595"/>
      <c r="AZ899" s="1595"/>
      <c r="BA899" s="1595"/>
      <c r="BB899" s="1595"/>
      <c r="BC899" s="1595"/>
      <c r="BD899" s="1595"/>
      <c r="BE899" s="1595"/>
      <c r="BF899" s="1595"/>
      <c r="BG899" s="45"/>
      <c r="BH899" s="80"/>
      <c r="BI899" s="80"/>
      <c r="BJ899" s="80"/>
    </row>
    <row r="900" spans="1:62" ht="12.95" customHeight="1" x14ac:dyDescent="0.15">
      <c r="A900" s="1643"/>
      <c r="B900" s="1644"/>
      <c r="C900" s="1644"/>
      <c r="D900" s="1644"/>
      <c r="E900" s="1644"/>
      <c r="F900" s="1644"/>
      <c r="G900" s="1644"/>
      <c r="H900" s="1722"/>
      <c r="I900" s="1723"/>
      <c r="J900" s="1723"/>
      <c r="K900" s="1723"/>
      <c r="L900" s="1723"/>
      <c r="M900" s="1723"/>
      <c r="N900" s="1724"/>
      <c r="O900" s="1726"/>
      <c r="P900" s="1726"/>
      <c r="Q900" s="1726"/>
      <c r="R900" s="1726"/>
      <c r="S900" s="1726"/>
      <c r="T900" s="1726"/>
      <c r="U900" s="1726"/>
      <c r="V900" s="1726"/>
      <c r="W900" s="1726"/>
      <c r="X900" s="1726"/>
      <c r="Y900" s="1726"/>
      <c r="Z900" s="1726"/>
      <c r="AA900" s="1726"/>
      <c r="AB900" s="1726"/>
      <c r="AC900" s="1726"/>
      <c r="AD900" s="1726"/>
      <c r="AE900" s="1592"/>
      <c r="AF900" s="1593"/>
      <c r="AG900" s="1593"/>
      <c r="AH900" s="1593"/>
      <c r="AI900" s="1593"/>
      <c r="AJ900" s="1593"/>
      <c r="AK900" s="1593"/>
      <c r="AL900" s="1592"/>
      <c r="AM900" s="1593"/>
      <c r="AN900" s="1593"/>
      <c r="AO900" s="1594"/>
      <c r="AP900" s="1595"/>
      <c r="AQ900" s="1595"/>
      <c r="AR900" s="1595"/>
      <c r="AS900" s="1595"/>
      <c r="AT900" s="1595"/>
      <c r="AU900" s="1595"/>
      <c r="AV900" s="1595"/>
      <c r="AW900" s="1595"/>
      <c r="AX900" s="238" t="s">
        <v>386</v>
      </c>
      <c r="AY900" s="1595"/>
      <c r="AZ900" s="1595"/>
      <c r="BA900" s="1595"/>
      <c r="BB900" s="1595"/>
      <c r="BC900" s="1595"/>
      <c r="BD900" s="1595"/>
      <c r="BE900" s="1595"/>
      <c r="BF900" s="1595"/>
      <c r="BG900" s="45"/>
      <c r="BH900" s="80"/>
      <c r="BI900" s="80"/>
      <c r="BJ900" s="80"/>
    </row>
    <row r="901" spans="1:62" ht="12.95" customHeight="1" x14ac:dyDescent="0.15">
      <c r="A901" s="1648"/>
      <c r="B901" s="1649"/>
      <c r="C901" s="1649"/>
      <c r="D901" s="1649"/>
      <c r="E901" s="1649"/>
      <c r="F901" s="1649"/>
      <c r="G901" s="1649"/>
      <c r="H901" s="1722"/>
      <c r="I901" s="1723"/>
      <c r="J901" s="1723"/>
      <c r="K901" s="1723"/>
      <c r="L901" s="1723"/>
      <c r="M901" s="1723"/>
      <c r="N901" s="1724"/>
      <c r="O901" s="1727"/>
      <c r="P901" s="1727"/>
      <c r="Q901" s="1727"/>
      <c r="R901" s="1727"/>
      <c r="S901" s="1727"/>
      <c r="T901" s="1727"/>
      <c r="U901" s="1727"/>
      <c r="V901" s="1727"/>
      <c r="W901" s="1727"/>
      <c r="X901" s="1727"/>
      <c r="Y901" s="1727"/>
      <c r="Z901" s="1727"/>
      <c r="AA901" s="1727"/>
      <c r="AB901" s="1727"/>
      <c r="AC901" s="1727"/>
      <c r="AD901" s="1727"/>
      <c r="AE901" s="1592"/>
      <c r="AF901" s="1593"/>
      <c r="AG901" s="1593"/>
      <c r="AH901" s="1593"/>
      <c r="AI901" s="1593"/>
      <c r="AJ901" s="1593"/>
      <c r="AK901" s="1593"/>
      <c r="AL901" s="1592"/>
      <c r="AM901" s="1593"/>
      <c r="AN901" s="1593"/>
      <c r="AO901" s="1594"/>
      <c r="AP901" s="1595"/>
      <c r="AQ901" s="1595"/>
      <c r="AR901" s="1595"/>
      <c r="AS901" s="1595"/>
      <c r="AT901" s="1595"/>
      <c r="AU901" s="1595"/>
      <c r="AV901" s="1595"/>
      <c r="AW901" s="1595"/>
      <c r="AX901" s="238" t="s">
        <v>386</v>
      </c>
      <c r="AY901" s="1595"/>
      <c r="AZ901" s="1595"/>
      <c r="BA901" s="1595"/>
      <c r="BB901" s="1595"/>
      <c r="BC901" s="1595"/>
      <c r="BD901" s="1595"/>
      <c r="BE901" s="1595"/>
      <c r="BF901" s="1595"/>
      <c r="BG901" s="45"/>
      <c r="BH901" s="80"/>
      <c r="BI901" s="80"/>
      <c r="BJ901" s="80"/>
    </row>
    <row r="902" spans="1:62" ht="12.95" customHeight="1" x14ac:dyDescent="0.15">
      <c r="A902" s="1650"/>
      <c r="B902" s="1651"/>
      <c r="C902" s="1651"/>
      <c r="D902" s="1651"/>
      <c r="E902" s="1651"/>
      <c r="F902" s="1651"/>
      <c r="G902" s="1651"/>
      <c r="H902" s="966"/>
      <c r="I902" s="967"/>
      <c r="J902" s="967"/>
      <c r="K902" s="967"/>
      <c r="L902" s="967"/>
      <c r="M902" s="967"/>
      <c r="N902" s="968"/>
      <c r="O902" s="1728"/>
      <c r="P902" s="1728"/>
      <c r="Q902" s="1728"/>
      <c r="R902" s="1728"/>
      <c r="S902" s="1728"/>
      <c r="T902" s="1728"/>
      <c r="U902" s="1728"/>
      <c r="V902" s="1728"/>
      <c r="W902" s="1728"/>
      <c r="X902" s="1728"/>
      <c r="Y902" s="1728"/>
      <c r="Z902" s="1728"/>
      <c r="AA902" s="1728"/>
      <c r="AB902" s="1728"/>
      <c r="AC902" s="1728"/>
      <c r="AD902" s="1728"/>
      <c r="AE902" s="1592"/>
      <c r="AF902" s="1593"/>
      <c r="AG902" s="1593"/>
      <c r="AH902" s="1593"/>
      <c r="AI902" s="1593"/>
      <c r="AJ902" s="1593"/>
      <c r="AK902" s="1593"/>
      <c r="AL902" s="1592"/>
      <c r="AM902" s="1593"/>
      <c r="AN902" s="1593"/>
      <c r="AO902" s="1594"/>
      <c r="AP902" s="1595"/>
      <c r="AQ902" s="1595"/>
      <c r="AR902" s="1595"/>
      <c r="AS902" s="1595"/>
      <c r="AT902" s="1595"/>
      <c r="AU902" s="1595"/>
      <c r="AV902" s="1595"/>
      <c r="AW902" s="1595"/>
      <c r="AX902" s="238" t="s">
        <v>386</v>
      </c>
      <c r="AY902" s="1595"/>
      <c r="AZ902" s="1595"/>
      <c r="BA902" s="1595"/>
      <c r="BB902" s="1595"/>
      <c r="BC902" s="1595"/>
      <c r="BD902" s="1595"/>
      <c r="BE902" s="1595"/>
      <c r="BF902" s="1595"/>
      <c r="BG902" s="45"/>
      <c r="BH902" s="80"/>
      <c r="BI902" s="80"/>
      <c r="BJ902" s="80"/>
    </row>
    <row r="903" spans="1:62" ht="12.95" customHeight="1" x14ac:dyDescent="0.15">
      <c r="A903" s="1641"/>
      <c r="B903" s="1642"/>
      <c r="C903" s="1642"/>
      <c r="D903" s="1642"/>
      <c r="E903" s="1642"/>
      <c r="F903" s="1642"/>
      <c r="G903" s="1642"/>
      <c r="H903" s="963"/>
      <c r="I903" s="964"/>
      <c r="J903" s="964"/>
      <c r="K903" s="964"/>
      <c r="L903" s="964"/>
      <c r="M903" s="964"/>
      <c r="N903" s="965"/>
      <c r="O903" s="1725"/>
      <c r="P903" s="1725"/>
      <c r="Q903" s="1725"/>
      <c r="R903" s="1725"/>
      <c r="S903" s="1725"/>
      <c r="T903" s="1725"/>
      <c r="U903" s="1725"/>
      <c r="V903" s="1725"/>
      <c r="W903" s="1725"/>
      <c r="X903" s="1725"/>
      <c r="Y903" s="1725"/>
      <c r="Z903" s="1725"/>
      <c r="AA903" s="1725"/>
      <c r="AB903" s="1725"/>
      <c r="AC903" s="1725"/>
      <c r="AD903" s="1725"/>
      <c r="AE903" s="1592"/>
      <c r="AF903" s="1593"/>
      <c r="AG903" s="1593"/>
      <c r="AH903" s="1593"/>
      <c r="AI903" s="1593"/>
      <c r="AJ903" s="1593"/>
      <c r="AK903" s="1594"/>
      <c r="AL903" s="1592"/>
      <c r="AM903" s="1593"/>
      <c r="AN903" s="1593"/>
      <c r="AO903" s="1594"/>
      <c r="AP903" s="1595"/>
      <c r="AQ903" s="1595"/>
      <c r="AR903" s="1595"/>
      <c r="AS903" s="1595"/>
      <c r="AT903" s="1595"/>
      <c r="AU903" s="1595"/>
      <c r="AV903" s="1595"/>
      <c r="AW903" s="1595"/>
      <c r="AX903" s="238" t="s">
        <v>386</v>
      </c>
      <c r="AY903" s="1595"/>
      <c r="AZ903" s="1595"/>
      <c r="BA903" s="1595"/>
      <c r="BB903" s="1595"/>
      <c r="BC903" s="1595"/>
      <c r="BD903" s="1595"/>
      <c r="BE903" s="1595"/>
      <c r="BF903" s="1595"/>
      <c r="BG903" s="45"/>
      <c r="BH903" s="80"/>
      <c r="BI903" s="80"/>
      <c r="BJ903" s="80"/>
    </row>
    <row r="904" spans="1:62" ht="12.95" customHeight="1" x14ac:dyDescent="0.15">
      <c r="A904" s="1643"/>
      <c r="B904" s="1644"/>
      <c r="C904" s="1644"/>
      <c r="D904" s="1644"/>
      <c r="E904" s="1644"/>
      <c r="F904" s="1644"/>
      <c r="G904" s="1644"/>
      <c r="H904" s="1722"/>
      <c r="I904" s="1723"/>
      <c r="J904" s="1723"/>
      <c r="K904" s="1723"/>
      <c r="L904" s="1723"/>
      <c r="M904" s="1723"/>
      <c r="N904" s="1724"/>
      <c r="O904" s="1726"/>
      <c r="P904" s="1726"/>
      <c r="Q904" s="1726"/>
      <c r="R904" s="1726"/>
      <c r="S904" s="1726"/>
      <c r="T904" s="1726"/>
      <c r="U904" s="1726"/>
      <c r="V904" s="1726"/>
      <c r="W904" s="1726"/>
      <c r="X904" s="1726"/>
      <c r="Y904" s="1726"/>
      <c r="Z904" s="1726"/>
      <c r="AA904" s="1726"/>
      <c r="AB904" s="1726"/>
      <c r="AC904" s="1726"/>
      <c r="AD904" s="1726"/>
      <c r="AE904" s="1592"/>
      <c r="AF904" s="1593"/>
      <c r="AG904" s="1593"/>
      <c r="AH904" s="1593"/>
      <c r="AI904" s="1593"/>
      <c r="AJ904" s="1593"/>
      <c r="AK904" s="1594"/>
      <c r="AL904" s="1592"/>
      <c r="AM904" s="1593"/>
      <c r="AN904" s="1593"/>
      <c r="AO904" s="1594"/>
      <c r="AP904" s="1595"/>
      <c r="AQ904" s="1595"/>
      <c r="AR904" s="1595"/>
      <c r="AS904" s="1595"/>
      <c r="AT904" s="1595"/>
      <c r="AU904" s="1595"/>
      <c r="AV904" s="1595"/>
      <c r="AW904" s="1595"/>
      <c r="AX904" s="238" t="s">
        <v>386</v>
      </c>
      <c r="AY904" s="1595"/>
      <c r="AZ904" s="1595"/>
      <c r="BA904" s="1595"/>
      <c r="BB904" s="1595"/>
      <c r="BC904" s="1595"/>
      <c r="BD904" s="1595"/>
      <c r="BE904" s="1595"/>
      <c r="BF904" s="1595"/>
      <c r="BG904" s="45"/>
      <c r="BH904" s="80"/>
      <c r="BI904" s="80"/>
      <c r="BJ904" s="80"/>
    </row>
    <row r="905" spans="1:62" ht="12.95" customHeight="1" x14ac:dyDescent="0.15">
      <c r="A905" s="1643"/>
      <c r="B905" s="1644"/>
      <c r="C905" s="1644"/>
      <c r="D905" s="1644"/>
      <c r="E905" s="1644"/>
      <c r="F905" s="1644"/>
      <c r="G905" s="1644"/>
      <c r="H905" s="1722"/>
      <c r="I905" s="1723"/>
      <c r="J905" s="1723"/>
      <c r="K905" s="1723"/>
      <c r="L905" s="1723"/>
      <c r="M905" s="1723"/>
      <c r="N905" s="1724"/>
      <c r="O905" s="1726"/>
      <c r="P905" s="1726"/>
      <c r="Q905" s="1726"/>
      <c r="R905" s="1726"/>
      <c r="S905" s="1726"/>
      <c r="T905" s="1726"/>
      <c r="U905" s="1726"/>
      <c r="V905" s="1726"/>
      <c r="W905" s="1726"/>
      <c r="X905" s="1726"/>
      <c r="Y905" s="1726"/>
      <c r="Z905" s="1726"/>
      <c r="AA905" s="1726"/>
      <c r="AB905" s="1726"/>
      <c r="AC905" s="1726"/>
      <c r="AD905" s="1726"/>
      <c r="AE905" s="1592"/>
      <c r="AF905" s="1593"/>
      <c r="AG905" s="1593"/>
      <c r="AH905" s="1593"/>
      <c r="AI905" s="1593"/>
      <c r="AJ905" s="1593"/>
      <c r="AK905" s="1594"/>
      <c r="AL905" s="1592"/>
      <c r="AM905" s="1593"/>
      <c r="AN905" s="1593"/>
      <c r="AO905" s="1594"/>
      <c r="AP905" s="1595"/>
      <c r="AQ905" s="1595"/>
      <c r="AR905" s="1595"/>
      <c r="AS905" s="1595"/>
      <c r="AT905" s="1595"/>
      <c r="AU905" s="1595"/>
      <c r="AV905" s="1595"/>
      <c r="AW905" s="1595"/>
      <c r="AX905" s="238" t="s">
        <v>386</v>
      </c>
      <c r="AY905" s="1595"/>
      <c r="AZ905" s="1595"/>
      <c r="BA905" s="1595"/>
      <c r="BB905" s="1595"/>
      <c r="BC905" s="1595"/>
      <c r="BD905" s="1595"/>
      <c r="BE905" s="1595"/>
      <c r="BF905" s="1595"/>
      <c r="BG905" s="45"/>
      <c r="BH905" s="80"/>
      <c r="BI905" s="80"/>
      <c r="BJ905" s="80"/>
    </row>
    <row r="906" spans="1:62" ht="12.95" customHeight="1" x14ac:dyDescent="0.15">
      <c r="A906" s="1648"/>
      <c r="B906" s="1649"/>
      <c r="C906" s="1649"/>
      <c r="D906" s="1649"/>
      <c r="E906" s="1649"/>
      <c r="F906" s="1649"/>
      <c r="G906" s="1649"/>
      <c r="H906" s="1722"/>
      <c r="I906" s="1723"/>
      <c r="J906" s="1723"/>
      <c r="K906" s="1723"/>
      <c r="L906" s="1723"/>
      <c r="M906" s="1723"/>
      <c r="N906" s="1724"/>
      <c r="O906" s="1727"/>
      <c r="P906" s="1727"/>
      <c r="Q906" s="1727"/>
      <c r="R906" s="1727"/>
      <c r="S906" s="1727"/>
      <c r="T906" s="1727"/>
      <c r="U906" s="1727"/>
      <c r="V906" s="1727"/>
      <c r="W906" s="1727"/>
      <c r="X906" s="1727"/>
      <c r="Y906" s="1727"/>
      <c r="Z906" s="1727"/>
      <c r="AA906" s="1727"/>
      <c r="AB906" s="1727"/>
      <c r="AC906" s="1727"/>
      <c r="AD906" s="1727"/>
      <c r="AE906" s="1592"/>
      <c r="AF906" s="1593"/>
      <c r="AG906" s="1593"/>
      <c r="AH906" s="1593"/>
      <c r="AI906" s="1593"/>
      <c r="AJ906" s="1593"/>
      <c r="AK906" s="1594"/>
      <c r="AL906" s="1592"/>
      <c r="AM906" s="1593"/>
      <c r="AN906" s="1593"/>
      <c r="AO906" s="1594"/>
      <c r="AP906" s="1595"/>
      <c r="AQ906" s="1595"/>
      <c r="AR906" s="1595"/>
      <c r="AS906" s="1595"/>
      <c r="AT906" s="1595"/>
      <c r="AU906" s="1595"/>
      <c r="AV906" s="1595"/>
      <c r="AW906" s="1595"/>
      <c r="AX906" s="238" t="s">
        <v>386</v>
      </c>
      <c r="AY906" s="1595"/>
      <c r="AZ906" s="1595"/>
      <c r="BA906" s="1595"/>
      <c r="BB906" s="1595"/>
      <c r="BC906" s="1595"/>
      <c r="BD906" s="1595"/>
      <c r="BE906" s="1595"/>
      <c r="BF906" s="1595"/>
      <c r="BG906" s="45"/>
      <c r="BH906" s="80"/>
      <c r="BI906" s="80"/>
      <c r="BJ906" s="80"/>
    </row>
    <row r="907" spans="1:62" ht="12.95" customHeight="1" x14ac:dyDescent="0.15">
      <c r="A907" s="1650"/>
      <c r="B907" s="1651"/>
      <c r="C907" s="1651"/>
      <c r="D907" s="1651"/>
      <c r="E907" s="1651"/>
      <c r="F907" s="1651"/>
      <c r="G907" s="1651"/>
      <c r="H907" s="966"/>
      <c r="I907" s="967"/>
      <c r="J907" s="967"/>
      <c r="K907" s="967"/>
      <c r="L907" s="967"/>
      <c r="M907" s="967"/>
      <c r="N907" s="968"/>
      <c r="O907" s="1728"/>
      <c r="P907" s="1728"/>
      <c r="Q907" s="1728"/>
      <c r="R907" s="1728"/>
      <c r="S907" s="1728"/>
      <c r="T907" s="1728"/>
      <c r="U907" s="1728"/>
      <c r="V907" s="1728"/>
      <c r="W907" s="1728"/>
      <c r="X907" s="1728"/>
      <c r="Y907" s="1728"/>
      <c r="Z907" s="1728"/>
      <c r="AA907" s="1728"/>
      <c r="AB907" s="1728"/>
      <c r="AC907" s="1728"/>
      <c r="AD907" s="1728"/>
      <c r="AE907" s="1592"/>
      <c r="AF907" s="1593"/>
      <c r="AG907" s="1593"/>
      <c r="AH907" s="1593"/>
      <c r="AI907" s="1593"/>
      <c r="AJ907" s="1593"/>
      <c r="AK907" s="1594"/>
      <c r="AL907" s="1592"/>
      <c r="AM907" s="1593"/>
      <c r="AN907" s="1593"/>
      <c r="AO907" s="1594"/>
      <c r="AP907" s="1595"/>
      <c r="AQ907" s="1595"/>
      <c r="AR907" s="1595"/>
      <c r="AS907" s="1595"/>
      <c r="AT907" s="1595"/>
      <c r="AU907" s="1595"/>
      <c r="AV907" s="1595"/>
      <c r="AW907" s="1595"/>
      <c r="AX907" s="238" t="s">
        <v>386</v>
      </c>
      <c r="AY907" s="1595"/>
      <c r="AZ907" s="1595"/>
      <c r="BA907" s="1595"/>
      <c r="BB907" s="1595"/>
      <c r="BC907" s="1595"/>
      <c r="BD907" s="1595"/>
      <c r="BE907" s="1595"/>
      <c r="BF907" s="1595"/>
      <c r="BG907" s="45"/>
      <c r="BH907" s="80"/>
      <c r="BI907" s="80"/>
      <c r="BJ907" s="80"/>
    </row>
    <row r="908" spans="1:62" ht="12.95" customHeight="1" x14ac:dyDescent="0.15">
      <c r="A908" s="1641"/>
      <c r="B908" s="1642"/>
      <c r="C908" s="1642"/>
      <c r="D908" s="1642"/>
      <c r="E908" s="1642"/>
      <c r="F908" s="1642"/>
      <c r="G908" s="1642"/>
      <c r="H908" s="963"/>
      <c r="I908" s="964"/>
      <c r="J908" s="964"/>
      <c r="K908" s="964"/>
      <c r="L908" s="964"/>
      <c r="M908" s="964"/>
      <c r="N908" s="965"/>
      <c r="O908" s="1725"/>
      <c r="P908" s="1725"/>
      <c r="Q908" s="1725"/>
      <c r="R908" s="1725"/>
      <c r="S908" s="1725"/>
      <c r="T908" s="1725"/>
      <c r="U908" s="1725"/>
      <c r="V908" s="1725"/>
      <c r="W908" s="1725"/>
      <c r="X908" s="1725"/>
      <c r="Y908" s="1725"/>
      <c r="Z908" s="1725"/>
      <c r="AA908" s="1725"/>
      <c r="AB908" s="1725"/>
      <c r="AC908" s="1725"/>
      <c r="AD908" s="1725"/>
      <c r="AE908" s="1592"/>
      <c r="AF908" s="1593"/>
      <c r="AG908" s="1593"/>
      <c r="AH908" s="1593"/>
      <c r="AI908" s="1593"/>
      <c r="AJ908" s="1593"/>
      <c r="AK908" s="1594"/>
      <c r="AL908" s="1592"/>
      <c r="AM908" s="1593"/>
      <c r="AN908" s="1593"/>
      <c r="AO908" s="1594"/>
      <c r="AP908" s="1595"/>
      <c r="AQ908" s="1595"/>
      <c r="AR908" s="1595"/>
      <c r="AS908" s="1595"/>
      <c r="AT908" s="1595"/>
      <c r="AU908" s="1595"/>
      <c r="AV908" s="1595"/>
      <c r="AW908" s="1595"/>
      <c r="AX908" s="238" t="s">
        <v>386</v>
      </c>
      <c r="AY908" s="1595"/>
      <c r="AZ908" s="1595"/>
      <c r="BA908" s="1595"/>
      <c r="BB908" s="1595"/>
      <c r="BC908" s="1595"/>
      <c r="BD908" s="1595"/>
      <c r="BE908" s="1595"/>
      <c r="BF908" s="1595"/>
      <c r="BG908" s="45"/>
      <c r="BH908" s="80"/>
      <c r="BI908" s="80"/>
      <c r="BJ908" s="80"/>
    </row>
    <row r="909" spans="1:62" ht="12.95" customHeight="1" x14ac:dyDescent="0.15">
      <c r="A909" s="1643"/>
      <c r="B909" s="1644"/>
      <c r="C909" s="1644"/>
      <c r="D909" s="1644"/>
      <c r="E909" s="1644"/>
      <c r="F909" s="1644"/>
      <c r="G909" s="1644"/>
      <c r="H909" s="1722"/>
      <c r="I909" s="1723"/>
      <c r="J909" s="1723"/>
      <c r="K909" s="1723"/>
      <c r="L909" s="1723"/>
      <c r="M909" s="1723"/>
      <c r="N909" s="1724"/>
      <c r="O909" s="1726"/>
      <c r="P909" s="1726"/>
      <c r="Q909" s="1726"/>
      <c r="R909" s="1726"/>
      <c r="S909" s="1726"/>
      <c r="T909" s="1726"/>
      <c r="U909" s="1726"/>
      <c r="V909" s="1726"/>
      <c r="W909" s="1726"/>
      <c r="X909" s="1726"/>
      <c r="Y909" s="1726"/>
      <c r="Z909" s="1726"/>
      <c r="AA909" s="1726"/>
      <c r="AB909" s="1726"/>
      <c r="AC909" s="1726"/>
      <c r="AD909" s="1726"/>
      <c r="AE909" s="1592"/>
      <c r="AF909" s="1593"/>
      <c r="AG909" s="1593"/>
      <c r="AH909" s="1593"/>
      <c r="AI909" s="1593"/>
      <c r="AJ909" s="1593"/>
      <c r="AK909" s="1594"/>
      <c r="AL909" s="1592"/>
      <c r="AM909" s="1593"/>
      <c r="AN909" s="1593"/>
      <c r="AO909" s="1594"/>
      <c r="AP909" s="1595"/>
      <c r="AQ909" s="1595"/>
      <c r="AR909" s="1595"/>
      <c r="AS909" s="1595"/>
      <c r="AT909" s="1595"/>
      <c r="AU909" s="1595"/>
      <c r="AV909" s="1595"/>
      <c r="AW909" s="1595"/>
      <c r="AX909" s="238" t="s">
        <v>386</v>
      </c>
      <c r="AY909" s="1595"/>
      <c r="AZ909" s="1595"/>
      <c r="BA909" s="1595"/>
      <c r="BB909" s="1595"/>
      <c r="BC909" s="1595"/>
      <c r="BD909" s="1595"/>
      <c r="BE909" s="1595"/>
      <c r="BF909" s="1595"/>
      <c r="BG909" s="45"/>
      <c r="BH909" s="80"/>
      <c r="BI909" s="80"/>
      <c r="BJ909" s="80"/>
    </row>
    <row r="910" spans="1:62" ht="12.95" customHeight="1" x14ac:dyDescent="0.15">
      <c r="A910" s="1643"/>
      <c r="B910" s="1644"/>
      <c r="C910" s="1644"/>
      <c r="D910" s="1644"/>
      <c r="E910" s="1644"/>
      <c r="F910" s="1644"/>
      <c r="G910" s="1644"/>
      <c r="H910" s="1722"/>
      <c r="I910" s="1723"/>
      <c r="J910" s="1723"/>
      <c r="K910" s="1723"/>
      <c r="L910" s="1723"/>
      <c r="M910" s="1723"/>
      <c r="N910" s="1724"/>
      <c r="O910" s="1726"/>
      <c r="P910" s="1726"/>
      <c r="Q910" s="1726"/>
      <c r="R910" s="1726"/>
      <c r="S910" s="1726"/>
      <c r="T910" s="1726"/>
      <c r="U910" s="1726"/>
      <c r="V910" s="1726"/>
      <c r="W910" s="1726"/>
      <c r="X910" s="1726"/>
      <c r="Y910" s="1726"/>
      <c r="Z910" s="1726"/>
      <c r="AA910" s="1726"/>
      <c r="AB910" s="1726"/>
      <c r="AC910" s="1726"/>
      <c r="AD910" s="1726"/>
      <c r="AE910" s="1592"/>
      <c r="AF910" s="1593"/>
      <c r="AG910" s="1593"/>
      <c r="AH910" s="1593"/>
      <c r="AI910" s="1593"/>
      <c r="AJ910" s="1593"/>
      <c r="AK910" s="1594"/>
      <c r="AL910" s="1592"/>
      <c r="AM910" s="1593"/>
      <c r="AN910" s="1593"/>
      <c r="AO910" s="1594"/>
      <c r="AP910" s="1595"/>
      <c r="AQ910" s="1595"/>
      <c r="AR910" s="1595"/>
      <c r="AS910" s="1595"/>
      <c r="AT910" s="1595"/>
      <c r="AU910" s="1595"/>
      <c r="AV910" s="1595"/>
      <c r="AW910" s="1595"/>
      <c r="AX910" s="238" t="s">
        <v>386</v>
      </c>
      <c r="AY910" s="1595"/>
      <c r="AZ910" s="1595"/>
      <c r="BA910" s="1595"/>
      <c r="BB910" s="1595"/>
      <c r="BC910" s="1595"/>
      <c r="BD910" s="1595"/>
      <c r="BE910" s="1595"/>
      <c r="BF910" s="1595"/>
      <c r="BG910" s="45"/>
      <c r="BH910" s="80"/>
      <c r="BI910" s="80"/>
      <c r="BJ910" s="80"/>
    </row>
    <row r="911" spans="1:62" ht="12.95" customHeight="1" x14ac:dyDescent="0.15">
      <c r="A911" s="1648"/>
      <c r="B911" s="1649"/>
      <c r="C911" s="1649"/>
      <c r="D911" s="1649"/>
      <c r="E911" s="1649"/>
      <c r="F911" s="1649"/>
      <c r="G911" s="1649"/>
      <c r="H911" s="1722"/>
      <c r="I911" s="1723"/>
      <c r="J911" s="1723"/>
      <c r="K911" s="1723"/>
      <c r="L911" s="1723"/>
      <c r="M911" s="1723"/>
      <c r="N911" s="1724"/>
      <c r="O911" s="1727"/>
      <c r="P911" s="1727"/>
      <c r="Q911" s="1727"/>
      <c r="R911" s="1727"/>
      <c r="S911" s="1727"/>
      <c r="T911" s="1727"/>
      <c r="U911" s="1727"/>
      <c r="V911" s="1727"/>
      <c r="W911" s="1727"/>
      <c r="X911" s="1727"/>
      <c r="Y911" s="1727"/>
      <c r="Z911" s="1727"/>
      <c r="AA911" s="1727"/>
      <c r="AB911" s="1727"/>
      <c r="AC911" s="1727"/>
      <c r="AD911" s="1727"/>
      <c r="AE911" s="1592"/>
      <c r="AF911" s="1593"/>
      <c r="AG911" s="1593"/>
      <c r="AH911" s="1593"/>
      <c r="AI911" s="1593"/>
      <c r="AJ911" s="1593"/>
      <c r="AK911" s="1594"/>
      <c r="AL911" s="1592"/>
      <c r="AM911" s="1593"/>
      <c r="AN911" s="1593"/>
      <c r="AO911" s="1594"/>
      <c r="AP911" s="1595"/>
      <c r="AQ911" s="1595"/>
      <c r="AR911" s="1595"/>
      <c r="AS911" s="1595"/>
      <c r="AT911" s="1595"/>
      <c r="AU911" s="1595"/>
      <c r="AV911" s="1595"/>
      <c r="AW911" s="1595"/>
      <c r="AX911" s="238" t="s">
        <v>386</v>
      </c>
      <c r="AY911" s="1595"/>
      <c r="AZ911" s="1595"/>
      <c r="BA911" s="1595"/>
      <c r="BB911" s="1595"/>
      <c r="BC911" s="1595"/>
      <c r="BD911" s="1595"/>
      <c r="BE911" s="1595"/>
      <c r="BF911" s="1595"/>
      <c r="BG911" s="45"/>
      <c r="BH911" s="80"/>
      <c r="BI911" s="80"/>
      <c r="BJ911" s="80"/>
    </row>
    <row r="912" spans="1:62" ht="12.95" customHeight="1" x14ac:dyDescent="0.15">
      <c r="A912" s="1650"/>
      <c r="B912" s="1651"/>
      <c r="C912" s="1651"/>
      <c r="D912" s="1651"/>
      <c r="E912" s="1651"/>
      <c r="F912" s="1651"/>
      <c r="G912" s="1651"/>
      <c r="H912" s="966"/>
      <c r="I912" s="967"/>
      <c r="J912" s="967"/>
      <c r="K912" s="967"/>
      <c r="L912" s="967"/>
      <c r="M912" s="967"/>
      <c r="N912" s="968"/>
      <c r="O912" s="1728"/>
      <c r="P912" s="1728"/>
      <c r="Q912" s="1728"/>
      <c r="R912" s="1728"/>
      <c r="S912" s="1728"/>
      <c r="T912" s="1728"/>
      <c r="U912" s="1728"/>
      <c r="V912" s="1728"/>
      <c r="W912" s="1728"/>
      <c r="X912" s="1728"/>
      <c r="Y912" s="1728"/>
      <c r="Z912" s="1728"/>
      <c r="AA912" s="1728"/>
      <c r="AB912" s="1728"/>
      <c r="AC912" s="1728"/>
      <c r="AD912" s="1728"/>
      <c r="AE912" s="1592"/>
      <c r="AF912" s="1593"/>
      <c r="AG912" s="1593"/>
      <c r="AH912" s="1593"/>
      <c r="AI912" s="1593"/>
      <c r="AJ912" s="1593"/>
      <c r="AK912" s="1594"/>
      <c r="AL912" s="1592"/>
      <c r="AM912" s="1593"/>
      <c r="AN912" s="1593"/>
      <c r="AO912" s="1594"/>
      <c r="AP912" s="1595"/>
      <c r="AQ912" s="1595"/>
      <c r="AR912" s="1595"/>
      <c r="AS912" s="1595"/>
      <c r="AT912" s="1595"/>
      <c r="AU912" s="1595"/>
      <c r="AV912" s="1595"/>
      <c r="AW912" s="1595"/>
      <c r="AX912" s="238" t="s">
        <v>386</v>
      </c>
      <c r="AY912" s="1595"/>
      <c r="AZ912" s="1595"/>
      <c r="BA912" s="1595"/>
      <c r="BB912" s="1595"/>
      <c r="BC912" s="1595"/>
      <c r="BD912" s="1595"/>
      <c r="BE912" s="1595"/>
      <c r="BF912" s="1595"/>
      <c r="BG912" s="45"/>
      <c r="BH912" s="80"/>
      <c r="BI912" s="80"/>
      <c r="BJ912" s="80"/>
    </row>
    <row r="913" spans="1:62" ht="12.95" customHeight="1" x14ac:dyDescent="0.15">
      <c r="A913" s="1641"/>
      <c r="B913" s="1642"/>
      <c r="C913" s="1642"/>
      <c r="D913" s="1642"/>
      <c r="E913" s="1642"/>
      <c r="F913" s="1642"/>
      <c r="G913" s="1642"/>
      <c r="H913" s="963"/>
      <c r="I913" s="964"/>
      <c r="J913" s="964"/>
      <c r="K913" s="964"/>
      <c r="L913" s="964"/>
      <c r="M913" s="964"/>
      <c r="N913" s="965"/>
      <c r="O913" s="1725"/>
      <c r="P913" s="1725"/>
      <c r="Q913" s="1725"/>
      <c r="R913" s="1725"/>
      <c r="S913" s="1725"/>
      <c r="T913" s="1725"/>
      <c r="U913" s="1725"/>
      <c r="V913" s="1725"/>
      <c r="W913" s="1725"/>
      <c r="X913" s="1725"/>
      <c r="Y913" s="1725"/>
      <c r="Z913" s="1725"/>
      <c r="AA913" s="1725"/>
      <c r="AB913" s="1725"/>
      <c r="AC913" s="1725"/>
      <c r="AD913" s="1725"/>
      <c r="AE913" s="1592"/>
      <c r="AF913" s="1593"/>
      <c r="AG913" s="1593"/>
      <c r="AH913" s="1593"/>
      <c r="AI913" s="1593"/>
      <c r="AJ913" s="1593"/>
      <c r="AK913" s="1594"/>
      <c r="AL913" s="1592"/>
      <c r="AM913" s="1593"/>
      <c r="AN913" s="1593"/>
      <c r="AO913" s="1594"/>
      <c r="AP913" s="1595"/>
      <c r="AQ913" s="1595"/>
      <c r="AR913" s="1595"/>
      <c r="AS913" s="1595"/>
      <c r="AT913" s="1595"/>
      <c r="AU913" s="1595"/>
      <c r="AV913" s="1595"/>
      <c r="AW913" s="1595"/>
      <c r="AX913" s="238" t="s">
        <v>386</v>
      </c>
      <c r="AY913" s="1595"/>
      <c r="AZ913" s="1595"/>
      <c r="BA913" s="1595"/>
      <c r="BB913" s="1595"/>
      <c r="BC913" s="1595"/>
      <c r="BD913" s="1595"/>
      <c r="BE913" s="1595"/>
      <c r="BF913" s="1595"/>
      <c r="BG913" s="45"/>
      <c r="BH913" s="80"/>
      <c r="BI913" s="80"/>
      <c r="BJ913" s="80"/>
    </row>
    <row r="914" spans="1:62" ht="12.95" customHeight="1" x14ac:dyDescent="0.15">
      <c r="A914" s="1643"/>
      <c r="B914" s="1644"/>
      <c r="C914" s="1644"/>
      <c r="D914" s="1644"/>
      <c r="E914" s="1644"/>
      <c r="F914" s="1644"/>
      <c r="G914" s="1644"/>
      <c r="H914" s="1722"/>
      <c r="I914" s="1723"/>
      <c r="J914" s="1723"/>
      <c r="K914" s="1723"/>
      <c r="L914" s="1723"/>
      <c r="M914" s="1723"/>
      <c r="N914" s="1724"/>
      <c r="O914" s="1726"/>
      <c r="P914" s="1726"/>
      <c r="Q914" s="1726"/>
      <c r="R914" s="1726"/>
      <c r="S914" s="1726"/>
      <c r="T914" s="1726"/>
      <c r="U914" s="1726"/>
      <c r="V914" s="1726"/>
      <c r="W914" s="1726"/>
      <c r="X914" s="1726"/>
      <c r="Y914" s="1726"/>
      <c r="Z914" s="1726"/>
      <c r="AA914" s="1726"/>
      <c r="AB914" s="1726"/>
      <c r="AC914" s="1726"/>
      <c r="AD914" s="1726"/>
      <c r="AE914" s="1592"/>
      <c r="AF914" s="1593"/>
      <c r="AG914" s="1593"/>
      <c r="AH914" s="1593"/>
      <c r="AI914" s="1593"/>
      <c r="AJ914" s="1593"/>
      <c r="AK914" s="1594"/>
      <c r="AL914" s="1592"/>
      <c r="AM914" s="1593"/>
      <c r="AN914" s="1593"/>
      <c r="AO914" s="1594"/>
      <c r="AP914" s="1595"/>
      <c r="AQ914" s="1595"/>
      <c r="AR914" s="1595"/>
      <c r="AS914" s="1595"/>
      <c r="AT914" s="1595"/>
      <c r="AU914" s="1595"/>
      <c r="AV914" s="1595"/>
      <c r="AW914" s="1595"/>
      <c r="AX914" s="238" t="s">
        <v>386</v>
      </c>
      <c r="AY914" s="1595"/>
      <c r="AZ914" s="1595"/>
      <c r="BA914" s="1595"/>
      <c r="BB914" s="1595"/>
      <c r="BC914" s="1595"/>
      <c r="BD914" s="1595"/>
      <c r="BE914" s="1595"/>
      <c r="BF914" s="1595"/>
      <c r="BG914" s="45"/>
      <c r="BH914" s="80"/>
      <c r="BI914" s="80"/>
      <c r="BJ914" s="80"/>
    </row>
    <row r="915" spans="1:62" ht="12.95" customHeight="1" x14ac:dyDescent="0.15">
      <c r="A915" s="1643"/>
      <c r="B915" s="1644"/>
      <c r="C915" s="1644"/>
      <c r="D915" s="1644"/>
      <c r="E915" s="1644"/>
      <c r="F915" s="1644"/>
      <c r="G915" s="1644"/>
      <c r="H915" s="1722"/>
      <c r="I915" s="1723"/>
      <c r="J915" s="1723"/>
      <c r="K915" s="1723"/>
      <c r="L915" s="1723"/>
      <c r="M915" s="1723"/>
      <c r="N915" s="1724"/>
      <c r="O915" s="1726"/>
      <c r="P915" s="1726"/>
      <c r="Q915" s="1726"/>
      <c r="R915" s="1726"/>
      <c r="S915" s="1726"/>
      <c r="T915" s="1726"/>
      <c r="U915" s="1726"/>
      <c r="V915" s="1726"/>
      <c r="W915" s="1726"/>
      <c r="X915" s="1726"/>
      <c r="Y915" s="1726"/>
      <c r="Z915" s="1726"/>
      <c r="AA915" s="1726"/>
      <c r="AB915" s="1726"/>
      <c r="AC915" s="1726"/>
      <c r="AD915" s="1726"/>
      <c r="AE915" s="1592"/>
      <c r="AF915" s="1593"/>
      <c r="AG915" s="1593"/>
      <c r="AH915" s="1593"/>
      <c r="AI915" s="1593"/>
      <c r="AJ915" s="1593"/>
      <c r="AK915" s="1594"/>
      <c r="AL915" s="1592"/>
      <c r="AM915" s="1593"/>
      <c r="AN915" s="1593"/>
      <c r="AO915" s="1594"/>
      <c r="AP915" s="1595"/>
      <c r="AQ915" s="1595"/>
      <c r="AR915" s="1595"/>
      <c r="AS915" s="1595"/>
      <c r="AT915" s="1595"/>
      <c r="AU915" s="1595"/>
      <c r="AV915" s="1595"/>
      <c r="AW915" s="1595"/>
      <c r="AX915" s="238" t="s">
        <v>386</v>
      </c>
      <c r="AY915" s="1595"/>
      <c r="AZ915" s="1595"/>
      <c r="BA915" s="1595"/>
      <c r="BB915" s="1595"/>
      <c r="BC915" s="1595"/>
      <c r="BD915" s="1595"/>
      <c r="BE915" s="1595"/>
      <c r="BF915" s="1595"/>
      <c r="BG915" s="45"/>
      <c r="BH915" s="80"/>
      <c r="BI915" s="80"/>
      <c r="BJ915" s="80"/>
    </row>
    <row r="916" spans="1:62" ht="12.95" customHeight="1" x14ac:dyDescent="0.15">
      <c r="A916" s="1648"/>
      <c r="B916" s="1649"/>
      <c r="C916" s="1649"/>
      <c r="D916" s="1649"/>
      <c r="E916" s="1649"/>
      <c r="F916" s="1649"/>
      <c r="G916" s="1649"/>
      <c r="H916" s="1722"/>
      <c r="I916" s="1723"/>
      <c r="J916" s="1723"/>
      <c r="K916" s="1723"/>
      <c r="L916" s="1723"/>
      <c r="M916" s="1723"/>
      <c r="N916" s="1724"/>
      <c r="O916" s="1727"/>
      <c r="P916" s="1727"/>
      <c r="Q916" s="1727"/>
      <c r="R916" s="1727"/>
      <c r="S916" s="1727"/>
      <c r="T916" s="1727"/>
      <c r="U916" s="1727"/>
      <c r="V916" s="1727"/>
      <c r="W916" s="1727"/>
      <c r="X916" s="1727"/>
      <c r="Y916" s="1727"/>
      <c r="Z916" s="1727"/>
      <c r="AA916" s="1727"/>
      <c r="AB916" s="1727"/>
      <c r="AC916" s="1727"/>
      <c r="AD916" s="1727"/>
      <c r="AE916" s="1592"/>
      <c r="AF916" s="1593"/>
      <c r="AG916" s="1593"/>
      <c r="AH916" s="1593"/>
      <c r="AI916" s="1593"/>
      <c r="AJ916" s="1593"/>
      <c r="AK916" s="1594"/>
      <c r="AL916" s="1592"/>
      <c r="AM916" s="1593"/>
      <c r="AN916" s="1593"/>
      <c r="AO916" s="1594"/>
      <c r="AP916" s="1595"/>
      <c r="AQ916" s="1595"/>
      <c r="AR916" s="1595"/>
      <c r="AS916" s="1595"/>
      <c r="AT916" s="1595"/>
      <c r="AU916" s="1595"/>
      <c r="AV916" s="1595"/>
      <c r="AW916" s="1595"/>
      <c r="AX916" s="238" t="s">
        <v>386</v>
      </c>
      <c r="AY916" s="1595"/>
      <c r="AZ916" s="1595"/>
      <c r="BA916" s="1595"/>
      <c r="BB916" s="1595"/>
      <c r="BC916" s="1595"/>
      <c r="BD916" s="1595"/>
      <c r="BE916" s="1595"/>
      <c r="BF916" s="1595"/>
      <c r="BG916" s="45"/>
      <c r="BH916" s="80"/>
      <c r="BI916" s="80"/>
      <c r="BJ916" s="80"/>
    </row>
    <row r="917" spans="1:62" ht="12.95" customHeight="1" x14ac:dyDescent="0.15">
      <c r="A917" s="1650"/>
      <c r="B917" s="1651"/>
      <c r="C917" s="1651"/>
      <c r="D917" s="1651"/>
      <c r="E917" s="1651"/>
      <c r="F917" s="1651"/>
      <c r="G917" s="1651"/>
      <c r="H917" s="966"/>
      <c r="I917" s="967"/>
      <c r="J917" s="967"/>
      <c r="K917" s="967"/>
      <c r="L917" s="967"/>
      <c r="M917" s="967"/>
      <c r="N917" s="968"/>
      <c r="O917" s="1728"/>
      <c r="P917" s="1728"/>
      <c r="Q917" s="1728"/>
      <c r="R917" s="1728"/>
      <c r="S917" s="1728"/>
      <c r="T917" s="1728"/>
      <c r="U917" s="1728"/>
      <c r="V917" s="1728"/>
      <c r="W917" s="1728"/>
      <c r="X917" s="1728"/>
      <c r="Y917" s="1728"/>
      <c r="Z917" s="1728"/>
      <c r="AA917" s="1728"/>
      <c r="AB917" s="1728"/>
      <c r="AC917" s="1728"/>
      <c r="AD917" s="1728"/>
      <c r="AE917" s="1592"/>
      <c r="AF917" s="1593"/>
      <c r="AG917" s="1593"/>
      <c r="AH917" s="1593"/>
      <c r="AI917" s="1593"/>
      <c r="AJ917" s="1593"/>
      <c r="AK917" s="1594"/>
      <c r="AL917" s="1592"/>
      <c r="AM917" s="1593"/>
      <c r="AN917" s="1593"/>
      <c r="AO917" s="1594"/>
      <c r="AP917" s="1595"/>
      <c r="AQ917" s="1595"/>
      <c r="AR917" s="1595"/>
      <c r="AS917" s="1595"/>
      <c r="AT917" s="1595"/>
      <c r="AU917" s="1595"/>
      <c r="AV917" s="1595"/>
      <c r="AW917" s="1595"/>
      <c r="AX917" s="238" t="s">
        <v>386</v>
      </c>
      <c r="AY917" s="1595"/>
      <c r="AZ917" s="1595"/>
      <c r="BA917" s="1595"/>
      <c r="BB917" s="1595"/>
      <c r="BC917" s="1595"/>
      <c r="BD917" s="1595"/>
      <c r="BE917" s="1595"/>
      <c r="BF917" s="1595"/>
      <c r="BG917" s="45"/>
      <c r="BH917" s="80"/>
      <c r="BI917" s="80"/>
      <c r="BJ917" s="80"/>
    </row>
    <row r="918" spans="1:62" ht="12.95" customHeight="1" x14ac:dyDescent="0.15">
      <c r="A918" s="1641"/>
      <c r="B918" s="1642"/>
      <c r="C918" s="1642"/>
      <c r="D918" s="1642"/>
      <c r="E918" s="1642"/>
      <c r="F918" s="1642"/>
      <c r="G918" s="1642"/>
      <c r="H918" s="963"/>
      <c r="I918" s="964"/>
      <c r="J918" s="964"/>
      <c r="K918" s="964"/>
      <c r="L918" s="964"/>
      <c r="M918" s="964"/>
      <c r="N918" s="965"/>
      <c r="O918" s="1725"/>
      <c r="P918" s="1725"/>
      <c r="Q918" s="1725"/>
      <c r="R918" s="1725"/>
      <c r="S918" s="1725"/>
      <c r="T918" s="1725"/>
      <c r="U918" s="1725"/>
      <c r="V918" s="1725"/>
      <c r="W918" s="1725"/>
      <c r="X918" s="1725"/>
      <c r="Y918" s="1725"/>
      <c r="Z918" s="1725"/>
      <c r="AA918" s="1725"/>
      <c r="AB918" s="1725"/>
      <c r="AC918" s="1725"/>
      <c r="AD918" s="1725"/>
      <c r="AE918" s="1592"/>
      <c r="AF918" s="1593"/>
      <c r="AG918" s="1593"/>
      <c r="AH918" s="1593"/>
      <c r="AI918" s="1593"/>
      <c r="AJ918" s="1593"/>
      <c r="AK918" s="1594"/>
      <c r="AL918" s="1592"/>
      <c r="AM918" s="1593"/>
      <c r="AN918" s="1593"/>
      <c r="AO918" s="1594"/>
      <c r="AP918" s="1595"/>
      <c r="AQ918" s="1595"/>
      <c r="AR918" s="1595"/>
      <c r="AS918" s="1595"/>
      <c r="AT918" s="1595"/>
      <c r="AU918" s="1595"/>
      <c r="AV918" s="1595"/>
      <c r="AW918" s="1595"/>
      <c r="AX918" s="238" t="s">
        <v>386</v>
      </c>
      <c r="AY918" s="1595"/>
      <c r="AZ918" s="1595"/>
      <c r="BA918" s="1595"/>
      <c r="BB918" s="1595"/>
      <c r="BC918" s="1595"/>
      <c r="BD918" s="1595"/>
      <c r="BE918" s="1595"/>
      <c r="BF918" s="1595"/>
      <c r="BG918" s="45"/>
      <c r="BH918" s="80"/>
      <c r="BI918" s="80"/>
      <c r="BJ918" s="80"/>
    </row>
    <row r="919" spans="1:62" ht="12.95" customHeight="1" x14ac:dyDescent="0.15">
      <c r="A919" s="1643"/>
      <c r="B919" s="1644"/>
      <c r="C919" s="1644"/>
      <c r="D919" s="1644"/>
      <c r="E919" s="1644"/>
      <c r="F919" s="1644"/>
      <c r="G919" s="1644"/>
      <c r="H919" s="1722"/>
      <c r="I919" s="1723"/>
      <c r="J919" s="1723"/>
      <c r="K919" s="1723"/>
      <c r="L919" s="1723"/>
      <c r="M919" s="1723"/>
      <c r="N919" s="1724"/>
      <c r="O919" s="1726"/>
      <c r="P919" s="1726"/>
      <c r="Q919" s="1726"/>
      <c r="R919" s="1726"/>
      <c r="S919" s="1726"/>
      <c r="T919" s="1726"/>
      <c r="U919" s="1726"/>
      <c r="V919" s="1726"/>
      <c r="W919" s="1726"/>
      <c r="X919" s="1726"/>
      <c r="Y919" s="1726"/>
      <c r="Z919" s="1726"/>
      <c r="AA919" s="1726"/>
      <c r="AB919" s="1726"/>
      <c r="AC919" s="1726"/>
      <c r="AD919" s="1726"/>
      <c r="AE919" s="1592"/>
      <c r="AF919" s="1593"/>
      <c r="AG919" s="1593"/>
      <c r="AH919" s="1593"/>
      <c r="AI919" s="1593"/>
      <c r="AJ919" s="1593"/>
      <c r="AK919" s="1594"/>
      <c r="AL919" s="1592"/>
      <c r="AM919" s="1593"/>
      <c r="AN919" s="1593"/>
      <c r="AO919" s="1594"/>
      <c r="AP919" s="1595"/>
      <c r="AQ919" s="1595"/>
      <c r="AR919" s="1595"/>
      <c r="AS919" s="1595"/>
      <c r="AT919" s="1595"/>
      <c r="AU919" s="1595"/>
      <c r="AV919" s="1595"/>
      <c r="AW919" s="1595"/>
      <c r="AX919" s="238" t="s">
        <v>386</v>
      </c>
      <c r="AY919" s="1595"/>
      <c r="AZ919" s="1595"/>
      <c r="BA919" s="1595"/>
      <c r="BB919" s="1595"/>
      <c r="BC919" s="1595"/>
      <c r="BD919" s="1595"/>
      <c r="BE919" s="1595"/>
      <c r="BF919" s="1595"/>
      <c r="BG919" s="45"/>
      <c r="BH919" s="80"/>
      <c r="BI919" s="80"/>
      <c r="BJ919" s="80"/>
    </row>
    <row r="920" spans="1:62" ht="12.95" customHeight="1" x14ac:dyDescent="0.15">
      <c r="A920" s="1643"/>
      <c r="B920" s="1644"/>
      <c r="C920" s="1644"/>
      <c r="D920" s="1644"/>
      <c r="E920" s="1644"/>
      <c r="F920" s="1644"/>
      <c r="G920" s="1644"/>
      <c r="H920" s="1722"/>
      <c r="I920" s="1723"/>
      <c r="J920" s="1723"/>
      <c r="K920" s="1723"/>
      <c r="L920" s="1723"/>
      <c r="M920" s="1723"/>
      <c r="N920" s="1724"/>
      <c r="O920" s="1726"/>
      <c r="P920" s="1726"/>
      <c r="Q920" s="1726"/>
      <c r="R920" s="1726"/>
      <c r="S920" s="1726"/>
      <c r="T920" s="1726"/>
      <c r="U920" s="1726"/>
      <c r="V920" s="1726"/>
      <c r="W920" s="1726"/>
      <c r="X920" s="1726"/>
      <c r="Y920" s="1726"/>
      <c r="Z920" s="1726"/>
      <c r="AA920" s="1726"/>
      <c r="AB920" s="1726"/>
      <c r="AC920" s="1726"/>
      <c r="AD920" s="1726"/>
      <c r="AE920" s="1592"/>
      <c r="AF920" s="1593"/>
      <c r="AG920" s="1593"/>
      <c r="AH920" s="1593"/>
      <c r="AI920" s="1593"/>
      <c r="AJ920" s="1593"/>
      <c r="AK920" s="1594"/>
      <c r="AL920" s="1592"/>
      <c r="AM920" s="1593"/>
      <c r="AN920" s="1593"/>
      <c r="AO920" s="1594"/>
      <c r="AP920" s="1595"/>
      <c r="AQ920" s="1595"/>
      <c r="AR920" s="1595"/>
      <c r="AS920" s="1595"/>
      <c r="AT920" s="1595"/>
      <c r="AU920" s="1595"/>
      <c r="AV920" s="1595"/>
      <c r="AW920" s="1595"/>
      <c r="AX920" s="238" t="s">
        <v>386</v>
      </c>
      <c r="AY920" s="1595"/>
      <c r="AZ920" s="1595"/>
      <c r="BA920" s="1595"/>
      <c r="BB920" s="1595"/>
      <c r="BC920" s="1595"/>
      <c r="BD920" s="1595"/>
      <c r="BE920" s="1595"/>
      <c r="BF920" s="1595"/>
      <c r="BG920" s="45"/>
      <c r="BH920" s="80"/>
      <c r="BI920" s="80"/>
      <c r="BJ920" s="80"/>
    </row>
    <row r="921" spans="1:62" ht="12.95" customHeight="1" x14ac:dyDescent="0.15">
      <c r="A921" s="1648"/>
      <c r="B921" s="1649"/>
      <c r="C921" s="1649"/>
      <c r="D921" s="1649"/>
      <c r="E921" s="1649"/>
      <c r="F921" s="1649"/>
      <c r="G921" s="1649"/>
      <c r="H921" s="1722"/>
      <c r="I921" s="1723"/>
      <c r="J921" s="1723"/>
      <c r="K921" s="1723"/>
      <c r="L921" s="1723"/>
      <c r="M921" s="1723"/>
      <c r="N921" s="1724"/>
      <c r="O921" s="1727"/>
      <c r="P921" s="1727"/>
      <c r="Q921" s="1727"/>
      <c r="R921" s="1727"/>
      <c r="S921" s="1727"/>
      <c r="T921" s="1727"/>
      <c r="U921" s="1727"/>
      <c r="V921" s="1727"/>
      <c r="W921" s="1727"/>
      <c r="X921" s="1727"/>
      <c r="Y921" s="1727"/>
      <c r="Z921" s="1727"/>
      <c r="AA921" s="1727"/>
      <c r="AB921" s="1727"/>
      <c r="AC921" s="1727"/>
      <c r="AD921" s="1727"/>
      <c r="AE921" s="1592"/>
      <c r="AF921" s="1593"/>
      <c r="AG921" s="1593"/>
      <c r="AH921" s="1593"/>
      <c r="AI921" s="1593"/>
      <c r="AJ921" s="1593"/>
      <c r="AK921" s="1594"/>
      <c r="AL921" s="1592"/>
      <c r="AM921" s="1593"/>
      <c r="AN921" s="1593"/>
      <c r="AO921" s="1594"/>
      <c r="AP921" s="1595"/>
      <c r="AQ921" s="1595"/>
      <c r="AR921" s="1595"/>
      <c r="AS921" s="1595"/>
      <c r="AT921" s="1595"/>
      <c r="AU921" s="1595"/>
      <c r="AV921" s="1595"/>
      <c r="AW921" s="1595"/>
      <c r="AX921" s="238" t="s">
        <v>386</v>
      </c>
      <c r="AY921" s="1595"/>
      <c r="AZ921" s="1595"/>
      <c r="BA921" s="1595"/>
      <c r="BB921" s="1595"/>
      <c r="BC921" s="1595"/>
      <c r="BD921" s="1595"/>
      <c r="BE921" s="1595"/>
      <c r="BF921" s="1595"/>
      <c r="BG921" s="45"/>
      <c r="BH921" s="80"/>
      <c r="BI921" s="80"/>
      <c r="BJ921" s="80"/>
    </row>
    <row r="922" spans="1:62" ht="12.95" customHeight="1" x14ac:dyDescent="0.15">
      <c r="A922" s="1650"/>
      <c r="B922" s="1651"/>
      <c r="C922" s="1651"/>
      <c r="D922" s="1651"/>
      <c r="E922" s="1651"/>
      <c r="F922" s="1651"/>
      <c r="G922" s="1651"/>
      <c r="H922" s="966"/>
      <c r="I922" s="967"/>
      <c r="J922" s="967"/>
      <c r="K922" s="967"/>
      <c r="L922" s="967"/>
      <c r="M922" s="967"/>
      <c r="N922" s="968"/>
      <c r="O922" s="1728"/>
      <c r="P922" s="1728"/>
      <c r="Q922" s="1728"/>
      <c r="R922" s="1728"/>
      <c r="S922" s="1728"/>
      <c r="T922" s="1728"/>
      <c r="U922" s="1728"/>
      <c r="V922" s="1728"/>
      <c r="W922" s="1728"/>
      <c r="X922" s="1728"/>
      <c r="Y922" s="1728"/>
      <c r="Z922" s="1728"/>
      <c r="AA922" s="1728"/>
      <c r="AB922" s="1728"/>
      <c r="AC922" s="1728"/>
      <c r="AD922" s="1728"/>
      <c r="AE922" s="1592"/>
      <c r="AF922" s="1593"/>
      <c r="AG922" s="1593"/>
      <c r="AH922" s="1593"/>
      <c r="AI922" s="1593"/>
      <c r="AJ922" s="1593"/>
      <c r="AK922" s="1594"/>
      <c r="AL922" s="1592"/>
      <c r="AM922" s="1593"/>
      <c r="AN922" s="1593"/>
      <c r="AO922" s="1594"/>
      <c r="AP922" s="1595"/>
      <c r="AQ922" s="1595"/>
      <c r="AR922" s="1595"/>
      <c r="AS922" s="1595"/>
      <c r="AT922" s="1595"/>
      <c r="AU922" s="1595"/>
      <c r="AV922" s="1595"/>
      <c r="AW922" s="1595"/>
      <c r="AX922" s="238" t="s">
        <v>386</v>
      </c>
      <c r="AY922" s="1595"/>
      <c r="AZ922" s="1595"/>
      <c r="BA922" s="1595"/>
      <c r="BB922" s="1595"/>
      <c r="BC922" s="1595"/>
      <c r="BD922" s="1595"/>
      <c r="BE922" s="1595"/>
      <c r="BF922" s="1595"/>
      <c r="BG922" s="45"/>
      <c r="BH922" s="80"/>
      <c r="BI922" s="80"/>
      <c r="BJ922" s="80"/>
    </row>
    <row r="923" spans="1:62" ht="12.95" customHeight="1" x14ac:dyDescent="0.15">
      <c r="A923" s="1641"/>
      <c r="B923" s="1642"/>
      <c r="C923" s="1642"/>
      <c r="D923" s="1642"/>
      <c r="E923" s="1642"/>
      <c r="F923" s="1642"/>
      <c r="G923" s="1642"/>
      <c r="H923" s="963"/>
      <c r="I923" s="964"/>
      <c r="J923" s="964"/>
      <c r="K923" s="964"/>
      <c r="L923" s="964"/>
      <c r="M923" s="964"/>
      <c r="N923" s="965"/>
      <c r="O923" s="1725"/>
      <c r="P923" s="1725"/>
      <c r="Q923" s="1725"/>
      <c r="R923" s="1725"/>
      <c r="S923" s="1725"/>
      <c r="T923" s="1725"/>
      <c r="U923" s="1725"/>
      <c r="V923" s="1725"/>
      <c r="W923" s="1725"/>
      <c r="X923" s="1725"/>
      <c r="Y923" s="1725"/>
      <c r="Z923" s="1725"/>
      <c r="AA923" s="1725"/>
      <c r="AB923" s="1725"/>
      <c r="AC923" s="1725"/>
      <c r="AD923" s="1725"/>
      <c r="AE923" s="1592"/>
      <c r="AF923" s="1593"/>
      <c r="AG923" s="1593"/>
      <c r="AH923" s="1593"/>
      <c r="AI923" s="1593"/>
      <c r="AJ923" s="1593"/>
      <c r="AK923" s="1594"/>
      <c r="AL923" s="1592"/>
      <c r="AM923" s="1593"/>
      <c r="AN923" s="1593"/>
      <c r="AO923" s="1594"/>
      <c r="AP923" s="1595"/>
      <c r="AQ923" s="1595"/>
      <c r="AR923" s="1595"/>
      <c r="AS923" s="1595"/>
      <c r="AT923" s="1595"/>
      <c r="AU923" s="1595"/>
      <c r="AV923" s="1595"/>
      <c r="AW923" s="1595"/>
      <c r="AX923" s="238" t="s">
        <v>386</v>
      </c>
      <c r="AY923" s="1595"/>
      <c r="AZ923" s="1595"/>
      <c r="BA923" s="1595"/>
      <c r="BB923" s="1595"/>
      <c r="BC923" s="1595"/>
      <c r="BD923" s="1595"/>
      <c r="BE923" s="1595"/>
      <c r="BF923" s="1595"/>
      <c r="BG923" s="45"/>
      <c r="BH923" s="80"/>
      <c r="BI923" s="80"/>
      <c r="BJ923" s="80"/>
    </row>
    <row r="924" spans="1:62" ht="12.95" customHeight="1" x14ac:dyDescent="0.15">
      <c r="A924" s="1643"/>
      <c r="B924" s="1644"/>
      <c r="C924" s="1644"/>
      <c r="D924" s="1644"/>
      <c r="E924" s="1644"/>
      <c r="F924" s="1644"/>
      <c r="G924" s="1644"/>
      <c r="H924" s="1722"/>
      <c r="I924" s="1723"/>
      <c r="J924" s="1723"/>
      <c r="K924" s="1723"/>
      <c r="L924" s="1723"/>
      <c r="M924" s="1723"/>
      <c r="N924" s="1724"/>
      <c r="O924" s="1726"/>
      <c r="P924" s="1726"/>
      <c r="Q924" s="1726"/>
      <c r="R924" s="1726"/>
      <c r="S924" s="1726"/>
      <c r="T924" s="1726"/>
      <c r="U924" s="1726"/>
      <c r="V924" s="1726"/>
      <c r="W924" s="1726"/>
      <c r="X924" s="1726"/>
      <c r="Y924" s="1726"/>
      <c r="Z924" s="1726"/>
      <c r="AA924" s="1726"/>
      <c r="AB924" s="1726"/>
      <c r="AC924" s="1726"/>
      <c r="AD924" s="1726"/>
      <c r="AE924" s="1592"/>
      <c r="AF924" s="1593"/>
      <c r="AG924" s="1593"/>
      <c r="AH924" s="1593"/>
      <c r="AI924" s="1593"/>
      <c r="AJ924" s="1593"/>
      <c r="AK924" s="1594"/>
      <c r="AL924" s="1592"/>
      <c r="AM924" s="1593"/>
      <c r="AN924" s="1593"/>
      <c r="AO924" s="1594"/>
      <c r="AP924" s="1595"/>
      <c r="AQ924" s="1595"/>
      <c r="AR924" s="1595"/>
      <c r="AS924" s="1595"/>
      <c r="AT924" s="1595"/>
      <c r="AU924" s="1595"/>
      <c r="AV924" s="1595"/>
      <c r="AW924" s="1595"/>
      <c r="AX924" s="238" t="s">
        <v>386</v>
      </c>
      <c r="AY924" s="1595"/>
      <c r="AZ924" s="1595"/>
      <c r="BA924" s="1595"/>
      <c r="BB924" s="1595"/>
      <c r="BC924" s="1595"/>
      <c r="BD924" s="1595"/>
      <c r="BE924" s="1595"/>
      <c r="BF924" s="1595"/>
      <c r="BG924" s="45"/>
      <c r="BH924" s="80"/>
      <c r="BI924" s="80"/>
      <c r="BJ924" s="80"/>
    </row>
    <row r="925" spans="1:62" ht="12.95" customHeight="1" x14ac:dyDescent="0.15">
      <c r="A925" s="1643"/>
      <c r="B925" s="1644"/>
      <c r="C925" s="1644"/>
      <c r="D925" s="1644"/>
      <c r="E925" s="1644"/>
      <c r="F925" s="1644"/>
      <c r="G925" s="1644"/>
      <c r="H925" s="1722"/>
      <c r="I925" s="1723"/>
      <c r="J925" s="1723"/>
      <c r="K925" s="1723"/>
      <c r="L925" s="1723"/>
      <c r="M925" s="1723"/>
      <c r="N925" s="1724"/>
      <c r="O925" s="1726"/>
      <c r="P925" s="1726"/>
      <c r="Q925" s="1726"/>
      <c r="R925" s="1726"/>
      <c r="S925" s="1726"/>
      <c r="T925" s="1726"/>
      <c r="U925" s="1726"/>
      <c r="V925" s="1726"/>
      <c r="W925" s="1726"/>
      <c r="X925" s="1726"/>
      <c r="Y925" s="1726"/>
      <c r="Z925" s="1726"/>
      <c r="AA925" s="1726"/>
      <c r="AB925" s="1726"/>
      <c r="AC925" s="1726"/>
      <c r="AD925" s="1726"/>
      <c r="AE925" s="1592"/>
      <c r="AF925" s="1593"/>
      <c r="AG925" s="1593"/>
      <c r="AH925" s="1593"/>
      <c r="AI925" s="1593"/>
      <c r="AJ925" s="1593"/>
      <c r="AK925" s="1594"/>
      <c r="AL925" s="1592"/>
      <c r="AM925" s="1593"/>
      <c r="AN925" s="1593"/>
      <c r="AO925" s="1594"/>
      <c r="AP925" s="1595"/>
      <c r="AQ925" s="1595"/>
      <c r="AR925" s="1595"/>
      <c r="AS925" s="1595"/>
      <c r="AT925" s="1595"/>
      <c r="AU925" s="1595"/>
      <c r="AV925" s="1595"/>
      <c r="AW925" s="1595"/>
      <c r="AX925" s="238" t="s">
        <v>386</v>
      </c>
      <c r="AY925" s="1595"/>
      <c r="AZ925" s="1595"/>
      <c r="BA925" s="1595"/>
      <c r="BB925" s="1595"/>
      <c r="BC925" s="1595"/>
      <c r="BD925" s="1595"/>
      <c r="BE925" s="1595"/>
      <c r="BF925" s="1595"/>
      <c r="BG925" s="45"/>
      <c r="BH925" s="80"/>
      <c r="BI925" s="80"/>
      <c r="BJ925" s="80"/>
    </row>
    <row r="926" spans="1:62" ht="12.95" customHeight="1" x14ac:dyDescent="0.15">
      <c r="A926" s="1648"/>
      <c r="B926" s="1649"/>
      <c r="C926" s="1649"/>
      <c r="D926" s="1649"/>
      <c r="E926" s="1649"/>
      <c r="F926" s="1649"/>
      <c r="G926" s="1649"/>
      <c r="H926" s="1722"/>
      <c r="I926" s="1723"/>
      <c r="J926" s="1723"/>
      <c r="K926" s="1723"/>
      <c r="L926" s="1723"/>
      <c r="M926" s="1723"/>
      <c r="N926" s="1724"/>
      <c r="O926" s="1727"/>
      <c r="P926" s="1727"/>
      <c r="Q926" s="1727"/>
      <c r="R926" s="1727"/>
      <c r="S926" s="1727"/>
      <c r="T926" s="1727"/>
      <c r="U926" s="1727"/>
      <c r="V926" s="1727"/>
      <c r="W926" s="1727"/>
      <c r="X926" s="1727"/>
      <c r="Y926" s="1727"/>
      <c r="Z926" s="1727"/>
      <c r="AA926" s="1727"/>
      <c r="AB926" s="1727"/>
      <c r="AC926" s="1727"/>
      <c r="AD926" s="1727"/>
      <c r="AE926" s="1592"/>
      <c r="AF926" s="1593"/>
      <c r="AG926" s="1593"/>
      <c r="AH926" s="1593"/>
      <c r="AI926" s="1593"/>
      <c r="AJ926" s="1593"/>
      <c r="AK926" s="1594"/>
      <c r="AL926" s="1592"/>
      <c r="AM926" s="1593"/>
      <c r="AN926" s="1593"/>
      <c r="AO926" s="1594"/>
      <c r="AP926" s="1595"/>
      <c r="AQ926" s="1595"/>
      <c r="AR926" s="1595"/>
      <c r="AS926" s="1595"/>
      <c r="AT926" s="1595"/>
      <c r="AU926" s="1595"/>
      <c r="AV926" s="1595"/>
      <c r="AW926" s="1595"/>
      <c r="AX926" s="238" t="s">
        <v>386</v>
      </c>
      <c r="AY926" s="1595"/>
      <c r="AZ926" s="1595"/>
      <c r="BA926" s="1595"/>
      <c r="BB926" s="1595"/>
      <c r="BC926" s="1595"/>
      <c r="BD926" s="1595"/>
      <c r="BE926" s="1595"/>
      <c r="BF926" s="1595"/>
      <c r="BG926" s="45"/>
      <c r="BH926" s="80"/>
      <c r="BI926" s="80"/>
      <c r="BJ926" s="80"/>
    </row>
    <row r="927" spans="1:62" ht="12.95" customHeight="1" x14ac:dyDescent="0.15">
      <c r="A927" s="1650"/>
      <c r="B927" s="1651"/>
      <c r="C927" s="1651"/>
      <c r="D927" s="1651"/>
      <c r="E927" s="1651"/>
      <c r="F927" s="1651"/>
      <c r="G927" s="1651"/>
      <c r="H927" s="966"/>
      <c r="I927" s="967"/>
      <c r="J927" s="967"/>
      <c r="K927" s="967"/>
      <c r="L927" s="967"/>
      <c r="M927" s="967"/>
      <c r="N927" s="968"/>
      <c r="O927" s="1728"/>
      <c r="P927" s="1728"/>
      <c r="Q927" s="1728"/>
      <c r="R927" s="1728"/>
      <c r="S927" s="1728"/>
      <c r="T927" s="1728"/>
      <c r="U927" s="1728"/>
      <c r="V927" s="1728"/>
      <c r="W927" s="1728"/>
      <c r="X927" s="1728"/>
      <c r="Y927" s="1728"/>
      <c r="Z927" s="1728"/>
      <c r="AA927" s="1728"/>
      <c r="AB927" s="1728"/>
      <c r="AC927" s="1728"/>
      <c r="AD927" s="1728"/>
      <c r="AE927" s="1592"/>
      <c r="AF927" s="1593"/>
      <c r="AG927" s="1593"/>
      <c r="AH927" s="1593"/>
      <c r="AI927" s="1593"/>
      <c r="AJ927" s="1593"/>
      <c r="AK927" s="1594"/>
      <c r="AL927" s="1592"/>
      <c r="AM927" s="1593"/>
      <c r="AN927" s="1593"/>
      <c r="AO927" s="1594"/>
      <c r="AP927" s="1595"/>
      <c r="AQ927" s="1595"/>
      <c r="AR927" s="1595"/>
      <c r="AS927" s="1595"/>
      <c r="AT927" s="1595"/>
      <c r="AU927" s="1595"/>
      <c r="AV927" s="1595"/>
      <c r="AW927" s="1595"/>
      <c r="AX927" s="238" t="s">
        <v>386</v>
      </c>
      <c r="AY927" s="1595"/>
      <c r="AZ927" s="1595"/>
      <c r="BA927" s="1595"/>
      <c r="BB927" s="1595"/>
      <c r="BC927" s="1595"/>
      <c r="BD927" s="1595"/>
      <c r="BE927" s="1595"/>
      <c r="BF927" s="1595"/>
      <c r="BG927" s="45"/>
      <c r="BH927" s="80"/>
      <c r="BI927" s="80"/>
      <c r="BJ927" s="80"/>
    </row>
    <row r="928" spans="1:62" ht="12.95" customHeight="1" x14ac:dyDescent="0.15">
      <c r="A928" s="1641"/>
      <c r="B928" s="1642"/>
      <c r="C928" s="1642"/>
      <c r="D928" s="1642"/>
      <c r="E928" s="1642"/>
      <c r="F928" s="1642"/>
      <c r="G928" s="1642"/>
      <c r="H928" s="963"/>
      <c r="I928" s="964"/>
      <c r="J928" s="964"/>
      <c r="K928" s="964"/>
      <c r="L928" s="964"/>
      <c r="M928" s="964"/>
      <c r="N928" s="965"/>
      <c r="O928" s="1725"/>
      <c r="P928" s="1725"/>
      <c r="Q928" s="1725"/>
      <c r="R928" s="1725"/>
      <c r="S928" s="1725"/>
      <c r="T928" s="1725"/>
      <c r="U928" s="1725"/>
      <c r="V928" s="1725"/>
      <c r="W928" s="1725"/>
      <c r="X928" s="1725"/>
      <c r="Y928" s="1725"/>
      <c r="Z928" s="1725"/>
      <c r="AA928" s="1725"/>
      <c r="AB928" s="1725"/>
      <c r="AC928" s="1725"/>
      <c r="AD928" s="1725"/>
      <c r="AE928" s="1592"/>
      <c r="AF928" s="1593"/>
      <c r="AG928" s="1593"/>
      <c r="AH928" s="1593"/>
      <c r="AI928" s="1593"/>
      <c r="AJ928" s="1593"/>
      <c r="AK928" s="1594"/>
      <c r="AL928" s="1592"/>
      <c r="AM928" s="1593"/>
      <c r="AN928" s="1593"/>
      <c r="AO928" s="1594"/>
      <c r="AP928" s="1595"/>
      <c r="AQ928" s="1595"/>
      <c r="AR928" s="1595"/>
      <c r="AS928" s="1595"/>
      <c r="AT928" s="1595"/>
      <c r="AU928" s="1595"/>
      <c r="AV928" s="1595"/>
      <c r="AW928" s="1595"/>
      <c r="AX928" s="238" t="s">
        <v>386</v>
      </c>
      <c r="AY928" s="1595"/>
      <c r="AZ928" s="1595"/>
      <c r="BA928" s="1595"/>
      <c r="BB928" s="1595"/>
      <c r="BC928" s="1595"/>
      <c r="BD928" s="1595"/>
      <c r="BE928" s="1595"/>
      <c r="BF928" s="1595"/>
      <c r="BG928" s="45"/>
      <c r="BH928" s="80"/>
      <c r="BI928" s="80"/>
      <c r="BJ928" s="80"/>
    </row>
    <row r="929" spans="1:62" ht="12.95" customHeight="1" x14ac:dyDescent="0.15">
      <c r="A929" s="1643"/>
      <c r="B929" s="1644"/>
      <c r="C929" s="1644"/>
      <c r="D929" s="1644"/>
      <c r="E929" s="1644"/>
      <c r="F929" s="1644"/>
      <c r="G929" s="1644"/>
      <c r="H929" s="1722"/>
      <c r="I929" s="1723"/>
      <c r="J929" s="1723"/>
      <c r="K929" s="1723"/>
      <c r="L929" s="1723"/>
      <c r="M929" s="1723"/>
      <c r="N929" s="1724"/>
      <c r="O929" s="1726"/>
      <c r="P929" s="1726"/>
      <c r="Q929" s="1726"/>
      <c r="R929" s="1726"/>
      <c r="S929" s="1726"/>
      <c r="T929" s="1726"/>
      <c r="U929" s="1726"/>
      <c r="V929" s="1726"/>
      <c r="W929" s="1726"/>
      <c r="X929" s="1726"/>
      <c r="Y929" s="1726"/>
      <c r="Z929" s="1726"/>
      <c r="AA929" s="1726"/>
      <c r="AB929" s="1726"/>
      <c r="AC929" s="1726"/>
      <c r="AD929" s="1726"/>
      <c r="AE929" s="1592"/>
      <c r="AF929" s="1593"/>
      <c r="AG929" s="1593"/>
      <c r="AH929" s="1593"/>
      <c r="AI929" s="1593"/>
      <c r="AJ929" s="1593"/>
      <c r="AK929" s="1594"/>
      <c r="AL929" s="1592"/>
      <c r="AM929" s="1593"/>
      <c r="AN929" s="1593"/>
      <c r="AO929" s="1594"/>
      <c r="AP929" s="1595"/>
      <c r="AQ929" s="1595"/>
      <c r="AR929" s="1595"/>
      <c r="AS929" s="1595"/>
      <c r="AT929" s="1595"/>
      <c r="AU929" s="1595"/>
      <c r="AV929" s="1595"/>
      <c r="AW929" s="1595"/>
      <c r="AX929" s="238" t="s">
        <v>386</v>
      </c>
      <c r="AY929" s="1595"/>
      <c r="AZ929" s="1595"/>
      <c r="BA929" s="1595"/>
      <c r="BB929" s="1595"/>
      <c r="BC929" s="1595"/>
      <c r="BD929" s="1595"/>
      <c r="BE929" s="1595"/>
      <c r="BF929" s="1595"/>
      <c r="BG929" s="45"/>
      <c r="BH929" s="80"/>
      <c r="BI929" s="80"/>
      <c r="BJ929" s="80"/>
    </row>
    <row r="930" spans="1:62" ht="12.95" customHeight="1" x14ac:dyDescent="0.15">
      <c r="A930" s="1643"/>
      <c r="B930" s="1644"/>
      <c r="C930" s="1644"/>
      <c r="D930" s="1644"/>
      <c r="E930" s="1644"/>
      <c r="F930" s="1644"/>
      <c r="G930" s="1644"/>
      <c r="H930" s="1722"/>
      <c r="I930" s="1723"/>
      <c r="J930" s="1723"/>
      <c r="K930" s="1723"/>
      <c r="L930" s="1723"/>
      <c r="M930" s="1723"/>
      <c r="N930" s="1724"/>
      <c r="O930" s="1726"/>
      <c r="P930" s="1726"/>
      <c r="Q930" s="1726"/>
      <c r="R930" s="1726"/>
      <c r="S930" s="1726"/>
      <c r="T930" s="1726"/>
      <c r="U930" s="1726"/>
      <c r="V930" s="1726"/>
      <c r="W930" s="1726"/>
      <c r="X930" s="1726"/>
      <c r="Y930" s="1726"/>
      <c r="Z930" s="1726"/>
      <c r="AA930" s="1726"/>
      <c r="AB930" s="1726"/>
      <c r="AC930" s="1726"/>
      <c r="AD930" s="1726"/>
      <c r="AE930" s="1592"/>
      <c r="AF930" s="1593"/>
      <c r="AG930" s="1593"/>
      <c r="AH930" s="1593"/>
      <c r="AI930" s="1593"/>
      <c r="AJ930" s="1593"/>
      <c r="AK930" s="1594"/>
      <c r="AL930" s="1592"/>
      <c r="AM930" s="1593"/>
      <c r="AN930" s="1593"/>
      <c r="AO930" s="1594"/>
      <c r="AP930" s="1595"/>
      <c r="AQ930" s="1595"/>
      <c r="AR930" s="1595"/>
      <c r="AS930" s="1595"/>
      <c r="AT930" s="1595"/>
      <c r="AU930" s="1595"/>
      <c r="AV930" s="1595"/>
      <c r="AW930" s="1595"/>
      <c r="AX930" s="238" t="s">
        <v>386</v>
      </c>
      <c r="AY930" s="1595"/>
      <c r="AZ930" s="1595"/>
      <c r="BA930" s="1595"/>
      <c r="BB930" s="1595"/>
      <c r="BC930" s="1595"/>
      <c r="BD930" s="1595"/>
      <c r="BE930" s="1595"/>
      <c r="BF930" s="1595"/>
      <c r="BG930" s="45"/>
      <c r="BH930" s="80"/>
      <c r="BI930" s="80"/>
      <c r="BJ930" s="80"/>
    </row>
    <row r="931" spans="1:62" ht="12.95" customHeight="1" x14ac:dyDescent="0.15">
      <c r="A931" s="1648"/>
      <c r="B931" s="1649"/>
      <c r="C931" s="1649"/>
      <c r="D931" s="1649"/>
      <c r="E931" s="1649"/>
      <c r="F931" s="1649"/>
      <c r="G931" s="1649"/>
      <c r="H931" s="1722"/>
      <c r="I931" s="1723"/>
      <c r="J931" s="1723"/>
      <c r="K931" s="1723"/>
      <c r="L931" s="1723"/>
      <c r="M931" s="1723"/>
      <c r="N931" s="1724"/>
      <c r="O931" s="1727"/>
      <c r="P931" s="1727"/>
      <c r="Q931" s="1727"/>
      <c r="R931" s="1727"/>
      <c r="S931" s="1727"/>
      <c r="T931" s="1727"/>
      <c r="U931" s="1727"/>
      <c r="V931" s="1727"/>
      <c r="W931" s="1727"/>
      <c r="X931" s="1727"/>
      <c r="Y931" s="1727"/>
      <c r="Z931" s="1727"/>
      <c r="AA931" s="1727"/>
      <c r="AB931" s="1727"/>
      <c r="AC931" s="1727"/>
      <c r="AD931" s="1727"/>
      <c r="AE931" s="1592"/>
      <c r="AF931" s="1593"/>
      <c r="AG931" s="1593"/>
      <c r="AH931" s="1593"/>
      <c r="AI931" s="1593"/>
      <c r="AJ931" s="1593"/>
      <c r="AK931" s="1594"/>
      <c r="AL931" s="1592"/>
      <c r="AM931" s="1593"/>
      <c r="AN931" s="1593"/>
      <c r="AO931" s="1594"/>
      <c r="AP931" s="1595"/>
      <c r="AQ931" s="1595"/>
      <c r="AR931" s="1595"/>
      <c r="AS931" s="1595"/>
      <c r="AT931" s="1595"/>
      <c r="AU931" s="1595"/>
      <c r="AV931" s="1595"/>
      <c r="AW931" s="1595"/>
      <c r="AX931" s="238" t="s">
        <v>386</v>
      </c>
      <c r="AY931" s="1595"/>
      <c r="AZ931" s="1595"/>
      <c r="BA931" s="1595"/>
      <c r="BB931" s="1595"/>
      <c r="BC931" s="1595"/>
      <c r="BD931" s="1595"/>
      <c r="BE931" s="1595"/>
      <c r="BF931" s="1595"/>
      <c r="BG931" s="45"/>
      <c r="BH931" s="80"/>
      <c r="BI931" s="80"/>
      <c r="BJ931" s="80"/>
    </row>
    <row r="932" spans="1:62" ht="12.95" customHeight="1" x14ac:dyDescent="0.15">
      <c r="A932" s="1650"/>
      <c r="B932" s="1651"/>
      <c r="C932" s="1651"/>
      <c r="D932" s="1651"/>
      <c r="E932" s="1651"/>
      <c r="F932" s="1651"/>
      <c r="G932" s="1651"/>
      <c r="H932" s="966"/>
      <c r="I932" s="967"/>
      <c r="J932" s="967"/>
      <c r="K932" s="967"/>
      <c r="L932" s="967"/>
      <c r="M932" s="967"/>
      <c r="N932" s="968"/>
      <c r="O932" s="1728"/>
      <c r="P932" s="1728"/>
      <c r="Q932" s="1728"/>
      <c r="R932" s="1728"/>
      <c r="S932" s="1728"/>
      <c r="T932" s="1728"/>
      <c r="U932" s="1728"/>
      <c r="V932" s="1728"/>
      <c r="W932" s="1728"/>
      <c r="X932" s="1728"/>
      <c r="Y932" s="1728"/>
      <c r="Z932" s="1728"/>
      <c r="AA932" s="1728"/>
      <c r="AB932" s="1728"/>
      <c r="AC932" s="1728"/>
      <c r="AD932" s="1728"/>
      <c r="AE932" s="1592"/>
      <c r="AF932" s="1593"/>
      <c r="AG932" s="1593"/>
      <c r="AH932" s="1593"/>
      <c r="AI932" s="1593"/>
      <c r="AJ932" s="1593"/>
      <c r="AK932" s="1594"/>
      <c r="AL932" s="1592"/>
      <c r="AM932" s="1593"/>
      <c r="AN932" s="1593"/>
      <c r="AO932" s="1594"/>
      <c r="AP932" s="1595"/>
      <c r="AQ932" s="1595"/>
      <c r="AR932" s="1595"/>
      <c r="AS932" s="1595"/>
      <c r="AT932" s="1595"/>
      <c r="AU932" s="1595"/>
      <c r="AV932" s="1595"/>
      <c r="AW932" s="1595"/>
      <c r="AX932" s="238" t="s">
        <v>386</v>
      </c>
      <c r="AY932" s="1595"/>
      <c r="AZ932" s="1595"/>
      <c r="BA932" s="1595"/>
      <c r="BB932" s="1595"/>
      <c r="BC932" s="1595"/>
      <c r="BD932" s="1595"/>
      <c r="BE932" s="1595"/>
      <c r="BF932" s="1595"/>
      <c r="BG932" s="45"/>
      <c r="BH932" s="80"/>
      <c r="BI932" s="80"/>
      <c r="BJ932" s="80"/>
    </row>
    <row r="933" spans="1:62" ht="12.95" customHeight="1" x14ac:dyDescent="0.15">
      <c r="A933" s="1641"/>
      <c r="B933" s="1642"/>
      <c r="C933" s="1642"/>
      <c r="D933" s="1642"/>
      <c r="E933" s="1642"/>
      <c r="F933" s="1642"/>
      <c r="G933" s="1642"/>
      <c r="H933" s="963"/>
      <c r="I933" s="964"/>
      <c r="J933" s="964"/>
      <c r="K933" s="964"/>
      <c r="L933" s="964"/>
      <c r="M933" s="964"/>
      <c r="N933" s="965"/>
      <c r="O933" s="1725"/>
      <c r="P933" s="1725"/>
      <c r="Q933" s="1725"/>
      <c r="R933" s="1725"/>
      <c r="S933" s="1725"/>
      <c r="T933" s="1725"/>
      <c r="U933" s="1725"/>
      <c r="V933" s="1725"/>
      <c r="W933" s="1725"/>
      <c r="X933" s="1725"/>
      <c r="Y933" s="1725"/>
      <c r="Z933" s="1725"/>
      <c r="AA933" s="1725"/>
      <c r="AB933" s="1725"/>
      <c r="AC933" s="1725"/>
      <c r="AD933" s="1725"/>
      <c r="AE933" s="1592"/>
      <c r="AF933" s="1593"/>
      <c r="AG933" s="1593"/>
      <c r="AH933" s="1593"/>
      <c r="AI933" s="1593"/>
      <c r="AJ933" s="1593"/>
      <c r="AK933" s="1594"/>
      <c r="AL933" s="1592"/>
      <c r="AM933" s="1593"/>
      <c r="AN933" s="1593"/>
      <c r="AO933" s="1594"/>
      <c r="AP933" s="1595"/>
      <c r="AQ933" s="1595"/>
      <c r="AR933" s="1595"/>
      <c r="AS933" s="1595"/>
      <c r="AT933" s="1595"/>
      <c r="AU933" s="1595"/>
      <c r="AV933" s="1595"/>
      <c r="AW933" s="1595"/>
      <c r="AX933" s="238" t="s">
        <v>386</v>
      </c>
      <c r="AY933" s="1595"/>
      <c r="AZ933" s="1595"/>
      <c r="BA933" s="1595"/>
      <c r="BB933" s="1595"/>
      <c r="BC933" s="1595"/>
      <c r="BD933" s="1595"/>
      <c r="BE933" s="1595"/>
      <c r="BF933" s="1595"/>
      <c r="BG933" s="45"/>
      <c r="BH933" s="80"/>
      <c r="BI933" s="80"/>
      <c r="BJ933" s="80"/>
    </row>
    <row r="934" spans="1:62" ht="12.95" customHeight="1" x14ac:dyDescent="0.15">
      <c r="A934" s="1643"/>
      <c r="B934" s="1644"/>
      <c r="C934" s="1644"/>
      <c r="D934" s="1644"/>
      <c r="E934" s="1644"/>
      <c r="F934" s="1644"/>
      <c r="G934" s="1644"/>
      <c r="H934" s="1722"/>
      <c r="I934" s="1723"/>
      <c r="J934" s="1723"/>
      <c r="K934" s="1723"/>
      <c r="L934" s="1723"/>
      <c r="M934" s="1723"/>
      <c r="N934" s="1724"/>
      <c r="O934" s="1726"/>
      <c r="P934" s="1726"/>
      <c r="Q934" s="1726"/>
      <c r="R934" s="1726"/>
      <c r="S934" s="1726"/>
      <c r="T934" s="1726"/>
      <c r="U934" s="1726"/>
      <c r="V934" s="1726"/>
      <c r="W934" s="1726"/>
      <c r="X934" s="1726"/>
      <c r="Y934" s="1726"/>
      <c r="Z934" s="1726"/>
      <c r="AA934" s="1726"/>
      <c r="AB934" s="1726"/>
      <c r="AC934" s="1726"/>
      <c r="AD934" s="1726"/>
      <c r="AE934" s="1592"/>
      <c r="AF934" s="1593"/>
      <c r="AG934" s="1593"/>
      <c r="AH934" s="1593"/>
      <c r="AI934" s="1593"/>
      <c r="AJ934" s="1593"/>
      <c r="AK934" s="1594"/>
      <c r="AL934" s="1592"/>
      <c r="AM934" s="1593"/>
      <c r="AN934" s="1593"/>
      <c r="AO934" s="1594"/>
      <c r="AP934" s="1595"/>
      <c r="AQ934" s="1595"/>
      <c r="AR934" s="1595"/>
      <c r="AS934" s="1595"/>
      <c r="AT934" s="1595"/>
      <c r="AU934" s="1595"/>
      <c r="AV934" s="1595"/>
      <c r="AW934" s="1595"/>
      <c r="AX934" s="238" t="s">
        <v>386</v>
      </c>
      <c r="AY934" s="1595"/>
      <c r="AZ934" s="1595"/>
      <c r="BA934" s="1595"/>
      <c r="BB934" s="1595"/>
      <c r="BC934" s="1595"/>
      <c r="BD934" s="1595"/>
      <c r="BE934" s="1595"/>
      <c r="BF934" s="1595"/>
      <c r="BG934" s="45"/>
      <c r="BH934" s="80"/>
      <c r="BI934" s="80"/>
      <c r="BJ934" s="80"/>
    </row>
    <row r="935" spans="1:62" ht="12.95" customHeight="1" x14ac:dyDescent="0.15">
      <c r="A935" s="1643"/>
      <c r="B935" s="1644"/>
      <c r="C935" s="1644"/>
      <c r="D935" s="1644"/>
      <c r="E935" s="1644"/>
      <c r="F935" s="1644"/>
      <c r="G935" s="1644"/>
      <c r="H935" s="1722"/>
      <c r="I935" s="1723"/>
      <c r="J935" s="1723"/>
      <c r="K935" s="1723"/>
      <c r="L935" s="1723"/>
      <c r="M935" s="1723"/>
      <c r="N935" s="1724"/>
      <c r="O935" s="1726"/>
      <c r="P935" s="1726"/>
      <c r="Q935" s="1726"/>
      <c r="R935" s="1726"/>
      <c r="S935" s="1726"/>
      <c r="T935" s="1726"/>
      <c r="U935" s="1726"/>
      <c r="V935" s="1726"/>
      <c r="W935" s="1726"/>
      <c r="X935" s="1726"/>
      <c r="Y935" s="1726"/>
      <c r="Z935" s="1726"/>
      <c r="AA935" s="1726"/>
      <c r="AB935" s="1726"/>
      <c r="AC935" s="1726"/>
      <c r="AD935" s="1726"/>
      <c r="AE935" s="1592"/>
      <c r="AF935" s="1593"/>
      <c r="AG935" s="1593"/>
      <c r="AH935" s="1593"/>
      <c r="AI935" s="1593"/>
      <c r="AJ935" s="1593"/>
      <c r="AK935" s="1594"/>
      <c r="AL935" s="1592"/>
      <c r="AM935" s="1593"/>
      <c r="AN935" s="1593"/>
      <c r="AO935" s="1594"/>
      <c r="AP935" s="1595"/>
      <c r="AQ935" s="1595"/>
      <c r="AR935" s="1595"/>
      <c r="AS935" s="1595"/>
      <c r="AT935" s="1595"/>
      <c r="AU935" s="1595"/>
      <c r="AV935" s="1595"/>
      <c r="AW935" s="1595"/>
      <c r="AX935" s="238" t="s">
        <v>386</v>
      </c>
      <c r="AY935" s="1595"/>
      <c r="AZ935" s="1595"/>
      <c r="BA935" s="1595"/>
      <c r="BB935" s="1595"/>
      <c r="BC935" s="1595"/>
      <c r="BD935" s="1595"/>
      <c r="BE935" s="1595"/>
      <c r="BF935" s="1595"/>
      <c r="BG935" s="45"/>
      <c r="BH935" s="80"/>
      <c r="BI935" s="80"/>
      <c r="BJ935" s="80"/>
    </row>
    <row r="936" spans="1:62" ht="12.95" customHeight="1" x14ac:dyDescent="0.15">
      <c r="A936" s="1648"/>
      <c r="B936" s="1649"/>
      <c r="C936" s="1649"/>
      <c r="D936" s="1649"/>
      <c r="E936" s="1649"/>
      <c r="F936" s="1649"/>
      <c r="G936" s="1649"/>
      <c r="H936" s="1722"/>
      <c r="I936" s="1723"/>
      <c r="J936" s="1723"/>
      <c r="K936" s="1723"/>
      <c r="L936" s="1723"/>
      <c r="M936" s="1723"/>
      <c r="N936" s="1724"/>
      <c r="O936" s="1727"/>
      <c r="P936" s="1727"/>
      <c r="Q936" s="1727"/>
      <c r="R936" s="1727"/>
      <c r="S936" s="1727"/>
      <c r="T936" s="1727"/>
      <c r="U936" s="1727"/>
      <c r="V936" s="1727"/>
      <c r="W936" s="1727"/>
      <c r="X936" s="1727"/>
      <c r="Y936" s="1727"/>
      <c r="Z936" s="1727"/>
      <c r="AA936" s="1727"/>
      <c r="AB936" s="1727"/>
      <c r="AC936" s="1727"/>
      <c r="AD936" s="1727"/>
      <c r="AE936" s="1592"/>
      <c r="AF936" s="1593"/>
      <c r="AG936" s="1593"/>
      <c r="AH936" s="1593"/>
      <c r="AI936" s="1593"/>
      <c r="AJ936" s="1593"/>
      <c r="AK936" s="1594"/>
      <c r="AL936" s="1592"/>
      <c r="AM936" s="1593"/>
      <c r="AN936" s="1593"/>
      <c r="AO936" s="1594"/>
      <c r="AP936" s="1595"/>
      <c r="AQ936" s="1595"/>
      <c r="AR936" s="1595"/>
      <c r="AS936" s="1595"/>
      <c r="AT936" s="1595"/>
      <c r="AU936" s="1595"/>
      <c r="AV936" s="1595"/>
      <c r="AW936" s="1595"/>
      <c r="AX936" s="238" t="s">
        <v>386</v>
      </c>
      <c r="AY936" s="1595"/>
      <c r="AZ936" s="1595"/>
      <c r="BA936" s="1595"/>
      <c r="BB936" s="1595"/>
      <c r="BC936" s="1595"/>
      <c r="BD936" s="1595"/>
      <c r="BE936" s="1595"/>
      <c r="BF936" s="1595"/>
      <c r="BG936" s="45"/>
      <c r="BH936" s="80"/>
      <c r="BI936" s="80"/>
      <c r="BJ936" s="80"/>
    </row>
    <row r="937" spans="1:62" ht="12.95" customHeight="1" x14ac:dyDescent="0.15">
      <c r="A937" s="1650"/>
      <c r="B937" s="1651"/>
      <c r="C937" s="1651"/>
      <c r="D937" s="1651"/>
      <c r="E937" s="1651"/>
      <c r="F937" s="1651"/>
      <c r="G937" s="1651"/>
      <c r="H937" s="966"/>
      <c r="I937" s="967"/>
      <c r="J937" s="967"/>
      <c r="K937" s="967"/>
      <c r="L937" s="967"/>
      <c r="M937" s="967"/>
      <c r="N937" s="968"/>
      <c r="O937" s="1728"/>
      <c r="P937" s="1728"/>
      <c r="Q937" s="1728"/>
      <c r="R937" s="1728"/>
      <c r="S937" s="1728"/>
      <c r="T937" s="1728"/>
      <c r="U937" s="1728"/>
      <c r="V937" s="1728"/>
      <c r="W937" s="1728"/>
      <c r="X937" s="1728"/>
      <c r="Y937" s="1728"/>
      <c r="Z937" s="1728"/>
      <c r="AA937" s="1728"/>
      <c r="AB937" s="1728"/>
      <c r="AC937" s="1728"/>
      <c r="AD937" s="1728"/>
      <c r="AE937" s="1592"/>
      <c r="AF937" s="1593"/>
      <c r="AG937" s="1593"/>
      <c r="AH937" s="1593"/>
      <c r="AI937" s="1593"/>
      <c r="AJ937" s="1593"/>
      <c r="AK937" s="1594"/>
      <c r="AL937" s="1592"/>
      <c r="AM937" s="1593"/>
      <c r="AN937" s="1593"/>
      <c r="AO937" s="1594"/>
      <c r="AP937" s="1595"/>
      <c r="AQ937" s="1595"/>
      <c r="AR937" s="1595"/>
      <c r="AS937" s="1595"/>
      <c r="AT937" s="1595"/>
      <c r="AU937" s="1595"/>
      <c r="AV937" s="1595"/>
      <c r="AW937" s="1595"/>
      <c r="AX937" s="238" t="s">
        <v>386</v>
      </c>
      <c r="AY937" s="1595"/>
      <c r="AZ937" s="1595"/>
      <c r="BA937" s="1595"/>
      <c r="BB937" s="1595"/>
      <c r="BC937" s="1595"/>
      <c r="BD937" s="1595"/>
      <c r="BE937" s="1595"/>
      <c r="BF937" s="1595"/>
      <c r="BG937" s="45"/>
      <c r="BH937" s="80"/>
      <c r="BI937" s="80"/>
      <c r="BJ937" s="80"/>
    </row>
    <row r="938" spans="1:62" ht="12.95" customHeight="1" x14ac:dyDescent="0.15">
      <c r="A938" s="1641"/>
      <c r="B938" s="1642"/>
      <c r="C938" s="1642"/>
      <c r="D938" s="1642"/>
      <c r="E938" s="1642"/>
      <c r="F938" s="1642"/>
      <c r="G938" s="1642"/>
      <c r="H938" s="963"/>
      <c r="I938" s="964"/>
      <c r="J938" s="964"/>
      <c r="K938" s="964"/>
      <c r="L938" s="964"/>
      <c r="M938" s="964"/>
      <c r="N938" s="965"/>
      <c r="O938" s="1725"/>
      <c r="P938" s="1725"/>
      <c r="Q938" s="1725"/>
      <c r="R938" s="1725"/>
      <c r="S938" s="1725"/>
      <c r="T938" s="1725"/>
      <c r="U938" s="1725"/>
      <c r="V938" s="1725"/>
      <c r="W938" s="1725"/>
      <c r="X938" s="1725"/>
      <c r="Y938" s="1725"/>
      <c r="Z938" s="1725"/>
      <c r="AA938" s="1725"/>
      <c r="AB938" s="1725"/>
      <c r="AC938" s="1725"/>
      <c r="AD938" s="1725"/>
      <c r="AE938" s="1592"/>
      <c r="AF938" s="1593"/>
      <c r="AG938" s="1593"/>
      <c r="AH938" s="1593"/>
      <c r="AI938" s="1593"/>
      <c r="AJ938" s="1593"/>
      <c r="AK938" s="1594"/>
      <c r="AL938" s="1592"/>
      <c r="AM938" s="1593"/>
      <c r="AN938" s="1593"/>
      <c r="AO938" s="1594"/>
      <c r="AP938" s="1595"/>
      <c r="AQ938" s="1595"/>
      <c r="AR938" s="1595"/>
      <c r="AS938" s="1595"/>
      <c r="AT938" s="1595"/>
      <c r="AU938" s="1595"/>
      <c r="AV938" s="1595"/>
      <c r="AW938" s="1595"/>
      <c r="AX938" s="238" t="s">
        <v>386</v>
      </c>
      <c r="AY938" s="1595"/>
      <c r="AZ938" s="1595"/>
      <c r="BA938" s="1595"/>
      <c r="BB938" s="1595"/>
      <c r="BC938" s="1595"/>
      <c r="BD938" s="1595"/>
      <c r="BE938" s="1595"/>
      <c r="BF938" s="1595"/>
      <c r="BG938" s="45"/>
      <c r="BH938" s="80"/>
      <c r="BI938" s="80"/>
      <c r="BJ938" s="80"/>
    </row>
    <row r="939" spans="1:62" ht="12.95" customHeight="1" x14ac:dyDescent="0.15">
      <c r="A939" s="1643"/>
      <c r="B939" s="1644"/>
      <c r="C939" s="1644"/>
      <c r="D939" s="1644"/>
      <c r="E939" s="1644"/>
      <c r="F939" s="1644"/>
      <c r="G939" s="1644"/>
      <c r="H939" s="1722"/>
      <c r="I939" s="1723"/>
      <c r="J939" s="1723"/>
      <c r="K939" s="1723"/>
      <c r="L939" s="1723"/>
      <c r="M939" s="1723"/>
      <c r="N939" s="1724"/>
      <c r="O939" s="1726"/>
      <c r="P939" s="1726"/>
      <c r="Q939" s="1726"/>
      <c r="R939" s="1726"/>
      <c r="S939" s="1726"/>
      <c r="T939" s="1726"/>
      <c r="U939" s="1726"/>
      <c r="V939" s="1726"/>
      <c r="W939" s="1726"/>
      <c r="X939" s="1726"/>
      <c r="Y939" s="1726"/>
      <c r="Z939" s="1726"/>
      <c r="AA939" s="1726"/>
      <c r="AB939" s="1726"/>
      <c r="AC939" s="1726"/>
      <c r="AD939" s="1726"/>
      <c r="AE939" s="1592"/>
      <c r="AF939" s="1593"/>
      <c r="AG939" s="1593"/>
      <c r="AH939" s="1593"/>
      <c r="AI939" s="1593"/>
      <c r="AJ939" s="1593"/>
      <c r="AK939" s="1594"/>
      <c r="AL939" s="1592"/>
      <c r="AM939" s="1593"/>
      <c r="AN939" s="1593"/>
      <c r="AO939" s="1594"/>
      <c r="AP939" s="1595"/>
      <c r="AQ939" s="1595"/>
      <c r="AR939" s="1595"/>
      <c r="AS939" s="1595"/>
      <c r="AT939" s="1595"/>
      <c r="AU939" s="1595"/>
      <c r="AV939" s="1595"/>
      <c r="AW939" s="1595"/>
      <c r="AX939" s="238" t="s">
        <v>386</v>
      </c>
      <c r="AY939" s="1595"/>
      <c r="AZ939" s="1595"/>
      <c r="BA939" s="1595"/>
      <c r="BB939" s="1595"/>
      <c r="BC939" s="1595"/>
      <c r="BD939" s="1595"/>
      <c r="BE939" s="1595"/>
      <c r="BF939" s="1595"/>
      <c r="BG939" s="45"/>
      <c r="BH939" s="80"/>
      <c r="BI939" s="80"/>
      <c r="BJ939" s="80"/>
    </row>
    <row r="940" spans="1:62" ht="12.95" customHeight="1" x14ac:dyDescent="0.15">
      <c r="A940" s="1643"/>
      <c r="B940" s="1644"/>
      <c r="C940" s="1644"/>
      <c r="D940" s="1644"/>
      <c r="E940" s="1644"/>
      <c r="F940" s="1644"/>
      <c r="G940" s="1644"/>
      <c r="H940" s="1722"/>
      <c r="I940" s="1723"/>
      <c r="J940" s="1723"/>
      <c r="K940" s="1723"/>
      <c r="L940" s="1723"/>
      <c r="M940" s="1723"/>
      <c r="N940" s="1724"/>
      <c r="O940" s="1726"/>
      <c r="P940" s="1726"/>
      <c r="Q940" s="1726"/>
      <c r="R940" s="1726"/>
      <c r="S940" s="1726"/>
      <c r="T940" s="1726"/>
      <c r="U940" s="1726"/>
      <c r="V940" s="1726"/>
      <c r="W940" s="1726"/>
      <c r="X940" s="1726"/>
      <c r="Y940" s="1726"/>
      <c r="Z940" s="1726"/>
      <c r="AA940" s="1726"/>
      <c r="AB940" s="1726"/>
      <c r="AC940" s="1726"/>
      <c r="AD940" s="1726"/>
      <c r="AE940" s="1592"/>
      <c r="AF940" s="1593"/>
      <c r="AG940" s="1593"/>
      <c r="AH940" s="1593"/>
      <c r="AI940" s="1593"/>
      <c r="AJ940" s="1593"/>
      <c r="AK940" s="1594"/>
      <c r="AL940" s="1592"/>
      <c r="AM940" s="1593"/>
      <c r="AN940" s="1593"/>
      <c r="AO940" s="1594"/>
      <c r="AP940" s="1595"/>
      <c r="AQ940" s="1595"/>
      <c r="AR940" s="1595"/>
      <c r="AS940" s="1595"/>
      <c r="AT940" s="1595"/>
      <c r="AU940" s="1595"/>
      <c r="AV940" s="1595"/>
      <c r="AW940" s="1595"/>
      <c r="AX940" s="238" t="s">
        <v>386</v>
      </c>
      <c r="AY940" s="1595"/>
      <c r="AZ940" s="1595"/>
      <c r="BA940" s="1595"/>
      <c r="BB940" s="1595"/>
      <c r="BC940" s="1595"/>
      <c r="BD940" s="1595"/>
      <c r="BE940" s="1595"/>
      <c r="BF940" s="1595"/>
      <c r="BG940" s="45"/>
      <c r="BH940" s="80"/>
      <c r="BI940" s="80"/>
      <c r="BJ940" s="80"/>
    </row>
    <row r="941" spans="1:62" ht="12.95" customHeight="1" x14ac:dyDescent="0.15">
      <c r="A941" s="1648"/>
      <c r="B941" s="1649"/>
      <c r="C941" s="1649"/>
      <c r="D941" s="1649"/>
      <c r="E941" s="1649"/>
      <c r="F941" s="1649"/>
      <c r="G941" s="1649"/>
      <c r="H941" s="1722"/>
      <c r="I941" s="1723"/>
      <c r="J941" s="1723"/>
      <c r="K941" s="1723"/>
      <c r="L941" s="1723"/>
      <c r="M941" s="1723"/>
      <c r="N941" s="1724"/>
      <c r="O941" s="1727"/>
      <c r="P941" s="1727"/>
      <c r="Q941" s="1727"/>
      <c r="R941" s="1727"/>
      <c r="S941" s="1727"/>
      <c r="T941" s="1727"/>
      <c r="U941" s="1727"/>
      <c r="V941" s="1727"/>
      <c r="W941" s="1727"/>
      <c r="X941" s="1727"/>
      <c r="Y941" s="1727"/>
      <c r="Z941" s="1727"/>
      <c r="AA941" s="1727"/>
      <c r="AB941" s="1727"/>
      <c r="AC941" s="1727"/>
      <c r="AD941" s="1727"/>
      <c r="AE941" s="1592"/>
      <c r="AF941" s="1593"/>
      <c r="AG941" s="1593"/>
      <c r="AH941" s="1593"/>
      <c r="AI941" s="1593"/>
      <c r="AJ941" s="1593"/>
      <c r="AK941" s="1594"/>
      <c r="AL941" s="1592"/>
      <c r="AM941" s="1593"/>
      <c r="AN941" s="1593"/>
      <c r="AO941" s="1594"/>
      <c r="AP941" s="1595"/>
      <c r="AQ941" s="1595"/>
      <c r="AR941" s="1595"/>
      <c r="AS941" s="1595"/>
      <c r="AT941" s="1595"/>
      <c r="AU941" s="1595"/>
      <c r="AV941" s="1595"/>
      <c r="AW941" s="1595"/>
      <c r="AX941" s="238" t="s">
        <v>386</v>
      </c>
      <c r="AY941" s="1595"/>
      <c r="AZ941" s="1595"/>
      <c r="BA941" s="1595"/>
      <c r="BB941" s="1595"/>
      <c r="BC941" s="1595"/>
      <c r="BD941" s="1595"/>
      <c r="BE941" s="1595"/>
      <c r="BF941" s="1595"/>
      <c r="BG941" s="45"/>
      <c r="BH941" s="80"/>
      <c r="BI941" s="80"/>
      <c r="BJ941" s="80"/>
    </row>
    <row r="942" spans="1:62" ht="12.95" customHeight="1" x14ac:dyDescent="0.15">
      <c r="A942" s="1650"/>
      <c r="B942" s="1651"/>
      <c r="C942" s="1651"/>
      <c r="D942" s="1651"/>
      <c r="E942" s="1651"/>
      <c r="F942" s="1651"/>
      <c r="G942" s="1651"/>
      <c r="H942" s="966"/>
      <c r="I942" s="967"/>
      <c r="J942" s="967"/>
      <c r="K942" s="967"/>
      <c r="L942" s="967"/>
      <c r="M942" s="967"/>
      <c r="N942" s="968"/>
      <c r="O942" s="1728"/>
      <c r="P942" s="1728"/>
      <c r="Q942" s="1728"/>
      <c r="R942" s="1728"/>
      <c r="S942" s="1728"/>
      <c r="T942" s="1728"/>
      <c r="U942" s="1728"/>
      <c r="V942" s="1728"/>
      <c r="W942" s="1728"/>
      <c r="X942" s="1728"/>
      <c r="Y942" s="1728"/>
      <c r="Z942" s="1728"/>
      <c r="AA942" s="1728"/>
      <c r="AB942" s="1728"/>
      <c r="AC942" s="1728"/>
      <c r="AD942" s="1728"/>
      <c r="AE942" s="1592"/>
      <c r="AF942" s="1593"/>
      <c r="AG942" s="1593"/>
      <c r="AH942" s="1593"/>
      <c r="AI942" s="1593"/>
      <c r="AJ942" s="1593"/>
      <c r="AK942" s="1594"/>
      <c r="AL942" s="1592"/>
      <c r="AM942" s="1593"/>
      <c r="AN942" s="1593"/>
      <c r="AO942" s="1594"/>
      <c r="AP942" s="1595"/>
      <c r="AQ942" s="1595"/>
      <c r="AR942" s="1595"/>
      <c r="AS942" s="1595"/>
      <c r="AT942" s="1595"/>
      <c r="AU942" s="1595"/>
      <c r="AV942" s="1595"/>
      <c r="AW942" s="1595"/>
      <c r="AX942" s="238" t="s">
        <v>386</v>
      </c>
      <c r="AY942" s="1595"/>
      <c r="AZ942" s="1595"/>
      <c r="BA942" s="1595"/>
      <c r="BB942" s="1595"/>
      <c r="BC942" s="1595"/>
      <c r="BD942" s="1595"/>
      <c r="BE942" s="1595"/>
      <c r="BF942" s="1595"/>
      <c r="BG942" s="45"/>
      <c r="BH942" s="80"/>
      <c r="BI942" s="80"/>
      <c r="BJ942" s="80"/>
    </row>
    <row r="943" spans="1:62" ht="12.95" customHeight="1" x14ac:dyDescent="0.15">
      <c r="A943" s="1641"/>
      <c r="B943" s="1642"/>
      <c r="C943" s="1642"/>
      <c r="D943" s="1642"/>
      <c r="E943" s="1642"/>
      <c r="F943" s="1642"/>
      <c r="G943" s="1642"/>
      <c r="H943" s="963"/>
      <c r="I943" s="964"/>
      <c r="J943" s="964"/>
      <c r="K943" s="964"/>
      <c r="L943" s="964"/>
      <c r="M943" s="964"/>
      <c r="N943" s="965"/>
      <c r="O943" s="1725"/>
      <c r="P943" s="1725"/>
      <c r="Q943" s="1725"/>
      <c r="R943" s="1725"/>
      <c r="S943" s="1725"/>
      <c r="T943" s="1725"/>
      <c r="U943" s="1725"/>
      <c r="V943" s="1725"/>
      <c r="W943" s="1725"/>
      <c r="X943" s="1725"/>
      <c r="Y943" s="1725"/>
      <c r="Z943" s="1725"/>
      <c r="AA943" s="1725"/>
      <c r="AB943" s="1725"/>
      <c r="AC943" s="1725"/>
      <c r="AD943" s="1725"/>
      <c r="AE943" s="1592"/>
      <c r="AF943" s="1593"/>
      <c r="AG943" s="1593"/>
      <c r="AH943" s="1593"/>
      <c r="AI943" s="1593"/>
      <c r="AJ943" s="1593"/>
      <c r="AK943" s="1594"/>
      <c r="AL943" s="1592"/>
      <c r="AM943" s="1593"/>
      <c r="AN943" s="1593"/>
      <c r="AO943" s="1594"/>
      <c r="AP943" s="1595"/>
      <c r="AQ943" s="1595"/>
      <c r="AR943" s="1595"/>
      <c r="AS943" s="1595"/>
      <c r="AT943" s="1595"/>
      <c r="AU943" s="1595"/>
      <c r="AV943" s="1595"/>
      <c r="AW943" s="1595"/>
      <c r="AX943" s="238" t="s">
        <v>386</v>
      </c>
      <c r="AY943" s="1595"/>
      <c r="AZ943" s="1595"/>
      <c r="BA943" s="1595"/>
      <c r="BB943" s="1595"/>
      <c r="BC943" s="1595"/>
      <c r="BD943" s="1595"/>
      <c r="BE943" s="1595"/>
      <c r="BF943" s="1595"/>
      <c r="BG943" s="45"/>
      <c r="BH943" s="80"/>
      <c r="BI943" s="80"/>
      <c r="BJ943" s="80"/>
    </row>
    <row r="944" spans="1:62" ht="12.95" customHeight="1" x14ac:dyDescent="0.15">
      <c r="A944" s="1643"/>
      <c r="B944" s="1644"/>
      <c r="C944" s="1644"/>
      <c r="D944" s="1644"/>
      <c r="E944" s="1644"/>
      <c r="F944" s="1644"/>
      <c r="G944" s="1644"/>
      <c r="H944" s="1722"/>
      <c r="I944" s="1723"/>
      <c r="J944" s="1723"/>
      <c r="K944" s="1723"/>
      <c r="L944" s="1723"/>
      <c r="M944" s="1723"/>
      <c r="N944" s="1724"/>
      <c r="O944" s="1726"/>
      <c r="P944" s="1726"/>
      <c r="Q944" s="1726"/>
      <c r="R944" s="1726"/>
      <c r="S944" s="1726"/>
      <c r="T944" s="1726"/>
      <c r="U944" s="1726"/>
      <c r="V944" s="1726"/>
      <c r="W944" s="1726"/>
      <c r="X944" s="1726"/>
      <c r="Y944" s="1726"/>
      <c r="Z944" s="1726"/>
      <c r="AA944" s="1726"/>
      <c r="AB944" s="1726"/>
      <c r="AC944" s="1726"/>
      <c r="AD944" s="1726"/>
      <c r="AE944" s="1592"/>
      <c r="AF944" s="1593"/>
      <c r="AG944" s="1593"/>
      <c r="AH944" s="1593"/>
      <c r="AI944" s="1593"/>
      <c r="AJ944" s="1593"/>
      <c r="AK944" s="1594"/>
      <c r="AL944" s="1592"/>
      <c r="AM944" s="1593"/>
      <c r="AN944" s="1593"/>
      <c r="AO944" s="1594"/>
      <c r="AP944" s="1595"/>
      <c r="AQ944" s="1595"/>
      <c r="AR944" s="1595"/>
      <c r="AS944" s="1595"/>
      <c r="AT944" s="1595"/>
      <c r="AU944" s="1595"/>
      <c r="AV944" s="1595"/>
      <c r="AW944" s="1595"/>
      <c r="AX944" s="238" t="s">
        <v>386</v>
      </c>
      <c r="AY944" s="1595"/>
      <c r="AZ944" s="1595"/>
      <c r="BA944" s="1595"/>
      <c r="BB944" s="1595"/>
      <c r="BC944" s="1595"/>
      <c r="BD944" s="1595"/>
      <c r="BE944" s="1595"/>
      <c r="BF944" s="1595"/>
      <c r="BG944" s="45"/>
      <c r="BH944" s="80"/>
      <c r="BI944" s="80"/>
      <c r="BJ944" s="80"/>
    </row>
    <row r="945" spans="1:62" ht="12.95" customHeight="1" x14ac:dyDescent="0.15">
      <c r="A945" s="1643"/>
      <c r="B945" s="1644"/>
      <c r="C945" s="1644"/>
      <c r="D945" s="1644"/>
      <c r="E945" s="1644"/>
      <c r="F945" s="1644"/>
      <c r="G945" s="1644"/>
      <c r="H945" s="1722"/>
      <c r="I945" s="1723"/>
      <c r="J945" s="1723"/>
      <c r="K945" s="1723"/>
      <c r="L945" s="1723"/>
      <c r="M945" s="1723"/>
      <c r="N945" s="1724"/>
      <c r="O945" s="1726"/>
      <c r="P945" s="1726"/>
      <c r="Q945" s="1726"/>
      <c r="R945" s="1726"/>
      <c r="S945" s="1726"/>
      <c r="T945" s="1726"/>
      <c r="U945" s="1726"/>
      <c r="V945" s="1726"/>
      <c r="W945" s="1726"/>
      <c r="X945" s="1726"/>
      <c r="Y945" s="1726"/>
      <c r="Z945" s="1726"/>
      <c r="AA945" s="1726"/>
      <c r="AB945" s="1726"/>
      <c r="AC945" s="1726"/>
      <c r="AD945" s="1726"/>
      <c r="AE945" s="1592"/>
      <c r="AF945" s="1593"/>
      <c r="AG945" s="1593"/>
      <c r="AH945" s="1593"/>
      <c r="AI945" s="1593"/>
      <c r="AJ945" s="1593"/>
      <c r="AK945" s="1594"/>
      <c r="AL945" s="1592"/>
      <c r="AM945" s="1593"/>
      <c r="AN945" s="1593"/>
      <c r="AO945" s="1594"/>
      <c r="AP945" s="1595"/>
      <c r="AQ945" s="1595"/>
      <c r="AR945" s="1595"/>
      <c r="AS945" s="1595"/>
      <c r="AT945" s="1595"/>
      <c r="AU945" s="1595"/>
      <c r="AV945" s="1595"/>
      <c r="AW945" s="1595"/>
      <c r="AX945" s="238" t="s">
        <v>386</v>
      </c>
      <c r="AY945" s="1595"/>
      <c r="AZ945" s="1595"/>
      <c r="BA945" s="1595"/>
      <c r="BB945" s="1595"/>
      <c r="BC945" s="1595"/>
      <c r="BD945" s="1595"/>
      <c r="BE945" s="1595"/>
      <c r="BF945" s="1595"/>
      <c r="BG945" s="45"/>
      <c r="BH945" s="80"/>
      <c r="BI945" s="80"/>
      <c r="BJ945" s="80"/>
    </row>
    <row r="946" spans="1:62" ht="12.95" customHeight="1" x14ac:dyDescent="0.15">
      <c r="A946" s="1648"/>
      <c r="B946" s="1649"/>
      <c r="C946" s="1649"/>
      <c r="D946" s="1649"/>
      <c r="E946" s="1649"/>
      <c r="F946" s="1649"/>
      <c r="G946" s="1649"/>
      <c r="H946" s="1722"/>
      <c r="I946" s="1723"/>
      <c r="J946" s="1723"/>
      <c r="K946" s="1723"/>
      <c r="L946" s="1723"/>
      <c r="M946" s="1723"/>
      <c r="N946" s="1724"/>
      <c r="O946" s="1727"/>
      <c r="P946" s="1727"/>
      <c r="Q946" s="1727"/>
      <c r="R946" s="1727"/>
      <c r="S946" s="1727"/>
      <c r="T946" s="1727"/>
      <c r="U946" s="1727"/>
      <c r="V946" s="1727"/>
      <c r="W946" s="1727"/>
      <c r="X946" s="1727"/>
      <c r="Y946" s="1727"/>
      <c r="Z946" s="1727"/>
      <c r="AA946" s="1727"/>
      <c r="AB946" s="1727"/>
      <c r="AC946" s="1727"/>
      <c r="AD946" s="1727"/>
      <c r="AE946" s="1592"/>
      <c r="AF946" s="1593"/>
      <c r="AG946" s="1593"/>
      <c r="AH946" s="1593"/>
      <c r="AI946" s="1593"/>
      <c r="AJ946" s="1593"/>
      <c r="AK946" s="1594"/>
      <c r="AL946" s="1592"/>
      <c r="AM946" s="1593"/>
      <c r="AN946" s="1593"/>
      <c r="AO946" s="1594"/>
      <c r="AP946" s="1595"/>
      <c r="AQ946" s="1595"/>
      <c r="AR946" s="1595"/>
      <c r="AS946" s="1595"/>
      <c r="AT946" s="1595"/>
      <c r="AU946" s="1595"/>
      <c r="AV946" s="1595"/>
      <c r="AW946" s="1595"/>
      <c r="AX946" s="238" t="s">
        <v>386</v>
      </c>
      <c r="AY946" s="1595"/>
      <c r="AZ946" s="1595"/>
      <c r="BA946" s="1595"/>
      <c r="BB946" s="1595"/>
      <c r="BC946" s="1595"/>
      <c r="BD946" s="1595"/>
      <c r="BE946" s="1595"/>
      <c r="BF946" s="1595"/>
      <c r="BG946" s="45"/>
      <c r="BH946" s="80"/>
      <c r="BI946" s="80"/>
      <c r="BJ946" s="80"/>
    </row>
    <row r="947" spans="1:62" ht="12.95" customHeight="1" x14ac:dyDescent="0.15">
      <c r="A947" s="1650"/>
      <c r="B947" s="1651"/>
      <c r="C947" s="1651"/>
      <c r="D947" s="1651"/>
      <c r="E947" s="1651"/>
      <c r="F947" s="1651"/>
      <c r="G947" s="1651"/>
      <c r="H947" s="966"/>
      <c r="I947" s="967"/>
      <c r="J947" s="967"/>
      <c r="K947" s="967"/>
      <c r="L947" s="967"/>
      <c r="M947" s="967"/>
      <c r="N947" s="968"/>
      <c r="O947" s="1728"/>
      <c r="P947" s="1728"/>
      <c r="Q947" s="1728"/>
      <c r="R947" s="1728"/>
      <c r="S947" s="1728"/>
      <c r="T947" s="1728"/>
      <c r="U947" s="1728"/>
      <c r="V947" s="1728"/>
      <c r="W947" s="1728"/>
      <c r="X947" s="1728"/>
      <c r="Y947" s="1728"/>
      <c r="Z947" s="1728"/>
      <c r="AA947" s="1728"/>
      <c r="AB947" s="1728"/>
      <c r="AC947" s="1728"/>
      <c r="AD947" s="1728"/>
      <c r="AE947" s="1592"/>
      <c r="AF947" s="1593"/>
      <c r="AG947" s="1593"/>
      <c r="AH947" s="1593"/>
      <c r="AI947" s="1593"/>
      <c r="AJ947" s="1593"/>
      <c r="AK947" s="1594"/>
      <c r="AL947" s="1592"/>
      <c r="AM947" s="1593"/>
      <c r="AN947" s="1593"/>
      <c r="AO947" s="1594"/>
      <c r="AP947" s="1595"/>
      <c r="AQ947" s="1595"/>
      <c r="AR947" s="1595"/>
      <c r="AS947" s="1595"/>
      <c r="AT947" s="1595"/>
      <c r="AU947" s="1595"/>
      <c r="AV947" s="1595"/>
      <c r="AW947" s="1595"/>
      <c r="AX947" s="238" t="s">
        <v>386</v>
      </c>
      <c r="AY947" s="1595"/>
      <c r="AZ947" s="1595"/>
      <c r="BA947" s="1595"/>
      <c r="BB947" s="1595"/>
      <c r="BC947" s="1595"/>
      <c r="BD947" s="1595"/>
      <c r="BE947" s="1595"/>
      <c r="BF947" s="1595"/>
      <c r="BG947" s="45"/>
      <c r="BH947" s="80"/>
      <c r="BI947" s="80"/>
      <c r="BJ947" s="80"/>
    </row>
    <row r="948" spans="1:62" ht="14.1" customHeight="1" x14ac:dyDescent="0.15">
      <c r="A948" s="1688" t="s">
        <v>20</v>
      </c>
      <c r="B948" s="738"/>
      <c r="C948" s="738"/>
      <c r="D948" s="738"/>
      <c r="E948" s="738"/>
      <c r="F948" s="738"/>
      <c r="G948" s="756"/>
      <c r="H948" s="208" t="s">
        <v>409</v>
      </c>
      <c r="I948" s="1667" t="str">
        <f>IF(SUM(H898:N947)=0," ",SUM(H898:N947))</f>
        <v xml:space="preserve"> </v>
      </c>
      <c r="J948" s="1667"/>
      <c r="K948" s="1667"/>
      <c r="L948" s="1667"/>
      <c r="M948" s="1667"/>
      <c r="N948" s="209" t="s">
        <v>149</v>
      </c>
      <c r="O948" s="1729"/>
      <c r="P948" s="1729"/>
      <c r="Q948" s="1729"/>
      <c r="R948" s="1729"/>
      <c r="S948" s="1729"/>
      <c r="T948" s="1729"/>
      <c r="U948" s="1729"/>
      <c r="V948" s="1729"/>
      <c r="W948" s="1729"/>
      <c r="X948" s="1729"/>
      <c r="Y948" s="1729"/>
      <c r="Z948" s="1729"/>
      <c r="AA948" s="1729"/>
      <c r="AB948" s="1729"/>
      <c r="AC948" s="1729"/>
      <c r="AD948" s="1729"/>
      <c r="AE948" s="1729"/>
      <c r="AF948" s="1729"/>
      <c r="AG948" s="1729"/>
      <c r="AH948" s="1729"/>
      <c r="AI948" s="1729"/>
      <c r="AJ948" s="1729"/>
      <c r="AK948" s="1729"/>
      <c r="AL948" s="1689" t="str">
        <f>IF(SUM(AL898:AO947)=0," ",SUM(AL898:AO947))</f>
        <v xml:space="preserve"> </v>
      </c>
      <c r="AM948" s="1690"/>
      <c r="AN948" s="1690"/>
      <c r="AO948" s="1691"/>
      <c r="AP948" s="1701"/>
      <c r="AQ948" s="1702"/>
      <c r="AR948" s="1702"/>
      <c r="AS948" s="1702"/>
      <c r="AT948" s="1702"/>
      <c r="AU948" s="1702"/>
      <c r="AV948" s="1702"/>
      <c r="AW948" s="1702"/>
      <c r="AX948" s="212" t="s">
        <v>409</v>
      </c>
      <c r="AY948" s="1686">
        <f>(AE898*AL898)+(AE899*AL899)+(AE900*AL900)+(AE901*AL901)+(AE902*AL902)+(AE903*AL903)+(AE904*AL904)+(AE905*AL905)+(AE906*AL906)+(AE907*AL907)+(AE908*AL908)+(AE909*AL909)+(AE910*AL910)+(AE911*AL911)+(AE912*AL912)+(AE913*AL913)+(AE914*AL914)+(AE915*AL915)+(AE916*AL916)+(AE917*AL917)+(AE918*AL918)+(AE919*AL919)+(AE920*AL920)+(AE921*AL921)+(AE922*AL922)+(AE923*AL923)+(AE924*AL924)+(AE925*AL925)+(AE926*AL926)+(AE927*AL927)+(AE928*AL928)+(AE929*AL929)+(AE930*AL930)+(AE931*AL931)+(AE932*AL932)+(AE933*AL933)+(AE934*AL934)+(AE935*AL935)+(AE936*AL936)+(AE937*AL937)+(AE938*AL938)+(AE939*AL939)+(AE940*AL940)+(AE941*AL941)+(AE942*AL942)+(AE943*AL943)+(AE944*AL944)+(AE945*AL945)+(AE946*AL946)+(AE947*AL947)</f>
        <v>0</v>
      </c>
      <c r="AZ948" s="1686"/>
      <c r="BA948" s="1686"/>
      <c r="BB948" s="1686"/>
      <c r="BC948" s="1686"/>
      <c r="BD948" s="1686"/>
      <c r="BE948" s="1686"/>
      <c r="BF948" s="215" t="s">
        <v>149</v>
      </c>
      <c r="BG948" s="42"/>
    </row>
    <row r="949" spans="1:62" ht="18" customHeight="1" x14ac:dyDescent="0.15">
      <c r="A949" s="1692" t="s">
        <v>148</v>
      </c>
      <c r="B949" s="739"/>
      <c r="C949" s="739"/>
      <c r="D949" s="739"/>
      <c r="E949" s="739"/>
      <c r="F949" s="739"/>
      <c r="G949" s="1693"/>
      <c r="H949" s="1694" t="str">
        <f>IF(SUM(I948)=0," ",SUM('報告書(１葉)'!I59)+SUM(I64)+SUM(I132)+SUM(I200)+SUM(I268)+SUM(I336)+SUM(I404)+SUM(I472)+SUM(I540)+SUM(I608)+SUM(I676)+SUM(I744)+SUM(I812)+SUM(I880)+SUM(I948))</f>
        <v xml:space="preserve"> </v>
      </c>
      <c r="I949" s="1695"/>
      <c r="J949" s="1695"/>
      <c r="K949" s="1695"/>
      <c r="L949" s="1695"/>
      <c r="M949" s="1695"/>
      <c r="N949" s="1696"/>
      <c r="O949" s="1730"/>
      <c r="P949" s="1730"/>
      <c r="Q949" s="1730"/>
      <c r="R949" s="1730"/>
      <c r="S949" s="1730"/>
      <c r="T949" s="1730"/>
      <c r="U949" s="1730"/>
      <c r="V949" s="1730"/>
      <c r="W949" s="1730"/>
      <c r="X949" s="1730"/>
      <c r="Y949" s="1730"/>
      <c r="Z949" s="1730"/>
      <c r="AA949" s="1730"/>
      <c r="AB949" s="1730"/>
      <c r="AC949" s="1730"/>
      <c r="AD949" s="1730"/>
      <c r="AE949" s="1730"/>
      <c r="AF949" s="1730"/>
      <c r="AG949" s="1730"/>
      <c r="AH949" s="1730"/>
      <c r="AI949" s="1730"/>
      <c r="AJ949" s="1730"/>
      <c r="AK949" s="1730"/>
      <c r="AL949" s="1697" t="str">
        <f>IF(SUM(AL948)=0," ",SUM('報告書(１葉)'!AL59)+SUM(AL64)+SUM(AL132)+SUM(AL200)+SUM(AL268)+SUM(AL336)+SUM(AL404)+SUM(AL472)+SUM(AL540)+SUM(AL608)+SUM(AL676)+SUM(AL744)+SUM(AL812)+SUM(AL880)+SUM(AL948))</f>
        <v xml:space="preserve"> </v>
      </c>
      <c r="AM949" s="1698"/>
      <c r="AN949" s="1698"/>
      <c r="AO949" s="1699"/>
      <c r="AP949" s="1703"/>
      <c r="AQ949" s="1704"/>
      <c r="AR949" s="1704"/>
      <c r="AS949" s="1704"/>
      <c r="AT949" s="1704"/>
      <c r="AU949" s="1704"/>
      <c r="AV949" s="1704"/>
      <c r="AW949" s="1704"/>
      <c r="AX949" s="241"/>
      <c r="AY949" s="1700" t="str">
        <f>IF(SUM(AY948)=0," ",SUM('報告書(１葉)'!AY59)+SUM(AY64)+SUM(AY132)+SUM(AY200)+SUM(AY268)+SUM(AY336)+SUM(AY404)+SUM(AY472)+SUM(AY540)+SUM(AY608)+SUM(AY676)+SUM(AY744)+SUM(AY812)+SUM(AY880)+SUM(AY948))</f>
        <v xml:space="preserve"> </v>
      </c>
      <c r="AZ949" s="1700"/>
      <c r="BA949" s="1700"/>
      <c r="BB949" s="1700"/>
      <c r="BC949" s="1700"/>
      <c r="BD949" s="1700"/>
      <c r="BE949" s="1700"/>
      <c r="BF949" s="242"/>
      <c r="BG949" s="42"/>
    </row>
    <row r="950" spans="1:62" ht="10.35" customHeight="1" x14ac:dyDescent="0.15">
      <c r="A950" s="51" t="s">
        <v>320</v>
      </c>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c r="AN950" s="42"/>
      <c r="AO950" s="42"/>
      <c r="AP950" s="42"/>
      <c r="AQ950" s="42"/>
      <c r="AR950" s="42"/>
      <c r="AS950" s="42"/>
      <c r="AT950" s="42"/>
      <c r="AU950" s="42"/>
      <c r="AV950" s="42"/>
      <c r="AW950" s="42"/>
      <c r="AX950" s="42"/>
      <c r="AY950" s="42"/>
      <c r="AZ950" s="42"/>
      <c r="BA950" s="42"/>
      <c r="BB950" s="42"/>
      <c r="BC950" s="42"/>
      <c r="BD950" s="42"/>
      <c r="BE950" s="42"/>
      <c r="BF950" s="42"/>
      <c r="BG950" s="42"/>
    </row>
    <row r="951" spans="1:62" ht="10.35" customHeight="1" x14ac:dyDescent="0.15">
      <c r="A951" s="51" t="s">
        <v>485</v>
      </c>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c r="AM951" s="42"/>
      <c r="AN951" s="42"/>
      <c r="AO951" s="42"/>
      <c r="AP951" s="42"/>
      <c r="AQ951" s="42"/>
      <c r="AR951" s="42"/>
      <c r="AS951" s="42"/>
      <c r="AT951" s="42"/>
      <c r="AU951" s="42"/>
      <c r="AV951" s="42"/>
      <c r="AW951" s="42"/>
      <c r="AX951" s="42"/>
      <c r="AY951" s="42"/>
      <c r="AZ951" s="42"/>
      <c r="BA951" s="42"/>
      <c r="BB951" s="42"/>
      <c r="BC951" s="42"/>
      <c r="BD951" s="42"/>
      <c r="BE951" s="42"/>
      <c r="BF951" s="42"/>
      <c r="BG951" s="42"/>
    </row>
    <row r="952" spans="1:62" ht="10.35" customHeight="1" x14ac:dyDescent="0.15">
      <c r="A952" s="51" t="s">
        <v>187</v>
      </c>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c r="AM952" s="42"/>
      <c r="AN952" s="42"/>
      <c r="AO952" s="42"/>
      <c r="AP952" s="42"/>
      <c r="AQ952" s="42"/>
      <c r="AR952" s="42"/>
      <c r="AS952" s="42"/>
      <c r="AT952" s="42"/>
      <c r="AU952" s="42"/>
      <c r="AV952" s="42"/>
      <c r="AW952" s="42"/>
      <c r="AX952" s="42"/>
      <c r="AY952" s="42"/>
      <c r="AZ952" s="42"/>
      <c r="BA952" s="42"/>
      <c r="BB952" s="42"/>
      <c r="BC952" s="42"/>
      <c r="BD952" s="42"/>
      <c r="BE952" s="42"/>
      <c r="BF952" s="42"/>
      <c r="BG952" s="42"/>
    </row>
    <row r="953" spans="1:62" ht="9.9499999999999993" customHeight="1" x14ac:dyDescent="0.15">
      <c r="A953" s="40" t="s">
        <v>482</v>
      </c>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1"/>
      <c r="AB953" s="42"/>
      <c r="AC953" s="42"/>
      <c r="AD953" s="42"/>
      <c r="AE953" s="41"/>
      <c r="AF953" s="42"/>
      <c r="AG953" s="42"/>
      <c r="AH953" s="42"/>
      <c r="AI953" s="42"/>
      <c r="AJ953" s="42"/>
      <c r="AK953" s="42"/>
      <c r="AL953" s="42"/>
      <c r="AM953" s="42"/>
      <c r="AN953" s="42"/>
      <c r="AO953" s="42"/>
      <c r="AP953" s="42"/>
      <c r="AQ953" s="42"/>
      <c r="AR953" s="42"/>
      <c r="AS953" s="42"/>
      <c r="AT953" s="42"/>
      <c r="AU953" s="42"/>
      <c r="AV953" s="42"/>
      <c r="AW953" s="42"/>
      <c r="AX953" s="42"/>
      <c r="AY953" s="42"/>
      <c r="AZ953" s="42"/>
      <c r="BA953" s="42"/>
      <c r="BB953" s="42"/>
      <c r="BC953" s="42"/>
      <c r="BD953" s="42"/>
      <c r="BE953" s="42"/>
      <c r="BF953" s="42"/>
      <c r="BG953" s="42"/>
    </row>
    <row r="954" spans="1:62" ht="9.9499999999999993" customHeight="1" x14ac:dyDescent="0.15">
      <c r="A954" s="40"/>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1"/>
      <c r="AB954" s="42"/>
      <c r="AC954" s="42"/>
      <c r="AD954" s="42"/>
      <c r="AE954" s="41"/>
      <c r="AF954" s="42"/>
      <c r="AG954" s="42"/>
      <c r="AH954" s="42"/>
      <c r="AI954" s="42"/>
      <c r="AJ954" s="42"/>
      <c r="AK954" s="42"/>
      <c r="AL954" s="42"/>
      <c r="AM954" s="42"/>
      <c r="AN954" s="42"/>
      <c r="AO954" s="42"/>
      <c r="AP954" s="42"/>
      <c r="AQ954" s="42"/>
      <c r="AR954" s="42"/>
      <c r="AS954" s="42"/>
      <c r="AT954" s="42"/>
      <c r="AU954" s="42"/>
      <c r="AV954" s="42"/>
      <c r="AW954" s="42"/>
      <c r="AX954" s="42"/>
      <c r="AY954" s="42"/>
      <c r="AZ954" s="42"/>
      <c r="BA954" s="42"/>
      <c r="BB954" s="42"/>
      <c r="BC954" s="42"/>
      <c r="BD954" s="42"/>
      <c r="BE954" s="42"/>
      <c r="BF954" s="42"/>
      <c r="BG954" s="42"/>
    </row>
    <row r="955" spans="1:62" ht="9.9499999999999993" customHeight="1" x14ac:dyDescent="0.1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c r="AM955" s="42"/>
      <c r="AN955" s="42"/>
      <c r="AO955" s="42"/>
      <c r="AP955" s="42"/>
      <c r="AQ955" s="42"/>
      <c r="AR955" s="42"/>
      <c r="AS955" s="42"/>
      <c r="AT955" s="42"/>
      <c r="AU955" s="42"/>
      <c r="AV955" s="42"/>
      <c r="AW955" s="42"/>
      <c r="AX955" s="42"/>
      <c r="AY955" s="42"/>
      <c r="AZ955" s="42"/>
      <c r="BA955" s="42"/>
      <c r="BB955" s="42"/>
      <c r="BC955" s="42"/>
      <c r="BD955" s="42"/>
      <c r="BE955" s="42"/>
      <c r="BF955" s="42"/>
      <c r="BG955" s="42"/>
    </row>
    <row r="956" spans="1:62" ht="9.9499999999999993" customHeight="1" x14ac:dyDescent="0.15">
      <c r="A956" s="41"/>
      <c r="B956" s="41"/>
      <c r="C956" s="41"/>
      <c r="D956" s="41"/>
      <c r="E956" s="41"/>
      <c r="F956" s="41"/>
      <c r="G956" s="41"/>
      <c r="H956" s="41"/>
      <c r="I956" s="41"/>
      <c r="J956" s="41"/>
      <c r="K956" s="41"/>
      <c r="L956" s="41"/>
      <c r="M956" s="41"/>
      <c r="N956" s="1705" t="s">
        <v>198</v>
      </c>
      <c r="O956" s="1706"/>
      <c r="P956" s="1706"/>
      <c r="Q956" s="1706"/>
      <c r="R956" s="1706"/>
      <c r="S956" s="1706"/>
      <c r="T956" s="1706"/>
      <c r="U956" s="1706"/>
      <c r="V956" s="1706"/>
      <c r="W956" s="1706"/>
      <c r="X956" s="1706"/>
      <c r="Y956" s="1706"/>
      <c r="Z956" s="1706"/>
      <c r="AA956" s="1706"/>
      <c r="AB956" s="1706"/>
      <c r="AC956" s="1706"/>
      <c r="AD956" s="1706"/>
      <c r="AE956" s="1706"/>
      <c r="AF956" s="1706"/>
      <c r="AG956" s="1706"/>
      <c r="AH956" s="1706"/>
      <c r="AI956" s="1706"/>
      <c r="AJ956" s="1706"/>
      <c r="AK956" s="1706"/>
      <c r="AL956" s="1706"/>
      <c r="AM956" s="1706"/>
      <c r="AN956" s="1706"/>
      <c r="AO956" s="1706"/>
      <c r="AP956" s="1706"/>
      <c r="AQ956" s="1706"/>
      <c r="AR956" s="1706"/>
      <c r="AS956" s="1706"/>
      <c r="AT956" s="1706"/>
      <c r="AU956" s="1706"/>
      <c r="AV956" s="42"/>
      <c r="AW956" s="42"/>
      <c r="AX956" s="42"/>
      <c r="AY956" s="42"/>
      <c r="AZ956" s="42"/>
      <c r="BA956" s="42"/>
      <c r="BB956" s="42"/>
      <c r="BC956" s="42"/>
      <c r="BD956" s="42"/>
      <c r="BE956" s="42"/>
      <c r="BF956" s="42"/>
      <c r="BG956" s="42"/>
    </row>
    <row r="957" spans="1:62" ht="9.9499999999999993" customHeight="1" x14ac:dyDescent="0.15">
      <c r="A957" s="41"/>
      <c r="B957" s="41"/>
      <c r="C957" s="41"/>
      <c r="D957" s="41"/>
      <c r="E957" s="41"/>
      <c r="F957" s="41"/>
      <c r="G957" s="41"/>
      <c r="H957" s="41"/>
      <c r="I957" s="41"/>
      <c r="J957" s="41"/>
      <c r="K957" s="41"/>
      <c r="L957" s="41"/>
      <c r="M957" s="41"/>
      <c r="N957" s="1706"/>
      <c r="O957" s="1706"/>
      <c r="P957" s="1706"/>
      <c r="Q957" s="1706"/>
      <c r="R957" s="1706"/>
      <c r="S957" s="1706"/>
      <c r="T957" s="1706"/>
      <c r="U957" s="1706"/>
      <c r="V957" s="1706"/>
      <c r="W957" s="1706"/>
      <c r="X957" s="1706"/>
      <c r="Y957" s="1706"/>
      <c r="Z957" s="1706"/>
      <c r="AA957" s="1706"/>
      <c r="AB957" s="1706"/>
      <c r="AC957" s="1706"/>
      <c r="AD957" s="1706"/>
      <c r="AE957" s="1706"/>
      <c r="AF957" s="1706"/>
      <c r="AG957" s="1706"/>
      <c r="AH957" s="1706"/>
      <c r="AI957" s="1706"/>
      <c r="AJ957" s="1706"/>
      <c r="AK957" s="1706"/>
      <c r="AL957" s="1706"/>
      <c r="AM957" s="1706"/>
      <c r="AN957" s="1706"/>
      <c r="AO957" s="1706"/>
      <c r="AP957" s="1706"/>
      <c r="AQ957" s="1706"/>
      <c r="AR957" s="1706"/>
      <c r="AS957" s="1706"/>
      <c r="AT957" s="1706"/>
      <c r="AU957" s="1706"/>
      <c r="AV957" s="42"/>
      <c r="AW957" s="42"/>
      <c r="AX957" s="42"/>
      <c r="AY957" s="42"/>
      <c r="AZ957" s="42"/>
      <c r="BA957" s="42"/>
      <c r="BB957" s="42"/>
      <c r="BC957" s="42"/>
      <c r="BD957" s="42"/>
      <c r="BE957" s="42"/>
      <c r="BF957" s="42"/>
      <c r="BG957" s="42"/>
    </row>
    <row r="958" spans="1:62" ht="9.9499999999999993" customHeight="1" x14ac:dyDescent="0.15">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c r="AA958" s="41"/>
      <c r="AB958" s="41"/>
      <c r="AC958" s="41"/>
      <c r="AD958" s="41"/>
      <c r="AE958" s="41"/>
      <c r="AF958" s="41"/>
      <c r="AG958" s="41"/>
      <c r="AH958" s="41"/>
      <c r="AI958" s="41"/>
      <c r="AJ958" s="41"/>
      <c r="AK958" s="41"/>
      <c r="AL958" s="41"/>
      <c r="AM958" s="41"/>
      <c r="AN958" s="41"/>
      <c r="AO958" s="41"/>
      <c r="AP958" s="41"/>
      <c r="AQ958" s="42"/>
      <c r="AR958" s="42"/>
      <c r="AS958" s="42"/>
      <c r="AT958" s="42"/>
      <c r="AU958" s="42"/>
      <c r="AV958" s="42"/>
      <c r="AW958" s="42"/>
      <c r="AX958" s="42"/>
      <c r="AY958" s="42"/>
      <c r="AZ958" s="42"/>
      <c r="BA958" s="42"/>
      <c r="BB958" s="214" t="s">
        <v>432</v>
      </c>
      <c r="BC958" s="42"/>
      <c r="BD958" s="42"/>
      <c r="BE958" s="42"/>
      <c r="BF958" s="42"/>
      <c r="BG958" s="42"/>
    </row>
    <row r="959" spans="1:62" ht="12" customHeight="1" x14ac:dyDescent="0.15">
      <c r="A959" s="1399" t="s">
        <v>483</v>
      </c>
      <c r="B959" s="1400"/>
      <c r="C959" s="1400"/>
      <c r="D959" s="1400"/>
      <c r="E959" s="1400"/>
      <c r="F959" s="1400"/>
      <c r="G959" s="1400"/>
      <c r="H959" s="1400"/>
      <c r="I959" s="1400"/>
      <c r="J959" s="1400"/>
      <c r="K959" s="1400"/>
      <c r="L959" s="1400"/>
      <c r="M959" s="1400"/>
      <c r="N959" s="1401"/>
      <c r="O959" s="1710">
        <f>IF(ISBLANK('報告書(１葉)'!AH11)," ",'報告書(１葉)'!AH11)</f>
        <v>0</v>
      </c>
      <c r="P959" s="1711"/>
      <c r="Q959" s="1711"/>
      <c r="R959" s="1711"/>
      <c r="S959" s="1711"/>
      <c r="T959" s="1711"/>
      <c r="U959" s="1711"/>
      <c r="V959" s="1711"/>
      <c r="W959" s="1711"/>
      <c r="X959" s="1711"/>
      <c r="Y959" s="1711"/>
      <c r="Z959" s="1711"/>
      <c r="AA959" s="1711"/>
      <c r="AB959" s="1711"/>
      <c r="AC959" s="1711"/>
      <c r="AD959" s="1711"/>
      <c r="AE959" s="1711"/>
      <c r="AF959" s="1711"/>
      <c r="AG959" s="1711"/>
      <c r="AH959" s="1711"/>
      <c r="AI959" s="1711"/>
      <c r="AJ959" s="1711"/>
      <c r="AK959" s="1711"/>
      <c r="AL959" s="1711"/>
      <c r="AM959" s="1711"/>
      <c r="AN959" s="1711"/>
      <c r="AO959" s="1711"/>
      <c r="AP959" s="1711"/>
      <c r="AQ959" s="1711"/>
      <c r="AR959" s="1711"/>
      <c r="AS959" s="1711"/>
      <c r="AT959" s="1711"/>
      <c r="AU959" s="1711"/>
      <c r="AV959" s="1711"/>
      <c r="AW959" s="1711"/>
      <c r="AX959" s="1711"/>
      <c r="AY959" s="1711"/>
      <c r="AZ959" s="1711"/>
      <c r="BA959" s="1711"/>
      <c r="BB959" s="1711"/>
      <c r="BC959" s="1711"/>
      <c r="BD959" s="1711"/>
      <c r="BE959" s="1711"/>
      <c r="BF959" s="1712"/>
      <c r="BG959" s="42"/>
    </row>
    <row r="960" spans="1:62" ht="12" customHeight="1" x14ac:dyDescent="0.15">
      <c r="A960" s="1402"/>
      <c r="B960" s="1403"/>
      <c r="C960" s="1403"/>
      <c r="D960" s="1403"/>
      <c r="E960" s="1403"/>
      <c r="F960" s="1403"/>
      <c r="G960" s="1403"/>
      <c r="H960" s="1403"/>
      <c r="I960" s="1403"/>
      <c r="J960" s="1403"/>
      <c r="K960" s="1403"/>
      <c r="L960" s="1403"/>
      <c r="M960" s="1403"/>
      <c r="N960" s="1404"/>
      <c r="O960" s="1713"/>
      <c r="P960" s="1714"/>
      <c r="Q960" s="1714"/>
      <c r="R960" s="1714"/>
      <c r="S960" s="1714"/>
      <c r="T960" s="1714"/>
      <c r="U960" s="1714"/>
      <c r="V960" s="1714"/>
      <c r="W960" s="1714"/>
      <c r="X960" s="1714"/>
      <c r="Y960" s="1714"/>
      <c r="Z960" s="1714"/>
      <c r="AA960" s="1714"/>
      <c r="AB960" s="1714"/>
      <c r="AC960" s="1714"/>
      <c r="AD960" s="1714"/>
      <c r="AE960" s="1714"/>
      <c r="AF960" s="1714"/>
      <c r="AG960" s="1714"/>
      <c r="AH960" s="1714"/>
      <c r="AI960" s="1714"/>
      <c r="AJ960" s="1714"/>
      <c r="AK960" s="1714"/>
      <c r="AL960" s="1714"/>
      <c r="AM960" s="1714"/>
      <c r="AN960" s="1714"/>
      <c r="AO960" s="1714"/>
      <c r="AP960" s="1714"/>
      <c r="AQ960" s="1714"/>
      <c r="AR960" s="1714"/>
      <c r="AS960" s="1714"/>
      <c r="AT960" s="1714"/>
      <c r="AU960" s="1714"/>
      <c r="AV960" s="1714"/>
      <c r="AW960" s="1714"/>
      <c r="AX960" s="1714"/>
      <c r="AY960" s="1714"/>
      <c r="AZ960" s="1714"/>
      <c r="BA960" s="1714"/>
      <c r="BB960" s="1714"/>
      <c r="BC960" s="1714"/>
      <c r="BD960" s="1714"/>
      <c r="BE960" s="1714"/>
      <c r="BF960" s="1715"/>
      <c r="BG960" s="42"/>
    </row>
    <row r="961" spans="1:62" ht="12" customHeight="1" x14ac:dyDescent="0.15">
      <c r="A961" s="1707"/>
      <c r="B961" s="1708"/>
      <c r="C961" s="1708"/>
      <c r="D961" s="1708"/>
      <c r="E961" s="1708"/>
      <c r="F961" s="1708"/>
      <c r="G961" s="1708"/>
      <c r="H961" s="1708"/>
      <c r="I961" s="1708"/>
      <c r="J961" s="1708"/>
      <c r="K961" s="1708"/>
      <c r="L961" s="1708"/>
      <c r="M961" s="1708"/>
      <c r="N961" s="1709"/>
      <c r="O961" s="1716"/>
      <c r="P961" s="1717"/>
      <c r="Q961" s="1717"/>
      <c r="R961" s="1717"/>
      <c r="S961" s="1717"/>
      <c r="T961" s="1717"/>
      <c r="U961" s="1717"/>
      <c r="V961" s="1717"/>
      <c r="W961" s="1717"/>
      <c r="X961" s="1717"/>
      <c r="Y961" s="1717"/>
      <c r="Z961" s="1717"/>
      <c r="AA961" s="1717"/>
      <c r="AB961" s="1717"/>
      <c r="AC961" s="1717"/>
      <c r="AD961" s="1717"/>
      <c r="AE961" s="1717"/>
      <c r="AF961" s="1717"/>
      <c r="AG961" s="1717"/>
      <c r="AH961" s="1717"/>
      <c r="AI961" s="1717"/>
      <c r="AJ961" s="1717"/>
      <c r="AK961" s="1717"/>
      <c r="AL961" s="1717"/>
      <c r="AM961" s="1717"/>
      <c r="AN961" s="1717"/>
      <c r="AO961" s="1717"/>
      <c r="AP961" s="1717"/>
      <c r="AQ961" s="1717"/>
      <c r="AR961" s="1717"/>
      <c r="AS961" s="1717"/>
      <c r="AT961" s="1717"/>
      <c r="AU961" s="1717"/>
      <c r="AV961" s="1717"/>
      <c r="AW961" s="1717"/>
      <c r="AX961" s="1717"/>
      <c r="AY961" s="1717"/>
      <c r="AZ961" s="1717"/>
      <c r="BA961" s="1717"/>
      <c r="BB961" s="1717"/>
      <c r="BC961" s="1717"/>
      <c r="BD961" s="1717"/>
      <c r="BE961" s="1717"/>
      <c r="BF961" s="1718"/>
      <c r="BG961" s="42"/>
    </row>
    <row r="962" spans="1:62" ht="8.4499999999999993" customHeight="1" x14ac:dyDescent="0.15">
      <c r="A962" s="1719" t="s">
        <v>484</v>
      </c>
      <c r="B962" s="1575"/>
      <c r="C962" s="1575"/>
      <c r="D962" s="1575"/>
      <c r="E962" s="1575"/>
      <c r="F962" s="1575"/>
      <c r="G962" s="1575"/>
      <c r="H962" s="1575"/>
      <c r="I962" s="1575"/>
      <c r="J962" s="1575"/>
      <c r="K962" s="1575"/>
      <c r="L962" s="1575"/>
      <c r="M962" s="1575"/>
      <c r="N962" s="1576"/>
      <c r="O962" s="1574" t="s">
        <v>372</v>
      </c>
      <c r="P962" s="1575"/>
      <c r="Q962" s="1575"/>
      <c r="R962" s="1575"/>
      <c r="S962" s="1575"/>
      <c r="T962" s="1575"/>
      <c r="U962" s="1575"/>
      <c r="V962" s="1575"/>
      <c r="W962" s="1575"/>
      <c r="X962" s="1575"/>
      <c r="Y962" s="1575"/>
      <c r="Z962" s="1575"/>
      <c r="AA962" s="1575"/>
      <c r="AB962" s="1575"/>
      <c r="AC962" s="1575"/>
      <c r="AD962" s="1576"/>
      <c r="AE962" s="1581" t="s">
        <v>478</v>
      </c>
      <c r="AF962" s="1582"/>
      <c r="AG962" s="1582"/>
      <c r="AH962" s="1582"/>
      <c r="AI962" s="1582"/>
      <c r="AJ962" s="1582"/>
      <c r="AK962" s="1582"/>
      <c r="AL962" s="1582"/>
      <c r="AM962" s="1582"/>
      <c r="AN962" s="1582"/>
      <c r="AO962" s="1582"/>
      <c r="AP962" s="1582"/>
      <c r="AQ962" s="1582"/>
      <c r="AR962" s="1582"/>
      <c r="AS962" s="1582"/>
      <c r="AT962" s="1582"/>
      <c r="AU962" s="1582"/>
      <c r="AV962" s="1582"/>
      <c r="AW962" s="1582"/>
      <c r="AX962" s="1582"/>
      <c r="AY962" s="1582"/>
      <c r="AZ962" s="1582"/>
      <c r="BA962" s="1582"/>
      <c r="BB962" s="1582"/>
      <c r="BC962" s="1582"/>
      <c r="BD962" s="1582"/>
      <c r="BE962" s="1582"/>
      <c r="BF962" s="1583"/>
      <c r="BG962" s="42"/>
    </row>
    <row r="963" spans="1:62" ht="8.4499999999999993" customHeight="1" x14ac:dyDescent="0.15">
      <c r="A963" s="1720"/>
      <c r="B963" s="1422"/>
      <c r="C963" s="1422"/>
      <c r="D963" s="1422"/>
      <c r="E963" s="1422"/>
      <c r="F963" s="1422"/>
      <c r="G963" s="1422"/>
      <c r="H963" s="1422"/>
      <c r="I963" s="1422"/>
      <c r="J963" s="1422"/>
      <c r="K963" s="1422"/>
      <c r="L963" s="1422"/>
      <c r="M963" s="1422"/>
      <c r="N963" s="1577"/>
      <c r="O963" s="1421"/>
      <c r="P963" s="1422"/>
      <c r="Q963" s="1422"/>
      <c r="R963" s="1422"/>
      <c r="S963" s="1422"/>
      <c r="T963" s="1422"/>
      <c r="U963" s="1422"/>
      <c r="V963" s="1422"/>
      <c r="W963" s="1422"/>
      <c r="X963" s="1422"/>
      <c r="Y963" s="1422"/>
      <c r="Z963" s="1422"/>
      <c r="AA963" s="1422"/>
      <c r="AB963" s="1422"/>
      <c r="AC963" s="1422"/>
      <c r="AD963" s="1577"/>
      <c r="AE963" s="1584"/>
      <c r="AF963" s="1585"/>
      <c r="AG963" s="1585"/>
      <c r="AH963" s="1585"/>
      <c r="AI963" s="1585"/>
      <c r="AJ963" s="1585"/>
      <c r="AK963" s="1585"/>
      <c r="AL963" s="1585"/>
      <c r="AM963" s="1585"/>
      <c r="AN963" s="1585"/>
      <c r="AO963" s="1585"/>
      <c r="AP963" s="1585"/>
      <c r="AQ963" s="1585"/>
      <c r="AR963" s="1585"/>
      <c r="AS963" s="1585"/>
      <c r="AT963" s="1585"/>
      <c r="AU963" s="1585"/>
      <c r="AV963" s="1585"/>
      <c r="AW963" s="1585"/>
      <c r="AX963" s="1585"/>
      <c r="AY963" s="1585"/>
      <c r="AZ963" s="1585"/>
      <c r="BA963" s="1585"/>
      <c r="BB963" s="1585"/>
      <c r="BC963" s="1585"/>
      <c r="BD963" s="1585"/>
      <c r="BE963" s="1585"/>
      <c r="BF963" s="1586"/>
      <c r="BG963" s="42"/>
    </row>
    <row r="964" spans="1:62" ht="8.4499999999999993" customHeight="1" x14ac:dyDescent="0.15">
      <c r="A964" s="1721"/>
      <c r="B964" s="1579"/>
      <c r="C964" s="1579"/>
      <c r="D964" s="1579"/>
      <c r="E964" s="1579"/>
      <c r="F964" s="1579"/>
      <c r="G964" s="1579"/>
      <c r="H964" s="1579"/>
      <c r="I964" s="1579"/>
      <c r="J964" s="1579"/>
      <c r="K964" s="1579"/>
      <c r="L964" s="1579"/>
      <c r="M964" s="1579"/>
      <c r="N964" s="1580"/>
      <c r="O964" s="1421"/>
      <c r="P964" s="1422"/>
      <c r="Q964" s="1422"/>
      <c r="R964" s="1422"/>
      <c r="S964" s="1422"/>
      <c r="T964" s="1422"/>
      <c r="U964" s="1422"/>
      <c r="V964" s="1422"/>
      <c r="W964" s="1422"/>
      <c r="X964" s="1422"/>
      <c r="Y964" s="1422"/>
      <c r="Z964" s="1422"/>
      <c r="AA964" s="1422"/>
      <c r="AB964" s="1422"/>
      <c r="AC964" s="1422"/>
      <c r="AD964" s="1577"/>
      <c r="AE964" s="1587"/>
      <c r="AF964" s="1588"/>
      <c r="AG964" s="1588"/>
      <c r="AH964" s="1588"/>
      <c r="AI964" s="1588"/>
      <c r="AJ964" s="1588"/>
      <c r="AK964" s="1588"/>
      <c r="AL964" s="1588"/>
      <c r="AM964" s="1588"/>
      <c r="AN964" s="1588"/>
      <c r="AO964" s="1588"/>
      <c r="AP964" s="1588"/>
      <c r="AQ964" s="1588"/>
      <c r="AR964" s="1588"/>
      <c r="AS964" s="1588"/>
      <c r="AT964" s="1588"/>
      <c r="AU964" s="1588"/>
      <c r="AV964" s="1588"/>
      <c r="AW964" s="1588"/>
      <c r="AX964" s="1588"/>
      <c r="AY964" s="1588"/>
      <c r="AZ964" s="1588"/>
      <c r="BA964" s="1588"/>
      <c r="BB964" s="1588"/>
      <c r="BC964" s="1588"/>
      <c r="BD964" s="1588"/>
      <c r="BE964" s="1588"/>
      <c r="BF964" s="1589"/>
      <c r="BG964" s="42"/>
    </row>
    <row r="965" spans="1:62" ht="12.95" customHeight="1" x14ac:dyDescent="0.15">
      <c r="A965" s="1568" t="s">
        <v>470</v>
      </c>
      <c r="B965" s="1569"/>
      <c r="C965" s="1569"/>
      <c r="D965" s="1569"/>
      <c r="E965" s="1569"/>
      <c r="F965" s="1569"/>
      <c r="G965" s="1570"/>
      <c r="H965" s="431" t="s">
        <v>472</v>
      </c>
      <c r="I965" s="431"/>
      <c r="J965" s="431"/>
      <c r="K965" s="431"/>
      <c r="L965" s="431"/>
      <c r="M965" s="431"/>
      <c r="N965" s="431"/>
      <c r="O965" s="1578"/>
      <c r="P965" s="1579"/>
      <c r="Q965" s="1579"/>
      <c r="R965" s="1579"/>
      <c r="S965" s="1579"/>
      <c r="T965" s="1579"/>
      <c r="U965" s="1579"/>
      <c r="V965" s="1579"/>
      <c r="W965" s="1579"/>
      <c r="X965" s="1579"/>
      <c r="Y965" s="1579"/>
      <c r="Z965" s="1579"/>
      <c r="AA965" s="1579"/>
      <c r="AB965" s="1579"/>
      <c r="AC965" s="1579"/>
      <c r="AD965" s="1580"/>
      <c r="AE965" s="431" t="s">
        <v>167</v>
      </c>
      <c r="AF965" s="431"/>
      <c r="AG965" s="431"/>
      <c r="AH965" s="431"/>
      <c r="AI965" s="431"/>
      <c r="AJ965" s="431"/>
      <c r="AK965" s="431"/>
      <c r="AL965" s="431" t="s">
        <v>473</v>
      </c>
      <c r="AM965" s="431"/>
      <c r="AN965" s="431"/>
      <c r="AO965" s="431"/>
      <c r="AP965" s="1571" t="s">
        <v>475</v>
      </c>
      <c r="AQ965" s="1569"/>
      <c r="AR965" s="1569"/>
      <c r="AS965" s="1569"/>
      <c r="AT965" s="1569"/>
      <c r="AU965" s="1569"/>
      <c r="AV965" s="1569"/>
      <c r="AW965" s="1569"/>
      <c r="AX965" s="1572"/>
      <c r="AY965" s="1572"/>
      <c r="AZ965" s="1572"/>
      <c r="BA965" s="1572"/>
      <c r="BB965" s="1572"/>
      <c r="BC965" s="1572"/>
      <c r="BD965" s="1572"/>
      <c r="BE965" s="1572"/>
      <c r="BF965" s="1573"/>
      <c r="BG965" s="42"/>
    </row>
    <row r="966" spans="1:62" ht="12.95" customHeight="1" x14ac:dyDescent="0.15">
      <c r="A966" s="1641"/>
      <c r="B966" s="1642"/>
      <c r="C966" s="1642"/>
      <c r="D966" s="1642"/>
      <c r="E966" s="1642"/>
      <c r="F966" s="1642"/>
      <c r="G966" s="1642"/>
      <c r="H966" s="963"/>
      <c r="I966" s="964"/>
      <c r="J966" s="964"/>
      <c r="K966" s="964"/>
      <c r="L966" s="964"/>
      <c r="M966" s="964"/>
      <c r="N966" s="965"/>
      <c r="O966" s="1725"/>
      <c r="P966" s="1725"/>
      <c r="Q966" s="1725"/>
      <c r="R966" s="1725"/>
      <c r="S966" s="1725"/>
      <c r="T966" s="1725"/>
      <c r="U966" s="1725"/>
      <c r="V966" s="1725"/>
      <c r="W966" s="1725"/>
      <c r="X966" s="1725"/>
      <c r="Y966" s="1725"/>
      <c r="Z966" s="1725"/>
      <c r="AA966" s="1725"/>
      <c r="AB966" s="1725"/>
      <c r="AC966" s="1725"/>
      <c r="AD966" s="1725"/>
      <c r="AE966" s="1590"/>
      <c r="AF966" s="1591"/>
      <c r="AG966" s="1591"/>
      <c r="AH966" s="1591"/>
      <c r="AI966" s="1591"/>
      <c r="AJ966" s="1591"/>
      <c r="AK966" s="1591"/>
      <c r="AL966" s="1592"/>
      <c r="AM966" s="1593"/>
      <c r="AN966" s="1593"/>
      <c r="AO966" s="1594"/>
      <c r="AP966" s="1595"/>
      <c r="AQ966" s="1595"/>
      <c r="AR966" s="1595"/>
      <c r="AS966" s="1595"/>
      <c r="AT966" s="1595"/>
      <c r="AU966" s="1595"/>
      <c r="AV966" s="1595"/>
      <c r="AW966" s="1595"/>
      <c r="AX966" s="238" t="s">
        <v>386</v>
      </c>
      <c r="AY966" s="1595"/>
      <c r="AZ966" s="1595"/>
      <c r="BA966" s="1595"/>
      <c r="BB966" s="1595"/>
      <c r="BC966" s="1595"/>
      <c r="BD966" s="1595"/>
      <c r="BE966" s="1595"/>
      <c r="BF966" s="1595"/>
      <c r="BG966" s="45"/>
      <c r="BH966" s="80"/>
      <c r="BI966" s="80"/>
      <c r="BJ966" s="80"/>
    </row>
    <row r="967" spans="1:62" ht="12.95" customHeight="1" x14ac:dyDescent="0.15">
      <c r="A967" s="1643"/>
      <c r="B967" s="1644"/>
      <c r="C967" s="1644"/>
      <c r="D967" s="1644"/>
      <c r="E967" s="1644"/>
      <c r="F967" s="1644"/>
      <c r="G967" s="1644"/>
      <c r="H967" s="1722"/>
      <c r="I967" s="1723"/>
      <c r="J967" s="1723"/>
      <c r="K967" s="1723"/>
      <c r="L967" s="1723"/>
      <c r="M967" s="1723"/>
      <c r="N967" s="1724"/>
      <c r="O967" s="1726"/>
      <c r="P967" s="1726"/>
      <c r="Q967" s="1726"/>
      <c r="R967" s="1726"/>
      <c r="S967" s="1726"/>
      <c r="T967" s="1726"/>
      <c r="U967" s="1726"/>
      <c r="V967" s="1726"/>
      <c r="W967" s="1726"/>
      <c r="X967" s="1726"/>
      <c r="Y967" s="1726"/>
      <c r="Z967" s="1726"/>
      <c r="AA967" s="1726"/>
      <c r="AB967" s="1726"/>
      <c r="AC967" s="1726"/>
      <c r="AD967" s="1726"/>
      <c r="AE967" s="1592"/>
      <c r="AF967" s="1593"/>
      <c r="AG967" s="1593"/>
      <c r="AH967" s="1593"/>
      <c r="AI967" s="1593"/>
      <c r="AJ967" s="1593"/>
      <c r="AK967" s="1593"/>
      <c r="AL967" s="1592"/>
      <c r="AM967" s="1593"/>
      <c r="AN967" s="1593"/>
      <c r="AO967" s="1594"/>
      <c r="AP967" s="1595"/>
      <c r="AQ967" s="1595"/>
      <c r="AR967" s="1595"/>
      <c r="AS967" s="1595"/>
      <c r="AT967" s="1595"/>
      <c r="AU967" s="1595"/>
      <c r="AV967" s="1595"/>
      <c r="AW967" s="1595"/>
      <c r="AX967" s="238" t="s">
        <v>386</v>
      </c>
      <c r="AY967" s="1595"/>
      <c r="AZ967" s="1595"/>
      <c r="BA967" s="1595"/>
      <c r="BB967" s="1595"/>
      <c r="BC967" s="1595"/>
      <c r="BD967" s="1595"/>
      <c r="BE967" s="1595"/>
      <c r="BF967" s="1595"/>
      <c r="BG967" s="45"/>
      <c r="BH967" s="80"/>
      <c r="BI967" s="80"/>
      <c r="BJ967" s="80"/>
    </row>
    <row r="968" spans="1:62" ht="12.95" customHeight="1" x14ac:dyDescent="0.15">
      <c r="A968" s="1643"/>
      <c r="B968" s="1644"/>
      <c r="C968" s="1644"/>
      <c r="D968" s="1644"/>
      <c r="E968" s="1644"/>
      <c r="F968" s="1644"/>
      <c r="G968" s="1644"/>
      <c r="H968" s="1722"/>
      <c r="I968" s="1723"/>
      <c r="J968" s="1723"/>
      <c r="K968" s="1723"/>
      <c r="L968" s="1723"/>
      <c r="M968" s="1723"/>
      <c r="N968" s="1724"/>
      <c r="O968" s="1726"/>
      <c r="P968" s="1726"/>
      <c r="Q968" s="1726"/>
      <c r="R968" s="1726"/>
      <c r="S968" s="1726"/>
      <c r="T968" s="1726"/>
      <c r="U968" s="1726"/>
      <c r="V968" s="1726"/>
      <c r="W968" s="1726"/>
      <c r="X968" s="1726"/>
      <c r="Y968" s="1726"/>
      <c r="Z968" s="1726"/>
      <c r="AA968" s="1726"/>
      <c r="AB968" s="1726"/>
      <c r="AC968" s="1726"/>
      <c r="AD968" s="1726"/>
      <c r="AE968" s="1592"/>
      <c r="AF968" s="1593"/>
      <c r="AG968" s="1593"/>
      <c r="AH968" s="1593"/>
      <c r="AI968" s="1593"/>
      <c r="AJ968" s="1593"/>
      <c r="AK968" s="1593"/>
      <c r="AL968" s="1592"/>
      <c r="AM968" s="1593"/>
      <c r="AN968" s="1593"/>
      <c r="AO968" s="1594"/>
      <c r="AP968" s="1595"/>
      <c r="AQ968" s="1595"/>
      <c r="AR968" s="1595"/>
      <c r="AS968" s="1595"/>
      <c r="AT968" s="1595"/>
      <c r="AU968" s="1595"/>
      <c r="AV968" s="1595"/>
      <c r="AW968" s="1595"/>
      <c r="AX968" s="238" t="s">
        <v>386</v>
      </c>
      <c r="AY968" s="1595"/>
      <c r="AZ968" s="1595"/>
      <c r="BA968" s="1595"/>
      <c r="BB968" s="1595"/>
      <c r="BC968" s="1595"/>
      <c r="BD968" s="1595"/>
      <c r="BE968" s="1595"/>
      <c r="BF968" s="1595"/>
      <c r="BG968" s="45"/>
      <c r="BH968" s="80"/>
      <c r="BI968" s="80"/>
      <c r="BJ968" s="80"/>
    </row>
    <row r="969" spans="1:62" ht="12.95" customHeight="1" x14ac:dyDescent="0.15">
      <c r="A969" s="1648"/>
      <c r="B969" s="1649"/>
      <c r="C969" s="1649"/>
      <c r="D969" s="1649"/>
      <c r="E969" s="1649"/>
      <c r="F969" s="1649"/>
      <c r="G969" s="1649"/>
      <c r="H969" s="1722"/>
      <c r="I969" s="1723"/>
      <c r="J969" s="1723"/>
      <c r="K969" s="1723"/>
      <c r="L969" s="1723"/>
      <c r="M969" s="1723"/>
      <c r="N969" s="1724"/>
      <c r="O969" s="1727"/>
      <c r="P969" s="1727"/>
      <c r="Q969" s="1727"/>
      <c r="R969" s="1727"/>
      <c r="S969" s="1727"/>
      <c r="T969" s="1727"/>
      <c r="U969" s="1727"/>
      <c r="V969" s="1727"/>
      <c r="W969" s="1727"/>
      <c r="X969" s="1727"/>
      <c r="Y969" s="1727"/>
      <c r="Z969" s="1727"/>
      <c r="AA969" s="1727"/>
      <c r="AB969" s="1727"/>
      <c r="AC969" s="1727"/>
      <c r="AD969" s="1727"/>
      <c r="AE969" s="1592"/>
      <c r="AF969" s="1593"/>
      <c r="AG969" s="1593"/>
      <c r="AH969" s="1593"/>
      <c r="AI969" s="1593"/>
      <c r="AJ969" s="1593"/>
      <c r="AK969" s="1593"/>
      <c r="AL969" s="1592"/>
      <c r="AM969" s="1593"/>
      <c r="AN969" s="1593"/>
      <c r="AO969" s="1594"/>
      <c r="AP969" s="1595"/>
      <c r="AQ969" s="1595"/>
      <c r="AR969" s="1595"/>
      <c r="AS969" s="1595"/>
      <c r="AT969" s="1595"/>
      <c r="AU969" s="1595"/>
      <c r="AV969" s="1595"/>
      <c r="AW969" s="1595"/>
      <c r="AX969" s="238" t="s">
        <v>386</v>
      </c>
      <c r="AY969" s="1595"/>
      <c r="AZ969" s="1595"/>
      <c r="BA969" s="1595"/>
      <c r="BB969" s="1595"/>
      <c r="BC969" s="1595"/>
      <c r="BD969" s="1595"/>
      <c r="BE969" s="1595"/>
      <c r="BF969" s="1595"/>
      <c r="BG969" s="45"/>
      <c r="BH969" s="80"/>
      <c r="BI969" s="80"/>
      <c r="BJ969" s="80"/>
    </row>
    <row r="970" spans="1:62" ht="12.95" customHeight="1" x14ac:dyDescent="0.15">
      <c r="A970" s="1650"/>
      <c r="B970" s="1651"/>
      <c r="C970" s="1651"/>
      <c r="D970" s="1651"/>
      <c r="E970" s="1651"/>
      <c r="F970" s="1651"/>
      <c r="G970" s="1651"/>
      <c r="H970" s="966"/>
      <c r="I970" s="967"/>
      <c r="J970" s="967"/>
      <c r="K970" s="967"/>
      <c r="L970" s="967"/>
      <c r="M970" s="967"/>
      <c r="N970" s="968"/>
      <c r="O970" s="1728"/>
      <c r="P970" s="1728"/>
      <c r="Q970" s="1728"/>
      <c r="R970" s="1728"/>
      <c r="S970" s="1728"/>
      <c r="T970" s="1728"/>
      <c r="U970" s="1728"/>
      <c r="V970" s="1728"/>
      <c r="W970" s="1728"/>
      <c r="X970" s="1728"/>
      <c r="Y970" s="1728"/>
      <c r="Z970" s="1728"/>
      <c r="AA970" s="1728"/>
      <c r="AB970" s="1728"/>
      <c r="AC970" s="1728"/>
      <c r="AD970" s="1728"/>
      <c r="AE970" s="1592"/>
      <c r="AF970" s="1593"/>
      <c r="AG970" s="1593"/>
      <c r="AH970" s="1593"/>
      <c r="AI970" s="1593"/>
      <c r="AJ970" s="1593"/>
      <c r="AK970" s="1593"/>
      <c r="AL970" s="1592"/>
      <c r="AM970" s="1593"/>
      <c r="AN970" s="1593"/>
      <c r="AO970" s="1594"/>
      <c r="AP970" s="1595"/>
      <c r="AQ970" s="1595"/>
      <c r="AR970" s="1595"/>
      <c r="AS970" s="1595"/>
      <c r="AT970" s="1595"/>
      <c r="AU970" s="1595"/>
      <c r="AV970" s="1595"/>
      <c r="AW970" s="1595"/>
      <c r="AX970" s="238" t="s">
        <v>386</v>
      </c>
      <c r="AY970" s="1595"/>
      <c r="AZ970" s="1595"/>
      <c r="BA970" s="1595"/>
      <c r="BB970" s="1595"/>
      <c r="BC970" s="1595"/>
      <c r="BD970" s="1595"/>
      <c r="BE970" s="1595"/>
      <c r="BF970" s="1595"/>
      <c r="BG970" s="45"/>
      <c r="BH970" s="80"/>
      <c r="BI970" s="80"/>
      <c r="BJ970" s="80"/>
    </row>
    <row r="971" spans="1:62" ht="12.95" customHeight="1" x14ac:dyDescent="0.15">
      <c r="A971" s="1641"/>
      <c r="B971" s="1642"/>
      <c r="C971" s="1642"/>
      <c r="D971" s="1642"/>
      <c r="E971" s="1642"/>
      <c r="F971" s="1642"/>
      <c r="G971" s="1642"/>
      <c r="H971" s="963"/>
      <c r="I971" s="964"/>
      <c r="J971" s="964"/>
      <c r="K971" s="964"/>
      <c r="L971" s="964"/>
      <c r="M971" s="964"/>
      <c r="N971" s="965"/>
      <c r="O971" s="1725"/>
      <c r="P971" s="1725"/>
      <c r="Q971" s="1725"/>
      <c r="R971" s="1725"/>
      <c r="S971" s="1725"/>
      <c r="T971" s="1725"/>
      <c r="U971" s="1725"/>
      <c r="V971" s="1725"/>
      <c r="W971" s="1725"/>
      <c r="X971" s="1725"/>
      <c r="Y971" s="1725"/>
      <c r="Z971" s="1725"/>
      <c r="AA971" s="1725"/>
      <c r="AB971" s="1725"/>
      <c r="AC971" s="1725"/>
      <c r="AD971" s="1725"/>
      <c r="AE971" s="1592"/>
      <c r="AF971" s="1593"/>
      <c r="AG971" s="1593"/>
      <c r="AH971" s="1593"/>
      <c r="AI971" s="1593"/>
      <c r="AJ971" s="1593"/>
      <c r="AK971" s="1594"/>
      <c r="AL971" s="1592"/>
      <c r="AM971" s="1593"/>
      <c r="AN971" s="1593"/>
      <c r="AO971" s="1594"/>
      <c r="AP971" s="1595"/>
      <c r="AQ971" s="1595"/>
      <c r="AR971" s="1595"/>
      <c r="AS971" s="1595"/>
      <c r="AT971" s="1595"/>
      <c r="AU971" s="1595"/>
      <c r="AV971" s="1595"/>
      <c r="AW971" s="1595"/>
      <c r="AX971" s="238" t="s">
        <v>386</v>
      </c>
      <c r="AY971" s="1595"/>
      <c r="AZ971" s="1595"/>
      <c r="BA971" s="1595"/>
      <c r="BB971" s="1595"/>
      <c r="BC971" s="1595"/>
      <c r="BD971" s="1595"/>
      <c r="BE971" s="1595"/>
      <c r="BF971" s="1595"/>
      <c r="BG971" s="45"/>
      <c r="BH971" s="80"/>
      <c r="BI971" s="80"/>
      <c r="BJ971" s="80"/>
    </row>
    <row r="972" spans="1:62" ht="12.95" customHeight="1" x14ac:dyDescent="0.15">
      <c r="A972" s="1643"/>
      <c r="B972" s="1644"/>
      <c r="C972" s="1644"/>
      <c r="D972" s="1644"/>
      <c r="E972" s="1644"/>
      <c r="F972" s="1644"/>
      <c r="G972" s="1644"/>
      <c r="H972" s="1722"/>
      <c r="I972" s="1723"/>
      <c r="J972" s="1723"/>
      <c r="K972" s="1723"/>
      <c r="L972" s="1723"/>
      <c r="M972" s="1723"/>
      <c r="N972" s="1724"/>
      <c r="O972" s="1726"/>
      <c r="P972" s="1726"/>
      <c r="Q972" s="1726"/>
      <c r="R972" s="1726"/>
      <c r="S972" s="1726"/>
      <c r="T972" s="1726"/>
      <c r="U972" s="1726"/>
      <c r="V972" s="1726"/>
      <c r="W972" s="1726"/>
      <c r="X972" s="1726"/>
      <c r="Y972" s="1726"/>
      <c r="Z972" s="1726"/>
      <c r="AA972" s="1726"/>
      <c r="AB972" s="1726"/>
      <c r="AC972" s="1726"/>
      <c r="AD972" s="1726"/>
      <c r="AE972" s="1592"/>
      <c r="AF972" s="1593"/>
      <c r="AG972" s="1593"/>
      <c r="AH972" s="1593"/>
      <c r="AI972" s="1593"/>
      <c r="AJ972" s="1593"/>
      <c r="AK972" s="1594"/>
      <c r="AL972" s="1592"/>
      <c r="AM972" s="1593"/>
      <c r="AN972" s="1593"/>
      <c r="AO972" s="1594"/>
      <c r="AP972" s="1595"/>
      <c r="AQ972" s="1595"/>
      <c r="AR972" s="1595"/>
      <c r="AS972" s="1595"/>
      <c r="AT972" s="1595"/>
      <c r="AU972" s="1595"/>
      <c r="AV972" s="1595"/>
      <c r="AW972" s="1595"/>
      <c r="AX972" s="238" t="s">
        <v>386</v>
      </c>
      <c r="AY972" s="1595"/>
      <c r="AZ972" s="1595"/>
      <c r="BA972" s="1595"/>
      <c r="BB972" s="1595"/>
      <c r="BC972" s="1595"/>
      <c r="BD972" s="1595"/>
      <c r="BE972" s="1595"/>
      <c r="BF972" s="1595"/>
      <c r="BG972" s="45"/>
      <c r="BH972" s="80"/>
      <c r="BI972" s="80"/>
      <c r="BJ972" s="80"/>
    </row>
    <row r="973" spans="1:62" ht="12.95" customHeight="1" x14ac:dyDescent="0.15">
      <c r="A973" s="1643"/>
      <c r="B973" s="1644"/>
      <c r="C973" s="1644"/>
      <c r="D973" s="1644"/>
      <c r="E973" s="1644"/>
      <c r="F973" s="1644"/>
      <c r="G973" s="1644"/>
      <c r="H973" s="1722"/>
      <c r="I973" s="1723"/>
      <c r="J973" s="1723"/>
      <c r="K973" s="1723"/>
      <c r="L973" s="1723"/>
      <c r="M973" s="1723"/>
      <c r="N973" s="1724"/>
      <c r="O973" s="1726"/>
      <c r="P973" s="1726"/>
      <c r="Q973" s="1726"/>
      <c r="R973" s="1726"/>
      <c r="S973" s="1726"/>
      <c r="T973" s="1726"/>
      <c r="U973" s="1726"/>
      <c r="V973" s="1726"/>
      <c r="W973" s="1726"/>
      <c r="X973" s="1726"/>
      <c r="Y973" s="1726"/>
      <c r="Z973" s="1726"/>
      <c r="AA973" s="1726"/>
      <c r="AB973" s="1726"/>
      <c r="AC973" s="1726"/>
      <c r="AD973" s="1726"/>
      <c r="AE973" s="1592"/>
      <c r="AF973" s="1593"/>
      <c r="AG973" s="1593"/>
      <c r="AH973" s="1593"/>
      <c r="AI973" s="1593"/>
      <c r="AJ973" s="1593"/>
      <c r="AK973" s="1594"/>
      <c r="AL973" s="1592"/>
      <c r="AM973" s="1593"/>
      <c r="AN973" s="1593"/>
      <c r="AO973" s="1594"/>
      <c r="AP973" s="1595"/>
      <c r="AQ973" s="1595"/>
      <c r="AR973" s="1595"/>
      <c r="AS973" s="1595"/>
      <c r="AT973" s="1595"/>
      <c r="AU973" s="1595"/>
      <c r="AV973" s="1595"/>
      <c r="AW973" s="1595"/>
      <c r="AX973" s="238" t="s">
        <v>386</v>
      </c>
      <c r="AY973" s="1595"/>
      <c r="AZ973" s="1595"/>
      <c r="BA973" s="1595"/>
      <c r="BB973" s="1595"/>
      <c r="BC973" s="1595"/>
      <c r="BD973" s="1595"/>
      <c r="BE973" s="1595"/>
      <c r="BF973" s="1595"/>
      <c r="BG973" s="45"/>
      <c r="BH973" s="80"/>
      <c r="BI973" s="80"/>
      <c r="BJ973" s="80"/>
    </row>
    <row r="974" spans="1:62" ht="12.95" customHeight="1" x14ac:dyDescent="0.15">
      <c r="A974" s="1648"/>
      <c r="B974" s="1649"/>
      <c r="C974" s="1649"/>
      <c r="D974" s="1649"/>
      <c r="E974" s="1649"/>
      <c r="F974" s="1649"/>
      <c r="G974" s="1649"/>
      <c r="H974" s="1722"/>
      <c r="I974" s="1723"/>
      <c r="J974" s="1723"/>
      <c r="K974" s="1723"/>
      <c r="L974" s="1723"/>
      <c r="M974" s="1723"/>
      <c r="N974" s="1724"/>
      <c r="O974" s="1727"/>
      <c r="P974" s="1727"/>
      <c r="Q974" s="1727"/>
      <c r="R974" s="1727"/>
      <c r="S974" s="1727"/>
      <c r="T974" s="1727"/>
      <c r="U974" s="1727"/>
      <c r="V974" s="1727"/>
      <c r="W974" s="1727"/>
      <c r="X974" s="1727"/>
      <c r="Y974" s="1727"/>
      <c r="Z974" s="1727"/>
      <c r="AA974" s="1727"/>
      <c r="AB974" s="1727"/>
      <c r="AC974" s="1727"/>
      <c r="AD974" s="1727"/>
      <c r="AE974" s="1592"/>
      <c r="AF974" s="1593"/>
      <c r="AG974" s="1593"/>
      <c r="AH974" s="1593"/>
      <c r="AI974" s="1593"/>
      <c r="AJ974" s="1593"/>
      <c r="AK974" s="1594"/>
      <c r="AL974" s="1592"/>
      <c r="AM974" s="1593"/>
      <c r="AN974" s="1593"/>
      <c r="AO974" s="1594"/>
      <c r="AP974" s="1595"/>
      <c r="AQ974" s="1595"/>
      <c r="AR974" s="1595"/>
      <c r="AS974" s="1595"/>
      <c r="AT974" s="1595"/>
      <c r="AU974" s="1595"/>
      <c r="AV974" s="1595"/>
      <c r="AW974" s="1595"/>
      <c r="AX974" s="238" t="s">
        <v>386</v>
      </c>
      <c r="AY974" s="1595"/>
      <c r="AZ974" s="1595"/>
      <c r="BA974" s="1595"/>
      <c r="BB974" s="1595"/>
      <c r="BC974" s="1595"/>
      <c r="BD974" s="1595"/>
      <c r="BE974" s="1595"/>
      <c r="BF974" s="1595"/>
      <c r="BG974" s="45"/>
      <c r="BH974" s="80"/>
      <c r="BI974" s="80"/>
      <c r="BJ974" s="80"/>
    </row>
    <row r="975" spans="1:62" ht="12.95" customHeight="1" x14ac:dyDescent="0.15">
      <c r="A975" s="1650"/>
      <c r="B975" s="1651"/>
      <c r="C975" s="1651"/>
      <c r="D975" s="1651"/>
      <c r="E975" s="1651"/>
      <c r="F975" s="1651"/>
      <c r="G975" s="1651"/>
      <c r="H975" s="966"/>
      <c r="I975" s="967"/>
      <c r="J975" s="967"/>
      <c r="K975" s="967"/>
      <c r="L975" s="967"/>
      <c r="M975" s="967"/>
      <c r="N975" s="968"/>
      <c r="O975" s="1728"/>
      <c r="P975" s="1728"/>
      <c r="Q975" s="1728"/>
      <c r="R975" s="1728"/>
      <c r="S975" s="1728"/>
      <c r="T975" s="1728"/>
      <c r="U975" s="1728"/>
      <c r="V975" s="1728"/>
      <c r="W975" s="1728"/>
      <c r="X975" s="1728"/>
      <c r="Y975" s="1728"/>
      <c r="Z975" s="1728"/>
      <c r="AA975" s="1728"/>
      <c r="AB975" s="1728"/>
      <c r="AC975" s="1728"/>
      <c r="AD975" s="1728"/>
      <c r="AE975" s="1592"/>
      <c r="AF975" s="1593"/>
      <c r="AG975" s="1593"/>
      <c r="AH975" s="1593"/>
      <c r="AI975" s="1593"/>
      <c r="AJ975" s="1593"/>
      <c r="AK975" s="1594"/>
      <c r="AL975" s="1592"/>
      <c r="AM975" s="1593"/>
      <c r="AN975" s="1593"/>
      <c r="AO975" s="1594"/>
      <c r="AP975" s="1595"/>
      <c r="AQ975" s="1595"/>
      <c r="AR975" s="1595"/>
      <c r="AS975" s="1595"/>
      <c r="AT975" s="1595"/>
      <c r="AU975" s="1595"/>
      <c r="AV975" s="1595"/>
      <c r="AW975" s="1595"/>
      <c r="AX975" s="238" t="s">
        <v>386</v>
      </c>
      <c r="AY975" s="1595"/>
      <c r="AZ975" s="1595"/>
      <c r="BA975" s="1595"/>
      <c r="BB975" s="1595"/>
      <c r="BC975" s="1595"/>
      <c r="BD975" s="1595"/>
      <c r="BE975" s="1595"/>
      <c r="BF975" s="1595"/>
      <c r="BG975" s="45"/>
      <c r="BH975" s="80"/>
      <c r="BI975" s="80"/>
      <c r="BJ975" s="80"/>
    </row>
    <row r="976" spans="1:62" ht="12.95" customHeight="1" x14ac:dyDescent="0.15">
      <c r="A976" s="1641"/>
      <c r="B976" s="1642"/>
      <c r="C976" s="1642"/>
      <c r="D976" s="1642"/>
      <c r="E976" s="1642"/>
      <c r="F976" s="1642"/>
      <c r="G976" s="1642"/>
      <c r="H976" s="963"/>
      <c r="I976" s="964"/>
      <c r="J976" s="964"/>
      <c r="K976" s="964"/>
      <c r="L976" s="964"/>
      <c r="M976" s="964"/>
      <c r="N976" s="965"/>
      <c r="O976" s="1725"/>
      <c r="P976" s="1725"/>
      <c r="Q976" s="1725"/>
      <c r="R976" s="1725"/>
      <c r="S976" s="1725"/>
      <c r="T976" s="1725"/>
      <c r="U976" s="1725"/>
      <c r="V976" s="1725"/>
      <c r="W976" s="1725"/>
      <c r="X976" s="1725"/>
      <c r="Y976" s="1725"/>
      <c r="Z976" s="1725"/>
      <c r="AA976" s="1725"/>
      <c r="AB976" s="1725"/>
      <c r="AC976" s="1725"/>
      <c r="AD976" s="1725"/>
      <c r="AE976" s="1592"/>
      <c r="AF976" s="1593"/>
      <c r="AG976" s="1593"/>
      <c r="AH976" s="1593"/>
      <c r="AI976" s="1593"/>
      <c r="AJ976" s="1593"/>
      <c r="AK976" s="1594"/>
      <c r="AL976" s="1592"/>
      <c r="AM976" s="1593"/>
      <c r="AN976" s="1593"/>
      <c r="AO976" s="1594"/>
      <c r="AP976" s="1595"/>
      <c r="AQ976" s="1595"/>
      <c r="AR976" s="1595"/>
      <c r="AS976" s="1595"/>
      <c r="AT976" s="1595"/>
      <c r="AU976" s="1595"/>
      <c r="AV976" s="1595"/>
      <c r="AW976" s="1595"/>
      <c r="AX976" s="238" t="s">
        <v>386</v>
      </c>
      <c r="AY976" s="1595"/>
      <c r="AZ976" s="1595"/>
      <c r="BA976" s="1595"/>
      <c r="BB976" s="1595"/>
      <c r="BC976" s="1595"/>
      <c r="BD976" s="1595"/>
      <c r="BE976" s="1595"/>
      <c r="BF976" s="1595"/>
      <c r="BG976" s="45"/>
      <c r="BH976" s="80"/>
      <c r="BI976" s="80"/>
      <c r="BJ976" s="80"/>
    </row>
    <row r="977" spans="1:62" ht="12.95" customHeight="1" x14ac:dyDescent="0.15">
      <c r="A977" s="1643"/>
      <c r="B977" s="1644"/>
      <c r="C977" s="1644"/>
      <c r="D977" s="1644"/>
      <c r="E977" s="1644"/>
      <c r="F977" s="1644"/>
      <c r="G977" s="1644"/>
      <c r="H977" s="1722"/>
      <c r="I977" s="1723"/>
      <c r="J977" s="1723"/>
      <c r="K977" s="1723"/>
      <c r="L977" s="1723"/>
      <c r="M977" s="1723"/>
      <c r="N977" s="1724"/>
      <c r="O977" s="1726"/>
      <c r="P977" s="1726"/>
      <c r="Q977" s="1726"/>
      <c r="R977" s="1726"/>
      <c r="S977" s="1726"/>
      <c r="T977" s="1726"/>
      <c r="U977" s="1726"/>
      <c r="V977" s="1726"/>
      <c r="W977" s="1726"/>
      <c r="X977" s="1726"/>
      <c r="Y977" s="1726"/>
      <c r="Z977" s="1726"/>
      <c r="AA977" s="1726"/>
      <c r="AB977" s="1726"/>
      <c r="AC977" s="1726"/>
      <c r="AD977" s="1726"/>
      <c r="AE977" s="1592"/>
      <c r="AF977" s="1593"/>
      <c r="AG977" s="1593"/>
      <c r="AH977" s="1593"/>
      <c r="AI977" s="1593"/>
      <c r="AJ977" s="1593"/>
      <c r="AK977" s="1594"/>
      <c r="AL977" s="1592"/>
      <c r="AM977" s="1593"/>
      <c r="AN977" s="1593"/>
      <c r="AO977" s="1594"/>
      <c r="AP977" s="1595"/>
      <c r="AQ977" s="1595"/>
      <c r="AR977" s="1595"/>
      <c r="AS977" s="1595"/>
      <c r="AT977" s="1595"/>
      <c r="AU977" s="1595"/>
      <c r="AV977" s="1595"/>
      <c r="AW977" s="1595"/>
      <c r="AX977" s="238" t="s">
        <v>386</v>
      </c>
      <c r="AY977" s="1595"/>
      <c r="AZ977" s="1595"/>
      <c r="BA977" s="1595"/>
      <c r="BB977" s="1595"/>
      <c r="BC977" s="1595"/>
      <c r="BD977" s="1595"/>
      <c r="BE977" s="1595"/>
      <c r="BF977" s="1595"/>
      <c r="BG977" s="45"/>
      <c r="BH977" s="80"/>
      <c r="BI977" s="80"/>
      <c r="BJ977" s="80"/>
    </row>
    <row r="978" spans="1:62" ht="12.95" customHeight="1" x14ac:dyDescent="0.15">
      <c r="A978" s="1643"/>
      <c r="B978" s="1644"/>
      <c r="C978" s="1644"/>
      <c r="D978" s="1644"/>
      <c r="E978" s="1644"/>
      <c r="F978" s="1644"/>
      <c r="G978" s="1644"/>
      <c r="H978" s="1722"/>
      <c r="I978" s="1723"/>
      <c r="J978" s="1723"/>
      <c r="K978" s="1723"/>
      <c r="L978" s="1723"/>
      <c r="M978" s="1723"/>
      <c r="N978" s="1724"/>
      <c r="O978" s="1726"/>
      <c r="P978" s="1726"/>
      <c r="Q978" s="1726"/>
      <c r="R978" s="1726"/>
      <c r="S978" s="1726"/>
      <c r="T978" s="1726"/>
      <c r="U978" s="1726"/>
      <c r="V978" s="1726"/>
      <c r="W978" s="1726"/>
      <c r="X978" s="1726"/>
      <c r="Y978" s="1726"/>
      <c r="Z978" s="1726"/>
      <c r="AA978" s="1726"/>
      <c r="AB978" s="1726"/>
      <c r="AC978" s="1726"/>
      <c r="AD978" s="1726"/>
      <c r="AE978" s="1592"/>
      <c r="AF978" s="1593"/>
      <c r="AG978" s="1593"/>
      <c r="AH978" s="1593"/>
      <c r="AI978" s="1593"/>
      <c r="AJ978" s="1593"/>
      <c r="AK978" s="1594"/>
      <c r="AL978" s="1592"/>
      <c r="AM978" s="1593"/>
      <c r="AN978" s="1593"/>
      <c r="AO978" s="1594"/>
      <c r="AP978" s="1595"/>
      <c r="AQ978" s="1595"/>
      <c r="AR978" s="1595"/>
      <c r="AS978" s="1595"/>
      <c r="AT978" s="1595"/>
      <c r="AU978" s="1595"/>
      <c r="AV978" s="1595"/>
      <c r="AW978" s="1595"/>
      <c r="AX978" s="238" t="s">
        <v>386</v>
      </c>
      <c r="AY978" s="1595"/>
      <c r="AZ978" s="1595"/>
      <c r="BA978" s="1595"/>
      <c r="BB978" s="1595"/>
      <c r="BC978" s="1595"/>
      <c r="BD978" s="1595"/>
      <c r="BE978" s="1595"/>
      <c r="BF978" s="1595"/>
      <c r="BG978" s="45"/>
      <c r="BH978" s="80"/>
      <c r="BI978" s="80"/>
      <c r="BJ978" s="80"/>
    </row>
    <row r="979" spans="1:62" ht="12.95" customHeight="1" x14ac:dyDescent="0.15">
      <c r="A979" s="1648"/>
      <c r="B979" s="1649"/>
      <c r="C979" s="1649"/>
      <c r="D979" s="1649"/>
      <c r="E979" s="1649"/>
      <c r="F979" s="1649"/>
      <c r="G979" s="1649"/>
      <c r="H979" s="1722"/>
      <c r="I979" s="1723"/>
      <c r="J979" s="1723"/>
      <c r="K979" s="1723"/>
      <c r="L979" s="1723"/>
      <c r="M979" s="1723"/>
      <c r="N979" s="1724"/>
      <c r="O979" s="1727"/>
      <c r="P979" s="1727"/>
      <c r="Q979" s="1727"/>
      <c r="R979" s="1727"/>
      <c r="S979" s="1727"/>
      <c r="T979" s="1727"/>
      <c r="U979" s="1727"/>
      <c r="V979" s="1727"/>
      <c r="W979" s="1727"/>
      <c r="X979" s="1727"/>
      <c r="Y979" s="1727"/>
      <c r="Z979" s="1727"/>
      <c r="AA979" s="1727"/>
      <c r="AB979" s="1727"/>
      <c r="AC979" s="1727"/>
      <c r="AD979" s="1727"/>
      <c r="AE979" s="1592"/>
      <c r="AF979" s="1593"/>
      <c r="AG979" s="1593"/>
      <c r="AH979" s="1593"/>
      <c r="AI979" s="1593"/>
      <c r="AJ979" s="1593"/>
      <c r="AK979" s="1594"/>
      <c r="AL979" s="1592"/>
      <c r="AM979" s="1593"/>
      <c r="AN979" s="1593"/>
      <c r="AO979" s="1594"/>
      <c r="AP979" s="1595"/>
      <c r="AQ979" s="1595"/>
      <c r="AR979" s="1595"/>
      <c r="AS979" s="1595"/>
      <c r="AT979" s="1595"/>
      <c r="AU979" s="1595"/>
      <c r="AV979" s="1595"/>
      <c r="AW979" s="1595"/>
      <c r="AX979" s="238" t="s">
        <v>386</v>
      </c>
      <c r="AY979" s="1595"/>
      <c r="AZ979" s="1595"/>
      <c r="BA979" s="1595"/>
      <c r="BB979" s="1595"/>
      <c r="BC979" s="1595"/>
      <c r="BD979" s="1595"/>
      <c r="BE979" s="1595"/>
      <c r="BF979" s="1595"/>
      <c r="BG979" s="45"/>
      <c r="BH979" s="80"/>
      <c r="BI979" s="80"/>
      <c r="BJ979" s="80"/>
    </row>
    <row r="980" spans="1:62" ht="12.95" customHeight="1" x14ac:dyDescent="0.15">
      <c r="A980" s="1650"/>
      <c r="B980" s="1651"/>
      <c r="C980" s="1651"/>
      <c r="D980" s="1651"/>
      <c r="E980" s="1651"/>
      <c r="F980" s="1651"/>
      <c r="G980" s="1651"/>
      <c r="H980" s="966"/>
      <c r="I980" s="967"/>
      <c r="J980" s="967"/>
      <c r="K980" s="967"/>
      <c r="L980" s="967"/>
      <c r="M980" s="967"/>
      <c r="N980" s="968"/>
      <c r="O980" s="1728"/>
      <c r="P980" s="1728"/>
      <c r="Q980" s="1728"/>
      <c r="R980" s="1728"/>
      <c r="S980" s="1728"/>
      <c r="T980" s="1728"/>
      <c r="U980" s="1728"/>
      <c r="V980" s="1728"/>
      <c r="W980" s="1728"/>
      <c r="X980" s="1728"/>
      <c r="Y980" s="1728"/>
      <c r="Z980" s="1728"/>
      <c r="AA980" s="1728"/>
      <c r="AB980" s="1728"/>
      <c r="AC980" s="1728"/>
      <c r="AD980" s="1728"/>
      <c r="AE980" s="1592"/>
      <c r="AF980" s="1593"/>
      <c r="AG980" s="1593"/>
      <c r="AH980" s="1593"/>
      <c r="AI980" s="1593"/>
      <c r="AJ980" s="1593"/>
      <c r="AK980" s="1594"/>
      <c r="AL980" s="1592"/>
      <c r="AM980" s="1593"/>
      <c r="AN980" s="1593"/>
      <c r="AO980" s="1594"/>
      <c r="AP980" s="1595"/>
      <c r="AQ980" s="1595"/>
      <c r="AR980" s="1595"/>
      <c r="AS980" s="1595"/>
      <c r="AT980" s="1595"/>
      <c r="AU980" s="1595"/>
      <c r="AV980" s="1595"/>
      <c r="AW980" s="1595"/>
      <c r="AX980" s="238" t="s">
        <v>386</v>
      </c>
      <c r="AY980" s="1595"/>
      <c r="AZ980" s="1595"/>
      <c r="BA980" s="1595"/>
      <c r="BB980" s="1595"/>
      <c r="BC980" s="1595"/>
      <c r="BD980" s="1595"/>
      <c r="BE980" s="1595"/>
      <c r="BF980" s="1595"/>
      <c r="BG980" s="45"/>
      <c r="BH980" s="80"/>
      <c r="BI980" s="80"/>
      <c r="BJ980" s="80"/>
    </row>
    <row r="981" spans="1:62" ht="12.95" customHeight="1" x14ac:dyDescent="0.15">
      <c r="A981" s="1641"/>
      <c r="B981" s="1642"/>
      <c r="C981" s="1642"/>
      <c r="D981" s="1642"/>
      <c r="E981" s="1642"/>
      <c r="F981" s="1642"/>
      <c r="G981" s="1642"/>
      <c r="H981" s="963"/>
      <c r="I981" s="964"/>
      <c r="J981" s="964"/>
      <c r="K981" s="964"/>
      <c r="L981" s="964"/>
      <c r="M981" s="964"/>
      <c r="N981" s="965"/>
      <c r="O981" s="1725"/>
      <c r="P981" s="1725"/>
      <c r="Q981" s="1725"/>
      <c r="R981" s="1725"/>
      <c r="S981" s="1725"/>
      <c r="T981" s="1725"/>
      <c r="U981" s="1725"/>
      <c r="V981" s="1725"/>
      <c r="W981" s="1725"/>
      <c r="X981" s="1725"/>
      <c r="Y981" s="1725"/>
      <c r="Z981" s="1725"/>
      <c r="AA981" s="1725"/>
      <c r="AB981" s="1725"/>
      <c r="AC981" s="1725"/>
      <c r="AD981" s="1725"/>
      <c r="AE981" s="1592"/>
      <c r="AF981" s="1593"/>
      <c r="AG981" s="1593"/>
      <c r="AH981" s="1593"/>
      <c r="AI981" s="1593"/>
      <c r="AJ981" s="1593"/>
      <c r="AK981" s="1594"/>
      <c r="AL981" s="1592"/>
      <c r="AM981" s="1593"/>
      <c r="AN981" s="1593"/>
      <c r="AO981" s="1594"/>
      <c r="AP981" s="1595"/>
      <c r="AQ981" s="1595"/>
      <c r="AR981" s="1595"/>
      <c r="AS981" s="1595"/>
      <c r="AT981" s="1595"/>
      <c r="AU981" s="1595"/>
      <c r="AV981" s="1595"/>
      <c r="AW981" s="1595"/>
      <c r="AX981" s="238" t="s">
        <v>386</v>
      </c>
      <c r="AY981" s="1595"/>
      <c r="AZ981" s="1595"/>
      <c r="BA981" s="1595"/>
      <c r="BB981" s="1595"/>
      <c r="BC981" s="1595"/>
      <c r="BD981" s="1595"/>
      <c r="BE981" s="1595"/>
      <c r="BF981" s="1595"/>
      <c r="BG981" s="45"/>
      <c r="BH981" s="80"/>
      <c r="BI981" s="80"/>
      <c r="BJ981" s="80"/>
    </row>
    <row r="982" spans="1:62" ht="12.95" customHeight="1" x14ac:dyDescent="0.15">
      <c r="A982" s="1643"/>
      <c r="B982" s="1644"/>
      <c r="C982" s="1644"/>
      <c r="D982" s="1644"/>
      <c r="E982" s="1644"/>
      <c r="F982" s="1644"/>
      <c r="G982" s="1644"/>
      <c r="H982" s="1722"/>
      <c r="I982" s="1723"/>
      <c r="J982" s="1723"/>
      <c r="K982" s="1723"/>
      <c r="L982" s="1723"/>
      <c r="M982" s="1723"/>
      <c r="N982" s="1724"/>
      <c r="O982" s="1726"/>
      <c r="P982" s="1726"/>
      <c r="Q982" s="1726"/>
      <c r="R982" s="1726"/>
      <c r="S982" s="1726"/>
      <c r="T982" s="1726"/>
      <c r="U982" s="1726"/>
      <c r="V982" s="1726"/>
      <c r="W982" s="1726"/>
      <c r="X982" s="1726"/>
      <c r="Y982" s="1726"/>
      <c r="Z982" s="1726"/>
      <c r="AA982" s="1726"/>
      <c r="AB982" s="1726"/>
      <c r="AC982" s="1726"/>
      <c r="AD982" s="1726"/>
      <c r="AE982" s="1592"/>
      <c r="AF982" s="1593"/>
      <c r="AG982" s="1593"/>
      <c r="AH982" s="1593"/>
      <c r="AI982" s="1593"/>
      <c r="AJ982" s="1593"/>
      <c r="AK982" s="1594"/>
      <c r="AL982" s="1592"/>
      <c r="AM982" s="1593"/>
      <c r="AN982" s="1593"/>
      <c r="AO982" s="1594"/>
      <c r="AP982" s="1595"/>
      <c r="AQ982" s="1595"/>
      <c r="AR982" s="1595"/>
      <c r="AS982" s="1595"/>
      <c r="AT982" s="1595"/>
      <c r="AU982" s="1595"/>
      <c r="AV982" s="1595"/>
      <c r="AW982" s="1595"/>
      <c r="AX982" s="238" t="s">
        <v>386</v>
      </c>
      <c r="AY982" s="1595"/>
      <c r="AZ982" s="1595"/>
      <c r="BA982" s="1595"/>
      <c r="BB982" s="1595"/>
      <c r="BC982" s="1595"/>
      <c r="BD982" s="1595"/>
      <c r="BE982" s="1595"/>
      <c r="BF982" s="1595"/>
      <c r="BG982" s="45"/>
      <c r="BH982" s="80"/>
      <c r="BI982" s="80"/>
      <c r="BJ982" s="80"/>
    </row>
    <row r="983" spans="1:62" ht="12.95" customHeight="1" x14ac:dyDescent="0.15">
      <c r="A983" s="1643"/>
      <c r="B983" s="1644"/>
      <c r="C983" s="1644"/>
      <c r="D983" s="1644"/>
      <c r="E983" s="1644"/>
      <c r="F983" s="1644"/>
      <c r="G983" s="1644"/>
      <c r="H983" s="1722"/>
      <c r="I983" s="1723"/>
      <c r="J983" s="1723"/>
      <c r="K983" s="1723"/>
      <c r="L983" s="1723"/>
      <c r="M983" s="1723"/>
      <c r="N983" s="1724"/>
      <c r="O983" s="1726"/>
      <c r="P983" s="1726"/>
      <c r="Q983" s="1726"/>
      <c r="R983" s="1726"/>
      <c r="S983" s="1726"/>
      <c r="T983" s="1726"/>
      <c r="U983" s="1726"/>
      <c r="V983" s="1726"/>
      <c r="W983" s="1726"/>
      <c r="X983" s="1726"/>
      <c r="Y983" s="1726"/>
      <c r="Z983" s="1726"/>
      <c r="AA983" s="1726"/>
      <c r="AB983" s="1726"/>
      <c r="AC983" s="1726"/>
      <c r="AD983" s="1726"/>
      <c r="AE983" s="1592"/>
      <c r="AF983" s="1593"/>
      <c r="AG983" s="1593"/>
      <c r="AH983" s="1593"/>
      <c r="AI983" s="1593"/>
      <c r="AJ983" s="1593"/>
      <c r="AK983" s="1594"/>
      <c r="AL983" s="1592"/>
      <c r="AM983" s="1593"/>
      <c r="AN983" s="1593"/>
      <c r="AO983" s="1594"/>
      <c r="AP983" s="1595"/>
      <c r="AQ983" s="1595"/>
      <c r="AR983" s="1595"/>
      <c r="AS983" s="1595"/>
      <c r="AT983" s="1595"/>
      <c r="AU983" s="1595"/>
      <c r="AV983" s="1595"/>
      <c r="AW983" s="1595"/>
      <c r="AX983" s="238" t="s">
        <v>386</v>
      </c>
      <c r="AY983" s="1595"/>
      <c r="AZ983" s="1595"/>
      <c r="BA983" s="1595"/>
      <c r="BB983" s="1595"/>
      <c r="BC983" s="1595"/>
      <c r="BD983" s="1595"/>
      <c r="BE983" s="1595"/>
      <c r="BF983" s="1595"/>
      <c r="BG983" s="45"/>
      <c r="BH983" s="80"/>
      <c r="BI983" s="80"/>
      <c r="BJ983" s="80"/>
    </row>
    <row r="984" spans="1:62" ht="12.95" customHeight="1" x14ac:dyDescent="0.15">
      <c r="A984" s="1648"/>
      <c r="B984" s="1649"/>
      <c r="C984" s="1649"/>
      <c r="D984" s="1649"/>
      <c r="E984" s="1649"/>
      <c r="F984" s="1649"/>
      <c r="G984" s="1649"/>
      <c r="H984" s="1722"/>
      <c r="I984" s="1723"/>
      <c r="J984" s="1723"/>
      <c r="K984" s="1723"/>
      <c r="L984" s="1723"/>
      <c r="M984" s="1723"/>
      <c r="N984" s="1724"/>
      <c r="O984" s="1727"/>
      <c r="P984" s="1727"/>
      <c r="Q984" s="1727"/>
      <c r="R984" s="1727"/>
      <c r="S984" s="1727"/>
      <c r="T984" s="1727"/>
      <c r="U984" s="1727"/>
      <c r="V984" s="1727"/>
      <c r="W984" s="1727"/>
      <c r="X984" s="1727"/>
      <c r="Y984" s="1727"/>
      <c r="Z984" s="1727"/>
      <c r="AA984" s="1727"/>
      <c r="AB984" s="1727"/>
      <c r="AC984" s="1727"/>
      <c r="AD984" s="1727"/>
      <c r="AE984" s="1592"/>
      <c r="AF984" s="1593"/>
      <c r="AG984" s="1593"/>
      <c r="AH984" s="1593"/>
      <c r="AI984" s="1593"/>
      <c r="AJ984" s="1593"/>
      <c r="AK984" s="1594"/>
      <c r="AL984" s="1592"/>
      <c r="AM984" s="1593"/>
      <c r="AN984" s="1593"/>
      <c r="AO984" s="1594"/>
      <c r="AP984" s="1595"/>
      <c r="AQ984" s="1595"/>
      <c r="AR984" s="1595"/>
      <c r="AS984" s="1595"/>
      <c r="AT984" s="1595"/>
      <c r="AU984" s="1595"/>
      <c r="AV984" s="1595"/>
      <c r="AW984" s="1595"/>
      <c r="AX984" s="238" t="s">
        <v>386</v>
      </c>
      <c r="AY984" s="1595"/>
      <c r="AZ984" s="1595"/>
      <c r="BA984" s="1595"/>
      <c r="BB984" s="1595"/>
      <c r="BC984" s="1595"/>
      <c r="BD984" s="1595"/>
      <c r="BE984" s="1595"/>
      <c r="BF984" s="1595"/>
      <c r="BG984" s="45"/>
      <c r="BH984" s="80"/>
      <c r="BI984" s="80"/>
      <c r="BJ984" s="80"/>
    </row>
    <row r="985" spans="1:62" ht="12.95" customHeight="1" x14ac:dyDescent="0.15">
      <c r="A985" s="1650"/>
      <c r="B985" s="1651"/>
      <c r="C985" s="1651"/>
      <c r="D985" s="1651"/>
      <c r="E985" s="1651"/>
      <c r="F985" s="1651"/>
      <c r="G985" s="1651"/>
      <c r="H985" s="966"/>
      <c r="I985" s="967"/>
      <c r="J985" s="967"/>
      <c r="K985" s="967"/>
      <c r="L985" s="967"/>
      <c r="M985" s="967"/>
      <c r="N985" s="968"/>
      <c r="O985" s="1728"/>
      <c r="P985" s="1728"/>
      <c r="Q985" s="1728"/>
      <c r="R985" s="1728"/>
      <c r="S985" s="1728"/>
      <c r="T985" s="1728"/>
      <c r="U985" s="1728"/>
      <c r="V985" s="1728"/>
      <c r="W985" s="1728"/>
      <c r="X985" s="1728"/>
      <c r="Y985" s="1728"/>
      <c r="Z985" s="1728"/>
      <c r="AA985" s="1728"/>
      <c r="AB985" s="1728"/>
      <c r="AC985" s="1728"/>
      <c r="AD985" s="1728"/>
      <c r="AE985" s="1592"/>
      <c r="AF985" s="1593"/>
      <c r="AG985" s="1593"/>
      <c r="AH985" s="1593"/>
      <c r="AI985" s="1593"/>
      <c r="AJ985" s="1593"/>
      <c r="AK985" s="1594"/>
      <c r="AL985" s="1592"/>
      <c r="AM985" s="1593"/>
      <c r="AN985" s="1593"/>
      <c r="AO985" s="1594"/>
      <c r="AP985" s="1595"/>
      <c r="AQ985" s="1595"/>
      <c r="AR985" s="1595"/>
      <c r="AS985" s="1595"/>
      <c r="AT985" s="1595"/>
      <c r="AU985" s="1595"/>
      <c r="AV985" s="1595"/>
      <c r="AW985" s="1595"/>
      <c r="AX985" s="238" t="s">
        <v>386</v>
      </c>
      <c r="AY985" s="1595"/>
      <c r="AZ985" s="1595"/>
      <c r="BA985" s="1595"/>
      <c r="BB985" s="1595"/>
      <c r="BC985" s="1595"/>
      <c r="BD985" s="1595"/>
      <c r="BE985" s="1595"/>
      <c r="BF985" s="1595"/>
      <c r="BG985" s="45"/>
      <c r="BH985" s="80"/>
      <c r="BI985" s="80"/>
      <c r="BJ985" s="80"/>
    </row>
    <row r="986" spans="1:62" ht="12.95" customHeight="1" x14ac:dyDescent="0.15">
      <c r="A986" s="1641"/>
      <c r="B986" s="1642"/>
      <c r="C986" s="1642"/>
      <c r="D986" s="1642"/>
      <c r="E986" s="1642"/>
      <c r="F986" s="1642"/>
      <c r="G986" s="1642"/>
      <c r="H986" s="963"/>
      <c r="I986" s="964"/>
      <c r="J986" s="964"/>
      <c r="K986" s="964"/>
      <c r="L986" s="964"/>
      <c r="M986" s="964"/>
      <c r="N986" s="965"/>
      <c r="O986" s="1725"/>
      <c r="P986" s="1725"/>
      <c r="Q986" s="1725"/>
      <c r="R986" s="1725"/>
      <c r="S986" s="1725"/>
      <c r="T986" s="1725"/>
      <c r="U986" s="1725"/>
      <c r="V986" s="1725"/>
      <c r="W986" s="1725"/>
      <c r="X986" s="1725"/>
      <c r="Y986" s="1725"/>
      <c r="Z986" s="1725"/>
      <c r="AA986" s="1725"/>
      <c r="AB986" s="1725"/>
      <c r="AC986" s="1725"/>
      <c r="AD986" s="1725"/>
      <c r="AE986" s="1592"/>
      <c r="AF986" s="1593"/>
      <c r="AG986" s="1593"/>
      <c r="AH986" s="1593"/>
      <c r="AI986" s="1593"/>
      <c r="AJ986" s="1593"/>
      <c r="AK986" s="1594"/>
      <c r="AL986" s="1592"/>
      <c r="AM986" s="1593"/>
      <c r="AN986" s="1593"/>
      <c r="AO986" s="1594"/>
      <c r="AP986" s="1595"/>
      <c r="AQ986" s="1595"/>
      <c r="AR986" s="1595"/>
      <c r="AS986" s="1595"/>
      <c r="AT986" s="1595"/>
      <c r="AU986" s="1595"/>
      <c r="AV986" s="1595"/>
      <c r="AW986" s="1595"/>
      <c r="AX986" s="238" t="s">
        <v>386</v>
      </c>
      <c r="AY986" s="1595"/>
      <c r="AZ986" s="1595"/>
      <c r="BA986" s="1595"/>
      <c r="BB986" s="1595"/>
      <c r="BC986" s="1595"/>
      <c r="BD986" s="1595"/>
      <c r="BE986" s="1595"/>
      <c r="BF986" s="1595"/>
      <c r="BG986" s="45"/>
      <c r="BH986" s="80"/>
      <c r="BI986" s="80"/>
      <c r="BJ986" s="80"/>
    </row>
    <row r="987" spans="1:62" ht="12.95" customHeight="1" x14ac:dyDescent="0.15">
      <c r="A987" s="1643"/>
      <c r="B987" s="1644"/>
      <c r="C987" s="1644"/>
      <c r="D987" s="1644"/>
      <c r="E987" s="1644"/>
      <c r="F987" s="1644"/>
      <c r="G987" s="1644"/>
      <c r="H987" s="1722"/>
      <c r="I987" s="1723"/>
      <c r="J987" s="1723"/>
      <c r="K987" s="1723"/>
      <c r="L987" s="1723"/>
      <c r="M987" s="1723"/>
      <c r="N987" s="1724"/>
      <c r="O987" s="1726"/>
      <c r="P987" s="1726"/>
      <c r="Q987" s="1726"/>
      <c r="R987" s="1726"/>
      <c r="S987" s="1726"/>
      <c r="T987" s="1726"/>
      <c r="U987" s="1726"/>
      <c r="V987" s="1726"/>
      <c r="W987" s="1726"/>
      <c r="X987" s="1726"/>
      <c r="Y987" s="1726"/>
      <c r="Z987" s="1726"/>
      <c r="AA987" s="1726"/>
      <c r="AB987" s="1726"/>
      <c r="AC987" s="1726"/>
      <c r="AD987" s="1726"/>
      <c r="AE987" s="1592"/>
      <c r="AF987" s="1593"/>
      <c r="AG987" s="1593"/>
      <c r="AH987" s="1593"/>
      <c r="AI987" s="1593"/>
      <c r="AJ987" s="1593"/>
      <c r="AK987" s="1594"/>
      <c r="AL987" s="1592"/>
      <c r="AM987" s="1593"/>
      <c r="AN987" s="1593"/>
      <c r="AO987" s="1594"/>
      <c r="AP987" s="1595"/>
      <c r="AQ987" s="1595"/>
      <c r="AR987" s="1595"/>
      <c r="AS987" s="1595"/>
      <c r="AT987" s="1595"/>
      <c r="AU987" s="1595"/>
      <c r="AV987" s="1595"/>
      <c r="AW987" s="1595"/>
      <c r="AX987" s="238" t="s">
        <v>386</v>
      </c>
      <c r="AY987" s="1595"/>
      <c r="AZ987" s="1595"/>
      <c r="BA987" s="1595"/>
      <c r="BB987" s="1595"/>
      <c r="BC987" s="1595"/>
      <c r="BD987" s="1595"/>
      <c r="BE987" s="1595"/>
      <c r="BF987" s="1595"/>
      <c r="BG987" s="45"/>
      <c r="BH987" s="80"/>
      <c r="BI987" s="80"/>
      <c r="BJ987" s="80"/>
    </row>
    <row r="988" spans="1:62" ht="12.95" customHeight="1" x14ac:dyDescent="0.15">
      <c r="A988" s="1643"/>
      <c r="B988" s="1644"/>
      <c r="C988" s="1644"/>
      <c r="D988" s="1644"/>
      <c r="E988" s="1644"/>
      <c r="F988" s="1644"/>
      <c r="G988" s="1644"/>
      <c r="H988" s="1722"/>
      <c r="I988" s="1723"/>
      <c r="J988" s="1723"/>
      <c r="K988" s="1723"/>
      <c r="L988" s="1723"/>
      <c r="M988" s="1723"/>
      <c r="N988" s="1724"/>
      <c r="O988" s="1726"/>
      <c r="P988" s="1726"/>
      <c r="Q988" s="1726"/>
      <c r="R988" s="1726"/>
      <c r="S988" s="1726"/>
      <c r="T988" s="1726"/>
      <c r="U988" s="1726"/>
      <c r="V988" s="1726"/>
      <c r="W988" s="1726"/>
      <c r="X988" s="1726"/>
      <c r="Y988" s="1726"/>
      <c r="Z988" s="1726"/>
      <c r="AA988" s="1726"/>
      <c r="AB988" s="1726"/>
      <c r="AC988" s="1726"/>
      <c r="AD988" s="1726"/>
      <c r="AE988" s="1592"/>
      <c r="AF988" s="1593"/>
      <c r="AG988" s="1593"/>
      <c r="AH988" s="1593"/>
      <c r="AI988" s="1593"/>
      <c r="AJ988" s="1593"/>
      <c r="AK988" s="1594"/>
      <c r="AL988" s="1592"/>
      <c r="AM988" s="1593"/>
      <c r="AN988" s="1593"/>
      <c r="AO988" s="1594"/>
      <c r="AP988" s="1595"/>
      <c r="AQ988" s="1595"/>
      <c r="AR988" s="1595"/>
      <c r="AS988" s="1595"/>
      <c r="AT988" s="1595"/>
      <c r="AU988" s="1595"/>
      <c r="AV988" s="1595"/>
      <c r="AW988" s="1595"/>
      <c r="AX988" s="238" t="s">
        <v>386</v>
      </c>
      <c r="AY988" s="1595"/>
      <c r="AZ988" s="1595"/>
      <c r="BA988" s="1595"/>
      <c r="BB988" s="1595"/>
      <c r="BC988" s="1595"/>
      <c r="BD988" s="1595"/>
      <c r="BE988" s="1595"/>
      <c r="BF988" s="1595"/>
      <c r="BG988" s="45"/>
      <c r="BH988" s="80"/>
      <c r="BI988" s="80"/>
      <c r="BJ988" s="80"/>
    </row>
    <row r="989" spans="1:62" ht="12.95" customHeight="1" x14ac:dyDescent="0.15">
      <c r="A989" s="1648"/>
      <c r="B989" s="1649"/>
      <c r="C989" s="1649"/>
      <c r="D989" s="1649"/>
      <c r="E989" s="1649"/>
      <c r="F989" s="1649"/>
      <c r="G989" s="1649"/>
      <c r="H989" s="1722"/>
      <c r="I989" s="1723"/>
      <c r="J989" s="1723"/>
      <c r="K989" s="1723"/>
      <c r="L989" s="1723"/>
      <c r="M989" s="1723"/>
      <c r="N989" s="1724"/>
      <c r="O989" s="1727"/>
      <c r="P989" s="1727"/>
      <c r="Q989" s="1727"/>
      <c r="R989" s="1727"/>
      <c r="S989" s="1727"/>
      <c r="T989" s="1727"/>
      <c r="U989" s="1727"/>
      <c r="V989" s="1727"/>
      <c r="W989" s="1727"/>
      <c r="X989" s="1727"/>
      <c r="Y989" s="1727"/>
      <c r="Z989" s="1727"/>
      <c r="AA989" s="1727"/>
      <c r="AB989" s="1727"/>
      <c r="AC989" s="1727"/>
      <c r="AD989" s="1727"/>
      <c r="AE989" s="1592"/>
      <c r="AF989" s="1593"/>
      <c r="AG989" s="1593"/>
      <c r="AH989" s="1593"/>
      <c r="AI989" s="1593"/>
      <c r="AJ989" s="1593"/>
      <c r="AK989" s="1594"/>
      <c r="AL989" s="1592"/>
      <c r="AM989" s="1593"/>
      <c r="AN989" s="1593"/>
      <c r="AO989" s="1594"/>
      <c r="AP989" s="1595"/>
      <c r="AQ989" s="1595"/>
      <c r="AR989" s="1595"/>
      <c r="AS989" s="1595"/>
      <c r="AT989" s="1595"/>
      <c r="AU989" s="1595"/>
      <c r="AV989" s="1595"/>
      <c r="AW989" s="1595"/>
      <c r="AX989" s="238" t="s">
        <v>386</v>
      </c>
      <c r="AY989" s="1595"/>
      <c r="AZ989" s="1595"/>
      <c r="BA989" s="1595"/>
      <c r="BB989" s="1595"/>
      <c r="BC989" s="1595"/>
      <c r="BD989" s="1595"/>
      <c r="BE989" s="1595"/>
      <c r="BF989" s="1595"/>
      <c r="BG989" s="45"/>
      <c r="BH989" s="80"/>
      <c r="BI989" s="80"/>
      <c r="BJ989" s="80"/>
    </row>
    <row r="990" spans="1:62" ht="12.95" customHeight="1" x14ac:dyDescent="0.15">
      <c r="A990" s="1650"/>
      <c r="B990" s="1651"/>
      <c r="C990" s="1651"/>
      <c r="D990" s="1651"/>
      <c r="E990" s="1651"/>
      <c r="F990" s="1651"/>
      <c r="G990" s="1651"/>
      <c r="H990" s="966"/>
      <c r="I990" s="967"/>
      <c r="J990" s="967"/>
      <c r="K990" s="967"/>
      <c r="L990" s="967"/>
      <c r="M990" s="967"/>
      <c r="N990" s="968"/>
      <c r="O990" s="1728"/>
      <c r="P990" s="1728"/>
      <c r="Q990" s="1728"/>
      <c r="R990" s="1728"/>
      <c r="S990" s="1728"/>
      <c r="T990" s="1728"/>
      <c r="U990" s="1728"/>
      <c r="V990" s="1728"/>
      <c r="W990" s="1728"/>
      <c r="X990" s="1728"/>
      <c r="Y990" s="1728"/>
      <c r="Z990" s="1728"/>
      <c r="AA990" s="1728"/>
      <c r="AB990" s="1728"/>
      <c r="AC990" s="1728"/>
      <c r="AD990" s="1728"/>
      <c r="AE990" s="1592"/>
      <c r="AF990" s="1593"/>
      <c r="AG990" s="1593"/>
      <c r="AH990" s="1593"/>
      <c r="AI990" s="1593"/>
      <c r="AJ990" s="1593"/>
      <c r="AK990" s="1594"/>
      <c r="AL990" s="1592"/>
      <c r="AM990" s="1593"/>
      <c r="AN990" s="1593"/>
      <c r="AO990" s="1594"/>
      <c r="AP990" s="1595"/>
      <c r="AQ990" s="1595"/>
      <c r="AR990" s="1595"/>
      <c r="AS990" s="1595"/>
      <c r="AT990" s="1595"/>
      <c r="AU990" s="1595"/>
      <c r="AV990" s="1595"/>
      <c r="AW990" s="1595"/>
      <c r="AX990" s="238" t="s">
        <v>386</v>
      </c>
      <c r="AY990" s="1595"/>
      <c r="AZ990" s="1595"/>
      <c r="BA990" s="1595"/>
      <c r="BB990" s="1595"/>
      <c r="BC990" s="1595"/>
      <c r="BD990" s="1595"/>
      <c r="BE990" s="1595"/>
      <c r="BF990" s="1595"/>
      <c r="BG990" s="45"/>
      <c r="BH990" s="80"/>
      <c r="BI990" s="80"/>
      <c r="BJ990" s="80"/>
    </row>
    <row r="991" spans="1:62" ht="12.95" customHeight="1" x14ac:dyDescent="0.15">
      <c r="A991" s="1641"/>
      <c r="B991" s="1642"/>
      <c r="C991" s="1642"/>
      <c r="D991" s="1642"/>
      <c r="E991" s="1642"/>
      <c r="F991" s="1642"/>
      <c r="G991" s="1642"/>
      <c r="H991" s="963"/>
      <c r="I991" s="964"/>
      <c r="J991" s="964"/>
      <c r="K991" s="964"/>
      <c r="L991" s="964"/>
      <c r="M991" s="964"/>
      <c r="N991" s="965"/>
      <c r="O991" s="1725"/>
      <c r="P991" s="1725"/>
      <c r="Q991" s="1725"/>
      <c r="R991" s="1725"/>
      <c r="S991" s="1725"/>
      <c r="T991" s="1725"/>
      <c r="U991" s="1725"/>
      <c r="V991" s="1725"/>
      <c r="W991" s="1725"/>
      <c r="X991" s="1725"/>
      <c r="Y991" s="1725"/>
      <c r="Z991" s="1725"/>
      <c r="AA991" s="1725"/>
      <c r="AB991" s="1725"/>
      <c r="AC991" s="1725"/>
      <c r="AD991" s="1725"/>
      <c r="AE991" s="1592"/>
      <c r="AF991" s="1593"/>
      <c r="AG991" s="1593"/>
      <c r="AH991" s="1593"/>
      <c r="AI991" s="1593"/>
      <c r="AJ991" s="1593"/>
      <c r="AK991" s="1594"/>
      <c r="AL991" s="1592"/>
      <c r="AM991" s="1593"/>
      <c r="AN991" s="1593"/>
      <c r="AO991" s="1594"/>
      <c r="AP991" s="1595"/>
      <c r="AQ991" s="1595"/>
      <c r="AR991" s="1595"/>
      <c r="AS991" s="1595"/>
      <c r="AT991" s="1595"/>
      <c r="AU991" s="1595"/>
      <c r="AV991" s="1595"/>
      <c r="AW991" s="1595"/>
      <c r="AX991" s="238" t="s">
        <v>386</v>
      </c>
      <c r="AY991" s="1595"/>
      <c r="AZ991" s="1595"/>
      <c r="BA991" s="1595"/>
      <c r="BB991" s="1595"/>
      <c r="BC991" s="1595"/>
      <c r="BD991" s="1595"/>
      <c r="BE991" s="1595"/>
      <c r="BF991" s="1595"/>
      <c r="BG991" s="45"/>
      <c r="BH991" s="80"/>
      <c r="BI991" s="80"/>
      <c r="BJ991" s="80"/>
    </row>
    <row r="992" spans="1:62" ht="12.95" customHeight="1" x14ac:dyDescent="0.15">
      <c r="A992" s="1643"/>
      <c r="B992" s="1644"/>
      <c r="C992" s="1644"/>
      <c r="D992" s="1644"/>
      <c r="E992" s="1644"/>
      <c r="F992" s="1644"/>
      <c r="G992" s="1644"/>
      <c r="H992" s="1722"/>
      <c r="I992" s="1723"/>
      <c r="J992" s="1723"/>
      <c r="K992" s="1723"/>
      <c r="L992" s="1723"/>
      <c r="M992" s="1723"/>
      <c r="N992" s="1724"/>
      <c r="O992" s="1726"/>
      <c r="P992" s="1726"/>
      <c r="Q992" s="1726"/>
      <c r="R992" s="1726"/>
      <c r="S992" s="1726"/>
      <c r="T992" s="1726"/>
      <c r="U992" s="1726"/>
      <c r="V992" s="1726"/>
      <c r="W992" s="1726"/>
      <c r="X992" s="1726"/>
      <c r="Y992" s="1726"/>
      <c r="Z992" s="1726"/>
      <c r="AA992" s="1726"/>
      <c r="AB992" s="1726"/>
      <c r="AC992" s="1726"/>
      <c r="AD992" s="1726"/>
      <c r="AE992" s="1592"/>
      <c r="AF992" s="1593"/>
      <c r="AG992" s="1593"/>
      <c r="AH992" s="1593"/>
      <c r="AI992" s="1593"/>
      <c r="AJ992" s="1593"/>
      <c r="AK992" s="1594"/>
      <c r="AL992" s="1592"/>
      <c r="AM992" s="1593"/>
      <c r="AN992" s="1593"/>
      <c r="AO992" s="1594"/>
      <c r="AP992" s="1595"/>
      <c r="AQ992" s="1595"/>
      <c r="AR992" s="1595"/>
      <c r="AS992" s="1595"/>
      <c r="AT992" s="1595"/>
      <c r="AU992" s="1595"/>
      <c r="AV992" s="1595"/>
      <c r="AW992" s="1595"/>
      <c r="AX992" s="238" t="s">
        <v>386</v>
      </c>
      <c r="AY992" s="1595"/>
      <c r="AZ992" s="1595"/>
      <c r="BA992" s="1595"/>
      <c r="BB992" s="1595"/>
      <c r="BC992" s="1595"/>
      <c r="BD992" s="1595"/>
      <c r="BE992" s="1595"/>
      <c r="BF992" s="1595"/>
      <c r="BG992" s="45"/>
      <c r="BH992" s="80"/>
      <c r="BI992" s="80"/>
      <c r="BJ992" s="80"/>
    </row>
    <row r="993" spans="1:62" ht="12.95" customHeight="1" x14ac:dyDescent="0.15">
      <c r="A993" s="1643"/>
      <c r="B993" s="1644"/>
      <c r="C993" s="1644"/>
      <c r="D993" s="1644"/>
      <c r="E993" s="1644"/>
      <c r="F993" s="1644"/>
      <c r="G993" s="1644"/>
      <c r="H993" s="1722"/>
      <c r="I993" s="1723"/>
      <c r="J993" s="1723"/>
      <c r="K993" s="1723"/>
      <c r="L993" s="1723"/>
      <c r="M993" s="1723"/>
      <c r="N993" s="1724"/>
      <c r="O993" s="1726"/>
      <c r="P993" s="1726"/>
      <c r="Q993" s="1726"/>
      <c r="R993" s="1726"/>
      <c r="S993" s="1726"/>
      <c r="T993" s="1726"/>
      <c r="U993" s="1726"/>
      <c r="V993" s="1726"/>
      <c r="W993" s="1726"/>
      <c r="X993" s="1726"/>
      <c r="Y993" s="1726"/>
      <c r="Z993" s="1726"/>
      <c r="AA993" s="1726"/>
      <c r="AB993" s="1726"/>
      <c r="AC993" s="1726"/>
      <c r="AD993" s="1726"/>
      <c r="AE993" s="1592"/>
      <c r="AF993" s="1593"/>
      <c r="AG993" s="1593"/>
      <c r="AH993" s="1593"/>
      <c r="AI993" s="1593"/>
      <c r="AJ993" s="1593"/>
      <c r="AK993" s="1594"/>
      <c r="AL993" s="1592"/>
      <c r="AM993" s="1593"/>
      <c r="AN993" s="1593"/>
      <c r="AO993" s="1594"/>
      <c r="AP993" s="1595"/>
      <c r="AQ993" s="1595"/>
      <c r="AR993" s="1595"/>
      <c r="AS993" s="1595"/>
      <c r="AT993" s="1595"/>
      <c r="AU993" s="1595"/>
      <c r="AV993" s="1595"/>
      <c r="AW993" s="1595"/>
      <c r="AX993" s="238" t="s">
        <v>386</v>
      </c>
      <c r="AY993" s="1595"/>
      <c r="AZ993" s="1595"/>
      <c r="BA993" s="1595"/>
      <c r="BB993" s="1595"/>
      <c r="BC993" s="1595"/>
      <c r="BD993" s="1595"/>
      <c r="BE993" s="1595"/>
      <c r="BF993" s="1595"/>
      <c r="BG993" s="45"/>
      <c r="BH993" s="80"/>
      <c r="BI993" s="80"/>
      <c r="BJ993" s="80"/>
    </row>
    <row r="994" spans="1:62" ht="12.95" customHeight="1" x14ac:dyDescent="0.15">
      <c r="A994" s="1648"/>
      <c r="B994" s="1649"/>
      <c r="C994" s="1649"/>
      <c r="D994" s="1649"/>
      <c r="E994" s="1649"/>
      <c r="F994" s="1649"/>
      <c r="G994" s="1649"/>
      <c r="H994" s="1722"/>
      <c r="I994" s="1723"/>
      <c r="J994" s="1723"/>
      <c r="K994" s="1723"/>
      <c r="L994" s="1723"/>
      <c r="M994" s="1723"/>
      <c r="N994" s="1724"/>
      <c r="O994" s="1727"/>
      <c r="P994" s="1727"/>
      <c r="Q994" s="1727"/>
      <c r="R994" s="1727"/>
      <c r="S994" s="1727"/>
      <c r="T994" s="1727"/>
      <c r="U994" s="1727"/>
      <c r="V994" s="1727"/>
      <c r="W994" s="1727"/>
      <c r="X994" s="1727"/>
      <c r="Y994" s="1727"/>
      <c r="Z994" s="1727"/>
      <c r="AA994" s="1727"/>
      <c r="AB994" s="1727"/>
      <c r="AC994" s="1727"/>
      <c r="AD994" s="1727"/>
      <c r="AE994" s="1592"/>
      <c r="AF994" s="1593"/>
      <c r="AG994" s="1593"/>
      <c r="AH994" s="1593"/>
      <c r="AI994" s="1593"/>
      <c r="AJ994" s="1593"/>
      <c r="AK994" s="1594"/>
      <c r="AL994" s="1592"/>
      <c r="AM994" s="1593"/>
      <c r="AN994" s="1593"/>
      <c r="AO994" s="1594"/>
      <c r="AP994" s="1595"/>
      <c r="AQ994" s="1595"/>
      <c r="AR994" s="1595"/>
      <c r="AS994" s="1595"/>
      <c r="AT994" s="1595"/>
      <c r="AU994" s="1595"/>
      <c r="AV994" s="1595"/>
      <c r="AW994" s="1595"/>
      <c r="AX994" s="238" t="s">
        <v>386</v>
      </c>
      <c r="AY994" s="1595"/>
      <c r="AZ994" s="1595"/>
      <c r="BA994" s="1595"/>
      <c r="BB994" s="1595"/>
      <c r="BC994" s="1595"/>
      <c r="BD994" s="1595"/>
      <c r="BE994" s="1595"/>
      <c r="BF994" s="1595"/>
      <c r="BG994" s="45"/>
      <c r="BH994" s="80"/>
      <c r="BI994" s="80"/>
      <c r="BJ994" s="80"/>
    </row>
    <row r="995" spans="1:62" ht="12.95" customHeight="1" x14ac:dyDescent="0.15">
      <c r="A995" s="1650"/>
      <c r="B995" s="1651"/>
      <c r="C995" s="1651"/>
      <c r="D995" s="1651"/>
      <c r="E995" s="1651"/>
      <c r="F995" s="1651"/>
      <c r="G995" s="1651"/>
      <c r="H995" s="966"/>
      <c r="I995" s="967"/>
      <c r="J995" s="967"/>
      <c r="K995" s="967"/>
      <c r="L995" s="967"/>
      <c r="M995" s="967"/>
      <c r="N995" s="968"/>
      <c r="O995" s="1728"/>
      <c r="P995" s="1728"/>
      <c r="Q995" s="1728"/>
      <c r="R995" s="1728"/>
      <c r="S995" s="1728"/>
      <c r="T995" s="1728"/>
      <c r="U995" s="1728"/>
      <c r="V995" s="1728"/>
      <c r="W995" s="1728"/>
      <c r="X995" s="1728"/>
      <c r="Y995" s="1728"/>
      <c r="Z995" s="1728"/>
      <c r="AA995" s="1728"/>
      <c r="AB995" s="1728"/>
      <c r="AC995" s="1728"/>
      <c r="AD995" s="1728"/>
      <c r="AE995" s="1592"/>
      <c r="AF995" s="1593"/>
      <c r="AG995" s="1593"/>
      <c r="AH995" s="1593"/>
      <c r="AI995" s="1593"/>
      <c r="AJ995" s="1593"/>
      <c r="AK995" s="1594"/>
      <c r="AL995" s="1592"/>
      <c r="AM995" s="1593"/>
      <c r="AN995" s="1593"/>
      <c r="AO995" s="1594"/>
      <c r="AP995" s="1595"/>
      <c r="AQ995" s="1595"/>
      <c r="AR995" s="1595"/>
      <c r="AS995" s="1595"/>
      <c r="AT995" s="1595"/>
      <c r="AU995" s="1595"/>
      <c r="AV995" s="1595"/>
      <c r="AW995" s="1595"/>
      <c r="AX995" s="238" t="s">
        <v>386</v>
      </c>
      <c r="AY995" s="1595"/>
      <c r="AZ995" s="1595"/>
      <c r="BA995" s="1595"/>
      <c r="BB995" s="1595"/>
      <c r="BC995" s="1595"/>
      <c r="BD995" s="1595"/>
      <c r="BE995" s="1595"/>
      <c r="BF995" s="1595"/>
      <c r="BG995" s="45"/>
      <c r="BH995" s="80"/>
      <c r="BI995" s="80"/>
      <c r="BJ995" s="80"/>
    </row>
    <row r="996" spans="1:62" ht="12.95" customHeight="1" x14ac:dyDescent="0.15">
      <c r="A996" s="1641"/>
      <c r="B996" s="1642"/>
      <c r="C996" s="1642"/>
      <c r="D996" s="1642"/>
      <c r="E996" s="1642"/>
      <c r="F996" s="1642"/>
      <c r="G996" s="1642"/>
      <c r="H996" s="963"/>
      <c r="I996" s="964"/>
      <c r="J996" s="964"/>
      <c r="K996" s="964"/>
      <c r="L996" s="964"/>
      <c r="M996" s="964"/>
      <c r="N996" s="965"/>
      <c r="O996" s="1725"/>
      <c r="P996" s="1725"/>
      <c r="Q996" s="1725"/>
      <c r="R996" s="1725"/>
      <c r="S996" s="1725"/>
      <c r="T996" s="1725"/>
      <c r="U996" s="1725"/>
      <c r="V996" s="1725"/>
      <c r="W996" s="1725"/>
      <c r="X996" s="1725"/>
      <c r="Y996" s="1725"/>
      <c r="Z996" s="1725"/>
      <c r="AA996" s="1725"/>
      <c r="AB996" s="1725"/>
      <c r="AC996" s="1725"/>
      <c r="AD996" s="1725"/>
      <c r="AE996" s="1592"/>
      <c r="AF996" s="1593"/>
      <c r="AG996" s="1593"/>
      <c r="AH996" s="1593"/>
      <c r="AI996" s="1593"/>
      <c r="AJ996" s="1593"/>
      <c r="AK996" s="1594"/>
      <c r="AL996" s="1592"/>
      <c r="AM996" s="1593"/>
      <c r="AN996" s="1593"/>
      <c r="AO996" s="1594"/>
      <c r="AP996" s="1595"/>
      <c r="AQ996" s="1595"/>
      <c r="AR996" s="1595"/>
      <c r="AS996" s="1595"/>
      <c r="AT996" s="1595"/>
      <c r="AU996" s="1595"/>
      <c r="AV996" s="1595"/>
      <c r="AW996" s="1595"/>
      <c r="AX996" s="238" t="s">
        <v>386</v>
      </c>
      <c r="AY996" s="1595"/>
      <c r="AZ996" s="1595"/>
      <c r="BA996" s="1595"/>
      <c r="BB996" s="1595"/>
      <c r="BC996" s="1595"/>
      <c r="BD996" s="1595"/>
      <c r="BE996" s="1595"/>
      <c r="BF996" s="1595"/>
      <c r="BG996" s="45"/>
      <c r="BH996" s="80"/>
      <c r="BI996" s="80"/>
      <c r="BJ996" s="80"/>
    </row>
    <row r="997" spans="1:62" ht="12.95" customHeight="1" x14ac:dyDescent="0.15">
      <c r="A997" s="1643"/>
      <c r="B997" s="1644"/>
      <c r="C997" s="1644"/>
      <c r="D997" s="1644"/>
      <c r="E997" s="1644"/>
      <c r="F997" s="1644"/>
      <c r="G997" s="1644"/>
      <c r="H997" s="1722"/>
      <c r="I997" s="1723"/>
      <c r="J997" s="1723"/>
      <c r="K997" s="1723"/>
      <c r="L997" s="1723"/>
      <c r="M997" s="1723"/>
      <c r="N997" s="1724"/>
      <c r="O997" s="1726"/>
      <c r="P997" s="1726"/>
      <c r="Q997" s="1726"/>
      <c r="R997" s="1726"/>
      <c r="S997" s="1726"/>
      <c r="T997" s="1726"/>
      <c r="U997" s="1726"/>
      <c r="V997" s="1726"/>
      <c r="W997" s="1726"/>
      <c r="X997" s="1726"/>
      <c r="Y997" s="1726"/>
      <c r="Z997" s="1726"/>
      <c r="AA997" s="1726"/>
      <c r="AB997" s="1726"/>
      <c r="AC997" s="1726"/>
      <c r="AD997" s="1726"/>
      <c r="AE997" s="1592"/>
      <c r="AF997" s="1593"/>
      <c r="AG997" s="1593"/>
      <c r="AH997" s="1593"/>
      <c r="AI997" s="1593"/>
      <c r="AJ997" s="1593"/>
      <c r="AK997" s="1594"/>
      <c r="AL997" s="1592"/>
      <c r="AM997" s="1593"/>
      <c r="AN997" s="1593"/>
      <c r="AO997" s="1594"/>
      <c r="AP997" s="1595"/>
      <c r="AQ997" s="1595"/>
      <c r="AR997" s="1595"/>
      <c r="AS997" s="1595"/>
      <c r="AT997" s="1595"/>
      <c r="AU997" s="1595"/>
      <c r="AV997" s="1595"/>
      <c r="AW997" s="1595"/>
      <c r="AX997" s="238" t="s">
        <v>386</v>
      </c>
      <c r="AY997" s="1595"/>
      <c r="AZ997" s="1595"/>
      <c r="BA997" s="1595"/>
      <c r="BB997" s="1595"/>
      <c r="BC997" s="1595"/>
      <c r="BD997" s="1595"/>
      <c r="BE997" s="1595"/>
      <c r="BF997" s="1595"/>
      <c r="BG997" s="45"/>
      <c r="BH997" s="80"/>
      <c r="BI997" s="80"/>
      <c r="BJ997" s="80"/>
    </row>
    <row r="998" spans="1:62" ht="12.95" customHeight="1" x14ac:dyDescent="0.15">
      <c r="A998" s="1643"/>
      <c r="B998" s="1644"/>
      <c r="C998" s="1644"/>
      <c r="D998" s="1644"/>
      <c r="E998" s="1644"/>
      <c r="F998" s="1644"/>
      <c r="G998" s="1644"/>
      <c r="H998" s="1722"/>
      <c r="I998" s="1723"/>
      <c r="J998" s="1723"/>
      <c r="K998" s="1723"/>
      <c r="L998" s="1723"/>
      <c r="M998" s="1723"/>
      <c r="N998" s="1724"/>
      <c r="O998" s="1726"/>
      <c r="P998" s="1726"/>
      <c r="Q998" s="1726"/>
      <c r="R998" s="1726"/>
      <c r="S998" s="1726"/>
      <c r="T998" s="1726"/>
      <c r="U998" s="1726"/>
      <c r="V998" s="1726"/>
      <c r="W998" s="1726"/>
      <c r="X998" s="1726"/>
      <c r="Y998" s="1726"/>
      <c r="Z998" s="1726"/>
      <c r="AA998" s="1726"/>
      <c r="AB998" s="1726"/>
      <c r="AC998" s="1726"/>
      <c r="AD998" s="1726"/>
      <c r="AE998" s="1592"/>
      <c r="AF998" s="1593"/>
      <c r="AG998" s="1593"/>
      <c r="AH998" s="1593"/>
      <c r="AI998" s="1593"/>
      <c r="AJ998" s="1593"/>
      <c r="AK998" s="1594"/>
      <c r="AL998" s="1592"/>
      <c r="AM998" s="1593"/>
      <c r="AN998" s="1593"/>
      <c r="AO998" s="1594"/>
      <c r="AP998" s="1595"/>
      <c r="AQ998" s="1595"/>
      <c r="AR998" s="1595"/>
      <c r="AS998" s="1595"/>
      <c r="AT998" s="1595"/>
      <c r="AU998" s="1595"/>
      <c r="AV998" s="1595"/>
      <c r="AW998" s="1595"/>
      <c r="AX998" s="238" t="s">
        <v>386</v>
      </c>
      <c r="AY998" s="1595"/>
      <c r="AZ998" s="1595"/>
      <c r="BA998" s="1595"/>
      <c r="BB998" s="1595"/>
      <c r="BC998" s="1595"/>
      <c r="BD998" s="1595"/>
      <c r="BE998" s="1595"/>
      <c r="BF998" s="1595"/>
      <c r="BG998" s="45"/>
      <c r="BH998" s="80"/>
      <c r="BI998" s="80"/>
      <c r="BJ998" s="80"/>
    </row>
    <row r="999" spans="1:62" ht="12.95" customHeight="1" x14ac:dyDescent="0.15">
      <c r="A999" s="1648"/>
      <c r="B999" s="1649"/>
      <c r="C999" s="1649"/>
      <c r="D999" s="1649"/>
      <c r="E999" s="1649"/>
      <c r="F999" s="1649"/>
      <c r="G999" s="1649"/>
      <c r="H999" s="1722"/>
      <c r="I999" s="1723"/>
      <c r="J999" s="1723"/>
      <c r="K999" s="1723"/>
      <c r="L999" s="1723"/>
      <c r="M999" s="1723"/>
      <c r="N999" s="1724"/>
      <c r="O999" s="1727"/>
      <c r="P999" s="1727"/>
      <c r="Q999" s="1727"/>
      <c r="R999" s="1727"/>
      <c r="S999" s="1727"/>
      <c r="T999" s="1727"/>
      <c r="U999" s="1727"/>
      <c r="V999" s="1727"/>
      <c r="W999" s="1727"/>
      <c r="X999" s="1727"/>
      <c r="Y999" s="1727"/>
      <c r="Z999" s="1727"/>
      <c r="AA999" s="1727"/>
      <c r="AB999" s="1727"/>
      <c r="AC999" s="1727"/>
      <c r="AD999" s="1727"/>
      <c r="AE999" s="1592"/>
      <c r="AF999" s="1593"/>
      <c r="AG999" s="1593"/>
      <c r="AH999" s="1593"/>
      <c r="AI999" s="1593"/>
      <c r="AJ999" s="1593"/>
      <c r="AK999" s="1594"/>
      <c r="AL999" s="1592"/>
      <c r="AM999" s="1593"/>
      <c r="AN999" s="1593"/>
      <c r="AO999" s="1594"/>
      <c r="AP999" s="1595"/>
      <c r="AQ999" s="1595"/>
      <c r="AR999" s="1595"/>
      <c r="AS999" s="1595"/>
      <c r="AT999" s="1595"/>
      <c r="AU999" s="1595"/>
      <c r="AV999" s="1595"/>
      <c r="AW999" s="1595"/>
      <c r="AX999" s="238" t="s">
        <v>386</v>
      </c>
      <c r="AY999" s="1595"/>
      <c r="AZ999" s="1595"/>
      <c r="BA999" s="1595"/>
      <c r="BB999" s="1595"/>
      <c r="BC999" s="1595"/>
      <c r="BD999" s="1595"/>
      <c r="BE999" s="1595"/>
      <c r="BF999" s="1595"/>
      <c r="BG999" s="45"/>
      <c r="BH999" s="80"/>
      <c r="BI999" s="80"/>
      <c r="BJ999" s="80"/>
    </row>
    <row r="1000" spans="1:62" ht="12.95" customHeight="1" x14ac:dyDescent="0.15">
      <c r="A1000" s="1650"/>
      <c r="B1000" s="1651"/>
      <c r="C1000" s="1651"/>
      <c r="D1000" s="1651"/>
      <c r="E1000" s="1651"/>
      <c r="F1000" s="1651"/>
      <c r="G1000" s="1651"/>
      <c r="H1000" s="966"/>
      <c r="I1000" s="967"/>
      <c r="J1000" s="967"/>
      <c r="K1000" s="967"/>
      <c r="L1000" s="967"/>
      <c r="M1000" s="967"/>
      <c r="N1000" s="968"/>
      <c r="O1000" s="1728"/>
      <c r="P1000" s="1728"/>
      <c r="Q1000" s="1728"/>
      <c r="R1000" s="1728"/>
      <c r="S1000" s="1728"/>
      <c r="T1000" s="1728"/>
      <c r="U1000" s="1728"/>
      <c r="V1000" s="1728"/>
      <c r="W1000" s="1728"/>
      <c r="X1000" s="1728"/>
      <c r="Y1000" s="1728"/>
      <c r="Z1000" s="1728"/>
      <c r="AA1000" s="1728"/>
      <c r="AB1000" s="1728"/>
      <c r="AC1000" s="1728"/>
      <c r="AD1000" s="1728"/>
      <c r="AE1000" s="1592"/>
      <c r="AF1000" s="1593"/>
      <c r="AG1000" s="1593"/>
      <c r="AH1000" s="1593"/>
      <c r="AI1000" s="1593"/>
      <c r="AJ1000" s="1593"/>
      <c r="AK1000" s="1594"/>
      <c r="AL1000" s="1592"/>
      <c r="AM1000" s="1593"/>
      <c r="AN1000" s="1593"/>
      <c r="AO1000" s="1594"/>
      <c r="AP1000" s="1595"/>
      <c r="AQ1000" s="1595"/>
      <c r="AR1000" s="1595"/>
      <c r="AS1000" s="1595"/>
      <c r="AT1000" s="1595"/>
      <c r="AU1000" s="1595"/>
      <c r="AV1000" s="1595"/>
      <c r="AW1000" s="1595"/>
      <c r="AX1000" s="238" t="s">
        <v>386</v>
      </c>
      <c r="AY1000" s="1595"/>
      <c r="AZ1000" s="1595"/>
      <c r="BA1000" s="1595"/>
      <c r="BB1000" s="1595"/>
      <c r="BC1000" s="1595"/>
      <c r="BD1000" s="1595"/>
      <c r="BE1000" s="1595"/>
      <c r="BF1000" s="1595"/>
      <c r="BG1000" s="45"/>
      <c r="BH1000" s="80"/>
      <c r="BI1000" s="80"/>
      <c r="BJ1000" s="80"/>
    </row>
    <row r="1001" spans="1:62" ht="12.95" customHeight="1" x14ac:dyDescent="0.15">
      <c r="A1001" s="1641"/>
      <c r="B1001" s="1642"/>
      <c r="C1001" s="1642"/>
      <c r="D1001" s="1642"/>
      <c r="E1001" s="1642"/>
      <c r="F1001" s="1642"/>
      <c r="G1001" s="1642"/>
      <c r="H1001" s="963"/>
      <c r="I1001" s="964"/>
      <c r="J1001" s="964"/>
      <c r="K1001" s="964"/>
      <c r="L1001" s="964"/>
      <c r="M1001" s="964"/>
      <c r="N1001" s="965"/>
      <c r="O1001" s="1725"/>
      <c r="P1001" s="1725"/>
      <c r="Q1001" s="1725"/>
      <c r="R1001" s="1725"/>
      <c r="S1001" s="1725"/>
      <c r="T1001" s="1725"/>
      <c r="U1001" s="1725"/>
      <c r="V1001" s="1725"/>
      <c r="W1001" s="1725"/>
      <c r="X1001" s="1725"/>
      <c r="Y1001" s="1725"/>
      <c r="Z1001" s="1725"/>
      <c r="AA1001" s="1725"/>
      <c r="AB1001" s="1725"/>
      <c r="AC1001" s="1725"/>
      <c r="AD1001" s="1725"/>
      <c r="AE1001" s="1592"/>
      <c r="AF1001" s="1593"/>
      <c r="AG1001" s="1593"/>
      <c r="AH1001" s="1593"/>
      <c r="AI1001" s="1593"/>
      <c r="AJ1001" s="1593"/>
      <c r="AK1001" s="1594"/>
      <c r="AL1001" s="1592"/>
      <c r="AM1001" s="1593"/>
      <c r="AN1001" s="1593"/>
      <c r="AO1001" s="1594"/>
      <c r="AP1001" s="1595"/>
      <c r="AQ1001" s="1595"/>
      <c r="AR1001" s="1595"/>
      <c r="AS1001" s="1595"/>
      <c r="AT1001" s="1595"/>
      <c r="AU1001" s="1595"/>
      <c r="AV1001" s="1595"/>
      <c r="AW1001" s="1595"/>
      <c r="AX1001" s="238" t="s">
        <v>386</v>
      </c>
      <c r="AY1001" s="1595"/>
      <c r="AZ1001" s="1595"/>
      <c r="BA1001" s="1595"/>
      <c r="BB1001" s="1595"/>
      <c r="BC1001" s="1595"/>
      <c r="BD1001" s="1595"/>
      <c r="BE1001" s="1595"/>
      <c r="BF1001" s="1595"/>
      <c r="BG1001" s="45"/>
      <c r="BH1001" s="80"/>
      <c r="BI1001" s="80"/>
      <c r="BJ1001" s="80"/>
    </row>
    <row r="1002" spans="1:62" ht="12.95" customHeight="1" x14ac:dyDescent="0.15">
      <c r="A1002" s="1643"/>
      <c r="B1002" s="1644"/>
      <c r="C1002" s="1644"/>
      <c r="D1002" s="1644"/>
      <c r="E1002" s="1644"/>
      <c r="F1002" s="1644"/>
      <c r="G1002" s="1644"/>
      <c r="H1002" s="1722"/>
      <c r="I1002" s="1723"/>
      <c r="J1002" s="1723"/>
      <c r="K1002" s="1723"/>
      <c r="L1002" s="1723"/>
      <c r="M1002" s="1723"/>
      <c r="N1002" s="1724"/>
      <c r="O1002" s="1726"/>
      <c r="P1002" s="1726"/>
      <c r="Q1002" s="1726"/>
      <c r="R1002" s="1726"/>
      <c r="S1002" s="1726"/>
      <c r="T1002" s="1726"/>
      <c r="U1002" s="1726"/>
      <c r="V1002" s="1726"/>
      <c r="W1002" s="1726"/>
      <c r="X1002" s="1726"/>
      <c r="Y1002" s="1726"/>
      <c r="Z1002" s="1726"/>
      <c r="AA1002" s="1726"/>
      <c r="AB1002" s="1726"/>
      <c r="AC1002" s="1726"/>
      <c r="AD1002" s="1726"/>
      <c r="AE1002" s="1592"/>
      <c r="AF1002" s="1593"/>
      <c r="AG1002" s="1593"/>
      <c r="AH1002" s="1593"/>
      <c r="AI1002" s="1593"/>
      <c r="AJ1002" s="1593"/>
      <c r="AK1002" s="1594"/>
      <c r="AL1002" s="1592"/>
      <c r="AM1002" s="1593"/>
      <c r="AN1002" s="1593"/>
      <c r="AO1002" s="1594"/>
      <c r="AP1002" s="1595"/>
      <c r="AQ1002" s="1595"/>
      <c r="AR1002" s="1595"/>
      <c r="AS1002" s="1595"/>
      <c r="AT1002" s="1595"/>
      <c r="AU1002" s="1595"/>
      <c r="AV1002" s="1595"/>
      <c r="AW1002" s="1595"/>
      <c r="AX1002" s="238" t="s">
        <v>386</v>
      </c>
      <c r="AY1002" s="1595"/>
      <c r="AZ1002" s="1595"/>
      <c r="BA1002" s="1595"/>
      <c r="BB1002" s="1595"/>
      <c r="BC1002" s="1595"/>
      <c r="BD1002" s="1595"/>
      <c r="BE1002" s="1595"/>
      <c r="BF1002" s="1595"/>
      <c r="BG1002" s="45"/>
      <c r="BH1002" s="80"/>
      <c r="BI1002" s="80"/>
      <c r="BJ1002" s="80"/>
    </row>
    <row r="1003" spans="1:62" ht="12.95" customHeight="1" x14ac:dyDescent="0.15">
      <c r="A1003" s="1643"/>
      <c r="B1003" s="1644"/>
      <c r="C1003" s="1644"/>
      <c r="D1003" s="1644"/>
      <c r="E1003" s="1644"/>
      <c r="F1003" s="1644"/>
      <c r="G1003" s="1644"/>
      <c r="H1003" s="1722"/>
      <c r="I1003" s="1723"/>
      <c r="J1003" s="1723"/>
      <c r="K1003" s="1723"/>
      <c r="L1003" s="1723"/>
      <c r="M1003" s="1723"/>
      <c r="N1003" s="1724"/>
      <c r="O1003" s="1726"/>
      <c r="P1003" s="1726"/>
      <c r="Q1003" s="1726"/>
      <c r="R1003" s="1726"/>
      <c r="S1003" s="1726"/>
      <c r="T1003" s="1726"/>
      <c r="U1003" s="1726"/>
      <c r="V1003" s="1726"/>
      <c r="W1003" s="1726"/>
      <c r="X1003" s="1726"/>
      <c r="Y1003" s="1726"/>
      <c r="Z1003" s="1726"/>
      <c r="AA1003" s="1726"/>
      <c r="AB1003" s="1726"/>
      <c r="AC1003" s="1726"/>
      <c r="AD1003" s="1726"/>
      <c r="AE1003" s="1592"/>
      <c r="AF1003" s="1593"/>
      <c r="AG1003" s="1593"/>
      <c r="AH1003" s="1593"/>
      <c r="AI1003" s="1593"/>
      <c r="AJ1003" s="1593"/>
      <c r="AK1003" s="1594"/>
      <c r="AL1003" s="1592"/>
      <c r="AM1003" s="1593"/>
      <c r="AN1003" s="1593"/>
      <c r="AO1003" s="1594"/>
      <c r="AP1003" s="1595"/>
      <c r="AQ1003" s="1595"/>
      <c r="AR1003" s="1595"/>
      <c r="AS1003" s="1595"/>
      <c r="AT1003" s="1595"/>
      <c r="AU1003" s="1595"/>
      <c r="AV1003" s="1595"/>
      <c r="AW1003" s="1595"/>
      <c r="AX1003" s="238" t="s">
        <v>386</v>
      </c>
      <c r="AY1003" s="1595"/>
      <c r="AZ1003" s="1595"/>
      <c r="BA1003" s="1595"/>
      <c r="BB1003" s="1595"/>
      <c r="BC1003" s="1595"/>
      <c r="BD1003" s="1595"/>
      <c r="BE1003" s="1595"/>
      <c r="BF1003" s="1595"/>
      <c r="BG1003" s="45"/>
      <c r="BH1003" s="80"/>
      <c r="BI1003" s="80"/>
      <c r="BJ1003" s="80"/>
    </row>
    <row r="1004" spans="1:62" ht="12.95" customHeight="1" x14ac:dyDescent="0.15">
      <c r="A1004" s="1648"/>
      <c r="B1004" s="1649"/>
      <c r="C1004" s="1649"/>
      <c r="D1004" s="1649"/>
      <c r="E1004" s="1649"/>
      <c r="F1004" s="1649"/>
      <c r="G1004" s="1649"/>
      <c r="H1004" s="1722"/>
      <c r="I1004" s="1723"/>
      <c r="J1004" s="1723"/>
      <c r="K1004" s="1723"/>
      <c r="L1004" s="1723"/>
      <c r="M1004" s="1723"/>
      <c r="N1004" s="1724"/>
      <c r="O1004" s="1727"/>
      <c r="P1004" s="1727"/>
      <c r="Q1004" s="1727"/>
      <c r="R1004" s="1727"/>
      <c r="S1004" s="1727"/>
      <c r="T1004" s="1727"/>
      <c r="U1004" s="1727"/>
      <c r="V1004" s="1727"/>
      <c r="W1004" s="1727"/>
      <c r="X1004" s="1727"/>
      <c r="Y1004" s="1727"/>
      <c r="Z1004" s="1727"/>
      <c r="AA1004" s="1727"/>
      <c r="AB1004" s="1727"/>
      <c r="AC1004" s="1727"/>
      <c r="AD1004" s="1727"/>
      <c r="AE1004" s="1592"/>
      <c r="AF1004" s="1593"/>
      <c r="AG1004" s="1593"/>
      <c r="AH1004" s="1593"/>
      <c r="AI1004" s="1593"/>
      <c r="AJ1004" s="1593"/>
      <c r="AK1004" s="1594"/>
      <c r="AL1004" s="1592"/>
      <c r="AM1004" s="1593"/>
      <c r="AN1004" s="1593"/>
      <c r="AO1004" s="1594"/>
      <c r="AP1004" s="1595"/>
      <c r="AQ1004" s="1595"/>
      <c r="AR1004" s="1595"/>
      <c r="AS1004" s="1595"/>
      <c r="AT1004" s="1595"/>
      <c r="AU1004" s="1595"/>
      <c r="AV1004" s="1595"/>
      <c r="AW1004" s="1595"/>
      <c r="AX1004" s="238" t="s">
        <v>386</v>
      </c>
      <c r="AY1004" s="1595"/>
      <c r="AZ1004" s="1595"/>
      <c r="BA1004" s="1595"/>
      <c r="BB1004" s="1595"/>
      <c r="BC1004" s="1595"/>
      <c r="BD1004" s="1595"/>
      <c r="BE1004" s="1595"/>
      <c r="BF1004" s="1595"/>
      <c r="BG1004" s="45"/>
      <c r="BH1004" s="80"/>
      <c r="BI1004" s="80"/>
      <c r="BJ1004" s="80"/>
    </row>
    <row r="1005" spans="1:62" ht="12.95" customHeight="1" x14ac:dyDescent="0.15">
      <c r="A1005" s="1650"/>
      <c r="B1005" s="1651"/>
      <c r="C1005" s="1651"/>
      <c r="D1005" s="1651"/>
      <c r="E1005" s="1651"/>
      <c r="F1005" s="1651"/>
      <c r="G1005" s="1651"/>
      <c r="H1005" s="966"/>
      <c r="I1005" s="967"/>
      <c r="J1005" s="967"/>
      <c r="K1005" s="967"/>
      <c r="L1005" s="967"/>
      <c r="M1005" s="967"/>
      <c r="N1005" s="968"/>
      <c r="O1005" s="1728"/>
      <c r="P1005" s="1728"/>
      <c r="Q1005" s="1728"/>
      <c r="R1005" s="1728"/>
      <c r="S1005" s="1728"/>
      <c r="T1005" s="1728"/>
      <c r="U1005" s="1728"/>
      <c r="V1005" s="1728"/>
      <c r="W1005" s="1728"/>
      <c r="X1005" s="1728"/>
      <c r="Y1005" s="1728"/>
      <c r="Z1005" s="1728"/>
      <c r="AA1005" s="1728"/>
      <c r="AB1005" s="1728"/>
      <c r="AC1005" s="1728"/>
      <c r="AD1005" s="1728"/>
      <c r="AE1005" s="1592"/>
      <c r="AF1005" s="1593"/>
      <c r="AG1005" s="1593"/>
      <c r="AH1005" s="1593"/>
      <c r="AI1005" s="1593"/>
      <c r="AJ1005" s="1593"/>
      <c r="AK1005" s="1594"/>
      <c r="AL1005" s="1592"/>
      <c r="AM1005" s="1593"/>
      <c r="AN1005" s="1593"/>
      <c r="AO1005" s="1594"/>
      <c r="AP1005" s="1595"/>
      <c r="AQ1005" s="1595"/>
      <c r="AR1005" s="1595"/>
      <c r="AS1005" s="1595"/>
      <c r="AT1005" s="1595"/>
      <c r="AU1005" s="1595"/>
      <c r="AV1005" s="1595"/>
      <c r="AW1005" s="1595"/>
      <c r="AX1005" s="238" t="s">
        <v>386</v>
      </c>
      <c r="AY1005" s="1595"/>
      <c r="AZ1005" s="1595"/>
      <c r="BA1005" s="1595"/>
      <c r="BB1005" s="1595"/>
      <c r="BC1005" s="1595"/>
      <c r="BD1005" s="1595"/>
      <c r="BE1005" s="1595"/>
      <c r="BF1005" s="1595"/>
      <c r="BG1005" s="45"/>
      <c r="BH1005" s="80"/>
      <c r="BI1005" s="80"/>
      <c r="BJ1005" s="80"/>
    </row>
    <row r="1006" spans="1:62" ht="12.95" customHeight="1" x14ac:dyDescent="0.15">
      <c r="A1006" s="1641"/>
      <c r="B1006" s="1642"/>
      <c r="C1006" s="1642"/>
      <c r="D1006" s="1642"/>
      <c r="E1006" s="1642"/>
      <c r="F1006" s="1642"/>
      <c r="G1006" s="1642"/>
      <c r="H1006" s="963"/>
      <c r="I1006" s="964"/>
      <c r="J1006" s="964"/>
      <c r="K1006" s="964"/>
      <c r="L1006" s="964"/>
      <c r="M1006" s="964"/>
      <c r="N1006" s="965"/>
      <c r="O1006" s="1725"/>
      <c r="P1006" s="1725"/>
      <c r="Q1006" s="1725"/>
      <c r="R1006" s="1725"/>
      <c r="S1006" s="1725"/>
      <c r="T1006" s="1725"/>
      <c r="U1006" s="1725"/>
      <c r="V1006" s="1725"/>
      <c r="W1006" s="1725"/>
      <c r="X1006" s="1725"/>
      <c r="Y1006" s="1725"/>
      <c r="Z1006" s="1725"/>
      <c r="AA1006" s="1725"/>
      <c r="AB1006" s="1725"/>
      <c r="AC1006" s="1725"/>
      <c r="AD1006" s="1725"/>
      <c r="AE1006" s="1592"/>
      <c r="AF1006" s="1593"/>
      <c r="AG1006" s="1593"/>
      <c r="AH1006" s="1593"/>
      <c r="AI1006" s="1593"/>
      <c r="AJ1006" s="1593"/>
      <c r="AK1006" s="1594"/>
      <c r="AL1006" s="1592"/>
      <c r="AM1006" s="1593"/>
      <c r="AN1006" s="1593"/>
      <c r="AO1006" s="1594"/>
      <c r="AP1006" s="1595"/>
      <c r="AQ1006" s="1595"/>
      <c r="AR1006" s="1595"/>
      <c r="AS1006" s="1595"/>
      <c r="AT1006" s="1595"/>
      <c r="AU1006" s="1595"/>
      <c r="AV1006" s="1595"/>
      <c r="AW1006" s="1595"/>
      <c r="AX1006" s="238" t="s">
        <v>386</v>
      </c>
      <c r="AY1006" s="1595"/>
      <c r="AZ1006" s="1595"/>
      <c r="BA1006" s="1595"/>
      <c r="BB1006" s="1595"/>
      <c r="BC1006" s="1595"/>
      <c r="BD1006" s="1595"/>
      <c r="BE1006" s="1595"/>
      <c r="BF1006" s="1595"/>
      <c r="BG1006" s="45"/>
      <c r="BH1006" s="80"/>
      <c r="BI1006" s="80"/>
      <c r="BJ1006" s="80"/>
    </row>
    <row r="1007" spans="1:62" ht="12.95" customHeight="1" x14ac:dyDescent="0.15">
      <c r="A1007" s="1643"/>
      <c r="B1007" s="1644"/>
      <c r="C1007" s="1644"/>
      <c r="D1007" s="1644"/>
      <c r="E1007" s="1644"/>
      <c r="F1007" s="1644"/>
      <c r="G1007" s="1644"/>
      <c r="H1007" s="1722"/>
      <c r="I1007" s="1723"/>
      <c r="J1007" s="1723"/>
      <c r="K1007" s="1723"/>
      <c r="L1007" s="1723"/>
      <c r="M1007" s="1723"/>
      <c r="N1007" s="1724"/>
      <c r="O1007" s="1726"/>
      <c r="P1007" s="1726"/>
      <c r="Q1007" s="1726"/>
      <c r="R1007" s="1726"/>
      <c r="S1007" s="1726"/>
      <c r="T1007" s="1726"/>
      <c r="U1007" s="1726"/>
      <c r="V1007" s="1726"/>
      <c r="W1007" s="1726"/>
      <c r="X1007" s="1726"/>
      <c r="Y1007" s="1726"/>
      <c r="Z1007" s="1726"/>
      <c r="AA1007" s="1726"/>
      <c r="AB1007" s="1726"/>
      <c r="AC1007" s="1726"/>
      <c r="AD1007" s="1726"/>
      <c r="AE1007" s="1592"/>
      <c r="AF1007" s="1593"/>
      <c r="AG1007" s="1593"/>
      <c r="AH1007" s="1593"/>
      <c r="AI1007" s="1593"/>
      <c r="AJ1007" s="1593"/>
      <c r="AK1007" s="1594"/>
      <c r="AL1007" s="1592"/>
      <c r="AM1007" s="1593"/>
      <c r="AN1007" s="1593"/>
      <c r="AO1007" s="1594"/>
      <c r="AP1007" s="1595"/>
      <c r="AQ1007" s="1595"/>
      <c r="AR1007" s="1595"/>
      <c r="AS1007" s="1595"/>
      <c r="AT1007" s="1595"/>
      <c r="AU1007" s="1595"/>
      <c r="AV1007" s="1595"/>
      <c r="AW1007" s="1595"/>
      <c r="AX1007" s="238" t="s">
        <v>386</v>
      </c>
      <c r="AY1007" s="1595"/>
      <c r="AZ1007" s="1595"/>
      <c r="BA1007" s="1595"/>
      <c r="BB1007" s="1595"/>
      <c r="BC1007" s="1595"/>
      <c r="BD1007" s="1595"/>
      <c r="BE1007" s="1595"/>
      <c r="BF1007" s="1595"/>
      <c r="BG1007" s="45"/>
      <c r="BH1007" s="80"/>
      <c r="BI1007" s="80"/>
      <c r="BJ1007" s="80"/>
    </row>
    <row r="1008" spans="1:62" ht="12.95" customHeight="1" x14ac:dyDescent="0.15">
      <c r="A1008" s="1643"/>
      <c r="B1008" s="1644"/>
      <c r="C1008" s="1644"/>
      <c r="D1008" s="1644"/>
      <c r="E1008" s="1644"/>
      <c r="F1008" s="1644"/>
      <c r="G1008" s="1644"/>
      <c r="H1008" s="1722"/>
      <c r="I1008" s="1723"/>
      <c r="J1008" s="1723"/>
      <c r="K1008" s="1723"/>
      <c r="L1008" s="1723"/>
      <c r="M1008" s="1723"/>
      <c r="N1008" s="1724"/>
      <c r="O1008" s="1726"/>
      <c r="P1008" s="1726"/>
      <c r="Q1008" s="1726"/>
      <c r="R1008" s="1726"/>
      <c r="S1008" s="1726"/>
      <c r="T1008" s="1726"/>
      <c r="U1008" s="1726"/>
      <c r="V1008" s="1726"/>
      <c r="W1008" s="1726"/>
      <c r="X1008" s="1726"/>
      <c r="Y1008" s="1726"/>
      <c r="Z1008" s="1726"/>
      <c r="AA1008" s="1726"/>
      <c r="AB1008" s="1726"/>
      <c r="AC1008" s="1726"/>
      <c r="AD1008" s="1726"/>
      <c r="AE1008" s="1592"/>
      <c r="AF1008" s="1593"/>
      <c r="AG1008" s="1593"/>
      <c r="AH1008" s="1593"/>
      <c r="AI1008" s="1593"/>
      <c r="AJ1008" s="1593"/>
      <c r="AK1008" s="1594"/>
      <c r="AL1008" s="1592"/>
      <c r="AM1008" s="1593"/>
      <c r="AN1008" s="1593"/>
      <c r="AO1008" s="1594"/>
      <c r="AP1008" s="1595"/>
      <c r="AQ1008" s="1595"/>
      <c r="AR1008" s="1595"/>
      <c r="AS1008" s="1595"/>
      <c r="AT1008" s="1595"/>
      <c r="AU1008" s="1595"/>
      <c r="AV1008" s="1595"/>
      <c r="AW1008" s="1595"/>
      <c r="AX1008" s="238" t="s">
        <v>386</v>
      </c>
      <c r="AY1008" s="1595"/>
      <c r="AZ1008" s="1595"/>
      <c r="BA1008" s="1595"/>
      <c r="BB1008" s="1595"/>
      <c r="BC1008" s="1595"/>
      <c r="BD1008" s="1595"/>
      <c r="BE1008" s="1595"/>
      <c r="BF1008" s="1595"/>
      <c r="BG1008" s="45"/>
      <c r="BH1008" s="80"/>
      <c r="BI1008" s="80"/>
      <c r="BJ1008" s="80"/>
    </row>
    <row r="1009" spans="1:62" ht="12.95" customHeight="1" x14ac:dyDescent="0.15">
      <c r="A1009" s="1648"/>
      <c r="B1009" s="1649"/>
      <c r="C1009" s="1649"/>
      <c r="D1009" s="1649"/>
      <c r="E1009" s="1649"/>
      <c r="F1009" s="1649"/>
      <c r="G1009" s="1649"/>
      <c r="H1009" s="1722"/>
      <c r="I1009" s="1723"/>
      <c r="J1009" s="1723"/>
      <c r="K1009" s="1723"/>
      <c r="L1009" s="1723"/>
      <c r="M1009" s="1723"/>
      <c r="N1009" s="1724"/>
      <c r="O1009" s="1727"/>
      <c r="P1009" s="1727"/>
      <c r="Q1009" s="1727"/>
      <c r="R1009" s="1727"/>
      <c r="S1009" s="1727"/>
      <c r="T1009" s="1727"/>
      <c r="U1009" s="1727"/>
      <c r="V1009" s="1727"/>
      <c r="W1009" s="1727"/>
      <c r="X1009" s="1727"/>
      <c r="Y1009" s="1727"/>
      <c r="Z1009" s="1727"/>
      <c r="AA1009" s="1727"/>
      <c r="AB1009" s="1727"/>
      <c r="AC1009" s="1727"/>
      <c r="AD1009" s="1727"/>
      <c r="AE1009" s="1592"/>
      <c r="AF1009" s="1593"/>
      <c r="AG1009" s="1593"/>
      <c r="AH1009" s="1593"/>
      <c r="AI1009" s="1593"/>
      <c r="AJ1009" s="1593"/>
      <c r="AK1009" s="1594"/>
      <c r="AL1009" s="1592"/>
      <c r="AM1009" s="1593"/>
      <c r="AN1009" s="1593"/>
      <c r="AO1009" s="1594"/>
      <c r="AP1009" s="1595"/>
      <c r="AQ1009" s="1595"/>
      <c r="AR1009" s="1595"/>
      <c r="AS1009" s="1595"/>
      <c r="AT1009" s="1595"/>
      <c r="AU1009" s="1595"/>
      <c r="AV1009" s="1595"/>
      <c r="AW1009" s="1595"/>
      <c r="AX1009" s="238" t="s">
        <v>386</v>
      </c>
      <c r="AY1009" s="1595"/>
      <c r="AZ1009" s="1595"/>
      <c r="BA1009" s="1595"/>
      <c r="BB1009" s="1595"/>
      <c r="BC1009" s="1595"/>
      <c r="BD1009" s="1595"/>
      <c r="BE1009" s="1595"/>
      <c r="BF1009" s="1595"/>
      <c r="BG1009" s="45"/>
      <c r="BH1009" s="80"/>
      <c r="BI1009" s="80"/>
      <c r="BJ1009" s="80"/>
    </row>
    <row r="1010" spans="1:62" ht="12.95" customHeight="1" x14ac:dyDescent="0.15">
      <c r="A1010" s="1650"/>
      <c r="B1010" s="1651"/>
      <c r="C1010" s="1651"/>
      <c r="D1010" s="1651"/>
      <c r="E1010" s="1651"/>
      <c r="F1010" s="1651"/>
      <c r="G1010" s="1651"/>
      <c r="H1010" s="966"/>
      <c r="I1010" s="967"/>
      <c r="J1010" s="967"/>
      <c r="K1010" s="967"/>
      <c r="L1010" s="967"/>
      <c r="M1010" s="967"/>
      <c r="N1010" s="968"/>
      <c r="O1010" s="1728"/>
      <c r="P1010" s="1728"/>
      <c r="Q1010" s="1728"/>
      <c r="R1010" s="1728"/>
      <c r="S1010" s="1728"/>
      <c r="T1010" s="1728"/>
      <c r="U1010" s="1728"/>
      <c r="V1010" s="1728"/>
      <c r="W1010" s="1728"/>
      <c r="X1010" s="1728"/>
      <c r="Y1010" s="1728"/>
      <c r="Z1010" s="1728"/>
      <c r="AA1010" s="1728"/>
      <c r="AB1010" s="1728"/>
      <c r="AC1010" s="1728"/>
      <c r="AD1010" s="1728"/>
      <c r="AE1010" s="1592"/>
      <c r="AF1010" s="1593"/>
      <c r="AG1010" s="1593"/>
      <c r="AH1010" s="1593"/>
      <c r="AI1010" s="1593"/>
      <c r="AJ1010" s="1593"/>
      <c r="AK1010" s="1594"/>
      <c r="AL1010" s="1592"/>
      <c r="AM1010" s="1593"/>
      <c r="AN1010" s="1593"/>
      <c r="AO1010" s="1594"/>
      <c r="AP1010" s="1595"/>
      <c r="AQ1010" s="1595"/>
      <c r="AR1010" s="1595"/>
      <c r="AS1010" s="1595"/>
      <c r="AT1010" s="1595"/>
      <c r="AU1010" s="1595"/>
      <c r="AV1010" s="1595"/>
      <c r="AW1010" s="1595"/>
      <c r="AX1010" s="238" t="s">
        <v>386</v>
      </c>
      <c r="AY1010" s="1595"/>
      <c r="AZ1010" s="1595"/>
      <c r="BA1010" s="1595"/>
      <c r="BB1010" s="1595"/>
      <c r="BC1010" s="1595"/>
      <c r="BD1010" s="1595"/>
      <c r="BE1010" s="1595"/>
      <c r="BF1010" s="1595"/>
      <c r="BG1010" s="45"/>
      <c r="BH1010" s="80"/>
      <c r="BI1010" s="80"/>
      <c r="BJ1010" s="80"/>
    </row>
    <row r="1011" spans="1:62" ht="12.95" customHeight="1" x14ac:dyDescent="0.15">
      <c r="A1011" s="1641"/>
      <c r="B1011" s="1642"/>
      <c r="C1011" s="1642"/>
      <c r="D1011" s="1642"/>
      <c r="E1011" s="1642"/>
      <c r="F1011" s="1642"/>
      <c r="G1011" s="1642"/>
      <c r="H1011" s="963"/>
      <c r="I1011" s="964"/>
      <c r="J1011" s="964"/>
      <c r="K1011" s="964"/>
      <c r="L1011" s="964"/>
      <c r="M1011" s="964"/>
      <c r="N1011" s="965"/>
      <c r="O1011" s="1725"/>
      <c r="P1011" s="1725"/>
      <c r="Q1011" s="1725"/>
      <c r="R1011" s="1725"/>
      <c r="S1011" s="1725"/>
      <c r="T1011" s="1725"/>
      <c r="U1011" s="1725"/>
      <c r="V1011" s="1725"/>
      <c r="W1011" s="1725"/>
      <c r="X1011" s="1725"/>
      <c r="Y1011" s="1725"/>
      <c r="Z1011" s="1725"/>
      <c r="AA1011" s="1725"/>
      <c r="AB1011" s="1725"/>
      <c r="AC1011" s="1725"/>
      <c r="AD1011" s="1725"/>
      <c r="AE1011" s="1592"/>
      <c r="AF1011" s="1593"/>
      <c r="AG1011" s="1593"/>
      <c r="AH1011" s="1593"/>
      <c r="AI1011" s="1593"/>
      <c r="AJ1011" s="1593"/>
      <c r="AK1011" s="1594"/>
      <c r="AL1011" s="1592"/>
      <c r="AM1011" s="1593"/>
      <c r="AN1011" s="1593"/>
      <c r="AO1011" s="1594"/>
      <c r="AP1011" s="1595"/>
      <c r="AQ1011" s="1595"/>
      <c r="AR1011" s="1595"/>
      <c r="AS1011" s="1595"/>
      <c r="AT1011" s="1595"/>
      <c r="AU1011" s="1595"/>
      <c r="AV1011" s="1595"/>
      <c r="AW1011" s="1595"/>
      <c r="AX1011" s="238" t="s">
        <v>386</v>
      </c>
      <c r="AY1011" s="1595"/>
      <c r="AZ1011" s="1595"/>
      <c r="BA1011" s="1595"/>
      <c r="BB1011" s="1595"/>
      <c r="BC1011" s="1595"/>
      <c r="BD1011" s="1595"/>
      <c r="BE1011" s="1595"/>
      <c r="BF1011" s="1595"/>
      <c r="BG1011" s="45"/>
      <c r="BH1011" s="80"/>
      <c r="BI1011" s="80"/>
      <c r="BJ1011" s="80"/>
    </row>
    <row r="1012" spans="1:62" ht="12.95" customHeight="1" x14ac:dyDescent="0.15">
      <c r="A1012" s="1643"/>
      <c r="B1012" s="1644"/>
      <c r="C1012" s="1644"/>
      <c r="D1012" s="1644"/>
      <c r="E1012" s="1644"/>
      <c r="F1012" s="1644"/>
      <c r="G1012" s="1644"/>
      <c r="H1012" s="1722"/>
      <c r="I1012" s="1723"/>
      <c r="J1012" s="1723"/>
      <c r="K1012" s="1723"/>
      <c r="L1012" s="1723"/>
      <c r="M1012" s="1723"/>
      <c r="N1012" s="1724"/>
      <c r="O1012" s="1726"/>
      <c r="P1012" s="1726"/>
      <c r="Q1012" s="1726"/>
      <c r="R1012" s="1726"/>
      <c r="S1012" s="1726"/>
      <c r="T1012" s="1726"/>
      <c r="U1012" s="1726"/>
      <c r="V1012" s="1726"/>
      <c r="W1012" s="1726"/>
      <c r="X1012" s="1726"/>
      <c r="Y1012" s="1726"/>
      <c r="Z1012" s="1726"/>
      <c r="AA1012" s="1726"/>
      <c r="AB1012" s="1726"/>
      <c r="AC1012" s="1726"/>
      <c r="AD1012" s="1726"/>
      <c r="AE1012" s="1592"/>
      <c r="AF1012" s="1593"/>
      <c r="AG1012" s="1593"/>
      <c r="AH1012" s="1593"/>
      <c r="AI1012" s="1593"/>
      <c r="AJ1012" s="1593"/>
      <c r="AK1012" s="1594"/>
      <c r="AL1012" s="1592"/>
      <c r="AM1012" s="1593"/>
      <c r="AN1012" s="1593"/>
      <c r="AO1012" s="1594"/>
      <c r="AP1012" s="1595"/>
      <c r="AQ1012" s="1595"/>
      <c r="AR1012" s="1595"/>
      <c r="AS1012" s="1595"/>
      <c r="AT1012" s="1595"/>
      <c r="AU1012" s="1595"/>
      <c r="AV1012" s="1595"/>
      <c r="AW1012" s="1595"/>
      <c r="AX1012" s="238" t="s">
        <v>386</v>
      </c>
      <c r="AY1012" s="1595"/>
      <c r="AZ1012" s="1595"/>
      <c r="BA1012" s="1595"/>
      <c r="BB1012" s="1595"/>
      <c r="BC1012" s="1595"/>
      <c r="BD1012" s="1595"/>
      <c r="BE1012" s="1595"/>
      <c r="BF1012" s="1595"/>
      <c r="BG1012" s="45"/>
      <c r="BH1012" s="80"/>
      <c r="BI1012" s="80"/>
      <c r="BJ1012" s="80"/>
    </row>
    <row r="1013" spans="1:62" ht="12.95" customHeight="1" x14ac:dyDescent="0.15">
      <c r="A1013" s="1643"/>
      <c r="B1013" s="1644"/>
      <c r="C1013" s="1644"/>
      <c r="D1013" s="1644"/>
      <c r="E1013" s="1644"/>
      <c r="F1013" s="1644"/>
      <c r="G1013" s="1644"/>
      <c r="H1013" s="1722"/>
      <c r="I1013" s="1723"/>
      <c r="J1013" s="1723"/>
      <c r="K1013" s="1723"/>
      <c r="L1013" s="1723"/>
      <c r="M1013" s="1723"/>
      <c r="N1013" s="1724"/>
      <c r="O1013" s="1726"/>
      <c r="P1013" s="1726"/>
      <c r="Q1013" s="1726"/>
      <c r="R1013" s="1726"/>
      <c r="S1013" s="1726"/>
      <c r="T1013" s="1726"/>
      <c r="U1013" s="1726"/>
      <c r="V1013" s="1726"/>
      <c r="W1013" s="1726"/>
      <c r="X1013" s="1726"/>
      <c r="Y1013" s="1726"/>
      <c r="Z1013" s="1726"/>
      <c r="AA1013" s="1726"/>
      <c r="AB1013" s="1726"/>
      <c r="AC1013" s="1726"/>
      <c r="AD1013" s="1726"/>
      <c r="AE1013" s="1592"/>
      <c r="AF1013" s="1593"/>
      <c r="AG1013" s="1593"/>
      <c r="AH1013" s="1593"/>
      <c r="AI1013" s="1593"/>
      <c r="AJ1013" s="1593"/>
      <c r="AK1013" s="1594"/>
      <c r="AL1013" s="1592"/>
      <c r="AM1013" s="1593"/>
      <c r="AN1013" s="1593"/>
      <c r="AO1013" s="1594"/>
      <c r="AP1013" s="1595"/>
      <c r="AQ1013" s="1595"/>
      <c r="AR1013" s="1595"/>
      <c r="AS1013" s="1595"/>
      <c r="AT1013" s="1595"/>
      <c r="AU1013" s="1595"/>
      <c r="AV1013" s="1595"/>
      <c r="AW1013" s="1595"/>
      <c r="AX1013" s="238" t="s">
        <v>386</v>
      </c>
      <c r="AY1013" s="1595"/>
      <c r="AZ1013" s="1595"/>
      <c r="BA1013" s="1595"/>
      <c r="BB1013" s="1595"/>
      <c r="BC1013" s="1595"/>
      <c r="BD1013" s="1595"/>
      <c r="BE1013" s="1595"/>
      <c r="BF1013" s="1595"/>
      <c r="BG1013" s="45"/>
      <c r="BH1013" s="80"/>
      <c r="BI1013" s="80"/>
      <c r="BJ1013" s="80"/>
    </row>
    <row r="1014" spans="1:62" ht="12.95" customHeight="1" x14ac:dyDescent="0.15">
      <c r="A1014" s="1648"/>
      <c r="B1014" s="1649"/>
      <c r="C1014" s="1649"/>
      <c r="D1014" s="1649"/>
      <c r="E1014" s="1649"/>
      <c r="F1014" s="1649"/>
      <c r="G1014" s="1649"/>
      <c r="H1014" s="1722"/>
      <c r="I1014" s="1723"/>
      <c r="J1014" s="1723"/>
      <c r="K1014" s="1723"/>
      <c r="L1014" s="1723"/>
      <c r="M1014" s="1723"/>
      <c r="N1014" s="1724"/>
      <c r="O1014" s="1727"/>
      <c r="P1014" s="1727"/>
      <c r="Q1014" s="1727"/>
      <c r="R1014" s="1727"/>
      <c r="S1014" s="1727"/>
      <c r="T1014" s="1727"/>
      <c r="U1014" s="1727"/>
      <c r="V1014" s="1727"/>
      <c r="W1014" s="1727"/>
      <c r="X1014" s="1727"/>
      <c r="Y1014" s="1727"/>
      <c r="Z1014" s="1727"/>
      <c r="AA1014" s="1727"/>
      <c r="AB1014" s="1727"/>
      <c r="AC1014" s="1727"/>
      <c r="AD1014" s="1727"/>
      <c r="AE1014" s="1592"/>
      <c r="AF1014" s="1593"/>
      <c r="AG1014" s="1593"/>
      <c r="AH1014" s="1593"/>
      <c r="AI1014" s="1593"/>
      <c r="AJ1014" s="1593"/>
      <c r="AK1014" s="1594"/>
      <c r="AL1014" s="1592"/>
      <c r="AM1014" s="1593"/>
      <c r="AN1014" s="1593"/>
      <c r="AO1014" s="1594"/>
      <c r="AP1014" s="1595"/>
      <c r="AQ1014" s="1595"/>
      <c r="AR1014" s="1595"/>
      <c r="AS1014" s="1595"/>
      <c r="AT1014" s="1595"/>
      <c r="AU1014" s="1595"/>
      <c r="AV1014" s="1595"/>
      <c r="AW1014" s="1595"/>
      <c r="AX1014" s="238" t="s">
        <v>386</v>
      </c>
      <c r="AY1014" s="1595"/>
      <c r="AZ1014" s="1595"/>
      <c r="BA1014" s="1595"/>
      <c r="BB1014" s="1595"/>
      <c r="BC1014" s="1595"/>
      <c r="BD1014" s="1595"/>
      <c r="BE1014" s="1595"/>
      <c r="BF1014" s="1595"/>
      <c r="BG1014" s="45"/>
      <c r="BH1014" s="80"/>
      <c r="BI1014" s="80"/>
      <c r="BJ1014" s="80"/>
    </row>
    <row r="1015" spans="1:62" ht="12.95" customHeight="1" x14ac:dyDescent="0.15">
      <c r="A1015" s="1650"/>
      <c r="B1015" s="1651"/>
      <c r="C1015" s="1651"/>
      <c r="D1015" s="1651"/>
      <c r="E1015" s="1651"/>
      <c r="F1015" s="1651"/>
      <c r="G1015" s="1651"/>
      <c r="H1015" s="966"/>
      <c r="I1015" s="967"/>
      <c r="J1015" s="967"/>
      <c r="K1015" s="967"/>
      <c r="L1015" s="967"/>
      <c r="M1015" s="967"/>
      <c r="N1015" s="968"/>
      <c r="O1015" s="1728"/>
      <c r="P1015" s="1728"/>
      <c r="Q1015" s="1728"/>
      <c r="R1015" s="1728"/>
      <c r="S1015" s="1728"/>
      <c r="T1015" s="1728"/>
      <c r="U1015" s="1728"/>
      <c r="V1015" s="1728"/>
      <c r="W1015" s="1728"/>
      <c r="X1015" s="1728"/>
      <c r="Y1015" s="1728"/>
      <c r="Z1015" s="1728"/>
      <c r="AA1015" s="1728"/>
      <c r="AB1015" s="1728"/>
      <c r="AC1015" s="1728"/>
      <c r="AD1015" s="1728"/>
      <c r="AE1015" s="1592"/>
      <c r="AF1015" s="1593"/>
      <c r="AG1015" s="1593"/>
      <c r="AH1015" s="1593"/>
      <c r="AI1015" s="1593"/>
      <c r="AJ1015" s="1593"/>
      <c r="AK1015" s="1594"/>
      <c r="AL1015" s="1592"/>
      <c r="AM1015" s="1593"/>
      <c r="AN1015" s="1593"/>
      <c r="AO1015" s="1594"/>
      <c r="AP1015" s="1595"/>
      <c r="AQ1015" s="1595"/>
      <c r="AR1015" s="1595"/>
      <c r="AS1015" s="1595"/>
      <c r="AT1015" s="1595"/>
      <c r="AU1015" s="1595"/>
      <c r="AV1015" s="1595"/>
      <c r="AW1015" s="1595"/>
      <c r="AX1015" s="238" t="s">
        <v>386</v>
      </c>
      <c r="AY1015" s="1595"/>
      <c r="AZ1015" s="1595"/>
      <c r="BA1015" s="1595"/>
      <c r="BB1015" s="1595"/>
      <c r="BC1015" s="1595"/>
      <c r="BD1015" s="1595"/>
      <c r="BE1015" s="1595"/>
      <c r="BF1015" s="1595"/>
      <c r="BG1015" s="45"/>
      <c r="BH1015" s="80"/>
      <c r="BI1015" s="80"/>
      <c r="BJ1015" s="80"/>
    </row>
    <row r="1016" spans="1:62" ht="14.1" customHeight="1" x14ac:dyDescent="0.15">
      <c r="A1016" s="1688" t="s">
        <v>20</v>
      </c>
      <c r="B1016" s="738"/>
      <c r="C1016" s="738"/>
      <c r="D1016" s="738"/>
      <c r="E1016" s="738"/>
      <c r="F1016" s="738"/>
      <c r="G1016" s="756"/>
      <c r="H1016" s="208" t="s">
        <v>409</v>
      </c>
      <c r="I1016" s="1667" t="str">
        <f>IF(SUM(H966:N1015)=0," ",SUM(H966:N1015))</f>
        <v xml:space="preserve"> </v>
      </c>
      <c r="J1016" s="1667"/>
      <c r="K1016" s="1667"/>
      <c r="L1016" s="1667"/>
      <c r="M1016" s="1667"/>
      <c r="N1016" s="209" t="s">
        <v>149</v>
      </c>
      <c r="O1016" s="1729"/>
      <c r="P1016" s="1729"/>
      <c r="Q1016" s="1729"/>
      <c r="R1016" s="1729"/>
      <c r="S1016" s="1729"/>
      <c r="T1016" s="1729"/>
      <c r="U1016" s="1729"/>
      <c r="V1016" s="1729"/>
      <c r="W1016" s="1729"/>
      <c r="X1016" s="1729"/>
      <c r="Y1016" s="1729"/>
      <c r="Z1016" s="1729"/>
      <c r="AA1016" s="1729"/>
      <c r="AB1016" s="1729"/>
      <c r="AC1016" s="1729"/>
      <c r="AD1016" s="1729"/>
      <c r="AE1016" s="1729"/>
      <c r="AF1016" s="1729"/>
      <c r="AG1016" s="1729"/>
      <c r="AH1016" s="1729"/>
      <c r="AI1016" s="1729"/>
      <c r="AJ1016" s="1729"/>
      <c r="AK1016" s="1729"/>
      <c r="AL1016" s="1689" t="str">
        <f>IF(SUM(AL966:AO1015)=0," ",SUM(AL966:AO1015))</f>
        <v xml:space="preserve"> </v>
      </c>
      <c r="AM1016" s="1690"/>
      <c r="AN1016" s="1690"/>
      <c r="AO1016" s="1691"/>
      <c r="AP1016" s="1701"/>
      <c r="AQ1016" s="1702"/>
      <c r="AR1016" s="1702"/>
      <c r="AS1016" s="1702"/>
      <c r="AT1016" s="1702"/>
      <c r="AU1016" s="1702"/>
      <c r="AV1016" s="1702"/>
      <c r="AW1016" s="1702"/>
      <c r="AX1016" s="212" t="s">
        <v>409</v>
      </c>
      <c r="AY1016" s="1686">
        <f>(AE966*AL966)+(AE967*AL967)+(AE968*AL968)+(AE969*AL969)+(AE970*AL970)+(AE971*AL971)+(AE972*AL972)+(AE973*AL973)+(AE974*AL974)+(AE975*AL975)+(AE976*AL976)+(AE977*AL977)+(AE978*AL978)+(AE979*AL979)+(AE980*AL980)+(AE981*AL981)+(AE982*AL982)+(AE983*AL983)+(AE984*AL984)+(AE985*AL985)+(AE986*AL986)+(AE987*AL987)+(AE988*AL988)+(AE989*AL989)+(AE990*AL990)+(AE991*AL991)+(AE992*AL992)+(AE993*AL993)+(AE994*AL994)+(AE995*AL995)+(AE996*AL996)+(AE997*AL997)+(AE998*AL998)+(AE999*AL999)+(AE1000*AL1000)+(AE1001*AL1001)+(AE1002*AL1002)+(AE1003*AL1003)+(AE1004*AL1004)+(AE1005*AL1005)+(AE1006*AL1006)+(AE1007*AL1007)+(AE1008*AL1008)+(AE1009*AL1009)+(AE1010*AL1010)+(AE1011*AL1011)+(AE1012*AL1012)+(AE1013*AL1013)+(AE1014*AL1014)+(AE1015*AL1015)</f>
        <v>0</v>
      </c>
      <c r="AZ1016" s="1686"/>
      <c r="BA1016" s="1686"/>
      <c r="BB1016" s="1686"/>
      <c r="BC1016" s="1686"/>
      <c r="BD1016" s="1686"/>
      <c r="BE1016" s="1686"/>
      <c r="BF1016" s="215" t="s">
        <v>149</v>
      </c>
      <c r="BG1016" s="42"/>
    </row>
    <row r="1017" spans="1:62" ht="18" customHeight="1" x14ac:dyDescent="0.15">
      <c r="A1017" s="1692" t="s">
        <v>148</v>
      </c>
      <c r="B1017" s="739"/>
      <c r="C1017" s="739"/>
      <c r="D1017" s="739"/>
      <c r="E1017" s="739"/>
      <c r="F1017" s="739"/>
      <c r="G1017" s="1693"/>
      <c r="H1017" s="1694" t="str">
        <f>IF(SUM(I1016)=0," ",SUM('報告書(１葉)'!I59)+SUM(I64)+SUM(I132)+SUM(I200)+SUM(I268)+SUM(I336)+SUM(I404)+SUM(I472)+SUM(I540)+SUM(I608)+SUM(I676)+SUM(I744)+SUM(I812)+SUM(I880)+SUM(I948)+SUM(I1016))</f>
        <v xml:space="preserve"> </v>
      </c>
      <c r="I1017" s="1695"/>
      <c r="J1017" s="1695"/>
      <c r="K1017" s="1695"/>
      <c r="L1017" s="1695"/>
      <c r="M1017" s="1695"/>
      <c r="N1017" s="1696"/>
      <c r="O1017" s="1730"/>
      <c r="P1017" s="1730"/>
      <c r="Q1017" s="1730"/>
      <c r="R1017" s="1730"/>
      <c r="S1017" s="1730"/>
      <c r="T1017" s="1730"/>
      <c r="U1017" s="1730"/>
      <c r="V1017" s="1730"/>
      <c r="W1017" s="1730"/>
      <c r="X1017" s="1730"/>
      <c r="Y1017" s="1730"/>
      <c r="Z1017" s="1730"/>
      <c r="AA1017" s="1730"/>
      <c r="AB1017" s="1730"/>
      <c r="AC1017" s="1730"/>
      <c r="AD1017" s="1730"/>
      <c r="AE1017" s="1730"/>
      <c r="AF1017" s="1730"/>
      <c r="AG1017" s="1730"/>
      <c r="AH1017" s="1730"/>
      <c r="AI1017" s="1730"/>
      <c r="AJ1017" s="1730"/>
      <c r="AK1017" s="1730"/>
      <c r="AL1017" s="1697" t="str">
        <f>IF(SUM(AL1016)=0," ",SUM('報告書(１葉)'!AL59)+SUM(AL64)+SUM(AL132)+SUM(AL200)+SUM(AL268)+SUM(AL336)+SUM(AL404)+SUM(AL472)+SUM(AL540)+SUM(AL608)+SUM(AL676)+SUM(AL744)+SUM(AL812)+SUM(AL880)+SUM(AL948)+SUM(AL1016))</f>
        <v xml:space="preserve"> </v>
      </c>
      <c r="AM1017" s="1698"/>
      <c r="AN1017" s="1698"/>
      <c r="AO1017" s="1699"/>
      <c r="AP1017" s="1703"/>
      <c r="AQ1017" s="1704"/>
      <c r="AR1017" s="1704"/>
      <c r="AS1017" s="1704"/>
      <c r="AT1017" s="1704"/>
      <c r="AU1017" s="1704"/>
      <c r="AV1017" s="1704"/>
      <c r="AW1017" s="1704"/>
      <c r="AX1017" s="241"/>
      <c r="AY1017" s="1700" t="str">
        <f>IF(SUM(AY1016)=0," ",SUM('報告書(１葉)'!AY59)+SUM(AY64)+SUM(AY132)+SUM(AY200)+SUM(AY268)+SUM(AY336)+SUM(AY404)+SUM(AY472)+SUM(AY540)+SUM(AY608)+SUM(AY676)+SUM(AY744)+SUM(AY812)+SUM(AY880)+SUM(AY948)+SUM(AY1016))</f>
        <v xml:space="preserve"> </v>
      </c>
      <c r="AZ1017" s="1700"/>
      <c r="BA1017" s="1700"/>
      <c r="BB1017" s="1700"/>
      <c r="BC1017" s="1700"/>
      <c r="BD1017" s="1700"/>
      <c r="BE1017" s="1700"/>
      <c r="BF1017" s="242"/>
      <c r="BG1017" s="42"/>
    </row>
    <row r="1018" spans="1:62" ht="10.35" customHeight="1" x14ac:dyDescent="0.15">
      <c r="A1018" s="51" t="s">
        <v>320</v>
      </c>
      <c r="B1018" s="42"/>
      <c r="C1018" s="42"/>
      <c r="D1018" s="42"/>
      <c r="E1018" s="42"/>
      <c r="F1018" s="42"/>
      <c r="G1018" s="42"/>
      <c r="H1018" s="42"/>
      <c r="I1018" s="42"/>
      <c r="J1018" s="42"/>
      <c r="K1018" s="42"/>
      <c r="L1018" s="42"/>
      <c r="M1018" s="42"/>
      <c r="N1018" s="42"/>
      <c r="O1018" s="42"/>
      <c r="P1018" s="42"/>
      <c r="Q1018" s="42"/>
      <c r="R1018" s="42"/>
      <c r="S1018" s="42"/>
      <c r="T1018" s="42"/>
      <c r="U1018" s="42"/>
      <c r="V1018" s="42"/>
      <c r="W1018" s="42"/>
      <c r="X1018" s="42"/>
      <c r="Y1018" s="42"/>
      <c r="Z1018" s="42"/>
      <c r="AA1018" s="42"/>
      <c r="AB1018" s="42"/>
      <c r="AC1018" s="42"/>
      <c r="AD1018" s="42"/>
      <c r="AE1018" s="42"/>
      <c r="AF1018" s="42"/>
      <c r="AG1018" s="42"/>
      <c r="AH1018" s="42"/>
      <c r="AI1018" s="42"/>
      <c r="AJ1018" s="42"/>
      <c r="AK1018" s="42"/>
      <c r="AL1018" s="42"/>
      <c r="AM1018" s="42"/>
      <c r="AN1018" s="42"/>
      <c r="AO1018" s="42"/>
      <c r="AP1018" s="42"/>
      <c r="AQ1018" s="42"/>
      <c r="AR1018" s="42"/>
      <c r="AS1018" s="42"/>
      <c r="AT1018" s="42"/>
      <c r="AU1018" s="42"/>
      <c r="AV1018" s="42"/>
      <c r="AW1018" s="42"/>
      <c r="AX1018" s="42"/>
      <c r="AY1018" s="42"/>
      <c r="AZ1018" s="42"/>
      <c r="BA1018" s="42"/>
      <c r="BB1018" s="42"/>
      <c r="BC1018" s="42"/>
      <c r="BD1018" s="42"/>
      <c r="BE1018" s="42"/>
      <c r="BF1018" s="42"/>
      <c r="BG1018" s="42"/>
    </row>
    <row r="1019" spans="1:62" ht="10.35" customHeight="1" x14ac:dyDescent="0.15">
      <c r="A1019" s="51" t="s">
        <v>485</v>
      </c>
      <c r="B1019" s="42"/>
      <c r="C1019" s="42"/>
      <c r="D1019" s="42"/>
      <c r="E1019" s="42"/>
      <c r="F1019" s="42"/>
      <c r="G1019" s="42"/>
      <c r="H1019" s="42"/>
      <c r="I1019" s="42"/>
      <c r="J1019" s="42"/>
      <c r="K1019" s="42"/>
      <c r="L1019" s="42"/>
      <c r="M1019" s="42"/>
      <c r="N1019" s="42"/>
      <c r="O1019" s="42"/>
      <c r="P1019" s="42"/>
      <c r="Q1019" s="42"/>
      <c r="R1019" s="42"/>
      <c r="S1019" s="42"/>
      <c r="T1019" s="42"/>
      <c r="U1019" s="42"/>
      <c r="V1019" s="42"/>
      <c r="W1019" s="42"/>
      <c r="X1019" s="42"/>
      <c r="Y1019" s="42"/>
      <c r="Z1019" s="42"/>
      <c r="AA1019" s="42"/>
      <c r="AB1019" s="42"/>
      <c r="AC1019" s="42"/>
      <c r="AD1019" s="42"/>
      <c r="AE1019" s="42"/>
      <c r="AF1019" s="42"/>
      <c r="AG1019" s="42"/>
      <c r="AH1019" s="42"/>
      <c r="AI1019" s="42"/>
      <c r="AJ1019" s="42"/>
      <c r="AK1019" s="42"/>
      <c r="AL1019" s="42"/>
      <c r="AM1019" s="42"/>
      <c r="AN1019" s="42"/>
      <c r="AO1019" s="42"/>
      <c r="AP1019" s="42"/>
      <c r="AQ1019" s="42"/>
      <c r="AR1019" s="42"/>
      <c r="AS1019" s="42"/>
      <c r="AT1019" s="42"/>
      <c r="AU1019" s="42"/>
      <c r="AV1019" s="42"/>
      <c r="AW1019" s="42"/>
      <c r="AX1019" s="42"/>
      <c r="AY1019" s="42"/>
      <c r="AZ1019" s="42"/>
      <c r="BA1019" s="42"/>
      <c r="BB1019" s="42"/>
      <c r="BC1019" s="42"/>
      <c r="BD1019" s="42"/>
      <c r="BE1019" s="42"/>
      <c r="BF1019" s="42"/>
      <c r="BG1019" s="42"/>
    </row>
    <row r="1020" spans="1:62" ht="10.35" customHeight="1" x14ac:dyDescent="0.15">
      <c r="A1020" s="51" t="s">
        <v>187</v>
      </c>
      <c r="B1020" s="42"/>
      <c r="C1020" s="42"/>
      <c r="D1020" s="42"/>
      <c r="E1020" s="42"/>
      <c r="F1020" s="42"/>
      <c r="G1020" s="42"/>
      <c r="H1020" s="42"/>
      <c r="I1020" s="42"/>
      <c r="J1020" s="42"/>
      <c r="K1020" s="42"/>
      <c r="L1020" s="42"/>
      <c r="M1020" s="42"/>
      <c r="N1020" s="42"/>
      <c r="O1020" s="42"/>
      <c r="P1020" s="42"/>
      <c r="Q1020" s="42"/>
      <c r="R1020" s="42"/>
      <c r="S1020" s="42"/>
      <c r="T1020" s="42"/>
      <c r="U1020" s="42"/>
      <c r="V1020" s="42"/>
      <c r="W1020" s="42"/>
      <c r="X1020" s="42"/>
      <c r="Y1020" s="42"/>
      <c r="Z1020" s="42"/>
      <c r="AA1020" s="42"/>
      <c r="AB1020" s="42"/>
      <c r="AC1020" s="42"/>
      <c r="AD1020" s="42"/>
      <c r="AE1020" s="42"/>
      <c r="AF1020" s="42"/>
      <c r="AG1020" s="42"/>
      <c r="AH1020" s="42"/>
      <c r="AI1020" s="42"/>
      <c r="AJ1020" s="42"/>
      <c r="AK1020" s="42"/>
      <c r="AL1020" s="42"/>
      <c r="AM1020" s="42"/>
      <c r="AN1020" s="42"/>
      <c r="AO1020" s="42"/>
      <c r="AP1020" s="42"/>
      <c r="AQ1020" s="42"/>
      <c r="AR1020" s="42"/>
      <c r="AS1020" s="42"/>
      <c r="AT1020" s="42"/>
      <c r="AU1020" s="42"/>
      <c r="AV1020" s="42"/>
      <c r="AW1020" s="42"/>
      <c r="AX1020" s="42"/>
      <c r="AY1020" s="42"/>
      <c r="AZ1020" s="42"/>
      <c r="BA1020" s="42"/>
      <c r="BB1020" s="42"/>
      <c r="BC1020" s="42"/>
      <c r="BD1020" s="42"/>
      <c r="BE1020" s="42"/>
      <c r="BF1020" s="42"/>
      <c r="BG1020" s="42"/>
    </row>
    <row r="1021" spans="1:62" ht="9.9499999999999993" customHeight="1" x14ac:dyDescent="0.15">
      <c r="A1021" s="40" t="s">
        <v>482</v>
      </c>
      <c r="B1021" s="42"/>
      <c r="C1021" s="42"/>
      <c r="D1021" s="42"/>
      <c r="E1021" s="42"/>
      <c r="F1021" s="42"/>
      <c r="G1021" s="42"/>
      <c r="H1021" s="42"/>
      <c r="I1021" s="42"/>
      <c r="J1021" s="42"/>
      <c r="K1021" s="42"/>
      <c r="L1021" s="42"/>
      <c r="M1021" s="42"/>
      <c r="N1021" s="42"/>
      <c r="O1021" s="42"/>
      <c r="P1021" s="42"/>
      <c r="Q1021" s="42"/>
      <c r="R1021" s="42"/>
      <c r="S1021" s="42"/>
      <c r="T1021" s="42"/>
      <c r="U1021" s="42"/>
      <c r="V1021" s="42"/>
      <c r="W1021" s="42"/>
      <c r="X1021" s="42"/>
      <c r="Y1021" s="42"/>
      <c r="Z1021" s="42"/>
      <c r="AA1021" s="41"/>
      <c r="AB1021" s="42"/>
      <c r="AC1021" s="42"/>
      <c r="AD1021" s="42"/>
      <c r="AE1021" s="41"/>
      <c r="AF1021" s="42"/>
      <c r="AG1021" s="42"/>
      <c r="AH1021" s="42"/>
      <c r="AI1021" s="42"/>
      <c r="AJ1021" s="42"/>
      <c r="AK1021" s="42"/>
      <c r="AL1021" s="42"/>
      <c r="AM1021" s="42"/>
      <c r="AN1021" s="42"/>
      <c r="AO1021" s="42"/>
      <c r="AP1021" s="42"/>
      <c r="AQ1021" s="42"/>
      <c r="AR1021" s="42"/>
      <c r="AS1021" s="42"/>
      <c r="AT1021" s="42"/>
      <c r="AU1021" s="42"/>
      <c r="AV1021" s="42"/>
      <c r="AW1021" s="42"/>
      <c r="AX1021" s="42"/>
      <c r="AY1021" s="42"/>
      <c r="AZ1021" s="42"/>
      <c r="BA1021" s="42"/>
      <c r="BB1021" s="42"/>
      <c r="BC1021" s="42"/>
      <c r="BD1021" s="42"/>
      <c r="BE1021" s="42"/>
      <c r="BF1021" s="42"/>
      <c r="BG1021" s="42"/>
    </row>
    <row r="1022" spans="1:62" ht="9.9499999999999993" customHeight="1" x14ac:dyDescent="0.15">
      <c r="A1022" s="40"/>
      <c r="B1022" s="42"/>
      <c r="C1022" s="42"/>
      <c r="D1022" s="42"/>
      <c r="E1022" s="42"/>
      <c r="F1022" s="42"/>
      <c r="G1022" s="42"/>
      <c r="H1022" s="42"/>
      <c r="I1022" s="42"/>
      <c r="J1022" s="42"/>
      <c r="K1022" s="42"/>
      <c r="L1022" s="42"/>
      <c r="M1022" s="42"/>
      <c r="N1022" s="42"/>
      <c r="O1022" s="42"/>
      <c r="P1022" s="42"/>
      <c r="Q1022" s="42"/>
      <c r="R1022" s="42"/>
      <c r="S1022" s="42"/>
      <c r="T1022" s="42"/>
      <c r="U1022" s="42"/>
      <c r="V1022" s="42"/>
      <c r="W1022" s="42"/>
      <c r="X1022" s="42"/>
      <c r="Y1022" s="42"/>
      <c r="Z1022" s="42"/>
      <c r="AA1022" s="41"/>
      <c r="AB1022" s="42"/>
      <c r="AC1022" s="42"/>
      <c r="AD1022" s="42"/>
      <c r="AE1022" s="41"/>
      <c r="AF1022" s="42"/>
      <c r="AG1022" s="42"/>
      <c r="AH1022" s="42"/>
      <c r="AI1022" s="42"/>
      <c r="AJ1022" s="42"/>
      <c r="AK1022" s="42"/>
      <c r="AL1022" s="42"/>
      <c r="AM1022" s="42"/>
      <c r="AN1022" s="42"/>
      <c r="AO1022" s="42"/>
      <c r="AP1022" s="42"/>
      <c r="AQ1022" s="42"/>
      <c r="AR1022" s="42"/>
      <c r="AS1022" s="42"/>
      <c r="AT1022" s="42"/>
      <c r="AU1022" s="42"/>
      <c r="AV1022" s="42"/>
      <c r="AW1022" s="42"/>
      <c r="AX1022" s="42"/>
      <c r="AY1022" s="42"/>
      <c r="AZ1022" s="42"/>
      <c r="BA1022" s="42"/>
      <c r="BB1022" s="42"/>
      <c r="BC1022" s="42"/>
      <c r="BD1022" s="42"/>
      <c r="BE1022" s="42"/>
      <c r="BF1022" s="42"/>
      <c r="BG1022" s="42"/>
    </row>
    <row r="1023" spans="1:62" ht="9.9499999999999993" customHeight="1" x14ac:dyDescent="0.15">
      <c r="A1023" s="42"/>
      <c r="B1023" s="42"/>
      <c r="C1023" s="42"/>
      <c r="D1023" s="42"/>
      <c r="E1023" s="42"/>
      <c r="F1023" s="42"/>
      <c r="G1023" s="42"/>
      <c r="H1023" s="42"/>
      <c r="I1023" s="42"/>
      <c r="J1023" s="42"/>
      <c r="K1023" s="42"/>
      <c r="L1023" s="42"/>
      <c r="M1023" s="42"/>
      <c r="N1023" s="42"/>
      <c r="O1023" s="42"/>
      <c r="P1023" s="42"/>
      <c r="Q1023" s="42"/>
      <c r="R1023" s="42"/>
      <c r="S1023" s="42"/>
      <c r="T1023" s="42"/>
      <c r="U1023" s="42"/>
      <c r="V1023" s="42"/>
      <c r="W1023" s="42"/>
      <c r="X1023" s="42"/>
      <c r="Y1023" s="42"/>
      <c r="Z1023" s="42"/>
      <c r="AA1023" s="42"/>
      <c r="AB1023" s="42"/>
      <c r="AC1023" s="42"/>
      <c r="AD1023" s="42"/>
      <c r="AE1023" s="42"/>
      <c r="AF1023" s="42"/>
      <c r="AG1023" s="42"/>
      <c r="AH1023" s="42"/>
      <c r="AI1023" s="42"/>
      <c r="AJ1023" s="42"/>
      <c r="AK1023" s="42"/>
      <c r="AL1023" s="42"/>
      <c r="AM1023" s="42"/>
      <c r="AN1023" s="42"/>
      <c r="AO1023" s="42"/>
      <c r="AP1023" s="42"/>
      <c r="AQ1023" s="42"/>
      <c r="AR1023" s="42"/>
      <c r="AS1023" s="42"/>
      <c r="AT1023" s="42"/>
      <c r="AU1023" s="42"/>
      <c r="AV1023" s="42"/>
      <c r="AW1023" s="42"/>
      <c r="AX1023" s="42"/>
      <c r="AY1023" s="42"/>
      <c r="AZ1023" s="42"/>
      <c r="BA1023" s="42"/>
      <c r="BB1023" s="42"/>
      <c r="BC1023" s="42"/>
      <c r="BD1023" s="42"/>
      <c r="BE1023" s="42"/>
      <c r="BF1023" s="42"/>
      <c r="BG1023" s="42"/>
    </row>
    <row r="1024" spans="1:62" ht="9.9499999999999993" customHeight="1" x14ac:dyDescent="0.15">
      <c r="A1024" s="41"/>
      <c r="B1024" s="41"/>
      <c r="C1024" s="41"/>
      <c r="D1024" s="41"/>
      <c r="E1024" s="41"/>
      <c r="F1024" s="41"/>
      <c r="G1024" s="41"/>
      <c r="H1024" s="41"/>
      <c r="I1024" s="41"/>
      <c r="J1024" s="41"/>
      <c r="K1024" s="41"/>
      <c r="L1024" s="41"/>
      <c r="M1024" s="41"/>
      <c r="N1024" s="1705" t="s">
        <v>198</v>
      </c>
      <c r="O1024" s="1706"/>
      <c r="P1024" s="1706"/>
      <c r="Q1024" s="1706"/>
      <c r="R1024" s="1706"/>
      <c r="S1024" s="1706"/>
      <c r="T1024" s="1706"/>
      <c r="U1024" s="1706"/>
      <c r="V1024" s="1706"/>
      <c r="W1024" s="1706"/>
      <c r="X1024" s="1706"/>
      <c r="Y1024" s="1706"/>
      <c r="Z1024" s="1706"/>
      <c r="AA1024" s="1706"/>
      <c r="AB1024" s="1706"/>
      <c r="AC1024" s="1706"/>
      <c r="AD1024" s="1706"/>
      <c r="AE1024" s="1706"/>
      <c r="AF1024" s="1706"/>
      <c r="AG1024" s="1706"/>
      <c r="AH1024" s="1706"/>
      <c r="AI1024" s="1706"/>
      <c r="AJ1024" s="1706"/>
      <c r="AK1024" s="1706"/>
      <c r="AL1024" s="1706"/>
      <c r="AM1024" s="1706"/>
      <c r="AN1024" s="1706"/>
      <c r="AO1024" s="1706"/>
      <c r="AP1024" s="1706"/>
      <c r="AQ1024" s="1706"/>
      <c r="AR1024" s="1706"/>
      <c r="AS1024" s="1706"/>
      <c r="AT1024" s="1706"/>
      <c r="AU1024" s="1706"/>
      <c r="AV1024" s="42"/>
      <c r="AW1024" s="42"/>
      <c r="AX1024" s="42"/>
      <c r="AY1024" s="42"/>
      <c r="AZ1024" s="42"/>
      <c r="BA1024" s="42"/>
      <c r="BB1024" s="42"/>
      <c r="BC1024" s="42"/>
      <c r="BD1024" s="42"/>
      <c r="BE1024" s="42"/>
      <c r="BF1024" s="42"/>
      <c r="BG1024" s="42"/>
    </row>
    <row r="1025" spans="1:62" ht="9.9499999999999993" customHeight="1" x14ac:dyDescent="0.15">
      <c r="A1025" s="41"/>
      <c r="B1025" s="41"/>
      <c r="C1025" s="41"/>
      <c r="D1025" s="41"/>
      <c r="E1025" s="41"/>
      <c r="F1025" s="41"/>
      <c r="G1025" s="41"/>
      <c r="H1025" s="41"/>
      <c r="I1025" s="41"/>
      <c r="J1025" s="41"/>
      <c r="K1025" s="41"/>
      <c r="L1025" s="41"/>
      <c r="M1025" s="41"/>
      <c r="N1025" s="1706"/>
      <c r="O1025" s="1706"/>
      <c r="P1025" s="1706"/>
      <c r="Q1025" s="1706"/>
      <c r="R1025" s="1706"/>
      <c r="S1025" s="1706"/>
      <c r="T1025" s="1706"/>
      <c r="U1025" s="1706"/>
      <c r="V1025" s="1706"/>
      <c r="W1025" s="1706"/>
      <c r="X1025" s="1706"/>
      <c r="Y1025" s="1706"/>
      <c r="Z1025" s="1706"/>
      <c r="AA1025" s="1706"/>
      <c r="AB1025" s="1706"/>
      <c r="AC1025" s="1706"/>
      <c r="AD1025" s="1706"/>
      <c r="AE1025" s="1706"/>
      <c r="AF1025" s="1706"/>
      <c r="AG1025" s="1706"/>
      <c r="AH1025" s="1706"/>
      <c r="AI1025" s="1706"/>
      <c r="AJ1025" s="1706"/>
      <c r="AK1025" s="1706"/>
      <c r="AL1025" s="1706"/>
      <c r="AM1025" s="1706"/>
      <c r="AN1025" s="1706"/>
      <c r="AO1025" s="1706"/>
      <c r="AP1025" s="1706"/>
      <c r="AQ1025" s="1706"/>
      <c r="AR1025" s="1706"/>
      <c r="AS1025" s="1706"/>
      <c r="AT1025" s="1706"/>
      <c r="AU1025" s="1706"/>
      <c r="AV1025" s="42"/>
      <c r="AW1025" s="42"/>
      <c r="AX1025" s="42"/>
      <c r="AY1025" s="42"/>
      <c r="AZ1025" s="42"/>
      <c r="BA1025" s="42"/>
      <c r="BB1025" s="42"/>
      <c r="BC1025" s="42"/>
      <c r="BD1025" s="42"/>
      <c r="BE1025" s="42"/>
      <c r="BF1025" s="42"/>
      <c r="BG1025" s="42"/>
    </row>
    <row r="1026" spans="1:62" ht="9.9499999999999993" customHeight="1" x14ac:dyDescent="0.15">
      <c r="A1026" s="41"/>
      <c r="B1026" s="41"/>
      <c r="C1026" s="41"/>
      <c r="D1026" s="41"/>
      <c r="E1026" s="41"/>
      <c r="F1026" s="41"/>
      <c r="G1026" s="41"/>
      <c r="H1026" s="41"/>
      <c r="I1026" s="41"/>
      <c r="J1026" s="41"/>
      <c r="K1026" s="41"/>
      <c r="L1026" s="41"/>
      <c r="M1026" s="41"/>
      <c r="N1026" s="41"/>
      <c r="O1026" s="41"/>
      <c r="P1026" s="41"/>
      <c r="Q1026" s="41"/>
      <c r="R1026" s="41"/>
      <c r="S1026" s="41"/>
      <c r="T1026" s="41"/>
      <c r="U1026" s="41"/>
      <c r="V1026" s="41"/>
      <c r="W1026" s="41"/>
      <c r="X1026" s="41"/>
      <c r="Y1026" s="41"/>
      <c r="Z1026" s="41"/>
      <c r="AA1026" s="41"/>
      <c r="AB1026" s="41"/>
      <c r="AC1026" s="41"/>
      <c r="AD1026" s="41"/>
      <c r="AE1026" s="41"/>
      <c r="AF1026" s="41"/>
      <c r="AG1026" s="41"/>
      <c r="AH1026" s="41"/>
      <c r="AI1026" s="41"/>
      <c r="AJ1026" s="41"/>
      <c r="AK1026" s="41"/>
      <c r="AL1026" s="41"/>
      <c r="AM1026" s="41"/>
      <c r="AN1026" s="41"/>
      <c r="AO1026" s="41"/>
      <c r="AP1026" s="41"/>
      <c r="AQ1026" s="42"/>
      <c r="AR1026" s="42"/>
      <c r="AS1026" s="42"/>
      <c r="AT1026" s="42"/>
      <c r="AU1026" s="42"/>
      <c r="AV1026" s="42"/>
      <c r="AW1026" s="42"/>
      <c r="AX1026" s="42"/>
      <c r="AY1026" s="42"/>
      <c r="AZ1026" s="42"/>
      <c r="BA1026" s="42"/>
      <c r="BB1026" s="214" t="s">
        <v>265</v>
      </c>
      <c r="BC1026" s="42"/>
      <c r="BD1026" s="42"/>
      <c r="BE1026" s="42"/>
      <c r="BF1026" s="42"/>
      <c r="BG1026" s="42"/>
    </row>
    <row r="1027" spans="1:62" ht="12" customHeight="1" x14ac:dyDescent="0.15">
      <c r="A1027" s="1399" t="s">
        <v>483</v>
      </c>
      <c r="B1027" s="1400"/>
      <c r="C1027" s="1400"/>
      <c r="D1027" s="1400"/>
      <c r="E1027" s="1400"/>
      <c r="F1027" s="1400"/>
      <c r="G1027" s="1400"/>
      <c r="H1027" s="1400"/>
      <c r="I1027" s="1400"/>
      <c r="J1027" s="1400"/>
      <c r="K1027" s="1400"/>
      <c r="L1027" s="1400"/>
      <c r="M1027" s="1400"/>
      <c r="N1027" s="1401"/>
      <c r="O1027" s="1710">
        <f>IF(ISBLANK('報告書(１葉)'!AH11)," ",'報告書(１葉)'!AH11)</f>
        <v>0</v>
      </c>
      <c r="P1027" s="1711"/>
      <c r="Q1027" s="1711"/>
      <c r="R1027" s="1711"/>
      <c r="S1027" s="1711"/>
      <c r="T1027" s="1711"/>
      <c r="U1027" s="1711"/>
      <c r="V1027" s="1711"/>
      <c r="W1027" s="1711"/>
      <c r="X1027" s="1711"/>
      <c r="Y1027" s="1711"/>
      <c r="Z1027" s="1711"/>
      <c r="AA1027" s="1711"/>
      <c r="AB1027" s="1711"/>
      <c r="AC1027" s="1711"/>
      <c r="AD1027" s="1711"/>
      <c r="AE1027" s="1711"/>
      <c r="AF1027" s="1711"/>
      <c r="AG1027" s="1711"/>
      <c r="AH1027" s="1711"/>
      <c r="AI1027" s="1711"/>
      <c r="AJ1027" s="1711"/>
      <c r="AK1027" s="1711"/>
      <c r="AL1027" s="1711"/>
      <c r="AM1027" s="1711"/>
      <c r="AN1027" s="1711"/>
      <c r="AO1027" s="1711"/>
      <c r="AP1027" s="1711"/>
      <c r="AQ1027" s="1711"/>
      <c r="AR1027" s="1711"/>
      <c r="AS1027" s="1711"/>
      <c r="AT1027" s="1711"/>
      <c r="AU1027" s="1711"/>
      <c r="AV1027" s="1711"/>
      <c r="AW1027" s="1711"/>
      <c r="AX1027" s="1711"/>
      <c r="AY1027" s="1711"/>
      <c r="AZ1027" s="1711"/>
      <c r="BA1027" s="1711"/>
      <c r="BB1027" s="1711"/>
      <c r="BC1027" s="1711"/>
      <c r="BD1027" s="1711"/>
      <c r="BE1027" s="1711"/>
      <c r="BF1027" s="1712"/>
      <c r="BG1027" s="42"/>
    </row>
    <row r="1028" spans="1:62" ht="12" customHeight="1" x14ac:dyDescent="0.15">
      <c r="A1028" s="1402"/>
      <c r="B1028" s="1403"/>
      <c r="C1028" s="1403"/>
      <c r="D1028" s="1403"/>
      <c r="E1028" s="1403"/>
      <c r="F1028" s="1403"/>
      <c r="G1028" s="1403"/>
      <c r="H1028" s="1403"/>
      <c r="I1028" s="1403"/>
      <c r="J1028" s="1403"/>
      <c r="K1028" s="1403"/>
      <c r="L1028" s="1403"/>
      <c r="M1028" s="1403"/>
      <c r="N1028" s="1404"/>
      <c r="O1028" s="1713"/>
      <c r="P1028" s="1714"/>
      <c r="Q1028" s="1714"/>
      <c r="R1028" s="1714"/>
      <c r="S1028" s="1714"/>
      <c r="T1028" s="1714"/>
      <c r="U1028" s="1714"/>
      <c r="V1028" s="1714"/>
      <c r="W1028" s="1714"/>
      <c r="X1028" s="1714"/>
      <c r="Y1028" s="1714"/>
      <c r="Z1028" s="1714"/>
      <c r="AA1028" s="1714"/>
      <c r="AB1028" s="1714"/>
      <c r="AC1028" s="1714"/>
      <c r="AD1028" s="1714"/>
      <c r="AE1028" s="1714"/>
      <c r="AF1028" s="1714"/>
      <c r="AG1028" s="1714"/>
      <c r="AH1028" s="1714"/>
      <c r="AI1028" s="1714"/>
      <c r="AJ1028" s="1714"/>
      <c r="AK1028" s="1714"/>
      <c r="AL1028" s="1714"/>
      <c r="AM1028" s="1714"/>
      <c r="AN1028" s="1714"/>
      <c r="AO1028" s="1714"/>
      <c r="AP1028" s="1714"/>
      <c r="AQ1028" s="1714"/>
      <c r="AR1028" s="1714"/>
      <c r="AS1028" s="1714"/>
      <c r="AT1028" s="1714"/>
      <c r="AU1028" s="1714"/>
      <c r="AV1028" s="1714"/>
      <c r="AW1028" s="1714"/>
      <c r="AX1028" s="1714"/>
      <c r="AY1028" s="1714"/>
      <c r="AZ1028" s="1714"/>
      <c r="BA1028" s="1714"/>
      <c r="BB1028" s="1714"/>
      <c r="BC1028" s="1714"/>
      <c r="BD1028" s="1714"/>
      <c r="BE1028" s="1714"/>
      <c r="BF1028" s="1715"/>
      <c r="BG1028" s="42"/>
    </row>
    <row r="1029" spans="1:62" ht="12" customHeight="1" x14ac:dyDescent="0.15">
      <c r="A1029" s="1707"/>
      <c r="B1029" s="1708"/>
      <c r="C1029" s="1708"/>
      <c r="D1029" s="1708"/>
      <c r="E1029" s="1708"/>
      <c r="F1029" s="1708"/>
      <c r="G1029" s="1708"/>
      <c r="H1029" s="1708"/>
      <c r="I1029" s="1708"/>
      <c r="J1029" s="1708"/>
      <c r="K1029" s="1708"/>
      <c r="L1029" s="1708"/>
      <c r="M1029" s="1708"/>
      <c r="N1029" s="1709"/>
      <c r="O1029" s="1716"/>
      <c r="P1029" s="1717"/>
      <c r="Q1029" s="1717"/>
      <c r="R1029" s="1717"/>
      <c r="S1029" s="1717"/>
      <c r="T1029" s="1717"/>
      <c r="U1029" s="1717"/>
      <c r="V1029" s="1717"/>
      <c r="W1029" s="1717"/>
      <c r="X1029" s="1717"/>
      <c r="Y1029" s="1717"/>
      <c r="Z1029" s="1717"/>
      <c r="AA1029" s="1717"/>
      <c r="AB1029" s="1717"/>
      <c r="AC1029" s="1717"/>
      <c r="AD1029" s="1717"/>
      <c r="AE1029" s="1717"/>
      <c r="AF1029" s="1717"/>
      <c r="AG1029" s="1717"/>
      <c r="AH1029" s="1717"/>
      <c r="AI1029" s="1717"/>
      <c r="AJ1029" s="1717"/>
      <c r="AK1029" s="1717"/>
      <c r="AL1029" s="1717"/>
      <c r="AM1029" s="1717"/>
      <c r="AN1029" s="1717"/>
      <c r="AO1029" s="1717"/>
      <c r="AP1029" s="1717"/>
      <c r="AQ1029" s="1717"/>
      <c r="AR1029" s="1717"/>
      <c r="AS1029" s="1717"/>
      <c r="AT1029" s="1717"/>
      <c r="AU1029" s="1717"/>
      <c r="AV1029" s="1717"/>
      <c r="AW1029" s="1717"/>
      <c r="AX1029" s="1717"/>
      <c r="AY1029" s="1717"/>
      <c r="AZ1029" s="1717"/>
      <c r="BA1029" s="1717"/>
      <c r="BB1029" s="1717"/>
      <c r="BC1029" s="1717"/>
      <c r="BD1029" s="1717"/>
      <c r="BE1029" s="1717"/>
      <c r="BF1029" s="1718"/>
      <c r="BG1029" s="42"/>
    </row>
    <row r="1030" spans="1:62" ht="8.4499999999999993" customHeight="1" x14ac:dyDescent="0.15">
      <c r="A1030" s="1719" t="s">
        <v>484</v>
      </c>
      <c r="B1030" s="1575"/>
      <c r="C1030" s="1575"/>
      <c r="D1030" s="1575"/>
      <c r="E1030" s="1575"/>
      <c r="F1030" s="1575"/>
      <c r="G1030" s="1575"/>
      <c r="H1030" s="1575"/>
      <c r="I1030" s="1575"/>
      <c r="J1030" s="1575"/>
      <c r="K1030" s="1575"/>
      <c r="L1030" s="1575"/>
      <c r="M1030" s="1575"/>
      <c r="N1030" s="1576"/>
      <c r="O1030" s="1574" t="s">
        <v>372</v>
      </c>
      <c r="P1030" s="1575"/>
      <c r="Q1030" s="1575"/>
      <c r="R1030" s="1575"/>
      <c r="S1030" s="1575"/>
      <c r="T1030" s="1575"/>
      <c r="U1030" s="1575"/>
      <c r="V1030" s="1575"/>
      <c r="W1030" s="1575"/>
      <c r="X1030" s="1575"/>
      <c r="Y1030" s="1575"/>
      <c r="Z1030" s="1575"/>
      <c r="AA1030" s="1575"/>
      <c r="AB1030" s="1575"/>
      <c r="AC1030" s="1575"/>
      <c r="AD1030" s="1576"/>
      <c r="AE1030" s="1581" t="s">
        <v>478</v>
      </c>
      <c r="AF1030" s="1582"/>
      <c r="AG1030" s="1582"/>
      <c r="AH1030" s="1582"/>
      <c r="AI1030" s="1582"/>
      <c r="AJ1030" s="1582"/>
      <c r="AK1030" s="1582"/>
      <c r="AL1030" s="1582"/>
      <c r="AM1030" s="1582"/>
      <c r="AN1030" s="1582"/>
      <c r="AO1030" s="1582"/>
      <c r="AP1030" s="1582"/>
      <c r="AQ1030" s="1582"/>
      <c r="AR1030" s="1582"/>
      <c r="AS1030" s="1582"/>
      <c r="AT1030" s="1582"/>
      <c r="AU1030" s="1582"/>
      <c r="AV1030" s="1582"/>
      <c r="AW1030" s="1582"/>
      <c r="AX1030" s="1582"/>
      <c r="AY1030" s="1582"/>
      <c r="AZ1030" s="1582"/>
      <c r="BA1030" s="1582"/>
      <c r="BB1030" s="1582"/>
      <c r="BC1030" s="1582"/>
      <c r="BD1030" s="1582"/>
      <c r="BE1030" s="1582"/>
      <c r="BF1030" s="1583"/>
      <c r="BG1030" s="42"/>
    </row>
    <row r="1031" spans="1:62" ht="8.4499999999999993" customHeight="1" x14ac:dyDescent="0.15">
      <c r="A1031" s="1720"/>
      <c r="B1031" s="1422"/>
      <c r="C1031" s="1422"/>
      <c r="D1031" s="1422"/>
      <c r="E1031" s="1422"/>
      <c r="F1031" s="1422"/>
      <c r="G1031" s="1422"/>
      <c r="H1031" s="1422"/>
      <c r="I1031" s="1422"/>
      <c r="J1031" s="1422"/>
      <c r="K1031" s="1422"/>
      <c r="L1031" s="1422"/>
      <c r="M1031" s="1422"/>
      <c r="N1031" s="1577"/>
      <c r="O1031" s="1421"/>
      <c r="P1031" s="1422"/>
      <c r="Q1031" s="1422"/>
      <c r="R1031" s="1422"/>
      <c r="S1031" s="1422"/>
      <c r="T1031" s="1422"/>
      <c r="U1031" s="1422"/>
      <c r="V1031" s="1422"/>
      <c r="W1031" s="1422"/>
      <c r="X1031" s="1422"/>
      <c r="Y1031" s="1422"/>
      <c r="Z1031" s="1422"/>
      <c r="AA1031" s="1422"/>
      <c r="AB1031" s="1422"/>
      <c r="AC1031" s="1422"/>
      <c r="AD1031" s="1577"/>
      <c r="AE1031" s="1584"/>
      <c r="AF1031" s="1585"/>
      <c r="AG1031" s="1585"/>
      <c r="AH1031" s="1585"/>
      <c r="AI1031" s="1585"/>
      <c r="AJ1031" s="1585"/>
      <c r="AK1031" s="1585"/>
      <c r="AL1031" s="1585"/>
      <c r="AM1031" s="1585"/>
      <c r="AN1031" s="1585"/>
      <c r="AO1031" s="1585"/>
      <c r="AP1031" s="1585"/>
      <c r="AQ1031" s="1585"/>
      <c r="AR1031" s="1585"/>
      <c r="AS1031" s="1585"/>
      <c r="AT1031" s="1585"/>
      <c r="AU1031" s="1585"/>
      <c r="AV1031" s="1585"/>
      <c r="AW1031" s="1585"/>
      <c r="AX1031" s="1585"/>
      <c r="AY1031" s="1585"/>
      <c r="AZ1031" s="1585"/>
      <c r="BA1031" s="1585"/>
      <c r="BB1031" s="1585"/>
      <c r="BC1031" s="1585"/>
      <c r="BD1031" s="1585"/>
      <c r="BE1031" s="1585"/>
      <c r="BF1031" s="1586"/>
      <c r="BG1031" s="42"/>
    </row>
    <row r="1032" spans="1:62" ht="8.4499999999999993" customHeight="1" x14ac:dyDescent="0.15">
      <c r="A1032" s="1721"/>
      <c r="B1032" s="1579"/>
      <c r="C1032" s="1579"/>
      <c r="D1032" s="1579"/>
      <c r="E1032" s="1579"/>
      <c r="F1032" s="1579"/>
      <c r="G1032" s="1579"/>
      <c r="H1032" s="1579"/>
      <c r="I1032" s="1579"/>
      <c r="J1032" s="1579"/>
      <c r="K1032" s="1579"/>
      <c r="L1032" s="1579"/>
      <c r="M1032" s="1579"/>
      <c r="N1032" s="1580"/>
      <c r="O1032" s="1421"/>
      <c r="P1032" s="1422"/>
      <c r="Q1032" s="1422"/>
      <c r="R1032" s="1422"/>
      <c r="S1032" s="1422"/>
      <c r="T1032" s="1422"/>
      <c r="U1032" s="1422"/>
      <c r="V1032" s="1422"/>
      <c r="W1032" s="1422"/>
      <c r="X1032" s="1422"/>
      <c r="Y1032" s="1422"/>
      <c r="Z1032" s="1422"/>
      <c r="AA1032" s="1422"/>
      <c r="AB1032" s="1422"/>
      <c r="AC1032" s="1422"/>
      <c r="AD1032" s="1577"/>
      <c r="AE1032" s="1587"/>
      <c r="AF1032" s="1588"/>
      <c r="AG1032" s="1588"/>
      <c r="AH1032" s="1588"/>
      <c r="AI1032" s="1588"/>
      <c r="AJ1032" s="1588"/>
      <c r="AK1032" s="1588"/>
      <c r="AL1032" s="1588"/>
      <c r="AM1032" s="1588"/>
      <c r="AN1032" s="1588"/>
      <c r="AO1032" s="1588"/>
      <c r="AP1032" s="1588"/>
      <c r="AQ1032" s="1588"/>
      <c r="AR1032" s="1588"/>
      <c r="AS1032" s="1588"/>
      <c r="AT1032" s="1588"/>
      <c r="AU1032" s="1588"/>
      <c r="AV1032" s="1588"/>
      <c r="AW1032" s="1588"/>
      <c r="AX1032" s="1588"/>
      <c r="AY1032" s="1588"/>
      <c r="AZ1032" s="1588"/>
      <c r="BA1032" s="1588"/>
      <c r="BB1032" s="1588"/>
      <c r="BC1032" s="1588"/>
      <c r="BD1032" s="1588"/>
      <c r="BE1032" s="1588"/>
      <c r="BF1032" s="1589"/>
      <c r="BG1032" s="42"/>
    </row>
    <row r="1033" spans="1:62" ht="12.95" customHeight="1" x14ac:dyDescent="0.15">
      <c r="A1033" s="1568" t="s">
        <v>470</v>
      </c>
      <c r="B1033" s="1569"/>
      <c r="C1033" s="1569"/>
      <c r="D1033" s="1569"/>
      <c r="E1033" s="1569"/>
      <c r="F1033" s="1569"/>
      <c r="G1033" s="1570"/>
      <c r="H1033" s="431" t="s">
        <v>472</v>
      </c>
      <c r="I1033" s="431"/>
      <c r="J1033" s="431"/>
      <c r="K1033" s="431"/>
      <c r="L1033" s="431"/>
      <c r="M1033" s="431"/>
      <c r="N1033" s="431"/>
      <c r="O1033" s="1578"/>
      <c r="P1033" s="1579"/>
      <c r="Q1033" s="1579"/>
      <c r="R1033" s="1579"/>
      <c r="S1033" s="1579"/>
      <c r="T1033" s="1579"/>
      <c r="U1033" s="1579"/>
      <c r="V1033" s="1579"/>
      <c r="W1033" s="1579"/>
      <c r="X1033" s="1579"/>
      <c r="Y1033" s="1579"/>
      <c r="Z1033" s="1579"/>
      <c r="AA1033" s="1579"/>
      <c r="AB1033" s="1579"/>
      <c r="AC1033" s="1579"/>
      <c r="AD1033" s="1580"/>
      <c r="AE1033" s="431" t="s">
        <v>167</v>
      </c>
      <c r="AF1033" s="431"/>
      <c r="AG1033" s="431"/>
      <c r="AH1033" s="431"/>
      <c r="AI1033" s="431"/>
      <c r="AJ1033" s="431"/>
      <c r="AK1033" s="431"/>
      <c r="AL1033" s="431" t="s">
        <v>473</v>
      </c>
      <c r="AM1033" s="431"/>
      <c r="AN1033" s="431"/>
      <c r="AO1033" s="431"/>
      <c r="AP1033" s="1571" t="s">
        <v>475</v>
      </c>
      <c r="AQ1033" s="1569"/>
      <c r="AR1033" s="1569"/>
      <c r="AS1033" s="1569"/>
      <c r="AT1033" s="1569"/>
      <c r="AU1033" s="1569"/>
      <c r="AV1033" s="1569"/>
      <c r="AW1033" s="1569"/>
      <c r="AX1033" s="1572"/>
      <c r="AY1033" s="1572"/>
      <c r="AZ1033" s="1572"/>
      <c r="BA1033" s="1572"/>
      <c r="BB1033" s="1572"/>
      <c r="BC1033" s="1572"/>
      <c r="BD1033" s="1572"/>
      <c r="BE1033" s="1572"/>
      <c r="BF1033" s="1573"/>
      <c r="BG1033" s="42"/>
    </row>
    <row r="1034" spans="1:62" ht="12.95" customHeight="1" x14ac:dyDescent="0.15">
      <c r="A1034" s="1641"/>
      <c r="B1034" s="1642"/>
      <c r="C1034" s="1642"/>
      <c r="D1034" s="1642"/>
      <c r="E1034" s="1642"/>
      <c r="F1034" s="1642"/>
      <c r="G1034" s="1642"/>
      <c r="H1034" s="963"/>
      <c r="I1034" s="964"/>
      <c r="J1034" s="964"/>
      <c r="K1034" s="964"/>
      <c r="L1034" s="964"/>
      <c r="M1034" s="964"/>
      <c r="N1034" s="965"/>
      <c r="O1034" s="1725"/>
      <c r="P1034" s="1725"/>
      <c r="Q1034" s="1725"/>
      <c r="R1034" s="1725"/>
      <c r="S1034" s="1725"/>
      <c r="T1034" s="1725"/>
      <c r="U1034" s="1725"/>
      <c r="V1034" s="1725"/>
      <c r="W1034" s="1725"/>
      <c r="X1034" s="1725"/>
      <c r="Y1034" s="1725"/>
      <c r="Z1034" s="1725"/>
      <c r="AA1034" s="1725"/>
      <c r="AB1034" s="1725"/>
      <c r="AC1034" s="1725"/>
      <c r="AD1034" s="1725"/>
      <c r="AE1034" s="1590"/>
      <c r="AF1034" s="1591"/>
      <c r="AG1034" s="1591"/>
      <c r="AH1034" s="1591"/>
      <c r="AI1034" s="1591"/>
      <c r="AJ1034" s="1591"/>
      <c r="AK1034" s="1591"/>
      <c r="AL1034" s="1592"/>
      <c r="AM1034" s="1593"/>
      <c r="AN1034" s="1593"/>
      <c r="AO1034" s="1594"/>
      <c r="AP1034" s="1595"/>
      <c r="AQ1034" s="1595"/>
      <c r="AR1034" s="1595"/>
      <c r="AS1034" s="1595"/>
      <c r="AT1034" s="1595"/>
      <c r="AU1034" s="1595"/>
      <c r="AV1034" s="1595"/>
      <c r="AW1034" s="1595"/>
      <c r="AX1034" s="238" t="s">
        <v>386</v>
      </c>
      <c r="AY1034" s="1595"/>
      <c r="AZ1034" s="1595"/>
      <c r="BA1034" s="1595"/>
      <c r="BB1034" s="1595"/>
      <c r="BC1034" s="1595"/>
      <c r="BD1034" s="1595"/>
      <c r="BE1034" s="1595"/>
      <c r="BF1034" s="1595"/>
      <c r="BG1034" s="45"/>
      <c r="BH1034" s="80"/>
      <c r="BI1034" s="80"/>
      <c r="BJ1034" s="80"/>
    </row>
    <row r="1035" spans="1:62" ht="12.95" customHeight="1" x14ac:dyDescent="0.15">
      <c r="A1035" s="1643"/>
      <c r="B1035" s="1644"/>
      <c r="C1035" s="1644"/>
      <c r="D1035" s="1644"/>
      <c r="E1035" s="1644"/>
      <c r="F1035" s="1644"/>
      <c r="G1035" s="1644"/>
      <c r="H1035" s="1722"/>
      <c r="I1035" s="1723"/>
      <c r="J1035" s="1723"/>
      <c r="K1035" s="1723"/>
      <c r="L1035" s="1723"/>
      <c r="M1035" s="1723"/>
      <c r="N1035" s="1724"/>
      <c r="O1035" s="1726"/>
      <c r="P1035" s="1726"/>
      <c r="Q1035" s="1726"/>
      <c r="R1035" s="1726"/>
      <c r="S1035" s="1726"/>
      <c r="T1035" s="1726"/>
      <c r="U1035" s="1726"/>
      <c r="V1035" s="1726"/>
      <c r="W1035" s="1726"/>
      <c r="X1035" s="1726"/>
      <c r="Y1035" s="1726"/>
      <c r="Z1035" s="1726"/>
      <c r="AA1035" s="1726"/>
      <c r="AB1035" s="1726"/>
      <c r="AC1035" s="1726"/>
      <c r="AD1035" s="1726"/>
      <c r="AE1035" s="1592"/>
      <c r="AF1035" s="1593"/>
      <c r="AG1035" s="1593"/>
      <c r="AH1035" s="1593"/>
      <c r="AI1035" s="1593"/>
      <c r="AJ1035" s="1593"/>
      <c r="AK1035" s="1593"/>
      <c r="AL1035" s="1592"/>
      <c r="AM1035" s="1593"/>
      <c r="AN1035" s="1593"/>
      <c r="AO1035" s="1594"/>
      <c r="AP1035" s="1595"/>
      <c r="AQ1035" s="1595"/>
      <c r="AR1035" s="1595"/>
      <c r="AS1035" s="1595"/>
      <c r="AT1035" s="1595"/>
      <c r="AU1035" s="1595"/>
      <c r="AV1035" s="1595"/>
      <c r="AW1035" s="1595"/>
      <c r="AX1035" s="238" t="s">
        <v>386</v>
      </c>
      <c r="AY1035" s="1595"/>
      <c r="AZ1035" s="1595"/>
      <c r="BA1035" s="1595"/>
      <c r="BB1035" s="1595"/>
      <c r="BC1035" s="1595"/>
      <c r="BD1035" s="1595"/>
      <c r="BE1035" s="1595"/>
      <c r="BF1035" s="1595"/>
      <c r="BG1035" s="45"/>
      <c r="BH1035" s="80"/>
      <c r="BI1035" s="80"/>
      <c r="BJ1035" s="80"/>
    </row>
    <row r="1036" spans="1:62" ht="12.95" customHeight="1" x14ac:dyDescent="0.15">
      <c r="A1036" s="1643"/>
      <c r="B1036" s="1644"/>
      <c r="C1036" s="1644"/>
      <c r="D1036" s="1644"/>
      <c r="E1036" s="1644"/>
      <c r="F1036" s="1644"/>
      <c r="G1036" s="1644"/>
      <c r="H1036" s="1722"/>
      <c r="I1036" s="1723"/>
      <c r="J1036" s="1723"/>
      <c r="K1036" s="1723"/>
      <c r="L1036" s="1723"/>
      <c r="M1036" s="1723"/>
      <c r="N1036" s="1724"/>
      <c r="O1036" s="1726"/>
      <c r="P1036" s="1726"/>
      <c r="Q1036" s="1726"/>
      <c r="R1036" s="1726"/>
      <c r="S1036" s="1726"/>
      <c r="T1036" s="1726"/>
      <c r="U1036" s="1726"/>
      <c r="V1036" s="1726"/>
      <c r="W1036" s="1726"/>
      <c r="X1036" s="1726"/>
      <c r="Y1036" s="1726"/>
      <c r="Z1036" s="1726"/>
      <c r="AA1036" s="1726"/>
      <c r="AB1036" s="1726"/>
      <c r="AC1036" s="1726"/>
      <c r="AD1036" s="1726"/>
      <c r="AE1036" s="1592"/>
      <c r="AF1036" s="1593"/>
      <c r="AG1036" s="1593"/>
      <c r="AH1036" s="1593"/>
      <c r="AI1036" s="1593"/>
      <c r="AJ1036" s="1593"/>
      <c r="AK1036" s="1593"/>
      <c r="AL1036" s="1592"/>
      <c r="AM1036" s="1593"/>
      <c r="AN1036" s="1593"/>
      <c r="AO1036" s="1594"/>
      <c r="AP1036" s="1595"/>
      <c r="AQ1036" s="1595"/>
      <c r="AR1036" s="1595"/>
      <c r="AS1036" s="1595"/>
      <c r="AT1036" s="1595"/>
      <c r="AU1036" s="1595"/>
      <c r="AV1036" s="1595"/>
      <c r="AW1036" s="1595"/>
      <c r="AX1036" s="238" t="s">
        <v>386</v>
      </c>
      <c r="AY1036" s="1595"/>
      <c r="AZ1036" s="1595"/>
      <c r="BA1036" s="1595"/>
      <c r="BB1036" s="1595"/>
      <c r="BC1036" s="1595"/>
      <c r="BD1036" s="1595"/>
      <c r="BE1036" s="1595"/>
      <c r="BF1036" s="1595"/>
      <c r="BG1036" s="45"/>
      <c r="BH1036" s="80"/>
      <c r="BI1036" s="80"/>
      <c r="BJ1036" s="80"/>
    </row>
    <row r="1037" spans="1:62" ht="12.95" customHeight="1" x14ac:dyDescent="0.15">
      <c r="A1037" s="1648"/>
      <c r="B1037" s="1649"/>
      <c r="C1037" s="1649"/>
      <c r="D1037" s="1649"/>
      <c r="E1037" s="1649"/>
      <c r="F1037" s="1649"/>
      <c r="G1037" s="1649"/>
      <c r="H1037" s="1722"/>
      <c r="I1037" s="1723"/>
      <c r="J1037" s="1723"/>
      <c r="K1037" s="1723"/>
      <c r="L1037" s="1723"/>
      <c r="M1037" s="1723"/>
      <c r="N1037" s="1724"/>
      <c r="O1037" s="1727"/>
      <c r="P1037" s="1727"/>
      <c r="Q1037" s="1727"/>
      <c r="R1037" s="1727"/>
      <c r="S1037" s="1727"/>
      <c r="T1037" s="1727"/>
      <c r="U1037" s="1727"/>
      <c r="V1037" s="1727"/>
      <c r="W1037" s="1727"/>
      <c r="X1037" s="1727"/>
      <c r="Y1037" s="1727"/>
      <c r="Z1037" s="1727"/>
      <c r="AA1037" s="1727"/>
      <c r="AB1037" s="1727"/>
      <c r="AC1037" s="1727"/>
      <c r="AD1037" s="1727"/>
      <c r="AE1037" s="1592"/>
      <c r="AF1037" s="1593"/>
      <c r="AG1037" s="1593"/>
      <c r="AH1037" s="1593"/>
      <c r="AI1037" s="1593"/>
      <c r="AJ1037" s="1593"/>
      <c r="AK1037" s="1593"/>
      <c r="AL1037" s="1592"/>
      <c r="AM1037" s="1593"/>
      <c r="AN1037" s="1593"/>
      <c r="AO1037" s="1594"/>
      <c r="AP1037" s="1595"/>
      <c r="AQ1037" s="1595"/>
      <c r="AR1037" s="1595"/>
      <c r="AS1037" s="1595"/>
      <c r="AT1037" s="1595"/>
      <c r="AU1037" s="1595"/>
      <c r="AV1037" s="1595"/>
      <c r="AW1037" s="1595"/>
      <c r="AX1037" s="238" t="s">
        <v>386</v>
      </c>
      <c r="AY1037" s="1595"/>
      <c r="AZ1037" s="1595"/>
      <c r="BA1037" s="1595"/>
      <c r="BB1037" s="1595"/>
      <c r="BC1037" s="1595"/>
      <c r="BD1037" s="1595"/>
      <c r="BE1037" s="1595"/>
      <c r="BF1037" s="1595"/>
      <c r="BG1037" s="45"/>
      <c r="BH1037" s="80"/>
      <c r="BI1037" s="80"/>
      <c r="BJ1037" s="80"/>
    </row>
    <row r="1038" spans="1:62" ht="12.95" customHeight="1" x14ac:dyDescent="0.15">
      <c r="A1038" s="1650"/>
      <c r="B1038" s="1651"/>
      <c r="C1038" s="1651"/>
      <c r="D1038" s="1651"/>
      <c r="E1038" s="1651"/>
      <c r="F1038" s="1651"/>
      <c r="G1038" s="1651"/>
      <c r="H1038" s="966"/>
      <c r="I1038" s="967"/>
      <c r="J1038" s="967"/>
      <c r="K1038" s="967"/>
      <c r="L1038" s="967"/>
      <c r="M1038" s="967"/>
      <c r="N1038" s="968"/>
      <c r="O1038" s="1728"/>
      <c r="P1038" s="1728"/>
      <c r="Q1038" s="1728"/>
      <c r="R1038" s="1728"/>
      <c r="S1038" s="1728"/>
      <c r="T1038" s="1728"/>
      <c r="U1038" s="1728"/>
      <c r="V1038" s="1728"/>
      <c r="W1038" s="1728"/>
      <c r="X1038" s="1728"/>
      <c r="Y1038" s="1728"/>
      <c r="Z1038" s="1728"/>
      <c r="AA1038" s="1728"/>
      <c r="AB1038" s="1728"/>
      <c r="AC1038" s="1728"/>
      <c r="AD1038" s="1728"/>
      <c r="AE1038" s="1592"/>
      <c r="AF1038" s="1593"/>
      <c r="AG1038" s="1593"/>
      <c r="AH1038" s="1593"/>
      <c r="AI1038" s="1593"/>
      <c r="AJ1038" s="1593"/>
      <c r="AK1038" s="1593"/>
      <c r="AL1038" s="1592"/>
      <c r="AM1038" s="1593"/>
      <c r="AN1038" s="1593"/>
      <c r="AO1038" s="1594"/>
      <c r="AP1038" s="1595"/>
      <c r="AQ1038" s="1595"/>
      <c r="AR1038" s="1595"/>
      <c r="AS1038" s="1595"/>
      <c r="AT1038" s="1595"/>
      <c r="AU1038" s="1595"/>
      <c r="AV1038" s="1595"/>
      <c r="AW1038" s="1595"/>
      <c r="AX1038" s="238" t="s">
        <v>386</v>
      </c>
      <c r="AY1038" s="1595"/>
      <c r="AZ1038" s="1595"/>
      <c r="BA1038" s="1595"/>
      <c r="BB1038" s="1595"/>
      <c r="BC1038" s="1595"/>
      <c r="BD1038" s="1595"/>
      <c r="BE1038" s="1595"/>
      <c r="BF1038" s="1595"/>
      <c r="BG1038" s="45"/>
      <c r="BH1038" s="80"/>
      <c r="BI1038" s="80"/>
      <c r="BJ1038" s="80"/>
    </row>
    <row r="1039" spans="1:62" ht="12.95" customHeight="1" x14ac:dyDescent="0.15">
      <c r="A1039" s="1641"/>
      <c r="B1039" s="1642"/>
      <c r="C1039" s="1642"/>
      <c r="D1039" s="1642"/>
      <c r="E1039" s="1642"/>
      <c r="F1039" s="1642"/>
      <c r="G1039" s="1642"/>
      <c r="H1039" s="963"/>
      <c r="I1039" s="964"/>
      <c r="J1039" s="964"/>
      <c r="K1039" s="964"/>
      <c r="L1039" s="964"/>
      <c r="M1039" s="964"/>
      <c r="N1039" s="965"/>
      <c r="O1039" s="1725"/>
      <c r="P1039" s="1725"/>
      <c r="Q1039" s="1725"/>
      <c r="R1039" s="1725"/>
      <c r="S1039" s="1725"/>
      <c r="T1039" s="1725"/>
      <c r="U1039" s="1725"/>
      <c r="V1039" s="1725"/>
      <c r="W1039" s="1725"/>
      <c r="X1039" s="1725"/>
      <c r="Y1039" s="1725"/>
      <c r="Z1039" s="1725"/>
      <c r="AA1039" s="1725"/>
      <c r="AB1039" s="1725"/>
      <c r="AC1039" s="1725"/>
      <c r="AD1039" s="1725"/>
      <c r="AE1039" s="1592"/>
      <c r="AF1039" s="1593"/>
      <c r="AG1039" s="1593"/>
      <c r="AH1039" s="1593"/>
      <c r="AI1039" s="1593"/>
      <c r="AJ1039" s="1593"/>
      <c r="AK1039" s="1594"/>
      <c r="AL1039" s="1592"/>
      <c r="AM1039" s="1593"/>
      <c r="AN1039" s="1593"/>
      <c r="AO1039" s="1594"/>
      <c r="AP1039" s="1595"/>
      <c r="AQ1039" s="1595"/>
      <c r="AR1039" s="1595"/>
      <c r="AS1039" s="1595"/>
      <c r="AT1039" s="1595"/>
      <c r="AU1039" s="1595"/>
      <c r="AV1039" s="1595"/>
      <c r="AW1039" s="1595"/>
      <c r="AX1039" s="238" t="s">
        <v>386</v>
      </c>
      <c r="AY1039" s="1595"/>
      <c r="AZ1039" s="1595"/>
      <c r="BA1039" s="1595"/>
      <c r="BB1039" s="1595"/>
      <c r="BC1039" s="1595"/>
      <c r="BD1039" s="1595"/>
      <c r="BE1039" s="1595"/>
      <c r="BF1039" s="1595"/>
      <c r="BG1039" s="45"/>
      <c r="BH1039" s="80"/>
      <c r="BI1039" s="80"/>
      <c r="BJ1039" s="80"/>
    </row>
    <row r="1040" spans="1:62" ht="12.95" customHeight="1" x14ac:dyDescent="0.15">
      <c r="A1040" s="1643"/>
      <c r="B1040" s="1644"/>
      <c r="C1040" s="1644"/>
      <c r="D1040" s="1644"/>
      <c r="E1040" s="1644"/>
      <c r="F1040" s="1644"/>
      <c r="G1040" s="1644"/>
      <c r="H1040" s="1722"/>
      <c r="I1040" s="1723"/>
      <c r="J1040" s="1723"/>
      <c r="K1040" s="1723"/>
      <c r="L1040" s="1723"/>
      <c r="M1040" s="1723"/>
      <c r="N1040" s="1724"/>
      <c r="O1040" s="1726"/>
      <c r="P1040" s="1726"/>
      <c r="Q1040" s="1726"/>
      <c r="R1040" s="1726"/>
      <c r="S1040" s="1726"/>
      <c r="T1040" s="1726"/>
      <c r="U1040" s="1726"/>
      <c r="V1040" s="1726"/>
      <c r="W1040" s="1726"/>
      <c r="X1040" s="1726"/>
      <c r="Y1040" s="1726"/>
      <c r="Z1040" s="1726"/>
      <c r="AA1040" s="1726"/>
      <c r="AB1040" s="1726"/>
      <c r="AC1040" s="1726"/>
      <c r="AD1040" s="1726"/>
      <c r="AE1040" s="1592"/>
      <c r="AF1040" s="1593"/>
      <c r="AG1040" s="1593"/>
      <c r="AH1040" s="1593"/>
      <c r="AI1040" s="1593"/>
      <c r="AJ1040" s="1593"/>
      <c r="AK1040" s="1594"/>
      <c r="AL1040" s="1592"/>
      <c r="AM1040" s="1593"/>
      <c r="AN1040" s="1593"/>
      <c r="AO1040" s="1594"/>
      <c r="AP1040" s="1595"/>
      <c r="AQ1040" s="1595"/>
      <c r="AR1040" s="1595"/>
      <c r="AS1040" s="1595"/>
      <c r="AT1040" s="1595"/>
      <c r="AU1040" s="1595"/>
      <c r="AV1040" s="1595"/>
      <c r="AW1040" s="1595"/>
      <c r="AX1040" s="238" t="s">
        <v>386</v>
      </c>
      <c r="AY1040" s="1595"/>
      <c r="AZ1040" s="1595"/>
      <c r="BA1040" s="1595"/>
      <c r="BB1040" s="1595"/>
      <c r="BC1040" s="1595"/>
      <c r="BD1040" s="1595"/>
      <c r="BE1040" s="1595"/>
      <c r="BF1040" s="1595"/>
      <c r="BG1040" s="45"/>
      <c r="BH1040" s="80"/>
      <c r="BI1040" s="80"/>
      <c r="BJ1040" s="80"/>
    </row>
    <row r="1041" spans="1:62" ht="12.95" customHeight="1" x14ac:dyDescent="0.15">
      <c r="A1041" s="1643"/>
      <c r="B1041" s="1644"/>
      <c r="C1041" s="1644"/>
      <c r="D1041" s="1644"/>
      <c r="E1041" s="1644"/>
      <c r="F1041" s="1644"/>
      <c r="G1041" s="1644"/>
      <c r="H1041" s="1722"/>
      <c r="I1041" s="1723"/>
      <c r="J1041" s="1723"/>
      <c r="K1041" s="1723"/>
      <c r="L1041" s="1723"/>
      <c r="M1041" s="1723"/>
      <c r="N1041" s="1724"/>
      <c r="O1041" s="1726"/>
      <c r="P1041" s="1726"/>
      <c r="Q1041" s="1726"/>
      <c r="R1041" s="1726"/>
      <c r="S1041" s="1726"/>
      <c r="T1041" s="1726"/>
      <c r="U1041" s="1726"/>
      <c r="V1041" s="1726"/>
      <c r="W1041" s="1726"/>
      <c r="X1041" s="1726"/>
      <c r="Y1041" s="1726"/>
      <c r="Z1041" s="1726"/>
      <c r="AA1041" s="1726"/>
      <c r="AB1041" s="1726"/>
      <c r="AC1041" s="1726"/>
      <c r="AD1041" s="1726"/>
      <c r="AE1041" s="1592"/>
      <c r="AF1041" s="1593"/>
      <c r="AG1041" s="1593"/>
      <c r="AH1041" s="1593"/>
      <c r="AI1041" s="1593"/>
      <c r="AJ1041" s="1593"/>
      <c r="AK1041" s="1594"/>
      <c r="AL1041" s="1592"/>
      <c r="AM1041" s="1593"/>
      <c r="AN1041" s="1593"/>
      <c r="AO1041" s="1594"/>
      <c r="AP1041" s="1595"/>
      <c r="AQ1041" s="1595"/>
      <c r="AR1041" s="1595"/>
      <c r="AS1041" s="1595"/>
      <c r="AT1041" s="1595"/>
      <c r="AU1041" s="1595"/>
      <c r="AV1041" s="1595"/>
      <c r="AW1041" s="1595"/>
      <c r="AX1041" s="238" t="s">
        <v>386</v>
      </c>
      <c r="AY1041" s="1595"/>
      <c r="AZ1041" s="1595"/>
      <c r="BA1041" s="1595"/>
      <c r="BB1041" s="1595"/>
      <c r="BC1041" s="1595"/>
      <c r="BD1041" s="1595"/>
      <c r="BE1041" s="1595"/>
      <c r="BF1041" s="1595"/>
      <c r="BG1041" s="45"/>
      <c r="BH1041" s="80"/>
      <c r="BI1041" s="80"/>
      <c r="BJ1041" s="80"/>
    </row>
    <row r="1042" spans="1:62" ht="12.95" customHeight="1" x14ac:dyDescent="0.15">
      <c r="A1042" s="1648"/>
      <c r="B1042" s="1649"/>
      <c r="C1042" s="1649"/>
      <c r="D1042" s="1649"/>
      <c r="E1042" s="1649"/>
      <c r="F1042" s="1649"/>
      <c r="G1042" s="1649"/>
      <c r="H1042" s="1722"/>
      <c r="I1042" s="1723"/>
      <c r="J1042" s="1723"/>
      <c r="K1042" s="1723"/>
      <c r="L1042" s="1723"/>
      <c r="M1042" s="1723"/>
      <c r="N1042" s="1724"/>
      <c r="O1042" s="1727"/>
      <c r="P1042" s="1727"/>
      <c r="Q1042" s="1727"/>
      <c r="R1042" s="1727"/>
      <c r="S1042" s="1727"/>
      <c r="T1042" s="1727"/>
      <c r="U1042" s="1727"/>
      <c r="V1042" s="1727"/>
      <c r="W1042" s="1727"/>
      <c r="X1042" s="1727"/>
      <c r="Y1042" s="1727"/>
      <c r="Z1042" s="1727"/>
      <c r="AA1042" s="1727"/>
      <c r="AB1042" s="1727"/>
      <c r="AC1042" s="1727"/>
      <c r="AD1042" s="1727"/>
      <c r="AE1042" s="1592"/>
      <c r="AF1042" s="1593"/>
      <c r="AG1042" s="1593"/>
      <c r="AH1042" s="1593"/>
      <c r="AI1042" s="1593"/>
      <c r="AJ1042" s="1593"/>
      <c r="AK1042" s="1594"/>
      <c r="AL1042" s="1592"/>
      <c r="AM1042" s="1593"/>
      <c r="AN1042" s="1593"/>
      <c r="AO1042" s="1594"/>
      <c r="AP1042" s="1595"/>
      <c r="AQ1042" s="1595"/>
      <c r="AR1042" s="1595"/>
      <c r="AS1042" s="1595"/>
      <c r="AT1042" s="1595"/>
      <c r="AU1042" s="1595"/>
      <c r="AV1042" s="1595"/>
      <c r="AW1042" s="1595"/>
      <c r="AX1042" s="238" t="s">
        <v>386</v>
      </c>
      <c r="AY1042" s="1595"/>
      <c r="AZ1042" s="1595"/>
      <c r="BA1042" s="1595"/>
      <c r="BB1042" s="1595"/>
      <c r="BC1042" s="1595"/>
      <c r="BD1042" s="1595"/>
      <c r="BE1042" s="1595"/>
      <c r="BF1042" s="1595"/>
      <c r="BG1042" s="45"/>
      <c r="BH1042" s="80"/>
      <c r="BI1042" s="80"/>
      <c r="BJ1042" s="80"/>
    </row>
    <row r="1043" spans="1:62" ht="12.95" customHeight="1" x14ac:dyDescent="0.15">
      <c r="A1043" s="1650"/>
      <c r="B1043" s="1651"/>
      <c r="C1043" s="1651"/>
      <c r="D1043" s="1651"/>
      <c r="E1043" s="1651"/>
      <c r="F1043" s="1651"/>
      <c r="G1043" s="1651"/>
      <c r="H1043" s="966"/>
      <c r="I1043" s="967"/>
      <c r="J1043" s="967"/>
      <c r="K1043" s="967"/>
      <c r="L1043" s="967"/>
      <c r="M1043" s="967"/>
      <c r="N1043" s="968"/>
      <c r="O1043" s="1728"/>
      <c r="P1043" s="1728"/>
      <c r="Q1043" s="1728"/>
      <c r="R1043" s="1728"/>
      <c r="S1043" s="1728"/>
      <c r="T1043" s="1728"/>
      <c r="U1043" s="1728"/>
      <c r="V1043" s="1728"/>
      <c r="W1043" s="1728"/>
      <c r="X1043" s="1728"/>
      <c r="Y1043" s="1728"/>
      <c r="Z1043" s="1728"/>
      <c r="AA1043" s="1728"/>
      <c r="AB1043" s="1728"/>
      <c r="AC1043" s="1728"/>
      <c r="AD1043" s="1728"/>
      <c r="AE1043" s="1592"/>
      <c r="AF1043" s="1593"/>
      <c r="AG1043" s="1593"/>
      <c r="AH1043" s="1593"/>
      <c r="AI1043" s="1593"/>
      <c r="AJ1043" s="1593"/>
      <c r="AK1043" s="1594"/>
      <c r="AL1043" s="1592"/>
      <c r="AM1043" s="1593"/>
      <c r="AN1043" s="1593"/>
      <c r="AO1043" s="1594"/>
      <c r="AP1043" s="1595"/>
      <c r="AQ1043" s="1595"/>
      <c r="AR1043" s="1595"/>
      <c r="AS1043" s="1595"/>
      <c r="AT1043" s="1595"/>
      <c r="AU1043" s="1595"/>
      <c r="AV1043" s="1595"/>
      <c r="AW1043" s="1595"/>
      <c r="AX1043" s="238" t="s">
        <v>386</v>
      </c>
      <c r="AY1043" s="1595"/>
      <c r="AZ1043" s="1595"/>
      <c r="BA1043" s="1595"/>
      <c r="BB1043" s="1595"/>
      <c r="BC1043" s="1595"/>
      <c r="BD1043" s="1595"/>
      <c r="BE1043" s="1595"/>
      <c r="BF1043" s="1595"/>
      <c r="BG1043" s="45"/>
      <c r="BH1043" s="80"/>
      <c r="BI1043" s="80"/>
      <c r="BJ1043" s="80"/>
    </row>
    <row r="1044" spans="1:62" ht="12.95" customHeight="1" x14ac:dyDescent="0.15">
      <c r="A1044" s="1641"/>
      <c r="B1044" s="1642"/>
      <c r="C1044" s="1642"/>
      <c r="D1044" s="1642"/>
      <c r="E1044" s="1642"/>
      <c r="F1044" s="1642"/>
      <c r="G1044" s="1642"/>
      <c r="H1044" s="963"/>
      <c r="I1044" s="964"/>
      <c r="J1044" s="964"/>
      <c r="K1044" s="964"/>
      <c r="L1044" s="964"/>
      <c r="M1044" s="964"/>
      <c r="N1044" s="965"/>
      <c r="O1044" s="1725"/>
      <c r="P1044" s="1725"/>
      <c r="Q1044" s="1725"/>
      <c r="R1044" s="1725"/>
      <c r="S1044" s="1725"/>
      <c r="T1044" s="1725"/>
      <c r="U1044" s="1725"/>
      <c r="V1044" s="1725"/>
      <c r="W1044" s="1725"/>
      <c r="X1044" s="1725"/>
      <c r="Y1044" s="1725"/>
      <c r="Z1044" s="1725"/>
      <c r="AA1044" s="1725"/>
      <c r="AB1044" s="1725"/>
      <c r="AC1044" s="1725"/>
      <c r="AD1044" s="1725"/>
      <c r="AE1044" s="1592"/>
      <c r="AF1044" s="1593"/>
      <c r="AG1044" s="1593"/>
      <c r="AH1044" s="1593"/>
      <c r="AI1044" s="1593"/>
      <c r="AJ1044" s="1593"/>
      <c r="AK1044" s="1594"/>
      <c r="AL1044" s="1592"/>
      <c r="AM1044" s="1593"/>
      <c r="AN1044" s="1593"/>
      <c r="AO1044" s="1594"/>
      <c r="AP1044" s="1595"/>
      <c r="AQ1044" s="1595"/>
      <c r="AR1044" s="1595"/>
      <c r="AS1044" s="1595"/>
      <c r="AT1044" s="1595"/>
      <c r="AU1044" s="1595"/>
      <c r="AV1044" s="1595"/>
      <c r="AW1044" s="1595"/>
      <c r="AX1044" s="238" t="s">
        <v>386</v>
      </c>
      <c r="AY1044" s="1595"/>
      <c r="AZ1044" s="1595"/>
      <c r="BA1044" s="1595"/>
      <c r="BB1044" s="1595"/>
      <c r="BC1044" s="1595"/>
      <c r="BD1044" s="1595"/>
      <c r="BE1044" s="1595"/>
      <c r="BF1044" s="1595"/>
      <c r="BG1044" s="45"/>
      <c r="BH1044" s="80"/>
      <c r="BI1044" s="80"/>
      <c r="BJ1044" s="80"/>
    </row>
    <row r="1045" spans="1:62" ht="12.95" customHeight="1" x14ac:dyDescent="0.15">
      <c r="A1045" s="1643"/>
      <c r="B1045" s="1644"/>
      <c r="C1045" s="1644"/>
      <c r="D1045" s="1644"/>
      <c r="E1045" s="1644"/>
      <c r="F1045" s="1644"/>
      <c r="G1045" s="1644"/>
      <c r="H1045" s="1722"/>
      <c r="I1045" s="1723"/>
      <c r="J1045" s="1723"/>
      <c r="K1045" s="1723"/>
      <c r="L1045" s="1723"/>
      <c r="M1045" s="1723"/>
      <c r="N1045" s="1724"/>
      <c r="O1045" s="1726"/>
      <c r="P1045" s="1726"/>
      <c r="Q1045" s="1726"/>
      <c r="R1045" s="1726"/>
      <c r="S1045" s="1726"/>
      <c r="T1045" s="1726"/>
      <c r="U1045" s="1726"/>
      <c r="V1045" s="1726"/>
      <c r="W1045" s="1726"/>
      <c r="X1045" s="1726"/>
      <c r="Y1045" s="1726"/>
      <c r="Z1045" s="1726"/>
      <c r="AA1045" s="1726"/>
      <c r="AB1045" s="1726"/>
      <c r="AC1045" s="1726"/>
      <c r="AD1045" s="1726"/>
      <c r="AE1045" s="1592"/>
      <c r="AF1045" s="1593"/>
      <c r="AG1045" s="1593"/>
      <c r="AH1045" s="1593"/>
      <c r="AI1045" s="1593"/>
      <c r="AJ1045" s="1593"/>
      <c r="AK1045" s="1594"/>
      <c r="AL1045" s="1592"/>
      <c r="AM1045" s="1593"/>
      <c r="AN1045" s="1593"/>
      <c r="AO1045" s="1594"/>
      <c r="AP1045" s="1595"/>
      <c r="AQ1045" s="1595"/>
      <c r="AR1045" s="1595"/>
      <c r="AS1045" s="1595"/>
      <c r="AT1045" s="1595"/>
      <c r="AU1045" s="1595"/>
      <c r="AV1045" s="1595"/>
      <c r="AW1045" s="1595"/>
      <c r="AX1045" s="238" t="s">
        <v>386</v>
      </c>
      <c r="AY1045" s="1595"/>
      <c r="AZ1045" s="1595"/>
      <c r="BA1045" s="1595"/>
      <c r="BB1045" s="1595"/>
      <c r="BC1045" s="1595"/>
      <c r="BD1045" s="1595"/>
      <c r="BE1045" s="1595"/>
      <c r="BF1045" s="1595"/>
      <c r="BG1045" s="45"/>
      <c r="BH1045" s="80"/>
      <c r="BI1045" s="80"/>
      <c r="BJ1045" s="80"/>
    </row>
    <row r="1046" spans="1:62" ht="12.95" customHeight="1" x14ac:dyDescent="0.15">
      <c r="A1046" s="1643"/>
      <c r="B1046" s="1644"/>
      <c r="C1046" s="1644"/>
      <c r="D1046" s="1644"/>
      <c r="E1046" s="1644"/>
      <c r="F1046" s="1644"/>
      <c r="G1046" s="1644"/>
      <c r="H1046" s="1722"/>
      <c r="I1046" s="1723"/>
      <c r="J1046" s="1723"/>
      <c r="K1046" s="1723"/>
      <c r="L1046" s="1723"/>
      <c r="M1046" s="1723"/>
      <c r="N1046" s="1724"/>
      <c r="O1046" s="1726"/>
      <c r="P1046" s="1726"/>
      <c r="Q1046" s="1726"/>
      <c r="R1046" s="1726"/>
      <c r="S1046" s="1726"/>
      <c r="T1046" s="1726"/>
      <c r="U1046" s="1726"/>
      <c r="V1046" s="1726"/>
      <c r="W1046" s="1726"/>
      <c r="X1046" s="1726"/>
      <c r="Y1046" s="1726"/>
      <c r="Z1046" s="1726"/>
      <c r="AA1046" s="1726"/>
      <c r="AB1046" s="1726"/>
      <c r="AC1046" s="1726"/>
      <c r="AD1046" s="1726"/>
      <c r="AE1046" s="1592"/>
      <c r="AF1046" s="1593"/>
      <c r="AG1046" s="1593"/>
      <c r="AH1046" s="1593"/>
      <c r="AI1046" s="1593"/>
      <c r="AJ1046" s="1593"/>
      <c r="AK1046" s="1594"/>
      <c r="AL1046" s="1592"/>
      <c r="AM1046" s="1593"/>
      <c r="AN1046" s="1593"/>
      <c r="AO1046" s="1594"/>
      <c r="AP1046" s="1595"/>
      <c r="AQ1046" s="1595"/>
      <c r="AR1046" s="1595"/>
      <c r="AS1046" s="1595"/>
      <c r="AT1046" s="1595"/>
      <c r="AU1046" s="1595"/>
      <c r="AV1046" s="1595"/>
      <c r="AW1046" s="1595"/>
      <c r="AX1046" s="238" t="s">
        <v>386</v>
      </c>
      <c r="AY1046" s="1595"/>
      <c r="AZ1046" s="1595"/>
      <c r="BA1046" s="1595"/>
      <c r="BB1046" s="1595"/>
      <c r="BC1046" s="1595"/>
      <c r="BD1046" s="1595"/>
      <c r="BE1046" s="1595"/>
      <c r="BF1046" s="1595"/>
      <c r="BG1046" s="45"/>
      <c r="BH1046" s="80"/>
      <c r="BI1046" s="80"/>
      <c r="BJ1046" s="80"/>
    </row>
    <row r="1047" spans="1:62" ht="12.95" customHeight="1" x14ac:dyDescent="0.15">
      <c r="A1047" s="1648"/>
      <c r="B1047" s="1649"/>
      <c r="C1047" s="1649"/>
      <c r="D1047" s="1649"/>
      <c r="E1047" s="1649"/>
      <c r="F1047" s="1649"/>
      <c r="G1047" s="1649"/>
      <c r="H1047" s="1722"/>
      <c r="I1047" s="1723"/>
      <c r="J1047" s="1723"/>
      <c r="K1047" s="1723"/>
      <c r="L1047" s="1723"/>
      <c r="M1047" s="1723"/>
      <c r="N1047" s="1724"/>
      <c r="O1047" s="1727"/>
      <c r="P1047" s="1727"/>
      <c r="Q1047" s="1727"/>
      <c r="R1047" s="1727"/>
      <c r="S1047" s="1727"/>
      <c r="T1047" s="1727"/>
      <c r="U1047" s="1727"/>
      <c r="V1047" s="1727"/>
      <c r="W1047" s="1727"/>
      <c r="X1047" s="1727"/>
      <c r="Y1047" s="1727"/>
      <c r="Z1047" s="1727"/>
      <c r="AA1047" s="1727"/>
      <c r="AB1047" s="1727"/>
      <c r="AC1047" s="1727"/>
      <c r="AD1047" s="1727"/>
      <c r="AE1047" s="1592"/>
      <c r="AF1047" s="1593"/>
      <c r="AG1047" s="1593"/>
      <c r="AH1047" s="1593"/>
      <c r="AI1047" s="1593"/>
      <c r="AJ1047" s="1593"/>
      <c r="AK1047" s="1594"/>
      <c r="AL1047" s="1592"/>
      <c r="AM1047" s="1593"/>
      <c r="AN1047" s="1593"/>
      <c r="AO1047" s="1594"/>
      <c r="AP1047" s="1595"/>
      <c r="AQ1047" s="1595"/>
      <c r="AR1047" s="1595"/>
      <c r="AS1047" s="1595"/>
      <c r="AT1047" s="1595"/>
      <c r="AU1047" s="1595"/>
      <c r="AV1047" s="1595"/>
      <c r="AW1047" s="1595"/>
      <c r="AX1047" s="238" t="s">
        <v>386</v>
      </c>
      <c r="AY1047" s="1595"/>
      <c r="AZ1047" s="1595"/>
      <c r="BA1047" s="1595"/>
      <c r="BB1047" s="1595"/>
      <c r="BC1047" s="1595"/>
      <c r="BD1047" s="1595"/>
      <c r="BE1047" s="1595"/>
      <c r="BF1047" s="1595"/>
      <c r="BG1047" s="45"/>
      <c r="BH1047" s="80"/>
      <c r="BI1047" s="80"/>
      <c r="BJ1047" s="80"/>
    </row>
    <row r="1048" spans="1:62" ht="12.95" customHeight="1" x14ac:dyDescent="0.15">
      <c r="A1048" s="1650"/>
      <c r="B1048" s="1651"/>
      <c r="C1048" s="1651"/>
      <c r="D1048" s="1651"/>
      <c r="E1048" s="1651"/>
      <c r="F1048" s="1651"/>
      <c r="G1048" s="1651"/>
      <c r="H1048" s="966"/>
      <c r="I1048" s="967"/>
      <c r="J1048" s="967"/>
      <c r="K1048" s="967"/>
      <c r="L1048" s="967"/>
      <c r="M1048" s="967"/>
      <c r="N1048" s="968"/>
      <c r="O1048" s="1728"/>
      <c r="P1048" s="1728"/>
      <c r="Q1048" s="1728"/>
      <c r="R1048" s="1728"/>
      <c r="S1048" s="1728"/>
      <c r="T1048" s="1728"/>
      <c r="U1048" s="1728"/>
      <c r="V1048" s="1728"/>
      <c r="W1048" s="1728"/>
      <c r="X1048" s="1728"/>
      <c r="Y1048" s="1728"/>
      <c r="Z1048" s="1728"/>
      <c r="AA1048" s="1728"/>
      <c r="AB1048" s="1728"/>
      <c r="AC1048" s="1728"/>
      <c r="AD1048" s="1728"/>
      <c r="AE1048" s="1592"/>
      <c r="AF1048" s="1593"/>
      <c r="AG1048" s="1593"/>
      <c r="AH1048" s="1593"/>
      <c r="AI1048" s="1593"/>
      <c r="AJ1048" s="1593"/>
      <c r="AK1048" s="1594"/>
      <c r="AL1048" s="1592"/>
      <c r="AM1048" s="1593"/>
      <c r="AN1048" s="1593"/>
      <c r="AO1048" s="1594"/>
      <c r="AP1048" s="1595"/>
      <c r="AQ1048" s="1595"/>
      <c r="AR1048" s="1595"/>
      <c r="AS1048" s="1595"/>
      <c r="AT1048" s="1595"/>
      <c r="AU1048" s="1595"/>
      <c r="AV1048" s="1595"/>
      <c r="AW1048" s="1595"/>
      <c r="AX1048" s="238" t="s">
        <v>386</v>
      </c>
      <c r="AY1048" s="1595"/>
      <c r="AZ1048" s="1595"/>
      <c r="BA1048" s="1595"/>
      <c r="BB1048" s="1595"/>
      <c r="BC1048" s="1595"/>
      <c r="BD1048" s="1595"/>
      <c r="BE1048" s="1595"/>
      <c r="BF1048" s="1595"/>
      <c r="BG1048" s="45"/>
      <c r="BH1048" s="80"/>
      <c r="BI1048" s="80"/>
      <c r="BJ1048" s="80"/>
    </row>
    <row r="1049" spans="1:62" ht="12.95" customHeight="1" x14ac:dyDescent="0.15">
      <c r="A1049" s="1641"/>
      <c r="B1049" s="1642"/>
      <c r="C1049" s="1642"/>
      <c r="D1049" s="1642"/>
      <c r="E1049" s="1642"/>
      <c r="F1049" s="1642"/>
      <c r="G1049" s="1642"/>
      <c r="H1049" s="963"/>
      <c r="I1049" s="964"/>
      <c r="J1049" s="964"/>
      <c r="K1049" s="964"/>
      <c r="L1049" s="964"/>
      <c r="M1049" s="964"/>
      <c r="N1049" s="965"/>
      <c r="O1049" s="1725"/>
      <c r="P1049" s="1725"/>
      <c r="Q1049" s="1725"/>
      <c r="R1049" s="1725"/>
      <c r="S1049" s="1725"/>
      <c r="T1049" s="1725"/>
      <c r="U1049" s="1725"/>
      <c r="V1049" s="1725"/>
      <c r="W1049" s="1725"/>
      <c r="X1049" s="1725"/>
      <c r="Y1049" s="1725"/>
      <c r="Z1049" s="1725"/>
      <c r="AA1049" s="1725"/>
      <c r="AB1049" s="1725"/>
      <c r="AC1049" s="1725"/>
      <c r="AD1049" s="1725"/>
      <c r="AE1049" s="1592"/>
      <c r="AF1049" s="1593"/>
      <c r="AG1049" s="1593"/>
      <c r="AH1049" s="1593"/>
      <c r="AI1049" s="1593"/>
      <c r="AJ1049" s="1593"/>
      <c r="AK1049" s="1594"/>
      <c r="AL1049" s="1592"/>
      <c r="AM1049" s="1593"/>
      <c r="AN1049" s="1593"/>
      <c r="AO1049" s="1594"/>
      <c r="AP1049" s="1595"/>
      <c r="AQ1049" s="1595"/>
      <c r="AR1049" s="1595"/>
      <c r="AS1049" s="1595"/>
      <c r="AT1049" s="1595"/>
      <c r="AU1049" s="1595"/>
      <c r="AV1049" s="1595"/>
      <c r="AW1049" s="1595"/>
      <c r="AX1049" s="238" t="s">
        <v>386</v>
      </c>
      <c r="AY1049" s="1595"/>
      <c r="AZ1049" s="1595"/>
      <c r="BA1049" s="1595"/>
      <c r="BB1049" s="1595"/>
      <c r="BC1049" s="1595"/>
      <c r="BD1049" s="1595"/>
      <c r="BE1049" s="1595"/>
      <c r="BF1049" s="1595"/>
      <c r="BG1049" s="45"/>
      <c r="BH1049" s="80"/>
      <c r="BI1049" s="80"/>
      <c r="BJ1049" s="80"/>
    </row>
    <row r="1050" spans="1:62" ht="12.95" customHeight="1" x14ac:dyDescent="0.15">
      <c r="A1050" s="1643"/>
      <c r="B1050" s="1644"/>
      <c r="C1050" s="1644"/>
      <c r="D1050" s="1644"/>
      <c r="E1050" s="1644"/>
      <c r="F1050" s="1644"/>
      <c r="G1050" s="1644"/>
      <c r="H1050" s="1722"/>
      <c r="I1050" s="1723"/>
      <c r="J1050" s="1723"/>
      <c r="K1050" s="1723"/>
      <c r="L1050" s="1723"/>
      <c r="M1050" s="1723"/>
      <c r="N1050" s="1724"/>
      <c r="O1050" s="1726"/>
      <c r="P1050" s="1726"/>
      <c r="Q1050" s="1726"/>
      <c r="R1050" s="1726"/>
      <c r="S1050" s="1726"/>
      <c r="T1050" s="1726"/>
      <c r="U1050" s="1726"/>
      <c r="V1050" s="1726"/>
      <c r="W1050" s="1726"/>
      <c r="X1050" s="1726"/>
      <c r="Y1050" s="1726"/>
      <c r="Z1050" s="1726"/>
      <c r="AA1050" s="1726"/>
      <c r="AB1050" s="1726"/>
      <c r="AC1050" s="1726"/>
      <c r="AD1050" s="1726"/>
      <c r="AE1050" s="1592"/>
      <c r="AF1050" s="1593"/>
      <c r="AG1050" s="1593"/>
      <c r="AH1050" s="1593"/>
      <c r="AI1050" s="1593"/>
      <c r="AJ1050" s="1593"/>
      <c r="AK1050" s="1594"/>
      <c r="AL1050" s="1592"/>
      <c r="AM1050" s="1593"/>
      <c r="AN1050" s="1593"/>
      <c r="AO1050" s="1594"/>
      <c r="AP1050" s="1595"/>
      <c r="AQ1050" s="1595"/>
      <c r="AR1050" s="1595"/>
      <c r="AS1050" s="1595"/>
      <c r="AT1050" s="1595"/>
      <c r="AU1050" s="1595"/>
      <c r="AV1050" s="1595"/>
      <c r="AW1050" s="1595"/>
      <c r="AX1050" s="238" t="s">
        <v>386</v>
      </c>
      <c r="AY1050" s="1595"/>
      <c r="AZ1050" s="1595"/>
      <c r="BA1050" s="1595"/>
      <c r="BB1050" s="1595"/>
      <c r="BC1050" s="1595"/>
      <c r="BD1050" s="1595"/>
      <c r="BE1050" s="1595"/>
      <c r="BF1050" s="1595"/>
      <c r="BG1050" s="45"/>
      <c r="BH1050" s="80"/>
      <c r="BI1050" s="80"/>
      <c r="BJ1050" s="80"/>
    </row>
    <row r="1051" spans="1:62" ht="12.95" customHeight="1" x14ac:dyDescent="0.15">
      <c r="A1051" s="1643"/>
      <c r="B1051" s="1644"/>
      <c r="C1051" s="1644"/>
      <c r="D1051" s="1644"/>
      <c r="E1051" s="1644"/>
      <c r="F1051" s="1644"/>
      <c r="G1051" s="1644"/>
      <c r="H1051" s="1722"/>
      <c r="I1051" s="1723"/>
      <c r="J1051" s="1723"/>
      <c r="K1051" s="1723"/>
      <c r="L1051" s="1723"/>
      <c r="M1051" s="1723"/>
      <c r="N1051" s="1724"/>
      <c r="O1051" s="1726"/>
      <c r="P1051" s="1726"/>
      <c r="Q1051" s="1726"/>
      <c r="R1051" s="1726"/>
      <c r="S1051" s="1726"/>
      <c r="T1051" s="1726"/>
      <c r="U1051" s="1726"/>
      <c r="V1051" s="1726"/>
      <c r="W1051" s="1726"/>
      <c r="X1051" s="1726"/>
      <c r="Y1051" s="1726"/>
      <c r="Z1051" s="1726"/>
      <c r="AA1051" s="1726"/>
      <c r="AB1051" s="1726"/>
      <c r="AC1051" s="1726"/>
      <c r="AD1051" s="1726"/>
      <c r="AE1051" s="1592"/>
      <c r="AF1051" s="1593"/>
      <c r="AG1051" s="1593"/>
      <c r="AH1051" s="1593"/>
      <c r="AI1051" s="1593"/>
      <c r="AJ1051" s="1593"/>
      <c r="AK1051" s="1594"/>
      <c r="AL1051" s="1592"/>
      <c r="AM1051" s="1593"/>
      <c r="AN1051" s="1593"/>
      <c r="AO1051" s="1594"/>
      <c r="AP1051" s="1595"/>
      <c r="AQ1051" s="1595"/>
      <c r="AR1051" s="1595"/>
      <c r="AS1051" s="1595"/>
      <c r="AT1051" s="1595"/>
      <c r="AU1051" s="1595"/>
      <c r="AV1051" s="1595"/>
      <c r="AW1051" s="1595"/>
      <c r="AX1051" s="238" t="s">
        <v>386</v>
      </c>
      <c r="AY1051" s="1595"/>
      <c r="AZ1051" s="1595"/>
      <c r="BA1051" s="1595"/>
      <c r="BB1051" s="1595"/>
      <c r="BC1051" s="1595"/>
      <c r="BD1051" s="1595"/>
      <c r="BE1051" s="1595"/>
      <c r="BF1051" s="1595"/>
      <c r="BG1051" s="45"/>
      <c r="BH1051" s="80"/>
      <c r="BI1051" s="80"/>
      <c r="BJ1051" s="80"/>
    </row>
    <row r="1052" spans="1:62" ht="12.95" customHeight="1" x14ac:dyDescent="0.15">
      <c r="A1052" s="1648"/>
      <c r="B1052" s="1649"/>
      <c r="C1052" s="1649"/>
      <c r="D1052" s="1649"/>
      <c r="E1052" s="1649"/>
      <c r="F1052" s="1649"/>
      <c r="G1052" s="1649"/>
      <c r="H1052" s="1722"/>
      <c r="I1052" s="1723"/>
      <c r="J1052" s="1723"/>
      <c r="K1052" s="1723"/>
      <c r="L1052" s="1723"/>
      <c r="M1052" s="1723"/>
      <c r="N1052" s="1724"/>
      <c r="O1052" s="1727"/>
      <c r="P1052" s="1727"/>
      <c r="Q1052" s="1727"/>
      <c r="R1052" s="1727"/>
      <c r="S1052" s="1727"/>
      <c r="T1052" s="1727"/>
      <c r="U1052" s="1727"/>
      <c r="V1052" s="1727"/>
      <c r="W1052" s="1727"/>
      <c r="X1052" s="1727"/>
      <c r="Y1052" s="1727"/>
      <c r="Z1052" s="1727"/>
      <c r="AA1052" s="1727"/>
      <c r="AB1052" s="1727"/>
      <c r="AC1052" s="1727"/>
      <c r="AD1052" s="1727"/>
      <c r="AE1052" s="1592"/>
      <c r="AF1052" s="1593"/>
      <c r="AG1052" s="1593"/>
      <c r="AH1052" s="1593"/>
      <c r="AI1052" s="1593"/>
      <c r="AJ1052" s="1593"/>
      <c r="AK1052" s="1594"/>
      <c r="AL1052" s="1592"/>
      <c r="AM1052" s="1593"/>
      <c r="AN1052" s="1593"/>
      <c r="AO1052" s="1594"/>
      <c r="AP1052" s="1595"/>
      <c r="AQ1052" s="1595"/>
      <c r="AR1052" s="1595"/>
      <c r="AS1052" s="1595"/>
      <c r="AT1052" s="1595"/>
      <c r="AU1052" s="1595"/>
      <c r="AV1052" s="1595"/>
      <c r="AW1052" s="1595"/>
      <c r="AX1052" s="238" t="s">
        <v>386</v>
      </c>
      <c r="AY1052" s="1595"/>
      <c r="AZ1052" s="1595"/>
      <c r="BA1052" s="1595"/>
      <c r="BB1052" s="1595"/>
      <c r="BC1052" s="1595"/>
      <c r="BD1052" s="1595"/>
      <c r="BE1052" s="1595"/>
      <c r="BF1052" s="1595"/>
      <c r="BG1052" s="45"/>
      <c r="BH1052" s="80"/>
      <c r="BI1052" s="80"/>
      <c r="BJ1052" s="80"/>
    </row>
    <row r="1053" spans="1:62" ht="12.95" customHeight="1" x14ac:dyDescent="0.15">
      <c r="A1053" s="1650"/>
      <c r="B1053" s="1651"/>
      <c r="C1053" s="1651"/>
      <c r="D1053" s="1651"/>
      <c r="E1053" s="1651"/>
      <c r="F1053" s="1651"/>
      <c r="G1053" s="1651"/>
      <c r="H1053" s="966"/>
      <c r="I1053" s="967"/>
      <c r="J1053" s="967"/>
      <c r="K1053" s="967"/>
      <c r="L1053" s="967"/>
      <c r="M1053" s="967"/>
      <c r="N1053" s="968"/>
      <c r="O1053" s="1728"/>
      <c r="P1053" s="1728"/>
      <c r="Q1053" s="1728"/>
      <c r="R1053" s="1728"/>
      <c r="S1053" s="1728"/>
      <c r="T1053" s="1728"/>
      <c r="U1053" s="1728"/>
      <c r="V1053" s="1728"/>
      <c r="W1053" s="1728"/>
      <c r="X1053" s="1728"/>
      <c r="Y1053" s="1728"/>
      <c r="Z1053" s="1728"/>
      <c r="AA1053" s="1728"/>
      <c r="AB1053" s="1728"/>
      <c r="AC1053" s="1728"/>
      <c r="AD1053" s="1728"/>
      <c r="AE1053" s="1592"/>
      <c r="AF1053" s="1593"/>
      <c r="AG1053" s="1593"/>
      <c r="AH1053" s="1593"/>
      <c r="AI1053" s="1593"/>
      <c r="AJ1053" s="1593"/>
      <c r="AK1053" s="1594"/>
      <c r="AL1053" s="1592"/>
      <c r="AM1053" s="1593"/>
      <c r="AN1053" s="1593"/>
      <c r="AO1053" s="1594"/>
      <c r="AP1053" s="1595"/>
      <c r="AQ1053" s="1595"/>
      <c r="AR1053" s="1595"/>
      <c r="AS1053" s="1595"/>
      <c r="AT1053" s="1595"/>
      <c r="AU1053" s="1595"/>
      <c r="AV1053" s="1595"/>
      <c r="AW1053" s="1595"/>
      <c r="AX1053" s="238" t="s">
        <v>386</v>
      </c>
      <c r="AY1053" s="1595"/>
      <c r="AZ1053" s="1595"/>
      <c r="BA1053" s="1595"/>
      <c r="BB1053" s="1595"/>
      <c r="BC1053" s="1595"/>
      <c r="BD1053" s="1595"/>
      <c r="BE1053" s="1595"/>
      <c r="BF1053" s="1595"/>
      <c r="BG1053" s="45"/>
      <c r="BH1053" s="80"/>
      <c r="BI1053" s="80"/>
      <c r="BJ1053" s="80"/>
    </row>
    <row r="1054" spans="1:62" ht="12.95" customHeight="1" x14ac:dyDescent="0.15">
      <c r="A1054" s="1641"/>
      <c r="B1054" s="1642"/>
      <c r="C1054" s="1642"/>
      <c r="D1054" s="1642"/>
      <c r="E1054" s="1642"/>
      <c r="F1054" s="1642"/>
      <c r="G1054" s="1642"/>
      <c r="H1054" s="963"/>
      <c r="I1054" s="964"/>
      <c r="J1054" s="964"/>
      <c r="K1054" s="964"/>
      <c r="L1054" s="964"/>
      <c r="M1054" s="964"/>
      <c r="N1054" s="965"/>
      <c r="O1054" s="1725"/>
      <c r="P1054" s="1725"/>
      <c r="Q1054" s="1725"/>
      <c r="R1054" s="1725"/>
      <c r="S1054" s="1725"/>
      <c r="T1054" s="1725"/>
      <c r="U1054" s="1725"/>
      <c r="V1054" s="1725"/>
      <c r="W1054" s="1725"/>
      <c r="X1054" s="1725"/>
      <c r="Y1054" s="1725"/>
      <c r="Z1054" s="1725"/>
      <c r="AA1054" s="1725"/>
      <c r="AB1054" s="1725"/>
      <c r="AC1054" s="1725"/>
      <c r="AD1054" s="1725"/>
      <c r="AE1054" s="1592"/>
      <c r="AF1054" s="1593"/>
      <c r="AG1054" s="1593"/>
      <c r="AH1054" s="1593"/>
      <c r="AI1054" s="1593"/>
      <c r="AJ1054" s="1593"/>
      <c r="AK1054" s="1594"/>
      <c r="AL1054" s="1592"/>
      <c r="AM1054" s="1593"/>
      <c r="AN1054" s="1593"/>
      <c r="AO1054" s="1594"/>
      <c r="AP1054" s="1595"/>
      <c r="AQ1054" s="1595"/>
      <c r="AR1054" s="1595"/>
      <c r="AS1054" s="1595"/>
      <c r="AT1054" s="1595"/>
      <c r="AU1054" s="1595"/>
      <c r="AV1054" s="1595"/>
      <c r="AW1054" s="1595"/>
      <c r="AX1054" s="238" t="s">
        <v>386</v>
      </c>
      <c r="AY1054" s="1595"/>
      <c r="AZ1054" s="1595"/>
      <c r="BA1054" s="1595"/>
      <c r="BB1054" s="1595"/>
      <c r="BC1054" s="1595"/>
      <c r="BD1054" s="1595"/>
      <c r="BE1054" s="1595"/>
      <c r="BF1054" s="1595"/>
      <c r="BG1054" s="45"/>
      <c r="BH1054" s="80"/>
      <c r="BI1054" s="80"/>
      <c r="BJ1054" s="80"/>
    </row>
    <row r="1055" spans="1:62" ht="12.95" customHeight="1" x14ac:dyDescent="0.15">
      <c r="A1055" s="1643"/>
      <c r="B1055" s="1644"/>
      <c r="C1055" s="1644"/>
      <c r="D1055" s="1644"/>
      <c r="E1055" s="1644"/>
      <c r="F1055" s="1644"/>
      <c r="G1055" s="1644"/>
      <c r="H1055" s="1722"/>
      <c r="I1055" s="1723"/>
      <c r="J1055" s="1723"/>
      <c r="K1055" s="1723"/>
      <c r="L1055" s="1723"/>
      <c r="M1055" s="1723"/>
      <c r="N1055" s="1724"/>
      <c r="O1055" s="1726"/>
      <c r="P1055" s="1726"/>
      <c r="Q1055" s="1726"/>
      <c r="R1055" s="1726"/>
      <c r="S1055" s="1726"/>
      <c r="T1055" s="1726"/>
      <c r="U1055" s="1726"/>
      <c r="V1055" s="1726"/>
      <c r="W1055" s="1726"/>
      <c r="X1055" s="1726"/>
      <c r="Y1055" s="1726"/>
      <c r="Z1055" s="1726"/>
      <c r="AA1055" s="1726"/>
      <c r="AB1055" s="1726"/>
      <c r="AC1055" s="1726"/>
      <c r="AD1055" s="1726"/>
      <c r="AE1055" s="1592"/>
      <c r="AF1055" s="1593"/>
      <c r="AG1055" s="1593"/>
      <c r="AH1055" s="1593"/>
      <c r="AI1055" s="1593"/>
      <c r="AJ1055" s="1593"/>
      <c r="AK1055" s="1594"/>
      <c r="AL1055" s="1592"/>
      <c r="AM1055" s="1593"/>
      <c r="AN1055" s="1593"/>
      <c r="AO1055" s="1594"/>
      <c r="AP1055" s="1595"/>
      <c r="AQ1055" s="1595"/>
      <c r="AR1055" s="1595"/>
      <c r="AS1055" s="1595"/>
      <c r="AT1055" s="1595"/>
      <c r="AU1055" s="1595"/>
      <c r="AV1055" s="1595"/>
      <c r="AW1055" s="1595"/>
      <c r="AX1055" s="238" t="s">
        <v>386</v>
      </c>
      <c r="AY1055" s="1595"/>
      <c r="AZ1055" s="1595"/>
      <c r="BA1055" s="1595"/>
      <c r="BB1055" s="1595"/>
      <c r="BC1055" s="1595"/>
      <c r="BD1055" s="1595"/>
      <c r="BE1055" s="1595"/>
      <c r="BF1055" s="1595"/>
      <c r="BG1055" s="45"/>
      <c r="BH1055" s="80"/>
      <c r="BI1055" s="80"/>
      <c r="BJ1055" s="80"/>
    </row>
    <row r="1056" spans="1:62" ht="12.95" customHeight="1" x14ac:dyDescent="0.15">
      <c r="A1056" s="1643"/>
      <c r="B1056" s="1644"/>
      <c r="C1056" s="1644"/>
      <c r="D1056" s="1644"/>
      <c r="E1056" s="1644"/>
      <c r="F1056" s="1644"/>
      <c r="G1056" s="1644"/>
      <c r="H1056" s="1722"/>
      <c r="I1056" s="1723"/>
      <c r="J1056" s="1723"/>
      <c r="K1056" s="1723"/>
      <c r="L1056" s="1723"/>
      <c r="M1056" s="1723"/>
      <c r="N1056" s="1724"/>
      <c r="O1056" s="1726"/>
      <c r="P1056" s="1726"/>
      <c r="Q1056" s="1726"/>
      <c r="R1056" s="1726"/>
      <c r="S1056" s="1726"/>
      <c r="T1056" s="1726"/>
      <c r="U1056" s="1726"/>
      <c r="V1056" s="1726"/>
      <c r="W1056" s="1726"/>
      <c r="X1056" s="1726"/>
      <c r="Y1056" s="1726"/>
      <c r="Z1056" s="1726"/>
      <c r="AA1056" s="1726"/>
      <c r="AB1056" s="1726"/>
      <c r="AC1056" s="1726"/>
      <c r="AD1056" s="1726"/>
      <c r="AE1056" s="1592"/>
      <c r="AF1056" s="1593"/>
      <c r="AG1056" s="1593"/>
      <c r="AH1056" s="1593"/>
      <c r="AI1056" s="1593"/>
      <c r="AJ1056" s="1593"/>
      <c r="AK1056" s="1594"/>
      <c r="AL1056" s="1592"/>
      <c r="AM1056" s="1593"/>
      <c r="AN1056" s="1593"/>
      <c r="AO1056" s="1594"/>
      <c r="AP1056" s="1595"/>
      <c r="AQ1056" s="1595"/>
      <c r="AR1056" s="1595"/>
      <c r="AS1056" s="1595"/>
      <c r="AT1056" s="1595"/>
      <c r="AU1056" s="1595"/>
      <c r="AV1056" s="1595"/>
      <c r="AW1056" s="1595"/>
      <c r="AX1056" s="238" t="s">
        <v>386</v>
      </c>
      <c r="AY1056" s="1595"/>
      <c r="AZ1056" s="1595"/>
      <c r="BA1056" s="1595"/>
      <c r="BB1056" s="1595"/>
      <c r="BC1056" s="1595"/>
      <c r="BD1056" s="1595"/>
      <c r="BE1056" s="1595"/>
      <c r="BF1056" s="1595"/>
      <c r="BG1056" s="45"/>
      <c r="BH1056" s="80"/>
      <c r="BI1056" s="80"/>
      <c r="BJ1056" s="80"/>
    </row>
    <row r="1057" spans="1:62" ht="12.95" customHeight="1" x14ac:dyDescent="0.15">
      <c r="A1057" s="1648"/>
      <c r="B1057" s="1649"/>
      <c r="C1057" s="1649"/>
      <c r="D1057" s="1649"/>
      <c r="E1057" s="1649"/>
      <c r="F1057" s="1649"/>
      <c r="G1057" s="1649"/>
      <c r="H1057" s="1722"/>
      <c r="I1057" s="1723"/>
      <c r="J1057" s="1723"/>
      <c r="K1057" s="1723"/>
      <c r="L1057" s="1723"/>
      <c r="M1057" s="1723"/>
      <c r="N1057" s="1724"/>
      <c r="O1057" s="1727"/>
      <c r="P1057" s="1727"/>
      <c r="Q1057" s="1727"/>
      <c r="R1057" s="1727"/>
      <c r="S1057" s="1727"/>
      <c r="T1057" s="1727"/>
      <c r="U1057" s="1727"/>
      <c r="V1057" s="1727"/>
      <c r="W1057" s="1727"/>
      <c r="X1057" s="1727"/>
      <c r="Y1057" s="1727"/>
      <c r="Z1057" s="1727"/>
      <c r="AA1057" s="1727"/>
      <c r="AB1057" s="1727"/>
      <c r="AC1057" s="1727"/>
      <c r="AD1057" s="1727"/>
      <c r="AE1057" s="1592"/>
      <c r="AF1057" s="1593"/>
      <c r="AG1057" s="1593"/>
      <c r="AH1057" s="1593"/>
      <c r="AI1057" s="1593"/>
      <c r="AJ1057" s="1593"/>
      <c r="AK1057" s="1594"/>
      <c r="AL1057" s="1592"/>
      <c r="AM1057" s="1593"/>
      <c r="AN1057" s="1593"/>
      <c r="AO1057" s="1594"/>
      <c r="AP1057" s="1595"/>
      <c r="AQ1057" s="1595"/>
      <c r="AR1057" s="1595"/>
      <c r="AS1057" s="1595"/>
      <c r="AT1057" s="1595"/>
      <c r="AU1057" s="1595"/>
      <c r="AV1057" s="1595"/>
      <c r="AW1057" s="1595"/>
      <c r="AX1057" s="238" t="s">
        <v>386</v>
      </c>
      <c r="AY1057" s="1595"/>
      <c r="AZ1057" s="1595"/>
      <c r="BA1057" s="1595"/>
      <c r="BB1057" s="1595"/>
      <c r="BC1057" s="1595"/>
      <c r="BD1057" s="1595"/>
      <c r="BE1057" s="1595"/>
      <c r="BF1057" s="1595"/>
      <c r="BG1057" s="45"/>
      <c r="BH1057" s="80"/>
      <c r="BI1057" s="80"/>
      <c r="BJ1057" s="80"/>
    </row>
    <row r="1058" spans="1:62" ht="12.95" customHeight="1" x14ac:dyDescent="0.15">
      <c r="A1058" s="1650"/>
      <c r="B1058" s="1651"/>
      <c r="C1058" s="1651"/>
      <c r="D1058" s="1651"/>
      <c r="E1058" s="1651"/>
      <c r="F1058" s="1651"/>
      <c r="G1058" s="1651"/>
      <c r="H1058" s="966"/>
      <c r="I1058" s="967"/>
      <c r="J1058" s="967"/>
      <c r="K1058" s="967"/>
      <c r="L1058" s="967"/>
      <c r="M1058" s="967"/>
      <c r="N1058" s="968"/>
      <c r="O1058" s="1728"/>
      <c r="P1058" s="1728"/>
      <c r="Q1058" s="1728"/>
      <c r="R1058" s="1728"/>
      <c r="S1058" s="1728"/>
      <c r="T1058" s="1728"/>
      <c r="U1058" s="1728"/>
      <c r="V1058" s="1728"/>
      <c r="W1058" s="1728"/>
      <c r="X1058" s="1728"/>
      <c r="Y1058" s="1728"/>
      <c r="Z1058" s="1728"/>
      <c r="AA1058" s="1728"/>
      <c r="AB1058" s="1728"/>
      <c r="AC1058" s="1728"/>
      <c r="AD1058" s="1728"/>
      <c r="AE1058" s="1592"/>
      <c r="AF1058" s="1593"/>
      <c r="AG1058" s="1593"/>
      <c r="AH1058" s="1593"/>
      <c r="AI1058" s="1593"/>
      <c r="AJ1058" s="1593"/>
      <c r="AK1058" s="1594"/>
      <c r="AL1058" s="1592"/>
      <c r="AM1058" s="1593"/>
      <c r="AN1058" s="1593"/>
      <c r="AO1058" s="1594"/>
      <c r="AP1058" s="1595"/>
      <c r="AQ1058" s="1595"/>
      <c r="AR1058" s="1595"/>
      <c r="AS1058" s="1595"/>
      <c r="AT1058" s="1595"/>
      <c r="AU1058" s="1595"/>
      <c r="AV1058" s="1595"/>
      <c r="AW1058" s="1595"/>
      <c r="AX1058" s="238" t="s">
        <v>386</v>
      </c>
      <c r="AY1058" s="1595"/>
      <c r="AZ1058" s="1595"/>
      <c r="BA1058" s="1595"/>
      <c r="BB1058" s="1595"/>
      <c r="BC1058" s="1595"/>
      <c r="BD1058" s="1595"/>
      <c r="BE1058" s="1595"/>
      <c r="BF1058" s="1595"/>
      <c r="BG1058" s="45"/>
      <c r="BH1058" s="80"/>
      <c r="BI1058" s="80"/>
      <c r="BJ1058" s="80"/>
    </row>
    <row r="1059" spans="1:62" ht="12.95" customHeight="1" x14ac:dyDescent="0.15">
      <c r="A1059" s="1641"/>
      <c r="B1059" s="1642"/>
      <c r="C1059" s="1642"/>
      <c r="D1059" s="1642"/>
      <c r="E1059" s="1642"/>
      <c r="F1059" s="1642"/>
      <c r="G1059" s="1642"/>
      <c r="H1059" s="963"/>
      <c r="I1059" s="964"/>
      <c r="J1059" s="964"/>
      <c r="K1059" s="964"/>
      <c r="L1059" s="964"/>
      <c r="M1059" s="964"/>
      <c r="N1059" s="965"/>
      <c r="O1059" s="1725"/>
      <c r="P1059" s="1725"/>
      <c r="Q1059" s="1725"/>
      <c r="R1059" s="1725"/>
      <c r="S1059" s="1725"/>
      <c r="T1059" s="1725"/>
      <c r="U1059" s="1725"/>
      <c r="V1059" s="1725"/>
      <c r="W1059" s="1725"/>
      <c r="X1059" s="1725"/>
      <c r="Y1059" s="1725"/>
      <c r="Z1059" s="1725"/>
      <c r="AA1059" s="1725"/>
      <c r="AB1059" s="1725"/>
      <c r="AC1059" s="1725"/>
      <c r="AD1059" s="1725"/>
      <c r="AE1059" s="1592"/>
      <c r="AF1059" s="1593"/>
      <c r="AG1059" s="1593"/>
      <c r="AH1059" s="1593"/>
      <c r="AI1059" s="1593"/>
      <c r="AJ1059" s="1593"/>
      <c r="AK1059" s="1594"/>
      <c r="AL1059" s="1592"/>
      <c r="AM1059" s="1593"/>
      <c r="AN1059" s="1593"/>
      <c r="AO1059" s="1594"/>
      <c r="AP1059" s="1595"/>
      <c r="AQ1059" s="1595"/>
      <c r="AR1059" s="1595"/>
      <c r="AS1059" s="1595"/>
      <c r="AT1059" s="1595"/>
      <c r="AU1059" s="1595"/>
      <c r="AV1059" s="1595"/>
      <c r="AW1059" s="1595"/>
      <c r="AX1059" s="238" t="s">
        <v>386</v>
      </c>
      <c r="AY1059" s="1595"/>
      <c r="AZ1059" s="1595"/>
      <c r="BA1059" s="1595"/>
      <c r="BB1059" s="1595"/>
      <c r="BC1059" s="1595"/>
      <c r="BD1059" s="1595"/>
      <c r="BE1059" s="1595"/>
      <c r="BF1059" s="1595"/>
      <c r="BG1059" s="45"/>
      <c r="BH1059" s="80"/>
      <c r="BI1059" s="80"/>
      <c r="BJ1059" s="80"/>
    </row>
    <row r="1060" spans="1:62" ht="12.95" customHeight="1" x14ac:dyDescent="0.15">
      <c r="A1060" s="1643"/>
      <c r="B1060" s="1644"/>
      <c r="C1060" s="1644"/>
      <c r="D1060" s="1644"/>
      <c r="E1060" s="1644"/>
      <c r="F1060" s="1644"/>
      <c r="G1060" s="1644"/>
      <c r="H1060" s="1722"/>
      <c r="I1060" s="1723"/>
      <c r="J1060" s="1723"/>
      <c r="K1060" s="1723"/>
      <c r="L1060" s="1723"/>
      <c r="M1060" s="1723"/>
      <c r="N1060" s="1724"/>
      <c r="O1060" s="1726"/>
      <c r="P1060" s="1726"/>
      <c r="Q1060" s="1726"/>
      <c r="R1060" s="1726"/>
      <c r="S1060" s="1726"/>
      <c r="T1060" s="1726"/>
      <c r="U1060" s="1726"/>
      <c r="V1060" s="1726"/>
      <c r="W1060" s="1726"/>
      <c r="X1060" s="1726"/>
      <c r="Y1060" s="1726"/>
      <c r="Z1060" s="1726"/>
      <c r="AA1060" s="1726"/>
      <c r="AB1060" s="1726"/>
      <c r="AC1060" s="1726"/>
      <c r="AD1060" s="1726"/>
      <c r="AE1060" s="1592"/>
      <c r="AF1060" s="1593"/>
      <c r="AG1060" s="1593"/>
      <c r="AH1060" s="1593"/>
      <c r="AI1060" s="1593"/>
      <c r="AJ1060" s="1593"/>
      <c r="AK1060" s="1594"/>
      <c r="AL1060" s="1592"/>
      <c r="AM1060" s="1593"/>
      <c r="AN1060" s="1593"/>
      <c r="AO1060" s="1594"/>
      <c r="AP1060" s="1595"/>
      <c r="AQ1060" s="1595"/>
      <c r="AR1060" s="1595"/>
      <c r="AS1060" s="1595"/>
      <c r="AT1060" s="1595"/>
      <c r="AU1060" s="1595"/>
      <c r="AV1060" s="1595"/>
      <c r="AW1060" s="1595"/>
      <c r="AX1060" s="238" t="s">
        <v>386</v>
      </c>
      <c r="AY1060" s="1595"/>
      <c r="AZ1060" s="1595"/>
      <c r="BA1060" s="1595"/>
      <c r="BB1060" s="1595"/>
      <c r="BC1060" s="1595"/>
      <c r="BD1060" s="1595"/>
      <c r="BE1060" s="1595"/>
      <c r="BF1060" s="1595"/>
      <c r="BG1060" s="45"/>
      <c r="BH1060" s="80"/>
      <c r="BI1060" s="80"/>
      <c r="BJ1060" s="80"/>
    </row>
    <row r="1061" spans="1:62" ht="12.95" customHeight="1" x14ac:dyDescent="0.15">
      <c r="A1061" s="1643"/>
      <c r="B1061" s="1644"/>
      <c r="C1061" s="1644"/>
      <c r="D1061" s="1644"/>
      <c r="E1061" s="1644"/>
      <c r="F1061" s="1644"/>
      <c r="G1061" s="1644"/>
      <c r="H1061" s="1722"/>
      <c r="I1061" s="1723"/>
      <c r="J1061" s="1723"/>
      <c r="K1061" s="1723"/>
      <c r="L1061" s="1723"/>
      <c r="M1061" s="1723"/>
      <c r="N1061" s="1724"/>
      <c r="O1061" s="1726"/>
      <c r="P1061" s="1726"/>
      <c r="Q1061" s="1726"/>
      <c r="R1061" s="1726"/>
      <c r="S1061" s="1726"/>
      <c r="T1061" s="1726"/>
      <c r="U1061" s="1726"/>
      <c r="V1061" s="1726"/>
      <c r="W1061" s="1726"/>
      <c r="X1061" s="1726"/>
      <c r="Y1061" s="1726"/>
      <c r="Z1061" s="1726"/>
      <c r="AA1061" s="1726"/>
      <c r="AB1061" s="1726"/>
      <c r="AC1061" s="1726"/>
      <c r="AD1061" s="1726"/>
      <c r="AE1061" s="1592"/>
      <c r="AF1061" s="1593"/>
      <c r="AG1061" s="1593"/>
      <c r="AH1061" s="1593"/>
      <c r="AI1061" s="1593"/>
      <c r="AJ1061" s="1593"/>
      <c r="AK1061" s="1594"/>
      <c r="AL1061" s="1592"/>
      <c r="AM1061" s="1593"/>
      <c r="AN1061" s="1593"/>
      <c r="AO1061" s="1594"/>
      <c r="AP1061" s="1595"/>
      <c r="AQ1061" s="1595"/>
      <c r="AR1061" s="1595"/>
      <c r="AS1061" s="1595"/>
      <c r="AT1061" s="1595"/>
      <c r="AU1061" s="1595"/>
      <c r="AV1061" s="1595"/>
      <c r="AW1061" s="1595"/>
      <c r="AX1061" s="238" t="s">
        <v>386</v>
      </c>
      <c r="AY1061" s="1595"/>
      <c r="AZ1061" s="1595"/>
      <c r="BA1061" s="1595"/>
      <c r="BB1061" s="1595"/>
      <c r="BC1061" s="1595"/>
      <c r="BD1061" s="1595"/>
      <c r="BE1061" s="1595"/>
      <c r="BF1061" s="1595"/>
      <c r="BG1061" s="45"/>
      <c r="BH1061" s="80"/>
      <c r="BI1061" s="80"/>
      <c r="BJ1061" s="80"/>
    </row>
    <row r="1062" spans="1:62" ht="12.95" customHeight="1" x14ac:dyDescent="0.15">
      <c r="A1062" s="1648"/>
      <c r="B1062" s="1649"/>
      <c r="C1062" s="1649"/>
      <c r="D1062" s="1649"/>
      <c r="E1062" s="1649"/>
      <c r="F1062" s="1649"/>
      <c r="G1062" s="1649"/>
      <c r="H1062" s="1722"/>
      <c r="I1062" s="1723"/>
      <c r="J1062" s="1723"/>
      <c r="K1062" s="1723"/>
      <c r="L1062" s="1723"/>
      <c r="M1062" s="1723"/>
      <c r="N1062" s="1724"/>
      <c r="O1062" s="1727"/>
      <c r="P1062" s="1727"/>
      <c r="Q1062" s="1727"/>
      <c r="R1062" s="1727"/>
      <c r="S1062" s="1727"/>
      <c r="T1062" s="1727"/>
      <c r="U1062" s="1727"/>
      <c r="V1062" s="1727"/>
      <c r="W1062" s="1727"/>
      <c r="X1062" s="1727"/>
      <c r="Y1062" s="1727"/>
      <c r="Z1062" s="1727"/>
      <c r="AA1062" s="1727"/>
      <c r="AB1062" s="1727"/>
      <c r="AC1062" s="1727"/>
      <c r="AD1062" s="1727"/>
      <c r="AE1062" s="1592"/>
      <c r="AF1062" s="1593"/>
      <c r="AG1062" s="1593"/>
      <c r="AH1062" s="1593"/>
      <c r="AI1062" s="1593"/>
      <c r="AJ1062" s="1593"/>
      <c r="AK1062" s="1594"/>
      <c r="AL1062" s="1592"/>
      <c r="AM1062" s="1593"/>
      <c r="AN1062" s="1593"/>
      <c r="AO1062" s="1594"/>
      <c r="AP1062" s="1595"/>
      <c r="AQ1062" s="1595"/>
      <c r="AR1062" s="1595"/>
      <c r="AS1062" s="1595"/>
      <c r="AT1062" s="1595"/>
      <c r="AU1062" s="1595"/>
      <c r="AV1062" s="1595"/>
      <c r="AW1062" s="1595"/>
      <c r="AX1062" s="238" t="s">
        <v>386</v>
      </c>
      <c r="AY1062" s="1595"/>
      <c r="AZ1062" s="1595"/>
      <c r="BA1062" s="1595"/>
      <c r="BB1062" s="1595"/>
      <c r="BC1062" s="1595"/>
      <c r="BD1062" s="1595"/>
      <c r="BE1062" s="1595"/>
      <c r="BF1062" s="1595"/>
      <c r="BG1062" s="45"/>
      <c r="BH1062" s="80"/>
      <c r="BI1062" s="80"/>
      <c r="BJ1062" s="80"/>
    </row>
    <row r="1063" spans="1:62" ht="12.95" customHeight="1" x14ac:dyDescent="0.15">
      <c r="A1063" s="1650"/>
      <c r="B1063" s="1651"/>
      <c r="C1063" s="1651"/>
      <c r="D1063" s="1651"/>
      <c r="E1063" s="1651"/>
      <c r="F1063" s="1651"/>
      <c r="G1063" s="1651"/>
      <c r="H1063" s="966"/>
      <c r="I1063" s="967"/>
      <c r="J1063" s="967"/>
      <c r="K1063" s="967"/>
      <c r="L1063" s="967"/>
      <c r="M1063" s="967"/>
      <c r="N1063" s="968"/>
      <c r="O1063" s="1728"/>
      <c r="P1063" s="1728"/>
      <c r="Q1063" s="1728"/>
      <c r="R1063" s="1728"/>
      <c r="S1063" s="1728"/>
      <c r="T1063" s="1728"/>
      <c r="U1063" s="1728"/>
      <c r="V1063" s="1728"/>
      <c r="W1063" s="1728"/>
      <c r="X1063" s="1728"/>
      <c r="Y1063" s="1728"/>
      <c r="Z1063" s="1728"/>
      <c r="AA1063" s="1728"/>
      <c r="AB1063" s="1728"/>
      <c r="AC1063" s="1728"/>
      <c r="AD1063" s="1728"/>
      <c r="AE1063" s="1592"/>
      <c r="AF1063" s="1593"/>
      <c r="AG1063" s="1593"/>
      <c r="AH1063" s="1593"/>
      <c r="AI1063" s="1593"/>
      <c r="AJ1063" s="1593"/>
      <c r="AK1063" s="1594"/>
      <c r="AL1063" s="1592"/>
      <c r="AM1063" s="1593"/>
      <c r="AN1063" s="1593"/>
      <c r="AO1063" s="1594"/>
      <c r="AP1063" s="1595"/>
      <c r="AQ1063" s="1595"/>
      <c r="AR1063" s="1595"/>
      <c r="AS1063" s="1595"/>
      <c r="AT1063" s="1595"/>
      <c r="AU1063" s="1595"/>
      <c r="AV1063" s="1595"/>
      <c r="AW1063" s="1595"/>
      <c r="AX1063" s="238" t="s">
        <v>386</v>
      </c>
      <c r="AY1063" s="1595"/>
      <c r="AZ1063" s="1595"/>
      <c r="BA1063" s="1595"/>
      <c r="BB1063" s="1595"/>
      <c r="BC1063" s="1595"/>
      <c r="BD1063" s="1595"/>
      <c r="BE1063" s="1595"/>
      <c r="BF1063" s="1595"/>
      <c r="BG1063" s="45"/>
      <c r="BH1063" s="80"/>
      <c r="BI1063" s="80"/>
      <c r="BJ1063" s="80"/>
    </row>
    <row r="1064" spans="1:62" ht="12.95" customHeight="1" x14ac:dyDescent="0.15">
      <c r="A1064" s="1641"/>
      <c r="B1064" s="1642"/>
      <c r="C1064" s="1642"/>
      <c r="D1064" s="1642"/>
      <c r="E1064" s="1642"/>
      <c r="F1064" s="1642"/>
      <c r="G1064" s="1642"/>
      <c r="H1064" s="963"/>
      <c r="I1064" s="964"/>
      <c r="J1064" s="964"/>
      <c r="K1064" s="964"/>
      <c r="L1064" s="964"/>
      <c r="M1064" s="964"/>
      <c r="N1064" s="965"/>
      <c r="O1064" s="1725"/>
      <c r="P1064" s="1725"/>
      <c r="Q1064" s="1725"/>
      <c r="R1064" s="1725"/>
      <c r="S1064" s="1725"/>
      <c r="T1064" s="1725"/>
      <c r="U1064" s="1725"/>
      <c r="V1064" s="1725"/>
      <c r="W1064" s="1725"/>
      <c r="X1064" s="1725"/>
      <c r="Y1064" s="1725"/>
      <c r="Z1064" s="1725"/>
      <c r="AA1064" s="1725"/>
      <c r="AB1064" s="1725"/>
      <c r="AC1064" s="1725"/>
      <c r="AD1064" s="1725"/>
      <c r="AE1064" s="1592"/>
      <c r="AF1064" s="1593"/>
      <c r="AG1064" s="1593"/>
      <c r="AH1064" s="1593"/>
      <c r="AI1064" s="1593"/>
      <c r="AJ1064" s="1593"/>
      <c r="AK1064" s="1594"/>
      <c r="AL1064" s="1592"/>
      <c r="AM1064" s="1593"/>
      <c r="AN1064" s="1593"/>
      <c r="AO1064" s="1594"/>
      <c r="AP1064" s="1595"/>
      <c r="AQ1064" s="1595"/>
      <c r="AR1064" s="1595"/>
      <c r="AS1064" s="1595"/>
      <c r="AT1064" s="1595"/>
      <c r="AU1064" s="1595"/>
      <c r="AV1064" s="1595"/>
      <c r="AW1064" s="1595"/>
      <c r="AX1064" s="238" t="s">
        <v>386</v>
      </c>
      <c r="AY1064" s="1595"/>
      <c r="AZ1064" s="1595"/>
      <c r="BA1064" s="1595"/>
      <c r="BB1064" s="1595"/>
      <c r="BC1064" s="1595"/>
      <c r="BD1064" s="1595"/>
      <c r="BE1064" s="1595"/>
      <c r="BF1064" s="1595"/>
      <c r="BG1064" s="45"/>
      <c r="BH1064" s="80"/>
      <c r="BI1064" s="80"/>
      <c r="BJ1064" s="80"/>
    </row>
    <row r="1065" spans="1:62" ht="12.95" customHeight="1" x14ac:dyDescent="0.15">
      <c r="A1065" s="1643"/>
      <c r="B1065" s="1644"/>
      <c r="C1065" s="1644"/>
      <c r="D1065" s="1644"/>
      <c r="E1065" s="1644"/>
      <c r="F1065" s="1644"/>
      <c r="G1065" s="1644"/>
      <c r="H1065" s="1722"/>
      <c r="I1065" s="1723"/>
      <c r="J1065" s="1723"/>
      <c r="K1065" s="1723"/>
      <c r="L1065" s="1723"/>
      <c r="M1065" s="1723"/>
      <c r="N1065" s="1724"/>
      <c r="O1065" s="1726"/>
      <c r="P1065" s="1726"/>
      <c r="Q1065" s="1726"/>
      <c r="R1065" s="1726"/>
      <c r="S1065" s="1726"/>
      <c r="T1065" s="1726"/>
      <c r="U1065" s="1726"/>
      <c r="V1065" s="1726"/>
      <c r="W1065" s="1726"/>
      <c r="X1065" s="1726"/>
      <c r="Y1065" s="1726"/>
      <c r="Z1065" s="1726"/>
      <c r="AA1065" s="1726"/>
      <c r="AB1065" s="1726"/>
      <c r="AC1065" s="1726"/>
      <c r="AD1065" s="1726"/>
      <c r="AE1065" s="1592"/>
      <c r="AF1065" s="1593"/>
      <c r="AG1065" s="1593"/>
      <c r="AH1065" s="1593"/>
      <c r="AI1065" s="1593"/>
      <c r="AJ1065" s="1593"/>
      <c r="AK1065" s="1594"/>
      <c r="AL1065" s="1592"/>
      <c r="AM1065" s="1593"/>
      <c r="AN1065" s="1593"/>
      <c r="AO1065" s="1594"/>
      <c r="AP1065" s="1595"/>
      <c r="AQ1065" s="1595"/>
      <c r="AR1065" s="1595"/>
      <c r="AS1065" s="1595"/>
      <c r="AT1065" s="1595"/>
      <c r="AU1065" s="1595"/>
      <c r="AV1065" s="1595"/>
      <c r="AW1065" s="1595"/>
      <c r="AX1065" s="238" t="s">
        <v>386</v>
      </c>
      <c r="AY1065" s="1595"/>
      <c r="AZ1065" s="1595"/>
      <c r="BA1065" s="1595"/>
      <c r="BB1065" s="1595"/>
      <c r="BC1065" s="1595"/>
      <c r="BD1065" s="1595"/>
      <c r="BE1065" s="1595"/>
      <c r="BF1065" s="1595"/>
      <c r="BG1065" s="45"/>
      <c r="BH1065" s="80"/>
      <c r="BI1065" s="80"/>
      <c r="BJ1065" s="80"/>
    </row>
    <row r="1066" spans="1:62" ht="12.95" customHeight="1" x14ac:dyDescent="0.15">
      <c r="A1066" s="1643"/>
      <c r="B1066" s="1644"/>
      <c r="C1066" s="1644"/>
      <c r="D1066" s="1644"/>
      <c r="E1066" s="1644"/>
      <c r="F1066" s="1644"/>
      <c r="G1066" s="1644"/>
      <c r="H1066" s="1722"/>
      <c r="I1066" s="1723"/>
      <c r="J1066" s="1723"/>
      <c r="K1066" s="1723"/>
      <c r="L1066" s="1723"/>
      <c r="M1066" s="1723"/>
      <c r="N1066" s="1724"/>
      <c r="O1066" s="1726"/>
      <c r="P1066" s="1726"/>
      <c r="Q1066" s="1726"/>
      <c r="R1066" s="1726"/>
      <c r="S1066" s="1726"/>
      <c r="T1066" s="1726"/>
      <c r="U1066" s="1726"/>
      <c r="V1066" s="1726"/>
      <c r="W1066" s="1726"/>
      <c r="X1066" s="1726"/>
      <c r="Y1066" s="1726"/>
      <c r="Z1066" s="1726"/>
      <c r="AA1066" s="1726"/>
      <c r="AB1066" s="1726"/>
      <c r="AC1066" s="1726"/>
      <c r="AD1066" s="1726"/>
      <c r="AE1066" s="1592"/>
      <c r="AF1066" s="1593"/>
      <c r="AG1066" s="1593"/>
      <c r="AH1066" s="1593"/>
      <c r="AI1066" s="1593"/>
      <c r="AJ1066" s="1593"/>
      <c r="AK1066" s="1594"/>
      <c r="AL1066" s="1592"/>
      <c r="AM1066" s="1593"/>
      <c r="AN1066" s="1593"/>
      <c r="AO1066" s="1594"/>
      <c r="AP1066" s="1595"/>
      <c r="AQ1066" s="1595"/>
      <c r="AR1066" s="1595"/>
      <c r="AS1066" s="1595"/>
      <c r="AT1066" s="1595"/>
      <c r="AU1066" s="1595"/>
      <c r="AV1066" s="1595"/>
      <c r="AW1066" s="1595"/>
      <c r="AX1066" s="238" t="s">
        <v>386</v>
      </c>
      <c r="AY1066" s="1595"/>
      <c r="AZ1066" s="1595"/>
      <c r="BA1066" s="1595"/>
      <c r="BB1066" s="1595"/>
      <c r="BC1066" s="1595"/>
      <c r="BD1066" s="1595"/>
      <c r="BE1066" s="1595"/>
      <c r="BF1066" s="1595"/>
      <c r="BG1066" s="45"/>
      <c r="BH1066" s="80"/>
      <c r="BI1066" s="80"/>
      <c r="BJ1066" s="80"/>
    </row>
    <row r="1067" spans="1:62" ht="12.95" customHeight="1" x14ac:dyDescent="0.15">
      <c r="A1067" s="1648"/>
      <c r="B1067" s="1649"/>
      <c r="C1067" s="1649"/>
      <c r="D1067" s="1649"/>
      <c r="E1067" s="1649"/>
      <c r="F1067" s="1649"/>
      <c r="G1067" s="1649"/>
      <c r="H1067" s="1722"/>
      <c r="I1067" s="1723"/>
      <c r="J1067" s="1723"/>
      <c r="K1067" s="1723"/>
      <c r="L1067" s="1723"/>
      <c r="M1067" s="1723"/>
      <c r="N1067" s="1724"/>
      <c r="O1067" s="1727"/>
      <c r="P1067" s="1727"/>
      <c r="Q1067" s="1727"/>
      <c r="R1067" s="1727"/>
      <c r="S1067" s="1727"/>
      <c r="T1067" s="1727"/>
      <c r="U1067" s="1727"/>
      <c r="V1067" s="1727"/>
      <c r="W1067" s="1727"/>
      <c r="X1067" s="1727"/>
      <c r="Y1067" s="1727"/>
      <c r="Z1067" s="1727"/>
      <c r="AA1067" s="1727"/>
      <c r="AB1067" s="1727"/>
      <c r="AC1067" s="1727"/>
      <c r="AD1067" s="1727"/>
      <c r="AE1067" s="1592"/>
      <c r="AF1067" s="1593"/>
      <c r="AG1067" s="1593"/>
      <c r="AH1067" s="1593"/>
      <c r="AI1067" s="1593"/>
      <c r="AJ1067" s="1593"/>
      <c r="AK1067" s="1594"/>
      <c r="AL1067" s="1592"/>
      <c r="AM1067" s="1593"/>
      <c r="AN1067" s="1593"/>
      <c r="AO1067" s="1594"/>
      <c r="AP1067" s="1595"/>
      <c r="AQ1067" s="1595"/>
      <c r="AR1067" s="1595"/>
      <c r="AS1067" s="1595"/>
      <c r="AT1067" s="1595"/>
      <c r="AU1067" s="1595"/>
      <c r="AV1067" s="1595"/>
      <c r="AW1067" s="1595"/>
      <c r="AX1067" s="238" t="s">
        <v>386</v>
      </c>
      <c r="AY1067" s="1595"/>
      <c r="AZ1067" s="1595"/>
      <c r="BA1067" s="1595"/>
      <c r="BB1067" s="1595"/>
      <c r="BC1067" s="1595"/>
      <c r="BD1067" s="1595"/>
      <c r="BE1067" s="1595"/>
      <c r="BF1067" s="1595"/>
      <c r="BG1067" s="45"/>
      <c r="BH1067" s="80"/>
      <c r="BI1067" s="80"/>
      <c r="BJ1067" s="80"/>
    </row>
    <row r="1068" spans="1:62" ht="12.95" customHeight="1" x14ac:dyDescent="0.15">
      <c r="A1068" s="1650"/>
      <c r="B1068" s="1651"/>
      <c r="C1068" s="1651"/>
      <c r="D1068" s="1651"/>
      <c r="E1068" s="1651"/>
      <c r="F1068" s="1651"/>
      <c r="G1068" s="1651"/>
      <c r="H1068" s="966"/>
      <c r="I1068" s="967"/>
      <c r="J1068" s="967"/>
      <c r="K1068" s="967"/>
      <c r="L1068" s="967"/>
      <c r="M1068" s="967"/>
      <c r="N1068" s="968"/>
      <c r="O1068" s="1728"/>
      <c r="P1068" s="1728"/>
      <c r="Q1068" s="1728"/>
      <c r="R1068" s="1728"/>
      <c r="S1068" s="1728"/>
      <c r="T1068" s="1728"/>
      <c r="U1068" s="1728"/>
      <c r="V1068" s="1728"/>
      <c r="W1068" s="1728"/>
      <c r="X1068" s="1728"/>
      <c r="Y1068" s="1728"/>
      <c r="Z1068" s="1728"/>
      <c r="AA1068" s="1728"/>
      <c r="AB1068" s="1728"/>
      <c r="AC1068" s="1728"/>
      <c r="AD1068" s="1728"/>
      <c r="AE1068" s="1592"/>
      <c r="AF1068" s="1593"/>
      <c r="AG1068" s="1593"/>
      <c r="AH1068" s="1593"/>
      <c r="AI1068" s="1593"/>
      <c r="AJ1068" s="1593"/>
      <c r="AK1068" s="1594"/>
      <c r="AL1068" s="1592"/>
      <c r="AM1068" s="1593"/>
      <c r="AN1068" s="1593"/>
      <c r="AO1068" s="1594"/>
      <c r="AP1068" s="1595"/>
      <c r="AQ1068" s="1595"/>
      <c r="AR1068" s="1595"/>
      <c r="AS1068" s="1595"/>
      <c r="AT1068" s="1595"/>
      <c r="AU1068" s="1595"/>
      <c r="AV1068" s="1595"/>
      <c r="AW1068" s="1595"/>
      <c r="AX1068" s="238" t="s">
        <v>386</v>
      </c>
      <c r="AY1068" s="1595"/>
      <c r="AZ1068" s="1595"/>
      <c r="BA1068" s="1595"/>
      <c r="BB1068" s="1595"/>
      <c r="BC1068" s="1595"/>
      <c r="BD1068" s="1595"/>
      <c r="BE1068" s="1595"/>
      <c r="BF1068" s="1595"/>
      <c r="BG1068" s="45"/>
      <c r="BH1068" s="80"/>
      <c r="BI1068" s="80"/>
      <c r="BJ1068" s="80"/>
    </row>
    <row r="1069" spans="1:62" ht="12.95" customHeight="1" x14ac:dyDescent="0.15">
      <c r="A1069" s="1641"/>
      <c r="B1069" s="1642"/>
      <c r="C1069" s="1642"/>
      <c r="D1069" s="1642"/>
      <c r="E1069" s="1642"/>
      <c r="F1069" s="1642"/>
      <c r="G1069" s="1642"/>
      <c r="H1069" s="963"/>
      <c r="I1069" s="964"/>
      <c r="J1069" s="964"/>
      <c r="K1069" s="964"/>
      <c r="L1069" s="964"/>
      <c r="M1069" s="964"/>
      <c r="N1069" s="965"/>
      <c r="O1069" s="1725"/>
      <c r="P1069" s="1725"/>
      <c r="Q1069" s="1725"/>
      <c r="R1069" s="1725"/>
      <c r="S1069" s="1725"/>
      <c r="T1069" s="1725"/>
      <c r="U1069" s="1725"/>
      <c r="V1069" s="1725"/>
      <c r="W1069" s="1725"/>
      <c r="X1069" s="1725"/>
      <c r="Y1069" s="1725"/>
      <c r="Z1069" s="1725"/>
      <c r="AA1069" s="1725"/>
      <c r="AB1069" s="1725"/>
      <c r="AC1069" s="1725"/>
      <c r="AD1069" s="1725"/>
      <c r="AE1069" s="1592"/>
      <c r="AF1069" s="1593"/>
      <c r="AG1069" s="1593"/>
      <c r="AH1069" s="1593"/>
      <c r="AI1069" s="1593"/>
      <c r="AJ1069" s="1593"/>
      <c r="AK1069" s="1594"/>
      <c r="AL1069" s="1592"/>
      <c r="AM1069" s="1593"/>
      <c r="AN1069" s="1593"/>
      <c r="AO1069" s="1594"/>
      <c r="AP1069" s="1595"/>
      <c r="AQ1069" s="1595"/>
      <c r="AR1069" s="1595"/>
      <c r="AS1069" s="1595"/>
      <c r="AT1069" s="1595"/>
      <c r="AU1069" s="1595"/>
      <c r="AV1069" s="1595"/>
      <c r="AW1069" s="1595"/>
      <c r="AX1069" s="238" t="s">
        <v>386</v>
      </c>
      <c r="AY1069" s="1595"/>
      <c r="AZ1069" s="1595"/>
      <c r="BA1069" s="1595"/>
      <c r="BB1069" s="1595"/>
      <c r="BC1069" s="1595"/>
      <c r="BD1069" s="1595"/>
      <c r="BE1069" s="1595"/>
      <c r="BF1069" s="1595"/>
      <c r="BG1069" s="45"/>
      <c r="BH1069" s="80"/>
      <c r="BI1069" s="80"/>
      <c r="BJ1069" s="80"/>
    </row>
    <row r="1070" spans="1:62" ht="12.95" customHeight="1" x14ac:dyDescent="0.15">
      <c r="A1070" s="1643"/>
      <c r="B1070" s="1644"/>
      <c r="C1070" s="1644"/>
      <c r="D1070" s="1644"/>
      <c r="E1070" s="1644"/>
      <c r="F1070" s="1644"/>
      <c r="G1070" s="1644"/>
      <c r="H1070" s="1722"/>
      <c r="I1070" s="1723"/>
      <c r="J1070" s="1723"/>
      <c r="K1070" s="1723"/>
      <c r="L1070" s="1723"/>
      <c r="M1070" s="1723"/>
      <c r="N1070" s="1724"/>
      <c r="O1070" s="1726"/>
      <c r="P1070" s="1726"/>
      <c r="Q1070" s="1726"/>
      <c r="R1070" s="1726"/>
      <c r="S1070" s="1726"/>
      <c r="T1070" s="1726"/>
      <c r="U1070" s="1726"/>
      <c r="V1070" s="1726"/>
      <c r="W1070" s="1726"/>
      <c r="X1070" s="1726"/>
      <c r="Y1070" s="1726"/>
      <c r="Z1070" s="1726"/>
      <c r="AA1070" s="1726"/>
      <c r="AB1070" s="1726"/>
      <c r="AC1070" s="1726"/>
      <c r="AD1070" s="1726"/>
      <c r="AE1070" s="1592"/>
      <c r="AF1070" s="1593"/>
      <c r="AG1070" s="1593"/>
      <c r="AH1070" s="1593"/>
      <c r="AI1070" s="1593"/>
      <c r="AJ1070" s="1593"/>
      <c r="AK1070" s="1594"/>
      <c r="AL1070" s="1592"/>
      <c r="AM1070" s="1593"/>
      <c r="AN1070" s="1593"/>
      <c r="AO1070" s="1594"/>
      <c r="AP1070" s="1595"/>
      <c r="AQ1070" s="1595"/>
      <c r="AR1070" s="1595"/>
      <c r="AS1070" s="1595"/>
      <c r="AT1070" s="1595"/>
      <c r="AU1070" s="1595"/>
      <c r="AV1070" s="1595"/>
      <c r="AW1070" s="1595"/>
      <c r="AX1070" s="238" t="s">
        <v>386</v>
      </c>
      <c r="AY1070" s="1595"/>
      <c r="AZ1070" s="1595"/>
      <c r="BA1070" s="1595"/>
      <c r="BB1070" s="1595"/>
      <c r="BC1070" s="1595"/>
      <c r="BD1070" s="1595"/>
      <c r="BE1070" s="1595"/>
      <c r="BF1070" s="1595"/>
      <c r="BG1070" s="45"/>
      <c r="BH1070" s="80"/>
      <c r="BI1070" s="80"/>
      <c r="BJ1070" s="80"/>
    </row>
    <row r="1071" spans="1:62" ht="12.95" customHeight="1" x14ac:dyDescent="0.15">
      <c r="A1071" s="1643"/>
      <c r="B1071" s="1644"/>
      <c r="C1071" s="1644"/>
      <c r="D1071" s="1644"/>
      <c r="E1071" s="1644"/>
      <c r="F1071" s="1644"/>
      <c r="G1071" s="1644"/>
      <c r="H1071" s="1722"/>
      <c r="I1071" s="1723"/>
      <c r="J1071" s="1723"/>
      <c r="K1071" s="1723"/>
      <c r="L1071" s="1723"/>
      <c r="M1071" s="1723"/>
      <c r="N1071" s="1724"/>
      <c r="O1071" s="1726"/>
      <c r="P1071" s="1726"/>
      <c r="Q1071" s="1726"/>
      <c r="R1071" s="1726"/>
      <c r="S1071" s="1726"/>
      <c r="T1071" s="1726"/>
      <c r="U1071" s="1726"/>
      <c r="V1071" s="1726"/>
      <c r="W1071" s="1726"/>
      <c r="X1071" s="1726"/>
      <c r="Y1071" s="1726"/>
      <c r="Z1071" s="1726"/>
      <c r="AA1071" s="1726"/>
      <c r="AB1071" s="1726"/>
      <c r="AC1071" s="1726"/>
      <c r="AD1071" s="1726"/>
      <c r="AE1071" s="1592"/>
      <c r="AF1071" s="1593"/>
      <c r="AG1071" s="1593"/>
      <c r="AH1071" s="1593"/>
      <c r="AI1071" s="1593"/>
      <c r="AJ1071" s="1593"/>
      <c r="AK1071" s="1594"/>
      <c r="AL1071" s="1592"/>
      <c r="AM1071" s="1593"/>
      <c r="AN1071" s="1593"/>
      <c r="AO1071" s="1594"/>
      <c r="AP1071" s="1595"/>
      <c r="AQ1071" s="1595"/>
      <c r="AR1071" s="1595"/>
      <c r="AS1071" s="1595"/>
      <c r="AT1071" s="1595"/>
      <c r="AU1071" s="1595"/>
      <c r="AV1071" s="1595"/>
      <c r="AW1071" s="1595"/>
      <c r="AX1071" s="238" t="s">
        <v>386</v>
      </c>
      <c r="AY1071" s="1595"/>
      <c r="AZ1071" s="1595"/>
      <c r="BA1071" s="1595"/>
      <c r="BB1071" s="1595"/>
      <c r="BC1071" s="1595"/>
      <c r="BD1071" s="1595"/>
      <c r="BE1071" s="1595"/>
      <c r="BF1071" s="1595"/>
      <c r="BG1071" s="45"/>
      <c r="BH1071" s="80"/>
      <c r="BI1071" s="80"/>
      <c r="BJ1071" s="80"/>
    </row>
    <row r="1072" spans="1:62" ht="12.95" customHeight="1" x14ac:dyDescent="0.15">
      <c r="A1072" s="1648"/>
      <c r="B1072" s="1649"/>
      <c r="C1072" s="1649"/>
      <c r="D1072" s="1649"/>
      <c r="E1072" s="1649"/>
      <c r="F1072" s="1649"/>
      <c r="G1072" s="1649"/>
      <c r="H1072" s="1722"/>
      <c r="I1072" s="1723"/>
      <c r="J1072" s="1723"/>
      <c r="K1072" s="1723"/>
      <c r="L1072" s="1723"/>
      <c r="M1072" s="1723"/>
      <c r="N1072" s="1724"/>
      <c r="O1072" s="1727"/>
      <c r="P1072" s="1727"/>
      <c r="Q1072" s="1727"/>
      <c r="R1072" s="1727"/>
      <c r="S1072" s="1727"/>
      <c r="T1072" s="1727"/>
      <c r="U1072" s="1727"/>
      <c r="V1072" s="1727"/>
      <c r="W1072" s="1727"/>
      <c r="X1072" s="1727"/>
      <c r="Y1072" s="1727"/>
      <c r="Z1072" s="1727"/>
      <c r="AA1072" s="1727"/>
      <c r="AB1072" s="1727"/>
      <c r="AC1072" s="1727"/>
      <c r="AD1072" s="1727"/>
      <c r="AE1072" s="1592"/>
      <c r="AF1072" s="1593"/>
      <c r="AG1072" s="1593"/>
      <c r="AH1072" s="1593"/>
      <c r="AI1072" s="1593"/>
      <c r="AJ1072" s="1593"/>
      <c r="AK1072" s="1594"/>
      <c r="AL1072" s="1592"/>
      <c r="AM1072" s="1593"/>
      <c r="AN1072" s="1593"/>
      <c r="AO1072" s="1594"/>
      <c r="AP1072" s="1595"/>
      <c r="AQ1072" s="1595"/>
      <c r="AR1072" s="1595"/>
      <c r="AS1072" s="1595"/>
      <c r="AT1072" s="1595"/>
      <c r="AU1072" s="1595"/>
      <c r="AV1072" s="1595"/>
      <c r="AW1072" s="1595"/>
      <c r="AX1072" s="238" t="s">
        <v>386</v>
      </c>
      <c r="AY1072" s="1595"/>
      <c r="AZ1072" s="1595"/>
      <c r="BA1072" s="1595"/>
      <c r="BB1072" s="1595"/>
      <c r="BC1072" s="1595"/>
      <c r="BD1072" s="1595"/>
      <c r="BE1072" s="1595"/>
      <c r="BF1072" s="1595"/>
      <c r="BG1072" s="45"/>
      <c r="BH1072" s="80"/>
      <c r="BI1072" s="80"/>
      <c r="BJ1072" s="80"/>
    </row>
    <row r="1073" spans="1:62" ht="12.95" customHeight="1" x14ac:dyDescent="0.15">
      <c r="A1073" s="1650"/>
      <c r="B1073" s="1651"/>
      <c r="C1073" s="1651"/>
      <c r="D1073" s="1651"/>
      <c r="E1073" s="1651"/>
      <c r="F1073" s="1651"/>
      <c r="G1073" s="1651"/>
      <c r="H1073" s="966"/>
      <c r="I1073" s="967"/>
      <c r="J1073" s="967"/>
      <c r="K1073" s="967"/>
      <c r="L1073" s="967"/>
      <c r="M1073" s="967"/>
      <c r="N1073" s="968"/>
      <c r="O1073" s="1728"/>
      <c r="P1073" s="1728"/>
      <c r="Q1073" s="1728"/>
      <c r="R1073" s="1728"/>
      <c r="S1073" s="1728"/>
      <c r="T1073" s="1728"/>
      <c r="U1073" s="1728"/>
      <c r="V1073" s="1728"/>
      <c r="W1073" s="1728"/>
      <c r="X1073" s="1728"/>
      <c r="Y1073" s="1728"/>
      <c r="Z1073" s="1728"/>
      <c r="AA1073" s="1728"/>
      <c r="AB1073" s="1728"/>
      <c r="AC1073" s="1728"/>
      <c r="AD1073" s="1728"/>
      <c r="AE1073" s="1592"/>
      <c r="AF1073" s="1593"/>
      <c r="AG1073" s="1593"/>
      <c r="AH1073" s="1593"/>
      <c r="AI1073" s="1593"/>
      <c r="AJ1073" s="1593"/>
      <c r="AK1073" s="1594"/>
      <c r="AL1073" s="1592"/>
      <c r="AM1073" s="1593"/>
      <c r="AN1073" s="1593"/>
      <c r="AO1073" s="1594"/>
      <c r="AP1073" s="1595"/>
      <c r="AQ1073" s="1595"/>
      <c r="AR1073" s="1595"/>
      <c r="AS1073" s="1595"/>
      <c r="AT1073" s="1595"/>
      <c r="AU1073" s="1595"/>
      <c r="AV1073" s="1595"/>
      <c r="AW1073" s="1595"/>
      <c r="AX1073" s="238" t="s">
        <v>386</v>
      </c>
      <c r="AY1073" s="1595"/>
      <c r="AZ1073" s="1595"/>
      <c r="BA1073" s="1595"/>
      <c r="BB1073" s="1595"/>
      <c r="BC1073" s="1595"/>
      <c r="BD1073" s="1595"/>
      <c r="BE1073" s="1595"/>
      <c r="BF1073" s="1595"/>
      <c r="BG1073" s="45"/>
      <c r="BH1073" s="80"/>
      <c r="BI1073" s="80"/>
      <c r="BJ1073" s="80"/>
    </row>
    <row r="1074" spans="1:62" ht="12.95" customHeight="1" x14ac:dyDescent="0.15">
      <c r="A1074" s="1641"/>
      <c r="B1074" s="1642"/>
      <c r="C1074" s="1642"/>
      <c r="D1074" s="1642"/>
      <c r="E1074" s="1642"/>
      <c r="F1074" s="1642"/>
      <c r="G1074" s="1642"/>
      <c r="H1074" s="963"/>
      <c r="I1074" s="964"/>
      <c r="J1074" s="964"/>
      <c r="K1074" s="964"/>
      <c r="L1074" s="964"/>
      <c r="M1074" s="964"/>
      <c r="N1074" s="965"/>
      <c r="O1074" s="1725"/>
      <c r="P1074" s="1725"/>
      <c r="Q1074" s="1725"/>
      <c r="R1074" s="1725"/>
      <c r="S1074" s="1725"/>
      <c r="T1074" s="1725"/>
      <c r="U1074" s="1725"/>
      <c r="V1074" s="1725"/>
      <c r="W1074" s="1725"/>
      <c r="X1074" s="1725"/>
      <c r="Y1074" s="1725"/>
      <c r="Z1074" s="1725"/>
      <c r="AA1074" s="1725"/>
      <c r="AB1074" s="1725"/>
      <c r="AC1074" s="1725"/>
      <c r="AD1074" s="1725"/>
      <c r="AE1074" s="1592"/>
      <c r="AF1074" s="1593"/>
      <c r="AG1074" s="1593"/>
      <c r="AH1074" s="1593"/>
      <c r="AI1074" s="1593"/>
      <c r="AJ1074" s="1593"/>
      <c r="AK1074" s="1594"/>
      <c r="AL1074" s="1592"/>
      <c r="AM1074" s="1593"/>
      <c r="AN1074" s="1593"/>
      <c r="AO1074" s="1594"/>
      <c r="AP1074" s="1595"/>
      <c r="AQ1074" s="1595"/>
      <c r="AR1074" s="1595"/>
      <c r="AS1074" s="1595"/>
      <c r="AT1074" s="1595"/>
      <c r="AU1074" s="1595"/>
      <c r="AV1074" s="1595"/>
      <c r="AW1074" s="1595"/>
      <c r="AX1074" s="238" t="s">
        <v>386</v>
      </c>
      <c r="AY1074" s="1595"/>
      <c r="AZ1074" s="1595"/>
      <c r="BA1074" s="1595"/>
      <c r="BB1074" s="1595"/>
      <c r="BC1074" s="1595"/>
      <c r="BD1074" s="1595"/>
      <c r="BE1074" s="1595"/>
      <c r="BF1074" s="1595"/>
      <c r="BG1074" s="45"/>
      <c r="BH1074" s="80"/>
      <c r="BI1074" s="80"/>
      <c r="BJ1074" s="80"/>
    </row>
    <row r="1075" spans="1:62" ht="12.95" customHeight="1" x14ac:dyDescent="0.15">
      <c r="A1075" s="1643"/>
      <c r="B1075" s="1644"/>
      <c r="C1075" s="1644"/>
      <c r="D1075" s="1644"/>
      <c r="E1075" s="1644"/>
      <c r="F1075" s="1644"/>
      <c r="G1075" s="1644"/>
      <c r="H1075" s="1722"/>
      <c r="I1075" s="1723"/>
      <c r="J1075" s="1723"/>
      <c r="K1075" s="1723"/>
      <c r="L1075" s="1723"/>
      <c r="M1075" s="1723"/>
      <c r="N1075" s="1724"/>
      <c r="O1075" s="1726"/>
      <c r="P1075" s="1726"/>
      <c r="Q1075" s="1726"/>
      <c r="R1075" s="1726"/>
      <c r="S1075" s="1726"/>
      <c r="T1075" s="1726"/>
      <c r="U1075" s="1726"/>
      <c r="V1075" s="1726"/>
      <c r="W1075" s="1726"/>
      <c r="X1075" s="1726"/>
      <c r="Y1075" s="1726"/>
      <c r="Z1075" s="1726"/>
      <c r="AA1075" s="1726"/>
      <c r="AB1075" s="1726"/>
      <c r="AC1075" s="1726"/>
      <c r="AD1075" s="1726"/>
      <c r="AE1075" s="1592"/>
      <c r="AF1075" s="1593"/>
      <c r="AG1075" s="1593"/>
      <c r="AH1075" s="1593"/>
      <c r="AI1075" s="1593"/>
      <c r="AJ1075" s="1593"/>
      <c r="AK1075" s="1594"/>
      <c r="AL1075" s="1592"/>
      <c r="AM1075" s="1593"/>
      <c r="AN1075" s="1593"/>
      <c r="AO1075" s="1594"/>
      <c r="AP1075" s="1595"/>
      <c r="AQ1075" s="1595"/>
      <c r="AR1075" s="1595"/>
      <c r="AS1075" s="1595"/>
      <c r="AT1075" s="1595"/>
      <c r="AU1075" s="1595"/>
      <c r="AV1075" s="1595"/>
      <c r="AW1075" s="1595"/>
      <c r="AX1075" s="238" t="s">
        <v>386</v>
      </c>
      <c r="AY1075" s="1595"/>
      <c r="AZ1075" s="1595"/>
      <c r="BA1075" s="1595"/>
      <c r="BB1075" s="1595"/>
      <c r="BC1075" s="1595"/>
      <c r="BD1075" s="1595"/>
      <c r="BE1075" s="1595"/>
      <c r="BF1075" s="1595"/>
      <c r="BG1075" s="45"/>
      <c r="BH1075" s="80"/>
      <c r="BI1075" s="80"/>
      <c r="BJ1075" s="80"/>
    </row>
    <row r="1076" spans="1:62" ht="12.95" customHeight="1" x14ac:dyDescent="0.15">
      <c r="A1076" s="1643"/>
      <c r="B1076" s="1644"/>
      <c r="C1076" s="1644"/>
      <c r="D1076" s="1644"/>
      <c r="E1076" s="1644"/>
      <c r="F1076" s="1644"/>
      <c r="G1076" s="1644"/>
      <c r="H1076" s="1722"/>
      <c r="I1076" s="1723"/>
      <c r="J1076" s="1723"/>
      <c r="K1076" s="1723"/>
      <c r="L1076" s="1723"/>
      <c r="M1076" s="1723"/>
      <c r="N1076" s="1724"/>
      <c r="O1076" s="1726"/>
      <c r="P1076" s="1726"/>
      <c r="Q1076" s="1726"/>
      <c r="R1076" s="1726"/>
      <c r="S1076" s="1726"/>
      <c r="T1076" s="1726"/>
      <c r="U1076" s="1726"/>
      <c r="V1076" s="1726"/>
      <c r="W1076" s="1726"/>
      <c r="X1076" s="1726"/>
      <c r="Y1076" s="1726"/>
      <c r="Z1076" s="1726"/>
      <c r="AA1076" s="1726"/>
      <c r="AB1076" s="1726"/>
      <c r="AC1076" s="1726"/>
      <c r="AD1076" s="1726"/>
      <c r="AE1076" s="1592"/>
      <c r="AF1076" s="1593"/>
      <c r="AG1076" s="1593"/>
      <c r="AH1076" s="1593"/>
      <c r="AI1076" s="1593"/>
      <c r="AJ1076" s="1593"/>
      <c r="AK1076" s="1594"/>
      <c r="AL1076" s="1592"/>
      <c r="AM1076" s="1593"/>
      <c r="AN1076" s="1593"/>
      <c r="AO1076" s="1594"/>
      <c r="AP1076" s="1595"/>
      <c r="AQ1076" s="1595"/>
      <c r="AR1076" s="1595"/>
      <c r="AS1076" s="1595"/>
      <c r="AT1076" s="1595"/>
      <c r="AU1076" s="1595"/>
      <c r="AV1076" s="1595"/>
      <c r="AW1076" s="1595"/>
      <c r="AX1076" s="238" t="s">
        <v>386</v>
      </c>
      <c r="AY1076" s="1595"/>
      <c r="AZ1076" s="1595"/>
      <c r="BA1076" s="1595"/>
      <c r="BB1076" s="1595"/>
      <c r="BC1076" s="1595"/>
      <c r="BD1076" s="1595"/>
      <c r="BE1076" s="1595"/>
      <c r="BF1076" s="1595"/>
      <c r="BG1076" s="45"/>
      <c r="BH1076" s="80"/>
      <c r="BI1076" s="80"/>
      <c r="BJ1076" s="80"/>
    </row>
    <row r="1077" spans="1:62" ht="12.95" customHeight="1" x14ac:dyDescent="0.15">
      <c r="A1077" s="1648"/>
      <c r="B1077" s="1649"/>
      <c r="C1077" s="1649"/>
      <c r="D1077" s="1649"/>
      <c r="E1077" s="1649"/>
      <c r="F1077" s="1649"/>
      <c r="G1077" s="1649"/>
      <c r="H1077" s="1722"/>
      <c r="I1077" s="1723"/>
      <c r="J1077" s="1723"/>
      <c r="K1077" s="1723"/>
      <c r="L1077" s="1723"/>
      <c r="M1077" s="1723"/>
      <c r="N1077" s="1724"/>
      <c r="O1077" s="1727"/>
      <c r="P1077" s="1727"/>
      <c r="Q1077" s="1727"/>
      <c r="R1077" s="1727"/>
      <c r="S1077" s="1727"/>
      <c r="T1077" s="1727"/>
      <c r="U1077" s="1727"/>
      <c r="V1077" s="1727"/>
      <c r="W1077" s="1727"/>
      <c r="X1077" s="1727"/>
      <c r="Y1077" s="1727"/>
      <c r="Z1077" s="1727"/>
      <c r="AA1077" s="1727"/>
      <c r="AB1077" s="1727"/>
      <c r="AC1077" s="1727"/>
      <c r="AD1077" s="1727"/>
      <c r="AE1077" s="1592"/>
      <c r="AF1077" s="1593"/>
      <c r="AG1077" s="1593"/>
      <c r="AH1077" s="1593"/>
      <c r="AI1077" s="1593"/>
      <c r="AJ1077" s="1593"/>
      <c r="AK1077" s="1594"/>
      <c r="AL1077" s="1592"/>
      <c r="AM1077" s="1593"/>
      <c r="AN1077" s="1593"/>
      <c r="AO1077" s="1594"/>
      <c r="AP1077" s="1595"/>
      <c r="AQ1077" s="1595"/>
      <c r="AR1077" s="1595"/>
      <c r="AS1077" s="1595"/>
      <c r="AT1077" s="1595"/>
      <c r="AU1077" s="1595"/>
      <c r="AV1077" s="1595"/>
      <c r="AW1077" s="1595"/>
      <c r="AX1077" s="238" t="s">
        <v>386</v>
      </c>
      <c r="AY1077" s="1595"/>
      <c r="AZ1077" s="1595"/>
      <c r="BA1077" s="1595"/>
      <c r="BB1077" s="1595"/>
      <c r="BC1077" s="1595"/>
      <c r="BD1077" s="1595"/>
      <c r="BE1077" s="1595"/>
      <c r="BF1077" s="1595"/>
      <c r="BG1077" s="45"/>
      <c r="BH1077" s="80"/>
      <c r="BI1077" s="80"/>
      <c r="BJ1077" s="80"/>
    </row>
    <row r="1078" spans="1:62" ht="12.95" customHeight="1" x14ac:dyDescent="0.15">
      <c r="A1078" s="1650"/>
      <c r="B1078" s="1651"/>
      <c r="C1078" s="1651"/>
      <c r="D1078" s="1651"/>
      <c r="E1078" s="1651"/>
      <c r="F1078" s="1651"/>
      <c r="G1078" s="1651"/>
      <c r="H1078" s="966"/>
      <c r="I1078" s="967"/>
      <c r="J1078" s="967"/>
      <c r="K1078" s="967"/>
      <c r="L1078" s="967"/>
      <c r="M1078" s="967"/>
      <c r="N1078" s="968"/>
      <c r="O1078" s="1728"/>
      <c r="P1078" s="1728"/>
      <c r="Q1078" s="1728"/>
      <c r="R1078" s="1728"/>
      <c r="S1078" s="1728"/>
      <c r="T1078" s="1728"/>
      <c r="U1078" s="1728"/>
      <c r="V1078" s="1728"/>
      <c r="W1078" s="1728"/>
      <c r="X1078" s="1728"/>
      <c r="Y1078" s="1728"/>
      <c r="Z1078" s="1728"/>
      <c r="AA1078" s="1728"/>
      <c r="AB1078" s="1728"/>
      <c r="AC1078" s="1728"/>
      <c r="AD1078" s="1728"/>
      <c r="AE1078" s="1592"/>
      <c r="AF1078" s="1593"/>
      <c r="AG1078" s="1593"/>
      <c r="AH1078" s="1593"/>
      <c r="AI1078" s="1593"/>
      <c r="AJ1078" s="1593"/>
      <c r="AK1078" s="1594"/>
      <c r="AL1078" s="1592"/>
      <c r="AM1078" s="1593"/>
      <c r="AN1078" s="1593"/>
      <c r="AO1078" s="1594"/>
      <c r="AP1078" s="1595"/>
      <c r="AQ1078" s="1595"/>
      <c r="AR1078" s="1595"/>
      <c r="AS1078" s="1595"/>
      <c r="AT1078" s="1595"/>
      <c r="AU1078" s="1595"/>
      <c r="AV1078" s="1595"/>
      <c r="AW1078" s="1595"/>
      <c r="AX1078" s="238" t="s">
        <v>386</v>
      </c>
      <c r="AY1078" s="1595"/>
      <c r="AZ1078" s="1595"/>
      <c r="BA1078" s="1595"/>
      <c r="BB1078" s="1595"/>
      <c r="BC1078" s="1595"/>
      <c r="BD1078" s="1595"/>
      <c r="BE1078" s="1595"/>
      <c r="BF1078" s="1595"/>
      <c r="BG1078" s="45"/>
      <c r="BH1078" s="80"/>
      <c r="BI1078" s="80"/>
      <c r="BJ1078" s="80"/>
    </row>
    <row r="1079" spans="1:62" ht="12.95" customHeight="1" x14ac:dyDescent="0.15">
      <c r="A1079" s="1641"/>
      <c r="B1079" s="1642"/>
      <c r="C1079" s="1642"/>
      <c r="D1079" s="1642"/>
      <c r="E1079" s="1642"/>
      <c r="F1079" s="1642"/>
      <c r="G1079" s="1642"/>
      <c r="H1079" s="963"/>
      <c r="I1079" s="964"/>
      <c r="J1079" s="964"/>
      <c r="K1079" s="964"/>
      <c r="L1079" s="964"/>
      <c r="M1079" s="964"/>
      <c r="N1079" s="965"/>
      <c r="O1079" s="1725"/>
      <c r="P1079" s="1725"/>
      <c r="Q1079" s="1725"/>
      <c r="R1079" s="1725"/>
      <c r="S1079" s="1725"/>
      <c r="T1079" s="1725"/>
      <c r="U1079" s="1725"/>
      <c r="V1079" s="1725"/>
      <c r="W1079" s="1725"/>
      <c r="X1079" s="1725"/>
      <c r="Y1079" s="1725"/>
      <c r="Z1079" s="1725"/>
      <c r="AA1079" s="1725"/>
      <c r="AB1079" s="1725"/>
      <c r="AC1079" s="1725"/>
      <c r="AD1079" s="1725"/>
      <c r="AE1079" s="1592"/>
      <c r="AF1079" s="1593"/>
      <c r="AG1079" s="1593"/>
      <c r="AH1079" s="1593"/>
      <c r="AI1079" s="1593"/>
      <c r="AJ1079" s="1593"/>
      <c r="AK1079" s="1594"/>
      <c r="AL1079" s="1592"/>
      <c r="AM1079" s="1593"/>
      <c r="AN1079" s="1593"/>
      <c r="AO1079" s="1594"/>
      <c r="AP1079" s="1595"/>
      <c r="AQ1079" s="1595"/>
      <c r="AR1079" s="1595"/>
      <c r="AS1079" s="1595"/>
      <c r="AT1079" s="1595"/>
      <c r="AU1079" s="1595"/>
      <c r="AV1079" s="1595"/>
      <c r="AW1079" s="1595"/>
      <c r="AX1079" s="238" t="s">
        <v>386</v>
      </c>
      <c r="AY1079" s="1595"/>
      <c r="AZ1079" s="1595"/>
      <c r="BA1079" s="1595"/>
      <c r="BB1079" s="1595"/>
      <c r="BC1079" s="1595"/>
      <c r="BD1079" s="1595"/>
      <c r="BE1079" s="1595"/>
      <c r="BF1079" s="1595"/>
      <c r="BG1079" s="45"/>
      <c r="BH1079" s="80"/>
      <c r="BI1079" s="80"/>
      <c r="BJ1079" s="80"/>
    </row>
    <row r="1080" spans="1:62" ht="12.95" customHeight="1" x14ac:dyDescent="0.15">
      <c r="A1080" s="1643"/>
      <c r="B1080" s="1644"/>
      <c r="C1080" s="1644"/>
      <c r="D1080" s="1644"/>
      <c r="E1080" s="1644"/>
      <c r="F1080" s="1644"/>
      <c r="G1080" s="1644"/>
      <c r="H1080" s="1722"/>
      <c r="I1080" s="1723"/>
      <c r="J1080" s="1723"/>
      <c r="K1080" s="1723"/>
      <c r="L1080" s="1723"/>
      <c r="M1080" s="1723"/>
      <c r="N1080" s="1724"/>
      <c r="O1080" s="1726"/>
      <c r="P1080" s="1726"/>
      <c r="Q1080" s="1726"/>
      <c r="R1080" s="1726"/>
      <c r="S1080" s="1726"/>
      <c r="T1080" s="1726"/>
      <c r="U1080" s="1726"/>
      <c r="V1080" s="1726"/>
      <c r="W1080" s="1726"/>
      <c r="X1080" s="1726"/>
      <c r="Y1080" s="1726"/>
      <c r="Z1080" s="1726"/>
      <c r="AA1080" s="1726"/>
      <c r="AB1080" s="1726"/>
      <c r="AC1080" s="1726"/>
      <c r="AD1080" s="1726"/>
      <c r="AE1080" s="1592"/>
      <c r="AF1080" s="1593"/>
      <c r="AG1080" s="1593"/>
      <c r="AH1080" s="1593"/>
      <c r="AI1080" s="1593"/>
      <c r="AJ1080" s="1593"/>
      <c r="AK1080" s="1594"/>
      <c r="AL1080" s="1592"/>
      <c r="AM1080" s="1593"/>
      <c r="AN1080" s="1593"/>
      <c r="AO1080" s="1594"/>
      <c r="AP1080" s="1595"/>
      <c r="AQ1080" s="1595"/>
      <c r="AR1080" s="1595"/>
      <c r="AS1080" s="1595"/>
      <c r="AT1080" s="1595"/>
      <c r="AU1080" s="1595"/>
      <c r="AV1080" s="1595"/>
      <c r="AW1080" s="1595"/>
      <c r="AX1080" s="238" t="s">
        <v>386</v>
      </c>
      <c r="AY1080" s="1595"/>
      <c r="AZ1080" s="1595"/>
      <c r="BA1080" s="1595"/>
      <c r="BB1080" s="1595"/>
      <c r="BC1080" s="1595"/>
      <c r="BD1080" s="1595"/>
      <c r="BE1080" s="1595"/>
      <c r="BF1080" s="1595"/>
      <c r="BG1080" s="45"/>
      <c r="BH1080" s="80"/>
      <c r="BI1080" s="80"/>
      <c r="BJ1080" s="80"/>
    </row>
    <row r="1081" spans="1:62" ht="12.95" customHeight="1" x14ac:dyDescent="0.15">
      <c r="A1081" s="1643"/>
      <c r="B1081" s="1644"/>
      <c r="C1081" s="1644"/>
      <c r="D1081" s="1644"/>
      <c r="E1081" s="1644"/>
      <c r="F1081" s="1644"/>
      <c r="G1081" s="1644"/>
      <c r="H1081" s="1722"/>
      <c r="I1081" s="1723"/>
      <c r="J1081" s="1723"/>
      <c r="K1081" s="1723"/>
      <c r="L1081" s="1723"/>
      <c r="M1081" s="1723"/>
      <c r="N1081" s="1724"/>
      <c r="O1081" s="1726"/>
      <c r="P1081" s="1726"/>
      <c r="Q1081" s="1726"/>
      <c r="R1081" s="1726"/>
      <c r="S1081" s="1726"/>
      <c r="T1081" s="1726"/>
      <c r="U1081" s="1726"/>
      <c r="V1081" s="1726"/>
      <c r="W1081" s="1726"/>
      <c r="X1081" s="1726"/>
      <c r="Y1081" s="1726"/>
      <c r="Z1081" s="1726"/>
      <c r="AA1081" s="1726"/>
      <c r="AB1081" s="1726"/>
      <c r="AC1081" s="1726"/>
      <c r="AD1081" s="1726"/>
      <c r="AE1081" s="1592"/>
      <c r="AF1081" s="1593"/>
      <c r="AG1081" s="1593"/>
      <c r="AH1081" s="1593"/>
      <c r="AI1081" s="1593"/>
      <c r="AJ1081" s="1593"/>
      <c r="AK1081" s="1594"/>
      <c r="AL1081" s="1592"/>
      <c r="AM1081" s="1593"/>
      <c r="AN1081" s="1593"/>
      <c r="AO1081" s="1594"/>
      <c r="AP1081" s="1595"/>
      <c r="AQ1081" s="1595"/>
      <c r="AR1081" s="1595"/>
      <c r="AS1081" s="1595"/>
      <c r="AT1081" s="1595"/>
      <c r="AU1081" s="1595"/>
      <c r="AV1081" s="1595"/>
      <c r="AW1081" s="1595"/>
      <c r="AX1081" s="238" t="s">
        <v>386</v>
      </c>
      <c r="AY1081" s="1595"/>
      <c r="AZ1081" s="1595"/>
      <c r="BA1081" s="1595"/>
      <c r="BB1081" s="1595"/>
      <c r="BC1081" s="1595"/>
      <c r="BD1081" s="1595"/>
      <c r="BE1081" s="1595"/>
      <c r="BF1081" s="1595"/>
      <c r="BG1081" s="45"/>
      <c r="BH1081" s="80"/>
      <c r="BI1081" s="80"/>
      <c r="BJ1081" s="80"/>
    </row>
    <row r="1082" spans="1:62" ht="12.95" customHeight="1" x14ac:dyDescent="0.15">
      <c r="A1082" s="1648"/>
      <c r="B1082" s="1649"/>
      <c r="C1082" s="1649"/>
      <c r="D1082" s="1649"/>
      <c r="E1082" s="1649"/>
      <c r="F1082" s="1649"/>
      <c r="G1082" s="1649"/>
      <c r="H1082" s="1722"/>
      <c r="I1082" s="1723"/>
      <c r="J1082" s="1723"/>
      <c r="K1082" s="1723"/>
      <c r="L1082" s="1723"/>
      <c r="M1082" s="1723"/>
      <c r="N1082" s="1724"/>
      <c r="O1082" s="1727"/>
      <c r="P1082" s="1727"/>
      <c r="Q1082" s="1727"/>
      <c r="R1082" s="1727"/>
      <c r="S1082" s="1727"/>
      <c r="T1082" s="1727"/>
      <c r="U1082" s="1727"/>
      <c r="V1082" s="1727"/>
      <c r="W1082" s="1727"/>
      <c r="X1082" s="1727"/>
      <c r="Y1082" s="1727"/>
      <c r="Z1082" s="1727"/>
      <c r="AA1082" s="1727"/>
      <c r="AB1082" s="1727"/>
      <c r="AC1082" s="1727"/>
      <c r="AD1082" s="1727"/>
      <c r="AE1082" s="1592"/>
      <c r="AF1082" s="1593"/>
      <c r="AG1082" s="1593"/>
      <c r="AH1082" s="1593"/>
      <c r="AI1082" s="1593"/>
      <c r="AJ1082" s="1593"/>
      <c r="AK1082" s="1594"/>
      <c r="AL1082" s="1592"/>
      <c r="AM1082" s="1593"/>
      <c r="AN1082" s="1593"/>
      <c r="AO1082" s="1594"/>
      <c r="AP1082" s="1595"/>
      <c r="AQ1082" s="1595"/>
      <c r="AR1082" s="1595"/>
      <c r="AS1082" s="1595"/>
      <c r="AT1082" s="1595"/>
      <c r="AU1082" s="1595"/>
      <c r="AV1082" s="1595"/>
      <c r="AW1082" s="1595"/>
      <c r="AX1082" s="238" t="s">
        <v>386</v>
      </c>
      <c r="AY1082" s="1595"/>
      <c r="AZ1082" s="1595"/>
      <c r="BA1082" s="1595"/>
      <c r="BB1082" s="1595"/>
      <c r="BC1082" s="1595"/>
      <c r="BD1082" s="1595"/>
      <c r="BE1082" s="1595"/>
      <c r="BF1082" s="1595"/>
      <c r="BG1082" s="45"/>
      <c r="BH1082" s="80"/>
      <c r="BI1082" s="80"/>
      <c r="BJ1082" s="80"/>
    </row>
    <row r="1083" spans="1:62" ht="12.95" customHeight="1" x14ac:dyDescent="0.15">
      <c r="A1083" s="1650"/>
      <c r="B1083" s="1651"/>
      <c r="C1083" s="1651"/>
      <c r="D1083" s="1651"/>
      <c r="E1083" s="1651"/>
      <c r="F1083" s="1651"/>
      <c r="G1083" s="1651"/>
      <c r="H1083" s="966"/>
      <c r="I1083" s="967"/>
      <c r="J1083" s="967"/>
      <c r="K1083" s="967"/>
      <c r="L1083" s="967"/>
      <c r="M1083" s="967"/>
      <c r="N1083" s="968"/>
      <c r="O1083" s="1728"/>
      <c r="P1083" s="1728"/>
      <c r="Q1083" s="1728"/>
      <c r="R1083" s="1728"/>
      <c r="S1083" s="1728"/>
      <c r="T1083" s="1728"/>
      <c r="U1083" s="1728"/>
      <c r="V1083" s="1728"/>
      <c r="W1083" s="1728"/>
      <c r="X1083" s="1728"/>
      <c r="Y1083" s="1728"/>
      <c r="Z1083" s="1728"/>
      <c r="AA1083" s="1728"/>
      <c r="AB1083" s="1728"/>
      <c r="AC1083" s="1728"/>
      <c r="AD1083" s="1728"/>
      <c r="AE1083" s="1592"/>
      <c r="AF1083" s="1593"/>
      <c r="AG1083" s="1593"/>
      <c r="AH1083" s="1593"/>
      <c r="AI1083" s="1593"/>
      <c r="AJ1083" s="1593"/>
      <c r="AK1083" s="1594"/>
      <c r="AL1083" s="1592"/>
      <c r="AM1083" s="1593"/>
      <c r="AN1083" s="1593"/>
      <c r="AO1083" s="1594"/>
      <c r="AP1083" s="1595"/>
      <c r="AQ1083" s="1595"/>
      <c r="AR1083" s="1595"/>
      <c r="AS1083" s="1595"/>
      <c r="AT1083" s="1595"/>
      <c r="AU1083" s="1595"/>
      <c r="AV1083" s="1595"/>
      <c r="AW1083" s="1595"/>
      <c r="AX1083" s="238" t="s">
        <v>386</v>
      </c>
      <c r="AY1083" s="1595"/>
      <c r="AZ1083" s="1595"/>
      <c r="BA1083" s="1595"/>
      <c r="BB1083" s="1595"/>
      <c r="BC1083" s="1595"/>
      <c r="BD1083" s="1595"/>
      <c r="BE1083" s="1595"/>
      <c r="BF1083" s="1595"/>
      <c r="BG1083" s="45"/>
      <c r="BH1083" s="80"/>
      <c r="BI1083" s="80"/>
      <c r="BJ1083" s="80"/>
    </row>
    <row r="1084" spans="1:62" ht="14.1" customHeight="1" x14ac:dyDescent="0.15">
      <c r="A1084" s="1688" t="s">
        <v>20</v>
      </c>
      <c r="B1084" s="738"/>
      <c r="C1084" s="738"/>
      <c r="D1084" s="738"/>
      <c r="E1084" s="738"/>
      <c r="F1084" s="738"/>
      <c r="G1084" s="756"/>
      <c r="H1084" s="208" t="s">
        <v>409</v>
      </c>
      <c r="I1084" s="1667" t="str">
        <f>IF(SUM(H1034:N1083)=0," ",SUM(H1034:N1083))</f>
        <v xml:space="preserve"> </v>
      </c>
      <c r="J1084" s="1667"/>
      <c r="K1084" s="1667"/>
      <c r="L1084" s="1667"/>
      <c r="M1084" s="1667"/>
      <c r="N1084" s="209" t="s">
        <v>149</v>
      </c>
      <c r="O1084" s="1729"/>
      <c r="P1084" s="1729"/>
      <c r="Q1084" s="1729"/>
      <c r="R1084" s="1729"/>
      <c r="S1084" s="1729"/>
      <c r="T1084" s="1729"/>
      <c r="U1084" s="1729"/>
      <c r="V1084" s="1729"/>
      <c r="W1084" s="1729"/>
      <c r="X1084" s="1729"/>
      <c r="Y1084" s="1729"/>
      <c r="Z1084" s="1729"/>
      <c r="AA1084" s="1729"/>
      <c r="AB1084" s="1729"/>
      <c r="AC1084" s="1729"/>
      <c r="AD1084" s="1729"/>
      <c r="AE1084" s="1729"/>
      <c r="AF1084" s="1729"/>
      <c r="AG1084" s="1729"/>
      <c r="AH1084" s="1729"/>
      <c r="AI1084" s="1729"/>
      <c r="AJ1084" s="1729"/>
      <c r="AK1084" s="1729"/>
      <c r="AL1084" s="1689" t="str">
        <f>IF(SUM(AL1034:AO1083)=0," ",SUM(AL1034:AO1083))</f>
        <v xml:space="preserve"> </v>
      </c>
      <c r="AM1084" s="1690"/>
      <c r="AN1084" s="1690"/>
      <c r="AO1084" s="1691"/>
      <c r="AP1084" s="1701"/>
      <c r="AQ1084" s="1702"/>
      <c r="AR1084" s="1702"/>
      <c r="AS1084" s="1702"/>
      <c r="AT1084" s="1702"/>
      <c r="AU1084" s="1702"/>
      <c r="AV1084" s="1702"/>
      <c r="AW1084" s="1702"/>
      <c r="AX1084" s="212" t="s">
        <v>409</v>
      </c>
      <c r="AY1084" s="1686">
        <f>(AE1034*AL1034)+(AE1035*AL1035)+(AE1036*AL1036)+(AE1037*AL1037)+(AE1038*AL1038)+(AE1039*AL1039)+(AE1040*AL1040)+(AE1041*AL1041)+(AE1042*AL1042)+(AE1043*AL1043)+(AE1044*AL1044)+(AE1045*AL1045)+(AE1046*AL1046)+(AE1047*AL1047)+(AE1048*AL1048)+(AE1049*AL1049)+(AE1050*AL1050)+(AE1051*AL1051)+(AE1052*AL1052)+(AE1053*AL1053)+(AE1054*AL1054)+(AE1055*AL1055)+(AE1056*AL1056)+(AE1057*AL1057)+(AE1058*AL1058)+(AE1059*AL1059)+(AE1060*AL1060)+(AE1061*AL1061)+(AE1062*AL1062)+(AE1063*AL1063)+(AE1064*AL1064)+(AE1065*AL1065)+(AE1066*AL1066)+(AE1067*AL1067)+(AE1068*AL1068)+(AE1069*AL1069)+(AE1070*AL1070)+(AE1071*AL1071)+(AE1072*AL1072)+(AE1073*AL1073)+(AE1074*AL1074)+(AE1075*AL1075)+(AE1076*AL1076)+(AE1077*AL1077)+(AE1078*AL1078)+(AE1079*AL1079)+(AE1080*AL1080)+(AE1081*AL1081)+(AE1082*AL1082)+(AE1083*AL1083)</f>
        <v>0</v>
      </c>
      <c r="AZ1084" s="1686"/>
      <c r="BA1084" s="1686"/>
      <c r="BB1084" s="1686"/>
      <c r="BC1084" s="1686"/>
      <c r="BD1084" s="1686"/>
      <c r="BE1084" s="1686"/>
      <c r="BF1084" s="215" t="s">
        <v>149</v>
      </c>
      <c r="BG1084" s="42"/>
    </row>
    <row r="1085" spans="1:62" ht="18" customHeight="1" x14ac:dyDescent="0.15">
      <c r="A1085" s="1692" t="s">
        <v>148</v>
      </c>
      <c r="B1085" s="739"/>
      <c r="C1085" s="739"/>
      <c r="D1085" s="739"/>
      <c r="E1085" s="739"/>
      <c r="F1085" s="739"/>
      <c r="G1085" s="1693"/>
      <c r="H1085" s="1694" t="str">
        <f>IF(SUM(I1084)=0," ",SUM('報告書(１葉)'!I59)+SUM(I64)+SUM(I132)+SUM(I200)+SUM(I268)+SUM(I336)+SUM(I404)+SUM(I472)+SUM(I540)+SUM(I608)+SUM(I676)+SUM(I744)+SUM(I812)+SUM(I880)+SUM(I948)+SUM(I1016)+SUM(I1084))</f>
        <v xml:space="preserve"> </v>
      </c>
      <c r="I1085" s="1695"/>
      <c r="J1085" s="1695"/>
      <c r="K1085" s="1695"/>
      <c r="L1085" s="1695"/>
      <c r="M1085" s="1695"/>
      <c r="N1085" s="1696"/>
      <c r="O1085" s="1730"/>
      <c r="P1085" s="1730"/>
      <c r="Q1085" s="1730"/>
      <c r="R1085" s="1730"/>
      <c r="S1085" s="1730"/>
      <c r="T1085" s="1730"/>
      <c r="U1085" s="1730"/>
      <c r="V1085" s="1730"/>
      <c r="W1085" s="1730"/>
      <c r="X1085" s="1730"/>
      <c r="Y1085" s="1730"/>
      <c r="Z1085" s="1730"/>
      <c r="AA1085" s="1730"/>
      <c r="AB1085" s="1730"/>
      <c r="AC1085" s="1730"/>
      <c r="AD1085" s="1730"/>
      <c r="AE1085" s="1730"/>
      <c r="AF1085" s="1730"/>
      <c r="AG1085" s="1730"/>
      <c r="AH1085" s="1730"/>
      <c r="AI1085" s="1730"/>
      <c r="AJ1085" s="1730"/>
      <c r="AK1085" s="1730"/>
      <c r="AL1085" s="1697" t="str">
        <f>IF(SUM(AL1084)=0," ",SUM('報告書(１葉)'!AL59)+SUM(AL64)+SUM(AL132)+SUM(AL200)+SUM(AL268)+SUM(AL336)+SUM(AL404)+SUM(AL472)+SUM(AL540)+SUM(AL608)+SUM(AL676)+SUM(AL744)+SUM(AL812)+SUM(AL880)+SUM(AL948)+SUM(AL1016)+SUM(AL1084))</f>
        <v xml:space="preserve"> </v>
      </c>
      <c r="AM1085" s="1698"/>
      <c r="AN1085" s="1698"/>
      <c r="AO1085" s="1699"/>
      <c r="AP1085" s="1703"/>
      <c r="AQ1085" s="1704"/>
      <c r="AR1085" s="1704"/>
      <c r="AS1085" s="1704"/>
      <c r="AT1085" s="1704"/>
      <c r="AU1085" s="1704"/>
      <c r="AV1085" s="1704"/>
      <c r="AW1085" s="1704"/>
      <c r="AX1085" s="241"/>
      <c r="AY1085" s="1700" t="str">
        <f>IF(SUM(AY1084)=0," ",SUM('報告書(１葉)'!AY59)+SUM(AY64)+SUM(AY132)+SUM(AY200)+SUM(AY268)+SUM(AY336)+SUM(AY404)+SUM(AY472)+SUM(AY540)+SUM(AY608)+SUM(AY676)+SUM(AY744)+SUM(AY812)+SUM(AY880)+SUM(AY948)+SUM(AY1016)+SUM(AY1084))</f>
        <v xml:space="preserve"> </v>
      </c>
      <c r="AZ1085" s="1700"/>
      <c r="BA1085" s="1700"/>
      <c r="BB1085" s="1700"/>
      <c r="BC1085" s="1700"/>
      <c r="BD1085" s="1700"/>
      <c r="BE1085" s="1700"/>
      <c r="BF1085" s="242"/>
      <c r="BG1085" s="42"/>
    </row>
    <row r="1086" spans="1:62" ht="10.35" customHeight="1" x14ac:dyDescent="0.15">
      <c r="A1086" s="51" t="s">
        <v>320</v>
      </c>
      <c r="B1086" s="42"/>
      <c r="C1086" s="42"/>
      <c r="D1086" s="42"/>
      <c r="E1086" s="42"/>
      <c r="F1086" s="42"/>
      <c r="G1086" s="42"/>
      <c r="H1086" s="42"/>
      <c r="I1086" s="42"/>
      <c r="J1086" s="42"/>
      <c r="K1086" s="42"/>
      <c r="L1086" s="42"/>
      <c r="M1086" s="42"/>
      <c r="N1086" s="42"/>
      <c r="O1086" s="42"/>
      <c r="P1086" s="42"/>
      <c r="Q1086" s="42"/>
      <c r="R1086" s="42"/>
      <c r="S1086" s="42"/>
      <c r="T1086" s="42"/>
      <c r="U1086" s="42"/>
      <c r="V1086" s="42"/>
      <c r="W1086" s="42"/>
      <c r="X1086" s="42"/>
      <c r="Y1086" s="42"/>
      <c r="Z1086" s="42"/>
      <c r="AA1086" s="42"/>
      <c r="AB1086" s="42"/>
      <c r="AC1086" s="42"/>
      <c r="AD1086" s="42"/>
      <c r="AE1086" s="42"/>
      <c r="AF1086" s="42"/>
      <c r="AG1086" s="42"/>
      <c r="AH1086" s="42"/>
      <c r="AI1086" s="42"/>
      <c r="AJ1086" s="42"/>
      <c r="AK1086" s="42"/>
      <c r="AL1086" s="42"/>
      <c r="AM1086" s="42"/>
      <c r="AN1086" s="42"/>
      <c r="AO1086" s="42"/>
      <c r="AP1086" s="42"/>
      <c r="AQ1086" s="42"/>
      <c r="AR1086" s="42"/>
      <c r="AS1086" s="42"/>
      <c r="AT1086" s="42"/>
      <c r="AU1086" s="42"/>
      <c r="AV1086" s="42"/>
      <c r="AW1086" s="42"/>
      <c r="AX1086" s="42"/>
      <c r="AY1086" s="42"/>
      <c r="AZ1086" s="42"/>
      <c r="BA1086" s="42"/>
      <c r="BB1086" s="42"/>
      <c r="BC1086" s="42"/>
      <c r="BD1086" s="42"/>
      <c r="BE1086" s="42"/>
      <c r="BF1086" s="42"/>
      <c r="BG1086" s="42"/>
    </row>
    <row r="1087" spans="1:62" ht="10.35" customHeight="1" x14ac:dyDescent="0.15">
      <c r="A1087" s="51" t="s">
        <v>485</v>
      </c>
      <c r="B1087" s="42"/>
      <c r="C1087" s="42"/>
      <c r="D1087" s="42"/>
      <c r="E1087" s="42"/>
      <c r="F1087" s="42"/>
      <c r="G1087" s="42"/>
      <c r="H1087" s="42"/>
      <c r="I1087" s="42"/>
      <c r="J1087" s="42"/>
      <c r="K1087" s="42"/>
      <c r="L1087" s="42"/>
      <c r="M1087" s="42"/>
      <c r="N1087" s="42"/>
      <c r="O1087" s="42"/>
      <c r="P1087" s="42"/>
      <c r="Q1087" s="42"/>
      <c r="R1087" s="42"/>
      <c r="S1087" s="42"/>
      <c r="T1087" s="42"/>
      <c r="U1087" s="42"/>
      <c r="V1087" s="42"/>
      <c r="W1087" s="42"/>
      <c r="X1087" s="42"/>
      <c r="Y1087" s="42"/>
      <c r="Z1087" s="42"/>
      <c r="AA1087" s="42"/>
      <c r="AB1087" s="42"/>
      <c r="AC1087" s="42"/>
      <c r="AD1087" s="42"/>
      <c r="AE1087" s="42"/>
      <c r="AF1087" s="42"/>
      <c r="AG1087" s="42"/>
      <c r="AH1087" s="42"/>
      <c r="AI1087" s="42"/>
      <c r="AJ1087" s="42"/>
      <c r="AK1087" s="42"/>
      <c r="AL1087" s="42"/>
      <c r="AM1087" s="42"/>
      <c r="AN1087" s="42"/>
      <c r="AO1087" s="42"/>
      <c r="AP1087" s="42"/>
      <c r="AQ1087" s="42"/>
      <c r="AR1087" s="42"/>
      <c r="AS1087" s="42"/>
      <c r="AT1087" s="42"/>
      <c r="AU1087" s="42"/>
      <c r="AV1087" s="42"/>
      <c r="AW1087" s="42"/>
      <c r="AX1087" s="42"/>
      <c r="AY1087" s="42"/>
      <c r="AZ1087" s="42"/>
      <c r="BA1087" s="42"/>
      <c r="BB1087" s="42"/>
      <c r="BC1087" s="42"/>
      <c r="BD1087" s="42"/>
      <c r="BE1087" s="42"/>
      <c r="BF1087" s="42"/>
      <c r="BG1087" s="42"/>
    </row>
    <row r="1088" spans="1:62" ht="10.35" customHeight="1" x14ac:dyDescent="0.15">
      <c r="A1088" s="51" t="s">
        <v>187</v>
      </c>
      <c r="B1088" s="42"/>
      <c r="C1088" s="42"/>
      <c r="D1088" s="42"/>
      <c r="E1088" s="42"/>
      <c r="F1088" s="42"/>
      <c r="G1088" s="42"/>
      <c r="H1088" s="42"/>
      <c r="I1088" s="42"/>
      <c r="J1088" s="42"/>
      <c r="K1088" s="42"/>
      <c r="L1088" s="42"/>
      <c r="M1088" s="42"/>
      <c r="N1088" s="42"/>
      <c r="O1088" s="42"/>
      <c r="P1088" s="42"/>
      <c r="Q1088" s="42"/>
      <c r="R1088" s="42"/>
      <c r="S1088" s="42"/>
      <c r="T1088" s="42"/>
      <c r="U1088" s="42"/>
      <c r="V1088" s="42"/>
      <c r="W1088" s="42"/>
      <c r="X1088" s="42"/>
      <c r="Y1088" s="42"/>
      <c r="Z1088" s="42"/>
      <c r="AA1088" s="42"/>
      <c r="AB1088" s="42"/>
      <c r="AC1088" s="42"/>
      <c r="AD1088" s="42"/>
      <c r="AE1088" s="42"/>
      <c r="AF1088" s="42"/>
      <c r="AG1088" s="42"/>
      <c r="AH1088" s="42"/>
      <c r="AI1088" s="42"/>
      <c r="AJ1088" s="42"/>
      <c r="AK1088" s="42"/>
      <c r="AL1088" s="42"/>
      <c r="AM1088" s="42"/>
      <c r="AN1088" s="42"/>
      <c r="AO1088" s="42"/>
      <c r="AP1088" s="42"/>
      <c r="AQ1088" s="42"/>
      <c r="AR1088" s="42"/>
      <c r="AS1088" s="42"/>
      <c r="AT1088" s="42"/>
      <c r="AU1088" s="42"/>
      <c r="AV1088" s="42"/>
      <c r="AW1088" s="42"/>
      <c r="AX1088" s="42"/>
      <c r="AY1088" s="42"/>
      <c r="AZ1088" s="42"/>
      <c r="BA1088" s="42"/>
      <c r="BB1088" s="42"/>
      <c r="BC1088" s="42"/>
      <c r="BD1088" s="42"/>
      <c r="BE1088" s="42"/>
      <c r="BF1088" s="42"/>
      <c r="BG1088" s="42"/>
    </row>
    <row r="1089" spans="1:62" ht="9.9499999999999993" customHeight="1" x14ac:dyDescent="0.15">
      <c r="A1089" s="40" t="s">
        <v>482</v>
      </c>
      <c r="B1089" s="42"/>
      <c r="C1089" s="42"/>
      <c r="D1089" s="42"/>
      <c r="E1089" s="42"/>
      <c r="F1089" s="42"/>
      <c r="G1089" s="42"/>
      <c r="H1089" s="42"/>
      <c r="I1089" s="42"/>
      <c r="J1089" s="42"/>
      <c r="K1089" s="42"/>
      <c r="L1089" s="42"/>
      <c r="M1089" s="42"/>
      <c r="N1089" s="42"/>
      <c r="O1089" s="42"/>
      <c r="P1089" s="42"/>
      <c r="Q1089" s="42"/>
      <c r="R1089" s="42"/>
      <c r="S1089" s="42"/>
      <c r="T1089" s="42"/>
      <c r="U1089" s="42"/>
      <c r="V1089" s="42"/>
      <c r="W1089" s="42"/>
      <c r="X1089" s="42"/>
      <c r="Y1089" s="42"/>
      <c r="Z1089" s="42"/>
      <c r="AA1089" s="41"/>
      <c r="AB1089" s="42"/>
      <c r="AC1089" s="42"/>
      <c r="AD1089" s="42"/>
      <c r="AE1089" s="41"/>
      <c r="AF1089" s="42"/>
      <c r="AG1089" s="42"/>
      <c r="AH1089" s="42"/>
      <c r="AI1089" s="42"/>
      <c r="AJ1089" s="42"/>
      <c r="AK1089" s="42"/>
      <c r="AL1089" s="42"/>
      <c r="AM1089" s="42"/>
      <c r="AN1089" s="42"/>
      <c r="AO1089" s="42"/>
      <c r="AP1089" s="42"/>
      <c r="AQ1089" s="42"/>
      <c r="AR1089" s="42"/>
      <c r="AS1089" s="42"/>
      <c r="AT1089" s="42"/>
      <c r="AU1089" s="42"/>
      <c r="AV1089" s="42"/>
      <c r="AW1089" s="42"/>
      <c r="AX1089" s="42"/>
      <c r="AY1089" s="42"/>
      <c r="AZ1089" s="42"/>
      <c r="BA1089" s="42"/>
      <c r="BB1089" s="42"/>
      <c r="BC1089" s="42"/>
      <c r="BD1089" s="42"/>
      <c r="BE1089" s="42"/>
      <c r="BF1089" s="42"/>
      <c r="BG1089" s="42"/>
    </row>
    <row r="1090" spans="1:62" ht="9.9499999999999993" customHeight="1" x14ac:dyDescent="0.15">
      <c r="A1090" s="40"/>
      <c r="B1090" s="42"/>
      <c r="C1090" s="42"/>
      <c r="D1090" s="42"/>
      <c r="E1090" s="42"/>
      <c r="F1090" s="42"/>
      <c r="G1090" s="42"/>
      <c r="H1090" s="42"/>
      <c r="I1090" s="42"/>
      <c r="J1090" s="42"/>
      <c r="K1090" s="42"/>
      <c r="L1090" s="42"/>
      <c r="M1090" s="42"/>
      <c r="N1090" s="42"/>
      <c r="O1090" s="42"/>
      <c r="P1090" s="42"/>
      <c r="Q1090" s="42"/>
      <c r="R1090" s="42"/>
      <c r="S1090" s="42"/>
      <c r="T1090" s="42"/>
      <c r="U1090" s="42"/>
      <c r="V1090" s="42"/>
      <c r="W1090" s="42"/>
      <c r="X1090" s="42"/>
      <c r="Y1090" s="42"/>
      <c r="Z1090" s="42"/>
      <c r="AA1090" s="41"/>
      <c r="AB1090" s="42"/>
      <c r="AC1090" s="42"/>
      <c r="AD1090" s="42"/>
      <c r="AE1090" s="41"/>
      <c r="AF1090" s="42"/>
      <c r="AG1090" s="42"/>
      <c r="AH1090" s="42"/>
      <c r="AI1090" s="42"/>
      <c r="AJ1090" s="42"/>
      <c r="AK1090" s="42"/>
      <c r="AL1090" s="42"/>
      <c r="AM1090" s="42"/>
      <c r="AN1090" s="42"/>
      <c r="AO1090" s="42"/>
      <c r="AP1090" s="42"/>
      <c r="AQ1090" s="42"/>
      <c r="AR1090" s="42"/>
      <c r="AS1090" s="42"/>
      <c r="AT1090" s="42"/>
      <c r="AU1090" s="42"/>
      <c r="AV1090" s="42"/>
      <c r="AW1090" s="42"/>
      <c r="AX1090" s="42"/>
      <c r="AY1090" s="42"/>
      <c r="AZ1090" s="42"/>
      <c r="BA1090" s="42"/>
      <c r="BB1090" s="42"/>
      <c r="BC1090" s="42"/>
      <c r="BD1090" s="42"/>
      <c r="BE1090" s="42"/>
      <c r="BF1090" s="42"/>
      <c r="BG1090" s="42"/>
    </row>
    <row r="1091" spans="1:62" ht="9.9499999999999993" customHeight="1" x14ac:dyDescent="0.15">
      <c r="A1091" s="42"/>
      <c r="B1091" s="42"/>
      <c r="C1091" s="42"/>
      <c r="D1091" s="42"/>
      <c r="E1091" s="42"/>
      <c r="F1091" s="42"/>
      <c r="G1091" s="42"/>
      <c r="H1091" s="42"/>
      <c r="I1091" s="42"/>
      <c r="J1091" s="42"/>
      <c r="K1091" s="42"/>
      <c r="L1091" s="42"/>
      <c r="M1091" s="42"/>
      <c r="N1091" s="42"/>
      <c r="O1091" s="42"/>
      <c r="P1091" s="42"/>
      <c r="Q1091" s="42"/>
      <c r="R1091" s="42"/>
      <c r="S1091" s="42"/>
      <c r="T1091" s="42"/>
      <c r="U1091" s="42"/>
      <c r="V1091" s="42"/>
      <c r="W1091" s="42"/>
      <c r="X1091" s="42"/>
      <c r="Y1091" s="42"/>
      <c r="Z1091" s="42"/>
      <c r="AA1091" s="42"/>
      <c r="AB1091" s="42"/>
      <c r="AC1091" s="42"/>
      <c r="AD1091" s="42"/>
      <c r="AE1091" s="42"/>
      <c r="AF1091" s="42"/>
      <c r="AG1091" s="42"/>
      <c r="AH1091" s="42"/>
      <c r="AI1091" s="42"/>
      <c r="AJ1091" s="42"/>
      <c r="AK1091" s="42"/>
      <c r="AL1091" s="42"/>
      <c r="AM1091" s="42"/>
      <c r="AN1091" s="42"/>
      <c r="AO1091" s="42"/>
      <c r="AP1091" s="42"/>
      <c r="AQ1091" s="42"/>
      <c r="AR1091" s="42"/>
      <c r="AS1091" s="42"/>
      <c r="AT1091" s="42"/>
      <c r="AU1091" s="42"/>
      <c r="AV1091" s="42"/>
      <c r="AW1091" s="42"/>
      <c r="AX1091" s="42"/>
      <c r="AY1091" s="42"/>
      <c r="AZ1091" s="42"/>
      <c r="BA1091" s="42"/>
      <c r="BB1091" s="42"/>
      <c r="BC1091" s="42"/>
      <c r="BD1091" s="42"/>
      <c r="BE1091" s="42"/>
      <c r="BF1091" s="42"/>
      <c r="BG1091" s="42"/>
    </row>
    <row r="1092" spans="1:62" ht="9.9499999999999993" customHeight="1" x14ac:dyDescent="0.15">
      <c r="A1092" s="41"/>
      <c r="B1092" s="41"/>
      <c r="C1092" s="41"/>
      <c r="D1092" s="41"/>
      <c r="E1092" s="41"/>
      <c r="F1092" s="41"/>
      <c r="G1092" s="41"/>
      <c r="H1092" s="41"/>
      <c r="I1092" s="41"/>
      <c r="J1092" s="41"/>
      <c r="K1092" s="41"/>
      <c r="L1092" s="41"/>
      <c r="M1092" s="41"/>
      <c r="N1092" s="1705" t="s">
        <v>198</v>
      </c>
      <c r="O1092" s="1706"/>
      <c r="P1092" s="1706"/>
      <c r="Q1092" s="1706"/>
      <c r="R1092" s="1706"/>
      <c r="S1092" s="1706"/>
      <c r="T1092" s="1706"/>
      <c r="U1092" s="1706"/>
      <c r="V1092" s="1706"/>
      <c r="W1092" s="1706"/>
      <c r="X1092" s="1706"/>
      <c r="Y1092" s="1706"/>
      <c r="Z1092" s="1706"/>
      <c r="AA1092" s="1706"/>
      <c r="AB1092" s="1706"/>
      <c r="AC1092" s="1706"/>
      <c r="AD1092" s="1706"/>
      <c r="AE1092" s="1706"/>
      <c r="AF1092" s="1706"/>
      <c r="AG1092" s="1706"/>
      <c r="AH1092" s="1706"/>
      <c r="AI1092" s="1706"/>
      <c r="AJ1092" s="1706"/>
      <c r="AK1092" s="1706"/>
      <c r="AL1092" s="1706"/>
      <c r="AM1092" s="1706"/>
      <c r="AN1092" s="1706"/>
      <c r="AO1092" s="1706"/>
      <c r="AP1092" s="1706"/>
      <c r="AQ1092" s="1706"/>
      <c r="AR1092" s="1706"/>
      <c r="AS1092" s="1706"/>
      <c r="AT1092" s="1706"/>
      <c r="AU1092" s="1706"/>
      <c r="AV1092" s="42"/>
      <c r="AW1092" s="42"/>
      <c r="AX1092" s="42"/>
      <c r="AY1092" s="42"/>
      <c r="AZ1092" s="42"/>
      <c r="BA1092" s="42"/>
      <c r="BB1092" s="42"/>
      <c r="BC1092" s="42"/>
      <c r="BD1092" s="42"/>
      <c r="BE1092" s="42"/>
      <c r="BF1092" s="42"/>
      <c r="BG1092" s="42"/>
    </row>
    <row r="1093" spans="1:62" ht="9.9499999999999993" customHeight="1" x14ac:dyDescent="0.15">
      <c r="A1093" s="41"/>
      <c r="B1093" s="41"/>
      <c r="C1093" s="41"/>
      <c r="D1093" s="41"/>
      <c r="E1093" s="41"/>
      <c r="F1093" s="41"/>
      <c r="G1093" s="41"/>
      <c r="H1093" s="41"/>
      <c r="I1093" s="41"/>
      <c r="J1093" s="41"/>
      <c r="K1093" s="41"/>
      <c r="L1093" s="41"/>
      <c r="M1093" s="41"/>
      <c r="N1093" s="1706"/>
      <c r="O1093" s="1706"/>
      <c r="P1093" s="1706"/>
      <c r="Q1093" s="1706"/>
      <c r="R1093" s="1706"/>
      <c r="S1093" s="1706"/>
      <c r="T1093" s="1706"/>
      <c r="U1093" s="1706"/>
      <c r="V1093" s="1706"/>
      <c r="W1093" s="1706"/>
      <c r="X1093" s="1706"/>
      <c r="Y1093" s="1706"/>
      <c r="Z1093" s="1706"/>
      <c r="AA1093" s="1706"/>
      <c r="AB1093" s="1706"/>
      <c r="AC1093" s="1706"/>
      <c r="AD1093" s="1706"/>
      <c r="AE1093" s="1706"/>
      <c r="AF1093" s="1706"/>
      <c r="AG1093" s="1706"/>
      <c r="AH1093" s="1706"/>
      <c r="AI1093" s="1706"/>
      <c r="AJ1093" s="1706"/>
      <c r="AK1093" s="1706"/>
      <c r="AL1093" s="1706"/>
      <c r="AM1093" s="1706"/>
      <c r="AN1093" s="1706"/>
      <c r="AO1093" s="1706"/>
      <c r="AP1093" s="1706"/>
      <c r="AQ1093" s="1706"/>
      <c r="AR1093" s="1706"/>
      <c r="AS1093" s="1706"/>
      <c r="AT1093" s="1706"/>
      <c r="AU1093" s="1706"/>
      <c r="AV1093" s="42"/>
      <c r="AW1093" s="42"/>
      <c r="AX1093" s="42"/>
      <c r="AY1093" s="42"/>
      <c r="AZ1093" s="42"/>
      <c r="BA1093" s="42"/>
      <c r="BB1093" s="42"/>
      <c r="BC1093" s="42"/>
      <c r="BD1093" s="42"/>
      <c r="BE1093" s="42"/>
      <c r="BF1093" s="42"/>
      <c r="BG1093" s="42"/>
    </row>
    <row r="1094" spans="1:62" ht="9.9499999999999993" customHeight="1" x14ac:dyDescent="0.15">
      <c r="A1094" s="41"/>
      <c r="B1094" s="41"/>
      <c r="C1094" s="41"/>
      <c r="D1094" s="41"/>
      <c r="E1094" s="41"/>
      <c r="F1094" s="41"/>
      <c r="G1094" s="41"/>
      <c r="H1094" s="41"/>
      <c r="I1094" s="41"/>
      <c r="J1094" s="41"/>
      <c r="K1094" s="41"/>
      <c r="L1094" s="41"/>
      <c r="M1094" s="41"/>
      <c r="N1094" s="41"/>
      <c r="O1094" s="41"/>
      <c r="P1094" s="41"/>
      <c r="Q1094" s="41"/>
      <c r="R1094" s="41"/>
      <c r="S1094" s="41"/>
      <c r="T1094" s="41"/>
      <c r="U1094" s="41"/>
      <c r="V1094" s="41"/>
      <c r="W1094" s="41"/>
      <c r="X1094" s="41"/>
      <c r="Y1094" s="41"/>
      <c r="Z1094" s="41"/>
      <c r="AA1094" s="41"/>
      <c r="AB1094" s="41"/>
      <c r="AC1094" s="41"/>
      <c r="AD1094" s="41"/>
      <c r="AE1094" s="41"/>
      <c r="AF1094" s="41"/>
      <c r="AG1094" s="41"/>
      <c r="AH1094" s="41"/>
      <c r="AI1094" s="41"/>
      <c r="AJ1094" s="41"/>
      <c r="AK1094" s="41"/>
      <c r="AL1094" s="41"/>
      <c r="AM1094" s="41"/>
      <c r="AN1094" s="41"/>
      <c r="AO1094" s="41"/>
      <c r="AP1094" s="41"/>
      <c r="AQ1094" s="42"/>
      <c r="AR1094" s="42"/>
      <c r="AS1094" s="42"/>
      <c r="AT1094" s="42"/>
      <c r="AU1094" s="42"/>
      <c r="AV1094" s="42"/>
      <c r="AW1094" s="42"/>
      <c r="AX1094" s="42"/>
      <c r="AY1094" s="42"/>
      <c r="AZ1094" s="42"/>
      <c r="BA1094" s="42"/>
      <c r="BB1094" s="214" t="s">
        <v>362</v>
      </c>
      <c r="BC1094" s="42"/>
      <c r="BD1094" s="42"/>
      <c r="BE1094" s="42"/>
      <c r="BF1094" s="42"/>
      <c r="BG1094" s="42"/>
    </row>
    <row r="1095" spans="1:62" ht="12" customHeight="1" x14ac:dyDescent="0.15">
      <c r="A1095" s="1399" t="s">
        <v>483</v>
      </c>
      <c r="B1095" s="1400"/>
      <c r="C1095" s="1400"/>
      <c r="D1095" s="1400"/>
      <c r="E1095" s="1400"/>
      <c r="F1095" s="1400"/>
      <c r="G1095" s="1400"/>
      <c r="H1095" s="1400"/>
      <c r="I1095" s="1400"/>
      <c r="J1095" s="1400"/>
      <c r="K1095" s="1400"/>
      <c r="L1095" s="1400"/>
      <c r="M1095" s="1400"/>
      <c r="N1095" s="1401"/>
      <c r="O1095" s="1710">
        <f>IF(ISBLANK('報告書(１葉)'!AH11)," ",'報告書(１葉)'!AH11)</f>
        <v>0</v>
      </c>
      <c r="P1095" s="1711"/>
      <c r="Q1095" s="1711"/>
      <c r="R1095" s="1711"/>
      <c r="S1095" s="1711"/>
      <c r="T1095" s="1711"/>
      <c r="U1095" s="1711"/>
      <c r="V1095" s="1711"/>
      <c r="W1095" s="1711"/>
      <c r="X1095" s="1711"/>
      <c r="Y1095" s="1711"/>
      <c r="Z1095" s="1711"/>
      <c r="AA1095" s="1711"/>
      <c r="AB1095" s="1711"/>
      <c r="AC1095" s="1711"/>
      <c r="AD1095" s="1711"/>
      <c r="AE1095" s="1711"/>
      <c r="AF1095" s="1711"/>
      <c r="AG1095" s="1711"/>
      <c r="AH1095" s="1711"/>
      <c r="AI1095" s="1711"/>
      <c r="AJ1095" s="1711"/>
      <c r="AK1095" s="1711"/>
      <c r="AL1095" s="1711"/>
      <c r="AM1095" s="1711"/>
      <c r="AN1095" s="1711"/>
      <c r="AO1095" s="1711"/>
      <c r="AP1095" s="1711"/>
      <c r="AQ1095" s="1711"/>
      <c r="AR1095" s="1711"/>
      <c r="AS1095" s="1711"/>
      <c r="AT1095" s="1711"/>
      <c r="AU1095" s="1711"/>
      <c r="AV1095" s="1711"/>
      <c r="AW1095" s="1711"/>
      <c r="AX1095" s="1711"/>
      <c r="AY1095" s="1711"/>
      <c r="AZ1095" s="1711"/>
      <c r="BA1095" s="1711"/>
      <c r="BB1095" s="1711"/>
      <c r="BC1095" s="1711"/>
      <c r="BD1095" s="1711"/>
      <c r="BE1095" s="1711"/>
      <c r="BF1095" s="1712"/>
      <c r="BG1095" s="42"/>
    </row>
    <row r="1096" spans="1:62" ht="12" customHeight="1" x14ac:dyDescent="0.15">
      <c r="A1096" s="1402"/>
      <c r="B1096" s="1403"/>
      <c r="C1096" s="1403"/>
      <c r="D1096" s="1403"/>
      <c r="E1096" s="1403"/>
      <c r="F1096" s="1403"/>
      <c r="G1096" s="1403"/>
      <c r="H1096" s="1403"/>
      <c r="I1096" s="1403"/>
      <c r="J1096" s="1403"/>
      <c r="K1096" s="1403"/>
      <c r="L1096" s="1403"/>
      <c r="M1096" s="1403"/>
      <c r="N1096" s="1404"/>
      <c r="O1096" s="1713"/>
      <c r="P1096" s="1714"/>
      <c r="Q1096" s="1714"/>
      <c r="R1096" s="1714"/>
      <c r="S1096" s="1714"/>
      <c r="T1096" s="1714"/>
      <c r="U1096" s="1714"/>
      <c r="V1096" s="1714"/>
      <c r="W1096" s="1714"/>
      <c r="X1096" s="1714"/>
      <c r="Y1096" s="1714"/>
      <c r="Z1096" s="1714"/>
      <c r="AA1096" s="1714"/>
      <c r="AB1096" s="1714"/>
      <c r="AC1096" s="1714"/>
      <c r="AD1096" s="1714"/>
      <c r="AE1096" s="1714"/>
      <c r="AF1096" s="1714"/>
      <c r="AG1096" s="1714"/>
      <c r="AH1096" s="1714"/>
      <c r="AI1096" s="1714"/>
      <c r="AJ1096" s="1714"/>
      <c r="AK1096" s="1714"/>
      <c r="AL1096" s="1714"/>
      <c r="AM1096" s="1714"/>
      <c r="AN1096" s="1714"/>
      <c r="AO1096" s="1714"/>
      <c r="AP1096" s="1714"/>
      <c r="AQ1096" s="1714"/>
      <c r="AR1096" s="1714"/>
      <c r="AS1096" s="1714"/>
      <c r="AT1096" s="1714"/>
      <c r="AU1096" s="1714"/>
      <c r="AV1096" s="1714"/>
      <c r="AW1096" s="1714"/>
      <c r="AX1096" s="1714"/>
      <c r="AY1096" s="1714"/>
      <c r="AZ1096" s="1714"/>
      <c r="BA1096" s="1714"/>
      <c r="BB1096" s="1714"/>
      <c r="BC1096" s="1714"/>
      <c r="BD1096" s="1714"/>
      <c r="BE1096" s="1714"/>
      <c r="BF1096" s="1715"/>
      <c r="BG1096" s="42"/>
    </row>
    <row r="1097" spans="1:62" ht="12" customHeight="1" x14ac:dyDescent="0.15">
      <c r="A1097" s="1707"/>
      <c r="B1097" s="1708"/>
      <c r="C1097" s="1708"/>
      <c r="D1097" s="1708"/>
      <c r="E1097" s="1708"/>
      <c r="F1097" s="1708"/>
      <c r="G1097" s="1708"/>
      <c r="H1097" s="1708"/>
      <c r="I1097" s="1708"/>
      <c r="J1097" s="1708"/>
      <c r="K1097" s="1708"/>
      <c r="L1097" s="1708"/>
      <c r="M1097" s="1708"/>
      <c r="N1097" s="1709"/>
      <c r="O1097" s="1716"/>
      <c r="P1097" s="1717"/>
      <c r="Q1097" s="1717"/>
      <c r="R1097" s="1717"/>
      <c r="S1097" s="1717"/>
      <c r="T1097" s="1717"/>
      <c r="U1097" s="1717"/>
      <c r="V1097" s="1717"/>
      <c r="W1097" s="1717"/>
      <c r="X1097" s="1717"/>
      <c r="Y1097" s="1717"/>
      <c r="Z1097" s="1717"/>
      <c r="AA1097" s="1717"/>
      <c r="AB1097" s="1717"/>
      <c r="AC1097" s="1717"/>
      <c r="AD1097" s="1717"/>
      <c r="AE1097" s="1717"/>
      <c r="AF1097" s="1717"/>
      <c r="AG1097" s="1717"/>
      <c r="AH1097" s="1717"/>
      <c r="AI1097" s="1717"/>
      <c r="AJ1097" s="1717"/>
      <c r="AK1097" s="1717"/>
      <c r="AL1097" s="1717"/>
      <c r="AM1097" s="1717"/>
      <c r="AN1097" s="1717"/>
      <c r="AO1097" s="1717"/>
      <c r="AP1097" s="1717"/>
      <c r="AQ1097" s="1717"/>
      <c r="AR1097" s="1717"/>
      <c r="AS1097" s="1717"/>
      <c r="AT1097" s="1717"/>
      <c r="AU1097" s="1717"/>
      <c r="AV1097" s="1717"/>
      <c r="AW1097" s="1717"/>
      <c r="AX1097" s="1717"/>
      <c r="AY1097" s="1717"/>
      <c r="AZ1097" s="1717"/>
      <c r="BA1097" s="1717"/>
      <c r="BB1097" s="1717"/>
      <c r="BC1097" s="1717"/>
      <c r="BD1097" s="1717"/>
      <c r="BE1097" s="1717"/>
      <c r="BF1097" s="1718"/>
      <c r="BG1097" s="42"/>
    </row>
    <row r="1098" spans="1:62" ht="8.4499999999999993" customHeight="1" x14ac:dyDescent="0.15">
      <c r="A1098" s="1719" t="s">
        <v>484</v>
      </c>
      <c r="B1098" s="1575"/>
      <c r="C1098" s="1575"/>
      <c r="D1098" s="1575"/>
      <c r="E1098" s="1575"/>
      <c r="F1098" s="1575"/>
      <c r="G1098" s="1575"/>
      <c r="H1098" s="1575"/>
      <c r="I1098" s="1575"/>
      <c r="J1098" s="1575"/>
      <c r="K1098" s="1575"/>
      <c r="L1098" s="1575"/>
      <c r="M1098" s="1575"/>
      <c r="N1098" s="1576"/>
      <c r="O1098" s="1574" t="s">
        <v>372</v>
      </c>
      <c r="P1098" s="1575"/>
      <c r="Q1098" s="1575"/>
      <c r="R1098" s="1575"/>
      <c r="S1098" s="1575"/>
      <c r="T1098" s="1575"/>
      <c r="U1098" s="1575"/>
      <c r="V1098" s="1575"/>
      <c r="W1098" s="1575"/>
      <c r="X1098" s="1575"/>
      <c r="Y1098" s="1575"/>
      <c r="Z1098" s="1575"/>
      <c r="AA1098" s="1575"/>
      <c r="AB1098" s="1575"/>
      <c r="AC1098" s="1575"/>
      <c r="AD1098" s="1576"/>
      <c r="AE1098" s="1581" t="s">
        <v>478</v>
      </c>
      <c r="AF1098" s="1582"/>
      <c r="AG1098" s="1582"/>
      <c r="AH1098" s="1582"/>
      <c r="AI1098" s="1582"/>
      <c r="AJ1098" s="1582"/>
      <c r="AK1098" s="1582"/>
      <c r="AL1098" s="1582"/>
      <c r="AM1098" s="1582"/>
      <c r="AN1098" s="1582"/>
      <c r="AO1098" s="1582"/>
      <c r="AP1098" s="1582"/>
      <c r="AQ1098" s="1582"/>
      <c r="AR1098" s="1582"/>
      <c r="AS1098" s="1582"/>
      <c r="AT1098" s="1582"/>
      <c r="AU1098" s="1582"/>
      <c r="AV1098" s="1582"/>
      <c r="AW1098" s="1582"/>
      <c r="AX1098" s="1582"/>
      <c r="AY1098" s="1582"/>
      <c r="AZ1098" s="1582"/>
      <c r="BA1098" s="1582"/>
      <c r="BB1098" s="1582"/>
      <c r="BC1098" s="1582"/>
      <c r="BD1098" s="1582"/>
      <c r="BE1098" s="1582"/>
      <c r="BF1098" s="1583"/>
      <c r="BG1098" s="42"/>
    </row>
    <row r="1099" spans="1:62" ht="8.4499999999999993" customHeight="1" x14ac:dyDescent="0.15">
      <c r="A1099" s="1720"/>
      <c r="B1099" s="1422"/>
      <c r="C1099" s="1422"/>
      <c r="D1099" s="1422"/>
      <c r="E1099" s="1422"/>
      <c r="F1099" s="1422"/>
      <c r="G1099" s="1422"/>
      <c r="H1099" s="1422"/>
      <c r="I1099" s="1422"/>
      <c r="J1099" s="1422"/>
      <c r="K1099" s="1422"/>
      <c r="L1099" s="1422"/>
      <c r="M1099" s="1422"/>
      <c r="N1099" s="1577"/>
      <c r="O1099" s="1421"/>
      <c r="P1099" s="1422"/>
      <c r="Q1099" s="1422"/>
      <c r="R1099" s="1422"/>
      <c r="S1099" s="1422"/>
      <c r="T1099" s="1422"/>
      <c r="U1099" s="1422"/>
      <c r="V1099" s="1422"/>
      <c r="W1099" s="1422"/>
      <c r="X1099" s="1422"/>
      <c r="Y1099" s="1422"/>
      <c r="Z1099" s="1422"/>
      <c r="AA1099" s="1422"/>
      <c r="AB1099" s="1422"/>
      <c r="AC1099" s="1422"/>
      <c r="AD1099" s="1577"/>
      <c r="AE1099" s="1584"/>
      <c r="AF1099" s="1585"/>
      <c r="AG1099" s="1585"/>
      <c r="AH1099" s="1585"/>
      <c r="AI1099" s="1585"/>
      <c r="AJ1099" s="1585"/>
      <c r="AK1099" s="1585"/>
      <c r="AL1099" s="1585"/>
      <c r="AM1099" s="1585"/>
      <c r="AN1099" s="1585"/>
      <c r="AO1099" s="1585"/>
      <c r="AP1099" s="1585"/>
      <c r="AQ1099" s="1585"/>
      <c r="AR1099" s="1585"/>
      <c r="AS1099" s="1585"/>
      <c r="AT1099" s="1585"/>
      <c r="AU1099" s="1585"/>
      <c r="AV1099" s="1585"/>
      <c r="AW1099" s="1585"/>
      <c r="AX1099" s="1585"/>
      <c r="AY1099" s="1585"/>
      <c r="AZ1099" s="1585"/>
      <c r="BA1099" s="1585"/>
      <c r="BB1099" s="1585"/>
      <c r="BC1099" s="1585"/>
      <c r="BD1099" s="1585"/>
      <c r="BE1099" s="1585"/>
      <c r="BF1099" s="1586"/>
      <c r="BG1099" s="42"/>
    </row>
    <row r="1100" spans="1:62" ht="8.4499999999999993" customHeight="1" x14ac:dyDescent="0.15">
      <c r="A1100" s="1721"/>
      <c r="B1100" s="1579"/>
      <c r="C1100" s="1579"/>
      <c r="D1100" s="1579"/>
      <c r="E1100" s="1579"/>
      <c r="F1100" s="1579"/>
      <c r="G1100" s="1579"/>
      <c r="H1100" s="1579"/>
      <c r="I1100" s="1579"/>
      <c r="J1100" s="1579"/>
      <c r="K1100" s="1579"/>
      <c r="L1100" s="1579"/>
      <c r="M1100" s="1579"/>
      <c r="N1100" s="1580"/>
      <c r="O1100" s="1421"/>
      <c r="P1100" s="1422"/>
      <c r="Q1100" s="1422"/>
      <c r="R1100" s="1422"/>
      <c r="S1100" s="1422"/>
      <c r="T1100" s="1422"/>
      <c r="U1100" s="1422"/>
      <c r="V1100" s="1422"/>
      <c r="W1100" s="1422"/>
      <c r="X1100" s="1422"/>
      <c r="Y1100" s="1422"/>
      <c r="Z1100" s="1422"/>
      <c r="AA1100" s="1422"/>
      <c r="AB1100" s="1422"/>
      <c r="AC1100" s="1422"/>
      <c r="AD1100" s="1577"/>
      <c r="AE1100" s="1587"/>
      <c r="AF1100" s="1588"/>
      <c r="AG1100" s="1588"/>
      <c r="AH1100" s="1588"/>
      <c r="AI1100" s="1588"/>
      <c r="AJ1100" s="1588"/>
      <c r="AK1100" s="1588"/>
      <c r="AL1100" s="1588"/>
      <c r="AM1100" s="1588"/>
      <c r="AN1100" s="1588"/>
      <c r="AO1100" s="1588"/>
      <c r="AP1100" s="1588"/>
      <c r="AQ1100" s="1588"/>
      <c r="AR1100" s="1588"/>
      <c r="AS1100" s="1588"/>
      <c r="AT1100" s="1588"/>
      <c r="AU1100" s="1588"/>
      <c r="AV1100" s="1588"/>
      <c r="AW1100" s="1588"/>
      <c r="AX1100" s="1588"/>
      <c r="AY1100" s="1588"/>
      <c r="AZ1100" s="1588"/>
      <c r="BA1100" s="1588"/>
      <c r="BB1100" s="1588"/>
      <c r="BC1100" s="1588"/>
      <c r="BD1100" s="1588"/>
      <c r="BE1100" s="1588"/>
      <c r="BF1100" s="1589"/>
      <c r="BG1100" s="42"/>
    </row>
    <row r="1101" spans="1:62" ht="12.95" customHeight="1" x14ac:dyDescent="0.15">
      <c r="A1101" s="1568" t="s">
        <v>470</v>
      </c>
      <c r="B1101" s="1569"/>
      <c r="C1101" s="1569"/>
      <c r="D1101" s="1569"/>
      <c r="E1101" s="1569"/>
      <c r="F1101" s="1569"/>
      <c r="G1101" s="1570"/>
      <c r="H1101" s="431" t="s">
        <v>472</v>
      </c>
      <c r="I1101" s="431"/>
      <c r="J1101" s="431"/>
      <c r="K1101" s="431"/>
      <c r="L1101" s="431"/>
      <c r="M1101" s="431"/>
      <c r="N1101" s="431"/>
      <c r="O1101" s="1578"/>
      <c r="P1101" s="1579"/>
      <c r="Q1101" s="1579"/>
      <c r="R1101" s="1579"/>
      <c r="S1101" s="1579"/>
      <c r="T1101" s="1579"/>
      <c r="U1101" s="1579"/>
      <c r="V1101" s="1579"/>
      <c r="W1101" s="1579"/>
      <c r="X1101" s="1579"/>
      <c r="Y1101" s="1579"/>
      <c r="Z1101" s="1579"/>
      <c r="AA1101" s="1579"/>
      <c r="AB1101" s="1579"/>
      <c r="AC1101" s="1579"/>
      <c r="AD1101" s="1580"/>
      <c r="AE1101" s="431" t="s">
        <v>167</v>
      </c>
      <c r="AF1101" s="431"/>
      <c r="AG1101" s="431"/>
      <c r="AH1101" s="431"/>
      <c r="AI1101" s="431"/>
      <c r="AJ1101" s="431"/>
      <c r="AK1101" s="431"/>
      <c r="AL1101" s="431" t="s">
        <v>473</v>
      </c>
      <c r="AM1101" s="431"/>
      <c r="AN1101" s="431"/>
      <c r="AO1101" s="431"/>
      <c r="AP1101" s="1571" t="s">
        <v>475</v>
      </c>
      <c r="AQ1101" s="1569"/>
      <c r="AR1101" s="1569"/>
      <c r="AS1101" s="1569"/>
      <c r="AT1101" s="1569"/>
      <c r="AU1101" s="1569"/>
      <c r="AV1101" s="1569"/>
      <c r="AW1101" s="1569"/>
      <c r="AX1101" s="1572"/>
      <c r="AY1101" s="1572"/>
      <c r="AZ1101" s="1572"/>
      <c r="BA1101" s="1572"/>
      <c r="BB1101" s="1572"/>
      <c r="BC1101" s="1572"/>
      <c r="BD1101" s="1572"/>
      <c r="BE1101" s="1572"/>
      <c r="BF1101" s="1573"/>
      <c r="BG1101" s="42"/>
    </row>
    <row r="1102" spans="1:62" ht="12.95" customHeight="1" x14ac:dyDescent="0.15">
      <c r="A1102" s="1641"/>
      <c r="B1102" s="1642"/>
      <c r="C1102" s="1642"/>
      <c r="D1102" s="1642"/>
      <c r="E1102" s="1642"/>
      <c r="F1102" s="1642"/>
      <c r="G1102" s="1642"/>
      <c r="H1102" s="963"/>
      <c r="I1102" s="964"/>
      <c r="J1102" s="964"/>
      <c r="K1102" s="964"/>
      <c r="L1102" s="964"/>
      <c r="M1102" s="964"/>
      <c r="N1102" s="965"/>
      <c r="O1102" s="1725"/>
      <c r="P1102" s="1725"/>
      <c r="Q1102" s="1725"/>
      <c r="R1102" s="1725"/>
      <c r="S1102" s="1725"/>
      <c r="T1102" s="1725"/>
      <c r="U1102" s="1725"/>
      <c r="V1102" s="1725"/>
      <c r="W1102" s="1725"/>
      <c r="X1102" s="1725"/>
      <c r="Y1102" s="1725"/>
      <c r="Z1102" s="1725"/>
      <c r="AA1102" s="1725"/>
      <c r="AB1102" s="1725"/>
      <c r="AC1102" s="1725"/>
      <c r="AD1102" s="1725"/>
      <c r="AE1102" s="1590"/>
      <c r="AF1102" s="1591"/>
      <c r="AG1102" s="1591"/>
      <c r="AH1102" s="1591"/>
      <c r="AI1102" s="1591"/>
      <c r="AJ1102" s="1591"/>
      <c r="AK1102" s="1591"/>
      <c r="AL1102" s="1592"/>
      <c r="AM1102" s="1593"/>
      <c r="AN1102" s="1593"/>
      <c r="AO1102" s="1594"/>
      <c r="AP1102" s="1595"/>
      <c r="AQ1102" s="1595"/>
      <c r="AR1102" s="1595"/>
      <c r="AS1102" s="1595"/>
      <c r="AT1102" s="1595"/>
      <c r="AU1102" s="1595"/>
      <c r="AV1102" s="1595"/>
      <c r="AW1102" s="1595"/>
      <c r="AX1102" s="238" t="s">
        <v>386</v>
      </c>
      <c r="AY1102" s="1595"/>
      <c r="AZ1102" s="1595"/>
      <c r="BA1102" s="1595"/>
      <c r="BB1102" s="1595"/>
      <c r="BC1102" s="1595"/>
      <c r="BD1102" s="1595"/>
      <c r="BE1102" s="1595"/>
      <c r="BF1102" s="1595"/>
      <c r="BG1102" s="45"/>
      <c r="BH1102" s="80"/>
      <c r="BI1102" s="80"/>
      <c r="BJ1102" s="80"/>
    </row>
    <row r="1103" spans="1:62" ht="12.95" customHeight="1" x14ac:dyDescent="0.15">
      <c r="A1103" s="1643"/>
      <c r="B1103" s="1644"/>
      <c r="C1103" s="1644"/>
      <c r="D1103" s="1644"/>
      <c r="E1103" s="1644"/>
      <c r="F1103" s="1644"/>
      <c r="G1103" s="1644"/>
      <c r="H1103" s="1722"/>
      <c r="I1103" s="1723"/>
      <c r="J1103" s="1723"/>
      <c r="K1103" s="1723"/>
      <c r="L1103" s="1723"/>
      <c r="M1103" s="1723"/>
      <c r="N1103" s="1724"/>
      <c r="O1103" s="1726"/>
      <c r="P1103" s="1726"/>
      <c r="Q1103" s="1726"/>
      <c r="R1103" s="1726"/>
      <c r="S1103" s="1726"/>
      <c r="T1103" s="1726"/>
      <c r="U1103" s="1726"/>
      <c r="V1103" s="1726"/>
      <c r="W1103" s="1726"/>
      <c r="X1103" s="1726"/>
      <c r="Y1103" s="1726"/>
      <c r="Z1103" s="1726"/>
      <c r="AA1103" s="1726"/>
      <c r="AB1103" s="1726"/>
      <c r="AC1103" s="1726"/>
      <c r="AD1103" s="1726"/>
      <c r="AE1103" s="1592"/>
      <c r="AF1103" s="1593"/>
      <c r="AG1103" s="1593"/>
      <c r="AH1103" s="1593"/>
      <c r="AI1103" s="1593"/>
      <c r="AJ1103" s="1593"/>
      <c r="AK1103" s="1593"/>
      <c r="AL1103" s="1592"/>
      <c r="AM1103" s="1593"/>
      <c r="AN1103" s="1593"/>
      <c r="AO1103" s="1594"/>
      <c r="AP1103" s="1595"/>
      <c r="AQ1103" s="1595"/>
      <c r="AR1103" s="1595"/>
      <c r="AS1103" s="1595"/>
      <c r="AT1103" s="1595"/>
      <c r="AU1103" s="1595"/>
      <c r="AV1103" s="1595"/>
      <c r="AW1103" s="1595"/>
      <c r="AX1103" s="238" t="s">
        <v>386</v>
      </c>
      <c r="AY1103" s="1595"/>
      <c r="AZ1103" s="1595"/>
      <c r="BA1103" s="1595"/>
      <c r="BB1103" s="1595"/>
      <c r="BC1103" s="1595"/>
      <c r="BD1103" s="1595"/>
      <c r="BE1103" s="1595"/>
      <c r="BF1103" s="1595"/>
      <c r="BG1103" s="45"/>
      <c r="BH1103" s="80"/>
      <c r="BI1103" s="80"/>
      <c r="BJ1103" s="80"/>
    </row>
    <row r="1104" spans="1:62" ht="12.95" customHeight="1" x14ac:dyDescent="0.15">
      <c r="A1104" s="1643"/>
      <c r="B1104" s="1644"/>
      <c r="C1104" s="1644"/>
      <c r="D1104" s="1644"/>
      <c r="E1104" s="1644"/>
      <c r="F1104" s="1644"/>
      <c r="G1104" s="1644"/>
      <c r="H1104" s="1722"/>
      <c r="I1104" s="1723"/>
      <c r="J1104" s="1723"/>
      <c r="K1104" s="1723"/>
      <c r="L1104" s="1723"/>
      <c r="M1104" s="1723"/>
      <c r="N1104" s="1724"/>
      <c r="O1104" s="1726"/>
      <c r="P1104" s="1726"/>
      <c r="Q1104" s="1726"/>
      <c r="R1104" s="1726"/>
      <c r="S1104" s="1726"/>
      <c r="T1104" s="1726"/>
      <c r="U1104" s="1726"/>
      <c r="V1104" s="1726"/>
      <c r="W1104" s="1726"/>
      <c r="X1104" s="1726"/>
      <c r="Y1104" s="1726"/>
      <c r="Z1104" s="1726"/>
      <c r="AA1104" s="1726"/>
      <c r="AB1104" s="1726"/>
      <c r="AC1104" s="1726"/>
      <c r="AD1104" s="1726"/>
      <c r="AE1104" s="1592"/>
      <c r="AF1104" s="1593"/>
      <c r="AG1104" s="1593"/>
      <c r="AH1104" s="1593"/>
      <c r="AI1104" s="1593"/>
      <c r="AJ1104" s="1593"/>
      <c r="AK1104" s="1593"/>
      <c r="AL1104" s="1592"/>
      <c r="AM1104" s="1593"/>
      <c r="AN1104" s="1593"/>
      <c r="AO1104" s="1594"/>
      <c r="AP1104" s="1595"/>
      <c r="AQ1104" s="1595"/>
      <c r="AR1104" s="1595"/>
      <c r="AS1104" s="1595"/>
      <c r="AT1104" s="1595"/>
      <c r="AU1104" s="1595"/>
      <c r="AV1104" s="1595"/>
      <c r="AW1104" s="1595"/>
      <c r="AX1104" s="238" t="s">
        <v>386</v>
      </c>
      <c r="AY1104" s="1595"/>
      <c r="AZ1104" s="1595"/>
      <c r="BA1104" s="1595"/>
      <c r="BB1104" s="1595"/>
      <c r="BC1104" s="1595"/>
      <c r="BD1104" s="1595"/>
      <c r="BE1104" s="1595"/>
      <c r="BF1104" s="1595"/>
      <c r="BG1104" s="45"/>
      <c r="BH1104" s="80"/>
      <c r="BI1104" s="80"/>
      <c r="BJ1104" s="80"/>
    </row>
    <row r="1105" spans="1:62" ht="12.95" customHeight="1" x14ac:dyDescent="0.15">
      <c r="A1105" s="1648"/>
      <c r="B1105" s="1649"/>
      <c r="C1105" s="1649"/>
      <c r="D1105" s="1649"/>
      <c r="E1105" s="1649"/>
      <c r="F1105" s="1649"/>
      <c r="G1105" s="1649"/>
      <c r="H1105" s="1722"/>
      <c r="I1105" s="1723"/>
      <c r="J1105" s="1723"/>
      <c r="K1105" s="1723"/>
      <c r="L1105" s="1723"/>
      <c r="M1105" s="1723"/>
      <c r="N1105" s="1724"/>
      <c r="O1105" s="1727"/>
      <c r="P1105" s="1727"/>
      <c r="Q1105" s="1727"/>
      <c r="R1105" s="1727"/>
      <c r="S1105" s="1727"/>
      <c r="T1105" s="1727"/>
      <c r="U1105" s="1727"/>
      <c r="V1105" s="1727"/>
      <c r="W1105" s="1727"/>
      <c r="X1105" s="1727"/>
      <c r="Y1105" s="1727"/>
      <c r="Z1105" s="1727"/>
      <c r="AA1105" s="1727"/>
      <c r="AB1105" s="1727"/>
      <c r="AC1105" s="1727"/>
      <c r="AD1105" s="1727"/>
      <c r="AE1105" s="1592"/>
      <c r="AF1105" s="1593"/>
      <c r="AG1105" s="1593"/>
      <c r="AH1105" s="1593"/>
      <c r="AI1105" s="1593"/>
      <c r="AJ1105" s="1593"/>
      <c r="AK1105" s="1593"/>
      <c r="AL1105" s="1592"/>
      <c r="AM1105" s="1593"/>
      <c r="AN1105" s="1593"/>
      <c r="AO1105" s="1594"/>
      <c r="AP1105" s="1595"/>
      <c r="AQ1105" s="1595"/>
      <c r="AR1105" s="1595"/>
      <c r="AS1105" s="1595"/>
      <c r="AT1105" s="1595"/>
      <c r="AU1105" s="1595"/>
      <c r="AV1105" s="1595"/>
      <c r="AW1105" s="1595"/>
      <c r="AX1105" s="238" t="s">
        <v>386</v>
      </c>
      <c r="AY1105" s="1595"/>
      <c r="AZ1105" s="1595"/>
      <c r="BA1105" s="1595"/>
      <c r="BB1105" s="1595"/>
      <c r="BC1105" s="1595"/>
      <c r="BD1105" s="1595"/>
      <c r="BE1105" s="1595"/>
      <c r="BF1105" s="1595"/>
      <c r="BG1105" s="45"/>
      <c r="BH1105" s="80"/>
      <c r="BI1105" s="80"/>
      <c r="BJ1105" s="80"/>
    </row>
    <row r="1106" spans="1:62" ht="12.95" customHeight="1" x14ac:dyDescent="0.15">
      <c r="A1106" s="1650"/>
      <c r="B1106" s="1651"/>
      <c r="C1106" s="1651"/>
      <c r="D1106" s="1651"/>
      <c r="E1106" s="1651"/>
      <c r="F1106" s="1651"/>
      <c r="G1106" s="1651"/>
      <c r="H1106" s="966"/>
      <c r="I1106" s="967"/>
      <c r="J1106" s="967"/>
      <c r="K1106" s="967"/>
      <c r="L1106" s="967"/>
      <c r="M1106" s="967"/>
      <c r="N1106" s="968"/>
      <c r="O1106" s="1728"/>
      <c r="P1106" s="1728"/>
      <c r="Q1106" s="1728"/>
      <c r="R1106" s="1728"/>
      <c r="S1106" s="1728"/>
      <c r="T1106" s="1728"/>
      <c r="U1106" s="1728"/>
      <c r="V1106" s="1728"/>
      <c r="W1106" s="1728"/>
      <c r="X1106" s="1728"/>
      <c r="Y1106" s="1728"/>
      <c r="Z1106" s="1728"/>
      <c r="AA1106" s="1728"/>
      <c r="AB1106" s="1728"/>
      <c r="AC1106" s="1728"/>
      <c r="AD1106" s="1728"/>
      <c r="AE1106" s="1592"/>
      <c r="AF1106" s="1593"/>
      <c r="AG1106" s="1593"/>
      <c r="AH1106" s="1593"/>
      <c r="AI1106" s="1593"/>
      <c r="AJ1106" s="1593"/>
      <c r="AK1106" s="1593"/>
      <c r="AL1106" s="1592"/>
      <c r="AM1106" s="1593"/>
      <c r="AN1106" s="1593"/>
      <c r="AO1106" s="1594"/>
      <c r="AP1106" s="1595"/>
      <c r="AQ1106" s="1595"/>
      <c r="AR1106" s="1595"/>
      <c r="AS1106" s="1595"/>
      <c r="AT1106" s="1595"/>
      <c r="AU1106" s="1595"/>
      <c r="AV1106" s="1595"/>
      <c r="AW1106" s="1595"/>
      <c r="AX1106" s="238" t="s">
        <v>386</v>
      </c>
      <c r="AY1106" s="1595"/>
      <c r="AZ1106" s="1595"/>
      <c r="BA1106" s="1595"/>
      <c r="BB1106" s="1595"/>
      <c r="BC1106" s="1595"/>
      <c r="BD1106" s="1595"/>
      <c r="BE1106" s="1595"/>
      <c r="BF1106" s="1595"/>
      <c r="BG1106" s="45"/>
      <c r="BH1106" s="80"/>
      <c r="BI1106" s="80"/>
      <c r="BJ1106" s="80"/>
    </row>
    <row r="1107" spans="1:62" ht="12.95" customHeight="1" x14ac:dyDescent="0.15">
      <c r="A1107" s="1641"/>
      <c r="B1107" s="1642"/>
      <c r="C1107" s="1642"/>
      <c r="D1107" s="1642"/>
      <c r="E1107" s="1642"/>
      <c r="F1107" s="1642"/>
      <c r="G1107" s="1642"/>
      <c r="H1107" s="963"/>
      <c r="I1107" s="964"/>
      <c r="J1107" s="964"/>
      <c r="K1107" s="964"/>
      <c r="L1107" s="964"/>
      <c r="M1107" s="964"/>
      <c r="N1107" s="965"/>
      <c r="O1107" s="1725"/>
      <c r="P1107" s="1725"/>
      <c r="Q1107" s="1725"/>
      <c r="R1107" s="1725"/>
      <c r="S1107" s="1725"/>
      <c r="T1107" s="1725"/>
      <c r="U1107" s="1725"/>
      <c r="V1107" s="1725"/>
      <c r="W1107" s="1725"/>
      <c r="X1107" s="1725"/>
      <c r="Y1107" s="1725"/>
      <c r="Z1107" s="1725"/>
      <c r="AA1107" s="1725"/>
      <c r="AB1107" s="1725"/>
      <c r="AC1107" s="1725"/>
      <c r="AD1107" s="1725"/>
      <c r="AE1107" s="1592"/>
      <c r="AF1107" s="1593"/>
      <c r="AG1107" s="1593"/>
      <c r="AH1107" s="1593"/>
      <c r="AI1107" s="1593"/>
      <c r="AJ1107" s="1593"/>
      <c r="AK1107" s="1594"/>
      <c r="AL1107" s="1592"/>
      <c r="AM1107" s="1593"/>
      <c r="AN1107" s="1593"/>
      <c r="AO1107" s="1594"/>
      <c r="AP1107" s="1595"/>
      <c r="AQ1107" s="1595"/>
      <c r="AR1107" s="1595"/>
      <c r="AS1107" s="1595"/>
      <c r="AT1107" s="1595"/>
      <c r="AU1107" s="1595"/>
      <c r="AV1107" s="1595"/>
      <c r="AW1107" s="1595"/>
      <c r="AX1107" s="238" t="s">
        <v>386</v>
      </c>
      <c r="AY1107" s="1595"/>
      <c r="AZ1107" s="1595"/>
      <c r="BA1107" s="1595"/>
      <c r="BB1107" s="1595"/>
      <c r="BC1107" s="1595"/>
      <c r="BD1107" s="1595"/>
      <c r="BE1107" s="1595"/>
      <c r="BF1107" s="1595"/>
      <c r="BG1107" s="45"/>
      <c r="BH1107" s="80"/>
      <c r="BI1107" s="80"/>
      <c r="BJ1107" s="80"/>
    </row>
    <row r="1108" spans="1:62" ht="12.95" customHeight="1" x14ac:dyDescent="0.15">
      <c r="A1108" s="1643"/>
      <c r="B1108" s="1644"/>
      <c r="C1108" s="1644"/>
      <c r="D1108" s="1644"/>
      <c r="E1108" s="1644"/>
      <c r="F1108" s="1644"/>
      <c r="G1108" s="1644"/>
      <c r="H1108" s="1722"/>
      <c r="I1108" s="1723"/>
      <c r="J1108" s="1723"/>
      <c r="K1108" s="1723"/>
      <c r="L1108" s="1723"/>
      <c r="M1108" s="1723"/>
      <c r="N1108" s="1724"/>
      <c r="O1108" s="1726"/>
      <c r="P1108" s="1726"/>
      <c r="Q1108" s="1726"/>
      <c r="R1108" s="1726"/>
      <c r="S1108" s="1726"/>
      <c r="T1108" s="1726"/>
      <c r="U1108" s="1726"/>
      <c r="V1108" s="1726"/>
      <c r="W1108" s="1726"/>
      <c r="X1108" s="1726"/>
      <c r="Y1108" s="1726"/>
      <c r="Z1108" s="1726"/>
      <c r="AA1108" s="1726"/>
      <c r="AB1108" s="1726"/>
      <c r="AC1108" s="1726"/>
      <c r="AD1108" s="1726"/>
      <c r="AE1108" s="1592"/>
      <c r="AF1108" s="1593"/>
      <c r="AG1108" s="1593"/>
      <c r="AH1108" s="1593"/>
      <c r="AI1108" s="1593"/>
      <c r="AJ1108" s="1593"/>
      <c r="AK1108" s="1594"/>
      <c r="AL1108" s="1592"/>
      <c r="AM1108" s="1593"/>
      <c r="AN1108" s="1593"/>
      <c r="AO1108" s="1594"/>
      <c r="AP1108" s="1595"/>
      <c r="AQ1108" s="1595"/>
      <c r="AR1108" s="1595"/>
      <c r="AS1108" s="1595"/>
      <c r="AT1108" s="1595"/>
      <c r="AU1108" s="1595"/>
      <c r="AV1108" s="1595"/>
      <c r="AW1108" s="1595"/>
      <c r="AX1108" s="238" t="s">
        <v>386</v>
      </c>
      <c r="AY1108" s="1595"/>
      <c r="AZ1108" s="1595"/>
      <c r="BA1108" s="1595"/>
      <c r="BB1108" s="1595"/>
      <c r="BC1108" s="1595"/>
      <c r="BD1108" s="1595"/>
      <c r="BE1108" s="1595"/>
      <c r="BF1108" s="1595"/>
      <c r="BG1108" s="45"/>
      <c r="BH1108" s="80"/>
      <c r="BI1108" s="80"/>
      <c r="BJ1108" s="80"/>
    </row>
    <row r="1109" spans="1:62" ht="12.95" customHeight="1" x14ac:dyDescent="0.15">
      <c r="A1109" s="1643"/>
      <c r="B1109" s="1644"/>
      <c r="C1109" s="1644"/>
      <c r="D1109" s="1644"/>
      <c r="E1109" s="1644"/>
      <c r="F1109" s="1644"/>
      <c r="G1109" s="1644"/>
      <c r="H1109" s="1722"/>
      <c r="I1109" s="1723"/>
      <c r="J1109" s="1723"/>
      <c r="K1109" s="1723"/>
      <c r="L1109" s="1723"/>
      <c r="M1109" s="1723"/>
      <c r="N1109" s="1724"/>
      <c r="O1109" s="1726"/>
      <c r="P1109" s="1726"/>
      <c r="Q1109" s="1726"/>
      <c r="R1109" s="1726"/>
      <c r="S1109" s="1726"/>
      <c r="T1109" s="1726"/>
      <c r="U1109" s="1726"/>
      <c r="V1109" s="1726"/>
      <c r="W1109" s="1726"/>
      <c r="X1109" s="1726"/>
      <c r="Y1109" s="1726"/>
      <c r="Z1109" s="1726"/>
      <c r="AA1109" s="1726"/>
      <c r="AB1109" s="1726"/>
      <c r="AC1109" s="1726"/>
      <c r="AD1109" s="1726"/>
      <c r="AE1109" s="1592"/>
      <c r="AF1109" s="1593"/>
      <c r="AG1109" s="1593"/>
      <c r="AH1109" s="1593"/>
      <c r="AI1109" s="1593"/>
      <c r="AJ1109" s="1593"/>
      <c r="AK1109" s="1594"/>
      <c r="AL1109" s="1592"/>
      <c r="AM1109" s="1593"/>
      <c r="AN1109" s="1593"/>
      <c r="AO1109" s="1594"/>
      <c r="AP1109" s="1595"/>
      <c r="AQ1109" s="1595"/>
      <c r="AR1109" s="1595"/>
      <c r="AS1109" s="1595"/>
      <c r="AT1109" s="1595"/>
      <c r="AU1109" s="1595"/>
      <c r="AV1109" s="1595"/>
      <c r="AW1109" s="1595"/>
      <c r="AX1109" s="238" t="s">
        <v>386</v>
      </c>
      <c r="AY1109" s="1595"/>
      <c r="AZ1109" s="1595"/>
      <c r="BA1109" s="1595"/>
      <c r="BB1109" s="1595"/>
      <c r="BC1109" s="1595"/>
      <c r="BD1109" s="1595"/>
      <c r="BE1109" s="1595"/>
      <c r="BF1109" s="1595"/>
      <c r="BG1109" s="45"/>
      <c r="BH1109" s="80"/>
      <c r="BI1109" s="80"/>
      <c r="BJ1109" s="80"/>
    </row>
    <row r="1110" spans="1:62" ht="12.95" customHeight="1" x14ac:dyDescent="0.15">
      <c r="A1110" s="1648"/>
      <c r="B1110" s="1649"/>
      <c r="C1110" s="1649"/>
      <c r="D1110" s="1649"/>
      <c r="E1110" s="1649"/>
      <c r="F1110" s="1649"/>
      <c r="G1110" s="1649"/>
      <c r="H1110" s="1722"/>
      <c r="I1110" s="1723"/>
      <c r="J1110" s="1723"/>
      <c r="K1110" s="1723"/>
      <c r="L1110" s="1723"/>
      <c r="M1110" s="1723"/>
      <c r="N1110" s="1724"/>
      <c r="O1110" s="1727"/>
      <c r="P1110" s="1727"/>
      <c r="Q1110" s="1727"/>
      <c r="R1110" s="1727"/>
      <c r="S1110" s="1727"/>
      <c r="T1110" s="1727"/>
      <c r="U1110" s="1727"/>
      <c r="V1110" s="1727"/>
      <c r="W1110" s="1727"/>
      <c r="X1110" s="1727"/>
      <c r="Y1110" s="1727"/>
      <c r="Z1110" s="1727"/>
      <c r="AA1110" s="1727"/>
      <c r="AB1110" s="1727"/>
      <c r="AC1110" s="1727"/>
      <c r="AD1110" s="1727"/>
      <c r="AE1110" s="1592"/>
      <c r="AF1110" s="1593"/>
      <c r="AG1110" s="1593"/>
      <c r="AH1110" s="1593"/>
      <c r="AI1110" s="1593"/>
      <c r="AJ1110" s="1593"/>
      <c r="AK1110" s="1594"/>
      <c r="AL1110" s="1592"/>
      <c r="AM1110" s="1593"/>
      <c r="AN1110" s="1593"/>
      <c r="AO1110" s="1594"/>
      <c r="AP1110" s="1595"/>
      <c r="AQ1110" s="1595"/>
      <c r="AR1110" s="1595"/>
      <c r="AS1110" s="1595"/>
      <c r="AT1110" s="1595"/>
      <c r="AU1110" s="1595"/>
      <c r="AV1110" s="1595"/>
      <c r="AW1110" s="1595"/>
      <c r="AX1110" s="238" t="s">
        <v>386</v>
      </c>
      <c r="AY1110" s="1595"/>
      <c r="AZ1110" s="1595"/>
      <c r="BA1110" s="1595"/>
      <c r="BB1110" s="1595"/>
      <c r="BC1110" s="1595"/>
      <c r="BD1110" s="1595"/>
      <c r="BE1110" s="1595"/>
      <c r="BF1110" s="1595"/>
      <c r="BG1110" s="45"/>
      <c r="BH1110" s="80"/>
      <c r="BI1110" s="80"/>
      <c r="BJ1110" s="80"/>
    </row>
    <row r="1111" spans="1:62" ht="12.95" customHeight="1" x14ac:dyDescent="0.15">
      <c r="A1111" s="1650"/>
      <c r="B1111" s="1651"/>
      <c r="C1111" s="1651"/>
      <c r="D1111" s="1651"/>
      <c r="E1111" s="1651"/>
      <c r="F1111" s="1651"/>
      <c r="G1111" s="1651"/>
      <c r="H1111" s="966"/>
      <c r="I1111" s="967"/>
      <c r="J1111" s="967"/>
      <c r="K1111" s="967"/>
      <c r="L1111" s="967"/>
      <c r="M1111" s="967"/>
      <c r="N1111" s="968"/>
      <c r="O1111" s="1728"/>
      <c r="P1111" s="1728"/>
      <c r="Q1111" s="1728"/>
      <c r="R1111" s="1728"/>
      <c r="S1111" s="1728"/>
      <c r="T1111" s="1728"/>
      <c r="U1111" s="1728"/>
      <c r="V1111" s="1728"/>
      <c r="W1111" s="1728"/>
      <c r="X1111" s="1728"/>
      <c r="Y1111" s="1728"/>
      <c r="Z1111" s="1728"/>
      <c r="AA1111" s="1728"/>
      <c r="AB1111" s="1728"/>
      <c r="AC1111" s="1728"/>
      <c r="AD1111" s="1728"/>
      <c r="AE1111" s="1592"/>
      <c r="AF1111" s="1593"/>
      <c r="AG1111" s="1593"/>
      <c r="AH1111" s="1593"/>
      <c r="AI1111" s="1593"/>
      <c r="AJ1111" s="1593"/>
      <c r="AK1111" s="1594"/>
      <c r="AL1111" s="1592"/>
      <c r="AM1111" s="1593"/>
      <c r="AN1111" s="1593"/>
      <c r="AO1111" s="1594"/>
      <c r="AP1111" s="1595"/>
      <c r="AQ1111" s="1595"/>
      <c r="AR1111" s="1595"/>
      <c r="AS1111" s="1595"/>
      <c r="AT1111" s="1595"/>
      <c r="AU1111" s="1595"/>
      <c r="AV1111" s="1595"/>
      <c r="AW1111" s="1595"/>
      <c r="AX1111" s="238" t="s">
        <v>386</v>
      </c>
      <c r="AY1111" s="1595"/>
      <c r="AZ1111" s="1595"/>
      <c r="BA1111" s="1595"/>
      <c r="BB1111" s="1595"/>
      <c r="BC1111" s="1595"/>
      <c r="BD1111" s="1595"/>
      <c r="BE1111" s="1595"/>
      <c r="BF1111" s="1595"/>
      <c r="BG1111" s="45"/>
      <c r="BH1111" s="80"/>
      <c r="BI1111" s="80"/>
      <c r="BJ1111" s="80"/>
    </row>
    <row r="1112" spans="1:62" ht="12.95" customHeight="1" x14ac:dyDescent="0.15">
      <c r="A1112" s="1641"/>
      <c r="B1112" s="1642"/>
      <c r="C1112" s="1642"/>
      <c r="D1112" s="1642"/>
      <c r="E1112" s="1642"/>
      <c r="F1112" s="1642"/>
      <c r="G1112" s="1642"/>
      <c r="H1112" s="963"/>
      <c r="I1112" s="964"/>
      <c r="J1112" s="964"/>
      <c r="K1112" s="964"/>
      <c r="L1112" s="964"/>
      <c r="M1112" s="964"/>
      <c r="N1112" s="965"/>
      <c r="O1112" s="1725"/>
      <c r="P1112" s="1725"/>
      <c r="Q1112" s="1725"/>
      <c r="R1112" s="1725"/>
      <c r="S1112" s="1725"/>
      <c r="T1112" s="1725"/>
      <c r="U1112" s="1725"/>
      <c r="V1112" s="1725"/>
      <c r="W1112" s="1725"/>
      <c r="X1112" s="1725"/>
      <c r="Y1112" s="1725"/>
      <c r="Z1112" s="1725"/>
      <c r="AA1112" s="1725"/>
      <c r="AB1112" s="1725"/>
      <c r="AC1112" s="1725"/>
      <c r="AD1112" s="1725"/>
      <c r="AE1112" s="1592"/>
      <c r="AF1112" s="1593"/>
      <c r="AG1112" s="1593"/>
      <c r="AH1112" s="1593"/>
      <c r="AI1112" s="1593"/>
      <c r="AJ1112" s="1593"/>
      <c r="AK1112" s="1594"/>
      <c r="AL1112" s="1592"/>
      <c r="AM1112" s="1593"/>
      <c r="AN1112" s="1593"/>
      <c r="AO1112" s="1594"/>
      <c r="AP1112" s="1595"/>
      <c r="AQ1112" s="1595"/>
      <c r="AR1112" s="1595"/>
      <c r="AS1112" s="1595"/>
      <c r="AT1112" s="1595"/>
      <c r="AU1112" s="1595"/>
      <c r="AV1112" s="1595"/>
      <c r="AW1112" s="1595"/>
      <c r="AX1112" s="238" t="s">
        <v>386</v>
      </c>
      <c r="AY1112" s="1595"/>
      <c r="AZ1112" s="1595"/>
      <c r="BA1112" s="1595"/>
      <c r="BB1112" s="1595"/>
      <c r="BC1112" s="1595"/>
      <c r="BD1112" s="1595"/>
      <c r="BE1112" s="1595"/>
      <c r="BF1112" s="1595"/>
      <c r="BG1112" s="45"/>
      <c r="BH1112" s="80"/>
      <c r="BI1112" s="80"/>
      <c r="BJ1112" s="80"/>
    </row>
    <row r="1113" spans="1:62" ht="12.95" customHeight="1" x14ac:dyDescent="0.15">
      <c r="A1113" s="1643"/>
      <c r="B1113" s="1644"/>
      <c r="C1113" s="1644"/>
      <c r="D1113" s="1644"/>
      <c r="E1113" s="1644"/>
      <c r="F1113" s="1644"/>
      <c r="G1113" s="1644"/>
      <c r="H1113" s="1722"/>
      <c r="I1113" s="1723"/>
      <c r="J1113" s="1723"/>
      <c r="K1113" s="1723"/>
      <c r="L1113" s="1723"/>
      <c r="M1113" s="1723"/>
      <c r="N1113" s="1724"/>
      <c r="O1113" s="1726"/>
      <c r="P1113" s="1726"/>
      <c r="Q1113" s="1726"/>
      <c r="R1113" s="1726"/>
      <c r="S1113" s="1726"/>
      <c r="T1113" s="1726"/>
      <c r="U1113" s="1726"/>
      <c r="V1113" s="1726"/>
      <c r="W1113" s="1726"/>
      <c r="X1113" s="1726"/>
      <c r="Y1113" s="1726"/>
      <c r="Z1113" s="1726"/>
      <c r="AA1113" s="1726"/>
      <c r="AB1113" s="1726"/>
      <c r="AC1113" s="1726"/>
      <c r="AD1113" s="1726"/>
      <c r="AE1113" s="1592"/>
      <c r="AF1113" s="1593"/>
      <c r="AG1113" s="1593"/>
      <c r="AH1113" s="1593"/>
      <c r="AI1113" s="1593"/>
      <c r="AJ1113" s="1593"/>
      <c r="AK1113" s="1594"/>
      <c r="AL1113" s="1592"/>
      <c r="AM1113" s="1593"/>
      <c r="AN1113" s="1593"/>
      <c r="AO1113" s="1594"/>
      <c r="AP1113" s="1595"/>
      <c r="AQ1113" s="1595"/>
      <c r="AR1113" s="1595"/>
      <c r="AS1113" s="1595"/>
      <c r="AT1113" s="1595"/>
      <c r="AU1113" s="1595"/>
      <c r="AV1113" s="1595"/>
      <c r="AW1113" s="1595"/>
      <c r="AX1113" s="238" t="s">
        <v>386</v>
      </c>
      <c r="AY1113" s="1595"/>
      <c r="AZ1113" s="1595"/>
      <c r="BA1113" s="1595"/>
      <c r="BB1113" s="1595"/>
      <c r="BC1113" s="1595"/>
      <c r="BD1113" s="1595"/>
      <c r="BE1113" s="1595"/>
      <c r="BF1113" s="1595"/>
      <c r="BG1113" s="45"/>
      <c r="BH1113" s="80"/>
      <c r="BI1113" s="80"/>
      <c r="BJ1113" s="80"/>
    </row>
    <row r="1114" spans="1:62" ht="12.95" customHeight="1" x14ac:dyDescent="0.15">
      <c r="A1114" s="1643"/>
      <c r="B1114" s="1644"/>
      <c r="C1114" s="1644"/>
      <c r="D1114" s="1644"/>
      <c r="E1114" s="1644"/>
      <c r="F1114" s="1644"/>
      <c r="G1114" s="1644"/>
      <c r="H1114" s="1722"/>
      <c r="I1114" s="1723"/>
      <c r="J1114" s="1723"/>
      <c r="K1114" s="1723"/>
      <c r="L1114" s="1723"/>
      <c r="M1114" s="1723"/>
      <c r="N1114" s="1724"/>
      <c r="O1114" s="1726"/>
      <c r="P1114" s="1726"/>
      <c r="Q1114" s="1726"/>
      <c r="R1114" s="1726"/>
      <c r="S1114" s="1726"/>
      <c r="T1114" s="1726"/>
      <c r="U1114" s="1726"/>
      <c r="V1114" s="1726"/>
      <c r="W1114" s="1726"/>
      <c r="X1114" s="1726"/>
      <c r="Y1114" s="1726"/>
      <c r="Z1114" s="1726"/>
      <c r="AA1114" s="1726"/>
      <c r="AB1114" s="1726"/>
      <c r="AC1114" s="1726"/>
      <c r="AD1114" s="1726"/>
      <c r="AE1114" s="1592"/>
      <c r="AF1114" s="1593"/>
      <c r="AG1114" s="1593"/>
      <c r="AH1114" s="1593"/>
      <c r="AI1114" s="1593"/>
      <c r="AJ1114" s="1593"/>
      <c r="AK1114" s="1594"/>
      <c r="AL1114" s="1592"/>
      <c r="AM1114" s="1593"/>
      <c r="AN1114" s="1593"/>
      <c r="AO1114" s="1594"/>
      <c r="AP1114" s="1595"/>
      <c r="AQ1114" s="1595"/>
      <c r="AR1114" s="1595"/>
      <c r="AS1114" s="1595"/>
      <c r="AT1114" s="1595"/>
      <c r="AU1114" s="1595"/>
      <c r="AV1114" s="1595"/>
      <c r="AW1114" s="1595"/>
      <c r="AX1114" s="238" t="s">
        <v>386</v>
      </c>
      <c r="AY1114" s="1595"/>
      <c r="AZ1114" s="1595"/>
      <c r="BA1114" s="1595"/>
      <c r="BB1114" s="1595"/>
      <c r="BC1114" s="1595"/>
      <c r="BD1114" s="1595"/>
      <c r="BE1114" s="1595"/>
      <c r="BF1114" s="1595"/>
      <c r="BG1114" s="45"/>
      <c r="BH1114" s="80"/>
      <c r="BI1114" s="80"/>
      <c r="BJ1114" s="80"/>
    </row>
    <row r="1115" spans="1:62" ht="12.95" customHeight="1" x14ac:dyDescent="0.15">
      <c r="A1115" s="1648"/>
      <c r="B1115" s="1649"/>
      <c r="C1115" s="1649"/>
      <c r="D1115" s="1649"/>
      <c r="E1115" s="1649"/>
      <c r="F1115" s="1649"/>
      <c r="G1115" s="1649"/>
      <c r="H1115" s="1722"/>
      <c r="I1115" s="1723"/>
      <c r="J1115" s="1723"/>
      <c r="K1115" s="1723"/>
      <c r="L1115" s="1723"/>
      <c r="M1115" s="1723"/>
      <c r="N1115" s="1724"/>
      <c r="O1115" s="1727"/>
      <c r="P1115" s="1727"/>
      <c r="Q1115" s="1727"/>
      <c r="R1115" s="1727"/>
      <c r="S1115" s="1727"/>
      <c r="T1115" s="1727"/>
      <c r="U1115" s="1727"/>
      <c r="V1115" s="1727"/>
      <c r="W1115" s="1727"/>
      <c r="X1115" s="1727"/>
      <c r="Y1115" s="1727"/>
      <c r="Z1115" s="1727"/>
      <c r="AA1115" s="1727"/>
      <c r="AB1115" s="1727"/>
      <c r="AC1115" s="1727"/>
      <c r="AD1115" s="1727"/>
      <c r="AE1115" s="1592"/>
      <c r="AF1115" s="1593"/>
      <c r="AG1115" s="1593"/>
      <c r="AH1115" s="1593"/>
      <c r="AI1115" s="1593"/>
      <c r="AJ1115" s="1593"/>
      <c r="AK1115" s="1594"/>
      <c r="AL1115" s="1592"/>
      <c r="AM1115" s="1593"/>
      <c r="AN1115" s="1593"/>
      <c r="AO1115" s="1594"/>
      <c r="AP1115" s="1595"/>
      <c r="AQ1115" s="1595"/>
      <c r="AR1115" s="1595"/>
      <c r="AS1115" s="1595"/>
      <c r="AT1115" s="1595"/>
      <c r="AU1115" s="1595"/>
      <c r="AV1115" s="1595"/>
      <c r="AW1115" s="1595"/>
      <c r="AX1115" s="238" t="s">
        <v>386</v>
      </c>
      <c r="AY1115" s="1595"/>
      <c r="AZ1115" s="1595"/>
      <c r="BA1115" s="1595"/>
      <c r="BB1115" s="1595"/>
      <c r="BC1115" s="1595"/>
      <c r="BD1115" s="1595"/>
      <c r="BE1115" s="1595"/>
      <c r="BF1115" s="1595"/>
      <c r="BG1115" s="45"/>
      <c r="BH1115" s="80"/>
      <c r="BI1115" s="80"/>
      <c r="BJ1115" s="80"/>
    </row>
    <row r="1116" spans="1:62" ht="12.95" customHeight="1" x14ac:dyDescent="0.15">
      <c r="A1116" s="1650"/>
      <c r="B1116" s="1651"/>
      <c r="C1116" s="1651"/>
      <c r="D1116" s="1651"/>
      <c r="E1116" s="1651"/>
      <c r="F1116" s="1651"/>
      <c r="G1116" s="1651"/>
      <c r="H1116" s="966"/>
      <c r="I1116" s="967"/>
      <c r="J1116" s="967"/>
      <c r="K1116" s="967"/>
      <c r="L1116" s="967"/>
      <c r="M1116" s="967"/>
      <c r="N1116" s="968"/>
      <c r="O1116" s="1728"/>
      <c r="P1116" s="1728"/>
      <c r="Q1116" s="1728"/>
      <c r="R1116" s="1728"/>
      <c r="S1116" s="1728"/>
      <c r="T1116" s="1728"/>
      <c r="U1116" s="1728"/>
      <c r="V1116" s="1728"/>
      <c r="W1116" s="1728"/>
      <c r="X1116" s="1728"/>
      <c r="Y1116" s="1728"/>
      <c r="Z1116" s="1728"/>
      <c r="AA1116" s="1728"/>
      <c r="AB1116" s="1728"/>
      <c r="AC1116" s="1728"/>
      <c r="AD1116" s="1728"/>
      <c r="AE1116" s="1592"/>
      <c r="AF1116" s="1593"/>
      <c r="AG1116" s="1593"/>
      <c r="AH1116" s="1593"/>
      <c r="AI1116" s="1593"/>
      <c r="AJ1116" s="1593"/>
      <c r="AK1116" s="1594"/>
      <c r="AL1116" s="1592"/>
      <c r="AM1116" s="1593"/>
      <c r="AN1116" s="1593"/>
      <c r="AO1116" s="1594"/>
      <c r="AP1116" s="1595"/>
      <c r="AQ1116" s="1595"/>
      <c r="AR1116" s="1595"/>
      <c r="AS1116" s="1595"/>
      <c r="AT1116" s="1595"/>
      <c r="AU1116" s="1595"/>
      <c r="AV1116" s="1595"/>
      <c r="AW1116" s="1595"/>
      <c r="AX1116" s="238" t="s">
        <v>386</v>
      </c>
      <c r="AY1116" s="1595"/>
      <c r="AZ1116" s="1595"/>
      <c r="BA1116" s="1595"/>
      <c r="BB1116" s="1595"/>
      <c r="BC1116" s="1595"/>
      <c r="BD1116" s="1595"/>
      <c r="BE1116" s="1595"/>
      <c r="BF1116" s="1595"/>
      <c r="BG1116" s="45"/>
      <c r="BH1116" s="80"/>
      <c r="BI1116" s="80"/>
      <c r="BJ1116" s="80"/>
    </row>
    <row r="1117" spans="1:62" ht="12.95" customHeight="1" x14ac:dyDescent="0.15">
      <c r="A1117" s="1641"/>
      <c r="B1117" s="1642"/>
      <c r="C1117" s="1642"/>
      <c r="D1117" s="1642"/>
      <c r="E1117" s="1642"/>
      <c r="F1117" s="1642"/>
      <c r="G1117" s="1642"/>
      <c r="H1117" s="963"/>
      <c r="I1117" s="964"/>
      <c r="J1117" s="964"/>
      <c r="K1117" s="964"/>
      <c r="L1117" s="964"/>
      <c r="M1117" s="964"/>
      <c r="N1117" s="965"/>
      <c r="O1117" s="1725"/>
      <c r="P1117" s="1725"/>
      <c r="Q1117" s="1725"/>
      <c r="R1117" s="1725"/>
      <c r="S1117" s="1725"/>
      <c r="T1117" s="1725"/>
      <c r="U1117" s="1725"/>
      <c r="V1117" s="1725"/>
      <c r="W1117" s="1725"/>
      <c r="X1117" s="1725"/>
      <c r="Y1117" s="1725"/>
      <c r="Z1117" s="1725"/>
      <c r="AA1117" s="1725"/>
      <c r="AB1117" s="1725"/>
      <c r="AC1117" s="1725"/>
      <c r="AD1117" s="1725"/>
      <c r="AE1117" s="1592"/>
      <c r="AF1117" s="1593"/>
      <c r="AG1117" s="1593"/>
      <c r="AH1117" s="1593"/>
      <c r="AI1117" s="1593"/>
      <c r="AJ1117" s="1593"/>
      <c r="AK1117" s="1594"/>
      <c r="AL1117" s="1592"/>
      <c r="AM1117" s="1593"/>
      <c r="AN1117" s="1593"/>
      <c r="AO1117" s="1594"/>
      <c r="AP1117" s="1595"/>
      <c r="AQ1117" s="1595"/>
      <c r="AR1117" s="1595"/>
      <c r="AS1117" s="1595"/>
      <c r="AT1117" s="1595"/>
      <c r="AU1117" s="1595"/>
      <c r="AV1117" s="1595"/>
      <c r="AW1117" s="1595"/>
      <c r="AX1117" s="238" t="s">
        <v>386</v>
      </c>
      <c r="AY1117" s="1595"/>
      <c r="AZ1117" s="1595"/>
      <c r="BA1117" s="1595"/>
      <c r="BB1117" s="1595"/>
      <c r="BC1117" s="1595"/>
      <c r="BD1117" s="1595"/>
      <c r="BE1117" s="1595"/>
      <c r="BF1117" s="1595"/>
      <c r="BG1117" s="45"/>
      <c r="BH1117" s="80"/>
      <c r="BI1117" s="80"/>
      <c r="BJ1117" s="80"/>
    </row>
    <row r="1118" spans="1:62" ht="12.95" customHeight="1" x14ac:dyDescent="0.15">
      <c r="A1118" s="1643"/>
      <c r="B1118" s="1644"/>
      <c r="C1118" s="1644"/>
      <c r="D1118" s="1644"/>
      <c r="E1118" s="1644"/>
      <c r="F1118" s="1644"/>
      <c r="G1118" s="1644"/>
      <c r="H1118" s="1722"/>
      <c r="I1118" s="1723"/>
      <c r="J1118" s="1723"/>
      <c r="K1118" s="1723"/>
      <c r="L1118" s="1723"/>
      <c r="M1118" s="1723"/>
      <c r="N1118" s="1724"/>
      <c r="O1118" s="1726"/>
      <c r="P1118" s="1726"/>
      <c r="Q1118" s="1726"/>
      <c r="R1118" s="1726"/>
      <c r="S1118" s="1726"/>
      <c r="T1118" s="1726"/>
      <c r="U1118" s="1726"/>
      <c r="V1118" s="1726"/>
      <c r="W1118" s="1726"/>
      <c r="X1118" s="1726"/>
      <c r="Y1118" s="1726"/>
      <c r="Z1118" s="1726"/>
      <c r="AA1118" s="1726"/>
      <c r="AB1118" s="1726"/>
      <c r="AC1118" s="1726"/>
      <c r="AD1118" s="1726"/>
      <c r="AE1118" s="1592"/>
      <c r="AF1118" s="1593"/>
      <c r="AG1118" s="1593"/>
      <c r="AH1118" s="1593"/>
      <c r="AI1118" s="1593"/>
      <c r="AJ1118" s="1593"/>
      <c r="AK1118" s="1594"/>
      <c r="AL1118" s="1592"/>
      <c r="AM1118" s="1593"/>
      <c r="AN1118" s="1593"/>
      <c r="AO1118" s="1594"/>
      <c r="AP1118" s="1595"/>
      <c r="AQ1118" s="1595"/>
      <c r="AR1118" s="1595"/>
      <c r="AS1118" s="1595"/>
      <c r="AT1118" s="1595"/>
      <c r="AU1118" s="1595"/>
      <c r="AV1118" s="1595"/>
      <c r="AW1118" s="1595"/>
      <c r="AX1118" s="238" t="s">
        <v>386</v>
      </c>
      <c r="AY1118" s="1595"/>
      <c r="AZ1118" s="1595"/>
      <c r="BA1118" s="1595"/>
      <c r="BB1118" s="1595"/>
      <c r="BC1118" s="1595"/>
      <c r="BD1118" s="1595"/>
      <c r="BE1118" s="1595"/>
      <c r="BF1118" s="1595"/>
      <c r="BG1118" s="45"/>
      <c r="BH1118" s="80"/>
      <c r="BI1118" s="80"/>
      <c r="BJ1118" s="80"/>
    </row>
    <row r="1119" spans="1:62" ht="12.95" customHeight="1" x14ac:dyDescent="0.15">
      <c r="A1119" s="1643"/>
      <c r="B1119" s="1644"/>
      <c r="C1119" s="1644"/>
      <c r="D1119" s="1644"/>
      <c r="E1119" s="1644"/>
      <c r="F1119" s="1644"/>
      <c r="G1119" s="1644"/>
      <c r="H1119" s="1722"/>
      <c r="I1119" s="1723"/>
      <c r="J1119" s="1723"/>
      <c r="K1119" s="1723"/>
      <c r="L1119" s="1723"/>
      <c r="M1119" s="1723"/>
      <c r="N1119" s="1724"/>
      <c r="O1119" s="1726"/>
      <c r="P1119" s="1726"/>
      <c r="Q1119" s="1726"/>
      <c r="R1119" s="1726"/>
      <c r="S1119" s="1726"/>
      <c r="T1119" s="1726"/>
      <c r="U1119" s="1726"/>
      <c r="V1119" s="1726"/>
      <c r="W1119" s="1726"/>
      <c r="X1119" s="1726"/>
      <c r="Y1119" s="1726"/>
      <c r="Z1119" s="1726"/>
      <c r="AA1119" s="1726"/>
      <c r="AB1119" s="1726"/>
      <c r="AC1119" s="1726"/>
      <c r="AD1119" s="1726"/>
      <c r="AE1119" s="1592"/>
      <c r="AF1119" s="1593"/>
      <c r="AG1119" s="1593"/>
      <c r="AH1119" s="1593"/>
      <c r="AI1119" s="1593"/>
      <c r="AJ1119" s="1593"/>
      <c r="AK1119" s="1594"/>
      <c r="AL1119" s="1592"/>
      <c r="AM1119" s="1593"/>
      <c r="AN1119" s="1593"/>
      <c r="AO1119" s="1594"/>
      <c r="AP1119" s="1595"/>
      <c r="AQ1119" s="1595"/>
      <c r="AR1119" s="1595"/>
      <c r="AS1119" s="1595"/>
      <c r="AT1119" s="1595"/>
      <c r="AU1119" s="1595"/>
      <c r="AV1119" s="1595"/>
      <c r="AW1119" s="1595"/>
      <c r="AX1119" s="238" t="s">
        <v>386</v>
      </c>
      <c r="AY1119" s="1595"/>
      <c r="AZ1119" s="1595"/>
      <c r="BA1119" s="1595"/>
      <c r="BB1119" s="1595"/>
      <c r="BC1119" s="1595"/>
      <c r="BD1119" s="1595"/>
      <c r="BE1119" s="1595"/>
      <c r="BF1119" s="1595"/>
      <c r="BG1119" s="45"/>
      <c r="BH1119" s="80"/>
      <c r="BI1119" s="80"/>
      <c r="BJ1119" s="80"/>
    </row>
    <row r="1120" spans="1:62" ht="12.95" customHeight="1" x14ac:dyDescent="0.15">
      <c r="A1120" s="1648"/>
      <c r="B1120" s="1649"/>
      <c r="C1120" s="1649"/>
      <c r="D1120" s="1649"/>
      <c r="E1120" s="1649"/>
      <c r="F1120" s="1649"/>
      <c r="G1120" s="1649"/>
      <c r="H1120" s="1722"/>
      <c r="I1120" s="1723"/>
      <c r="J1120" s="1723"/>
      <c r="K1120" s="1723"/>
      <c r="L1120" s="1723"/>
      <c r="M1120" s="1723"/>
      <c r="N1120" s="1724"/>
      <c r="O1120" s="1727"/>
      <c r="P1120" s="1727"/>
      <c r="Q1120" s="1727"/>
      <c r="R1120" s="1727"/>
      <c r="S1120" s="1727"/>
      <c r="T1120" s="1727"/>
      <c r="U1120" s="1727"/>
      <c r="V1120" s="1727"/>
      <c r="W1120" s="1727"/>
      <c r="X1120" s="1727"/>
      <c r="Y1120" s="1727"/>
      <c r="Z1120" s="1727"/>
      <c r="AA1120" s="1727"/>
      <c r="AB1120" s="1727"/>
      <c r="AC1120" s="1727"/>
      <c r="AD1120" s="1727"/>
      <c r="AE1120" s="1592"/>
      <c r="AF1120" s="1593"/>
      <c r="AG1120" s="1593"/>
      <c r="AH1120" s="1593"/>
      <c r="AI1120" s="1593"/>
      <c r="AJ1120" s="1593"/>
      <c r="AK1120" s="1594"/>
      <c r="AL1120" s="1592"/>
      <c r="AM1120" s="1593"/>
      <c r="AN1120" s="1593"/>
      <c r="AO1120" s="1594"/>
      <c r="AP1120" s="1595"/>
      <c r="AQ1120" s="1595"/>
      <c r="AR1120" s="1595"/>
      <c r="AS1120" s="1595"/>
      <c r="AT1120" s="1595"/>
      <c r="AU1120" s="1595"/>
      <c r="AV1120" s="1595"/>
      <c r="AW1120" s="1595"/>
      <c r="AX1120" s="238" t="s">
        <v>386</v>
      </c>
      <c r="AY1120" s="1595"/>
      <c r="AZ1120" s="1595"/>
      <c r="BA1120" s="1595"/>
      <c r="BB1120" s="1595"/>
      <c r="BC1120" s="1595"/>
      <c r="BD1120" s="1595"/>
      <c r="BE1120" s="1595"/>
      <c r="BF1120" s="1595"/>
      <c r="BG1120" s="45"/>
      <c r="BH1120" s="80"/>
      <c r="BI1120" s="80"/>
      <c r="BJ1120" s="80"/>
    </row>
    <row r="1121" spans="1:62" ht="12.95" customHeight="1" x14ac:dyDescent="0.15">
      <c r="A1121" s="1650"/>
      <c r="B1121" s="1651"/>
      <c r="C1121" s="1651"/>
      <c r="D1121" s="1651"/>
      <c r="E1121" s="1651"/>
      <c r="F1121" s="1651"/>
      <c r="G1121" s="1651"/>
      <c r="H1121" s="966"/>
      <c r="I1121" s="967"/>
      <c r="J1121" s="967"/>
      <c r="K1121" s="967"/>
      <c r="L1121" s="967"/>
      <c r="M1121" s="967"/>
      <c r="N1121" s="968"/>
      <c r="O1121" s="1728"/>
      <c r="P1121" s="1728"/>
      <c r="Q1121" s="1728"/>
      <c r="R1121" s="1728"/>
      <c r="S1121" s="1728"/>
      <c r="T1121" s="1728"/>
      <c r="U1121" s="1728"/>
      <c r="V1121" s="1728"/>
      <c r="W1121" s="1728"/>
      <c r="X1121" s="1728"/>
      <c r="Y1121" s="1728"/>
      <c r="Z1121" s="1728"/>
      <c r="AA1121" s="1728"/>
      <c r="AB1121" s="1728"/>
      <c r="AC1121" s="1728"/>
      <c r="AD1121" s="1728"/>
      <c r="AE1121" s="1592"/>
      <c r="AF1121" s="1593"/>
      <c r="AG1121" s="1593"/>
      <c r="AH1121" s="1593"/>
      <c r="AI1121" s="1593"/>
      <c r="AJ1121" s="1593"/>
      <c r="AK1121" s="1594"/>
      <c r="AL1121" s="1592"/>
      <c r="AM1121" s="1593"/>
      <c r="AN1121" s="1593"/>
      <c r="AO1121" s="1594"/>
      <c r="AP1121" s="1595"/>
      <c r="AQ1121" s="1595"/>
      <c r="AR1121" s="1595"/>
      <c r="AS1121" s="1595"/>
      <c r="AT1121" s="1595"/>
      <c r="AU1121" s="1595"/>
      <c r="AV1121" s="1595"/>
      <c r="AW1121" s="1595"/>
      <c r="AX1121" s="238" t="s">
        <v>386</v>
      </c>
      <c r="AY1121" s="1595"/>
      <c r="AZ1121" s="1595"/>
      <c r="BA1121" s="1595"/>
      <c r="BB1121" s="1595"/>
      <c r="BC1121" s="1595"/>
      <c r="BD1121" s="1595"/>
      <c r="BE1121" s="1595"/>
      <c r="BF1121" s="1595"/>
      <c r="BG1121" s="45"/>
      <c r="BH1121" s="80"/>
      <c r="BI1121" s="80"/>
      <c r="BJ1121" s="80"/>
    </row>
    <row r="1122" spans="1:62" ht="12.95" customHeight="1" x14ac:dyDescent="0.15">
      <c r="A1122" s="1641"/>
      <c r="B1122" s="1642"/>
      <c r="C1122" s="1642"/>
      <c r="D1122" s="1642"/>
      <c r="E1122" s="1642"/>
      <c r="F1122" s="1642"/>
      <c r="G1122" s="1642"/>
      <c r="H1122" s="963"/>
      <c r="I1122" s="964"/>
      <c r="J1122" s="964"/>
      <c r="K1122" s="964"/>
      <c r="L1122" s="964"/>
      <c r="M1122" s="964"/>
      <c r="N1122" s="965"/>
      <c r="O1122" s="1725"/>
      <c r="P1122" s="1725"/>
      <c r="Q1122" s="1725"/>
      <c r="R1122" s="1725"/>
      <c r="S1122" s="1725"/>
      <c r="T1122" s="1725"/>
      <c r="U1122" s="1725"/>
      <c r="V1122" s="1725"/>
      <c r="W1122" s="1725"/>
      <c r="X1122" s="1725"/>
      <c r="Y1122" s="1725"/>
      <c r="Z1122" s="1725"/>
      <c r="AA1122" s="1725"/>
      <c r="AB1122" s="1725"/>
      <c r="AC1122" s="1725"/>
      <c r="AD1122" s="1725"/>
      <c r="AE1122" s="1592"/>
      <c r="AF1122" s="1593"/>
      <c r="AG1122" s="1593"/>
      <c r="AH1122" s="1593"/>
      <c r="AI1122" s="1593"/>
      <c r="AJ1122" s="1593"/>
      <c r="AK1122" s="1594"/>
      <c r="AL1122" s="1592"/>
      <c r="AM1122" s="1593"/>
      <c r="AN1122" s="1593"/>
      <c r="AO1122" s="1594"/>
      <c r="AP1122" s="1595"/>
      <c r="AQ1122" s="1595"/>
      <c r="AR1122" s="1595"/>
      <c r="AS1122" s="1595"/>
      <c r="AT1122" s="1595"/>
      <c r="AU1122" s="1595"/>
      <c r="AV1122" s="1595"/>
      <c r="AW1122" s="1595"/>
      <c r="AX1122" s="238" t="s">
        <v>386</v>
      </c>
      <c r="AY1122" s="1595"/>
      <c r="AZ1122" s="1595"/>
      <c r="BA1122" s="1595"/>
      <c r="BB1122" s="1595"/>
      <c r="BC1122" s="1595"/>
      <c r="BD1122" s="1595"/>
      <c r="BE1122" s="1595"/>
      <c r="BF1122" s="1595"/>
      <c r="BG1122" s="45"/>
      <c r="BH1122" s="80"/>
      <c r="BI1122" s="80"/>
      <c r="BJ1122" s="80"/>
    </row>
    <row r="1123" spans="1:62" ht="12.95" customHeight="1" x14ac:dyDescent="0.15">
      <c r="A1123" s="1643"/>
      <c r="B1123" s="1644"/>
      <c r="C1123" s="1644"/>
      <c r="D1123" s="1644"/>
      <c r="E1123" s="1644"/>
      <c r="F1123" s="1644"/>
      <c r="G1123" s="1644"/>
      <c r="H1123" s="1722"/>
      <c r="I1123" s="1723"/>
      <c r="J1123" s="1723"/>
      <c r="K1123" s="1723"/>
      <c r="L1123" s="1723"/>
      <c r="M1123" s="1723"/>
      <c r="N1123" s="1724"/>
      <c r="O1123" s="1726"/>
      <c r="P1123" s="1726"/>
      <c r="Q1123" s="1726"/>
      <c r="R1123" s="1726"/>
      <c r="S1123" s="1726"/>
      <c r="T1123" s="1726"/>
      <c r="U1123" s="1726"/>
      <c r="V1123" s="1726"/>
      <c r="W1123" s="1726"/>
      <c r="X1123" s="1726"/>
      <c r="Y1123" s="1726"/>
      <c r="Z1123" s="1726"/>
      <c r="AA1123" s="1726"/>
      <c r="AB1123" s="1726"/>
      <c r="AC1123" s="1726"/>
      <c r="AD1123" s="1726"/>
      <c r="AE1123" s="1592"/>
      <c r="AF1123" s="1593"/>
      <c r="AG1123" s="1593"/>
      <c r="AH1123" s="1593"/>
      <c r="AI1123" s="1593"/>
      <c r="AJ1123" s="1593"/>
      <c r="AK1123" s="1594"/>
      <c r="AL1123" s="1592"/>
      <c r="AM1123" s="1593"/>
      <c r="AN1123" s="1593"/>
      <c r="AO1123" s="1594"/>
      <c r="AP1123" s="1595"/>
      <c r="AQ1123" s="1595"/>
      <c r="AR1123" s="1595"/>
      <c r="AS1123" s="1595"/>
      <c r="AT1123" s="1595"/>
      <c r="AU1123" s="1595"/>
      <c r="AV1123" s="1595"/>
      <c r="AW1123" s="1595"/>
      <c r="AX1123" s="238" t="s">
        <v>386</v>
      </c>
      <c r="AY1123" s="1595"/>
      <c r="AZ1123" s="1595"/>
      <c r="BA1123" s="1595"/>
      <c r="BB1123" s="1595"/>
      <c r="BC1123" s="1595"/>
      <c r="BD1123" s="1595"/>
      <c r="BE1123" s="1595"/>
      <c r="BF1123" s="1595"/>
      <c r="BG1123" s="45"/>
      <c r="BH1123" s="80"/>
      <c r="BI1123" s="80"/>
      <c r="BJ1123" s="80"/>
    </row>
    <row r="1124" spans="1:62" ht="12.95" customHeight="1" x14ac:dyDescent="0.15">
      <c r="A1124" s="1643"/>
      <c r="B1124" s="1644"/>
      <c r="C1124" s="1644"/>
      <c r="D1124" s="1644"/>
      <c r="E1124" s="1644"/>
      <c r="F1124" s="1644"/>
      <c r="G1124" s="1644"/>
      <c r="H1124" s="1722"/>
      <c r="I1124" s="1723"/>
      <c r="J1124" s="1723"/>
      <c r="K1124" s="1723"/>
      <c r="L1124" s="1723"/>
      <c r="M1124" s="1723"/>
      <c r="N1124" s="1724"/>
      <c r="O1124" s="1726"/>
      <c r="P1124" s="1726"/>
      <c r="Q1124" s="1726"/>
      <c r="R1124" s="1726"/>
      <c r="S1124" s="1726"/>
      <c r="T1124" s="1726"/>
      <c r="U1124" s="1726"/>
      <c r="V1124" s="1726"/>
      <c r="W1124" s="1726"/>
      <c r="X1124" s="1726"/>
      <c r="Y1124" s="1726"/>
      <c r="Z1124" s="1726"/>
      <c r="AA1124" s="1726"/>
      <c r="AB1124" s="1726"/>
      <c r="AC1124" s="1726"/>
      <c r="AD1124" s="1726"/>
      <c r="AE1124" s="1592"/>
      <c r="AF1124" s="1593"/>
      <c r="AG1124" s="1593"/>
      <c r="AH1124" s="1593"/>
      <c r="AI1124" s="1593"/>
      <c r="AJ1124" s="1593"/>
      <c r="AK1124" s="1594"/>
      <c r="AL1124" s="1592"/>
      <c r="AM1124" s="1593"/>
      <c r="AN1124" s="1593"/>
      <c r="AO1124" s="1594"/>
      <c r="AP1124" s="1595"/>
      <c r="AQ1124" s="1595"/>
      <c r="AR1124" s="1595"/>
      <c r="AS1124" s="1595"/>
      <c r="AT1124" s="1595"/>
      <c r="AU1124" s="1595"/>
      <c r="AV1124" s="1595"/>
      <c r="AW1124" s="1595"/>
      <c r="AX1124" s="238" t="s">
        <v>386</v>
      </c>
      <c r="AY1124" s="1595"/>
      <c r="AZ1124" s="1595"/>
      <c r="BA1124" s="1595"/>
      <c r="BB1124" s="1595"/>
      <c r="BC1124" s="1595"/>
      <c r="BD1124" s="1595"/>
      <c r="BE1124" s="1595"/>
      <c r="BF1124" s="1595"/>
      <c r="BG1124" s="45"/>
      <c r="BH1124" s="80"/>
      <c r="BI1124" s="80"/>
      <c r="BJ1124" s="80"/>
    </row>
    <row r="1125" spans="1:62" ht="12.95" customHeight="1" x14ac:dyDescent="0.15">
      <c r="A1125" s="1648"/>
      <c r="B1125" s="1649"/>
      <c r="C1125" s="1649"/>
      <c r="D1125" s="1649"/>
      <c r="E1125" s="1649"/>
      <c r="F1125" s="1649"/>
      <c r="G1125" s="1649"/>
      <c r="H1125" s="1722"/>
      <c r="I1125" s="1723"/>
      <c r="J1125" s="1723"/>
      <c r="K1125" s="1723"/>
      <c r="L1125" s="1723"/>
      <c r="M1125" s="1723"/>
      <c r="N1125" s="1724"/>
      <c r="O1125" s="1727"/>
      <c r="P1125" s="1727"/>
      <c r="Q1125" s="1727"/>
      <c r="R1125" s="1727"/>
      <c r="S1125" s="1727"/>
      <c r="T1125" s="1727"/>
      <c r="U1125" s="1727"/>
      <c r="V1125" s="1727"/>
      <c r="W1125" s="1727"/>
      <c r="X1125" s="1727"/>
      <c r="Y1125" s="1727"/>
      <c r="Z1125" s="1727"/>
      <c r="AA1125" s="1727"/>
      <c r="AB1125" s="1727"/>
      <c r="AC1125" s="1727"/>
      <c r="AD1125" s="1727"/>
      <c r="AE1125" s="1592"/>
      <c r="AF1125" s="1593"/>
      <c r="AG1125" s="1593"/>
      <c r="AH1125" s="1593"/>
      <c r="AI1125" s="1593"/>
      <c r="AJ1125" s="1593"/>
      <c r="AK1125" s="1594"/>
      <c r="AL1125" s="1592"/>
      <c r="AM1125" s="1593"/>
      <c r="AN1125" s="1593"/>
      <c r="AO1125" s="1594"/>
      <c r="AP1125" s="1595"/>
      <c r="AQ1125" s="1595"/>
      <c r="AR1125" s="1595"/>
      <c r="AS1125" s="1595"/>
      <c r="AT1125" s="1595"/>
      <c r="AU1125" s="1595"/>
      <c r="AV1125" s="1595"/>
      <c r="AW1125" s="1595"/>
      <c r="AX1125" s="238" t="s">
        <v>386</v>
      </c>
      <c r="AY1125" s="1595"/>
      <c r="AZ1125" s="1595"/>
      <c r="BA1125" s="1595"/>
      <c r="BB1125" s="1595"/>
      <c r="BC1125" s="1595"/>
      <c r="BD1125" s="1595"/>
      <c r="BE1125" s="1595"/>
      <c r="BF1125" s="1595"/>
      <c r="BG1125" s="45"/>
      <c r="BH1125" s="80"/>
      <c r="BI1125" s="80"/>
      <c r="BJ1125" s="80"/>
    </row>
    <row r="1126" spans="1:62" ht="12.95" customHeight="1" x14ac:dyDescent="0.15">
      <c r="A1126" s="1650"/>
      <c r="B1126" s="1651"/>
      <c r="C1126" s="1651"/>
      <c r="D1126" s="1651"/>
      <c r="E1126" s="1651"/>
      <c r="F1126" s="1651"/>
      <c r="G1126" s="1651"/>
      <c r="H1126" s="966"/>
      <c r="I1126" s="967"/>
      <c r="J1126" s="967"/>
      <c r="K1126" s="967"/>
      <c r="L1126" s="967"/>
      <c r="M1126" s="967"/>
      <c r="N1126" s="968"/>
      <c r="O1126" s="1728"/>
      <c r="P1126" s="1728"/>
      <c r="Q1126" s="1728"/>
      <c r="R1126" s="1728"/>
      <c r="S1126" s="1728"/>
      <c r="T1126" s="1728"/>
      <c r="U1126" s="1728"/>
      <c r="V1126" s="1728"/>
      <c r="W1126" s="1728"/>
      <c r="X1126" s="1728"/>
      <c r="Y1126" s="1728"/>
      <c r="Z1126" s="1728"/>
      <c r="AA1126" s="1728"/>
      <c r="AB1126" s="1728"/>
      <c r="AC1126" s="1728"/>
      <c r="AD1126" s="1728"/>
      <c r="AE1126" s="1592"/>
      <c r="AF1126" s="1593"/>
      <c r="AG1126" s="1593"/>
      <c r="AH1126" s="1593"/>
      <c r="AI1126" s="1593"/>
      <c r="AJ1126" s="1593"/>
      <c r="AK1126" s="1594"/>
      <c r="AL1126" s="1592"/>
      <c r="AM1126" s="1593"/>
      <c r="AN1126" s="1593"/>
      <c r="AO1126" s="1594"/>
      <c r="AP1126" s="1595"/>
      <c r="AQ1126" s="1595"/>
      <c r="AR1126" s="1595"/>
      <c r="AS1126" s="1595"/>
      <c r="AT1126" s="1595"/>
      <c r="AU1126" s="1595"/>
      <c r="AV1126" s="1595"/>
      <c r="AW1126" s="1595"/>
      <c r="AX1126" s="238" t="s">
        <v>386</v>
      </c>
      <c r="AY1126" s="1595"/>
      <c r="AZ1126" s="1595"/>
      <c r="BA1126" s="1595"/>
      <c r="BB1126" s="1595"/>
      <c r="BC1126" s="1595"/>
      <c r="BD1126" s="1595"/>
      <c r="BE1126" s="1595"/>
      <c r="BF1126" s="1595"/>
      <c r="BG1126" s="45"/>
      <c r="BH1126" s="80"/>
      <c r="BI1126" s="80"/>
      <c r="BJ1126" s="80"/>
    </row>
    <row r="1127" spans="1:62" ht="12.95" customHeight="1" x14ac:dyDescent="0.15">
      <c r="A1127" s="1641"/>
      <c r="B1127" s="1642"/>
      <c r="C1127" s="1642"/>
      <c r="D1127" s="1642"/>
      <c r="E1127" s="1642"/>
      <c r="F1127" s="1642"/>
      <c r="G1127" s="1642"/>
      <c r="H1127" s="963"/>
      <c r="I1127" s="964"/>
      <c r="J1127" s="964"/>
      <c r="K1127" s="964"/>
      <c r="L1127" s="964"/>
      <c r="M1127" s="964"/>
      <c r="N1127" s="965"/>
      <c r="O1127" s="1725"/>
      <c r="P1127" s="1725"/>
      <c r="Q1127" s="1725"/>
      <c r="R1127" s="1725"/>
      <c r="S1127" s="1725"/>
      <c r="T1127" s="1725"/>
      <c r="U1127" s="1725"/>
      <c r="V1127" s="1725"/>
      <c r="W1127" s="1725"/>
      <c r="X1127" s="1725"/>
      <c r="Y1127" s="1725"/>
      <c r="Z1127" s="1725"/>
      <c r="AA1127" s="1725"/>
      <c r="AB1127" s="1725"/>
      <c r="AC1127" s="1725"/>
      <c r="AD1127" s="1725"/>
      <c r="AE1127" s="1592"/>
      <c r="AF1127" s="1593"/>
      <c r="AG1127" s="1593"/>
      <c r="AH1127" s="1593"/>
      <c r="AI1127" s="1593"/>
      <c r="AJ1127" s="1593"/>
      <c r="AK1127" s="1594"/>
      <c r="AL1127" s="1592"/>
      <c r="AM1127" s="1593"/>
      <c r="AN1127" s="1593"/>
      <c r="AO1127" s="1594"/>
      <c r="AP1127" s="1595"/>
      <c r="AQ1127" s="1595"/>
      <c r="AR1127" s="1595"/>
      <c r="AS1127" s="1595"/>
      <c r="AT1127" s="1595"/>
      <c r="AU1127" s="1595"/>
      <c r="AV1127" s="1595"/>
      <c r="AW1127" s="1595"/>
      <c r="AX1127" s="238" t="s">
        <v>386</v>
      </c>
      <c r="AY1127" s="1595"/>
      <c r="AZ1127" s="1595"/>
      <c r="BA1127" s="1595"/>
      <c r="BB1127" s="1595"/>
      <c r="BC1127" s="1595"/>
      <c r="BD1127" s="1595"/>
      <c r="BE1127" s="1595"/>
      <c r="BF1127" s="1595"/>
      <c r="BG1127" s="45"/>
      <c r="BH1127" s="80"/>
      <c r="BI1127" s="80"/>
      <c r="BJ1127" s="80"/>
    </row>
    <row r="1128" spans="1:62" ht="12.95" customHeight="1" x14ac:dyDescent="0.15">
      <c r="A1128" s="1643"/>
      <c r="B1128" s="1644"/>
      <c r="C1128" s="1644"/>
      <c r="D1128" s="1644"/>
      <c r="E1128" s="1644"/>
      <c r="F1128" s="1644"/>
      <c r="G1128" s="1644"/>
      <c r="H1128" s="1722"/>
      <c r="I1128" s="1723"/>
      <c r="J1128" s="1723"/>
      <c r="K1128" s="1723"/>
      <c r="L1128" s="1723"/>
      <c r="M1128" s="1723"/>
      <c r="N1128" s="1724"/>
      <c r="O1128" s="1726"/>
      <c r="P1128" s="1726"/>
      <c r="Q1128" s="1726"/>
      <c r="R1128" s="1726"/>
      <c r="S1128" s="1726"/>
      <c r="T1128" s="1726"/>
      <c r="U1128" s="1726"/>
      <c r="V1128" s="1726"/>
      <c r="W1128" s="1726"/>
      <c r="X1128" s="1726"/>
      <c r="Y1128" s="1726"/>
      <c r="Z1128" s="1726"/>
      <c r="AA1128" s="1726"/>
      <c r="AB1128" s="1726"/>
      <c r="AC1128" s="1726"/>
      <c r="AD1128" s="1726"/>
      <c r="AE1128" s="1592"/>
      <c r="AF1128" s="1593"/>
      <c r="AG1128" s="1593"/>
      <c r="AH1128" s="1593"/>
      <c r="AI1128" s="1593"/>
      <c r="AJ1128" s="1593"/>
      <c r="AK1128" s="1594"/>
      <c r="AL1128" s="1592"/>
      <c r="AM1128" s="1593"/>
      <c r="AN1128" s="1593"/>
      <c r="AO1128" s="1594"/>
      <c r="AP1128" s="1595"/>
      <c r="AQ1128" s="1595"/>
      <c r="AR1128" s="1595"/>
      <c r="AS1128" s="1595"/>
      <c r="AT1128" s="1595"/>
      <c r="AU1128" s="1595"/>
      <c r="AV1128" s="1595"/>
      <c r="AW1128" s="1595"/>
      <c r="AX1128" s="238" t="s">
        <v>386</v>
      </c>
      <c r="AY1128" s="1595"/>
      <c r="AZ1128" s="1595"/>
      <c r="BA1128" s="1595"/>
      <c r="BB1128" s="1595"/>
      <c r="BC1128" s="1595"/>
      <c r="BD1128" s="1595"/>
      <c r="BE1128" s="1595"/>
      <c r="BF1128" s="1595"/>
      <c r="BG1128" s="45"/>
      <c r="BH1128" s="80"/>
      <c r="BI1128" s="80"/>
      <c r="BJ1128" s="80"/>
    </row>
    <row r="1129" spans="1:62" ht="12.95" customHeight="1" x14ac:dyDescent="0.15">
      <c r="A1129" s="1643"/>
      <c r="B1129" s="1644"/>
      <c r="C1129" s="1644"/>
      <c r="D1129" s="1644"/>
      <c r="E1129" s="1644"/>
      <c r="F1129" s="1644"/>
      <c r="G1129" s="1644"/>
      <c r="H1129" s="1722"/>
      <c r="I1129" s="1723"/>
      <c r="J1129" s="1723"/>
      <c r="K1129" s="1723"/>
      <c r="L1129" s="1723"/>
      <c r="M1129" s="1723"/>
      <c r="N1129" s="1724"/>
      <c r="O1129" s="1726"/>
      <c r="P1129" s="1726"/>
      <c r="Q1129" s="1726"/>
      <c r="R1129" s="1726"/>
      <c r="S1129" s="1726"/>
      <c r="T1129" s="1726"/>
      <c r="U1129" s="1726"/>
      <c r="V1129" s="1726"/>
      <c r="W1129" s="1726"/>
      <c r="X1129" s="1726"/>
      <c r="Y1129" s="1726"/>
      <c r="Z1129" s="1726"/>
      <c r="AA1129" s="1726"/>
      <c r="AB1129" s="1726"/>
      <c r="AC1129" s="1726"/>
      <c r="AD1129" s="1726"/>
      <c r="AE1129" s="1592"/>
      <c r="AF1129" s="1593"/>
      <c r="AG1129" s="1593"/>
      <c r="AH1129" s="1593"/>
      <c r="AI1129" s="1593"/>
      <c r="AJ1129" s="1593"/>
      <c r="AK1129" s="1594"/>
      <c r="AL1129" s="1592"/>
      <c r="AM1129" s="1593"/>
      <c r="AN1129" s="1593"/>
      <c r="AO1129" s="1594"/>
      <c r="AP1129" s="1595"/>
      <c r="AQ1129" s="1595"/>
      <c r="AR1129" s="1595"/>
      <c r="AS1129" s="1595"/>
      <c r="AT1129" s="1595"/>
      <c r="AU1129" s="1595"/>
      <c r="AV1129" s="1595"/>
      <c r="AW1129" s="1595"/>
      <c r="AX1129" s="238" t="s">
        <v>386</v>
      </c>
      <c r="AY1129" s="1595"/>
      <c r="AZ1129" s="1595"/>
      <c r="BA1129" s="1595"/>
      <c r="BB1129" s="1595"/>
      <c r="BC1129" s="1595"/>
      <c r="BD1129" s="1595"/>
      <c r="BE1129" s="1595"/>
      <c r="BF1129" s="1595"/>
      <c r="BG1129" s="45"/>
      <c r="BH1129" s="80"/>
      <c r="BI1129" s="80"/>
      <c r="BJ1129" s="80"/>
    </row>
    <row r="1130" spans="1:62" ht="12.95" customHeight="1" x14ac:dyDescent="0.15">
      <c r="A1130" s="1648"/>
      <c r="B1130" s="1649"/>
      <c r="C1130" s="1649"/>
      <c r="D1130" s="1649"/>
      <c r="E1130" s="1649"/>
      <c r="F1130" s="1649"/>
      <c r="G1130" s="1649"/>
      <c r="H1130" s="1722"/>
      <c r="I1130" s="1723"/>
      <c r="J1130" s="1723"/>
      <c r="K1130" s="1723"/>
      <c r="L1130" s="1723"/>
      <c r="M1130" s="1723"/>
      <c r="N1130" s="1724"/>
      <c r="O1130" s="1727"/>
      <c r="P1130" s="1727"/>
      <c r="Q1130" s="1727"/>
      <c r="R1130" s="1727"/>
      <c r="S1130" s="1727"/>
      <c r="T1130" s="1727"/>
      <c r="U1130" s="1727"/>
      <c r="V1130" s="1727"/>
      <c r="W1130" s="1727"/>
      <c r="X1130" s="1727"/>
      <c r="Y1130" s="1727"/>
      <c r="Z1130" s="1727"/>
      <c r="AA1130" s="1727"/>
      <c r="AB1130" s="1727"/>
      <c r="AC1130" s="1727"/>
      <c r="AD1130" s="1727"/>
      <c r="AE1130" s="1592"/>
      <c r="AF1130" s="1593"/>
      <c r="AG1130" s="1593"/>
      <c r="AH1130" s="1593"/>
      <c r="AI1130" s="1593"/>
      <c r="AJ1130" s="1593"/>
      <c r="AK1130" s="1594"/>
      <c r="AL1130" s="1592"/>
      <c r="AM1130" s="1593"/>
      <c r="AN1130" s="1593"/>
      <c r="AO1130" s="1594"/>
      <c r="AP1130" s="1595"/>
      <c r="AQ1130" s="1595"/>
      <c r="AR1130" s="1595"/>
      <c r="AS1130" s="1595"/>
      <c r="AT1130" s="1595"/>
      <c r="AU1130" s="1595"/>
      <c r="AV1130" s="1595"/>
      <c r="AW1130" s="1595"/>
      <c r="AX1130" s="238" t="s">
        <v>386</v>
      </c>
      <c r="AY1130" s="1595"/>
      <c r="AZ1130" s="1595"/>
      <c r="BA1130" s="1595"/>
      <c r="BB1130" s="1595"/>
      <c r="BC1130" s="1595"/>
      <c r="BD1130" s="1595"/>
      <c r="BE1130" s="1595"/>
      <c r="BF1130" s="1595"/>
      <c r="BG1130" s="45"/>
      <c r="BH1130" s="80"/>
      <c r="BI1130" s="80"/>
      <c r="BJ1130" s="80"/>
    </row>
    <row r="1131" spans="1:62" ht="12.95" customHeight="1" x14ac:dyDescent="0.15">
      <c r="A1131" s="1650"/>
      <c r="B1131" s="1651"/>
      <c r="C1131" s="1651"/>
      <c r="D1131" s="1651"/>
      <c r="E1131" s="1651"/>
      <c r="F1131" s="1651"/>
      <c r="G1131" s="1651"/>
      <c r="H1131" s="966"/>
      <c r="I1131" s="967"/>
      <c r="J1131" s="967"/>
      <c r="K1131" s="967"/>
      <c r="L1131" s="967"/>
      <c r="M1131" s="967"/>
      <c r="N1131" s="968"/>
      <c r="O1131" s="1728"/>
      <c r="P1131" s="1728"/>
      <c r="Q1131" s="1728"/>
      <c r="R1131" s="1728"/>
      <c r="S1131" s="1728"/>
      <c r="T1131" s="1728"/>
      <c r="U1131" s="1728"/>
      <c r="V1131" s="1728"/>
      <c r="W1131" s="1728"/>
      <c r="X1131" s="1728"/>
      <c r="Y1131" s="1728"/>
      <c r="Z1131" s="1728"/>
      <c r="AA1131" s="1728"/>
      <c r="AB1131" s="1728"/>
      <c r="AC1131" s="1728"/>
      <c r="AD1131" s="1728"/>
      <c r="AE1131" s="1592"/>
      <c r="AF1131" s="1593"/>
      <c r="AG1131" s="1593"/>
      <c r="AH1131" s="1593"/>
      <c r="AI1131" s="1593"/>
      <c r="AJ1131" s="1593"/>
      <c r="AK1131" s="1594"/>
      <c r="AL1131" s="1592"/>
      <c r="AM1131" s="1593"/>
      <c r="AN1131" s="1593"/>
      <c r="AO1131" s="1594"/>
      <c r="AP1131" s="1595"/>
      <c r="AQ1131" s="1595"/>
      <c r="AR1131" s="1595"/>
      <c r="AS1131" s="1595"/>
      <c r="AT1131" s="1595"/>
      <c r="AU1131" s="1595"/>
      <c r="AV1131" s="1595"/>
      <c r="AW1131" s="1595"/>
      <c r="AX1131" s="238" t="s">
        <v>386</v>
      </c>
      <c r="AY1131" s="1595"/>
      <c r="AZ1131" s="1595"/>
      <c r="BA1131" s="1595"/>
      <c r="BB1131" s="1595"/>
      <c r="BC1131" s="1595"/>
      <c r="BD1131" s="1595"/>
      <c r="BE1131" s="1595"/>
      <c r="BF1131" s="1595"/>
      <c r="BG1131" s="45"/>
      <c r="BH1131" s="80"/>
      <c r="BI1131" s="80"/>
      <c r="BJ1131" s="80"/>
    </row>
    <row r="1132" spans="1:62" ht="12.95" customHeight="1" x14ac:dyDescent="0.15">
      <c r="A1132" s="1641"/>
      <c r="B1132" s="1642"/>
      <c r="C1132" s="1642"/>
      <c r="D1132" s="1642"/>
      <c r="E1132" s="1642"/>
      <c r="F1132" s="1642"/>
      <c r="G1132" s="1642"/>
      <c r="H1132" s="963"/>
      <c r="I1132" s="964"/>
      <c r="J1132" s="964"/>
      <c r="K1132" s="964"/>
      <c r="L1132" s="964"/>
      <c r="M1132" s="964"/>
      <c r="N1132" s="965"/>
      <c r="O1132" s="1725"/>
      <c r="P1132" s="1725"/>
      <c r="Q1132" s="1725"/>
      <c r="R1132" s="1725"/>
      <c r="S1132" s="1725"/>
      <c r="T1132" s="1725"/>
      <c r="U1132" s="1725"/>
      <c r="V1132" s="1725"/>
      <c r="W1132" s="1725"/>
      <c r="X1132" s="1725"/>
      <c r="Y1132" s="1725"/>
      <c r="Z1132" s="1725"/>
      <c r="AA1132" s="1725"/>
      <c r="AB1132" s="1725"/>
      <c r="AC1132" s="1725"/>
      <c r="AD1132" s="1725"/>
      <c r="AE1132" s="1592"/>
      <c r="AF1132" s="1593"/>
      <c r="AG1132" s="1593"/>
      <c r="AH1132" s="1593"/>
      <c r="AI1132" s="1593"/>
      <c r="AJ1132" s="1593"/>
      <c r="AK1132" s="1594"/>
      <c r="AL1132" s="1592"/>
      <c r="AM1132" s="1593"/>
      <c r="AN1132" s="1593"/>
      <c r="AO1132" s="1594"/>
      <c r="AP1132" s="1595"/>
      <c r="AQ1132" s="1595"/>
      <c r="AR1132" s="1595"/>
      <c r="AS1132" s="1595"/>
      <c r="AT1132" s="1595"/>
      <c r="AU1132" s="1595"/>
      <c r="AV1132" s="1595"/>
      <c r="AW1132" s="1595"/>
      <c r="AX1132" s="238" t="s">
        <v>386</v>
      </c>
      <c r="AY1132" s="1595"/>
      <c r="AZ1132" s="1595"/>
      <c r="BA1132" s="1595"/>
      <c r="BB1132" s="1595"/>
      <c r="BC1132" s="1595"/>
      <c r="BD1132" s="1595"/>
      <c r="BE1132" s="1595"/>
      <c r="BF1132" s="1595"/>
      <c r="BG1132" s="45"/>
      <c r="BH1132" s="80"/>
      <c r="BI1132" s="80"/>
      <c r="BJ1132" s="80"/>
    </row>
    <row r="1133" spans="1:62" ht="12.95" customHeight="1" x14ac:dyDescent="0.15">
      <c r="A1133" s="1643"/>
      <c r="B1133" s="1644"/>
      <c r="C1133" s="1644"/>
      <c r="D1133" s="1644"/>
      <c r="E1133" s="1644"/>
      <c r="F1133" s="1644"/>
      <c r="G1133" s="1644"/>
      <c r="H1133" s="1722"/>
      <c r="I1133" s="1723"/>
      <c r="J1133" s="1723"/>
      <c r="K1133" s="1723"/>
      <c r="L1133" s="1723"/>
      <c r="M1133" s="1723"/>
      <c r="N1133" s="1724"/>
      <c r="O1133" s="1726"/>
      <c r="P1133" s="1726"/>
      <c r="Q1133" s="1726"/>
      <c r="R1133" s="1726"/>
      <c r="S1133" s="1726"/>
      <c r="T1133" s="1726"/>
      <c r="U1133" s="1726"/>
      <c r="V1133" s="1726"/>
      <c r="W1133" s="1726"/>
      <c r="X1133" s="1726"/>
      <c r="Y1133" s="1726"/>
      <c r="Z1133" s="1726"/>
      <c r="AA1133" s="1726"/>
      <c r="AB1133" s="1726"/>
      <c r="AC1133" s="1726"/>
      <c r="AD1133" s="1726"/>
      <c r="AE1133" s="1592"/>
      <c r="AF1133" s="1593"/>
      <c r="AG1133" s="1593"/>
      <c r="AH1133" s="1593"/>
      <c r="AI1133" s="1593"/>
      <c r="AJ1133" s="1593"/>
      <c r="AK1133" s="1594"/>
      <c r="AL1133" s="1592"/>
      <c r="AM1133" s="1593"/>
      <c r="AN1133" s="1593"/>
      <c r="AO1133" s="1594"/>
      <c r="AP1133" s="1595"/>
      <c r="AQ1133" s="1595"/>
      <c r="AR1133" s="1595"/>
      <c r="AS1133" s="1595"/>
      <c r="AT1133" s="1595"/>
      <c r="AU1133" s="1595"/>
      <c r="AV1133" s="1595"/>
      <c r="AW1133" s="1595"/>
      <c r="AX1133" s="238" t="s">
        <v>386</v>
      </c>
      <c r="AY1133" s="1595"/>
      <c r="AZ1133" s="1595"/>
      <c r="BA1133" s="1595"/>
      <c r="BB1133" s="1595"/>
      <c r="BC1133" s="1595"/>
      <c r="BD1133" s="1595"/>
      <c r="BE1133" s="1595"/>
      <c r="BF1133" s="1595"/>
      <c r="BG1133" s="45"/>
      <c r="BH1133" s="80"/>
      <c r="BI1133" s="80"/>
      <c r="BJ1133" s="80"/>
    </row>
    <row r="1134" spans="1:62" ht="12.95" customHeight="1" x14ac:dyDescent="0.15">
      <c r="A1134" s="1643"/>
      <c r="B1134" s="1644"/>
      <c r="C1134" s="1644"/>
      <c r="D1134" s="1644"/>
      <c r="E1134" s="1644"/>
      <c r="F1134" s="1644"/>
      <c r="G1134" s="1644"/>
      <c r="H1134" s="1722"/>
      <c r="I1134" s="1723"/>
      <c r="J1134" s="1723"/>
      <c r="K1134" s="1723"/>
      <c r="L1134" s="1723"/>
      <c r="M1134" s="1723"/>
      <c r="N1134" s="1724"/>
      <c r="O1134" s="1726"/>
      <c r="P1134" s="1726"/>
      <c r="Q1134" s="1726"/>
      <c r="R1134" s="1726"/>
      <c r="S1134" s="1726"/>
      <c r="T1134" s="1726"/>
      <c r="U1134" s="1726"/>
      <c r="V1134" s="1726"/>
      <c r="W1134" s="1726"/>
      <c r="X1134" s="1726"/>
      <c r="Y1134" s="1726"/>
      <c r="Z1134" s="1726"/>
      <c r="AA1134" s="1726"/>
      <c r="AB1134" s="1726"/>
      <c r="AC1134" s="1726"/>
      <c r="AD1134" s="1726"/>
      <c r="AE1134" s="1592"/>
      <c r="AF1134" s="1593"/>
      <c r="AG1134" s="1593"/>
      <c r="AH1134" s="1593"/>
      <c r="AI1134" s="1593"/>
      <c r="AJ1134" s="1593"/>
      <c r="AK1134" s="1594"/>
      <c r="AL1134" s="1592"/>
      <c r="AM1134" s="1593"/>
      <c r="AN1134" s="1593"/>
      <c r="AO1134" s="1594"/>
      <c r="AP1134" s="1595"/>
      <c r="AQ1134" s="1595"/>
      <c r="AR1134" s="1595"/>
      <c r="AS1134" s="1595"/>
      <c r="AT1134" s="1595"/>
      <c r="AU1134" s="1595"/>
      <c r="AV1134" s="1595"/>
      <c r="AW1134" s="1595"/>
      <c r="AX1134" s="238" t="s">
        <v>386</v>
      </c>
      <c r="AY1134" s="1595"/>
      <c r="AZ1134" s="1595"/>
      <c r="BA1134" s="1595"/>
      <c r="BB1134" s="1595"/>
      <c r="BC1134" s="1595"/>
      <c r="BD1134" s="1595"/>
      <c r="BE1134" s="1595"/>
      <c r="BF1134" s="1595"/>
      <c r="BG1134" s="45"/>
      <c r="BH1134" s="80"/>
      <c r="BI1134" s="80"/>
      <c r="BJ1134" s="80"/>
    </row>
    <row r="1135" spans="1:62" ht="12.95" customHeight="1" x14ac:dyDescent="0.15">
      <c r="A1135" s="1648"/>
      <c r="B1135" s="1649"/>
      <c r="C1135" s="1649"/>
      <c r="D1135" s="1649"/>
      <c r="E1135" s="1649"/>
      <c r="F1135" s="1649"/>
      <c r="G1135" s="1649"/>
      <c r="H1135" s="1722"/>
      <c r="I1135" s="1723"/>
      <c r="J1135" s="1723"/>
      <c r="K1135" s="1723"/>
      <c r="L1135" s="1723"/>
      <c r="M1135" s="1723"/>
      <c r="N1135" s="1724"/>
      <c r="O1135" s="1727"/>
      <c r="P1135" s="1727"/>
      <c r="Q1135" s="1727"/>
      <c r="R1135" s="1727"/>
      <c r="S1135" s="1727"/>
      <c r="T1135" s="1727"/>
      <c r="U1135" s="1727"/>
      <c r="V1135" s="1727"/>
      <c r="W1135" s="1727"/>
      <c r="X1135" s="1727"/>
      <c r="Y1135" s="1727"/>
      <c r="Z1135" s="1727"/>
      <c r="AA1135" s="1727"/>
      <c r="AB1135" s="1727"/>
      <c r="AC1135" s="1727"/>
      <c r="AD1135" s="1727"/>
      <c r="AE1135" s="1592"/>
      <c r="AF1135" s="1593"/>
      <c r="AG1135" s="1593"/>
      <c r="AH1135" s="1593"/>
      <c r="AI1135" s="1593"/>
      <c r="AJ1135" s="1593"/>
      <c r="AK1135" s="1594"/>
      <c r="AL1135" s="1592"/>
      <c r="AM1135" s="1593"/>
      <c r="AN1135" s="1593"/>
      <c r="AO1135" s="1594"/>
      <c r="AP1135" s="1595"/>
      <c r="AQ1135" s="1595"/>
      <c r="AR1135" s="1595"/>
      <c r="AS1135" s="1595"/>
      <c r="AT1135" s="1595"/>
      <c r="AU1135" s="1595"/>
      <c r="AV1135" s="1595"/>
      <c r="AW1135" s="1595"/>
      <c r="AX1135" s="238" t="s">
        <v>386</v>
      </c>
      <c r="AY1135" s="1595"/>
      <c r="AZ1135" s="1595"/>
      <c r="BA1135" s="1595"/>
      <c r="BB1135" s="1595"/>
      <c r="BC1135" s="1595"/>
      <c r="BD1135" s="1595"/>
      <c r="BE1135" s="1595"/>
      <c r="BF1135" s="1595"/>
      <c r="BG1135" s="45"/>
      <c r="BH1135" s="80"/>
      <c r="BI1135" s="80"/>
      <c r="BJ1135" s="80"/>
    </row>
    <row r="1136" spans="1:62" ht="12.95" customHeight="1" x14ac:dyDescent="0.15">
      <c r="A1136" s="1650"/>
      <c r="B1136" s="1651"/>
      <c r="C1136" s="1651"/>
      <c r="D1136" s="1651"/>
      <c r="E1136" s="1651"/>
      <c r="F1136" s="1651"/>
      <c r="G1136" s="1651"/>
      <c r="H1136" s="966"/>
      <c r="I1136" s="967"/>
      <c r="J1136" s="967"/>
      <c r="K1136" s="967"/>
      <c r="L1136" s="967"/>
      <c r="M1136" s="967"/>
      <c r="N1136" s="968"/>
      <c r="O1136" s="1728"/>
      <c r="P1136" s="1728"/>
      <c r="Q1136" s="1728"/>
      <c r="R1136" s="1728"/>
      <c r="S1136" s="1728"/>
      <c r="T1136" s="1728"/>
      <c r="U1136" s="1728"/>
      <c r="V1136" s="1728"/>
      <c r="W1136" s="1728"/>
      <c r="X1136" s="1728"/>
      <c r="Y1136" s="1728"/>
      <c r="Z1136" s="1728"/>
      <c r="AA1136" s="1728"/>
      <c r="AB1136" s="1728"/>
      <c r="AC1136" s="1728"/>
      <c r="AD1136" s="1728"/>
      <c r="AE1136" s="1592"/>
      <c r="AF1136" s="1593"/>
      <c r="AG1136" s="1593"/>
      <c r="AH1136" s="1593"/>
      <c r="AI1136" s="1593"/>
      <c r="AJ1136" s="1593"/>
      <c r="AK1136" s="1594"/>
      <c r="AL1136" s="1592"/>
      <c r="AM1136" s="1593"/>
      <c r="AN1136" s="1593"/>
      <c r="AO1136" s="1594"/>
      <c r="AP1136" s="1595"/>
      <c r="AQ1136" s="1595"/>
      <c r="AR1136" s="1595"/>
      <c r="AS1136" s="1595"/>
      <c r="AT1136" s="1595"/>
      <c r="AU1136" s="1595"/>
      <c r="AV1136" s="1595"/>
      <c r="AW1136" s="1595"/>
      <c r="AX1136" s="238" t="s">
        <v>386</v>
      </c>
      <c r="AY1136" s="1595"/>
      <c r="AZ1136" s="1595"/>
      <c r="BA1136" s="1595"/>
      <c r="BB1136" s="1595"/>
      <c r="BC1136" s="1595"/>
      <c r="BD1136" s="1595"/>
      <c r="BE1136" s="1595"/>
      <c r="BF1136" s="1595"/>
      <c r="BG1136" s="45"/>
      <c r="BH1136" s="80"/>
      <c r="BI1136" s="80"/>
      <c r="BJ1136" s="80"/>
    </row>
    <row r="1137" spans="1:62" ht="12.95" customHeight="1" x14ac:dyDescent="0.15">
      <c r="A1137" s="1641"/>
      <c r="B1137" s="1642"/>
      <c r="C1137" s="1642"/>
      <c r="D1137" s="1642"/>
      <c r="E1137" s="1642"/>
      <c r="F1137" s="1642"/>
      <c r="G1137" s="1642"/>
      <c r="H1137" s="963"/>
      <c r="I1137" s="964"/>
      <c r="J1137" s="964"/>
      <c r="K1137" s="964"/>
      <c r="L1137" s="964"/>
      <c r="M1137" s="964"/>
      <c r="N1137" s="965"/>
      <c r="O1137" s="1725"/>
      <c r="P1137" s="1725"/>
      <c r="Q1137" s="1725"/>
      <c r="R1137" s="1725"/>
      <c r="S1137" s="1725"/>
      <c r="T1137" s="1725"/>
      <c r="U1137" s="1725"/>
      <c r="V1137" s="1725"/>
      <c r="W1137" s="1725"/>
      <c r="X1137" s="1725"/>
      <c r="Y1137" s="1725"/>
      <c r="Z1137" s="1725"/>
      <c r="AA1137" s="1725"/>
      <c r="AB1137" s="1725"/>
      <c r="AC1137" s="1725"/>
      <c r="AD1137" s="1725"/>
      <c r="AE1137" s="1592"/>
      <c r="AF1137" s="1593"/>
      <c r="AG1137" s="1593"/>
      <c r="AH1137" s="1593"/>
      <c r="AI1137" s="1593"/>
      <c r="AJ1137" s="1593"/>
      <c r="AK1137" s="1594"/>
      <c r="AL1137" s="1592"/>
      <c r="AM1137" s="1593"/>
      <c r="AN1137" s="1593"/>
      <c r="AO1137" s="1594"/>
      <c r="AP1137" s="1595"/>
      <c r="AQ1137" s="1595"/>
      <c r="AR1137" s="1595"/>
      <c r="AS1137" s="1595"/>
      <c r="AT1137" s="1595"/>
      <c r="AU1137" s="1595"/>
      <c r="AV1137" s="1595"/>
      <c r="AW1137" s="1595"/>
      <c r="AX1137" s="238" t="s">
        <v>386</v>
      </c>
      <c r="AY1137" s="1595"/>
      <c r="AZ1137" s="1595"/>
      <c r="BA1137" s="1595"/>
      <c r="BB1137" s="1595"/>
      <c r="BC1137" s="1595"/>
      <c r="BD1137" s="1595"/>
      <c r="BE1137" s="1595"/>
      <c r="BF1137" s="1595"/>
      <c r="BG1137" s="45"/>
      <c r="BH1137" s="80"/>
      <c r="BI1137" s="80"/>
      <c r="BJ1137" s="80"/>
    </row>
    <row r="1138" spans="1:62" ht="12.95" customHeight="1" x14ac:dyDescent="0.15">
      <c r="A1138" s="1643"/>
      <c r="B1138" s="1644"/>
      <c r="C1138" s="1644"/>
      <c r="D1138" s="1644"/>
      <c r="E1138" s="1644"/>
      <c r="F1138" s="1644"/>
      <c r="G1138" s="1644"/>
      <c r="H1138" s="1722"/>
      <c r="I1138" s="1723"/>
      <c r="J1138" s="1723"/>
      <c r="K1138" s="1723"/>
      <c r="L1138" s="1723"/>
      <c r="M1138" s="1723"/>
      <c r="N1138" s="1724"/>
      <c r="O1138" s="1726"/>
      <c r="P1138" s="1726"/>
      <c r="Q1138" s="1726"/>
      <c r="R1138" s="1726"/>
      <c r="S1138" s="1726"/>
      <c r="T1138" s="1726"/>
      <c r="U1138" s="1726"/>
      <c r="V1138" s="1726"/>
      <c r="W1138" s="1726"/>
      <c r="X1138" s="1726"/>
      <c r="Y1138" s="1726"/>
      <c r="Z1138" s="1726"/>
      <c r="AA1138" s="1726"/>
      <c r="AB1138" s="1726"/>
      <c r="AC1138" s="1726"/>
      <c r="AD1138" s="1726"/>
      <c r="AE1138" s="1592"/>
      <c r="AF1138" s="1593"/>
      <c r="AG1138" s="1593"/>
      <c r="AH1138" s="1593"/>
      <c r="AI1138" s="1593"/>
      <c r="AJ1138" s="1593"/>
      <c r="AK1138" s="1594"/>
      <c r="AL1138" s="1592"/>
      <c r="AM1138" s="1593"/>
      <c r="AN1138" s="1593"/>
      <c r="AO1138" s="1594"/>
      <c r="AP1138" s="1595"/>
      <c r="AQ1138" s="1595"/>
      <c r="AR1138" s="1595"/>
      <c r="AS1138" s="1595"/>
      <c r="AT1138" s="1595"/>
      <c r="AU1138" s="1595"/>
      <c r="AV1138" s="1595"/>
      <c r="AW1138" s="1595"/>
      <c r="AX1138" s="238" t="s">
        <v>386</v>
      </c>
      <c r="AY1138" s="1595"/>
      <c r="AZ1138" s="1595"/>
      <c r="BA1138" s="1595"/>
      <c r="BB1138" s="1595"/>
      <c r="BC1138" s="1595"/>
      <c r="BD1138" s="1595"/>
      <c r="BE1138" s="1595"/>
      <c r="BF1138" s="1595"/>
      <c r="BG1138" s="45"/>
      <c r="BH1138" s="80"/>
      <c r="BI1138" s="80"/>
      <c r="BJ1138" s="80"/>
    </row>
    <row r="1139" spans="1:62" ht="12.95" customHeight="1" x14ac:dyDescent="0.15">
      <c r="A1139" s="1643"/>
      <c r="B1139" s="1644"/>
      <c r="C1139" s="1644"/>
      <c r="D1139" s="1644"/>
      <c r="E1139" s="1644"/>
      <c r="F1139" s="1644"/>
      <c r="G1139" s="1644"/>
      <c r="H1139" s="1722"/>
      <c r="I1139" s="1723"/>
      <c r="J1139" s="1723"/>
      <c r="K1139" s="1723"/>
      <c r="L1139" s="1723"/>
      <c r="M1139" s="1723"/>
      <c r="N1139" s="1724"/>
      <c r="O1139" s="1726"/>
      <c r="P1139" s="1726"/>
      <c r="Q1139" s="1726"/>
      <c r="R1139" s="1726"/>
      <c r="S1139" s="1726"/>
      <c r="T1139" s="1726"/>
      <c r="U1139" s="1726"/>
      <c r="V1139" s="1726"/>
      <c r="W1139" s="1726"/>
      <c r="X1139" s="1726"/>
      <c r="Y1139" s="1726"/>
      <c r="Z1139" s="1726"/>
      <c r="AA1139" s="1726"/>
      <c r="AB1139" s="1726"/>
      <c r="AC1139" s="1726"/>
      <c r="AD1139" s="1726"/>
      <c r="AE1139" s="1592"/>
      <c r="AF1139" s="1593"/>
      <c r="AG1139" s="1593"/>
      <c r="AH1139" s="1593"/>
      <c r="AI1139" s="1593"/>
      <c r="AJ1139" s="1593"/>
      <c r="AK1139" s="1594"/>
      <c r="AL1139" s="1592"/>
      <c r="AM1139" s="1593"/>
      <c r="AN1139" s="1593"/>
      <c r="AO1139" s="1594"/>
      <c r="AP1139" s="1595"/>
      <c r="AQ1139" s="1595"/>
      <c r="AR1139" s="1595"/>
      <c r="AS1139" s="1595"/>
      <c r="AT1139" s="1595"/>
      <c r="AU1139" s="1595"/>
      <c r="AV1139" s="1595"/>
      <c r="AW1139" s="1595"/>
      <c r="AX1139" s="238" t="s">
        <v>386</v>
      </c>
      <c r="AY1139" s="1595"/>
      <c r="AZ1139" s="1595"/>
      <c r="BA1139" s="1595"/>
      <c r="BB1139" s="1595"/>
      <c r="BC1139" s="1595"/>
      <c r="BD1139" s="1595"/>
      <c r="BE1139" s="1595"/>
      <c r="BF1139" s="1595"/>
      <c r="BG1139" s="45"/>
      <c r="BH1139" s="80"/>
      <c r="BI1139" s="80"/>
      <c r="BJ1139" s="80"/>
    </row>
    <row r="1140" spans="1:62" ht="12.95" customHeight="1" x14ac:dyDescent="0.15">
      <c r="A1140" s="1648"/>
      <c r="B1140" s="1649"/>
      <c r="C1140" s="1649"/>
      <c r="D1140" s="1649"/>
      <c r="E1140" s="1649"/>
      <c r="F1140" s="1649"/>
      <c r="G1140" s="1649"/>
      <c r="H1140" s="1722"/>
      <c r="I1140" s="1723"/>
      <c r="J1140" s="1723"/>
      <c r="K1140" s="1723"/>
      <c r="L1140" s="1723"/>
      <c r="M1140" s="1723"/>
      <c r="N1140" s="1724"/>
      <c r="O1140" s="1727"/>
      <c r="P1140" s="1727"/>
      <c r="Q1140" s="1727"/>
      <c r="R1140" s="1727"/>
      <c r="S1140" s="1727"/>
      <c r="T1140" s="1727"/>
      <c r="U1140" s="1727"/>
      <c r="V1140" s="1727"/>
      <c r="W1140" s="1727"/>
      <c r="X1140" s="1727"/>
      <c r="Y1140" s="1727"/>
      <c r="Z1140" s="1727"/>
      <c r="AA1140" s="1727"/>
      <c r="AB1140" s="1727"/>
      <c r="AC1140" s="1727"/>
      <c r="AD1140" s="1727"/>
      <c r="AE1140" s="1592"/>
      <c r="AF1140" s="1593"/>
      <c r="AG1140" s="1593"/>
      <c r="AH1140" s="1593"/>
      <c r="AI1140" s="1593"/>
      <c r="AJ1140" s="1593"/>
      <c r="AK1140" s="1594"/>
      <c r="AL1140" s="1592"/>
      <c r="AM1140" s="1593"/>
      <c r="AN1140" s="1593"/>
      <c r="AO1140" s="1594"/>
      <c r="AP1140" s="1595"/>
      <c r="AQ1140" s="1595"/>
      <c r="AR1140" s="1595"/>
      <c r="AS1140" s="1595"/>
      <c r="AT1140" s="1595"/>
      <c r="AU1140" s="1595"/>
      <c r="AV1140" s="1595"/>
      <c r="AW1140" s="1595"/>
      <c r="AX1140" s="238" t="s">
        <v>386</v>
      </c>
      <c r="AY1140" s="1595"/>
      <c r="AZ1140" s="1595"/>
      <c r="BA1140" s="1595"/>
      <c r="BB1140" s="1595"/>
      <c r="BC1140" s="1595"/>
      <c r="BD1140" s="1595"/>
      <c r="BE1140" s="1595"/>
      <c r="BF1140" s="1595"/>
      <c r="BG1140" s="45"/>
      <c r="BH1140" s="80"/>
      <c r="BI1140" s="80"/>
      <c r="BJ1140" s="80"/>
    </row>
    <row r="1141" spans="1:62" ht="12.95" customHeight="1" x14ac:dyDescent="0.15">
      <c r="A1141" s="1650"/>
      <c r="B1141" s="1651"/>
      <c r="C1141" s="1651"/>
      <c r="D1141" s="1651"/>
      <c r="E1141" s="1651"/>
      <c r="F1141" s="1651"/>
      <c r="G1141" s="1651"/>
      <c r="H1141" s="966"/>
      <c r="I1141" s="967"/>
      <c r="J1141" s="967"/>
      <c r="K1141" s="967"/>
      <c r="L1141" s="967"/>
      <c r="M1141" s="967"/>
      <c r="N1141" s="968"/>
      <c r="O1141" s="1728"/>
      <c r="P1141" s="1728"/>
      <c r="Q1141" s="1728"/>
      <c r="R1141" s="1728"/>
      <c r="S1141" s="1728"/>
      <c r="T1141" s="1728"/>
      <c r="U1141" s="1728"/>
      <c r="V1141" s="1728"/>
      <c r="W1141" s="1728"/>
      <c r="X1141" s="1728"/>
      <c r="Y1141" s="1728"/>
      <c r="Z1141" s="1728"/>
      <c r="AA1141" s="1728"/>
      <c r="AB1141" s="1728"/>
      <c r="AC1141" s="1728"/>
      <c r="AD1141" s="1728"/>
      <c r="AE1141" s="1592"/>
      <c r="AF1141" s="1593"/>
      <c r="AG1141" s="1593"/>
      <c r="AH1141" s="1593"/>
      <c r="AI1141" s="1593"/>
      <c r="AJ1141" s="1593"/>
      <c r="AK1141" s="1594"/>
      <c r="AL1141" s="1592"/>
      <c r="AM1141" s="1593"/>
      <c r="AN1141" s="1593"/>
      <c r="AO1141" s="1594"/>
      <c r="AP1141" s="1595"/>
      <c r="AQ1141" s="1595"/>
      <c r="AR1141" s="1595"/>
      <c r="AS1141" s="1595"/>
      <c r="AT1141" s="1595"/>
      <c r="AU1141" s="1595"/>
      <c r="AV1141" s="1595"/>
      <c r="AW1141" s="1595"/>
      <c r="AX1141" s="238" t="s">
        <v>386</v>
      </c>
      <c r="AY1141" s="1595"/>
      <c r="AZ1141" s="1595"/>
      <c r="BA1141" s="1595"/>
      <c r="BB1141" s="1595"/>
      <c r="BC1141" s="1595"/>
      <c r="BD1141" s="1595"/>
      <c r="BE1141" s="1595"/>
      <c r="BF1141" s="1595"/>
      <c r="BG1141" s="45"/>
      <c r="BH1141" s="80"/>
      <c r="BI1141" s="80"/>
      <c r="BJ1141" s="80"/>
    </row>
    <row r="1142" spans="1:62" ht="12.95" customHeight="1" x14ac:dyDescent="0.15">
      <c r="A1142" s="1641"/>
      <c r="B1142" s="1642"/>
      <c r="C1142" s="1642"/>
      <c r="D1142" s="1642"/>
      <c r="E1142" s="1642"/>
      <c r="F1142" s="1642"/>
      <c r="G1142" s="1642"/>
      <c r="H1142" s="963"/>
      <c r="I1142" s="964"/>
      <c r="J1142" s="964"/>
      <c r="K1142" s="964"/>
      <c r="L1142" s="964"/>
      <c r="M1142" s="964"/>
      <c r="N1142" s="965"/>
      <c r="O1142" s="1725"/>
      <c r="P1142" s="1725"/>
      <c r="Q1142" s="1725"/>
      <c r="R1142" s="1725"/>
      <c r="S1142" s="1725"/>
      <c r="T1142" s="1725"/>
      <c r="U1142" s="1725"/>
      <c r="V1142" s="1725"/>
      <c r="W1142" s="1725"/>
      <c r="X1142" s="1725"/>
      <c r="Y1142" s="1725"/>
      <c r="Z1142" s="1725"/>
      <c r="AA1142" s="1725"/>
      <c r="AB1142" s="1725"/>
      <c r="AC1142" s="1725"/>
      <c r="AD1142" s="1725"/>
      <c r="AE1142" s="1592"/>
      <c r="AF1142" s="1593"/>
      <c r="AG1142" s="1593"/>
      <c r="AH1142" s="1593"/>
      <c r="AI1142" s="1593"/>
      <c r="AJ1142" s="1593"/>
      <c r="AK1142" s="1594"/>
      <c r="AL1142" s="1592"/>
      <c r="AM1142" s="1593"/>
      <c r="AN1142" s="1593"/>
      <c r="AO1142" s="1594"/>
      <c r="AP1142" s="1595"/>
      <c r="AQ1142" s="1595"/>
      <c r="AR1142" s="1595"/>
      <c r="AS1142" s="1595"/>
      <c r="AT1142" s="1595"/>
      <c r="AU1142" s="1595"/>
      <c r="AV1142" s="1595"/>
      <c r="AW1142" s="1595"/>
      <c r="AX1142" s="238" t="s">
        <v>386</v>
      </c>
      <c r="AY1142" s="1595"/>
      <c r="AZ1142" s="1595"/>
      <c r="BA1142" s="1595"/>
      <c r="BB1142" s="1595"/>
      <c r="BC1142" s="1595"/>
      <c r="BD1142" s="1595"/>
      <c r="BE1142" s="1595"/>
      <c r="BF1142" s="1595"/>
      <c r="BG1142" s="45"/>
      <c r="BH1142" s="80"/>
      <c r="BI1142" s="80"/>
      <c r="BJ1142" s="80"/>
    </row>
    <row r="1143" spans="1:62" ht="12.95" customHeight="1" x14ac:dyDescent="0.15">
      <c r="A1143" s="1643"/>
      <c r="B1143" s="1644"/>
      <c r="C1143" s="1644"/>
      <c r="D1143" s="1644"/>
      <c r="E1143" s="1644"/>
      <c r="F1143" s="1644"/>
      <c r="G1143" s="1644"/>
      <c r="H1143" s="1722"/>
      <c r="I1143" s="1723"/>
      <c r="J1143" s="1723"/>
      <c r="K1143" s="1723"/>
      <c r="L1143" s="1723"/>
      <c r="M1143" s="1723"/>
      <c r="N1143" s="1724"/>
      <c r="O1143" s="1726"/>
      <c r="P1143" s="1726"/>
      <c r="Q1143" s="1726"/>
      <c r="R1143" s="1726"/>
      <c r="S1143" s="1726"/>
      <c r="T1143" s="1726"/>
      <c r="U1143" s="1726"/>
      <c r="V1143" s="1726"/>
      <c r="W1143" s="1726"/>
      <c r="X1143" s="1726"/>
      <c r="Y1143" s="1726"/>
      <c r="Z1143" s="1726"/>
      <c r="AA1143" s="1726"/>
      <c r="AB1143" s="1726"/>
      <c r="AC1143" s="1726"/>
      <c r="AD1143" s="1726"/>
      <c r="AE1143" s="1592"/>
      <c r="AF1143" s="1593"/>
      <c r="AG1143" s="1593"/>
      <c r="AH1143" s="1593"/>
      <c r="AI1143" s="1593"/>
      <c r="AJ1143" s="1593"/>
      <c r="AK1143" s="1594"/>
      <c r="AL1143" s="1592"/>
      <c r="AM1143" s="1593"/>
      <c r="AN1143" s="1593"/>
      <c r="AO1143" s="1594"/>
      <c r="AP1143" s="1595"/>
      <c r="AQ1143" s="1595"/>
      <c r="AR1143" s="1595"/>
      <c r="AS1143" s="1595"/>
      <c r="AT1143" s="1595"/>
      <c r="AU1143" s="1595"/>
      <c r="AV1143" s="1595"/>
      <c r="AW1143" s="1595"/>
      <c r="AX1143" s="238" t="s">
        <v>386</v>
      </c>
      <c r="AY1143" s="1595"/>
      <c r="AZ1143" s="1595"/>
      <c r="BA1143" s="1595"/>
      <c r="BB1143" s="1595"/>
      <c r="BC1143" s="1595"/>
      <c r="BD1143" s="1595"/>
      <c r="BE1143" s="1595"/>
      <c r="BF1143" s="1595"/>
      <c r="BG1143" s="45"/>
      <c r="BH1143" s="80"/>
      <c r="BI1143" s="80"/>
      <c r="BJ1143" s="80"/>
    </row>
    <row r="1144" spans="1:62" ht="12.95" customHeight="1" x14ac:dyDescent="0.15">
      <c r="A1144" s="1643"/>
      <c r="B1144" s="1644"/>
      <c r="C1144" s="1644"/>
      <c r="D1144" s="1644"/>
      <c r="E1144" s="1644"/>
      <c r="F1144" s="1644"/>
      <c r="G1144" s="1644"/>
      <c r="H1144" s="1722"/>
      <c r="I1144" s="1723"/>
      <c r="J1144" s="1723"/>
      <c r="K1144" s="1723"/>
      <c r="L1144" s="1723"/>
      <c r="M1144" s="1723"/>
      <c r="N1144" s="1724"/>
      <c r="O1144" s="1726"/>
      <c r="P1144" s="1726"/>
      <c r="Q1144" s="1726"/>
      <c r="R1144" s="1726"/>
      <c r="S1144" s="1726"/>
      <c r="T1144" s="1726"/>
      <c r="U1144" s="1726"/>
      <c r="V1144" s="1726"/>
      <c r="W1144" s="1726"/>
      <c r="X1144" s="1726"/>
      <c r="Y1144" s="1726"/>
      <c r="Z1144" s="1726"/>
      <c r="AA1144" s="1726"/>
      <c r="AB1144" s="1726"/>
      <c r="AC1144" s="1726"/>
      <c r="AD1144" s="1726"/>
      <c r="AE1144" s="1592"/>
      <c r="AF1144" s="1593"/>
      <c r="AG1144" s="1593"/>
      <c r="AH1144" s="1593"/>
      <c r="AI1144" s="1593"/>
      <c r="AJ1144" s="1593"/>
      <c r="AK1144" s="1594"/>
      <c r="AL1144" s="1592"/>
      <c r="AM1144" s="1593"/>
      <c r="AN1144" s="1593"/>
      <c r="AO1144" s="1594"/>
      <c r="AP1144" s="1595"/>
      <c r="AQ1144" s="1595"/>
      <c r="AR1144" s="1595"/>
      <c r="AS1144" s="1595"/>
      <c r="AT1144" s="1595"/>
      <c r="AU1144" s="1595"/>
      <c r="AV1144" s="1595"/>
      <c r="AW1144" s="1595"/>
      <c r="AX1144" s="238" t="s">
        <v>386</v>
      </c>
      <c r="AY1144" s="1595"/>
      <c r="AZ1144" s="1595"/>
      <c r="BA1144" s="1595"/>
      <c r="BB1144" s="1595"/>
      <c r="BC1144" s="1595"/>
      <c r="BD1144" s="1595"/>
      <c r="BE1144" s="1595"/>
      <c r="BF1144" s="1595"/>
      <c r="BG1144" s="45"/>
      <c r="BH1144" s="80"/>
      <c r="BI1144" s="80"/>
      <c r="BJ1144" s="80"/>
    </row>
    <row r="1145" spans="1:62" ht="12.95" customHeight="1" x14ac:dyDescent="0.15">
      <c r="A1145" s="1648"/>
      <c r="B1145" s="1649"/>
      <c r="C1145" s="1649"/>
      <c r="D1145" s="1649"/>
      <c r="E1145" s="1649"/>
      <c r="F1145" s="1649"/>
      <c r="G1145" s="1649"/>
      <c r="H1145" s="1722"/>
      <c r="I1145" s="1723"/>
      <c r="J1145" s="1723"/>
      <c r="K1145" s="1723"/>
      <c r="L1145" s="1723"/>
      <c r="M1145" s="1723"/>
      <c r="N1145" s="1724"/>
      <c r="O1145" s="1727"/>
      <c r="P1145" s="1727"/>
      <c r="Q1145" s="1727"/>
      <c r="R1145" s="1727"/>
      <c r="S1145" s="1727"/>
      <c r="T1145" s="1727"/>
      <c r="U1145" s="1727"/>
      <c r="V1145" s="1727"/>
      <c r="W1145" s="1727"/>
      <c r="X1145" s="1727"/>
      <c r="Y1145" s="1727"/>
      <c r="Z1145" s="1727"/>
      <c r="AA1145" s="1727"/>
      <c r="AB1145" s="1727"/>
      <c r="AC1145" s="1727"/>
      <c r="AD1145" s="1727"/>
      <c r="AE1145" s="1592"/>
      <c r="AF1145" s="1593"/>
      <c r="AG1145" s="1593"/>
      <c r="AH1145" s="1593"/>
      <c r="AI1145" s="1593"/>
      <c r="AJ1145" s="1593"/>
      <c r="AK1145" s="1594"/>
      <c r="AL1145" s="1592"/>
      <c r="AM1145" s="1593"/>
      <c r="AN1145" s="1593"/>
      <c r="AO1145" s="1594"/>
      <c r="AP1145" s="1595"/>
      <c r="AQ1145" s="1595"/>
      <c r="AR1145" s="1595"/>
      <c r="AS1145" s="1595"/>
      <c r="AT1145" s="1595"/>
      <c r="AU1145" s="1595"/>
      <c r="AV1145" s="1595"/>
      <c r="AW1145" s="1595"/>
      <c r="AX1145" s="238" t="s">
        <v>386</v>
      </c>
      <c r="AY1145" s="1595"/>
      <c r="AZ1145" s="1595"/>
      <c r="BA1145" s="1595"/>
      <c r="BB1145" s="1595"/>
      <c r="BC1145" s="1595"/>
      <c r="BD1145" s="1595"/>
      <c r="BE1145" s="1595"/>
      <c r="BF1145" s="1595"/>
      <c r="BG1145" s="45"/>
      <c r="BH1145" s="80"/>
      <c r="BI1145" s="80"/>
      <c r="BJ1145" s="80"/>
    </row>
    <row r="1146" spans="1:62" ht="12.95" customHeight="1" x14ac:dyDescent="0.15">
      <c r="A1146" s="1650"/>
      <c r="B1146" s="1651"/>
      <c r="C1146" s="1651"/>
      <c r="D1146" s="1651"/>
      <c r="E1146" s="1651"/>
      <c r="F1146" s="1651"/>
      <c r="G1146" s="1651"/>
      <c r="H1146" s="966"/>
      <c r="I1146" s="967"/>
      <c r="J1146" s="967"/>
      <c r="K1146" s="967"/>
      <c r="L1146" s="967"/>
      <c r="M1146" s="967"/>
      <c r="N1146" s="968"/>
      <c r="O1146" s="1728"/>
      <c r="P1146" s="1728"/>
      <c r="Q1146" s="1728"/>
      <c r="R1146" s="1728"/>
      <c r="S1146" s="1728"/>
      <c r="T1146" s="1728"/>
      <c r="U1146" s="1728"/>
      <c r="V1146" s="1728"/>
      <c r="W1146" s="1728"/>
      <c r="X1146" s="1728"/>
      <c r="Y1146" s="1728"/>
      <c r="Z1146" s="1728"/>
      <c r="AA1146" s="1728"/>
      <c r="AB1146" s="1728"/>
      <c r="AC1146" s="1728"/>
      <c r="AD1146" s="1728"/>
      <c r="AE1146" s="1592"/>
      <c r="AF1146" s="1593"/>
      <c r="AG1146" s="1593"/>
      <c r="AH1146" s="1593"/>
      <c r="AI1146" s="1593"/>
      <c r="AJ1146" s="1593"/>
      <c r="AK1146" s="1594"/>
      <c r="AL1146" s="1592"/>
      <c r="AM1146" s="1593"/>
      <c r="AN1146" s="1593"/>
      <c r="AO1146" s="1594"/>
      <c r="AP1146" s="1595"/>
      <c r="AQ1146" s="1595"/>
      <c r="AR1146" s="1595"/>
      <c r="AS1146" s="1595"/>
      <c r="AT1146" s="1595"/>
      <c r="AU1146" s="1595"/>
      <c r="AV1146" s="1595"/>
      <c r="AW1146" s="1595"/>
      <c r="AX1146" s="238" t="s">
        <v>386</v>
      </c>
      <c r="AY1146" s="1595"/>
      <c r="AZ1146" s="1595"/>
      <c r="BA1146" s="1595"/>
      <c r="BB1146" s="1595"/>
      <c r="BC1146" s="1595"/>
      <c r="BD1146" s="1595"/>
      <c r="BE1146" s="1595"/>
      <c r="BF1146" s="1595"/>
      <c r="BG1146" s="45"/>
      <c r="BH1146" s="80"/>
      <c r="BI1146" s="80"/>
      <c r="BJ1146" s="80"/>
    </row>
    <row r="1147" spans="1:62" ht="12.95" customHeight="1" x14ac:dyDescent="0.15">
      <c r="A1147" s="1641"/>
      <c r="B1147" s="1642"/>
      <c r="C1147" s="1642"/>
      <c r="D1147" s="1642"/>
      <c r="E1147" s="1642"/>
      <c r="F1147" s="1642"/>
      <c r="G1147" s="1642"/>
      <c r="H1147" s="963"/>
      <c r="I1147" s="964"/>
      <c r="J1147" s="964"/>
      <c r="K1147" s="964"/>
      <c r="L1147" s="964"/>
      <c r="M1147" s="964"/>
      <c r="N1147" s="965"/>
      <c r="O1147" s="1725"/>
      <c r="P1147" s="1725"/>
      <c r="Q1147" s="1725"/>
      <c r="R1147" s="1725"/>
      <c r="S1147" s="1725"/>
      <c r="T1147" s="1725"/>
      <c r="U1147" s="1725"/>
      <c r="V1147" s="1725"/>
      <c r="W1147" s="1725"/>
      <c r="X1147" s="1725"/>
      <c r="Y1147" s="1725"/>
      <c r="Z1147" s="1725"/>
      <c r="AA1147" s="1725"/>
      <c r="AB1147" s="1725"/>
      <c r="AC1147" s="1725"/>
      <c r="AD1147" s="1725"/>
      <c r="AE1147" s="1592"/>
      <c r="AF1147" s="1593"/>
      <c r="AG1147" s="1593"/>
      <c r="AH1147" s="1593"/>
      <c r="AI1147" s="1593"/>
      <c r="AJ1147" s="1593"/>
      <c r="AK1147" s="1594"/>
      <c r="AL1147" s="1592"/>
      <c r="AM1147" s="1593"/>
      <c r="AN1147" s="1593"/>
      <c r="AO1147" s="1594"/>
      <c r="AP1147" s="1595"/>
      <c r="AQ1147" s="1595"/>
      <c r="AR1147" s="1595"/>
      <c r="AS1147" s="1595"/>
      <c r="AT1147" s="1595"/>
      <c r="AU1147" s="1595"/>
      <c r="AV1147" s="1595"/>
      <c r="AW1147" s="1595"/>
      <c r="AX1147" s="238" t="s">
        <v>386</v>
      </c>
      <c r="AY1147" s="1595"/>
      <c r="AZ1147" s="1595"/>
      <c r="BA1147" s="1595"/>
      <c r="BB1147" s="1595"/>
      <c r="BC1147" s="1595"/>
      <c r="BD1147" s="1595"/>
      <c r="BE1147" s="1595"/>
      <c r="BF1147" s="1595"/>
      <c r="BG1147" s="45"/>
      <c r="BH1147" s="80"/>
      <c r="BI1147" s="80"/>
      <c r="BJ1147" s="80"/>
    </row>
    <row r="1148" spans="1:62" ht="12.95" customHeight="1" x14ac:dyDescent="0.15">
      <c r="A1148" s="1643"/>
      <c r="B1148" s="1644"/>
      <c r="C1148" s="1644"/>
      <c r="D1148" s="1644"/>
      <c r="E1148" s="1644"/>
      <c r="F1148" s="1644"/>
      <c r="G1148" s="1644"/>
      <c r="H1148" s="1722"/>
      <c r="I1148" s="1723"/>
      <c r="J1148" s="1723"/>
      <c r="K1148" s="1723"/>
      <c r="L1148" s="1723"/>
      <c r="M1148" s="1723"/>
      <c r="N1148" s="1724"/>
      <c r="O1148" s="1726"/>
      <c r="P1148" s="1726"/>
      <c r="Q1148" s="1726"/>
      <c r="R1148" s="1726"/>
      <c r="S1148" s="1726"/>
      <c r="T1148" s="1726"/>
      <c r="U1148" s="1726"/>
      <c r="V1148" s="1726"/>
      <c r="W1148" s="1726"/>
      <c r="X1148" s="1726"/>
      <c r="Y1148" s="1726"/>
      <c r="Z1148" s="1726"/>
      <c r="AA1148" s="1726"/>
      <c r="AB1148" s="1726"/>
      <c r="AC1148" s="1726"/>
      <c r="AD1148" s="1726"/>
      <c r="AE1148" s="1592"/>
      <c r="AF1148" s="1593"/>
      <c r="AG1148" s="1593"/>
      <c r="AH1148" s="1593"/>
      <c r="AI1148" s="1593"/>
      <c r="AJ1148" s="1593"/>
      <c r="AK1148" s="1594"/>
      <c r="AL1148" s="1592"/>
      <c r="AM1148" s="1593"/>
      <c r="AN1148" s="1593"/>
      <c r="AO1148" s="1594"/>
      <c r="AP1148" s="1595"/>
      <c r="AQ1148" s="1595"/>
      <c r="AR1148" s="1595"/>
      <c r="AS1148" s="1595"/>
      <c r="AT1148" s="1595"/>
      <c r="AU1148" s="1595"/>
      <c r="AV1148" s="1595"/>
      <c r="AW1148" s="1595"/>
      <c r="AX1148" s="238" t="s">
        <v>386</v>
      </c>
      <c r="AY1148" s="1595"/>
      <c r="AZ1148" s="1595"/>
      <c r="BA1148" s="1595"/>
      <c r="BB1148" s="1595"/>
      <c r="BC1148" s="1595"/>
      <c r="BD1148" s="1595"/>
      <c r="BE1148" s="1595"/>
      <c r="BF1148" s="1595"/>
      <c r="BG1148" s="45"/>
      <c r="BH1148" s="80"/>
      <c r="BI1148" s="80"/>
      <c r="BJ1148" s="80"/>
    </row>
    <row r="1149" spans="1:62" ht="12.95" customHeight="1" x14ac:dyDescent="0.15">
      <c r="A1149" s="1643"/>
      <c r="B1149" s="1644"/>
      <c r="C1149" s="1644"/>
      <c r="D1149" s="1644"/>
      <c r="E1149" s="1644"/>
      <c r="F1149" s="1644"/>
      <c r="G1149" s="1644"/>
      <c r="H1149" s="1722"/>
      <c r="I1149" s="1723"/>
      <c r="J1149" s="1723"/>
      <c r="K1149" s="1723"/>
      <c r="L1149" s="1723"/>
      <c r="M1149" s="1723"/>
      <c r="N1149" s="1724"/>
      <c r="O1149" s="1726"/>
      <c r="P1149" s="1726"/>
      <c r="Q1149" s="1726"/>
      <c r="R1149" s="1726"/>
      <c r="S1149" s="1726"/>
      <c r="T1149" s="1726"/>
      <c r="U1149" s="1726"/>
      <c r="V1149" s="1726"/>
      <c r="W1149" s="1726"/>
      <c r="X1149" s="1726"/>
      <c r="Y1149" s="1726"/>
      <c r="Z1149" s="1726"/>
      <c r="AA1149" s="1726"/>
      <c r="AB1149" s="1726"/>
      <c r="AC1149" s="1726"/>
      <c r="AD1149" s="1726"/>
      <c r="AE1149" s="1592"/>
      <c r="AF1149" s="1593"/>
      <c r="AG1149" s="1593"/>
      <c r="AH1149" s="1593"/>
      <c r="AI1149" s="1593"/>
      <c r="AJ1149" s="1593"/>
      <c r="AK1149" s="1594"/>
      <c r="AL1149" s="1592"/>
      <c r="AM1149" s="1593"/>
      <c r="AN1149" s="1593"/>
      <c r="AO1149" s="1594"/>
      <c r="AP1149" s="1595"/>
      <c r="AQ1149" s="1595"/>
      <c r="AR1149" s="1595"/>
      <c r="AS1149" s="1595"/>
      <c r="AT1149" s="1595"/>
      <c r="AU1149" s="1595"/>
      <c r="AV1149" s="1595"/>
      <c r="AW1149" s="1595"/>
      <c r="AX1149" s="238" t="s">
        <v>386</v>
      </c>
      <c r="AY1149" s="1595"/>
      <c r="AZ1149" s="1595"/>
      <c r="BA1149" s="1595"/>
      <c r="BB1149" s="1595"/>
      <c r="BC1149" s="1595"/>
      <c r="BD1149" s="1595"/>
      <c r="BE1149" s="1595"/>
      <c r="BF1149" s="1595"/>
      <c r="BG1149" s="45"/>
      <c r="BH1149" s="80"/>
      <c r="BI1149" s="80"/>
      <c r="BJ1149" s="80"/>
    </row>
    <row r="1150" spans="1:62" ht="12.95" customHeight="1" x14ac:dyDescent="0.15">
      <c r="A1150" s="1648"/>
      <c r="B1150" s="1649"/>
      <c r="C1150" s="1649"/>
      <c r="D1150" s="1649"/>
      <c r="E1150" s="1649"/>
      <c r="F1150" s="1649"/>
      <c r="G1150" s="1649"/>
      <c r="H1150" s="1722"/>
      <c r="I1150" s="1723"/>
      <c r="J1150" s="1723"/>
      <c r="K1150" s="1723"/>
      <c r="L1150" s="1723"/>
      <c r="M1150" s="1723"/>
      <c r="N1150" s="1724"/>
      <c r="O1150" s="1727"/>
      <c r="P1150" s="1727"/>
      <c r="Q1150" s="1727"/>
      <c r="R1150" s="1727"/>
      <c r="S1150" s="1727"/>
      <c r="T1150" s="1727"/>
      <c r="U1150" s="1727"/>
      <c r="V1150" s="1727"/>
      <c r="W1150" s="1727"/>
      <c r="X1150" s="1727"/>
      <c r="Y1150" s="1727"/>
      <c r="Z1150" s="1727"/>
      <c r="AA1150" s="1727"/>
      <c r="AB1150" s="1727"/>
      <c r="AC1150" s="1727"/>
      <c r="AD1150" s="1727"/>
      <c r="AE1150" s="1592"/>
      <c r="AF1150" s="1593"/>
      <c r="AG1150" s="1593"/>
      <c r="AH1150" s="1593"/>
      <c r="AI1150" s="1593"/>
      <c r="AJ1150" s="1593"/>
      <c r="AK1150" s="1594"/>
      <c r="AL1150" s="1592"/>
      <c r="AM1150" s="1593"/>
      <c r="AN1150" s="1593"/>
      <c r="AO1150" s="1594"/>
      <c r="AP1150" s="1595"/>
      <c r="AQ1150" s="1595"/>
      <c r="AR1150" s="1595"/>
      <c r="AS1150" s="1595"/>
      <c r="AT1150" s="1595"/>
      <c r="AU1150" s="1595"/>
      <c r="AV1150" s="1595"/>
      <c r="AW1150" s="1595"/>
      <c r="AX1150" s="238" t="s">
        <v>386</v>
      </c>
      <c r="AY1150" s="1595"/>
      <c r="AZ1150" s="1595"/>
      <c r="BA1150" s="1595"/>
      <c r="BB1150" s="1595"/>
      <c r="BC1150" s="1595"/>
      <c r="BD1150" s="1595"/>
      <c r="BE1150" s="1595"/>
      <c r="BF1150" s="1595"/>
      <c r="BG1150" s="45"/>
      <c r="BH1150" s="80"/>
      <c r="BI1150" s="80"/>
      <c r="BJ1150" s="80"/>
    </row>
    <row r="1151" spans="1:62" ht="12.95" customHeight="1" x14ac:dyDescent="0.15">
      <c r="A1151" s="1650"/>
      <c r="B1151" s="1651"/>
      <c r="C1151" s="1651"/>
      <c r="D1151" s="1651"/>
      <c r="E1151" s="1651"/>
      <c r="F1151" s="1651"/>
      <c r="G1151" s="1651"/>
      <c r="H1151" s="966"/>
      <c r="I1151" s="967"/>
      <c r="J1151" s="967"/>
      <c r="K1151" s="967"/>
      <c r="L1151" s="967"/>
      <c r="M1151" s="967"/>
      <c r="N1151" s="968"/>
      <c r="O1151" s="1728"/>
      <c r="P1151" s="1728"/>
      <c r="Q1151" s="1728"/>
      <c r="R1151" s="1728"/>
      <c r="S1151" s="1728"/>
      <c r="T1151" s="1728"/>
      <c r="U1151" s="1728"/>
      <c r="V1151" s="1728"/>
      <c r="W1151" s="1728"/>
      <c r="X1151" s="1728"/>
      <c r="Y1151" s="1728"/>
      <c r="Z1151" s="1728"/>
      <c r="AA1151" s="1728"/>
      <c r="AB1151" s="1728"/>
      <c r="AC1151" s="1728"/>
      <c r="AD1151" s="1728"/>
      <c r="AE1151" s="1592"/>
      <c r="AF1151" s="1593"/>
      <c r="AG1151" s="1593"/>
      <c r="AH1151" s="1593"/>
      <c r="AI1151" s="1593"/>
      <c r="AJ1151" s="1593"/>
      <c r="AK1151" s="1594"/>
      <c r="AL1151" s="1592"/>
      <c r="AM1151" s="1593"/>
      <c r="AN1151" s="1593"/>
      <c r="AO1151" s="1594"/>
      <c r="AP1151" s="1595"/>
      <c r="AQ1151" s="1595"/>
      <c r="AR1151" s="1595"/>
      <c r="AS1151" s="1595"/>
      <c r="AT1151" s="1595"/>
      <c r="AU1151" s="1595"/>
      <c r="AV1151" s="1595"/>
      <c r="AW1151" s="1595"/>
      <c r="AX1151" s="238" t="s">
        <v>386</v>
      </c>
      <c r="AY1151" s="1595"/>
      <c r="AZ1151" s="1595"/>
      <c r="BA1151" s="1595"/>
      <c r="BB1151" s="1595"/>
      <c r="BC1151" s="1595"/>
      <c r="BD1151" s="1595"/>
      <c r="BE1151" s="1595"/>
      <c r="BF1151" s="1595"/>
      <c r="BG1151" s="45"/>
      <c r="BH1151" s="80"/>
      <c r="BI1151" s="80"/>
      <c r="BJ1151" s="80"/>
    </row>
    <row r="1152" spans="1:62" ht="14.1" customHeight="1" x14ac:dyDescent="0.15">
      <c r="A1152" s="1688" t="s">
        <v>20</v>
      </c>
      <c r="B1152" s="738"/>
      <c r="C1152" s="738"/>
      <c r="D1152" s="738"/>
      <c r="E1152" s="738"/>
      <c r="F1152" s="738"/>
      <c r="G1152" s="756"/>
      <c r="H1152" s="208" t="s">
        <v>409</v>
      </c>
      <c r="I1152" s="1667" t="str">
        <f>IF(SUM(H1102:N1151)=0," ",SUM(H1102:N1151))</f>
        <v xml:space="preserve"> </v>
      </c>
      <c r="J1152" s="1667"/>
      <c r="K1152" s="1667"/>
      <c r="L1152" s="1667"/>
      <c r="M1152" s="1667"/>
      <c r="N1152" s="209" t="s">
        <v>149</v>
      </c>
      <c r="O1152" s="1729"/>
      <c r="P1152" s="1729"/>
      <c r="Q1152" s="1729"/>
      <c r="R1152" s="1729"/>
      <c r="S1152" s="1729"/>
      <c r="T1152" s="1729"/>
      <c r="U1152" s="1729"/>
      <c r="V1152" s="1729"/>
      <c r="W1152" s="1729"/>
      <c r="X1152" s="1729"/>
      <c r="Y1152" s="1729"/>
      <c r="Z1152" s="1729"/>
      <c r="AA1152" s="1729"/>
      <c r="AB1152" s="1729"/>
      <c r="AC1152" s="1729"/>
      <c r="AD1152" s="1729"/>
      <c r="AE1152" s="1729"/>
      <c r="AF1152" s="1729"/>
      <c r="AG1152" s="1729"/>
      <c r="AH1152" s="1729"/>
      <c r="AI1152" s="1729"/>
      <c r="AJ1152" s="1729"/>
      <c r="AK1152" s="1729"/>
      <c r="AL1152" s="1689" t="str">
        <f>IF(SUM(AL1102:AO1151)=0," ",SUM(AL1102:AO1151))</f>
        <v xml:space="preserve"> </v>
      </c>
      <c r="AM1152" s="1690"/>
      <c r="AN1152" s="1690"/>
      <c r="AO1152" s="1691"/>
      <c r="AP1152" s="1701"/>
      <c r="AQ1152" s="1702"/>
      <c r="AR1152" s="1702"/>
      <c r="AS1152" s="1702"/>
      <c r="AT1152" s="1702"/>
      <c r="AU1152" s="1702"/>
      <c r="AV1152" s="1702"/>
      <c r="AW1152" s="1702"/>
      <c r="AX1152" s="212" t="s">
        <v>409</v>
      </c>
      <c r="AY1152" s="1686">
        <f>(AE1102*AL1102)+(AE1103*AL1103)+(AE1104*AL1104)+(AE1105*AL1105)+(AE1106*AL1106)+(AE1107*AL1107)+(AE1108*AL1108)+(AE1109*AL1109)+(AE1110*AL1110)+(AE1111*AL1111)+(AE1112*AL1112)+(AE1113*AL1113)+(AE1114*AL1114)+(AE1115*AL1115)+(AE1116*AL1116)+(AE1117*AL1117)+(AE1118*AL1118)+(AE1119*AL1119)+(AE1120*AL1120)+(AE1121*AL1121)+(AE1122*AL1122)+(AE1123*AL1123)+(AE1124*AL1124)+(AE1125*AL1125)+(AE1126*AL1126)+(AE1127*AL1127)+(AE1128*AL1128)+(AE1129*AL1129)+(AE1130*AL1130)+(AE1131*AL1131)+(AE1132*AL1132)+(AE1133*AL1133)+(AE1134*AL1134)+(AE1135*AL1135)+(AE1136*AL1136)+(AE1137*AL1137)+(AE1138*AL1138)+(AE1139*AL1139)+(AE1140*AL1140)+(AE1141*AL1141)+(AE1142*AL1142)+(AE1143*AL1143)+(AE1144*AL1144)+(AE1145*AL1145)+(AE1146*AL1146)+(AE1147*AL1147)+(AE1148*AL1148)+(AE1149*AL1149)+(AE1150*AL1150)+(AE1151*AL1151)</f>
        <v>0</v>
      </c>
      <c r="AZ1152" s="1686"/>
      <c r="BA1152" s="1686"/>
      <c r="BB1152" s="1686"/>
      <c r="BC1152" s="1686"/>
      <c r="BD1152" s="1686"/>
      <c r="BE1152" s="1686"/>
      <c r="BF1152" s="215" t="s">
        <v>149</v>
      </c>
      <c r="BG1152" s="42"/>
    </row>
    <row r="1153" spans="1:59" ht="18" customHeight="1" x14ac:dyDescent="0.15">
      <c r="A1153" s="1692" t="s">
        <v>148</v>
      </c>
      <c r="B1153" s="739"/>
      <c r="C1153" s="739"/>
      <c r="D1153" s="739"/>
      <c r="E1153" s="739"/>
      <c r="F1153" s="739"/>
      <c r="G1153" s="1693"/>
      <c r="H1153" s="1694" t="str">
        <f>IF(SUM(I1152)=0," ",SUM('報告書(１葉)'!I59)+SUM(I64)+SUM(I132)+SUM(I200)+SUM(I268)+SUM(I336)+SUM(I404)+SUM(I472)+SUM(I540)+SUM(I608)+SUM(I676)+SUM(I744)+SUM(I812)+SUM(I880)+SUM(I948)+SUM(I1016)+SUM(I1084)+SUM(I1152))</f>
        <v xml:space="preserve"> </v>
      </c>
      <c r="I1153" s="1695"/>
      <c r="J1153" s="1695"/>
      <c r="K1153" s="1695"/>
      <c r="L1153" s="1695"/>
      <c r="M1153" s="1695"/>
      <c r="N1153" s="1696"/>
      <c r="O1153" s="1730"/>
      <c r="P1153" s="1730"/>
      <c r="Q1153" s="1730"/>
      <c r="R1153" s="1730"/>
      <c r="S1153" s="1730"/>
      <c r="T1153" s="1730"/>
      <c r="U1153" s="1730"/>
      <c r="V1153" s="1730"/>
      <c r="W1153" s="1730"/>
      <c r="X1153" s="1730"/>
      <c r="Y1153" s="1730"/>
      <c r="Z1153" s="1730"/>
      <c r="AA1153" s="1730"/>
      <c r="AB1153" s="1730"/>
      <c r="AC1153" s="1730"/>
      <c r="AD1153" s="1730"/>
      <c r="AE1153" s="1730"/>
      <c r="AF1153" s="1730"/>
      <c r="AG1153" s="1730"/>
      <c r="AH1153" s="1730"/>
      <c r="AI1153" s="1730"/>
      <c r="AJ1153" s="1730"/>
      <c r="AK1153" s="1730"/>
      <c r="AL1153" s="1697" t="str">
        <f>IF(SUM(AL1152)=0," ",SUM('報告書(１葉)'!AL59)+SUM(AL64)+SUM(AL132)+SUM(AL200)+SUM(AL268)+SUM(AL336)+SUM(AL404)+SUM(AL472)+SUM(AL540)+SUM(AL608)+SUM(AL676)+SUM(AL744)+SUM(AL812)+SUM(AL880)+SUM(AL948)+SUM(AL1016)+SUM(AL1084)+SUM(AL1152))</f>
        <v xml:space="preserve"> </v>
      </c>
      <c r="AM1153" s="1698"/>
      <c r="AN1153" s="1698"/>
      <c r="AO1153" s="1699"/>
      <c r="AP1153" s="1703"/>
      <c r="AQ1153" s="1704"/>
      <c r="AR1153" s="1704"/>
      <c r="AS1153" s="1704"/>
      <c r="AT1153" s="1704"/>
      <c r="AU1153" s="1704"/>
      <c r="AV1153" s="1704"/>
      <c r="AW1153" s="1704"/>
      <c r="AX1153" s="241"/>
      <c r="AY1153" s="1700" t="str">
        <f>IF(SUM(AY1152)=0," ",SUM('報告書(１葉)'!AY59)+SUM(AY64)+SUM(AY132)+SUM(AY200)+SUM(AY268)+SUM(AY336)+SUM(AY404)+SUM(AY472)+SUM(AY540)+SUM(AY608)+SUM(AY676)+SUM(AY744)+SUM(AY812)+SUM(AY880)+SUM(AY948)+SUM(AY1016)+SUM(AY1084)+SUM(AY1152))</f>
        <v xml:space="preserve"> </v>
      </c>
      <c r="AZ1153" s="1700"/>
      <c r="BA1153" s="1700"/>
      <c r="BB1153" s="1700"/>
      <c r="BC1153" s="1700"/>
      <c r="BD1153" s="1700"/>
      <c r="BE1153" s="1700"/>
      <c r="BF1153" s="242"/>
      <c r="BG1153" s="42"/>
    </row>
    <row r="1154" spans="1:59" ht="10.35" customHeight="1" x14ac:dyDescent="0.15">
      <c r="A1154" s="51" t="s">
        <v>320</v>
      </c>
      <c r="B1154" s="42"/>
      <c r="C1154" s="42"/>
      <c r="D1154" s="42"/>
      <c r="E1154" s="42"/>
      <c r="F1154" s="42"/>
      <c r="G1154" s="42"/>
      <c r="H1154" s="42"/>
      <c r="I1154" s="42"/>
      <c r="J1154" s="42"/>
      <c r="K1154" s="42"/>
      <c r="L1154" s="42"/>
      <c r="M1154" s="42"/>
      <c r="N1154" s="42"/>
      <c r="O1154" s="42"/>
      <c r="P1154" s="42"/>
      <c r="Q1154" s="42"/>
      <c r="R1154" s="42"/>
      <c r="S1154" s="42"/>
      <c r="T1154" s="42"/>
      <c r="U1154" s="42"/>
      <c r="V1154" s="42"/>
      <c r="W1154" s="42"/>
      <c r="X1154" s="42"/>
      <c r="Y1154" s="42"/>
      <c r="Z1154" s="42"/>
      <c r="AA1154" s="42"/>
      <c r="AB1154" s="42"/>
      <c r="AC1154" s="42"/>
      <c r="AD1154" s="42"/>
      <c r="AE1154" s="42"/>
      <c r="AF1154" s="42"/>
      <c r="AG1154" s="42"/>
      <c r="AH1154" s="42"/>
      <c r="AI1154" s="42"/>
      <c r="AJ1154" s="42"/>
      <c r="AK1154" s="42"/>
      <c r="AL1154" s="42"/>
      <c r="AM1154" s="42"/>
      <c r="AN1154" s="42"/>
      <c r="AO1154" s="42"/>
      <c r="AP1154" s="42"/>
      <c r="AQ1154" s="42"/>
      <c r="AR1154" s="42"/>
      <c r="AS1154" s="42"/>
      <c r="AT1154" s="42"/>
      <c r="AU1154" s="42"/>
      <c r="AV1154" s="42"/>
      <c r="AW1154" s="42"/>
      <c r="AX1154" s="42"/>
      <c r="AY1154" s="42"/>
      <c r="AZ1154" s="42"/>
      <c r="BA1154" s="42"/>
      <c r="BB1154" s="42"/>
      <c r="BC1154" s="42"/>
      <c r="BD1154" s="42"/>
      <c r="BE1154" s="42"/>
      <c r="BF1154" s="42"/>
      <c r="BG1154" s="42"/>
    </row>
    <row r="1155" spans="1:59" ht="10.35" customHeight="1" x14ac:dyDescent="0.15">
      <c r="A1155" s="51" t="s">
        <v>485</v>
      </c>
      <c r="B1155" s="42"/>
      <c r="C1155" s="42"/>
      <c r="D1155" s="42"/>
      <c r="E1155" s="42"/>
      <c r="F1155" s="42"/>
      <c r="G1155" s="42"/>
      <c r="H1155" s="42"/>
      <c r="I1155" s="42"/>
      <c r="J1155" s="42"/>
      <c r="K1155" s="42"/>
      <c r="L1155" s="42"/>
      <c r="M1155" s="42"/>
      <c r="N1155" s="42"/>
      <c r="O1155" s="42"/>
      <c r="P1155" s="42"/>
      <c r="Q1155" s="42"/>
      <c r="R1155" s="42"/>
      <c r="S1155" s="42"/>
      <c r="T1155" s="42"/>
      <c r="U1155" s="42"/>
      <c r="V1155" s="42"/>
      <c r="W1155" s="42"/>
      <c r="X1155" s="42"/>
      <c r="Y1155" s="42"/>
      <c r="Z1155" s="42"/>
      <c r="AA1155" s="42"/>
      <c r="AB1155" s="42"/>
      <c r="AC1155" s="42"/>
      <c r="AD1155" s="42"/>
      <c r="AE1155" s="42"/>
      <c r="AF1155" s="42"/>
      <c r="AG1155" s="42"/>
      <c r="AH1155" s="42"/>
      <c r="AI1155" s="42"/>
      <c r="AJ1155" s="42"/>
      <c r="AK1155" s="42"/>
      <c r="AL1155" s="42"/>
      <c r="AM1155" s="42"/>
      <c r="AN1155" s="42"/>
      <c r="AO1155" s="42"/>
      <c r="AP1155" s="42"/>
      <c r="AQ1155" s="42"/>
      <c r="AR1155" s="42"/>
      <c r="AS1155" s="42"/>
      <c r="AT1155" s="42"/>
      <c r="AU1155" s="42"/>
      <c r="AV1155" s="42"/>
      <c r="AW1155" s="42"/>
      <c r="AX1155" s="42"/>
      <c r="AY1155" s="42"/>
      <c r="AZ1155" s="42"/>
      <c r="BA1155" s="42"/>
      <c r="BB1155" s="42"/>
      <c r="BC1155" s="42"/>
      <c r="BD1155" s="42"/>
      <c r="BE1155" s="42"/>
      <c r="BF1155" s="42"/>
      <c r="BG1155" s="42"/>
    </row>
    <row r="1156" spans="1:59" ht="10.35" customHeight="1" x14ac:dyDescent="0.15">
      <c r="A1156" s="51" t="s">
        <v>187</v>
      </c>
      <c r="B1156" s="42"/>
      <c r="C1156" s="42"/>
      <c r="D1156" s="42"/>
      <c r="E1156" s="42"/>
      <c r="F1156" s="42"/>
      <c r="G1156" s="42"/>
      <c r="H1156" s="42"/>
      <c r="I1156" s="42"/>
      <c r="J1156" s="42"/>
      <c r="K1156" s="42"/>
      <c r="L1156" s="42"/>
      <c r="M1156" s="42"/>
      <c r="N1156" s="42"/>
      <c r="O1156" s="42"/>
      <c r="P1156" s="42"/>
      <c r="Q1156" s="42"/>
      <c r="R1156" s="42"/>
      <c r="S1156" s="42"/>
      <c r="T1156" s="42"/>
      <c r="U1156" s="42"/>
      <c r="V1156" s="42"/>
      <c r="W1156" s="42"/>
      <c r="X1156" s="42"/>
      <c r="Y1156" s="42"/>
      <c r="Z1156" s="42"/>
      <c r="AA1156" s="42"/>
      <c r="AB1156" s="42"/>
      <c r="AC1156" s="42"/>
      <c r="AD1156" s="42"/>
      <c r="AE1156" s="42"/>
      <c r="AF1156" s="42"/>
      <c r="AG1156" s="42"/>
      <c r="AH1156" s="42"/>
      <c r="AI1156" s="42"/>
      <c r="AJ1156" s="42"/>
      <c r="AK1156" s="42"/>
      <c r="AL1156" s="42"/>
      <c r="AM1156" s="42"/>
      <c r="AN1156" s="42"/>
      <c r="AO1156" s="42"/>
      <c r="AP1156" s="42"/>
      <c r="AQ1156" s="42"/>
      <c r="AR1156" s="42"/>
      <c r="AS1156" s="42"/>
      <c r="AT1156" s="42"/>
      <c r="AU1156" s="42"/>
      <c r="AV1156" s="42"/>
      <c r="AW1156" s="42"/>
      <c r="AX1156" s="42"/>
      <c r="AY1156" s="42"/>
      <c r="AZ1156" s="42"/>
      <c r="BA1156" s="42"/>
      <c r="BB1156" s="42"/>
      <c r="BC1156" s="42"/>
      <c r="BD1156" s="42"/>
      <c r="BE1156" s="42"/>
      <c r="BF1156" s="42"/>
      <c r="BG1156" s="42"/>
    </row>
    <row r="1157" spans="1:59" ht="9.9499999999999993" customHeight="1" x14ac:dyDescent="0.15">
      <c r="A1157" s="40" t="s">
        <v>482</v>
      </c>
      <c r="B1157" s="42"/>
      <c r="C1157" s="42"/>
      <c r="D1157" s="42"/>
      <c r="E1157" s="42"/>
      <c r="F1157" s="42"/>
      <c r="G1157" s="42"/>
      <c r="H1157" s="42"/>
      <c r="I1157" s="42"/>
      <c r="J1157" s="42"/>
      <c r="K1157" s="42"/>
      <c r="L1157" s="42"/>
      <c r="M1157" s="42"/>
      <c r="N1157" s="42"/>
      <c r="O1157" s="42"/>
      <c r="P1157" s="42"/>
      <c r="Q1157" s="42"/>
      <c r="R1157" s="42"/>
      <c r="S1157" s="42"/>
      <c r="T1157" s="42"/>
      <c r="U1157" s="42"/>
      <c r="V1157" s="42"/>
      <c r="W1157" s="42"/>
      <c r="X1157" s="42"/>
      <c r="Y1157" s="42"/>
      <c r="Z1157" s="42"/>
      <c r="AA1157" s="41"/>
      <c r="AB1157" s="42"/>
      <c r="AC1157" s="42"/>
      <c r="AD1157" s="42"/>
      <c r="AE1157" s="41"/>
      <c r="AF1157" s="42"/>
      <c r="AG1157" s="42"/>
      <c r="AH1157" s="42"/>
      <c r="AI1157" s="42"/>
      <c r="AJ1157" s="42"/>
      <c r="AK1157" s="42"/>
      <c r="AL1157" s="42"/>
      <c r="AM1157" s="42"/>
      <c r="AN1157" s="42"/>
      <c r="AO1157" s="42"/>
      <c r="AP1157" s="42"/>
      <c r="AQ1157" s="42"/>
      <c r="AR1157" s="42"/>
      <c r="AS1157" s="42"/>
      <c r="AT1157" s="42"/>
      <c r="AU1157" s="42"/>
      <c r="AV1157" s="42"/>
      <c r="AW1157" s="42"/>
      <c r="AX1157" s="42"/>
      <c r="AY1157" s="42"/>
      <c r="AZ1157" s="42"/>
      <c r="BA1157" s="42"/>
      <c r="BB1157" s="42"/>
      <c r="BC1157" s="42"/>
      <c r="BD1157" s="42"/>
      <c r="BE1157" s="42"/>
      <c r="BF1157" s="42"/>
      <c r="BG1157" s="42"/>
    </row>
    <row r="1158" spans="1:59" ht="9.9499999999999993" customHeight="1" x14ac:dyDescent="0.15">
      <c r="A1158" s="40"/>
      <c r="B1158" s="42"/>
      <c r="C1158" s="42"/>
      <c r="D1158" s="42"/>
      <c r="E1158" s="42"/>
      <c r="F1158" s="42"/>
      <c r="G1158" s="42"/>
      <c r="H1158" s="42"/>
      <c r="I1158" s="42"/>
      <c r="J1158" s="42"/>
      <c r="K1158" s="42"/>
      <c r="L1158" s="42"/>
      <c r="M1158" s="42"/>
      <c r="N1158" s="42"/>
      <c r="O1158" s="42"/>
      <c r="P1158" s="42"/>
      <c r="Q1158" s="42"/>
      <c r="R1158" s="42"/>
      <c r="S1158" s="42"/>
      <c r="T1158" s="42"/>
      <c r="U1158" s="42"/>
      <c r="V1158" s="42"/>
      <c r="W1158" s="42"/>
      <c r="X1158" s="42"/>
      <c r="Y1158" s="42"/>
      <c r="Z1158" s="42"/>
      <c r="AA1158" s="41"/>
      <c r="AB1158" s="42"/>
      <c r="AC1158" s="42"/>
      <c r="AD1158" s="42"/>
      <c r="AE1158" s="41"/>
      <c r="AF1158" s="42"/>
      <c r="AG1158" s="42"/>
      <c r="AH1158" s="42"/>
      <c r="AI1158" s="42"/>
      <c r="AJ1158" s="42"/>
      <c r="AK1158" s="42"/>
      <c r="AL1158" s="42"/>
      <c r="AM1158" s="42"/>
      <c r="AN1158" s="42"/>
      <c r="AO1158" s="42"/>
      <c r="AP1158" s="42"/>
      <c r="AQ1158" s="42"/>
      <c r="AR1158" s="42"/>
      <c r="AS1158" s="42"/>
      <c r="AT1158" s="42"/>
      <c r="AU1158" s="42"/>
      <c r="AV1158" s="42"/>
      <c r="AW1158" s="42"/>
      <c r="AX1158" s="42"/>
      <c r="AY1158" s="42"/>
      <c r="AZ1158" s="42"/>
      <c r="BA1158" s="42"/>
      <c r="BB1158" s="42"/>
      <c r="BC1158" s="42"/>
      <c r="BD1158" s="42"/>
      <c r="BE1158" s="42"/>
      <c r="BF1158" s="42"/>
      <c r="BG1158" s="42"/>
    </row>
    <row r="1159" spans="1:59" ht="9.9499999999999993" customHeight="1" x14ac:dyDescent="0.15">
      <c r="A1159" s="42"/>
      <c r="B1159" s="42"/>
      <c r="C1159" s="42"/>
      <c r="D1159" s="42"/>
      <c r="E1159" s="42"/>
      <c r="F1159" s="42"/>
      <c r="G1159" s="42"/>
      <c r="H1159" s="42"/>
      <c r="I1159" s="42"/>
      <c r="J1159" s="42"/>
      <c r="K1159" s="42"/>
      <c r="L1159" s="42"/>
      <c r="M1159" s="42"/>
      <c r="N1159" s="42"/>
      <c r="O1159" s="42"/>
      <c r="P1159" s="42"/>
      <c r="Q1159" s="42"/>
      <c r="R1159" s="42"/>
      <c r="S1159" s="42"/>
      <c r="T1159" s="42"/>
      <c r="U1159" s="42"/>
      <c r="V1159" s="42"/>
      <c r="W1159" s="42"/>
      <c r="X1159" s="42"/>
      <c r="Y1159" s="42"/>
      <c r="Z1159" s="42"/>
      <c r="AA1159" s="42"/>
      <c r="AB1159" s="42"/>
      <c r="AC1159" s="42"/>
      <c r="AD1159" s="42"/>
      <c r="AE1159" s="42"/>
      <c r="AF1159" s="42"/>
      <c r="AG1159" s="42"/>
      <c r="AH1159" s="42"/>
      <c r="AI1159" s="42"/>
      <c r="AJ1159" s="42"/>
      <c r="AK1159" s="42"/>
      <c r="AL1159" s="42"/>
      <c r="AM1159" s="42"/>
      <c r="AN1159" s="42"/>
      <c r="AO1159" s="42"/>
      <c r="AP1159" s="42"/>
      <c r="AQ1159" s="42"/>
      <c r="AR1159" s="42"/>
      <c r="AS1159" s="42"/>
      <c r="AT1159" s="42"/>
      <c r="AU1159" s="42"/>
      <c r="AV1159" s="42"/>
      <c r="AW1159" s="42"/>
      <c r="AX1159" s="42"/>
      <c r="AY1159" s="42"/>
      <c r="AZ1159" s="42"/>
      <c r="BA1159" s="42"/>
      <c r="BB1159" s="42"/>
      <c r="BC1159" s="42"/>
      <c r="BD1159" s="42"/>
      <c r="BE1159" s="42"/>
      <c r="BF1159" s="42"/>
      <c r="BG1159" s="42"/>
    </row>
    <row r="1160" spans="1:59" ht="9.9499999999999993" customHeight="1" x14ac:dyDescent="0.15">
      <c r="A1160" s="41"/>
      <c r="B1160" s="41"/>
      <c r="C1160" s="41"/>
      <c r="D1160" s="41"/>
      <c r="E1160" s="41"/>
      <c r="F1160" s="41"/>
      <c r="G1160" s="41"/>
      <c r="H1160" s="41"/>
      <c r="I1160" s="41"/>
      <c r="J1160" s="41"/>
      <c r="K1160" s="41"/>
      <c r="L1160" s="41"/>
      <c r="M1160" s="41"/>
      <c r="N1160" s="1705" t="s">
        <v>198</v>
      </c>
      <c r="O1160" s="1706"/>
      <c r="P1160" s="1706"/>
      <c r="Q1160" s="1706"/>
      <c r="R1160" s="1706"/>
      <c r="S1160" s="1706"/>
      <c r="T1160" s="1706"/>
      <c r="U1160" s="1706"/>
      <c r="V1160" s="1706"/>
      <c r="W1160" s="1706"/>
      <c r="X1160" s="1706"/>
      <c r="Y1160" s="1706"/>
      <c r="Z1160" s="1706"/>
      <c r="AA1160" s="1706"/>
      <c r="AB1160" s="1706"/>
      <c r="AC1160" s="1706"/>
      <c r="AD1160" s="1706"/>
      <c r="AE1160" s="1706"/>
      <c r="AF1160" s="1706"/>
      <c r="AG1160" s="1706"/>
      <c r="AH1160" s="1706"/>
      <c r="AI1160" s="1706"/>
      <c r="AJ1160" s="1706"/>
      <c r="AK1160" s="1706"/>
      <c r="AL1160" s="1706"/>
      <c r="AM1160" s="1706"/>
      <c r="AN1160" s="1706"/>
      <c r="AO1160" s="1706"/>
      <c r="AP1160" s="1706"/>
      <c r="AQ1160" s="1706"/>
      <c r="AR1160" s="1706"/>
      <c r="AS1160" s="1706"/>
      <c r="AT1160" s="1706"/>
      <c r="AU1160" s="1706"/>
      <c r="AV1160" s="42"/>
      <c r="AW1160" s="42"/>
      <c r="AX1160" s="42"/>
      <c r="AY1160" s="42"/>
      <c r="AZ1160" s="42"/>
      <c r="BA1160" s="42"/>
      <c r="BB1160" s="42"/>
      <c r="BC1160" s="42"/>
      <c r="BD1160" s="42"/>
      <c r="BE1160" s="42"/>
      <c r="BF1160" s="42"/>
      <c r="BG1160" s="42"/>
    </row>
    <row r="1161" spans="1:59" ht="9.9499999999999993" customHeight="1" x14ac:dyDescent="0.15">
      <c r="A1161" s="41"/>
      <c r="B1161" s="41"/>
      <c r="C1161" s="41"/>
      <c r="D1161" s="41"/>
      <c r="E1161" s="41"/>
      <c r="F1161" s="41"/>
      <c r="G1161" s="41"/>
      <c r="H1161" s="41"/>
      <c r="I1161" s="41"/>
      <c r="J1161" s="41"/>
      <c r="K1161" s="41"/>
      <c r="L1161" s="41"/>
      <c r="M1161" s="41"/>
      <c r="N1161" s="1706"/>
      <c r="O1161" s="1706"/>
      <c r="P1161" s="1706"/>
      <c r="Q1161" s="1706"/>
      <c r="R1161" s="1706"/>
      <c r="S1161" s="1706"/>
      <c r="T1161" s="1706"/>
      <c r="U1161" s="1706"/>
      <c r="V1161" s="1706"/>
      <c r="W1161" s="1706"/>
      <c r="X1161" s="1706"/>
      <c r="Y1161" s="1706"/>
      <c r="Z1161" s="1706"/>
      <c r="AA1161" s="1706"/>
      <c r="AB1161" s="1706"/>
      <c r="AC1161" s="1706"/>
      <c r="AD1161" s="1706"/>
      <c r="AE1161" s="1706"/>
      <c r="AF1161" s="1706"/>
      <c r="AG1161" s="1706"/>
      <c r="AH1161" s="1706"/>
      <c r="AI1161" s="1706"/>
      <c r="AJ1161" s="1706"/>
      <c r="AK1161" s="1706"/>
      <c r="AL1161" s="1706"/>
      <c r="AM1161" s="1706"/>
      <c r="AN1161" s="1706"/>
      <c r="AO1161" s="1706"/>
      <c r="AP1161" s="1706"/>
      <c r="AQ1161" s="1706"/>
      <c r="AR1161" s="1706"/>
      <c r="AS1161" s="1706"/>
      <c r="AT1161" s="1706"/>
      <c r="AU1161" s="1706"/>
      <c r="AV1161" s="42"/>
      <c r="AW1161" s="42"/>
      <c r="AX1161" s="42"/>
      <c r="AY1161" s="42"/>
      <c r="AZ1161" s="42"/>
      <c r="BA1161" s="42"/>
      <c r="BB1161" s="42"/>
      <c r="BC1161" s="42"/>
      <c r="BD1161" s="42"/>
      <c r="BE1161" s="42"/>
      <c r="BF1161" s="42"/>
      <c r="BG1161" s="42"/>
    </row>
    <row r="1162" spans="1:59" ht="9.9499999999999993" customHeight="1" x14ac:dyDescent="0.15">
      <c r="A1162" s="41"/>
      <c r="B1162" s="41"/>
      <c r="C1162" s="41"/>
      <c r="D1162" s="41"/>
      <c r="E1162" s="41"/>
      <c r="F1162" s="41"/>
      <c r="G1162" s="41"/>
      <c r="H1162" s="41"/>
      <c r="I1162" s="41"/>
      <c r="J1162" s="41"/>
      <c r="K1162" s="41"/>
      <c r="L1162" s="41"/>
      <c r="M1162" s="41"/>
      <c r="N1162" s="41"/>
      <c r="O1162" s="41"/>
      <c r="P1162" s="41"/>
      <c r="Q1162" s="41"/>
      <c r="R1162" s="41"/>
      <c r="S1162" s="41"/>
      <c r="T1162" s="41"/>
      <c r="U1162" s="41"/>
      <c r="V1162" s="41"/>
      <c r="W1162" s="41"/>
      <c r="X1162" s="41"/>
      <c r="Y1162" s="41"/>
      <c r="Z1162" s="41"/>
      <c r="AA1162" s="41"/>
      <c r="AB1162" s="41"/>
      <c r="AC1162" s="41"/>
      <c r="AD1162" s="41"/>
      <c r="AE1162" s="41"/>
      <c r="AF1162" s="41"/>
      <c r="AG1162" s="41"/>
      <c r="AH1162" s="41"/>
      <c r="AI1162" s="41"/>
      <c r="AJ1162" s="41"/>
      <c r="AK1162" s="41"/>
      <c r="AL1162" s="41"/>
      <c r="AM1162" s="41"/>
      <c r="AN1162" s="41"/>
      <c r="AO1162" s="41"/>
      <c r="AP1162" s="41"/>
      <c r="AQ1162" s="42"/>
      <c r="AR1162" s="42"/>
      <c r="AS1162" s="42"/>
      <c r="AT1162" s="42"/>
      <c r="AU1162" s="42"/>
      <c r="AV1162" s="42"/>
      <c r="AW1162" s="42"/>
      <c r="AX1162" s="42"/>
      <c r="AY1162" s="42"/>
      <c r="AZ1162" s="42"/>
      <c r="BA1162" s="42"/>
      <c r="BB1162" s="214" t="s">
        <v>389</v>
      </c>
      <c r="BC1162" s="42"/>
      <c r="BD1162" s="42"/>
      <c r="BE1162" s="42"/>
      <c r="BF1162" s="42"/>
      <c r="BG1162" s="42"/>
    </row>
    <row r="1163" spans="1:59" ht="12" customHeight="1" x14ac:dyDescent="0.15">
      <c r="A1163" s="1399" t="s">
        <v>483</v>
      </c>
      <c r="B1163" s="1400"/>
      <c r="C1163" s="1400"/>
      <c r="D1163" s="1400"/>
      <c r="E1163" s="1400"/>
      <c r="F1163" s="1400"/>
      <c r="G1163" s="1400"/>
      <c r="H1163" s="1400"/>
      <c r="I1163" s="1400"/>
      <c r="J1163" s="1400"/>
      <c r="K1163" s="1400"/>
      <c r="L1163" s="1400"/>
      <c r="M1163" s="1400"/>
      <c r="N1163" s="1401"/>
      <c r="O1163" s="1710">
        <f>IF(ISBLANK('報告書(１葉)'!AH11)," ",'報告書(１葉)'!AH11)</f>
        <v>0</v>
      </c>
      <c r="P1163" s="1711"/>
      <c r="Q1163" s="1711"/>
      <c r="R1163" s="1711"/>
      <c r="S1163" s="1711"/>
      <c r="T1163" s="1711"/>
      <c r="U1163" s="1711"/>
      <c r="V1163" s="1711"/>
      <c r="W1163" s="1711"/>
      <c r="X1163" s="1711"/>
      <c r="Y1163" s="1711"/>
      <c r="Z1163" s="1711"/>
      <c r="AA1163" s="1711"/>
      <c r="AB1163" s="1711"/>
      <c r="AC1163" s="1711"/>
      <c r="AD1163" s="1711"/>
      <c r="AE1163" s="1711"/>
      <c r="AF1163" s="1711"/>
      <c r="AG1163" s="1711"/>
      <c r="AH1163" s="1711"/>
      <c r="AI1163" s="1711"/>
      <c r="AJ1163" s="1711"/>
      <c r="AK1163" s="1711"/>
      <c r="AL1163" s="1711"/>
      <c r="AM1163" s="1711"/>
      <c r="AN1163" s="1711"/>
      <c r="AO1163" s="1711"/>
      <c r="AP1163" s="1711"/>
      <c r="AQ1163" s="1711"/>
      <c r="AR1163" s="1711"/>
      <c r="AS1163" s="1711"/>
      <c r="AT1163" s="1711"/>
      <c r="AU1163" s="1711"/>
      <c r="AV1163" s="1711"/>
      <c r="AW1163" s="1711"/>
      <c r="AX1163" s="1711"/>
      <c r="AY1163" s="1711"/>
      <c r="AZ1163" s="1711"/>
      <c r="BA1163" s="1711"/>
      <c r="BB1163" s="1711"/>
      <c r="BC1163" s="1711"/>
      <c r="BD1163" s="1711"/>
      <c r="BE1163" s="1711"/>
      <c r="BF1163" s="1712"/>
      <c r="BG1163" s="42"/>
    </row>
    <row r="1164" spans="1:59" ht="12" customHeight="1" x14ac:dyDescent="0.15">
      <c r="A1164" s="1402"/>
      <c r="B1164" s="1403"/>
      <c r="C1164" s="1403"/>
      <c r="D1164" s="1403"/>
      <c r="E1164" s="1403"/>
      <c r="F1164" s="1403"/>
      <c r="G1164" s="1403"/>
      <c r="H1164" s="1403"/>
      <c r="I1164" s="1403"/>
      <c r="J1164" s="1403"/>
      <c r="K1164" s="1403"/>
      <c r="L1164" s="1403"/>
      <c r="M1164" s="1403"/>
      <c r="N1164" s="1404"/>
      <c r="O1164" s="1713"/>
      <c r="P1164" s="1714"/>
      <c r="Q1164" s="1714"/>
      <c r="R1164" s="1714"/>
      <c r="S1164" s="1714"/>
      <c r="T1164" s="1714"/>
      <c r="U1164" s="1714"/>
      <c r="V1164" s="1714"/>
      <c r="W1164" s="1714"/>
      <c r="X1164" s="1714"/>
      <c r="Y1164" s="1714"/>
      <c r="Z1164" s="1714"/>
      <c r="AA1164" s="1714"/>
      <c r="AB1164" s="1714"/>
      <c r="AC1164" s="1714"/>
      <c r="AD1164" s="1714"/>
      <c r="AE1164" s="1714"/>
      <c r="AF1164" s="1714"/>
      <c r="AG1164" s="1714"/>
      <c r="AH1164" s="1714"/>
      <c r="AI1164" s="1714"/>
      <c r="AJ1164" s="1714"/>
      <c r="AK1164" s="1714"/>
      <c r="AL1164" s="1714"/>
      <c r="AM1164" s="1714"/>
      <c r="AN1164" s="1714"/>
      <c r="AO1164" s="1714"/>
      <c r="AP1164" s="1714"/>
      <c r="AQ1164" s="1714"/>
      <c r="AR1164" s="1714"/>
      <c r="AS1164" s="1714"/>
      <c r="AT1164" s="1714"/>
      <c r="AU1164" s="1714"/>
      <c r="AV1164" s="1714"/>
      <c r="AW1164" s="1714"/>
      <c r="AX1164" s="1714"/>
      <c r="AY1164" s="1714"/>
      <c r="AZ1164" s="1714"/>
      <c r="BA1164" s="1714"/>
      <c r="BB1164" s="1714"/>
      <c r="BC1164" s="1714"/>
      <c r="BD1164" s="1714"/>
      <c r="BE1164" s="1714"/>
      <c r="BF1164" s="1715"/>
      <c r="BG1164" s="42"/>
    </row>
    <row r="1165" spans="1:59" ht="12" customHeight="1" x14ac:dyDescent="0.15">
      <c r="A1165" s="1707"/>
      <c r="B1165" s="1708"/>
      <c r="C1165" s="1708"/>
      <c r="D1165" s="1708"/>
      <c r="E1165" s="1708"/>
      <c r="F1165" s="1708"/>
      <c r="G1165" s="1708"/>
      <c r="H1165" s="1708"/>
      <c r="I1165" s="1708"/>
      <c r="J1165" s="1708"/>
      <c r="K1165" s="1708"/>
      <c r="L1165" s="1708"/>
      <c r="M1165" s="1708"/>
      <c r="N1165" s="1709"/>
      <c r="O1165" s="1716"/>
      <c r="P1165" s="1717"/>
      <c r="Q1165" s="1717"/>
      <c r="R1165" s="1717"/>
      <c r="S1165" s="1717"/>
      <c r="T1165" s="1717"/>
      <c r="U1165" s="1717"/>
      <c r="V1165" s="1717"/>
      <c r="W1165" s="1717"/>
      <c r="X1165" s="1717"/>
      <c r="Y1165" s="1717"/>
      <c r="Z1165" s="1717"/>
      <c r="AA1165" s="1717"/>
      <c r="AB1165" s="1717"/>
      <c r="AC1165" s="1717"/>
      <c r="AD1165" s="1717"/>
      <c r="AE1165" s="1717"/>
      <c r="AF1165" s="1717"/>
      <c r="AG1165" s="1717"/>
      <c r="AH1165" s="1717"/>
      <c r="AI1165" s="1717"/>
      <c r="AJ1165" s="1717"/>
      <c r="AK1165" s="1717"/>
      <c r="AL1165" s="1717"/>
      <c r="AM1165" s="1717"/>
      <c r="AN1165" s="1717"/>
      <c r="AO1165" s="1717"/>
      <c r="AP1165" s="1717"/>
      <c r="AQ1165" s="1717"/>
      <c r="AR1165" s="1717"/>
      <c r="AS1165" s="1717"/>
      <c r="AT1165" s="1717"/>
      <c r="AU1165" s="1717"/>
      <c r="AV1165" s="1717"/>
      <c r="AW1165" s="1717"/>
      <c r="AX1165" s="1717"/>
      <c r="AY1165" s="1717"/>
      <c r="AZ1165" s="1717"/>
      <c r="BA1165" s="1717"/>
      <c r="BB1165" s="1717"/>
      <c r="BC1165" s="1717"/>
      <c r="BD1165" s="1717"/>
      <c r="BE1165" s="1717"/>
      <c r="BF1165" s="1718"/>
      <c r="BG1165" s="42"/>
    </row>
    <row r="1166" spans="1:59" ht="8.4499999999999993" customHeight="1" x14ac:dyDescent="0.15">
      <c r="A1166" s="1719" t="s">
        <v>484</v>
      </c>
      <c r="B1166" s="1575"/>
      <c r="C1166" s="1575"/>
      <c r="D1166" s="1575"/>
      <c r="E1166" s="1575"/>
      <c r="F1166" s="1575"/>
      <c r="G1166" s="1575"/>
      <c r="H1166" s="1575"/>
      <c r="I1166" s="1575"/>
      <c r="J1166" s="1575"/>
      <c r="K1166" s="1575"/>
      <c r="L1166" s="1575"/>
      <c r="M1166" s="1575"/>
      <c r="N1166" s="1576"/>
      <c r="O1166" s="1574" t="s">
        <v>372</v>
      </c>
      <c r="P1166" s="1575"/>
      <c r="Q1166" s="1575"/>
      <c r="R1166" s="1575"/>
      <c r="S1166" s="1575"/>
      <c r="T1166" s="1575"/>
      <c r="U1166" s="1575"/>
      <c r="V1166" s="1575"/>
      <c r="W1166" s="1575"/>
      <c r="X1166" s="1575"/>
      <c r="Y1166" s="1575"/>
      <c r="Z1166" s="1575"/>
      <c r="AA1166" s="1575"/>
      <c r="AB1166" s="1575"/>
      <c r="AC1166" s="1575"/>
      <c r="AD1166" s="1576"/>
      <c r="AE1166" s="1581" t="s">
        <v>478</v>
      </c>
      <c r="AF1166" s="1582"/>
      <c r="AG1166" s="1582"/>
      <c r="AH1166" s="1582"/>
      <c r="AI1166" s="1582"/>
      <c r="AJ1166" s="1582"/>
      <c r="AK1166" s="1582"/>
      <c r="AL1166" s="1582"/>
      <c r="AM1166" s="1582"/>
      <c r="AN1166" s="1582"/>
      <c r="AO1166" s="1582"/>
      <c r="AP1166" s="1582"/>
      <c r="AQ1166" s="1582"/>
      <c r="AR1166" s="1582"/>
      <c r="AS1166" s="1582"/>
      <c r="AT1166" s="1582"/>
      <c r="AU1166" s="1582"/>
      <c r="AV1166" s="1582"/>
      <c r="AW1166" s="1582"/>
      <c r="AX1166" s="1582"/>
      <c r="AY1166" s="1582"/>
      <c r="AZ1166" s="1582"/>
      <c r="BA1166" s="1582"/>
      <c r="BB1166" s="1582"/>
      <c r="BC1166" s="1582"/>
      <c r="BD1166" s="1582"/>
      <c r="BE1166" s="1582"/>
      <c r="BF1166" s="1583"/>
      <c r="BG1166" s="42"/>
    </row>
    <row r="1167" spans="1:59" ht="8.4499999999999993" customHeight="1" x14ac:dyDescent="0.15">
      <c r="A1167" s="1720"/>
      <c r="B1167" s="1422"/>
      <c r="C1167" s="1422"/>
      <c r="D1167" s="1422"/>
      <c r="E1167" s="1422"/>
      <c r="F1167" s="1422"/>
      <c r="G1167" s="1422"/>
      <c r="H1167" s="1422"/>
      <c r="I1167" s="1422"/>
      <c r="J1167" s="1422"/>
      <c r="K1167" s="1422"/>
      <c r="L1167" s="1422"/>
      <c r="M1167" s="1422"/>
      <c r="N1167" s="1577"/>
      <c r="O1167" s="1421"/>
      <c r="P1167" s="1422"/>
      <c r="Q1167" s="1422"/>
      <c r="R1167" s="1422"/>
      <c r="S1167" s="1422"/>
      <c r="T1167" s="1422"/>
      <c r="U1167" s="1422"/>
      <c r="V1167" s="1422"/>
      <c r="W1167" s="1422"/>
      <c r="X1167" s="1422"/>
      <c r="Y1167" s="1422"/>
      <c r="Z1167" s="1422"/>
      <c r="AA1167" s="1422"/>
      <c r="AB1167" s="1422"/>
      <c r="AC1167" s="1422"/>
      <c r="AD1167" s="1577"/>
      <c r="AE1167" s="1584"/>
      <c r="AF1167" s="1585"/>
      <c r="AG1167" s="1585"/>
      <c r="AH1167" s="1585"/>
      <c r="AI1167" s="1585"/>
      <c r="AJ1167" s="1585"/>
      <c r="AK1167" s="1585"/>
      <c r="AL1167" s="1585"/>
      <c r="AM1167" s="1585"/>
      <c r="AN1167" s="1585"/>
      <c r="AO1167" s="1585"/>
      <c r="AP1167" s="1585"/>
      <c r="AQ1167" s="1585"/>
      <c r="AR1167" s="1585"/>
      <c r="AS1167" s="1585"/>
      <c r="AT1167" s="1585"/>
      <c r="AU1167" s="1585"/>
      <c r="AV1167" s="1585"/>
      <c r="AW1167" s="1585"/>
      <c r="AX1167" s="1585"/>
      <c r="AY1167" s="1585"/>
      <c r="AZ1167" s="1585"/>
      <c r="BA1167" s="1585"/>
      <c r="BB1167" s="1585"/>
      <c r="BC1167" s="1585"/>
      <c r="BD1167" s="1585"/>
      <c r="BE1167" s="1585"/>
      <c r="BF1167" s="1586"/>
      <c r="BG1167" s="42"/>
    </row>
    <row r="1168" spans="1:59" ht="8.4499999999999993" customHeight="1" x14ac:dyDescent="0.15">
      <c r="A1168" s="1721"/>
      <c r="B1168" s="1579"/>
      <c r="C1168" s="1579"/>
      <c r="D1168" s="1579"/>
      <c r="E1168" s="1579"/>
      <c r="F1168" s="1579"/>
      <c r="G1168" s="1579"/>
      <c r="H1168" s="1579"/>
      <c r="I1168" s="1579"/>
      <c r="J1168" s="1579"/>
      <c r="K1168" s="1579"/>
      <c r="L1168" s="1579"/>
      <c r="M1168" s="1579"/>
      <c r="N1168" s="1580"/>
      <c r="O1168" s="1421"/>
      <c r="P1168" s="1422"/>
      <c r="Q1168" s="1422"/>
      <c r="R1168" s="1422"/>
      <c r="S1168" s="1422"/>
      <c r="T1168" s="1422"/>
      <c r="U1168" s="1422"/>
      <c r="V1168" s="1422"/>
      <c r="W1168" s="1422"/>
      <c r="X1168" s="1422"/>
      <c r="Y1168" s="1422"/>
      <c r="Z1168" s="1422"/>
      <c r="AA1168" s="1422"/>
      <c r="AB1168" s="1422"/>
      <c r="AC1168" s="1422"/>
      <c r="AD1168" s="1577"/>
      <c r="AE1168" s="1587"/>
      <c r="AF1168" s="1588"/>
      <c r="AG1168" s="1588"/>
      <c r="AH1168" s="1588"/>
      <c r="AI1168" s="1588"/>
      <c r="AJ1168" s="1588"/>
      <c r="AK1168" s="1588"/>
      <c r="AL1168" s="1588"/>
      <c r="AM1168" s="1588"/>
      <c r="AN1168" s="1588"/>
      <c r="AO1168" s="1588"/>
      <c r="AP1168" s="1588"/>
      <c r="AQ1168" s="1588"/>
      <c r="AR1168" s="1588"/>
      <c r="AS1168" s="1588"/>
      <c r="AT1168" s="1588"/>
      <c r="AU1168" s="1588"/>
      <c r="AV1168" s="1588"/>
      <c r="AW1168" s="1588"/>
      <c r="AX1168" s="1588"/>
      <c r="AY1168" s="1588"/>
      <c r="AZ1168" s="1588"/>
      <c r="BA1168" s="1588"/>
      <c r="BB1168" s="1588"/>
      <c r="BC1168" s="1588"/>
      <c r="BD1168" s="1588"/>
      <c r="BE1168" s="1588"/>
      <c r="BF1168" s="1589"/>
      <c r="BG1168" s="42"/>
    </row>
    <row r="1169" spans="1:62" ht="12.95" customHeight="1" x14ac:dyDescent="0.15">
      <c r="A1169" s="1568" t="s">
        <v>470</v>
      </c>
      <c r="B1169" s="1569"/>
      <c r="C1169" s="1569"/>
      <c r="D1169" s="1569"/>
      <c r="E1169" s="1569"/>
      <c r="F1169" s="1569"/>
      <c r="G1169" s="1570"/>
      <c r="H1169" s="431" t="s">
        <v>472</v>
      </c>
      <c r="I1169" s="431"/>
      <c r="J1169" s="431"/>
      <c r="K1169" s="431"/>
      <c r="L1169" s="431"/>
      <c r="M1169" s="431"/>
      <c r="N1169" s="431"/>
      <c r="O1169" s="1578"/>
      <c r="P1169" s="1579"/>
      <c r="Q1169" s="1579"/>
      <c r="R1169" s="1579"/>
      <c r="S1169" s="1579"/>
      <c r="T1169" s="1579"/>
      <c r="U1169" s="1579"/>
      <c r="V1169" s="1579"/>
      <c r="W1169" s="1579"/>
      <c r="X1169" s="1579"/>
      <c r="Y1169" s="1579"/>
      <c r="Z1169" s="1579"/>
      <c r="AA1169" s="1579"/>
      <c r="AB1169" s="1579"/>
      <c r="AC1169" s="1579"/>
      <c r="AD1169" s="1580"/>
      <c r="AE1169" s="431" t="s">
        <v>167</v>
      </c>
      <c r="AF1169" s="431"/>
      <c r="AG1169" s="431"/>
      <c r="AH1169" s="431"/>
      <c r="AI1169" s="431"/>
      <c r="AJ1169" s="431"/>
      <c r="AK1169" s="431"/>
      <c r="AL1169" s="431" t="s">
        <v>473</v>
      </c>
      <c r="AM1169" s="431"/>
      <c r="AN1169" s="431"/>
      <c r="AO1169" s="431"/>
      <c r="AP1169" s="1571" t="s">
        <v>475</v>
      </c>
      <c r="AQ1169" s="1569"/>
      <c r="AR1169" s="1569"/>
      <c r="AS1169" s="1569"/>
      <c r="AT1169" s="1569"/>
      <c r="AU1169" s="1569"/>
      <c r="AV1169" s="1569"/>
      <c r="AW1169" s="1569"/>
      <c r="AX1169" s="1572"/>
      <c r="AY1169" s="1572"/>
      <c r="AZ1169" s="1572"/>
      <c r="BA1169" s="1572"/>
      <c r="BB1169" s="1572"/>
      <c r="BC1169" s="1572"/>
      <c r="BD1169" s="1572"/>
      <c r="BE1169" s="1572"/>
      <c r="BF1169" s="1573"/>
      <c r="BG1169" s="42"/>
    </row>
    <row r="1170" spans="1:62" ht="12.95" customHeight="1" x14ac:dyDescent="0.15">
      <c r="A1170" s="1641"/>
      <c r="B1170" s="1642"/>
      <c r="C1170" s="1642"/>
      <c r="D1170" s="1642"/>
      <c r="E1170" s="1642"/>
      <c r="F1170" s="1642"/>
      <c r="G1170" s="1642"/>
      <c r="H1170" s="963"/>
      <c r="I1170" s="964"/>
      <c r="J1170" s="964"/>
      <c r="K1170" s="964"/>
      <c r="L1170" s="964"/>
      <c r="M1170" s="964"/>
      <c r="N1170" s="965"/>
      <c r="O1170" s="1725"/>
      <c r="P1170" s="1725"/>
      <c r="Q1170" s="1725"/>
      <c r="R1170" s="1725"/>
      <c r="S1170" s="1725"/>
      <c r="T1170" s="1725"/>
      <c r="U1170" s="1725"/>
      <c r="V1170" s="1725"/>
      <c r="W1170" s="1725"/>
      <c r="X1170" s="1725"/>
      <c r="Y1170" s="1725"/>
      <c r="Z1170" s="1725"/>
      <c r="AA1170" s="1725"/>
      <c r="AB1170" s="1725"/>
      <c r="AC1170" s="1725"/>
      <c r="AD1170" s="1725"/>
      <c r="AE1170" s="1590"/>
      <c r="AF1170" s="1591"/>
      <c r="AG1170" s="1591"/>
      <c r="AH1170" s="1591"/>
      <c r="AI1170" s="1591"/>
      <c r="AJ1170" s="1591"/>
      <c r="AK1170" s="1591"/>
      <c r="AL1170" s="1592"/>
      <c r="AM1170" s="1593"/>
      <c r="AN1170" s="1593"/>
      <c r="AO1170" s="1594"/>
      <c r="AP1170" s="1595"/>
      <c r="AQ1170" s="1595"/>
      <c r="AR1170" s="1595"/>
      <c r="AS1170" s="1595"/>
      <c r="AT1170" s="1595"/>
      <c r="AU1170" s="1595"/>
      <c r="AV1170" s="1595"/>
      <c r="AW1170" s="1595"/>
      <c r="AX1170" s="238" t="s">
        <v>386</v>
      </c>
      <c r="AY1170" s="1595"/>
      <c r="AZ1170" s="1595"/>
      <c r="BA1170" s="1595"/>
      <c r="BB1170" s="1595"/>
      <c r="BC1170" s="1595"/>
      <c r="BD1170" s="1595"/>
      <c r="BE1170" s="1595"/>
      <c r="BF1170" s="1595"/>
      <c r="BG1170" s="45"/>
      <c r="BH1170" s="80"/>
      <c r="BI1170" s="80"/>
      <c r="BJ1170" s="80"/>
    </row>
    <row r="1171" spans="1:62" ht="12.95" customHeight="1" x14ac:dyDescent="0.15">
      <c r="A1171" s="1643"/>
      <c r="B1171" s="1644"/>
      <c r="C1171" s="1644"/>
      <c r="D1171" s="1644"/>
      <c r="E1171" s="1644"/>
      <c r="F1171" s="1644"/>
      <c r="G1171" s="1644"/>
      <c r="H1171" s="1722"/>
      <c r="I1171" s="1723"/>
      <c r="J1171" s="1723"/>
      <c r="K1171" s="1723"/>
      <c r="L1171" s="1723"/>
      <c r="M1171" s="1723"/>
      <c r="N1171" s="1724"/>
      <c r="O1171" s="1726"/>
      <c r="P1171" s="1726"/>
      <c r="Q1171" s="1726"/>
      <c r="R1171" s="1726"/>
      <c r="S1171" s="1726"/>
      <c r="T1171" s="1726"/>
      <c r="U1171" s="1726"/>
      <c r="V1171" s="1726"/>
      <c r="W1171" s="1726"/>
      <c r="X1171" s="1726"/>
      <c r="Y1171" s="1726"/>
      <c r="Z1171" s="1726"/>
      <c r="AA1171" s="1726"/>
      <c r="AB1171" s="1726"/>
      <c r="AC1171" s="1726"/>
      <c r="AD1171" s="1726"/>
      <c r="AE1171" s="1592"/>
      <c r="AF1171" s="1593"/>
      <c r="AG1171" s="1593"/>
      <c r="AH1171" s="1593"/>
      <c r="AI1171" s="1593"/>
      <c r="AJ1171" s="1593"/>
      <c r="AK1171" s="1593"/>
      <c r="AL1171" s="1592"/>
      <c r="AM1171" s="1593"/>
      <c r="AN1171" s="1593"/>
      <c r="AO1171" s="1594"/>
      <c r="AP1171" s="1595"/>
      <c r="AQ1171" s="1595"/>
      <c r="AR1171" s="1595"/>
      <c r="AS1171" s="1595"/>
      <c r="AT1171" s="1595"/>
      <c r="AU1171" s="1595"/>
      <c r="AV1171" s="1595"/>
      <c r="AW1171" s="1595"/>
      <c r="AX1171" s="238" t="s">
        <v>386</v>
      </c>
      <c r="AY1171" s="1595"/>
      <c r="AZ1171" s="1595"/>
      <c r="BA1171" s="1595"/>
      <c r="BB1171" s="1595"/>
      <c r="BC1171" s="1595"/>
      <c r="BD1171" s="1595"/>
      <c r="BE1171" s="1595"/>
      <c r="BF1171" s="1595"/>
      <c r="BG1171" s="45"/>
      <c r="BH1171" s="80"/>
      <c r="BI1171" s="80"/>
      <c r="BJ1171" s="80"/>
    </row>
    <row r="1172" spans="1:62" ht="12.95" customHeight="1" x14ac:dyDescent="0.15">
      <c r="A1172" s="1643"/>
      <c r="B1172" s="1644"/>
      <c r="C1172" s="1644"/>
      <c r="D1172" s="1644"/>
      <c r="E1172" s="1644"/>
      <c r="F1172" s="1644"/>
      <c r="G1172" s="1644"/>
      <c r="H1172" s="1722"/>
      <c r="I1172" s="1723"/>
      <c r="J1172" s="1723"/>
      <c r="K1172" s="1723"/>
      <c r="L1172" s="1723"/>
      <c r="M1172" s="1723"/>
      <c r="N1172" s="1724"/>
      <c r="O1172" s="1726"/>
      <c r="P1172" s="1726"/>
      <c r="Q1172" s="1726"/>
      <c r="R1172" s="1726"/>
      <c r="S1172" s="1726"/>
      <c r="T1172" s="1726"/>
      <c r="U1172" s="1726"/>
      <c r="V1172" s="1726"/>
      <c r="W1172" s="1726"/>
      <c r="X1172" s="1726"/>
      <c r="Y1172" s="1726"/>
      <c r="Z1172" s="1726"/>
      <c r="AA1172" s="1726"/>
      <c r="AB1172" s="1726"/>
      <c r="AC1172" s="1726"/>
      <c r="AD1172" s="1726"/>
      <c r="AE1172" s="1592"/>
      <c r="AF1172" s="1593"/>
      <c r="AG1172" s="1593"/>
      <c r="AH1172" s="1593"/>
      <c r="AI1172" s="1593"/>
      <c r="AJ1172" s="1593"/>
      <c r="AK1172" s="1593"/>
      <c r="AL1172" s="1592"/>
      <c r="AM1172" s="1593"/>
      <c r="AN1172" s="1593"/>
      <c r="AO1172" s="1594"/>
      <c r="AP1172" s="1595"/>
      <c r="AQ1172" s="1595"/>
      <c r="AR1172" s="1595"/>
      <c r="AS1172" s="1595"/>
      <c r="AT1172" s="1595"/>
      <c r="AU1172" s="1595"/>
      <c r="AV1172" s="1595"/>
      <c r="AW1172" s="1595"/>
      <c r="AX1172" s="238" t="s">
        <v>386</v>
      </c>
      <c r="AY1172" s="1595"/>
      <c r="AZ1172" s="1595"/>
      <c r="BA1172" s="1595"/>
      <c r="BB1172" s="1595"/>
      <c r="BC1172" s="1595"/>
      <c r="BD1172" s="1595"/>
      <c r="BE1172" s="1595"/>
      <c r="BF1172" s="1595"/>
      <c r="BG1172" s="45"/>
      <c r="BH1172" s="80"/>
      <c r="BI1172" s="80"/>
      <c r="BJ1172" s="80"/>
    </row>
    <row r="1173" spans="1:62" ht="12.95" customHeight="1" x14ac:dyDescent="0.15">
      <c r="A1173" s="1648"/>
      <c r="B1173" s="1649"/>
      <c r="C1173" s="1649"/>
      <c r="D1173" s="1649"/>
      <c r="E1173" s="1649"/>
      <c r="F1173" s="1649"/>
      <c r="G1173" s="1649"/>
      <c r="H1173" s="1722"/>
      <c r="I1173" s="1723"/>
      <c r="J1173" s="1723"/>
      <c r="K1173" s="1723"/>
      <c r="L1173" s="1723"/>
      <c r="M1173" s="1723"/>
      <c r="N1173" s="1724"/>
      <c r="O1173" s="1727"/>
      <c r="P1173" s="1727"/>
      <c r="Q1173" s="1727"/>
      <c r="R1173" s="1727"/>
      <c r="S1173" s="1727"/>
      <c r="T1173" s="1727"/>
      <c r="U1173" s="1727"/>
      <c r="V1173" s="1727"/>
      <c r="W1173" s="1727"/>
      <c r="X1173" s="1727"/>
      <c r="Y1173" s="1727"/>
      <c r="Z1173" s="1727"/>
      <c r="AA1173" s="1727"/>
      <c r="AB1173" s="1727"/>
      <c r="AC1173" s="1727"/>
      <c r="AD1173" s="1727"/>
      <c r="AE1173" s="1592"/>
      <c r="AF1173" s="1593"/>
      <c r="AG1173" s="1593"/>
      <c r="AH1173" s="1593"/>
      <c r="AI1173" s="1593"/>
      <c r="AJ1173" s="1593"/>
      <c r="AK1173" s="1593"/>
      <c r="AL1173" s="1592"/>
      <c r="AM1173" s="1593"/>
      <c r="AN1173" s="1593"/>
      <c r="AO1173" s="1594"/>
      <c r="AP1173" s="1595"/>
      <c r="AQ1173" s="1595"/>
      <c r="AR1173" s="1595"/>
      <c r="AS1173" s="1595"/>
      <c r="AT1173" s="1595"/>
      <c r="AU1173" s="1595"/>
      <c r="AV1173" s="1595"/>
      <c r="AW1173" s="1595"/>
      <c r="AX1173" s="238" t="s">
        <v>386</v>
      </c>
      <c r="AY1173" s="1595"/>
      <c r="AZ1173" s="1595"/>
      <c r="BA1173" s="1595"/>
      <c r="BB1173" s="1595"/>
      <c r="BC1173" s="1595"/>
      <c r="BD1173" s="1595"/>
      <c r="BE1173" s="1595"/>
      <c r="BF1173" s="1595"/>
      <c r="BG1173" s="45"/>
      <c r="BH1173" s="80"/>
      <c r="BI1173" s="80"/>
      <c r="BJ1173" s="80"/>
    </row>
    <row r="1174" spans="1:62" ht="12.95" customHeight="1" x14ac:dyDescent="0.15">
      <c r="A1174" s="1650"/>
      <c r="B1174" s="1651"/>
      <c r="C1174" s="1651"/>
      <c r="D1174" s="1651"/>
      <c r="E1174" s="1651"/>
      <c r="F1174" s="1651"/>
      <c r="G1174" s="1651"/>
      <c r="H1174" s="966"/>
      <c r="I1174" s="967"/>
      <c r="J1174" s="967"/>
      <c r="K1174" s="967"/>
      <c r="L1174" s="967"/>
      <c r="M1174" s="967"/>
      <c r="N1174" s="968"/>
      <c r="O1174" s="1728"/>
      <c r="P1174" s="1728"/>
      <c r="Q1174" s="1728"/>
      <c r="R1174" s="1728"/>
      <c r="S1174" s="1728"/>
      <c r="T1174" s="1728"/>
      <c r="U1174" s="1728"/>
      <c r="V1174" s="1728"/>
      <c r="W1174" s="1728"/>
      <c r="X1174" s="1728"/>
      <c r="Y1174" s="1728"/>
      <c r="Z1174" s="1728"/>
      <c r="AA1174" s="1728"/>
      <c r="AB1174" s="1728"/>
      <c r="AC1174" s="1728"/>
      <c r="AD1174" s="1728"/>
      <c r="AE1174" s="1592"/>
      <c r="AF1174" s="1593"/>
      <c r="AG1174" s="1593"/>
      <c r="AH1174" s="1593"/>
      <c r="AI1174" s="1593"/>
      <c r="AJ1174" s="1593"/>
      <c r="AK1174" s="1593"/>
      <c r="AL1174" s="1592"/>
      <c r="AM1174" s="1593"/>
      <c r="AN1174" s="1593"/>
      <c r="AO1174" s="1594"/>
      <c r="AP1174" s="1595"/>
      <c r="AQ1174" s="1595"/>
      <c r="AR1174" s="1595"/>
      <c r="AS1174" s="1595"/>
      <c r="AT1174" s="1595"/>
      <c r="AU1174" s="1595"/>
      <c r="AV1174" s="1595"/>
      <c r="AW1174" s="1595"/>
      <c r="AX1174" s="238" t="s">
        <v>386</v>
      </c>
      <c r="AY1174" s="1595"/>
      <c r="AZ1174" s="1595"/>
      <c r="BA1174" s="1595"/>
      <c r="BB1174" s="1595"/>
      <c r="BC1174" s="1595"/>
      <c r="BD1174" s="1595"/>
      <c r="BE1174" s="1595"/>
      <c r="BF1174" s="1595"/>
      <c r="BG1174" s="45"/>
      <c r="BH1174" s="80"/>
      <c r="BI1174" s="80"/>
      <c r="BJ1174" s="80"/>
    </row>
    <row r="1175" spans="1:62" ht="12.95" customHeight="1" x14ac:dyDescent="0.15">
      <c r="A1175" s="1641"/>
      <c r="B1175" s="1642"/>
      <c r="C1175" s="1642"/>
      <c r="D1175" s="1642"/>
      <c r="E1175" s="1642"/>
      <c r="F1175" s="1642"/>
      <c r="G1175" s="1642"/>
      <c r="H1175" s="963"/>
      <c r="I1175" s="964"/>
      <c r="J1175" s="964"/>
      <c r="K1175" s="964"/>
      <c r="L1175" s="964"/>
      <c r="M1175" s="964"/>
      <c r="N1175" s="965"/>
      <c r="O1175" s="1725"/>
      <c r="P1175" s="1725"/>
      <c r="Q1175" s="1725"/>
      <c r="R1175" s="1725"/>
      <c r="S1175" s="1725"/>
      <c r="T1175" s="1725"/>
      <c r="U1175" s="1725"/>
      <c r="V1175" s="1725"/>
      <c r="W1175" s="1725"/>
      <c r="X1175" s="1725"/>
      <c r="Y1175" s="1725"/>
      <c r="Z1175" s="1725"/>
      <c r="AA1175" s="1725"/>
      <c r="AB1175" s="1725"/>
      <c r="AC1175" s="1725"/>
      <c r="AD1175" s="1725"/>
      <c r="AE1175" s="1592"/>
      <c r="AF1175" s="1593"/>
      <c r="AG1175" s="1593"/>
      <c r="AH1175" s="1593"/>
      <c r="AI1175" s="1593"/>
      <c r="AJ1175" s="1593"/>
      <c r="AK1175" s="1594"/>
      <c r="AL1175" s="1592"/>
      <c r="AM1175" s="1593"/>
      <c r="AN1175" s="1593"/>
      <c r="AO1175" s="1594"/>
      <c r="AP1175" s="1595"/>
      <c r="AQ1175" s="1595"/>
      <c r="AR1175" s="1595"/>
      <c r="AS1175" s="1595"/>
      <c r="AT1175" s="1595"/>
      <c r="AU1175" s="1595"/>
      <c r="AV1175" s="1595"/>
      <c r="AW1175" s="1595"/>
      <c r="AX1175" s="238" t="s">
        <v>386</v>
      </c>
      <c r="AY1175" s="1595"/>
      <c r="AZ1175" s="1595"/>
      <c r="BA1175" s="1595"/>
      <c r="BB1175" s="1595"/>
      <c r="BC1175" s="1595"/>
      <c r="BD1175" s="1595"/>
      <c r="BE1175" s="1595"/>
      <c r="BF1175" s="1595"/>
      <c r="BG1175" s="45"/>
      <c r="BH1175" s="80"/>
      <c r="BI1175" s="80"/>
      <c r="BJ1175" s="80"/>
    </row>
    <row r="1176" spans="1:62" ht="12.95" customHeight="1" x14ac:dyDescent="0.15">
      <c r="A1176" s="1643"/>
      <c r="B1176" s="1644"/>
      <c r="C1176" s="1644"/>
      <c r="D1176" s="1644"/>
      <c r="E1176" s="1644"/>
      <c r="F1176" s="1644"/>
      <c r="G1176" s="1644"/>
      <c r="H1176" s="1722"/>
      <c r="I1176" s="1723"/>
      <c r="J1176" s="1723"/>
      <c r="K1176" s="1723"/>
      <c r="L1176" s="1723"/>
      <c r="M1176" s="1723"/>
      <c r="N1176" s="1724"/>
      <c r="O1176" s="1726"/>
      <c r="P1176" s="1726"/>
      <c r="Q1176" s="1726"/>
      <c r="R1176" s="1726"/>
      <c r="S1176" s="1726"/>
      <c r="T1176" s="1726"/>
      <c r="U1176" s="1726"/>
      <c r="V1176" s="1726"/>
      <c r="W1176" s="1726"/>
      <c r="X1176" s="1726"/>
      <c r="Y1176" s="1726"/>
      <c r="Z1176" s="1726"/>
      <c r="AA1176" s="1726"/>
      <c r="AB1176" s="1726"/>
      <c r="AC1176" s="1726"/>
      <c r="AD1176" s="1726"/>
      <c r="AE1176" s="1592"/>
      <c r="AF1176" s="1593"/>
      <c r="AG1176" s="1593"/>
      <c r="AH1176" s="1593"/>
      <c r="AI1176" s="1593"/>
      <c r="AJ1176" s="1593"/>
      <c r="AK1176" s="1594"/>
      <c r="AL1176" s="1592"/>
      <c r="AM1176" s="1593"/>
      <c r="AN1176" s="1593"/>
      <c r="AO1176" s="1594"/>
      <c r="AP1176" s="1595"/>
      <c r="AQ1176" s="1595"/>
      <c r="AR1176" s="1595"/>
      <c r="AS1176" s="1595"/>
      <c r="AT1176" s="1595"/>
      <c r="AU1176" s="1595"/>
      <c r="AV1176" s="1595"/>
      <c r="AW1176" s="1595"/>
      <c r="AX1176" s="238" t="s">
        <v>386</v>
      </c>
      <c r="AY1176" s="1595"/>
      <c r="AZ1176" s="1595"/>
      <c r="BA1176" s="1595"/>
      <c r="BB1176" s="1595"/>
      <c r="BC1176" s="1595"/>
      <c r="BD1176" s="1595"/>
      <c r="BE1176" s="1595"/>
      <c r="BF1176" s="1595"/>
      <c r="BG1176" s="45"/>
      <c r="BH1176" s="80"/>
      <c r="BI1176" s="80"/>
      <c r="BJ1176" s="80"/>
    </row>
    <row r="1177" spans="1:62" ht="12.95" customHeight="1" x14ac:dyDescent="0.15">
      <c r="A1177" s="1643"/>
      <c r="B1177" s="1644"/>
      <c r="C1177" s="1644"/>
      <c r="D1177" s="1644"/>
      <c r="E1177" s="1644"/>
      <c r="F1177" s="1644"/>
      <c r="G1177" s="1644"/>
      <c r="H1177" s="1722"/>
      <c r="I1177" s="1723"/>
      <c r="J1177" s="1723"/>
      <c r="K1177" s="1723"/>
      <c r="L1177" s="1723"/>
      <c r="M1177" s="1723"/>
      <c r="N1177" s="1724"/>
      <c r="O1177" s="1726"/>
      <c r="P1177" s="1726"/>
      <c r="Q1177" s="1726"/>
      <c r="R1177" s="1726"/>
      <c r="S1177" s="1726"/>
      <c r="T1177" s="1726"/>
      <c r="U1177" s="1726"/>
      <c r="V1177" s="1726"/>
      <c r="W1177" s="1726"/>
      <c r="X1177" s="1726"/>
      <c r="Y1177" s="1726"/>
      <c r="Z1177" s="1726"/>
      <c r="AA1177" s="1726"/>
      <c r="AB1177" s="1726"/>
      <c r="AC1177" s="1726"/>
      <c r="AD1177" s="1726"/>
      <c r="AE1177" s="1592"/>
      <c r="AF1177" s="1593"/>
      <c r="AG1177" s="1593"/>
      <c r="AH1177" s="1593"/>
      <c r="AI1177" s="1593"/>
      <c r="AJ1177" s="1593"/>
      <c r="AK1177" s="1594"/>
      <c r="AL1177" s="1592"/>
      <c r="AM1177" s="1593"/>
      <c r="AN1177" s="1593"/>
      <c r="AO1177" s="1594"/>
      <c r="AP1177" s="1595"/>
      <c r="AQ1177" s="1595"/>
      <c r="AR1177" s="1595"/>
      <c r="AS1177" s="1595"/>
      <c r="AT1177" s="1595"/>
      <c r="AU1177" s="1595"/>
      <c r="AV1177" s="1595"/>
      <c r="AW1177" s="1595"/>
      <c r="AX1177" s="238" t="s">
        <v>386</v>
      </c>
      <c r="AY1177" s="1595"/>
      <c r="AZ1177" s="1595"/>
      <c r="BA1177" s="1595"/>
      <c r="BB1177" s="1595"/>
      <c r="BC1177" s="1595"/>
      <c r="BD1177" s="1595"/>
      <c r="BE1177" s="1595"/>
      <c r="BF1177" s="1595"/>
      <c r="BG1177" s="45"/>
      <c r="BH1177" s="80"/>
      <c r="BI1177" s="80"/>
      <c r="BJ1177" s="80"/>
    </row>
    <row r="1178" spans="1:62" ht="12.95" customHeight="1" x14ac:dyDescent="0.15">
      <c r="A1178" s="1648"/>
      <c r="B1178" s="1649"/>
      <c r="C1178" s="1649"/>
      <c r="D1178" s="1649"/>
      <c r="E1178" s="1649"/>
      <c r="F1178" s="1649"/>
      <c r="G1178" s="1649"/>
      <c r="H1178" s="1722"/>
      <c r="I1178" s="1723"/>
      <c r="J1178" s="1723"/>
      <c r="K1178" s="1723"/>
      <c r="L1178" s="1723"/>
      <c r="M1178" s="1723"/>
      <c r="N1178" s="1724"/>
      <c r="O1178" s="1727"/>
      <c r="P1178" s="1727"/>
      <c r="Q1178" s="1727"/>
      <c r="R1178" s="1727"/>
      <c r="S1178" s="1727"/>
      <c r="T1178" s="1727"/>
      <c r="U1178" s="1727"/>
      <c r="V1178" s="1727"/>
      <c r="W1178" s="1727"/>
      <c r="X1178" s="1727"/>
      <c r="Y1178" s="1727"/>
      <c r="Z1178" s="1727"/>
      <c r="AA1178" s="1727"/>
      <c r="AB1178" s="1727"/>
      <c r="AC1178" s="1727"/>
      <c r="AD1178" s="1727"/>
      <c r="AE1178" s="1592"/>
      <c r="AF1178" s="1593"/>
      <c r="AG1178" s="1593"/>
      <c r="AH1178" s="1593"/>
      <c r="AI1178" s="1593"/>
      <c r="AJ1178" s="1593"/>
      <c r="AK1178" s="1594"/>
      <c r="AL1178" s="1592"/>
      <c r="AM1178" s="1593"/>
      <c r="AN1178" s="1593"/>
      <c r="AO1178" s="1594"/>
      <c r="AP1178" s="1595"/>
      <c r="AQ1178" s="1595"/>
      <c r="AR1178" s="1595"/>
      <c r="AS1178" s="1595"/>
      <c r="AT1178" s="1595"/>
      <c r="AU1178" s="1595"/>
      <c r="AV1178" s="1595"/>
      <c r="AW1178" s="1595"/>
      <c r="AX1178" s="238" t="s">
        <v>386</v>
      </c>
      <c r="AY1178" s="1595"/>
      <c r="AZ1178" s="1595"/>
      <c r="BA1178" s="1595"/>
      <c r="BB1178" s="1595"/>
      <c r="BC1178" s="1595"/>
      <c r="BD1178" s="1595"/>
      <c r="BE1178" s="1595"/>
      <c r="BF1178" s="1595"/>
      <c r="BG1178" s="45"/>
      <c r="BH1178" s="80"/>
      <c r="BI1178" s="80"/>
      <c r="BJ1178" s="80"/>
    </row>
    <row r="1179" spans="1:62" ht="12.95" customHeight="1" x14ac:dyDescent="0.15">
      <c r="A1179" s="1650"/>
      <c r="B1179" s="1651"/>
      <c r="C1179" s="1651"/>
      <c r="D1179" s="1651"/>
      <c r="E1179" s="1651"/>
      <c r="F1179" s="1651"/>
      <c r="G1179" s="1651"/>
      <c r="H1179" s="966"/>
      <c r="I1179" s="967"/>
      <c r="J1179" s="967"/>
      <c r="K1179" s="967"/>
      <c r="L1179" s="967"/>
      <c r="M1179" s="967"/>
      <c r="N1179" s="968"/>
      <c r="O1179" s="1728"/>
      <c r="P1179" s="1728"/>
      <c r="Q1179" s="1728"/>
      <c r="R1179" s="1728"/>
      <c r="S1179" s="1728"/>
      <c r="T1179" s="1728"/>
      <c r="U1179" s="1728"/>
      <c r="V1179" s="1728"/>
      <c r="W1179" s="1728"/>
      <c r="X1179" s="1728"/>
      <c r="Y1179" s="1728"/>
      <c r="Z1179" s="1728"/>
      <c r="AA1179" s="1728"/>
      <c r="AB1179" s="1728"/>
      <c r="AC1179" s="1728"/>
      <c r="AD1179" s="1728"/>
      <c r="AE1179" s="1592"/>
      <c r="AF1179" s="1593"/>
      <c r="AG1179" s="1593"/>
      <c r="AH1179" s="1593"/>
      <c r="AI1179" s="1593"/>
      <c r="AJ1179" s="1593"/>
      <c r="AK1179" s="1594"/>
      <c r="AL1179" s="1592"/>
      <c r="AM1179" s="1593"/>
      <c r="AN1179" s="1593"/>
      <c r="AO1179" s="1594"/>
      <c r="AP1179" s="1595"/>
      <c r="AQ1179" s="1595"/>
      <c r="AR1179" s="1595"/>
      <c r="AS1179" s="1595"/>
      <c r="AT1179" s="1595"/>
      <c r="AU1179" s="1595"/>
      <c r="AV1179" s="1595"/>
      <c r="AW1179" s="1595"/>
      <c r="AX1179" s="238" t="s">
        <v>386</v>
      </c>
      <c r="AY1179" s="1595"/>
      <c r="AZ1179" s="1595"/>
      <c r="BA1179" s="1595"/>
      <c r="BB1179" s="1595"/>
      <c r="BC1179" s="1595"/>
      <c r="BD1179" s="1595"/>
      <c r="BE1179" s="1595"/>
      <c r="BF1179" s="1595"/>
      <c r="BG1179" s="45"/>
      <c r="BH1179" s="80"/>
      <c r="BI1179" s="80"/>
      <c r="BJ1179" s="80"/>
    </row>
    <row r="1180" spans="1:62" ht="12.95" customHeight="1" x14ac:dyDescent="0.15">
      <c r="A1180" s="1641"/>
      <c r="B1180" s="1642"/>
      <c r="C1180" s="1642"/>
      <c r="D1180" s="1642"/>
      <c r="E1180" s="1642"/>
      <c r="F1180" s="1642"/>
      <c r="G1180" s="1642"/>
      <c r="H1180" s="963"/>
      <c r="I1180" s="964"/>
      <c r="J1180" s="964"/>
      <c r="K1180" s="964"/>
      <c r="L1180" s="964"/>
      <c r="M1180" s="964"/>
      <c r="N1180" s="965"/>
      <c r="O1180" s="1725"/>
      <c r="P1180" s="1725"/>
      <c r="Q1180" s="1725"/>
      <c r="R1180" s="1725"/>
      <c r="S1180" s="1725"/>
      <c r="T1180" s="1725"/>
      <c r="U1180" s="1725"/>
      <c r="V1180" s="1725"/>
      <c r="W1180" s="1725"/>
      <c r="X1180" s="1725"/>
      <c r="Y1180" s="1725"/>
      <c r="Z1180" s="1725"/>
      <c r="AA1180" s="1725"/>
      <c r="AB1180" s="1725"/>
      <c r="AC1180" s="1725"/>
      <c r="AD1180" s="1725"/>
      <c r="AE1180" s="1592"/>
      <c r="AF1180" s="1593"/>
      <c r="AG1180" s="1593"/>
      <c r="AH1180" s="1593"/>
      <c r="AI1180" s="1593"/>
      <c r="AJ1180" s="1593"/>
      <c r="AK1180" s="1594"/>
      <c r="AL1180" s="1592"/>
      <c r="AM1180" s="1593"/>
      <c r="AN1180" s="1593"/>
      <c r="AO1180" s="1594"/>
      <c r="AP1180" s="1595"/>
      <c r="AQ1180" s="1595"/>
      <c r="AR1180" s="1595"/>
      <c r="AS1180" s="1595"/>
      <c r="AT1180" s="1595"/>
      <c r="AU1180" s="1595"/>
      <c r="AV1180" s="1595"/>
      <c r="AW1180" s="1595"/>
      <c r="AX1180" s="238" t="s">
        <v>386</v>
      </c>
      <c r="AY1180" s="1595"/>
      <c r="AZ1180" s="1595"/>
      <c r="BA1180" s="1595"/>
      <c r="BB1180" s="1595"/>
      <c r="BC1180" s="1595"/>
      <c r="BD1180" s="1595"/>
      <c r="BE1180" s="1595"/>
      <c r="BF1180" s="1595"/>
      <c r="BG1180" s="45"/>
      <c r="BH1180" s="80"/>
      <c r="BI1180" s="80"/>
      <c r="BJ1180" s="80"/>
    </row>
    <row r="1181" spans="1:62" ht="12.95" customHeight="1" x14ac:dyDescent="0.15">
      <c r="A1181" s="1643"/>
      <c r="B1181" s="1644"/>
      <c r="C1181" s="1644"/>
      <c r="D1181" s="1644"/>
      <c r="E1181" s="1644"/>
      <c r="F1181" s="1644"/>
      <c r="G1181" s="1644"/>
      <c r="H1181" s="1722"/>
      <c r="I1181" s="1723"/>
      <c r="J1181" s="1723"/>
      <c r="K1181" s="1723"/>
      <c r="L1181" s="1723"/>
      <c r="M1181" s="1723"/>
      <c r="N1181" s="1724"/>
      <c r="O1181" s="1726"/>
      <c r="P1181" s="1726"/>
      <c r="Q1181" s="1726"/>
      <c r="R1181" s="1726"/>
      <c r="S1181" s="1726"/>
      <c r="T1181" s="1726"/>
      <c r="U1181" s="1726"/>
      <c r="V1181" s="1726"/>
      <c r="W1181" s="1726"/>
      <c r="X1181" s="1726"/>
      <c r="Y1181" s="1726"/>
      <c r="Z1181" s="1726"/>
      <c r="AA1181" s="1726"/>
      <c r="AB1181" s="1726"/>
      <c r="AC1181" s="1726"/>
      <c r="AD1181" s="1726"/>
      <c r="AE1181" s="1592"/>
      <c r="AF1181" s="1593"/>
      <c r="AG1181" s="1593"/>
      <c r="AH1181" s="1593"/>
      <c r="AI1181" s="1593"/>
      <c r="AJ1181" s="1593"/>
      <c r="AK1181" s="1594"/>
      <c r="AL1181" s="1592"/>
      <c r="AM1181" s="1593"/>
      <c r="AN1181" s="1593"/>
      <c r="AO1181" s="1594"/>
      <c r="AP1181" s="1595"/>
      <c r="AQ1181" s="1595"/>
      <c r="AR1181" s="1595"/>
      <c r="AS1181" s="1595"/>
      <c r="AT1181" s="1595"/>
      <c r="AU1181" s="1595"/>
      <c r="AV1181" s="1595"/>
      <c r="AW1181" s="1595"/>
      <c r="AX1181" s="238" t="s">
        <v>386</v>
      </c>
      <c r="AY1181" s="1595"/>
      <c r="AZ1181" s="1595"/>
      <c r="BA1181" s="1595"/>
      <c r="BB1181" s="1595"/>
      <c r="BC1181" s="1595"/>
      <c r="BD1181" s="1595"/>
      <c r="BE1181" s="1595"/>
      <c r="BF1181" s="1595"/>
      <c r="BG1181" s="45"/>
      <c r="BH1181" s="80"/>
      <c r="BI1181" s="80"/>
      <c r="BJ1181" s="80"/>
    </row>
    <row r="1182" spans="1:62" ht="12.95" customHeight="1" x14ac:dyDescent="0.15">
      <c r="A1182" s="1643"/>
      <c r="B1182" s="1644"/>
      <c r="C1182" s="1644"/>
      <c r="D1182" s="1644"/>
      <c r="E1182" s="1644"/>
      <c r="F1182" s="1644"/>
      <c r="G1182" s="1644"/>
      <c r="H1182" s="1722"/>
      <c r="I1182" s="1723"/>
      <c r="J1182" s="1723"/>
      <c r="K1182" s="1723"/>
      <c r="L1182" s="1723"/>
      <c r="M1182" s="1723"/>
      <c r="N1182" s="1724"/>
      <c r="O1182" s="1726"/>
      <c r="P1182" s="1726"/>
      <c r="Q1182" s="1726"/>
      <c r="R1182" s="1726"/>
      <c r="S1182" s="1726"/>
      <c r="T1182" s="1726"/>
      <c r="U1182" s="1726"/>
      <c r="V1182" s="1726"/>
      <c r="W1182" s="1726"/>
      <c r="X1182" s="1726"/>
      <c r="Y1182" s="1726"/>
      <c r="Z1182" s="1726"/>
      <c r="AA1182" s="1726"/>
      <c r="AB1182" s="1726"/>
      <c r="AC1182" s="1726"/>
      <c r="AD1182" s="1726"/>
      <c r="AE1182" s="1592"/>
      <c r="AF1182" s="1593"/>
      <c r="AG1182" s="1593"/>
      <c r="AH1182" s="1593"/>
      <c r="AI1182" s="1593"/>
      <c r="AJ1182" s="1593"/>
      <c r="AK1182" s="1594"/>
      <c r="AL1182" s="1592"/>
      <c r="AM1182" s="1593"/>
      <c r="AN1182" s="1593"/>
      <c r="AO1182" s="1594"/>
      <c r="AP1182" s="1595"/>
      <c r="AQ1182" s="1595"/>
      <c r="AR1182" s="1595"/>
      <c r="AS1182" s="1595"/>
      <c r="AT1182" s="1595"/>
      <c r="AU1182" s="1595"/>
      <c r="AV1182" s="1595"/>
      <c r="AW1182" s="1595"/>
      <c r="AX1182" s="238" t="s">
        <v>386</v>
      </c>
      <c r="AY1182" s="1595"/>
      <c r="AZ1182" s="1595"/>
      <c r="BA1182" s="1595"/>
      <c r="BB1182" s="1595"/>
      <c r="BC1182" s="1595"/>
      <c r="BD1182" s="1595"/>
      <c r="BE1182" s="1595"/>
      <c r="BF1182" s="1595"/>
      <c r="BG1182" s="45"/>
      <c r="BH1182" s="80"/>
      <c r="BI1182" s="80"/>
      <c r="BJ1182" s="80"/>
    </row>
    <row r="1183" spans="1:62" ht="12.95" customHeight="1" x14ac:dyDescent="0.15">
      <c r="A1183" s="1648"/>
      <c r="B1183" s="1649"/>
      <c r="C1183" s="1649"/>
      <c r="D1183" s="1649"/>
      <c r="E1183" s="1649"/>
      <c r="F1183" s="1649"/>
      <c r="G1183" s="1649"/>
      <c r="H1183" s="1722"/>
      <c r="I1183" s="1723"/>
      <c r="J1183" s="1723"/>
      <c r="K1183" s="1723"/>
      <c r="L1183" s="1723"/>
      <c r="M1183" s="1723"/>
      <c r="N1183" s="1724"/>
      <c r="O1183" s="1727"/>
      <c r="P1183" s="1727"/>
      <c r="Q1183" s="1727"/>
      <c r="R1183" s="1727"/>
      <c r="S1183" s="1727"/>
      <c r="T1183" s="1727"/>
      <c r="U1183" s="1727"/>
      <c r="V1183" s="1727"/>
      <c r="W1183" s="1727"/>
      <c r="X1183" s="1727"/>
      <c r="Y1183" s="1727"/>
      <c r="Z1183" s="1727"/>
      <c r="AA1183" s="1727"/>
      <c r="AB1183" s="1727"/>
      <c r="AC1183" s="1727"/>
      <c r="AD1183" s="1727"/>
      <c r="AE1183" s="1592"/>
      <c r="AF1183" s="1593"/>
      <c r="AG1183" s="1593"/>
      <c r="AH1183" s="1593"/>
      <c r="AI1183" s="1593"/>
      <c r="AJ1183" s="1593"/>
      <c r="AK1183" s="1594"/>
      <c r="AL1183" s="1592"/>
      <c r="AM1183" s="1593"/>
      <c r="AN1183" s="1593"/>
      <c r="AO1183" s="1594"/>
      <c r="AP1183" s="1595"/>
      <c r="AQ1183" s="1595"/>
      <c r="AR1183" s="1595"/>
      <c r="AS1183" s="1595"/>
      <c r="AT1183" s="1595"/>
      <c r="AU1183" s="1595"/>
      <c r="AV1183" s="1595"/>
      <c r="AW1183" s="1595"/>
      <c r="AX1183" s="238" t="s">
        <v>386</v>
      </c>
      <c r="AY1183" s="1595"/>
      <c r="AZ1183" s="1595"/>
      <c r="BA1183" s="1595"/>
      <c r="BB1183" s="1595"/>
      <c r="BC1183" s="1595"/>
      <c r="BD1183" s="1595"/>
      <c r="BE1183" s="1595"/>
      <c r="BF1183" s="1595"/>
      <c r="BG1183" s="45"/>
      <c r="BH1183" s="80"/>
      <c r="BI1183" s="80"/>
      <c r="BJ1183" s="80"/>
    </row>
    <row r="1184" spans="1:62" ht="12.95" customHeight="1" x14ac:dyDescent="0.15">
      <c r="A1184" s="1650"/>
      <c r="B1184" s="1651"/>
      <c r="C1184" s="1651"/>
      <c r="D1184" s="1651"/>
      <c r="E1184" s="1651"/>
      <c r="F1184" s="1651"/>
      <c r="G1184" s="1651"/>
      <c r="H1184" s="966"/>
      <c r="I1184" s="967"/>
      <c r="J1184" s="967"/>
      <c r="K1184" s="967"/>
      <c r="L1184" s="967"/>
      <c r="M1184" s="967"/>
      <c r="N1184" s="968"/>
      <c r="O1184" s="1728"/>
      <c r="P1184" s="1728"/>
      <c r="Q1184" s="1728"/>
      <c r="R1184" s="1728"/>
      <c r="S1184" s="1728"/>
      <c r="T1184" s="1728"/>
      <c r="U1184" s="1728"/>
      <c r="V1184" s="1728"/>
      <c r="W1184" s="1728"/>
      <c r="X1184" s="1728"/>
      <c r="Y1184" s="1728"/>
      <c r="Z1184" s="1728"/>
      <c r="AA1184" s="1728"/>
      <c r="AB1184" s="1728"/>
      <c r="AC1184" s="1728"/>
      <c r="AD1184" s="1728"/>
      <c r="AE1184" s="1592"/>
      <c r="AF1184" s="1593"/>
      <c r="AG1184" s="1593"/>
      <c r="AH1184" s="1593"/>
      <c r="AI1184" s="1593"/>
      <c r="AJ1184" s="1593"/>
      <c r="AK1184" s="1594"/>
      <c r="AL1184" s="1592"/>
      <c r="AM1184" s="1593"/>
      <c r="AN1184" s="1593"/>
      <c r="AO1184" s="1594"/>
      <c r="AP1184" s="1595"/>
      <c r="AQ1184" s="1595"/>
      <c r="AR1184" s="1595"/>
      <c r="AS1184" s="1595"/>
      <c r="AT1184" s="1595"/>
      <c r="AU1184" s="1595"/>
      <c r="AV1184" s="1595"/>
      <c r="AW1184" s="1595"/>
      <c r="AX1184" s="238" t="s">
        <v>386</v>
      </c>
      <c r="AY1184" s="1595"/>
      <c r="AZ1184" s="1595"/>
      <c r="BA1184" s="1595"/>
      <c r="BB1184" s="1595"/>
      <c r="BC1184" s="1595"/>
      <c r="BD1184" s="1595"/>
      <c r="BE1184" s="1595"/>
      <c r="BF1184" s="1595"/>
      <c r="BG1184" s="45"/>
      <c r="BH1184" s="80"/>
      <c r="BI1184" s="80"/>
      <c r="BJ1184" s="80"/>
    </row>
    <row r="1185" spans="1:62" ht="12.95" customHeight="1" x14ac:dyDescent="0.15">
      <c r="A1185" s="1641"/>
      <c r="B1185" s="1642"/>
      <c r="C1185" s="1642"/>
      <c r="D1185" s="1642"/>
      <c r="E1185" s="1642"/>
      <c r="F1185" s="1642"/>
      <c r="G1185" s="1642"/>
      <c r="H1185" s="963"/>
      <c r="I1185" s="964"/>
      <c r="J1185" s="964"/>
      <c r="K1185" s="964"/>
      <c r="L1185" s="964"/>
      <c r="M1185" s="964"/>
      <c r="N1185" s="965"/>
      <c r="O1185" s="1725"/>
      <c r="P1185" s="1725"/>
      <c r="Q1185" s="1725"/>
      <c r="R1185" s="1725"/>
      <c r="S1185" s="1725"/>
      <c r="T1185" s="1725"/>
      <c r="U1185" s="1725"/>
      <c r="V1185" s="1725"/>
      <c r="W1185" s="1725"/>
      <c r="X1185" s="1725"/>
      <c r="Y1185" s="1725"/>
      <c r="Z1185" s="1725"/>
      <c r="AA1185" s="1725"/>
      <c r="AB1185" s="1725"/>
      <c r="AC1185" s="1725"/>
      <c r="AD1185" s="1725"/>
      <c r="AE1185" s="1592"/>
      <c r="AF1185" s="1593"/>
      <c r="AG1185" s="1593"/>
      <c r="AH1185" s="1593"/>
      <c r="AI1185" s="1593"/>
      <c r="AJ1185" s="1593"/>
      <c r="AK1185" s="1594"/>
      <c r="AL1185" s="1592"/>
      <c r="AM1185" s="1593"/>
      <c r="AN1185" s="1593"/>
      <c r="AO1185" s="1594"/>
      <c r="AP1185" s="1595"/>
      <c r="AQ1185" s="1595"/>
      <c r="AR1185" s="1595"/>
      <c r="AS1185" s="1595"/>
      <c r="AT1185" s="1595"/>
      <c r="AU1185" s="1595"/>
      <c r="AV1185" s="1595"/>
      <c r="AW1185" s="1595"/>
      <c r="AX1185" s="238" t="s">
        <v>386</v>
      </c>
      <c r="AY1185" s="1595"/>
      <c r="AZ1185" s="1595"/>
      <c r="BA1185" s="1595"/>
      <c r="BB1185" s="1595"/>
      <c r="BC1185" s="1595"/>
      <c r="BD1185" s="1595"/>
      <c r="BE1185" s="1595"/>
      <c r="BF1185" s="1595"/>
      <c r="BG1185" s="45"/>
      <c r="BH1185" s="80"/>
      <c r="BI1185" s="80"/>
      <c r="BJ1185" s="80"/>
    </row>
    <row r="1186" spans="1:62" ht="12.95" customHeight="1" x14ac:dyDescent="0.15">
      <c r="A1186" s="1643"/>
      <c r="B1186" s="1644"/>
      <c r="C1186" s="1644"/>
      <c r="D1186" s="1644"/>
      <c r="E1186" s="1644"/>
      <c r="F1186" s="1644"/>
      <c r="G1186" s="1644"/>
      <c r="H1186" s="1722"/>
      <c r="I1186" s="1723"/>
      <c r="J1186" s="1723"/>
      <c r="K1186" s="1723"/>
      <c r="L1186" s="1723"/>
      <c r="M1186" s="1723"/>
      <c r="N1186" s="1724"/>
      <c r="O1186" s="1726"/>
      <c r="P1186" s="1726"/>
      <c r="Q1186" s="1726"/>
      <c r="R1186" s="1726"/>
      <c r="S1186" s="1726"/>
      <c r="T1186" s="1726"/>
      <c r="U1186" s="1726"/>
      <c r="V1186" s="1726"/>
      <c r="W1186" s="1726"/>
      <c r="X1186" s="1726"/>
      <c r="Y1186" s="1726"/>
      <c r="Z1186" s="1726"/>
      <c r="AA1186" s="1726"/>
      <c r="AB1186" s="1726"/>
      <c r="AC1186" s="1726"/>
      <c r="AD1186" s="1726"/>
      <c r="AE1186" s="1592"/>
      <c r="AF1186" s="1593"/>
      <c r="AG1186" s="1593"/>
      <c r="AH1186" s="1593"/>
      <c r="AI1186" s="1593"/>
      <c r="AJ1186" s="1593"/>
      <c r="AK1186" s="1594"/>
      <c r="AL1186" s="1592"/>
      <c r="AM1186" s="1593"/>
      <c r="AN1186" s="1593"/>
      <c r="AO1186" s="1594"/>
      <c r="AP1186" s="1595"/>
      <c r="AQ1186" s="1595"/>
      <c r="AR1186" s="1595"/>
      <c r="AS1186" s="1595"/>
      <c r="AT1186" s="1595"/>
      <c r="AU1186" s="1595"/>
      <c r="AV1186" s="1595"/>
      <c r="AW1186" s="1595"/>
      <c r="AX1186" s="238" t="s">
        <v>386</v>
      </c>
      <c r="AY1186" s="1595"/>
      <c r="AZ1186" s="1595"/>
      <c r="BA1186" s="1595"/>
      <c r="BB1186" s="1595"/>
      <c r="BC1186" s="1595"/>
      <c r="BD1186" s="1595"/>
      <c r="BE1186" s="1595"/>
      <c r="BF1186" s="1595"/>
      <c r="BG1186" s="45"/>
      <c r="BH1186" s="80"/>
      <c r="BI1186" s="80"/>
      <c r="BJ1186" s="80"/>
    </row>
    <row r="1187" spans="1:62" ht="12.95" customHeight="1" x14ac:dyDescent="0.15">
      <c r="A1187" s="1643"/>
      <c r="B1187" s="1644"/>
      <c r="C1187" s="1644"/>
      <c r="D1187" s="1644"/>
      <c r="E1187" s="1644"/>
      <c r="F1187" s="1644"/>
      <c r="G1187" s="1644"/>
      <c r="H1187" s="1722"/>
      <c r="I1187" s="1723"/>
      <c r="J1187" s="1723"/>
      <c r="K1187" s="1723"/>
      <c r="L1187" s="1723"/>
      <c r="M1187" s="1723"/>
      <c r="N1187" s="1724"/>
      <c r="O1187" s="1726"/>
      <c r="P1187" s="1726"/>
      <c r="Q1187" s="1726"/>
      <c r="R1187" s="1726"/>
      <c r="S1187" s="1726"/>
      <c r="T1187" s="1726"/>
      <c r="U1187" s="1726"/>
      <c r="V1187" s="1726"/>
      <c r="W1187" s="1726"/>
      <c r="X1187" s="1726"/>
      <c r="Y1187" s="1726"/>
      <c r="Z1187" s="1726"/>
      <c r="AA1187" s="1726"/>
      <c r="AB1187" s="1726"/>
      <c r="AC1187" s="1726"/>
      <c r="AD1187" s="1726"/>
      <c r="AE1187" s="1592"/>
      <c r="AF1187" s="1593"/>
      <c r="AG1187" s="1593"/>
      <c r="AH1187" s="1593"/>
      <c r="AI1187" s="1593"/>
      <c r="AJ1187" s="1593"/>
      <c r="AK1187" s="1594"/>
      <c r="AL1187" s="1592"/>
      <c r="AM1187" s="1593"/>
      <c r="AN1187" s="1593"/>
      <c r="AO1187" s="1594"/>
      <c r="AP1187" s="1595"/>
      <c r="AQ1187" s="1595"/>
      <c r="AR1187" s="1595"/>
      <c r="AS1187" s="1595"/>
      <c r="AT1187" s="1595"/>
      <c r="AU1187" s="1595"/>
      <c r="AV1187" s="1595"/>
      <c r="AW1187" s="1595"/>
      <c r="AX1187" s="238" t="s">
        <v>386</v>
      </c>
      <c r="AY1187" s="1595"/>
      <c r="AZ1187" s="1595"/>
      <c r="BA1187" s="1595"/>
      <c r="BB1187" s="1595"/>
      <c r="BC1187" s="1595"/>
      <c r="BD1187" s="1595"/>
      <c r="BE1187" s="1595"/>
      <c r="BF1187" s="1595"/>
      <c r="BG1187" s="45"/>
      <c r="BH1187" s="80"/>
      <c r="BI1187" s="80"/>
      <c r="BJ1187" s="80"/>
    </row>
    <row r="1188" spans="1:62" ht="12.95" customHeight="1" x14ac:dyDescent="0.15">
      <c r="A1188" s="1648"/>
      <c r="B1188" s="1649"/>
      <c r="C1188" s="1649"/>
      <c r="D1188" s="1649"/>
      <c r="E1188" s="1649"/>
      <c r="F1188" s="1649"/>
      <c r="G1188" s="1649"/>
      <c r="H1188" s="1722"/>
      <c r="I1188" s="1723"/>
      <c r="J1188" s="1723"/>
      <c r="K1188" s="1723"/>
      <c r="L1188" s="1723"/>
      <c r="M1188" s="1723"/>
      <c r="N1188" s="1724"/>
      <c r="O1188" s="1727"/>
      <c r="P1188" s="1727"/>
      <c r="Q1188" s="1727"/>
      <c r="R1188" s="1727"/>
      <c r="S1188" s="1727"/>
      <c r="T1188" s="1727"/>
      <c r="U1188" s="1727"/>
      <c r="V1188" s="1727"/>
      <c r="W1188" s="1727"/>
      <c r="X1188" s="1727"/>
      <c r="Y1188" s="1727"/>
      <c r="Z1188" s="1727"/>
      <c r="AA1188" s="1727"/>
      <c r="AB1188" s="1727"/>
      <c r="AC1188" s="1727"/>
      <c r="AD1188" s="1727"/>
      <c r="AE1188" s="1592"/>
      <c r="AF1188" s="1593"/>
      <c r="AG1188" s="1593"/>
      <c r="AH1188" s="1593"/>
      <c r="AI1188" s="1593"/>
      <c r="AJ1188" s="1593"/>
      <c r="AK1188" s="1594"/>
      <c r="AL1188" s="1592"/>
      <c r="AM1188" s="1593"/>
      <c r="AN1188" s="1593"/>
      <c r="AO1188" s="1594"/>
      <c r="AP1188" s="1595"/>
      <c r="AQ1188" s="1595"/>
      <c r="AR1188" s="1595"/>
      <c r="AS1188" s="1595"/>
      <c r="AT1188" s="1595"/>
      <c r="AU1188" s="1595"/>
      <c r="AV1188" s="1595"/>
      <c r="AW1188" s="1595"/>
      <c r="AX1188" s="238" t="s">
        <v>386</v>
      </c>
      <c r="AY1188" s="1595"/>
      <c r="AZ1188" s="1595"/>
      <c r="BA1188" s="1595"/>
      <c r="BB1188" s="1595"/>
      <c r="BC1188" s="1595"/>
      <c r="BD1188" s="1595"/>
      <c r="BE1188" s="1595"/>
      <c r="BF1188" s="1595"/>
      <c r="BG1188" s="45"/>
      <c r="BH1188" s="80"/>
      <c r="BI1188" s="80"/>
      <c r="BJ1188" s="80"/>
    </row>
    <row r="1189" spans="1:62" ht="12.95" customHeight="1" x14ac:dyDescent="0.15">
      <c r="A1189" s="1650"/>
      <c r="B1189" s="1651"/>
      <c r="C1189" s="1651"/>
      <c r="D1189" s="1651"/>
      <c r="E1189" s="1651"/>
      <c r="F1189" s="1651"/>
      <c r="G1189" s="1651"/>
      <c r="H1189" s="966"/>
      <c r="I1189" s="967"/>
      <c r="J1189" s="967"/>
      <c r="K1189" s="967"/>
      <c r="L1189" s="967"/>
      <c r="M1189" s="967"/>
      <c r="N1189" s="968"/>
      <c r="O1189" s="1728"/>
      <c r="P1189" s="1728"/>
      <c r="Q1189" s="1728"/>
      <c r="R1189" s="1728"/>
      <c r="S1189" s="1728"/>
      <c r="T1189" s="1728"/>
      <c r="U1189" s="1728"/>
      <c r="V1189" s="1728"/>
      <c r="W1189" s="1728"/>
      <c r="X1189" s="1728"/>
      <c r="Y1189" s="1728"/>
      <c r="Z1189" s="1728"/>
      <c r="AA1189" s="1728"/>
      <c r="AB1189" s="1728"/>
      <c r="AC1189" s="1728"/>
      <c r="AD1189" s="1728"/>
      <c r="AE1189" s="1592"/>
      <c r="AF1189" s="1593"/>
      <c r="AG1189" s="1593"/>
      <c r="AH1189" s="1593"/>
      <c r="AI1189" s="1593"/>
      <c r="AJ1189" s="1593"/>
      <c r="AK1189" s="1594"/>
      <c r="AL1189" s="1592"/>
      <c r="AM1189" s="1593"/>
      <c r="AN1189" s="1593"/>
      <c r="AO1189" s="1594"/>
      <c r="AP1189" s="1595"/>
      <c r="AQ1189" s="1595"/>
      <c r="AR1189" s="1595"/>
      <c r="AS1189" s="1595"/>
      <c r="AT1189" s="1595"/>
      <c r="AU1189" s="1595"/>
      <c r="AV1189" s="1595"/>
      <c r="AW1189" s="1595"/>
      <c r="AX1189" s="238" t="s">
        <v>386</v>
      </c>
      <c r="AY1189" s="1595"/>
      <c r="AZ1189" s="1595"/>
      <c r="BA1189" s="1595"/>
      <c r="BB1189" s="1595"/>
      <c r="BC1189" s="1595"/>
      <c r="BD1189" s="1595"/>
      <c r="BE1189" s="1595"/>
      <c r="BF1189" s="1595"/>
      <c r="BG1189" s="45"/>
      <c r="BH1189" s="80"/>
      <c r="BI1189" s="80"/>
      <c r="BJ1189" s="80"/>
    </row>
    <row r="1190" spans="1:62" ht="12.95" customHeight="1" x14ac:dyDescent="0.15">
      <c r="A1190" s="1641"/>
      <c r="B1190" s="1642"/>
      <c r="C1190" s="1642"/>
      <c r="D1190" s="1642"/>
      <c r="E1190" s="1642"/>
      <c r="F1190" s="1642"/>
      <c r="G1190" s="1642"/>
      <c r="H1190" s="963"/>
      <c r="I1190" s="964"/>
      <c r="J1190" s="964"/>
      <c r="K1190" s="964"/>
      <c r="L1190" s="964"/>
      <c r="M1190" s="964"/>
      <c r="N1190" s="965"/>
      <c r="O1190" s="1725"/>
      <c r="P1190" s="1725"/>
      <c r="Q1190" s="1725"/>
      <c r="R1190" s="1725"/>
      <c r="S1190" s="1725"/>
      <c r="T1190" s="1725"/>
      <c r="U1190" s="1725"/>
      <c r="V1190" s="1725"/>
      <c r="W1190" s="1725"/>
      <c r="X1190" s="1725"/>
      <c r="Y1190" s="1725"/>
      <c r="Z1190" s="1725"/>
      <c r="AA1190" s="1725"/>
      <c r="AB1190" s="1725"/>
      <c r="AC1190" s="1725"/>
      <c r="AD1190" s="1725"/>
      <c r="AE1190" s="1592"/>
      <c r="AF1190" s="1593"/>
      <c r="AG1190" s="1593"/>
      <c r="AH1190" s="1593"/>
      <c r="AI1190" s="1593"/>
      <c r="AJ1190" s="1593"/>
      <c r="AK1190" s="1594"/>
      <c r="AL1190" s="1592"/>
      <c r="AM1190" s="1593"/>
      <c r="AN1190" s="1593"/>
      <c r="AO1190" s="1594"/>
      <c r="AP1190" s="1595"/>
      <c r="AQ1190" s="1595"/>
      <c r="AR1190" s="1595"/>
      <c r="AS1190" s="1595"/>
      <c r="AT1190" s="1595"/>
      <c r="AU1190" s="1595"/>
      <c r="AV1190" s="1595"/>
      <c r="AW1190" s="1595"/>
      <c r="AX1190" s="238" t="s">
        <v>386</v>
      </c>
      <c r="AY1190" s="1595"/>
      <c r="AZ1190" s="1595"/>
      <c r="BA1190" s="1595"/>
      <c r="BB1190" s="1595"/>
      <c r="BC1190" s="1595"/>
      <c r="BD1190" s="1595"/>
      <c r="BE1190" s="1595"/>
      <c r="BF1190" s="1595"/>
      <c r="BG1190" s="45"/>
      <c r="BH1190" s="80"/>
      <c r="BI1190" s="80"/>
      <c r="BJ1190" s="80"/>
    </row>
    <row r="1191" spans="1:62" ht="12.95" customHeight="1" x14ac:dyDescent="0.15">
      <c r="A1191" s="1643"/>
      <c r="B1191" s="1644"/>
      <c r="C1191" s="1644"/>
      <c r="D1191" s="1644"/>
      <c r="E1191" s="1644"/>
      <c r="F1191" s="1644"/>
      <c r="G1191" s="1644"/>
      <c r="H1191" s="1722"/>
      <c r="I1191" s="1723"/>
      <c r="J1191" s="1723"/>
      <c r="K1191" s="1723"/>
      <c r="L1191" s="1723"/>
      <c r="M1191" s="1723"/>
      <c r="N1191" s="1724"/>
      <c r="O1191" s="1726"/>
      <c r="P1191" s="1726"/>
      <c r="Q1191" s="1726"/>
      <c r="R1191" s="1726"/>
      <c r="S1191" s="1726"/>
      <c r="T1191" s="1726"/>
      <c r="U1191" s="1726"/>
      <c r="V1191" s="1726"/>
      <c r="W1191" s="1726"/>
      <c r="X1191" s="1726"/>
      <c r="Y1191" s="1726"/>
      <c r="Z1191" s="1726"/>
      <c r="AA1191" s="1726"/>
      <c r="AB1191" s="1726"/>
      <c r="AC1191" s="1726"/>
      <c r="AD1191" s="1726"/>
      <c r="AE1191" s="1592"/>
      <c r="AF1191" s="1593"/>
      <c r="AG1191" s="1593"/>
      <c r="AH1191" s="1593"/>
      <c r="AI1191" s="1593"/>
      <c r="AJ1191" s="1593"/>
      <c r="AK1191" s="1594"/>
      <c r="AL1191" s="1592"/>
      <c r="AM1191" s="1593"/>
      <c r="AN1191" s="1593"/>
      <c r="AO1191" s="1594"/>
      <c r="AP1191" s="1595"/>
      <c r="AQ1191" s="1595"/>
      <c r="AR1191" s="1595"/>
      <c r="AS1191" s="1595"/>
      <c r="AT1191" s="1595"/>
      <c r="AU1191" s="1595"/>
      <c r="AV1191" s="1595"/>
      <c r="AW1191" s="1595"/>
      <c r="AX1191" s="238" t="s">
        <v>386</v>
      </c>
      <c r="AY1191" s="1595"/>
      <c r="AZ1191" s="1595"/>
      <c r="BA1191" s="1595"/>
      <c r="BB1191" s="1595"/>
      <c r="BC1191" s="1595"/>
      <c r="BD1191" s="1595"/>
      <c r="BE1191" s="1595"/>
      <c r="BF1191" s="1595"/>
      <c r="BG1191" s="45"/>
      <c r="BH1191" s="80"/>
      <c r="BI1191" s="80"/>
      <c r="BJ1191" s="80"/>
    </row>
    <row r="1192" spans="1:62" ht="12.95" customHeight="1" x14ac:dyDescent="0.15">
      <c r="A1192" s="1643"/>
      <c r="B1192" s="1644"/>
      <c r="C1192" s="1644"/>
      <c r="D1192" s="1644"/>
      <c r="E1192" s="1644"/>
      <c r="F1192" s="1644"/>
      <c r="G1192" s="1644"/>
      <c r="H1192" s="1722"/>
      <c r="I1192" s="1723"/>
      <c r="J1192" s="1723"/>
      <c r="K1192" s="1723"/>
      <c r="L1192" s="1723"/>
      <c r="M1192" s="1723"/>
      <c r="N1192" s="1724"/>
      <c r="O1192" s="1726"/>
      <c r="P1192" s="1726"/>
      <c r="Q1192" s="1726"/>
      <c r="R1192" s="1726"/>
      <c r="S1192" s="1726"/>
      <c r="T1192" s="1726"/>
      <c r="U1192" s="1726"/>
      <c r="V1192" s="1726"/>
      <c r="W1192" s="1726"/>
      <c r="X1192" s="1726"/>
      <c r="Y1192" s="1726"/>
      <c r="Z1192" s="1726"/>
      <c r="AA1192" s="1726"/>
      <c r="AB1192" s="1726"/>
      <c r="AC1192" s="1726"/>
      <c r="AD1192" s="1726"/>
      <c r="AE1192" s="1592"/>
      <c r="AF1192" s="1593"/>
      <c r="AG1192" s="1593"/>
      <c r="AH1192" s="1593"/>
      <c r="AI1192" s="1593"/>
      <c r="AJ1192" s="1593"/>
      <c r="AK1192" s="1594"/>
      <c r="AL1192" s="1592"/>
      <c r="AM1192" s="1593"/>
      <c r="AN1192" s="1593"/>
      <c r="AO1192" s="1594"/>
      <c r="AP1192" s="1595"/>
      <c r="AQ1192" s="1595"/>
      <c r="AR1192" s="1595"/>
      <c r="AS1192" s="1595"/>
      <c r="AT1192" s="1595"/>
      <c r="AU1192" s="1595"/>
      <c r="AV1192" s="1595"/>
      <c r="AW1192" s="1595"/>
      <c r="AX1192" s="238" t="s">
        <v>386</v>
      </c>
      <c r="AY1192" s="1595"/>
      <c r="AZ1192" s="1595"/>
      <c r="BA1192" s="1595"/>
      <c r="BB1192" s="1595"/>
      <c r="BC1192" s="1595"/>
      <c r="BD1192" s="1595"/>
      <c r="BE1192" s="1595"/>
      <c r="BF1192" s="1595"/>
      <c r="BG1192" s="45"/>
      <c r="BH1192" s="80"/>
      <c r="BI1192" s="80"/>
      <c r="BJ1192" s="80"/>
    </row>
    <row r="1193" spans="1:62" ht="12.95" customHeight="1" x14ac:dyDescent="0.15">
      <c r="A1193" s="1648"/>
      <c r="B1193" s="1649"/>
      <c r="C1193" s="1649"/>
      <c r="D1193" s="1649"/>
      <c r="E1193" s="1649"/>
      <c r="F1193" s="1649"/>
      <c r="G1193" s="1649"/>
      <c r="H1193" s="1722"/>
      <c r="I1193" s="1723"/>
      <c r="J1193" s="1723"/>
      <c r="K1193" s="1723"/>
      <c r="L1193" s="1723"/>
      <c r="M1193" s="1723"/>
      <c r="N1193" s="1724"/>
      <c r="O1193" s="1727"/>
      <c r="P1193" s="1727"/>
      <c r="Q1193" s="1727"/>
      <c r="R1193" s="1727"/>
      <c r="S1193" s="1727"/>
      <c r="T1193" s="1727"/>
      <c r="U1193" s="1727"/>
      <c r="V1193" s="1727"/>
      <c r="W1193" s="1727"/>
      <c r="X1193" s="1727"/>
      <c r="Y1193" s="1727"/>
      <c r="Z1193" s="1727"/>
      <c r="AA1193" s="1727"/>
      <c r="AB1193" s="1727"/>
      <c r="AC1193" s="1727"/>
      <c r="AD1193" s="1727"/>
      <c r="AE1193" s="1592"/>
      <c r="AF1193" s="1593"/>
      <c r="AG1193" s="1593"/>
      <c r="AH1193" s="1593"/>
      <c r="AI1193" s="1593"/>
      <c r="AJ1193" s="1593"/>
      <c r="AK1193" s="1594"/>
      <c r="AL1193" s="1592"/>
      <c r="AM1193" s="1593"/>
      <c r="AN1193" s="1593"/>
      <c r="AO1193" s="1594"/>
      <c r="AP1193" s="1595"/>
      <c r="AQ1193" s="1595"/>
      <c r="AR1193" s="1595"/>
      <c r="AS1193" s="1595"/>
      <c r="AT1193" s="1595"/>
      <c r="AU1193" s="1595"/>
      <c r="AV1193" s="1595"/>
      <c r="AW1193" s="1595"/>
      <c r="AX1193" s="238" t="s">
        <v>386</v>
      </c>
      <c r="AY1193" s="1595"/>
      <c r="AZ1193" s="1595"/>
      <c r="BA1193" s="1595"/>
      <c r="BB1193" s="1595"/>
      <c r="BC1193" s="1595"/>
      <c r="BD1193" s="1595"/>
      <c r="BE1193" s="1595"/>
      <c r="BF1193" s="1595"/>
      <c r="BG1193" s="45"/>
      <c r="BH1193" s="80"/>
      <c r="BI1193" s="80"/>
      <c r="BJ1193" s="80"/>
    </row>
    <row r="1194" spans="1:62" ht="12.95" customHeight="1" x14ac:dyDescent="0.15">
      <c r="A1194" s="1650"/>
      <c r="B1194" s="1651"/>
      <c r="C1194" s="1651"/>
      <c r="D1194" s="1651"/>
      <c r="E1194" s="1651"/>
      <c r="F1194" s="1651"/>
      <c r="G1194" s="1651"/>
      <c r="H1194" s="966"/>
      <c r="I1194" s="967"/>
      <c r="J1194" s="967"/>
      <c r="K1194" s="967"/>
      <c r="L1194" s="967"/>
      <c r="M1194" s="967"/>
      <c r="N1194" s="968"/>
      <c r="O1194" s="1728"/>
      <c r="P1194" s="1728"/>
      <c r="Q1194" s="1728"/>
      <c r="R1194" s="1728"/>
      <c r="S1194" s="1728"/>
      <c r="T1194" s="1728"/>
      <c r="U1194" s="1728"/>
      <c r="V1194" s="1728"/>
      <c r="W1194" s="1728"/>
      <c r="X1194" s="1728"/>
      <c r="Y1194" s="1728"/>
      <c r="Z1194" s="1728"/>
      <c r="AA1194" s="1728"/>
      <c r="AB1194" s="1728"/>
      <c r="AC1194" s="1728"/>
      <c r="AD1194" s="1728"/>
      <c r="AE1194" s="1592"/>
      <c r="AF1194" s="1593"/>
      <c r="AG1194" s="1593"/>
      <c r="AH1194" s="1593"/>
      <c r="AI1194" s="1593"/>
      <c r="AJ1194" s="1593"/>
      <c r="AK1194" s="1594"/>
      <c r="AL1194" s="1592"/>
      <c r="AM1194" s="1593"/>
      <c r="AN1194" s="1593"/>
      <c r="AO1194" s="1594"/>
      <c r="AP1194" s="1595"/>
      <c r="AQ1194" s="1595"/>
      <c r="AR1194" s="1595"/>
      <c r="AS1194" s="1595"/>
      <c r="AT1194" s="1595"/>
      <c r="AU1194" s="1595"/>
      <c r="AV1194" s="1595"/>
      <c r="AW1194" s="1595"/>
      <c r="AX1194" s="238" t="s">
        <v>386</v>
      </c>
      <c r="AY1194" s="1595"/>
      <c r="AZ1194" s="1595"/>
      <c r="BA1194" s="1595"/>
      <c r="BB1194" s="1595"/>
      <c r="BC1194" s="1595"/>
      <c r="BD1194" s="1595"/>
      <c r="BE1194" s="1595"/>
      <c r="BF1194" s="1595"/>
      <c r="BG1194" s="45"/>
      <c r="BH1194" s="80"/>
      <c r="BI1194" s="80"/>
      <c r="BJ1194" s="80"/>
    </row>
    <row r="1195" spans="1:62" ht="12.95" customHeight="1" x14ac:dyDescent="0.15">
      <c r="A1195" s="1641"/>
      <c r="B1195" s="1642"/>
      <c r="C1195" s="1642"/>
      <c r="D1195" s="1642"/>
      <c r="E1195" s="1642"/>
      <c r="F1195" s="1642"/>
      <c r="G1195" s="1642"/>
      <c r="H1195" s="963"/>
      <c r="I1195" s="964"/>
      <c r="J1195" s="964"/>
      <c r="K1195" s="964"/>
      <c r="L1195" s="964"/>
      <c r="M1195" s="964"/>
      <c r="N1195" s="965"/>
      <c r="O1195" s="1725"/>
      <c r="P1195" s="1725"/>
      <c r="Q1195" s="1725"/>
      <c r="R1195" s="1725"/>
      <c r="S1195" s="1725"/>
      <c r="T1195" s="1725"/>
      <c r="U1195" s="1725"/>
      <c r="V1195" s="1725"/>
      <c r="W1195" s="1725"/>
      <c r="X1195" s="1725"/>
      <c r="Y1195" s="1725"/>
      <c r="Z1195" s="1725"/>
      <c r="AA1195" s="1725"/>
      <c r="AB1195" s="1725"/>
      <c r="AC1195" s="1725"/>
      <c r="AD1195" s="1725"/>
      <c r="AE1195" s="1592"/>
      <c r="AF1195" s="1593"/>
      <c r="AG1195" s="1593"/>
      <c r="AH1195" s="1593"/>
      <c r="AI1195" s="1593"/>
      <c r="AJ1195" s="1593"/>
      <c r="AK1195" s="1594"/>
      <c r="AL1195" s="1592"/>
      <c r="AM1195" s="1593"/>
      <c r="AN1195" s="1593"/>
      <c r="AO1195" s="1594"/>
      <c r="AP1195" s="1595"/>
      <c r="AQ1195" s="1595"/>
      <c r="AR1195" s="1595"/>
      <c r="AS1195" s="1595"/>
      <c r="AT1195" s="1595"/>
      <c r="AU1195" s="1595"/>
      <c r="AV1195" s="1595"/>
      <c r="AW1195" s="1595"/>
      <c r="AX1195" s="238" t="s">
        <v>386</v>
      </c>
      <c r="AY1195" s="1595"/>
      <c r="AZ1195" s="1595"/>
      <c r="BA1195" s="1595"/>
      <c r="BB1195" s="1595"/>
      <c r="BC1195" s="1595"/>
      <c r="BD1195" s="1595"/>
      <c r="BE1195" s="1595"/>
      <c r="BF1195" s="1595"/>
      <c r="BG1195" s="45"/>
      <c r="BH1195" s="80"/>
      <c r="BI1195" s="80"/>
      <c r="BJ1195" s="80"/>
    </row>
    <row r="1196" spans="1:62" ht="12.95" customHeight="1" x14ac:dyDescent="0.15">
      <c r="A1196" s="1643"/>
      <c r="B1196" s="1644"/>
      <c r="C1196" s="1644"/>
      <c r="D1196" s="1644"/>
      <c r="E1196" s="1644"/>
      <c r="F1196" s="1644"/>
      <c r="G1196" s="1644"/>
      <c r="H1196" s="1722"/>
      <c r="I1196" s="1723"/>
      <c r="J1196" s="1723"/>
      <c r="K1196" s="1723"/>
      <c r="L1196" s="1723"/>
      <c r="M1196" s="1723"/>
      <c r="N1196" s="1724"/>
      <c r="O1196" s="1726"/>
      <c r="P1196" s="1726"/>
      <c r="Q1196" s="1726"/>
      <c r="R1196" s="1726"/>
      <c r="S1196" s="1726"/>
      <c r="T1196" s="1726"/>
      <c r="U1196" s="1726"/>
      <c r="V1196" s="1726"/>
      <c r="W1196" s="1726"/>
      <c r="X1196" s="1726"/>
      <c r="Y1196" s="1726"/>
      <c r="Z1196" s="1726"/>
      <c r="AA1196" s="1726"/>
      <c r="AB1196" s="1726"/>
      <c r="AC1196" s="1726"/>
      <c r="AD1196" s="1726"/>
      <c r="AE1196" s="1592"/>
      <c r="AF1196" s="1593"/>
      <c r="AG1196" s="1593"/>
      <c r="AH1196" s="1593"/>
      <c r="AI1196" s="1593"/>
      <c r="AJ1196" s="1593"/>
      <c r="AK1196" s="1594"/>
      <c r="AL1196" s="1592"/>
      <c r="AM1196" s="1593"/>
      <c r="AN1196" s="1593"/>
      <c r="AO1196" s="1594"/>
      <c r="AP1196" s="1595"/>
      <c r="AQ1196" s="1595"/>
      <c r="AR1196" s="1595"/>
      <c r="AS1196" s="1595"/>
      <c r="AT1196" s="1595"/>
      <c r="AU1196" s="1595"/>
      <c r="AV1196" s="1595"/>
      <c r="AW1196" s="1595"/>
      <c r="AX1196" s="238" t="s">
        <v>386</v>
      </c>
      <c r="AY1196" s="1595"/>
      <c r="AZ1196" s="1595"/>
      <c r="BA1196" s="1595"/>
      <c r="BB1196" s="1595"/>
      <c r="BC1196" s="1595"/>
      <c r="BD1196" s="1595"/>
      <c r="BE1196" s="1595"/>
      <c r="BF1196" s="1595"/>
      <c r="BG1196" s="45"/>
      <c r="BH1196" s="80"/>
      <c r="BI1196" s="80"/>
      <c r="BJ1196" s="80"/>
    </row>
    <row r="1197" spans="1:62" ht="12.95" customHeight="1" x14ac:dyDescent="0.15">
      <c r="A1197" s="1643"/>
      <c r="B1197" s="1644"/>
      <c r="C1197" s="1644"/>
      <c r="D1197" s="1644"/>
      <c r="E1197" s="1644"/>
      <c r="F1197" s="1644"/>
      <c r="G1197" s="1644"/>
      <c r="H1197" s="1722"/>
      <c r="I1197" s="1723"/>
      <c r="J1197" s="1723"/>
      <c r="K1197" s="1723"/>
      <c r="L1197" s="1723"/>
      <c r="M1197" s="1723"/>
      <c r="N1197" s="1724"/>
      <c r="O1197" s="1726"/>
      <c r="P1197" s="1726"/>
      <c r="Q1197" s="1726"/>
      <c r="R1197" s="1726"/>
      <c r="S1197" s="1726"/>
      <c r="T1197" s="1726"/>
      <c r="U1197" s="1726"/>
      <c r="V1197" s="1726"/>
      <c r="W1197" s="1726"/>
      <c r="X1197" s="1726"/>
      <c r="Y1197" s="1726"/>
      <c r="Z1197" s="1726"/>
      <c r="AA1197" s="1726"/>
      <c r="AB1197" s="1726"/>
      <c r="AC1197" s="1726"/>
      <c r="AD1197" s="1726"/>
      <c r="AE1197" s="1592"/>
      <c r="AF1197" s="1593"/>
      <c r="AG1197" s="1593"/>
      <c r="AH1197" s="1593"/>
      <c r="AI1197" s="1593"/>
      <c r="AJ1197" s="1593"/>
      <c r="AK1197" s="1594"/>
      <c r="AL1197" s="1592"/>
      <c r="AM1197" s="1593"/>
      <c r="AN1197" s="1593"/>
      <c r="AO1197" s="1594"/>
      <c r="AP1197" s="1595"/>
      <c r="AQ1197" s="1595"/>
      <c r="AR1197" s="1595"/>
      <c r="AS1197" s="1595"/>
      <c r="AT1197" s="1595"/>
      <c r="AU1197" s="1595"/>
      <c r="AV1197" s="1595"/>
      <c r="AW1197" s="1595"/>
      <c r="AX1197" s="238" t="s">
        <v>386</v>
      </c>
      <c r="AY1197" s="1595"/>
      <c r="AZ1197" s="1595"/>
      <c r="BA1197" s="1595"/>
      <c r="BB1197" s="1595"/>
      <c r="BC1197" s="1595"/>
      <c r="BD1197" s="1595"/>
      <c r="BE1197" s="1595"/>
      <c r="BF1197" s="1595"/>
      <c r="BG1197" s="45"/>
      <c r="BH1197" s="80"/>
      <c r="BI1197" s="80"/>
      <c r="BJ1197" s="80"/>
    </row>
    <row r="1198" spans="1:62" ht="12.95" customHeight="1" x14ac:dyDescent="0.15">
      <c r="A1198" s="1648"/>
      <c r="B1198" s="1649"/>
      <c r="C1198" s="1649"/>
      <c r="D1198" s="1649"/>
      <c r="E1198" s="1649"/>
      <c r="F1198" s="1649"/>
      <c r="G1198" s="1649"/>
      <c r="H1198" s="1722"/>
      <c r="I1198" s="1723"/>
      <c r="J1198" s="1723"/>
      <c r="K1198" s="1723"/>
      <c r="L1198" s="1723"/>
      <c r="M1198" s="1723"/>
      <c r="N1198" s="1724"/>
      <c r="O1198" s="1727"/>
      <c r="P1198" s="1727"/>
      <c r="Q1198" s="1727"/>
      <c r="R1198" s="1727"/>
      <c r="S1198" s="1727"/>
      <c r="T1198" s="1727"/>
      <c r="U1198" s="1727"/>
      <c r="V1198" s="1727"/>
      <c r="W1198" s="1727"/>
      <c r="X1198" s="1727"/>
      <c r="Y1198" s="1727"/>
      <c r="Z1198" s="1727"/>
      <c r="AA1198" s="1727"/>
      <c r="AB1198" s="1727"/>
      <c r="AC1198" s="1727"/>
      <c r="AD1198" s="1727"/>
      <c r="AE1198" s="1592"/>
      <c r="AF1198" s="1593"/>
      <c r="AG1198" s="1593"/>
      <c r="AH1198" s="1593"/>
      <c r="AI1198" s="1593"/>
      <c r="AJ1198" s="1593"/>
      <c r="AK1198" s="1594"/>
      <c r="AL1198" s="1592"/>
      <c r="AM1198" s="1593"/>
      <c r="AN1198" s="1593"/>
      <c r="AO1198" s="1594"/>
      <c r="AP1198" s="1595"/>
      <c r="AQ1198" s="1595"/>
      <c r="AR1198" s="1595"/>
      <c r="AS1198" s="1595"/>
      <c r="AT1198" s="1595"/>
      <c r="AU1198" s="1595"/>
      <c r="AV1198" s="1595"/>
      <c r="AW1198" s="1595"/>
      <c r="AX1198" s="238" t="s">
        <v>386</v>
      </c>
      <c r="AY1198" s="1595"/>
      <c r="AZ1198" s="1595"/>
      <c r="BA1198" s="1595"/>
      <c r="BB1198" s="1595"/>
      <c r="BC1198" s="1595"/>
      <c r="BD1198" s="1595"/>
      <c r="BE1198" s="1595"/>
      <c r="BF1198" s="1595"/>
      <c r="BG1198" s="45"/>
      <c r="BH1198" s="80"/>
      <c r="BI1198" s="80"/>
      <c r="BJ1198" s="80"/>
    </row>
    <row r="1199" spans="1:62" ht="12.95" customHeight="1" x14ac:dyDescent="0.15">
      <c r="A1199" s="1650"/>
      <c r="B1199" s="1651"/>
      <c r="C1199" s="1651"/>
      <c r="D1199" s="1651"/>
      <c r="E1199" s="1651"/>
      <c r="F1199" s="1651"/>
      <c r="G1199" s="1651"/>
      <c r="H1199" s="966"/>
      <c r="I1199" s="967"/>
      <c r="J1199" s="967"/>
      <c r="K1199" s="967"/>
      <c r="L1199" s="967"/>
      <c r="M1199" s="967"/>
      <c r="N1199" s="968"/>
      <c r="O1199" s="1728"/>
      <c r="P1199" s="1728"/>
      <c r="Q1199" s="1728"/>
      <c r="R1199" s="1728"/>
      <c r="S1199" s="1728"/>
      <c r="T1199" s="1728"/>
      <c r="U1199" s="1728"/>
      <c r="V1199" s="1728"/>
      <c r="W1199" s="1728"/>
      <c r="X1199" s="1728"/>
      <c r="Y1199" s="1728"/>
      <c r="Z1199" s="1728"/>
      <c r="AA1199" s="1728"/>
      <c r="AB1199" s="1728"/>
      <c r="AC1199" s="1728"/>
      <c r="AD1199" s="1728"/>
      <c r="AE1199" s="1592"/>
      <c r="AF1199" s="1593"/>
      <c r="AG1199" s="1593"/>
      <c r="AH1199" s="1593"/>
      <c r="AI1199" s="1593"/>
      <c r="AJ1199" s="1593"/>
      <c r="AK1199" s="1594"/>
      <c r="AL1199" s="1592"/>
      <c r="AM1199" s="1593"/>
      <c r="AN1199" s="1593"/>
      <c r="AO1199" s="1594"/>
      <c r="AP1199" s="1595"/>
      <c r="AQ1199" s="1595"/>
      <c r="AR1199" s="1595"/>
      <c r="AS1199" s="1595"/>
      <c r="AT1199" s="1595"/>
      <c r="AU1199" s="1595"/>
      <c r="AV1199" s="1595"/>
      <c r="AW1199" s="1595"/>
      <c r="AX1199" s="238" t="s">
        <v>386</v>
      </c>
      <c r="AY1199" s="1595"/>
      <c r="AZ1199" s="1595"/>
      <c r="BA1199" s="1595"/>
      <c r="BB1199" s="1595"/>
      <c r="BC1199" s="1595"/>
      <c r="BD1199" s="1595"/>
      <c r="BE1199" s="1595"/>
      <c r="BF1199" s="1595"/>
      <c r="BG1199" s="45"/>
      <c r="BH1199" s="80"/>
      <c r="BI1199" s="80"/>
      <c r="BJ1199" s="80"/>
    </row>
    <row r="1200" spans="1:62" ht="12.95" customHeight="1" x14ac:dyDescent="0.15">
      <c r="A1200" s="1641"/>
      <c r="B1200" s="1642"/>
      <c r="C1200" s="1642"/>
      <c r="D1200" s="1642"/>
      <c r="E1200" s="1642"/>
      <c r="F1200" s="1642"/>
      <c r="G1200" s="1642"/>
      <c r="H1200" s="963"/>
      <c r="I1200" s="964"/>
      <c r="J1200" s="964"/>
      <c r="K1200" s="964"/>
      <c r="L1200" s="964"/>
      <c r="M1200" s="964"/>
      <c r="N1200" s="965"/>
      <c r="O1200" s="1725"/>
      <c r="P1200" s="1725"/>
      <c r="Q1200" s="1725"/>
      <c r="R1200" s="1725"/>
      <c r="S1200" s="1725"/>
      <c r="T1200" s="1725"/>
      <c r="U1200" s="1725"/>
      <c r="V1200" s="1725"/>
      <c r="W1200" s="1725"/>
      <c r="X1200" s="1725"/>
      <c r="Y1200" s="1725"/>
      <c r="Z1200" s="1725"/>
      <c r="AA1200" s="1725"/>
      <c r="AB1200" s="1725"/>
      <c r="AC1200" s="1725"/>
      <c r="AD1200" s="1725"/>
      <c r="AE1200" s="1592"/>
      <c r="AF1200" s="1593"/>
      <c r="AG1200" s="1593"/>
      <c r="AH1200" s="1593"/>
      <c r="AI1200" s="1593"/>
      <c r="AJ1200" s="1593"/>
      <c r="AK1200" s="1594"/>
      <c r="AL1200" s="1592"/>
      <c r="AM1200" s="1593"/>
      <c r="AN1200" s="1593"/>
      <c r="AO1200" s="1594"/>
      <c r="AP1200" s="1595"/>
      <c r="AQ1200" s="1595"/>
      <c r="AR1200" s="1595"/>
      <c r="AS1200" s="1595"/>
      <c r="AT1200" s="1595"/>
      <c r="AU1200" s="1595"/>
      <c r="AV1200" s="1595"/>
      <c r="AW1200" s="1595"/>
      <c r="AX1200" s="238" t="s">
        <v>386</v>
      </c>
      <c r="AY1200" s="1595"/>
      <c r="AZ1200" s="1595"/>
      <c r="BA1200" s="1595"/>
      <c r="BB1200" s="1595"/>
      <c r="BC1200" s="1595"/>
      <c r="BD1200" s="1595"/>
      <c r="BE1200" s="1595"/>
      <c r="BF1200" s="1595"/>
      <c r="BG1200" s="45"/>
      <c r="BH1200" s="80"/>
      <c r="BI1200" s="80"/>
      <c r="BJ1200" s="80"/>
    </row>
    <row r="1201" spans="1:62" ht="12.95" customHeight="1" x14ac:dyDescent="0.15">
      <c r="A1201" s="1643"/>
      <c r="B1201" s="1644"/>
      <c r="C1201" s="1644"/>
      <c r="D1201" s="1644"/>
      <c r="E1201" s="1644"/>
      <c r="F1201" s="1644"/>
      <c r="G1201" s="1644"/>
      <c r="H1201" s="1722"/>
      <c r="I1201" s="1723"/>
      <c r="J1201" s="1723"/>
      <c r="K1201" s="1723"/>
      <c r="L1201" s="1723"/>
      <c r="M1201" s="1723"/>
      <c r="N1201" s="1724"/>
      <c r="O1201" s="1726"/>
      <c r="P1201" s="1726"/>
      <c r="Q1201" s="1726"/>
      <c r="R1201" s="1726"/>
      <c r="S1201" s="1726"/>
      <c r="T1201" s="1726"/>
      <c r="U1201" s="1726"/>
      <c r="V1201" s="1726"/>
      <c r="W1201" s="1726"/>
      <c r="X1201" s="1726"/>
      <c r="Y1201" s="1726"/>
      <c r="Z1201" s="1726"/>
      <c r="AA1201" s="1726"/>
      <c r="AB1201" s="1726"/>
      <c r="AC1201" s="1726"/>
      <c r="AD1201" s="1726"/>
      <c r="AE1201" s="1592"/>
      <c r="AF1201" s="1593"/>
      <c r="AG1201" s="1593"/>
      <c r="AH1201" s="1593"/>
      <c r="AI1201" s="1593"/>
      <c r="AJ1201" s="1593"/>
      <c r="AK1201" s="1594"/>
      <c r="AL1201" s="1592"/>
      <c r="AM1201" s="1593"/>
      <c r="AN1201" s="1593"/>
      <c r="AO1201" s="1594"/>
      <c r="AP1201" s="1595"/>
      <c r="AQ1201" s="1595"/>
      <c r="AR1201" s="1595"/>
      <c r="AS1201" s="1595"/>
      <c r="AT1201" s="1595"/>
      <c r="AU1201" s="1595"/>
      <c r="AV1201" s="1595"/>
      <c r="AW1201" s="1595"/>
      <c r="AX1201" s="238" t="s">
        <v>386</v>
      </c>
      <c r="AY1201" s="1595"/>
      <c r="AZ1201" s="1595"/>
      <c r="BA1201" s="1595"/>
      <c r="BB1201" s="1595"/>
      <c r="BC1201" s="1595"/>
      <c r="BD1201" s="1595"/>
      <c r="BE1201" s="1595"/>
      <c r="BF1201" s="1595"/>
      <c r="BG1201" s="45"/>
      <c r="BH1201" s="80"/>
      <c r="BI1201" s="80"/>
      <c r="BJ1201" s="80"/>
    </row>
    <row r="1202" spans="1:62" ht="12.95" customHeight="1" x14ac:dyDescent="0.15">
      <c r="A1202" s="1643"/>
      <c r="B1202" s="1644"/>
      <c r="C1202" s="1644"/>
      <c r="D1202" s="1644"/>
      <c r="E1202" s="1644"/>
      <c r="F1202" s="1644"/>
      <c r="G1202" s="1644"/>
      <c r="H1202" s="1722"/>
      <c r="I1202" s="1723"/>
      <c r="J1202" s="1723"/>
      <c r="K1202" s="1723"/>
      <c r="L1202" s="1723"/>
      <c r="M1202" s="1723"/>
      <c r="N1202" s="1724"/>
      <c r="O1202" s="1726"/>
      <c r="P1202" s="1726"/>
      <c r="Q1202" s="1726"/>
      <c r="R1202" s="1726"/>
      <c r="S1202" s="1726"/>
      <c r="T1202" s="1726"/>
      <c r="U1202" s="1726"/>
      <c r="V1202" s="1726"/>
      <c r="W1202" s="1726"/>
      <c r="X1202" s="1726"/>
      <c r="Y1202" s="1726"/>
      <c r="Z1202" s="1726"/>
      <c r="AA1202" s="1726"/>
      <c r="AB1202" s="1726"/>
      <c r="AC1202" s="1726"/>
      <c r="AD1202" s="1726"/>
      <c r="AE1202" s="1592"/>
      <c r="AF1202" s="1593"/>
      <c r="AG1202" s="1593"/>
      <c r="AH1202" s="1593"/>
      <c r="AI1202" s="1593"/>
      <c r="AJ1202" s="1593"/>
      <c r="AK1202" s="1594"/>
      <c r="AL1202" s="1592"/>
      <c r="AM1202" s="1593"/>
      <c r="AN1202" s="1593"/>
      <c r="AO1202" s="1594"/>
      <c r="AP1202" s="1595"/>
      <c r="AQ1202" s="1595"/>
      <c r="AR1202" s="1595"/>
      <c r="AS1202" s="1595"/>
      <c r="AT1202" s="1595"/>
      <c r="AU1202" s="1595"/>
      <c r="AV1202" s="1595"/>
      <c r="AW1202" s="1595"/>
      <c r="AX1202" s="238" t="s">
        <v>386</v>
      </c>
      <c r="AY1202" s="1595"/>
      <c r="AZ1202" s="1595"/>
      <c r="BA1202" s="1595"/>
      <c r="BB1202" s="1595"/>
      <c r="BC1202" s="1595"/>
      <c r="BD1202" s="1595"/>
      <c r="BE1202" s="1595"/>
      <c r="BF1202" s="1595"/>
      <c r="BG1202" s="45"/>
      <c r="BH1202" s="80"/>
      <c r="BI1202" s="80"/>
      <c r="BJ1202" s="80"/>
    </row>
    <row r="1203" spans="1:62" ht="12.95" customHeight="1" x14ac:dyDescent="0.15">
      <c r="A1203" s="1648"/>
      <c r="B1203" s="1649"/>
      <c r="C1203" s="1649"/>
      <c r="D1203" s="1649"/>
      <c r="E1203" s="1649"/>
      <c r="F1203" s="1649"/>
      <c r="G1203" s="1649"/>
      <c r="H1203" s="1722"/>
      <c r="I1203" s="1723"/>
      <c r="J1203" s="1723"/>
      <c r="K1203" s="1723"/>
      <c r="L1203" s="1723"/>
      <c r="M1203" s="1723"/>
      <c r="N1203" s="1724"/>
      <c r="O1203" s="1727"/>
      <c r="P1203" s="1727"/>
      <c r="Q1203" s="1727"/>
      <c r="R1203" s="1727"/>
      <c r="S1203" s="1727"/>
      <c r="T1203" s="1727"/>
      <c r="U1203" s="1727"/>
      <c r="V1203" s="1727"/>
      <c r="W1203" s="1727"/>
      <c r="X1203" s="1727"/>
      <c r="Y1203" s="1727"/>
      <c r="Z1203" s="1727"/>
      <c r="AA1203" s="1727"/>
      <c r="AB1203" s="1727"/>
      <c r="AC1203" s="1727"/>
      <c r="AD1203" s="1727"/>
      <c r="AE1203" s="1592"/>
      <c r="AF1203" s="1593"/>
      <c r="AG1203" s="1593"/>
      <c r="AH1203" s="1593"/>
      <c r="AI1203" s="1593"/>
      <c r="AJ1203" s="1593"/>
      <c r="AK1203" s="1594"/>
      <c r="AL1203" s="1592"/>
      <c r="AM1203" s="1593"/>
      <c r="AN1203" s="1593"/>
      <c r="AO1203" s="1594"/>
      <c r="AP1203" s="1595"/>
      <c r="AQ1203" s="1595"/>
      <c r="AR1203" s="1595"/>
      <c r="AS1203" s="1595"/>
      <c r="AT1203" s="1595"/>
      <c r="AU1203" s="1595"/>
      <c r="AV1203" s="1595"/>
      <c r="AW1203" s="1595"/>
      <c r="AX1203" s="238" t="s">
        <v>386</v>
      </c>
      <c r="AY1203" s="1595"/>
      <c r="AZ1203" s="1595"/>
      <c r="BA1203" s="1595"/>
      <c r="BB1203" s="1595"/>
      <c r="BC1203" s="1595"/>
      <c r="BD1203" s="1595"/>
      <c r="BE1203" s="1595"/>
      <c r="BF1203" s="1595"/>
      <c r="BG1203" s="45"/>
      <c r="BH1203" s="80"/>
      <c r="BI1203" s="80"/>
      <c r="BJ1203" s="80"/>
    </row>
    <row r="1204" spans="1:62" ht="12.95" customHeight="1" x14ac:dyDescent="0.15">
      <c r="A1204" s="1650"/>
      <c r="B1204" s="1651"/>
      <c r="C1204" s="1651"/>
      <c r="D1204" s="1651"/>
      <c r="E1204" s="1651"/>
      <c r="F1204" s="1651"/>
      <c r="G1204" s="1651"/>
      <c r="H1204" s="966"/>
      <c r="I1204" s="967"/>
      <c r="J1204" s="967"/>
      <c r="K1204" s="967"/>
      <c r="L1204" s="967"/>
      <c r="M1204" s="967"/>
      <c r="N1204" s="968"/>
      <c r="O1204" s="1728"/>
      <c r="P1204" s="1728"/>
      <c r="Q1204" s="1728"/>
      <c r="R1204" s="1728"/>
      <c r="S1204" s="1728"/>
      <c r="T1204" s="1728"/>
      <c r="U1204" s="1728"/>
      <c r="V1204" s="1728"/>
      <c r="W1204" s="1728"/>
      <c r="X1204" s="1728"/>
      <c r="Y1204" s="1728"/>
      <c r="Z1204" s="1728"/>
      <c r="AA1204" s="1728"/>
      <c r="AB1204" s="1728"/>
      <c r="AC1204" s="1728"/>
      <c r="AD1204" s="1728"/>
      <c r="AE1204" s="1592"/>
      <c r="AF1204" s="1593"/>
      <c r="AG1204" s="1593"/>
      <c r="AH1204" s="1593"/>
      <c r="AI1204" s="1593"/>
      <c r="AJ1204" s="1593"/>
      <c r="AK1204" s="1594"/>
      <c r="AL1204" s="1592"/>
      <c r="AM1204" s="1593"/>
      <c r="AN1204" s="1593"/>
      <c r="AO1204" s="1594"/>
      <c r="AP1204" s="1595"/>
      <c r="AQ1204" s="1595"/>
      <c r="AR1204" s="1595"/>
      <c r="AS1204" s="1595"/>
      <c r="AT1204" s="1595"/>
      <c r="AU1204" s="1595"/>
      <c r="AV1204" s="1595"/>
      <c r="AW1204" s="1595"/>
      <c r="AX1204" s="238" t="s">
        <v>386</v>
      </c>
      <c r="AY1204" s="1595"/>
      <c r="AZ1204" s="1595"/>
      <c r="BA1204" s="1595"/>
      <c r="BB1204" s="1595"/>
      <c r="BC1204" s="1595"/>
      <c r="BD1204" s="1595"/>
      <c r="BE1204" s="1595"/>
      <c r="BF1204" s="1595"/>
      <c r="BG1204" s="45"/>
      <c r="BH1204" s="80"/>
      <c r="BI1204" s="80"/>
      <c r="BJ1204" s="80"/>
    </row>
    <row r="1205" spans="1:62" ht="12.95" customHeight="1" x14ac:dyDescent="0.15">
      <c r="A1205" s="1641"/>
      <c r="B1205" s="1642"/>
      <c r="C1205" s="1642"/>
      <c r="D1205" s="1642"/>
      <c r="E1205" s="1642"/>
      <c r="F1205" s="1642"/>
      <c r="G1205" s="1642"/>
      <c r="H1205" s="963"/>
      <c r="I1205" s="964"/>
      <c r="J1205" s="964"/>
      <c r="K1205" s="964"/>
      <c r="L1205" s="964"/>
      <c r="M1205" s="964"/>
      <c r="N1205" s="965"/>
      <c r="O1205" s="1725"/>
      <c r="P1205" s="1725"/>
      <c r="Q1205" s="1725"/>
      <c r="R1205" s="1725"/>
      <c r="S1205" s="1725"/>
      <c r="T1205" s="1725"/>
      <c r="U1205" s="1725"/>
      <c r="V1205" s="1725"/>
      <c r="W1205" s="1725"/>
      <c r="X1205" s="1725"/>
      <c r="Y1205" s="1725"/>
      <c r="Z1205" s="1725"/>
      <c r="AA1205" s="1725"/>
      <c r="AB1205" s="1725"/>
      <c r="AC1205" s="1725"/>
      <c r="AD1205" s="1725"/>
      <c r="AE1205" s="1592"/>
      <c r="AF1205" s="1593"/>
      <c r="AG1205" s="1593"/>
      <c r="AH1205" s="1593"/>
      <c r="AI1205" s="1593"/>
      <c r="AJ1205" s="1593"/>
      <c r="AK1205" s="1594"/>
      <c r="AL1205" s="1592"/>
      <c r="AM1205" s="1593"/>
      <c r="AN1205" s="1593"/>
      <c r="AO1205" s="1594"/>
      <c r="AP1205" s="1595"/>
      <c r="AQ1205" s="1595"/>
      <c r="AR1205" s="1595"/>
      <c r="AS1205" s="1595"/>
      <c r="AT1205" s="1595"/>
      <c r="AU1205" s="1595"/>
      <c r="AV1205" s="1595"/>
      <c r="AW1205" s="1595"/>
      <c r="AX1205" s="238" t="s">
        <v>386</v>
      </c>
      <c r="AY1205" s="1595"/>
      <c r="AZ1205" s="1595"/>
      <c r="BA1205" s="1595"/>
      <c r="BB1205" s="1595"/>
      <c r="BC1205" s="1595"/>
      <c r="BD1205" s="1595"/>
      <c r="BE1205" s="1595"/>
      <c r="BF1205" s="1595"/>
      <c r="BG1205" s="45"/>
      <c r="BH1205" s="80"/>
      <c r="BI1205" s="80"/>
      <c r="BJ1205" s="80"/>
    </row>
    <row r="1206" spans="1:62" ht="12.95" customHeight="1" x14ac:dyDescent="0.15">
      <c r="A1206" s="1643"/>
      <c r="B1206" s="1644"/>
      <c r="C1206" s="1644"/>
      <c r="D1206" s="1644"/>
      <c r="E1206" s="1644"/>
      <c r="F1206" s="1644"/>
      <c r="G1206" s="1644"/>
      <c r="H1206" s="1722"/>
      <c r="I1206" s="1723"/>
      <c r="J1206" s="1723"/>
      <c r="K1206" s="1723"/>
      <c r="L1206" s="1723"/>
      <c r="M1206" s="1723"/>
      <c r="N1206" s="1724"/>
      <c r="O1206" s="1726"/>
      <c r="P1206" s="1726"/>
      <c r="Q1206" s="1726"/>
      <c r="R1206" s="1726"/>
      <c r="S1206" s="1726"/>
      <c r="T1206" s="1726"/>
      <c r="U1206" s="1726"/>
      <c r="V1206" s="1726"/>
      <c r="W1206" s="1726"/>
      <c r="X1206" s="1726"/>
      <c r="Y1206" s="1726"/>
      <c r="Z1206" s="1726"/>
      <c r="AA1206" s="1726"/>
      <c r="AB1206" s="1726"/>
      <c r="AC1206" s="1726"/>
      <c r="AD1206" s="1726"/>
      <c r="AE1206" s="1592"/>
      <c r="AF1206" s="1593"/>
      <c r="AG1206" s="1593"/>
      <c r="AH1206" s="1593"/>
      <c r="AI1206" s="1593"/>
      <c r="AJ1206" s="1593"/>
      <c r="AK1206" s="1594"/>
      <c r="AL1206" s="1592"/>
      <c r="AM1206" s="1593"/>
      <c r="AN1206" s="1593"/>
      <c r="AO1206" s="1594"/>
      <c r="AP1206" s="1595"/>
      <c r="AQ1206" s="1595"/>
      <c r="AR1206" s="1595"/>
      <c r="AS1206" s="1595"/>
      <c r="AT1206" s="1595"/>
      <c r="AU1206" s="1595"/>
      <c r="AV1206" s="1595"/>
      <c r="AW1206" s="1595"/>
      <c r="AX1206" s="238" t="s">
        <v>386</v>
      </c>
      <c r="AY1206" s="1595"/>
      <c r="AZ1206" s="1595"/>
      <c r="BA1206" s="1595"/>
      <c r="BB1206" s="1595"/>
      <c r="BC1206" s="1595"/>
      <c r="BD1206" s="1595"/>
      <c r="BE1206" s="1595"/>
      <c r="BF1206" s="1595"/>
      <c r="BG1206" s="45"/>
      <c r="BH1206" s="80"/>
      <c r="BI1206" s="80"/>
      <c r="BJ1206" s="80"/>
    </row>
    <row r="1207" spans="1:62" ht="12.95" customHeight="1" x14ac:dyDescent="0.15">
      <c r="A1207" s="1643"/>
      <c r="B1207" s="1644"/>
      <c r="C1207" s="1644"/>
      <c r="D1207" s="1644"/>
      <c r="E1207" s="1644"/>
      <c r="F1207" s="1644"/>
      <c r="G1207" s="1644"/>
      <c r="H1207" s="1722"/>
      <c r="I1207" s="1723"/>
      <c r="J1207" s="1723"/>
      <c r="K1207" s="1723"/>
      <c r="L1207" s="1723"/>
      <c r="M1207" s="1723"/>
      <c r="N1207" s="1724"/>
      <c r="O1207" s="1726"/>
      <c r="P1207" s="1726"/>
      <c r="Q1207" s="1726"/>
      <c r="R1207" s="1726"/>
      <c r="S1207" s="1726"/>
      <c r="T1207" s="1726"/>
      <c r="U1207" s="1726"/>
      <c r="V1207" s="1726"/>
      <c r="W1207" s="1726"/>
      <c r="X1207" s="1726"/>
      <c r="Y1207" s="1726"/>
      <c r="Z1207" s="1726"/>
      <c r="AA1207" s="1726"/>
      <c r="AB1207" s="1726"/>
      <c r="AC1207" s="1726"/>
      <c r="AD1207" s="1726"/>
      <c r="AE1207" s="1592"/>
      <c r="AF1207" s="1593"/>
      <c r="AG1207" s="1593"/>
      <c r="AH1207" s="1593"/>
      <c r="AI1207" s="1593"/>
      <c r="AJ1207" s="1593"/>
      <c r="AK1207" s="1594"/>
      <c r="AL1207" s="1592"/>
      <c r="AM1207" s="1593"/>
      <c r="AN1207" s="1593"/>
      <c r="AO1207" s="1594"/>
      <c r="AP1207" s="1595"/>
      <c r="AQ1207" s="1595"/>
      <c r="AR1207" s="1595"/>
      <c r="AS1207" s="1595"/>
      <c r="AT1207" s="1595"/>
      <c r="AU1207" s="1595"/>
      <c r="AV1207" s="1595"/>
      <c r="AW1207" s="1595"/>
      <c r="AX1207" s="238" t="s">
        <v>386</v>
      </c>
      <c r="AY1207" s="1595"/>
      <c r="AZ1207" s="1595"/>
      <c r="BA1207" s="1595"/>
      <c r="BB1207" s="1595"/>
      <c r="BC1207" s="1595"/>
      <c r="BD1207" s="1595"/>
      <c r="BE1207" s="1595"/>
      <c r="BF1207" s="1595"/>
      <c r="BG1207" s="45"/>
      <c r="BH1207" s="80"/>
      <c r="BI1207" s="80"/>
      <c r="BJ1207" s="80"/>
    </row>
    <row r="1208" spans="1:62" ht="12.95" customHeight="1" x14ac:dyDescent="0.15">
      <c r="A1208" s="1648"/>
      <c r="B1208" s="1649"/>
      <c r="C1208" s="1649"/>
      <c r="D1208" s="1649"/>
      <c r="E1208" s="1649"/>
      <c r="F1208" s="1649"/>
      <c r="G1208" s="1649"/>
      <c r="H1208" s="1722"/>
      <c r="I1208" s="1723"/>
      <c r="J1208" s="1723"/>
      <c r="K1208" s="1723"/>
      <c r="L1208" s="1723"/>
      <c r="M1208" s="1723"/>
      <c r="N1208" s="1724"/>
      <c r="O1208" s="1727"/>
      <c r="P1208" s="1727"/>
      <c r="Q1208" s="1727"/>
      <c r="R1208" s="1727"/>
      <c r="S1208" s="1727"/>
      <c r="T1208" s="1727"/>
      <c r="U1208" s="1727"/>
      <c r="V1208" s="1727"/>
      <c r="W1208" s="1727"/>
      <c r="X1208" s="1727"/>
      <c r="Y1208" s="1727"/>
      <c r="Z1208" s="1727"/>
      <c r="AA1208" s="1727"/>
      <c r="AB1208" s="1727"/>
      <c r="AC1208" s="1727"/>
      <c r="AD1208" s="1727"/>
      <c r="AE1208" s="1592"/>
      <c r="AF1208" s="1593"/>
      <c r="AG1208" s="1593"/>
      <c r="AH1208" s="1593"/>
      <c r="AI1208" s="1593"/>
      <c r="AJ1208" s="1593"/>
      <c r="AK1208" s="1594"/>
      <c r="AL1208" s="1592"/>
      <c r="AM1208" s="1593"/>
      <c r="AN1208" s="1593"/>
      <c r="AO1208" s="1594"/>
      <c r="AP1208" s="1595"/>
      <c r="AQ1208" s="1595"/>
      <c r="AR1208" s="1595"/>
      <c r="AS1208" s="1595"/>
      <c r="AT1208" s="1595"/>
      <c r="AU1208" s="1595"/>
      <c r="AV1208" s="1595"/>
      <c r="AW1208" s="1595"/>
      <c r="AX1208" s="238" t="s">
        <v>386</v>
      </c>
      <c r="AY1208" s="1595"/>
      <c r="AZ1208" s="1595"/>
      <c r="BA1208" s="1595"/>
      <c r="BB1208" s="1595"/>
      <c r="BC1208" s="1595"/>
      <c r="BD1208" s="1595"/>
      <c r="BE1208" s="1595"/>
      <c r="BF1208" s="1595"/>
      <c r="BG1208" s="45"/>
      <c r="BH1208" s="80"/>
      <c r="BI1208" s="80"/>
      <c r="BJ1208" s="80"/>
    </row>
    <row r="1209" spans="1:62" ht="12.95" customHeight="1" x14ac:dyDescent="0.15">
      <c r="A1209" s="1650"/>
      <c r="B1209" s="1651"/>
      <c r="C1209" s="1651"/>
      <c r="D1209" s="1651"/>
      <c r="E1209" s="1651"/>
      <c r="F1209" s="1651"/>
      <c r="G1209" s="1651"/>
      <c r="H1209" s="966"/>
      <c r="I1209" s="967"/>
      <c r="J1209" s="967"/>
      <c r="K1209" s="967"/>
      <c r="L1209" s="967"/>
      <c r="M1209" s="967"/>
      <c r="N1209" s="968"/>
      <c r="O1209" s="1728"/>
      <c r="P1209" s="1728"/>
      <c r="Q1209" s="1728"/>
      <c r="R1209" s="1728"/>
      <c r="S1209" s="1728"/>
      <c r="T1209" s="1728"/>
      <c r="U1209" s="1728"/>
      <c r="V1209" s="1728"/>
      <c r="W1209" s="1728"/>
      <c r="X1209" s="1728"/>
      <c r="Y1209" s="1728"/>
      <c r="Z1209" s="1728"/>
      <c r="AA1209" s="1728"/>
      <c r="AB1209" s="1728"/>
      <c r="AC1209" s="1728"/>
      <c r="AD1209" s="1728"/>
      <c r="AE1209" s="1592"/>
      <c r="AF1209" s="1593"/>
      <c r="AG1209" s="1593"/>
      <c r="AH1209" s="1593"/>
      <c r="AI1209" s="1593"/>
      <c r="AJ1209" s="1593"/>
      <c r="AK1209" s="1594"/>
      <c r="AL1209" s="1592"/>
      <c r="AM1209" s="1593"/>
      <c r="AN1209" s="1593"/>
      <c r="AO1209" s="1594"/>
      <c r="AP1209" s="1595"/>
      <c r="AQ1209" s="1595"/>
      <c r="AR1209" s="1595"/>
      <c r="AS1209" s="1595"/>
      <c r="AT1209" s="1595"/>
      <c r="AU1209" s="1595"/>
      <c r="AV1209" s="1595"/>
      <c r="AW1209" s="1595"/>
      <c r="AX1209" s="238" t="s">
        <v>386</v>
      </c>
      <c r="AY1209" s="1595"/>
      <c r="AZ1209" s="1595"/>
      <c r="BA1209" s="1595"/>
      <c r="BB1209" s="1595"/>
      <c r="BC1209" s="1595"/>
      <c r="BD1209" s="1595"/>
      <c r="BE1209" s="1595"/>
      <c r="BF1209" s="1595"/>
      <c r="BG1209" s="45"/>
      <c r="BH1209" s="80"/>
      <c r="BI1209" s="80"/>
      <c r="BJ1209" s="80"/>
    </row>
    <row r="1210" spans="1:62" ht="12.95" customHeight="1" x14ac:dyDescent="0.15">
      <c r="A1210" s="1641"/>
      <c r="B1210" s="1642"/>
      <c r="C1210" s="1642"/>
      <c r="D1210" s="1642"/>
      <c r="E1210" s="1642"/>
      <c r="F1210" s="1642"/>
      <c r="G1210" s="1642"/>
      <c r="H1210" s="963"/>
      <c r="I1210" s="964"/>
      <c r="J1210" s="964"/>
      <c r="K1210" s="964"/>
      <c r="L1210" s="964"/>
      <c r="M1210" s="964"/>
      <c r="N1210" s="965"/>
      <c r="O1210" s="1725"/>
      <c r="P1210" s="1725"/>
      <c r="Q1210" s="1725"/>
      <c r="R1210" s="1725"/>
      <c r="S1210" s="1725"/>
      <c r="T1210" s="1725"/>
      <c r="U1210" s="1725"/>
      <c r="V1210" s="1725"/>
      <c r="W1210" s="1725"/>
      <c r="X1210" s="1725"/>
      <c r="Y1210" s="1725"/>
      <c r="Z1210" s="1725"/>
      <c r="AA1210" s="1725"/>
      <c r="AB1210" s="1725"/>
      <c r="AC1210" s="1725"/>
      <c r="AD1210" s="1725"/>
      <c r="AE1210" s="1592"/>
      <c r="AF1210" s="1593"/>
      <c r="AG1210" s="1593"/>
      <c r="AH1210" s="1593"/>
      <c r="AI1210" s="1593"/>
      <c r="AJ1210" s="1593"/>
      <c r="AK1210" s="1594"/>
      <c r="AL1210" s="1592"/>
      <c r="AM1210" s="1593"/>
      <c r="AN1210" s="1593"/>
      <c r="AO1210" s="1594"/>
      <c r="AP1210" s="1595"/>
      <c r="AQ1210" s="1595"/>
      <c r="AR1210" s="1595"/>
      <c r="AS1210" s="1595"/>
      <c r="AT1210" s="1595"/>
      <c r="AU1210" s="1595"/>
      <c r="AV1210" s="1595"/>
      <c r="AW1210" s="1595"/>
      <c r="AX1210" s="238" t="s">
        <v>386</v>
      </c>
      <c r="AY1210" s="1595"/>
      <c r="AZ1210" s="1595"/>
      <c r="BA1210" s="1595"/>
      <c r="BB1210" s="1595"/>
      <c r="BC1210" s="1595"/>
      <c r="BD1210" s="1595"/>
      <c r="BE1210" s="1595"/>
      <c r="BF1210" s="1595"/>
      <c r="BG1210" s="45"/>
      <c r="BH1210" s="80"/>
      <c r="BI1210" s="80"/>
      <c r="BJ1210" s="80"/>
    </row>
    <row r="1211" spans="1:62" ht="12.95" customHeight="1" x14ac:dyDescent="0.15">
      <c r="A1211" s="1643"/>
      <c r="B1211" s="1644"/>
      <c r="C1211" s="1644"/>
      <c r="D1211" s="1644"/>
      <c r="E1211" s="1644"/>
      <c r="F1211" s="1644"/>
      <c r="G1211" s="1644"/>
      <c r="H1211" s="1722"/>
      <c r="I1211" s="1723"/>
      <c r="J1211" s="1723"/>
      <c r="K1211" s="1723"/>
      <c r="L1211" s="1723"/>
      <c r="M1211" s="1723"/>
      <c r="N1211" s="1724"/>
      <c r="O1211" s="1726"/>
      <c r="P1211" s="1726"/>
      <c r="Q1211" s="1726"/>
      <c r="R1211" s="1726"/>
      <c r="S1211" s="1726"/>
      <c r="T1211" s="1726"/>
      <c r="U1211" s="1726"/>
      <c r="V1211" s="1726"/>
      <c r="W1211" s="1726"/>
      <c r="X1211" s="1726"/>
      <c r="Y1211" s="1726"/>
      <c r="Z1211" s="1726"/>
      <c r="AA1211" s="1726"/>
      <c r="AB1211" s="1726"/>
      <c r="AC1211" s="1726"/>
      <c r="AD1211" s="1726"/>
      <c r="AE1211" s="1592"/>
      <c r="AF1211" s="1593"/>
      <c r="AG1211" s="1593"/>
      <c r="AH1211" s="1593"/>
      <c r="AI1211" s="1593"/>
      <c r="AJ1211" s="1593"/>
      <c r="AK1211" s="1594"/>
      <c r="AL1211" s="1592"/>
      <c r="AM1211" s="1593"/>
      <c r="AN1211" s="1593"/>
      <c r="AO1211" s="1594"/>
      <c r="AP1211" s="1595"/>
      <c r="AQ1211" s="1595"/>
      <c r="AR1211" s="1595"/>
      <c r="AS1211" s="1595"/>
      <c r="AT1211" s="1595"/>
      <c r="AU1211" s="1595"/>
      <c r="AV1211" s="1595"/>
      <c r="AW1211" s="1595"/>
      <c r="AX1211" s="238" t="s">
        <v>386</v>
      </c>
      <c r="AY1211" s="1595"/>
      <c r="AZ1211" s="1595"/>
      <c r="BA1211" s="1595"/>
      <c r="BB1211" s="1595"/>
      <c r="BC1211" s="1595"/>
      <c r="BD1211" s="1595"/>
      <c r="BE1211" s="1595"/>
      <c r="BF1211" s="1595"/>
      <c r="BG1211" s="45"/>
      <c r="BH1211" s="80"/>
      <c r="BI1211" s="80"/>
      <c r="BJ1211" s="80"/>
    </row>
    <row r="1212" spans="1:62" ht="12.95" customHeight="1" x14ac:dyDescent="0.15">
      <c r="A1212" s="1643"/>
      <c r="B1212" s="1644"/>
      <c r="C1212" s="1644"/>
      <c r="D1212" s="1644"/>
      <c r="E1212" s="1644"/>
      <c r="F1212" s="1644"/>
      <c r="G1212" s="1644"/>
      <c r="H1212" s="1722"/>
      <c r="I1212" s="1723"/>
      <c r="J1212" s="1723"/>
      <c r="K1212" s="1723"/>
      <c r="L1212" s="1723"/>
      <c r="M1212" s="1723"/>
      <c r="N1212" s="1724"/>
      <c r="O1212" s="1726"/>
      <c r="P1212" s="1726"/>
      <c r="Q1212" s="1726"/>
      <c r="R1212" s="1726"/>
      <c r="S1212" s="1726"/>
      <c r="T1212" s="1726"/>
      <c r="U1212" s="1726"/>
      <c r="V1212" s="1726"/>
      <c r="W1212" s="1726"/>
      <c r="X1212" s="1726"/>
      <c r="Y1212" s="1726"/>
      <c r="Z1212" s="1726"/>
      <c r="AA1212" s="1726"/>
      <c r="AB1212" s="1726"/>
      <c r="AC1212" s="1726"/>
      <c r="AD1212" s="1726"/>
      <c r="AE1212" s="1592"/>
      <c r="AF1212" s="1593"/>
      <c r="AG1212" s="1593"/>
      <c r="AH1212" s="1593"/>
      <c r="AI1212" s="1593"/>
      <c r="AJ1212" s="1593"/>
      <c r="AK1212" s="1594"/>
      <c r="AL1212" s="1592"/>
      <c r="AM1212" s="1593"/>
      <c r="AN1212" s="1593"/>
      <c r="AO1212" s="1594"/>
      <c r="AP1212" s="1595"/>
      <c r="AQ1212" s="1595"/>
      <c r="AR1212" s="1595"/>
      <c r="AS1212" s="1595"/>
      <c r="AT1212" s="1595"/>
      <c r="AU1212" s="1595"/>
      <c r="AV1212" s="1595"/>
      <c r="AW1212" s="1595"/>
      <c r="AX1212" s="238" t="s">
        <v>386</v>
      </c>
      <c r="AY1212" s="1595"/>
      <c r="AZ1212" s="1595"/>
      <c r="BA1212" s="1595"/>
      <c r="BB1212" s="1595"/>
      <c r="BC1212" s="1595"/>
      <c r="BD1212" s="1595"/>
      <c r="BE1212" s="1595"/>
      <c r="BF1212" s="1595"/>
      <c r="BG1212" s="45"/>
      <c r="BH1212" s="80"/>
      <c r="BI1212" s="80"/>
      <c r="BJ1212" s="80"/>
    </row>
    <row r="1213" spans="1:62" ht="12.95" customHeight="1" x14ac:dyDescent="0.15">
      <c r="A1213" s="1648"/>
      <c r="B1213" s="1649"/>
      <c r="C1213" s="1649"/>
      <c r="D1213" s="1649"/>
      <c r="E1213" s="1649"/>
      <c r="F1213" s="1649"/>
      <c r="G1213" s="1649"/>
      <c r="H1213" s="1722"/>
      <c r="I1213" s="1723"/>
      <c r="J1213" s="1723"/>
      <c r="K1213" s="1723"/>
      <c r="L1213" s="1723"/>
      <c r="M1213" s="1723"/>
      <c r="N1213" s="1724"/>
      <c r="O1213" s="1727"/>
      <c r="P1213" s="1727"/>
      <c r="Q1213" s="1727"/>
      <c r="R1213" s="1727"/>
      <c r="S1213" s="1727"/>
      <c r="T1213" s="1727"/>
      <c r="U1213" s="1727"/>
      <c r="V1213" s="1727"/>
      <c r="W1213" s="1727"/>
      <c r="X1213" s="1727"/>
      <c r="Y1213" s="1727"/>
      <c r="Z1213" s="1727"/>
      <c r="AA1213" s="1727"/>
      <c r="AB1213" s="1727"/>
      <c r="AC1213" s="1727"/>
      <c r="AD1213" s="1727"/>
      <c r="AE1213" s="1592"/>
      <c r="AF1213" s="1593"/>
      <c r="AG1213" s="1593"/>
      <c r="AH1213" s="1593"/>
      <c r="AI1213" s="1593"/>
      <c r="AJ1213" s="1593"/>
      <c r="AK1213" s="1594"/>
      <c r="AL1213" s="1592"/>
      <c r="AM1213" s="1593"/>
      <c r="AN1213" s="1593"/>
      <c r="AO1213" s="1594"/>
      <c r="AP1213" s="1595"/>
      <c r="AQ1213" s="1595"/>
      <c r="AR1213" s="1595"/>
      <c r="AS1213" s="1595"/>
      <c r="AT1213" s="1595"/>
      <c r="AU1213" s="1595"/>
      <c r="AV1213" s="1595"/>
      <c r="AW1213" s="1595"/>
      <c r="AX1213" s="238" t="s">
        <v>386</v>
      </c>
      <c r="AY1213" s="1595"/>
      <c r="AZ1213" s="1595"/>
      <c r="BA1213" s="1595"/>
      <c r="BB1213" s="1595"/>
      <c r="BC1213" s="1595"/>
      <c r="BD1213" s="1595"/>
      <c r="BE1213" s="1595"/>
      <c r="BF1213" s="1595"/>
      <c r="BG1213" s="45"/>
      <c r="BH1213" s="80"/>
      <c r="BI1213" s="80"/>
      <c r="BJ1213" s="80"/>
    </row>
    <row r="1214" spans="1:62" ht="12.95" customHeight="1" x14ac:dyDescent="0.15">
      <c r="A1214" s="1650"/>
      <c r="B1214" s="1651"/>
      <c r="C1214" s="1651"/>
      <c r="D1214" s="1651"/>
      <c r="E1214" s="1651"/>
      <c r="F1214" s="1651"/>
      <c r="G1214" s="1651"/>
      <c r="H1214" s="966"/>
      <c r="I1214" s="967"/>
      <c r="J1214" s="967"/>
      <c r="K1214" s="967"/>
      <c r="L1214" s="967"/>
      <c r="M1214" s="967"/>
      <c r="N1214" s="968"/>
      <c r="O1214" s="1728"/>
      <c r="P1214" s="1728"/>
      <c r="Q1214" s="1728"/>
      <c r="R1214" s="1728"/>
      <c r="S1214" s="1728"/>
      <c r="T1214" s="1728"/>
      <c r="U1214" s="1728"/>
      <c r="V1214" s="1728"/>
      <c r="W1214" s="1728"/>
      <c r="X1214" s="1728"/>
      <c r="Y1214" s="1728"/>
      <c r="Z1214" s="1728"/>
      <c r="AA1214" s="1728"/>
      <c r="AB1214" s="1728"/>
      <c r="AC1214" s="1728"/>
      <c r="AD1214" s="1728"/>
      <c r="AE1214" s="1592"/>
      <c r="AF1214" s="1593"/>
      <c r="AG1214" s="1593"/>
      <c r="AH1214" s="1593"/>
      <c r="AI1214" s="1593"/>
      <c r="AJ1214" s="1593"/>
      <c r="AK1214" s="1594"/>
      <c r="AL1214" s="1592"/>
      <c r="AM1214" s="1593"/>
      <c r="AN1214" s="1593"/>
      <c r="AO1214" s="1594"/>
      <c r="AP1214" s="1595"/>
      <c r="AQ1214" s="1595"/>
      <c r="AR1214" s="1595"/>
      <c r="AS1214" s="1595"/>
      <c r="AT1214" s="1595"/>
      <c r="AU1214" s="1595"/>
      <c r="AV1214" s="1595"/>
      <c r="AW1214" s="1595"/>
      <c r="AX1214" s="238" t="s">
        <v>386</v>
      </c>
      <c r="AY1214" s="1595"/>
      <c r="AZ1214" s="1595"/>
      <c r="BA1214" s="1595"/>
      <c r="BB1214" s="1595"/>
      <c r="BC1214" s="1595"/>
      <c r="BD1214" s="1595"/>
      <c r="BE1214" s="1595"/>
      <c r="BF1214" s="1595"/>
      <c r="BG1214" s="45"/>
      <c r="BH1214" s="80"/>
      <c r="BI1214" s="80"/>
      <c r="BJ1214" s="80"/>
    </row>
    <row r="1215" spans="1:62" ht="12.95" customHeight="1" x14ac:dyDescent="0.15">
      <c r="A1215" s="1641"/>
      <c r="B1215" s="1642"/>
      <c r="C1215" s="1642"/>
      <c r="D1215" s="1642"/>
      <c r="E1215" s="1642"/>
      <c r="F1215" s="1642"/>
      <c r="G1215" s="1642"/>
      <c r="H1215" s="963"/>
      <c r="I1215" s="964"/>
      <c r="J1215" s="964"/>
      <c r="K1215" s="964"/>
      <c r="L1215" s="964"/>
      <c r="M1215" s="964"/>
      <c r="N1215" s="965"/>
      <c r="O1215" s="1725"/>
      <c r="P1215" s="1725"/>
      <c r="Q1215" s="1725"/>
      <c r="R1215" s="1725"/>
      <c r="S1215" s="1725"/>
      <c r="T1215" s="1725"/>
      <c r="U1215" s="1725"/>
      <c r="V1215" s="1725"/>
      <c r="W1215" s="1725"/>
      <c r="X1215" s="1725"/>
      <c r="Y1215" s="1725"/>
      <c r="Z1215" s="1725"/>
      <c r="AA1215" s="1725"/>
      <c r="AB1215" s="1725"/>
      <c r="AC1215" s="1725"/>
      <c r="AD1215" s="1725"/>
      <c r="AE1215" s="1592"/>
      <c r="AF1215" s="1593"/>
      <c r="AG1215" s="1593"/>
      <c r="AH1215" s="1593"/>
      <c r="AI1215" s="1593"/>
      <c r="AJ1215" s="1593"/>
      <c r="AK1215" s="1594"/>
      <c r="AL1215" s="1592"/>
      <c r="AM1215" s="1593"/>
      <c r="AN1215" s="1593"/>
      <c r="AO1215" s="1594"/>
      <c r="AP1215" s="1595"/>
      <c r="AQ1215" s="1595"/>
      <c r="AR1215" s="1595"/>
      <c r="AS1215" s="1595"/>
      <c r="AT1215" s="1595"/>
      <c r="AU1215" s="1595"/>
      <c r="AV1215" s="1595"/>
      <c r="AW1215" s="1595"/>
      <c r="AX1215" s="238" t="s">
        <v>386</v>
      </c>
      <c r="AY1215" s="1595"/>
      <c r="AZ1215" s="1595"/>
      <c r="BA1215" s="1595"/>
      <c r="BB1215" s="1595"/>
      <c r="BC1215" s="1595"/>
      <c r="BD1215" s="1595"/>
      <c r="BE1215" s="1595"/>
      <c r="BF1215" s="1595"/>
      <c r="BG1215" s="45"/>
      <c r="BH1215" s="80"/>
      <c r="BI1215" s="80"/>
      <c r="BJ1215" s="80"/>
    </row>
    <row r="1216" spans="1:62" ht="12.95" customHeight="1" x14ac:dyDescent="0.15">
      <c r="A1216" s="1643"/>
      <c r="B1216" s="1644"/>
      <c r="C1216" s="1644"/>
      <c r="D1216" s="1644"/>
      <c r="E1216" s="1644"/>
      <c r="F1216" s="1644"/>
      <c r="G1216" s="1644"/>
      <c r="H1216" s="1722"/>
      <c r="I1216" s="1723"/>
      <c r="J1216" s="1723"/>
      <c r="K1216" s="1723"/>
      <c r="L1216" s="1723"/>
      <c r="M1216" s="1723"/>
      <c r="N1216" s="1724"/>
      <c r="O1216" s="1726"/>
      <c r="P1216" s="1726"/>
      <c r="Q1216" s="1726"/>
      <c r="R1216" s="1726"/>
      <c r="S1216" s="1726"/>
      <c r="T1216" s="1726"/>
      <c r="U1216" s="1726"/>
      <c r="V1216" s="1726"/>
      <c r="W1216" s="1726"/>
      <c r="X1216" s="1726"/>
      <c r="Y1216" s="1726"/>
      <c r="Z1216" s="1726"/>
      <c r="AA1216" s="1726"/>
      <c r="AB1216" s="1726"/>
      <c r="AC1216" s="1726"/>
      <c r="AD1216" s="1726"/>
      <c r="AE1216" s="1592"/>
      <c r="AF1216" s="1593"/>
      <c r="AG1216" s="1593"/>
      <c r="AH1216" s="1593"/>
      <c r="AI1216" s="1593"/>
      <c r="AJ1216" s="1593"/>
      <c r="AK1216" s="1594"/>
      <c r="AL1216" s="1592"/>
      <c r="AM1216" s="1593"/>
      <c r="AN1216" s="1593"/>
      <c r="AO1216" s="1594"/>
      <c r="AP1216" s="1595"/>
      <c r="AQ1216" s="1595"/>
      <c r="AR1216" s="1595"/>
      <c r="AS1216" s="1595"/>
      <c r="AT1216" s="1595"/>
      <c r="AU1216" s="1595"/>
      <c r="AV1216" s="1595"/>
      <c r="AW1216" s="1595"/>
      <c r="AX1216" s="238" t="s">
        <v>386</v>
      </c>
      <c r="AY1216" s="1595"/>
      <c r="AZ1216" s="1595"/>
      <c r="BA1216" s="1595"/>
      <c r="BB1216" s="1595"/>
      <c r="BC1216" s="1595"/>
      <c r="BD1216" s="1595"/>
      <c r="BE1216" s="1595"/>
      <c r="BF1216" s="1595"/>
      <c r="BG1216" s="45"/>
      <c r="BH1216" s="80"/>
      <c r="BI1216" s="80"/>
      <c r="BJ1216" s="80"/>
    </row>
    <row r="1217" spans="1:62" ht="12.95" customHeight="1" x14ac:dyDescent="0.15">
      <c r="A1217" s="1643"/>
      <c r="B1217" s="1644"/>
      <c r="C1217" s="1644"/>
      <c r="D1217" s="1644"/>
      <c r="E1217" s="1644"/>
      <c r="F1217" s="1644"/>
      <c r="G1217" s="1644"/>
      <c r="H1217" s="1722"/>
      <c r="I1217" s="1723"/>
      <c r="J1217" s="1723"/>
      <c r="K1217" s="1723"/>
      <c r="L1217" s="1723"/>
      <c r="M1217" s="1723"/>
      <c r="N1217" s="1724"/>
      <c r="O1217" s="1726"/>
      <c r="P1217" s="1726"/>
      <c r="Q1217" s="1726"/>
      <c r="R1217" s="1726"/>
      <c r="S1217" s="1726"/>
      <c r="T1217" s="1726"/>
      <c r="U1217" s="1726"/>
      <c r="V1217" s="1726"/>
      <c r="W1217" s="1726"/>
      <c r="X1217" s="1726"/>
      <c r="Y1217" s="1726"/>
      <c r="Z1217" s="1726"/>
      <c r="AA1217" s="1726"/>
      <c r="AB1217" s="1726"/>
      <c r="AC1217" s="1726"/>
      <c r="AD1217" s="1726"/>
      <c r="AE1217" s="1592"/>
      <c r="AF1217" s="1593"/>
      <c r="AG1217" s="1593"/>
      <c r="AH1217" s="1593"/>
      <c r="AI1217" s="1593"/>
      <c r="AJ1217" s="1593"/>
      <c r="AK1217" s="1594"/>
      <c r="AL1217" s="1592"/>
      <c r="AM1217" s="1593"/>
      <c r="AN1217" s="1593"/>
      <c r="AO1217" s="1594"/>
      <c r="AP1217" s="1595"/>
      <c r="AQ1217" s="1595"/>
      <c r="AR1217" s="1595"/>
      <c r="AS1217" s="1595"/>
      <c r="AT1217" s="1595"/>
      <c r="AU1217" s="1595"/>
      <c r="AV1217" s="1595"/>
      <c r="AW1217" s="1595"/>
      <c r="AX1217" s="238" t="s">
        <v>386</v>
      </c>
      <c r="AY1217" s="1595"/>
      <c r="AZ1217" s="1595"/>
      <c r="BA1217" s="1595"/>
      <c r="BB1217" s="1595"/>
      <c r="BC1217" s="1595"/>
      <c r="BD1217" s="1595"/>
      <c r="BE1217" s="1595"/>
      <c r="BF1217" s="1595"/>
      <c r="BG1217" s="45"/>
      <c r="BH1217" s="80"/>
      <c r="BI1217" s="80"/>
      <c r="BJ1217" s="80"/>
    </row>
    <row r="1218" spans="1:62" ht="12.95" customHeight="1" x14ac:dyDescent="0.15">
      <c r="A1218" s="1648"/>
      <c r="B1218" s="1649"/>
      <c r="C1218" s="1649"/>
      <c r="D1218" s="1649"/>
      <c r="E1218" s="1649"/>
      <c r="F1218" s="1649"/>
      <c r="G1218" s="1649"/>
      <c r="H1218" s="1722"/>
      <c r="I1218" s="1723"/>
      <c r="J1218" s="1723"/>
      <c r="K1218" s="1723"/>
      <c r="L1218" s="1723"/>
      <c r="M1218" s="1723"/>
      <c r="N1218" s="1724"/>
      <c r="O1218" s="1727"/>
      <c r="P1218" s="1727"/>
      <c r="Q1218" s="1727"/>
      <c r="R1218" s="1727"/>
      <c r="S1218" s="1727"/>
      <c r="T1218" s="1727"/>
      <c r="U1218" s="1727"/>
      <c r="V1218" s="1727"/>
      <c r="W1218" s="1727"/>
      <c r="X1218" s="1727"/>
      <c r="Y1218" s="1727"/>
      <c r="Z1218" s="1727"/>
      <c r="AA1218" s="1727"/>
      <c r="AB1218" s="1727"/>
      <c r="AC1218" s="1727"/>
      <c r="AD1218" s="1727"/>
      <c r="AE1218" s="1592"/>
      <c r="AF1218" s="1593"/>
      <c r="AG1218" s="1593"/>
      <c r="AH1218" s="1593"/>
      <c r="AI1218" s="1593"/>
      <c r="AJ1218" s="1593"/>
      <c r="AK1218" s="1594"/>
      <c r="AL1218" s="1592"/>
      <c r="AM1218" s="1593"/>
      <c r="AN1218" s="1593"/>
      <c r="AO1218" s="1594"/>
      <c r="AP1218" s="1595"/>
      <c r="AQ1218" s="1595"/>
      <c r="AR1218" s="1595"/>
      <c r="AS1218" s="1595"/>
      <c r="AT1218" s="1595"/>
      <c r="AU1218" s="1595"/>
      <c r="AV1218" s="1595"/>
      <c r="AW1218" s="1595"/>
      <c r="AX1218" s="238" t="s">
        <v>386</v>
      </c>
      <c r="AY1218" s="1595"/>
      <c r="AZ1218" s="1595"/>
      <c r="BA1218" s="1595"/>
      <c r="BB1218" s="1595"/>
      <c r="BC1218" s="1595"/>
      <c r="BD1218" s="1595"/>
      <c r="BE1218" s="1595"/>
      <c r="BF1218" s="1595"/>
      <c r="BG1218" s="45"/>
      <c r="BH1218" s="80"/>
      <c r="BI1218" s="80"/>
      <c r="BJ1218" s="80"/>
    </row>
    <row r="1219" spans="1:62" ht="12.95" customHeight="1" x14ac:dyDescent="0.15">
      <c r="A1219" s="1650"/>
      <c r="B1219" s="1651"/>
      <c r="C1219" s="1651"/>
      <c r="D1219" s="1651"/>
      <c r="E1219" s="1651"/>
      <c r="F1219" s="1651"/>
      <c r="G1219" s="1651"/>
      <c r="H1219" s="966"/>
      <c r="I1219" s="967"/>
      <c r="J1219" s="967"/>
      <c r="K1219" s="967"/>
      <c r="L1219" s="967"/>
      <c r="M1219" s="967"/>
      <c r="N1219" s="968"/>
      <c r="O1219" s="1728"/>
      <c r="P1219" s="1728"/>
      <c r="Q1219" s="1728"/>
      <c r="R1219" s="1728"/>
      <c r="S1219" s="1728"/>
      <c r="T1219" s="1728"/>
      <c r="U1219" s="1728"/>
      <c r="V1219" s="1728"/>
      <c r="W1219" s="1728"/>
      <c r="X1219" s="1728"/>
      <c r="Y1219" s="1728"/>
      <c r="Z1219" s="1728"/>
      <c r="AA1219" s="1728"/>
      <c r="AB1219" s="1728"/>
      <c r="AC1219" s="1728"/>
      <c r="AD1219" s="1728"/>
      <c r="AE1219" s="1592"/>
      <c r="AF1219" s="1593"/>
      <c r="AG1219" s="1593"/>
      <c r="AH1219" s="1593"/>
      <c r="AI1219" s="1593"/>
      <c r="AJ1219" s="1593"/>
      <c r="AK1219" s="1594"/>
      <c r="AL1219" s="1592"/>
      <c r="AM1219" s="1593"/>
      <c r="AN1219" s="1593"/>
      <c r="AO1219" s="1594"/>
      <c r="AP1219" s="1595"/>
      <c r="AQ1219" s="1595"/>
      <c r="AR1219" s="1595"/>
      <c r="AS1219" s="1595"/>
      <c r="AT1219" s="1595"/>
      <c r="AU1219" s="1595"/>
      <c r="AV1219" s="1595"/>
      <c r="AW1219" s="1595"/>
      <c r="AX1219" s="238" t="s">
        <v>386</v>
      </c>
      <c r="AY1219" s="1595"/>
      <c r="AZ1219" s="1595"/>
      <c r="BA1219" s="1595"/>
      <c r="BB1219" s="1595"/>
      <c r="BC1219" s="1595"/>
      <c r="BD1219" s="1595"/>
      <c r="BE1219" s="1595"/>
      <c r="BF1219" s="1595"/>
      <c r="BG1219" s="45"/>
      <c r="BH1219" s="80"/>
      <c r="BI1219" s="80"/>
      <c r="BJ1219" s="80"/>
    </row>
    <row r="1220" spans="1:62" ht="14.1" customHeight="1" x14ac:dyDescent="0.15">
      <c r="A1220" s="1688" t="s">
        <v>20</v>
      </c>
      <c r="B1220" s="738"/>
      <c r="C1220" s="738"/>
      <c r="D1220" s="738"/>
      <c r="E1220" s="738"/>
      <c r="F1220" s="738"/>
      <c r="G1220" s="756"/>
      <c r="H1220" s="208" t="s">
        <v>409</v>
      </c>
      <c r="I1220" s="1667" t="str">
        <f>IF(SUM(H1170:N1219)=0," ",SUM(H1170:N1219))</f>
        <v xml:space="preserve"> </v>
      </c>
      <c r="J1220" s="1667"/>
      <c r="K1220" s="1667"/>
      <c r="L1220" s="1667"/>
      <c r="M1220" s="1667"/>
      <c r="N1220" s="209" t="s">
        <v>149</v>
      </c>
      <c r="O1220" s="1729"/>
      <c r="P1220" s="1729"/>
      <c r="Q1220" s="1729"/>
      <c r="R1220" s="1729"/>
      <c r="S1220" s="1729"/>
      <c r="T1220" s="1729"/>
      <c r="U1220" s="1729"/>
      <c r="V1220" s="1729"/>
      <c r="W1220" s="1729"/>
      <c r="X1220" s="1729"/>
      <c r="Y1220" s="1729"/>
      <c r="Z1220" s="1729"/>
      <c r="AA1220" s="1729"/>
      <c r="AB1220" s="1729"/>
      <c r="AC1220" s="1729"/>
      <c r="AD1220" s="1729"/>
      <c r="AE1220" s="1729"/>
      <c r="AF1220" s="1729"/>
      <c r="AG1220" s="1729"/>
      <c r="AH1220" s="1729"/>
      <c r="AI1220" s="1729"/>
      <c r="AJ1220" s="1729"/>
      <c r="AK1220" s="1729"/>
      <c r="AL1220" s="1689" t="str">
        <f>IF(SUM(AL1170:AO1219)=0," ",SUM(AL1170:AO1219))</f>
        <v xml:space="preserve"> </v>
      </c>
      <c r="AM1220" s="1690"/>
      <c r="AN1220" s="1690"/>
      <c r="AO1220" s="1691"/>
      <c r="AP1220" s="1701"/>
      <c r="AQ1220" s="1702"/>
      <c r="AR1220" s="1702"/>
      <c r="AS1220" s="1702"/>
      <c r="AT1220" s="1702"/>
      <c r="AU1220" s="1702"/>
      <c r="AV1220" s="1702"/>
      <c r="AW1220" s="1702"/>
      <c r="AX1220" s="212" t="s">
        <v>409</v>
      </c>
      <c r="AY1220" s="1686">
        <f>(AE1170*AL1170)+(AE1171*AL1171)+(AE1172*AL1172)+(AE1173*AL1173)+(AE1174*AL1174)+(AE1175*AL1175)+(AE1176*AL1176)+(AE1177*AL1177)+(AE1178*AL1178)+(AE1179*AL1179)+(AE1180*AL1180)+(AE1181*AL1181)+(AE1182*AL1182)+(AE1183*AL1183)+(AE1184*AL1184)+(AE1185*AL1185)+(AE1186*AL1186)+(AE1187*AL1187)+(AE1188*AL1188)+(AE1189*AL1189)+(AE1190*AL1190)+(AE1191*AL1191)+(AE1192*AL1192)+(AE1193*AL1193)+(AE1194*AL1194)+(AE1195*AL1195)+(AE1196*AL1196)+(AE1197*AL1197)+(AE1198*AL1198)+(AE1199*AL1199)+(AE1200*AL1200)+(AE1201*AL1201)+(AE1202*AL1202)+(AE1203*AL1203)+(AE1204*AL1204)+(AE1205*AL1205)+(AE1206*AL1206)+(AE1207*AL1207)+(AE1208*AL1208)+(AE1209*AL1209)+(AE1210*AL1210)+(AE1211*AL1211)+(AE1212*AL1212)+(AE1213*AL1213)+(AE1214*AL1214)+(AE1215*AL1215)+(AE1216*AL1216)+(AE1217*AL1217)+(AE1218*AL1218)+(AE1219*AL1219)</f>
        <v>0</v>
      </c>
      <c r="AZ1220" s="1686"/>
      <c r="BA1220" s="1686"/>
      <c r="BB1220" s="1686"/>
      <c r="BC1220" s="1686"/>
      <c r="BD1220" s="1686"/>
      <c r="BE1220" s="1686"/>
      <c r="BF1220" s="215" t="s">
        <v>149</v>
      </c>
      <c r="BG1220" s="42"/>
    </row>
    <row r="1221" spans="1:62" ht="18" customHeight="1" x14ac:dyDescent="0.15">
      <c r="A1221" s="1692" t="s">
        <v>148</v>
      </c>
      <c r="B1221" s="739"/>
      <c r="C1221" s="739"/>
      <c r="D1221" s="739"/>
      <c r="E1221" s="739"/>
      <c r="F1221" s="739"/>
      <c r="G1221" s="1693"/>
      <c r="H1221" s="1694" t="str">
        <f>IF(SUM(I1220)=0," ",SUM('報告書(１葉)'!I59)+SUM(I64)+SUM(I132)+SUM(I200)+SUM(I268)+SUM(I336)+SUM(I404)+SUM(I472)+SUM(I540)+SUM(I608)+SUM(I676)+SUM(I744)+SUM(I812)+SUM(I880)+SUM(I948)+SUM(I1016)+SUM(I1084)+SUM(I1152)+SUM(I1220))</f>
        <v xml:space="preserve"> </v>
      </c>
      <c r="I1221" s="1695"/>
      <c r="J1221" s="1695"/>
      <c r="K1221" s="1695"/>
      <c r="L1221" s="1695"/>
      <c r="M1221" s="1695"/>
      <c r="N1221" s="1696"/>
      <c r="O1221" s="1730"/>
      <c r="P1221" s="1730"/>
      <c r="Q1221" s="1730"/>
      <c r="R1221" s="1730"/>
      <c r="S1221" s="1730"/>
      <c r="T1221" s="1730"/>
      <c r="U1221" s="1730"/>
      <c r="V1221" s="1730"/>
      <c r="W1221" s="1730"/>
      <c r="X1221" s="1730"/>
      <c r="Y1221" s="1730"/>
      <c r="Z1221" s="1730"/>
      <c r="AA1221" s="1730"/>
      <c r="AB1221" s="1730"/>
      <c r="AC1221" s="1730"/>
      <c r="AD1221" s="1730"/>
      <c r="AE1221" s="1730"/>
      <c r="AF1221" s="1730"/>
      <c r="AG1221" s="1730"/>
      <c r="AH1221" s="1730"/>
      <c r="AI1221" s="1730"/>
      <c r="AJ1221" s="1730"/>
      <c r="AK1221" s="1730"/>
      <c r="AL1221" s="1697" t="str">
        <f>IF(SUM(AL1220)=0," ",SUM('報告書(１葉)'!AL59)+SUM(AL64)+SUM(AL132)+SUM(AL200)+SUM(AL268)+SUM(AL336)+SUM(AL404)+SUM(AL472)+SUM(AL540)+SUM(AL608)+SUM(AL676)+SUM(AL744)+SUM(AL812)+SUM(AL880)+SUM(AL948)+SUM(AL1016)+SUM(AL1084)+SUM(AL1152)+SUM(AL1220))</f>
        <v xml:space="preserve"> </v>
      </c>
      <c r="AM1221" s="1698"/>
      <c r="AN1221" s="1698"/>
      <c r="AO1221" s="1699"/>
      <c r="AP1221" s="1703"/>
      <c r="AQ1221" s="1704"/>
      <c r="AR1221" s="1704"/>
      <c r="AS1221" s="1704"/>
      <c r="AT1221" s="1704"/>
      <c r="AU1221" s="1704"/>
      <c r="AV1221" s="1704"/>
      <c r="AW1221" s="1704"/>
      <c r="AX1221" s="241"/>
      <c r="AY1221" s="1700" t="str">
        <f>IF(SUM(AY1220)=0," ",SUM('報告書(１葉)'!AY59)+SUM(AY64)+SUM(AY132)+SUM(AY200)+SUM(AY268)+SUM(AY336)+SUM(AY404)+SUM(AY472)+SUM(AY540)+SUM(AY608)+SUM(AY676)+SUM(AY744)+SUM(AY812)+SUM(AY880)+SUM(AY948)+SUM(AY1016)+SUM(AY1084)+SUM(AY1152)+SUM(AY1220))</f>
        <v xml:space="preserve"> </v>
      </c>
      <c r="AZ1221" s="1700"/>
      <c r="BA1221" s="1700"/>
      <c r="BB1221" s="1700"/>
      <c r="BC1221" s="1700"/>
      <c r="BD1221" s="1700"/>
      <c r="BE1221" s="1700"/>
      <c r="BF1221" s="242"/>
      <c r="BG1221" s="42"/>
    </row>
    <row r="1222" spans="1:62" ht="10.35" customHeight="1" x14ac:dyDescent="0.15">
      <c r="A1222" s="51" t="s">
        <v>320</v>
      </c>
      <c r="B1222" s="42"/>
      <c r="C1222" s="42"/>
      <c r="D1222" s="42"/>
      <c r="E1222" s="42"/>
      <c r="F1222" s="42"/>
      <c r="G1222" s="42"/>
      <c r="H1222" s="42"/>
      <c r="I1222" s="42"/>
      <c r="J1222" s="42"/>
      <c r="K1222" s="42"/>
      <c r="L1222" s="42"/>
      <c r="M1222" s="42"/>
      <c r="N1222" s="42"/>
      <c r="O1222" s="42"/>
      <c r="P1222" s="42"/>
      <c r="Q1222" s="42"/>
      <c r="R1222" s="42"/>
      <c r="S1222" s="42"/>
      <c r="T1222" s="42"/>
      <c r="U1222" s="42"/>
      <c r="V1222" s="42"/>
      <c r="W1222" s="42"/>
      <c r="X1222" s="42"/>
      <c r="Y1222" s="42"/>
      <c r="Z1222" s="42"/>
      <c r="AA1222" s="42"/>
      <c r="AB1222" s="42"/>
      <c r="AC1222" s="42"/>
      <c r="AD1222" s="42"/>
      <c r="AE1222" s="42"/>
      <c r="AF1222" s="42"/>
      <c r="AG1222" s="42"/>
      <c r="AH1222" s="42"/>
      <c r="AI1222" s="42"/>
      <c r="AJ1222" s="42"/>
      <c r="AK1222" s="42"/>
      <c r="AL1222" s="42"/>
      <c r="AM1222" s="42"/>
      <c r="AN1222" s="42"/>
      <c r="AO1222" s="42"/>
      <c r="AP1222" s="42"/>
      <c r="AQ1222" s="42"/>
      <c r="AR1222" s="42"/>
      <c r="AS1222" s="42"/>
      <c r="AT1222" s="42"/>
      <c r="AU1222" s="42"/>
      <c r="AV1222" s="42"/>
      <c r="AW1222" s="42"/>
      <c r="AX1222" s="42"/>
      <c r="AY1222" s="42"/>
      <c r="AZ1222" s="42"/>
      <c r="BA1222" s="42"/>
      <c r="BB1222" s="42"/>
      <c r="BC1222" s="42"/>
      <c r="BD1222" s="42"/>
      <c r="BE1222" s="42"/>
      <c r="BF1222" s="42"/>
      <c r="BG1222" s="42"/>
    </row>
    <row r="1223" spans="1:62" ht="10.35" customHeight="1" x14ac:dyDescent="0.15">
      <c r="A1223" s="51" t="s">
        <v>485</v>
      </c>
      <c r="B1223" s="42"/>
      <c r="C1223" s="42"/>
      <c r="D1223" s="42"/>
      <c r="E1223" s="42"/>
      <c r="F1223" s="42"/>
      <c r="G1223" s="42"/>
      <c r="H1223" s="42"/>
      <c r="I1223" s="42"/>
      <c r="J1223" s="42"/>
      <c r="K1223" s="42"/>
      <c r="L1223" s="42"/>
      <c r="M1223" s="42"/>
      <c r="N1223" s="42"/>
      <c r="O1223" s="42"/>
      <c r="P1223" s="42"/>
      <c r="Q1223" s="42"/>
      <c r="R1223" s="42"/>
      <c r="S1223" s="42"/>
      <c r="T1223" s="42"/>
      <c r="U1223" s="42"/>
      <c r="V1223" s="42"/>
      <c r="W1223" s="42"/>
      <c r="X1223" s="42"/>
      <c r="Y1223" s="42"/>
      <c r="Z1223" s="42"/>
      <c r="AA1223" s="42"/>
      <c r="AB1223" s="42"/>
      <c r="AC1223" s="42"/>
      <c r="AD1223" s="42"/>
      <c r="AE1223" s="42"/>
      <c r="AF1223" s="42"/>
      <c r="AG1223" s="42"/>
      <c r="AH1223" s="42"/>
      <c r="AI1223" s="42"/>
      <c r="AJ1223" s="42"/>
      <c r="AK1223" s="42"/>
      <c r="AL1223" s="42"/>
      <c r="AM1223" s="42"/>
      <c r="AN1223" s="42"/>
      <c r="AO1223" s="42"/>
      <c r="AP1223" s="42"/>
      <c r="AQ1223" s="42"/>
      <c r="AR1223" s="42"/>
      <c r="AS1223" s="42"/>
      <c r="AT1223" s="42"/>
      <c r="AU1223" s="42"/>
      <c r="AV1223" s="42"/>
      <c r="AW1223" s="42"/>
      <c r="AX1223" s="42"/>
      <c r="AY1223" s="42"/>
      <c r="AZ1223" s="42"/>
      <c r="BA1223" s="42"/>
      <c r="BB1223" s="42"/>
      <c r="BC1223" s="42"/>
      <c r="BD1223" s="42"/>
      <c r="BE1223" s="42"/>
      <c r="BF1223" s="42"/>
      <c r="BG1223" s="42"/>
    </row>
    <row r="1224" spans="1:62" ht="10.35" customHeight="1" x14ac:dyDescent="0.15">
      <c r="A1224" s="51" t="s">
        <v>187</v>
      </c>
      <c r="B1224" s="42"/>
      <c r="C1224" s="42"/>
      <c r="D1224" s="42"/>
      <c r="E1224" s="42"/>
      <c r="F1224" s="42"/>
      <c r="G1224" s="42"/>
      <c r="H1224" s="42"/>
      <c r="I1224" s="42"/>
      <c r="J1224" s="42"/>
      <c r="K1224" s="42"/>
      <c r="L1224" s="42"/>
      <c r="M1224" s="42"/>
      <c r="N1224" s="42"/>
      <c r="O1224" s="42"/>
      <c r="P1224" s="42"/>
      <c r="Q1224" s="42"/>
      <c r="R1224" s="42"/>
      <c r="S1224" s="42"/>
      <c r="T1224" s="42"/>
      <c r="U1224" s="42"/>
      <c r="V1224" s="42"/>
      <c r="W1224" s="42"/>
      <c r="X1224" s="42"/>
      <c r="Y1224" s="42"/>
      <c r="Z1224" s="42"/>
      <c r="AA1224" s="42"/>
      <c r="AB1224" s="42"/>
      <c r="AC1224" s="42"/>
      <c r="AD1224" s="42"/>
      <c r="AE1224" s="42"/>
      <c r="AF1224" s="42"/>
      <c r="AG1224" s="42"/>
      <c r="AH1224" s="42"/>
      <c r="AI1224" s="42"/>
      <c r="AJ1224" s="42"/>
      <c r="AK1224" s="42"/>
      <c r="AL1224" s="42"/>
      <c r="AM1224" s="42"/>
      <c r="AN1224" s="42"/>
      <c r="AO1224" s="42"/>
      <c r="AP1224" s="42"/>
      <c r="AQ1224" s="42"/>
      <c r="AR1224" s="42"/>
      <c r="AS1224" s="42"/>
      <c r="AT1224" s="42"/>
      <c r="AU1224" s="42"/>
      <c r="AV1224" s="42"/>
      <c r="AW1224" s="42"/>
      <c r="AX1224" s="42"/>
      <c r="AY1224" s="42"/>
      <c r="AZ1224" s="42"/>
      <c r="BA1224" s="42"/>
      <c r="BB1224" s="42"/>
      <c r="BC1224" s="42"/>
      <c r="BD1224" s="42"/>
      <c r="BE1224" s="42"/>
      <c r="BF1224" s="42"/>
      <c r="BG1224" s="42"/>
    </row>
    <row r="1225" spans="1:62" ht="9.9499999999999993" customHeight="1" x14ac:dyDescent="0.15">
      <c r="A1225" s="40" t="s">
        <v>482</v>
      </c>
      <c r="B1225" s="42"/>
      <c r="C1225" s="42"/>
      <c r="D1225" s="42"/>
      <c r="E1225" s="42"/>
      <c r="F1225" s="42"/>
      <c r="G1225" s="42"/>
      <c r="H1225" s="42"/>
      <c r="I1225" s="42"/>
      <c r="J1225" s="42"/>
      <c r="K1225" s="42"/>
      <c r="L1225" s="42"/>
      <c r="M1225" s="42"/>
      <c r="N1225" s="42"/>
      <c r="O1225" s="42"/>
      <c r="P1225" s="42"/>
      <c r="Q1225" s="42"/>
      <c r="R1225" s="42"/>
      <c r="S1225" s="42"/>
      <c r="T1225" s="42"/>
      <c r="U1225" s="42"/>
      <c r="V1225" s="42"/>
      <c r="W1225" s="42"/>
      <c r="X1225" s="42"/>
      <c r="Y1225" s="42"/>
      <c r="Z1225" s="42"/>
      <c r="AA1225" s="41"/>
      <c r="AB1225" s="42"/>
      <c r="AC1225" s="42"/>
      <c r="AD1225" s="42"/>
      <c r="AE1225" s="41"/>
      <c r="AF1225" s="42"/>
      <c r="AG1225" s="42"/>
      <c r="AH1225" s="42"/>
      <c r="AI1225" s="42"/>
      <c r="AJ1225" s="42"/>
      <c r="AK1225" s="42"/>
      <c r="AL1225" s="42"/>
      <c r="AM1225" s="42"/>
      <c r="AN1225" s="42"/>
      <c r="AO1225" s="42"/>
      <c r="AP1225" s="42"/>
      <c r="AQ1225" s="42"/>
      <c r="AR1225" s="42"/>
      <c r="AS1225" s="42"/>
      <c r="AT1225" s="42"/>
      <c r="AU1225" s="42"/>
      <c r="AV1225" s="42"/>
      <c r="AW1225" s="42"/>
      <c r="AX1225" s="42"/>
      <c r="AY1225" s="42"/>
      <c r="AZ1225" s="42"/>
      <c r="BA1225" s="42"/>
      <c r="BB1225" s="42"/>
      <c r="BC1225" s="42"/>
      <c r="BD1225" s="42"/>
      <c r="BE1225" s="42"/>
      <c r="BF1225" s="42"/>
      <c r="BG1225" s="42"/>
    </row>
    <row r="1226" spans="1:62" ht="9.9499999999999993" customHeight="1" x14ac:dyDescent="0.15">
      <c r="A1226" s="40"/>
      <c r="B1226" s="42"/>
      <c r="C1226" s="42"/>
      <c r="D1226" s="42"/>
      <c r="E1226" s="42"/>
      <c r="F1226" s="42"/>
      <c r="G1226" s="42"/>
      <c r="H1226" s="42"/>
      <c r="I1226" s="42"/>
      <c r="J1226" s="42"/>
      <c r="K1226" s="42"/>
      <c r="L1226" s="42"/>
      <c r="M1226" s="42"/>
      <c r="N1226" s="42"/>
      <c r="O1226" s="42"/>
      <c r="P1226" s="42"/>
      <c r="Q1226" s="42"/>
      <c r="R1226" s="42"/>
      <c r="S1226" s="42"/>
      <c r="T1226" s="42"/>
      <c r="U1226" s="42"/>
      <c r="V1226" s="42"/>
      <c r="W1226" s="42"/>
      <c r="X1226" s="42"/>
      <c r="Y1226" s="42"/>
      <c r="Z1226" s="42"/>
      <c r="AA1226" s="41"/>
      <c r="AB1226" s="42"/>
      <c r="AC1226" s="42"/>
      <c r="AD1226" s="42"/>
      <c r="AE1226" s="41"/>
      <c r="AF1226" s="42"/>
      <c r="AG1226" s="42"/>
      <c r="AH1226" s="42"/>
      <c r="AI1226" s="42"/>
      <c r="AJ1226" s="42"/>
      <c r="AK1226" s="42"/>
      <c r="AL1226" s="42"/>
      <c r="AM1226" s="42"/>
      <c r="AN1226" s="42"/>
      <c r="AO1226" s="42"/>
      <c r="AP1226" s="42"/>
      <c r="AQ1226" s="42"/>
      <c r="AR1226" s="42"/>
      <c r="AS1226" s="42"/>
      <c r="AT1226" s="42"/>
      <c r="AU1226" s="42"/>
      <c r="AV1226" s="42"/>
      <c r="AW1226" s="42"/>
      <c r="AX1226" s="42"/>
      <c r="AY1226" s="42"/>
      <c r="AZ1226" s="42"/>
      <c r="BA1226" s="42"/>
      <c r="BB1226" s="42"/>
      <c r="BC1226" s="42"/>
      <c r="BD1226" s="42"/>
      <c r="BE1226" s="42"/>
      <c r="BF1226" s="42"/>
      <c r="BG1226" s="42"/>
    </row>
    <row r="1227" spans="1:62" ht="9.9499999999999993" customHeight="1" x14ac:dyDescent="0.15">
      <c r="A1227" s="42"/>
      <c r="B1227" s="42"/>
      <c r="C1227" s="42"/>
      <c r="D1227" s="42"/>
      <c r="E1227" s="42"/>
      <c r="F1227" s="42"/>
      <c r="G1227" s="42"/>
      <c r="H1227" s="42"/>
      <c r="I1227" s="42"/>
      <c r="J1227" s="42"/>
      <c r="K1227" s="42"/>
      <c r="L1227" s="42"/>
      <c r="M1227" s="42"/>
      <c r="N1227" s="42"/>
      <c r="O1227" s="42"/>
      <c r="P1227" s="42"/>
      <c r="Q1227" s="42"/>
      <c r="R1227" s="42"/>
      <c r="S1227" s="42"/>
      <c r="T1227" s="42"/>
      <c r="U1227" s="42"/>
      <c r="V1227" s="42"/>
      <c r="W1227" s="42"/>
      <c r="X1227" s="42"/>
      <c r="Y1227" s="42"/>
      <c r="Z1227" s="42"/>
      <c r="AA1227" s="42"/>
      <c r="AB1227" s="42"/>
      <c r="AC1227" s="42"/>
      <c r="AD1227" s="42"/>
      <c r="AE1227" s="42"/>
      <c r="AF1227" s="42"/>
      <c r="AG1227" s="42"/>
      <c r="AH1227" s="42"/>
      <c r="AI1227" s="42"/>
      <c r="AJ1227" s="42"/>
      <c r="AK1227" s="42"/>
      <c r="AL1227" s="42"/>
      <c r="AM1227" s="42"/>
      <c r="AN1227" s="42"/>
      <c r="AO1227" s="42"/>
      <c r="AP1227" s="42"/>
      <c r="AQ1227" s="42"/>
      <c r="AR1227" s="42"/>
      <c r="AS1227" s="42"/>
      <c r="AT1227" s="42"/>
      <c r="AU1227" s="42"/>
      <c r="AV1227" s="42"/>
      <c r="AW1227" s="42"/>
      <c r="AX1227" s="42"/>
      <c r="AY1227" s="42"/>
      <c r="AZ1227" s="42"/>
      <c r="BA1227" s="42"/>
      <c r="BB1227" s="42"/>
      <c r="BC1227" s="42"/>
      <c r="BD1227" s="42"/>
      <c r="BE1227" s="42"/>
      <c r="BF1227" s="42"/>
      <c r="BG1227" s="42"/>
    </row>
    <row r="1228" spans="1:62" ht="9.9499999999999993" customHeight="1" x14ac:dyDescent="0.15">
      <c r="A1228" s="41"/>
      <c r="B1228" s="41"/>
      <c r="C1228" s="41"/>
      <c r="D1228" s="41"/>
      <c r="E1228" s="41"/>
      <c r="F1228" s="41"/>
      <c r="G1228" s="41"/>
      <c r="H1228" s="41"/>
      <c r="I1228" s="41"/>
      <c r="J1228" s="41"/>
      <c r="K1228" s="41"/>
      <c r="L1228" s="41"/>
      <c r="M1228" s="41"/>
      <c r="N1228" s="1705" t="s">
        <v>198</v>
      </c>
      <c r="O1228" s="1706"/>
      <c r="P1228" s="1706"/>
      <c r="Q1228" s="1706"/>
      <c r="R1228" s="1706"/>
      <c r="S1228" s="1706"/>
      <c r="T1228" s="1706"/>
      <c r="U1228" s="1706"/>
      <c r="V1228" s="1706"/>
      <c r="W1228" s="1706"/>
      <c r="X1228" s="1706"/>
      <c r="Y1228" s="1706"/>
      <c r="Z1228" s="1706"/>
      <c r="AA1228" s="1706"/>
      <c r="AB1228" s="1706"/>
      <c r="AC1228" s="1706"/>
      <c r="AD1228" s="1706"/>
      <c r="AE1228" s="1706"/>
      <c r="AF1228" s="1706"/>
      <c r="AG1228" s="1706"/>
      <c r="AH1228" s="1706"/>
      <c r="AI1228" s="1706"/>
      <c r="AJ1228" s="1706"/>
      <c r="AK1228" s="1706"/>
      <c r="AL1228" s="1706"/>
      <c r="AM1228" s="1706"/>
      <c r="AN1228" s="1706"/>
      <c r="AO1228" s="1706"/>
      <c r="AP1228" s="1706"/>
      <c r="AQ1228" s="1706"/>
      <c r="AR1228" s="1706"/>
      <c r="AS1228" s="1706"/>
      <c r="AT1228" s="1706"/>
      <c r="AU1228" s="1706"/>
      <c r="AV1228" s="42"/>
      <c r="AW1228" s="42"/>
      <c r="AX1228" s="42"/>
      <c r="AY1228" s="42"/>
      <c r="AZ1228" s="42"/>
      <c r="BA1228" s="42"/>
      <c r="BB1228" s="42"/>
      <c r="BC1228" s="42"/>
      <c r="BD1228" s="42"/>
      <c r="BE1228" s="42"/>
      <c r="BF1228" s="42"/>
      <c r="BG1228" s="42"/>
    </row>
    <row r="1229" spans="1:62" ht="9.9499999999999993" customHeight="1" x14ac:dyDescent="0.15">
      <c r="A1229" s="41"/>
      <c r="B1229" s="41"/>
      <c r="C1229" s="41"/>
      <c r="D1229" s="41"/>
      <c r="E1229" s="41"/>
      <c r="F1229" s="41"/>
      <c r="G1229" s="41"/>
      <c r="H1229" s="41"/>
      <c r="I1229" s="41"/>
      <c r="J1229" s="41"/>
      <c r="K1229" s="41"/>
      <c r="L1229" s="41"/>
      <c r="M1229" s="41"/>
      <c r="N1229" s="1706"/>
      <c r="O1229" s="1706"/>
      <c r="P1229" s="1706"/>
      <c r="Q1229" s="1706"/>
      <c r="R1229" s="1706"/>
      <c r="S1229" s="1706"/>
      <c r="T1229" s="1706"/>
      <c r="U1229" s="1706"/>
      <c r="V1229" s="1706"/>
      <c r="W1229" s="1706"/>
      <c r="X1229" s="1706"/>
      <c r="Y1229" s="1706"/>
      <c r="Z1229" s="1706"/>
      <c r="AA1229" s="1706"/>
      <c r="AB1229" s="1706"/>
      <c r="AC1229" s="1706"/>
      <c r="AD1229" s="1706"/>
      <c r="AE1229" s="1706"/>
      <c r="AF1229" s="1706"/>
      <c r="AG1229" s="1706"/>
      <c r="AH1229" s="1706"/>
      <c r="AI1229" s="1706"/>
      <c r="AJ1229" s="1706"/>
      <c r="AK1229" s="1706"/>
      <c r="AL1229" s="1706"/>
      <c r="AM1229" s="1706"/>
      <c r="AN1229" s="1706"/>
      <c r="AO1229" s="1706"/>
      <c r="AP1229" s="1706"/>
      <c r="AQ1229" s="1706"/>
      <c r="AR1229" s="1706"/>
      <c r="AS1229" s="1706"/>
      <c r="AT1229" s="1706"/>
      <c r="AU1229" s="1706"/>
      <c r="AV1229" s="42"/>
      <c r="AW1229" s="42"/>
      <c r="AX1229" s="42"/>
      <c r="AY1229" s="42"/>
      <c r="AZ1229" s="42"/>
      <c r="BA1229" s="42"/>
      <c r="BB1229" s="42"/>
      <c r="BC1229" s="42"/>
      <c r="BD1229" s="42"/>
      <c r="BE1229" s="42"/>
      <c r="BF1229" s="42"/>
      <c r="BG1229" s="42"/>
    </row>
    <row r="1230" spans="1:62" ht="9.9499999999999993" customHeight="1" x14ac:dyDescent="0.15">
      <c r="A1230" s="41"/>
      <c r="B1230" s="41"/>
      <c r="C1230" s="41"/>
      <c r="D1230" s="41"/>
      <c r="E1230" s="41"/>
      <c r="F1230" s="41"/>
      <c r="G1230" s="41"/>
      <c r="H1230" s="41"/>
      <c r="I1230" s="41"/>
      <c r="J1230" s="41"/>
      <c r="K1230" s="41"/>
      <c r="L1230" s="41"/>
      <c r="M1230" s="41"/>
      <c r="N1230" s="41"/>
      <c r="O1230" s="41"/>
      <c r="P1230" s="41"/>
      <c r="Q1230" s="41"/>
      <c r="R1230" s="41"/>
      <c r="S1230" s="41"/>
      <c r="T1230" s="41"/>
      <c r="U1230" s="41"/>
      <c r="V1230" s="41"/>
      <c r="W1230" s="41"/>
      <c r="X1230" s="41"/>
      <c r="Y1230" s="41"/>
      <c r="Z1230" s="41"/>
      <c r="AA1230" s="41"/>
      <c r="AB1230" s="41"/>
      <c r="AC1230" s="41"/>
      <c r="AD1230" s="41"/>
      <c r="AE1230" s="41"/>
      <c r="AF1230" s="41"/>
      <c r="AG1230" s="41"/>
      <c r="AH1230" s="41"/>
      <c r="AI1230" s="41"/>
      <c r="AJ1230" s="41"/>
      <c r="AK1230" s="41"/>
      <c r="AL1230" s="41"/>
      <c r="AM1230" s="41"/>
      <c r="AN1230" s="41"/>
      <c r="AO1230" s="41"/>
      <c r="AP1230" s="41"/>
      <c r="AQ1230" s="42"/>
      <c r="AR1230" s="42"/>
      <c r="AS1230" s="42"/>
      <c r="AT1230" s="42"/>
      <c r="AU1230" s="42"/>
      <c r="AV1230" s="42"/>
      <c r="AW1230" s="42"/>
      <c r="AX1230" s="42"/>
      <c r="AY1230" s="42"/>
      <c r="AZ1230" s="42"/>
      <c r="BA1230" s="42"/>
      <c r="BB1230" s="214" t="s">
        <v>486</v>
      </c>
      <c r="BC1230" s="42"/>
      <c r="BD1230" s="42"/>
      <c r="BE1230" s="42"/>
      <c r="BF1230" s="42"/>
      <c r="BG1230" s="42"/>
    </row>
    <row r="1231" spans="1:62" ht="12" customHeight="1" x14ac:dyDescent="0.15">
      <c r="A1231" s="1399" t="s">
        <v>483</v>
      </c>
      <c r="B1231" s="1400"/>
      <c r="C1231" s="1400"/>
      <c r="D1231" s="1400"/>
      <c r="E1231" s="1400"/>
      <c r="F1231" s="1400"/>
      <c r="G1231" s="1400"/>
      <c r="H1231" s="1400"/>
      <c r="I1231" s="1400"/>
      <c r="J1231" s="1400"/>
      <c r="K1231" s="1400"/>
      <c r="L1231" s="1400"/>
      <c r="M1231" s="1400"/>
      <c r="N1231" s="1401"/>
      <c r="O1231" s="1710">
        <f>IF(ISBLANK('報告書(１葉)'!AH11)," ",'報告書(１葉)'!AH11)</f>
        <v>0</v>
      </c>
      <c r="P1231" s="1711"/>
      <c r="Q1231" s="1711"/>
      <c r="R1231" s="1711"/>
      <c r="S1231" s="1711"/>
      <c r="T1231" s="1711"/>
      <c r="U1231" s="1711"/>
      <c r="V1231" s="1711"/>
      <c r="W1231" s="1711"/>
      <c r="X1231" s="1711"/>
      <c r="Y1231" s="1711"/>
      <c r="Z1231" s="1711"/>
      <c r="AA1231" s="1711"/>
      <c r="AB1231" s="1711"/>
      <c r="AC1231" s="1711"/>
      <c r="AD1231" s="1711"/>
      <c r="AE1231" s="1711"/>
      <c r="AF1231" s="1711"/>
      <c r="AG1231" s="1711"/>
      <c r="AH1231" s="1711"/>
      <c r="AI1231" s="1711"/>
      <c r="AJ1231" s="1711"/>
      <c r="AK1231" s="1711"/>
      <c r="AL1231" s="1711"/>
      <c r="AM1231" s="1711"/>
      <c r="AN1231" s="1711"/>
      <c r="AO1231" s="1711"/>
      <c r="AP1231" s="1711"/>
      <c r="AQ1231" s="1711"/>
      <c r="AR1231" s="1711"/>
      <c r="AS1231" s="1711"/>
      <c r="AT1231" s="1711"/>
      <c r="AU1231" s="1711"/>
      <c r="AV1231" s="1711"/>
      <c r="AW1231" s="1711"/>
      <c r="AX1231" s="1711"/>
      <c r="AY1231" s="1711"/>
      <c r="AZ1231" s="1711"/>
      <c r="BA1231" s="1711"/>
      <c r="BB1231" s="1711"/>
      <c r="BC1231" s="1711"/>
      <c r="BD1231" s="1711"/>
      <c r="BE1231" s="1711"/>
      <c r="BF1231" s="1712"/>
      <c r="BG1231" s="42"/>
    </row>
    <row r="1232" spans="1:62" ht="12" customHeight="1" x14ac:dyDescent="0.15">
      <c r="A1232" s="1402"/>
      <c r="B1232" s="1403"/>
      <c r="C1232" s="1403"/>
      <c r="D1232" s="1403"/>
      <c r="E1232" s="1403"/>
      <c r="F1232" s="1403"/>
      <c r="G1232" s="1403"/>
      <c r="H1232" s="1403"/>
      <c r="I1232" s="1403"/>
      <c r="J1232" s="1403"/>
      <c r="K1232" s="1403"/>
      <c r="L1232" s="1403"/>
      <c r="M1232" s="1403"/>
      <c r="N1232" s="1404"/>
      <c r="O1232" s="1713"/>
      <c r="P1232" s="1714"/>
      <c r="Q1232" s="1714"/>
      <c r="R1232" s="1714"/>
      <c r="S1232" s="1714"/>
      <c r="T1232" s="1714"/>
      <c r="U1232" s="1714"/>
      <c r="V1232" s="1714"/>
      <c r="W1232" s="1714"/>
      <c r="X1232" s="1714"/>
      <c r="Y1232" s="1714"/>
      <c r="Z1232" s="1714"/>
      <c r="AA1232" s="1714"/>
      <c r="AB1232" s="1714"/>
      <c r="AC1232" s="1714"/>
      <c r="AD1232" s="1714"/>
      <c r="AE1232" s="1714"/>
      <c r="AF1232" s="1714"/>
      <c r="AG1232" s="1714"/>
      <c r="AH1232" s="1714"/>
      <c r="AI1232" s="1714"/>
      <c r="AJ1232" s="1714"/>
      <c r="AK1232" s="1714"/>
      <c r="AL1232" s="1714"/>
      <c r="AM1232" s="1714"/>
      <c r="AN1232" s="1714"/>
      <c r="AO1232" s="1714"/>
      <c r="AP1232" s="1714"/>
      <c r="AQ1232" s="1714"/>
      <c r="AR1232" s="1714"/>
      <c r="AS1232" s="1714"/>
      <c r="AT1232" s="1714"/>
      <c r="AU1232" s="1714"/>
      <c r="AV1232" s="1714"/>
      <c r="AW1232" s="1714"/>
      <c r="AX1232" s="1714"/>
      <c r="AY1232" s="1714"/>
      <c r="AZ1232" s="1714"/>
      <c r="BA1232" s="1714"/>
      <c r="BB1232" s="1714"/>
      <c r="BC1232" s="1714"/>
      <c r="BD1232" s="1714"/>
      <c r="BE1232" s="1714"/>
      <c r="BF1232" s="1715"/>
      <c r="BG1232" s="42"/>
    </row>
    <row r="1233" spans="1:62" ht="12" customHeight="1" x14ac:dyDescent="0.15">
      <c r="A1233" s="1707"/>
      <c r="B1233" s="1708"/>
      <c r="C1233" s="1708"/>
      <c r="D1233" s="1708"/>
      <c r="E1233" s="1708"/>
      <c r="F1233" s="1708"/>
      <c r="G1233" s="1708"/>
      <c r="H1233" s="1708"/>
      <c r="I1233" s="1708"/>
      <c r="J1233" s="1708"/>
      <c r="K1233" s="1708"/>
      <c r="L1233" s="1708"/>
      <c r="M1233" s="1708"/>
      <c r="N1233" s="1709"/>
      <c r="O1233" s="1716"/>
      <c r="P1233" s="1717"/>
      <c r="Q1233" s="1717"/>
      <c r="R1233" s="1717"/>
      <c r="S1233" s="1717"/>
      <c r="T1233" s="1717"/>
      <c r="U1233" s="1717"/>
      <c r="V1233" s="1717"/>
      <c r="W1233" s="1717"/>
      <c r="X1233" s="1717"/>
      <c r="Y1233" s="1717"/>
      <c r="Z1233" s="1717"/>
      <c r="AA1233" s="1717"/>
      <c r="AB1233" s="1717"/>
      <c r="AC1233" s="1717"/>
      <c r="AD1233" s="1717"/>
      <c r="AE1233" s="1717"/>
      <c r="AF1233" s="1717"/>
      <c r="AG1233" s="1717"/>
      <c r="AH1233" s="1717"/>
      <c r="AI1233" s="1717"/>
      <c r="AJ1233" s="1717"/>
      <c r="AK1233" s="1717"/>
      <c r="AL1233" s="1717"/>
      <c r="AM1233" s="1717"/>
      <c r="AN1233" s="1717"/>
      <c r="AO1233" s="1717"/>
      <c r="AP1233" s="1717"/>
      <c r="AQ1233" s="1717"/>
      <c r="AR1233" s="1717"/>
      <c r="AS1233" s="1717"/>
      <c r="AT1233" s="1717"/>
      <c r="AU1233" s="1717"/>
      <c r="AV1233" s="1717"/>
      <c r="AW1233" s="1717"/>
      <c r="AX1233" s="1717"/>
      <c r="AY1233" s="1717"/>
      <c r="AZ1233" s="1717"/>
      <c r="BA1233" s="1717"/>
      <c r="BB1233" s="1717"/>
      <c r="BC1233" s="1717"/>
      <c r="BD1233" s="1717"/>
      <c r="BE1233" s="1717"/>
      <c r="BF1233" s="1718"/>
      <c r="BG1233" s="42"/>
    </row>
    <row r="1234" spans="1:62" ht="8.4499999999999993" customHeight="1" x14ac:dyDescent="0.15">
      <c r="A1234" s="1719" t="s">
        <v>484</v>
      </c>
      <c r="B1234" s="1575"/>
      <c r="C1234" s="1575"/>
      <c r="D1234" s="1575"/>
      <c r="E1234" s="1575"/>
      <c r="F1234" s="1575"/>
      <c r="G1234" s="1575"/>
      <c r="H1234" s="1575"/>
      <c r="I1234" s="1575"/>
      <c r="J1234" s="1575"/>
      <c r="K1234" s="1575"/>
      <c r="L1234" s="1575"/>
      <c r="M1234" s="1575"/>
      <c r="N1234" s="1576"/>
      <c r="O1234" s="1574" t="s">
        <v>372</v>
      </c>
      <c r="P1234" s="1575"/>
      <c r="Q1234" s="1575"/>
      <c r="R1234" s="1575"/>
      <c r="S1234" s="1575"/>
      <c r="T1234" s="1575"/>
      <c r="U1234" s="1575"/>
      <c r="V1234" s="1575"/>
      <c r="W1234" s="1575"/>
      <c r="X1234" s="1575"/>
      <c r="Y1234" s="1575"/>
      <c r="Z1234" s="1575"/>
      <c r="AA1234" s="1575"/>
      <c r="AB1234" s="1575"/>
      <c r="AC1234" s="1575"/>
      <c r="AD1234" s="1576"/>
      <c r="AE1234" s="1581" t="s">
        <v>478</v>
      </c>
      <c r="AF1234" s="1582"/>
      <c r="AG1234" s="1582"/>
      <c r="AH1234" s="1582"/>
      <c r="AI1234" s="1582"/>
      <c r="AJ1234" s="1582"/>
      <c r="AK1234" s="1582"/>
      <c r="AL1234" s="1582"/>
      <c r="AM1234" s="1582"/>
      <c r="AN1234" s="1582"/>
      <c r="AO1234" s="1582"/>
      <c r="AP1234" s="1582"/>
      <c r="AQ1234" s="1582"/>
      <c r="AR1234" s="1582"/>
      <c r="AS1234" s="1582"/>
      <c r="AT1234" s="1582"/>
      <c r="AU1234" s="1582"/>
      <c r="AV1234" s="1582"/>
      <c r="AW1234" s="1582"/>
      <c r="AX1234" s="1582"/>
      <c r="AY1234" s="1582"/>
      <c r="AZ1234" s="1582"/>
      <c r="BA1234" s="1582"/>
      <c r="BB1234" s="1582"/>
      <c r="BC1234" s="1582"/>
      <c r="BD1234" s="1582"/>
      <c r="BE1234" s="1582"/>
      <c r="BF1234" s="1583"/>
      <c r="BG1234" s="42"/>
    </row>
    <row r="1235" spans="1:62" ht="8.4499999999999993" customHeight="1" x14ac:dyDescent="0.15">
      <c r="A1235" s="1720"/>
      <c r="B1235" s="1422"/>
      <c r="C1235" s="1422"/>
      <c r="D1235" s="1422"/>
      <c r="E1235" s="1422"/>
      <c r="F1235" s="1422"/>
      <c r="G1235" s="1422"/>
      <c r="H1235" s="1422"/>
      <c r="I1235" s="1422"/>
      <c r="J1235" s="1422"/>
      <c r="K1235" s="1422"/>
      <c r="L1235" s="1422"/>
      <c r="M1235" s="1422"/>
      <c r="N1235" s="1577"/>
      <c r="O1235" s="1421"/>
      <c r="P1235" s="1422"/>
      <c r="Q1235" s="1422"/>
      <c r="R1235" s="1422"/>
      <c r="S1235" s="1422"/>
      <c r="T1235" s="1422"/>
      <c r="U1235" s="1422"/>
      <c r="V1235" s="1422"/>
      <c r="W1235" s="1422"/>
      <c r="X1235" s="1422"/>
      <c r="Y1235" s="1422"/>
      <c r="Z1235" s="1422"/>
      <c r="AA1235" s="1422"/>
      <c r="AB1235" s="1422"/>
      <c r="AC1235" s="1422"/>
      <c r="AD1235" s="1577"/>
      <c r="AE1235" s="1584"/>
      <c r="AF1235" s="1585"/>
      <c r="AG1235" s="1585"/>
      <c r="AH1235" s="1585"/>
      <c r="AI1235" s="1585"/>
      <c r="AJ1235" s="1585"/>
      <c r="AK1235" s="1585"/>
      <c r="AL1235" s="1585"/>
      <c r="AM1235" s="1585"/>
      <c r="AN1235" s="1585"/>
      <c r="AO1235" s="1585"/>
      <c r="AP1235" s="1585"/>
      <c r="AQ1235" s="1585"/>
      <c r="AR1235" s="1585"/>
      <c r="AS1235" s="1585"/>
      <c r="AT1235" s="1585"/>
      <c r="AU1235" s="1585"/>
      <c r="AV1235" s="1585"/>
      <c r="AW1235" s="1585"/>
      <c r="AX1235" s="1585"/>
      <c r="AY1235" s="1585"/>
      <c r="AZ1235" s="1585"/>
      <c r="BA1235" s="1585"/>
      <c r="BB1235" s="1585"/>
      <c r="BC1235" s="1585"/>
      <c r="BD1235" s="1585"/>
      <c r="BE1235" s="1585"/>
      <c r="BF1235" s="1586"/>
      <c r="BG1235" s="42"/>
    </row>
    <row r="1236" spans="1:62" ht="8.4499999999999993" customHeight="1" x14ac:dyDescent="0.15">
      <c r="A1236" s="1721"/>
      <c r="B1236" s="1579"/>
      <c r="C1236" s="1579"/>
      <c r="D1236" s="1579"/>
      <c r="E1236" s="1579"/>
      <c r="F1236" s="1579"/>
      <c r="G1236" s="1579"/>
      <c r="H1236" s="1579"/>
      <c r="I1236" s="1579"/>
      <c r="J1236" s="1579"/>
      <c r="K1236" s="1579"/>
      <c r="L1236" s="1579"/>
      <c r="M1236" s="1579"/>
      <c r="N1236" s="1580"/>
      <c r="O1236" s="1421"/>
      <c r="P1236" s="1422"/>
      <c r="Q1236" s="1422"/>
      <c r="R1236" s="1422"/>
      <c r="S1236" s="1422"/>
      <c r="T1236" s="1422"/>
      <c r="U1236" s="1422"/>
      <c r="V1236" s="1422"/>
      <c r="W1236" s="1422"/>
      <c r="X1236" s="1422"/>
      <c r="Y1236" s="1422"/>
      <c r="Z1236" s="1422"/>
      <c r="AA1236" s="1422"/>
      <c r="AB1236" s="1422"/>
      <c r="AC1236" s="1422"/>
      <c r="AD1236" s="1577"/>
      <c r="AE1236" s="1587"/>
      <c r="AF1236" s="1588"/>
      <c r="AG1236" s="1588"/>
      <c r="AH1236" s="1588"/>
      <c r="AI1236" s="1588"/>
      <c r="AJ1236" s="1588"/>
      <c r="AK1236" s="1588"/>
      <c r="AL1236" s="1588"/>
      <c r="AM1236" s="1588"/>
      <c r="AN1236" s="1588"/>
      <c r="AO1236" s="1588"/>
      <c r="AP1236" s="1588"/>
      <c r="AQ1236" s="1588"/>
      <c r="AR1236" s="1588"/>
      <c r="AS1236" s="1588"/>
      <c r="AT1236" s="1588"/>
      <c r="AU1236" s="1588"/>
      <c r="AV1236" s="1588"/>
      <c r="AW1236" s="1588"/>
      <c r="AX1236" s="1588"/>
      <c r="AY1236" s="1588"/>
      <c r="AZ1236" s="1588"/>
      <c r="BA1236" s="1588"/>
      <c r="BB1236" s="1588"/>
      <c r="BC1236" s="1588"/>
      <c r="BD1236" s="1588"/>
      <c r="BE1236" s="1588"/>
      <c r="BF1236" s="1589"/>
      <c r="BG1236" s="42"/>
    </row>
    <row r="1237" spans="1:62" ht="12.95" customHeight="1" x14ac:dyDescent="0.15">
      <c r="A1237" s="1568" t="s">
        <v>470</v>
      </c>
      <c r="B1237" s="1569"/>
      <c r="C1237" s="1569"/>
      <c r="D1237" s="1569"/>
      <c r="E1237" s="1569"/>
      <c r="F1237" s="1569"/>
      <c r="G1237" s="1570"/>
      <c r="H1237" s="431" t="s">
        <v>472</v>
      </c>
      <c r="I1237" s="431"/>
      <c r="J1237" s="431"/>
      <c r="K1237" s="431"/>
      <c r="L1237" s="431"/>
      <c r="M1237" s="431"/>
      <c r="N1237" s="431"/>
      <c r="O1237" s="1578"/>
      <c r="P1237" s="1579"/>
      <c r="Q1237" s="1579"/>
      <c r="R1237" s="1579"/>
      <c r="S1237" s="1579"/>
      <c r="T1237" s="1579"/>
      <c r="U1237" s="1579"/>
      <c r="V1237" s="1579"/>
      <c r="W1237" s="1579"/>
      <c r="X1237" s="1579"/>
      <c r="Y1237" s="1579"/>
      <c r="Z1237" s="1579"/>
      <c r="AA1237" s="1579"/>
      <c r="AB1237" s="1579"/>
      <c r="AC1237" s="1579"/>
      <c r="AD1237" s="1580"/>
      <c r="AE1237" s="431" t="s">
        <v>167</v>
      </c>
      <c r="AF1237" s="431"/>
      <c r="AG1237" s="431"/>
      <c r="AH1237" s="431"/>
      <c r="AI1237" s="431"/>
      <c r="AJ1237" s="431"/>
      <c r="AK1237" s="431"/>
      <c r="AL1237" s="431" t="s">
        <v>473</v>
      </c>
      <c r="AM1237" s="431"/>
      <c r="AN1237" s="431"/>
      <c r="AO1237" s="431"/>
      <c r="AP1237" s="1571" t="s">
        <v>475</v>
      </c>
      <c r="AQ1237" s="1569"/>
      <c r="AR1237" s="1569"/>
      <c r="AS1237" s="1569"/>
      <c r="AT1237" s="1569"/>
      <c r="AU1237" s="1569"/>
      <c r="AV1237" s="1569"/>
      <c r="AW1237" s="1569"/>
      <c r="AX1237" s="1572"/>
      <c r="AY1237" s="1572"/>
      <c r="AZ1237" s="1572"/>
      <c r="BA1237" s="1572"/>
      <c r="BB1237" s="1572"/>
      <c r="BC1237" s="1572"/>
      <c r="BD1237" s="1572"/>
      <c r="BE1237" s="1572"/>
      <c r="BF1237" s="1573"/>
      <c r="BG1237" s="42"/>
    </row>
    <row r="1238" spans="1:62" ht="12.95" customHeight="1" x14ac:dyDescent="0.15">
      <c r="A1238" s="1641"/>
      <c r="B1238" s="1642"/>
      <c r="C1238" s="1642"/>
      <c r="D1238" s="1642"/>
      <c r="E1238" s="1642"/>
      <c r="F1238" s="1642"/>
      <c r="G1238" s="1642"/>
      <c r="H1238" s="963"/>
      <c r="I1238" s="964"/>
      <c r="J1238" s="964"/>
      <c r="K1238" s="964"/>
      <c r="L1238" s="964"/>
      <c r="M1238" s="964"/>
      <c r="N1238" s="965"/>
      <c r="O1238" s="1725"/>
      <c r="P1238" s="1725"/>
      <c r="Q1238" s="1725"/>
      <c r="R1238" s="1725"/>
      <c r="S1238" s="1725"/>
      <c r="T1238" s="1725"/>
      <c r="U1238" s="1725"/>
      <c r="V1238" s="1725"/>
      <c r="W1238" s="1725"/>
      <c r="X1238" s="1725"/>
      <c r="Y1238" s="1725"/>
      <c r="Z1238" s="1725"/>
      <c r="AA1238" s="1725"/>
      <c r="AB1238" s="1725"/>
      <c r="AC1238" s="1725"/>
      <c r="AD1238" s="1725"/>
      <c r="AE1238" s="1590"/>
      <c r="AF1238" s="1591"/>
      <c r="AG1238" s="1591"/>
      <c r="AH1238" s="1591"/>
      <c r="AI1238" s="1591"/>
      <c r="AJ1238" s="1591"/>
      <c r="AK1238" s="1591"/>
      <c r="AL1238" s="1592"/>
      <c r="AM1238" s="1593"/>
      <c r="AN1238" s="1593"/>
      <c r="AO1238" s="1594"/>
      <c r="AP1238" s="1595"/>
      <c r="AQ1238" s="1595"/>
      <c r="AR1238" s="1595"/>
      <c r="AS1238" s="1595"/>
      <c r="AT1238" s="1595"/>
      <c r="AU1238" s="1595"/>
      <c r="AV1238" s="1595"/>
      <c r="AW1238" s="1595"/>
      <c r="AX1238" s="238" t="s">
        <v>386</v>
      </c>
      <c r="AY1238" s="1595"/>
      <c r="AZ1238" s="1595"/>
      <c r="BA1238" s="1595"/>
      <c r="BB1238" s="1595"/>
      <c r="BC1238" s="1595"/>
      <c r="BD1238" s="1595"/>
      <c r="BE1238" s="1595"/>
      <c r="BF1238" s="1595"/>
      <c r="BG1238" s="45"/>
      <c r="BH1238" s="80"/>
      <c r="BI1238" s="80"/>
      <c r="BJ1238" s="80"/>
    </row>
    <row r="1239" spans="1:62" ht="12.95" customHeight="1" x14ac:dyDescent="0.15">
      <c r="A1239" s="1643"/>
      <c r="B1239" s="1644"/>
      <c r="C1239" s="1644"/>
      <c r="D1239" s="1644"/>
      <c r="E1239" s="1644"/>
      <c r="F1239" s="1644"/>
      <c r="G1239" s="1644"/>
      <c r="H1239" s="1722"/>
      <c r="I1239" s="1723"/>
      <c r="J1239" s="1723"/>
      <c r="K1239" s="1723"/>
      <c r="L1239" s="1723"/>
      <c r="M1239" s="1723"/>
      <c r="N1239" s="1724"/>
      <c r="O1239" s="1726"/>
      <c r="P1239" s="1726"/>
      <c r="Q1239" s="1726"/>
      <c r="R1239" s="1726"/>
      <c r="S1239" s="1726"/>
      <c r="T1239" s="1726"/>
      <c r="U1239" s="1726"/>
      <c r="V1239" s="1726"/>
      <c r="W1239" s="1726"/>
      <c r="X1239" s="1726"/>
      <c r="Y1239" s="1726"/>
      <c r="Z1239" s="1726"/>
      <c r="AA1239" s="1726"/>
      <c r="AB1239" s="1726"/>
      <c r="AC1239" s="1726"/>
      <c r="AD1239" s="1726"/>
      <c r="AE1239" s="1592"/>
      <c r="AF1239" s="1593"/>
      <c r="AG1239" s="1593"/>
      <c r="AH1239" s="1593"/>
      <c r="AI1239" s="1593"/>
      <c r="AJ1239" s="1593"/>
      <c r="AK1239" s="1593"/>
      <c r="AL1239" s="1592"/>
      <c r="AM1239" s="1593"/>
      <c r="AN1239" s="1593"/>
      <c r="AO1239" s="1594"/>
      <c r="AP1239" s="1595"/>
      <c r="AQ1239" s="1595"/>
      <c r="AR1239" s="1595"/>
      <c r="AS1239" s="1595"/>
      <c r="AT1239" s="1595"/>
      <c r="AU1239" s="1595"/>
      <c r="AV1239" s="1595"/>
      <c r="AW1239" s="1595"/>
      <c r="AX1239" s="238" t="s">
        <v>386</v>
      </c>
      <c r="AY1239" s="1595"/>
      <c r="AZ1239" s="1595"/>
      <c r="BA1239" s="1595"/>
      <c r="BB1239" s="1595"/>
      <c r="BC1239" s="1595"/>
      <c r="BD1239" s="1595"/>
      <c r="BE1239" s="1595"/>
      <c r="BF1239" s="1595"/>
      <c r="BG1239" s="45"/>
      <c r="BH1239" s="80"/>
      <c r="BI1239" s="80"/>
      <c r="BJ1239" s="80"/>
    </row>
    <row r="1240" spans="1:62" ht="12.95" customHeight="1" x14ac:dyDescent="0.15">
      <c r="A1240" s="1643"/>
      <c r="B1240" s="1644"/>
      <c r="C1240" s="1644"/>
      <c r="D1240" s="1644"/>
      <c r="E1240" s="1644"/>
      <c r="F1240" s="1644"/>
      <c r="G1240" s="1644"/>
      <c r="H1240" s="1722"/>
      <c r="I1240" s="1723"/>
      <c r="J1240" s="1723"/>
      <c r="K1240" s="1723"/>
      <c r="L1240" s="1723"/>
      <c r="M1240" s="1723"/>
      <c r="N1240" s="1724"/>
      <c r="O1240" s="1726"/>
      <c r="P1240" s="1726"/>
      <c r="Q1240" s="1726"/>
      <c r="R1240" s="1726"/>
      <c r="S1240" s="1726"/>
      <c r="T1240" s="1726"/>
      <c r="U1240" s="1726"/>
      <c r="V1240" s="1726"/>
      <c r="W1240" s="1726"/>
      <c r="X1240" s="1726"/>
      <c r="Y1240" s="1726"/>
      <c r="Z1240" s="1726"/>
      <c r="AA1240" s="1726"/>
      <c r="AB1240" s="1726"/>
      <c r="AC1240" s="1726"/>
      <c r="AD1240" s="1726"/>
      <c r="AE1240" s="1592"/>
      <c r="AF1240" s="1593"/>
      <c r="AG1240" s="1593"/>
      <c r="AH1240" s="1593"/>
      <c r="AI1240" s="1593"/>
      <c r="AJ1240" s="1593"/>
      <c r="AK1240" s="1593"/>
      <c r="AL1240" s="1592"/>
      <c r="AM1240" s="1593"/>
      <c r="AN1240" s="1593"/>
      <c r="AO1240" s="1594"/>
      <c r="AP1240" s="1595"/>
      <c r="AQ1240" s="1595"/>
      <c r="AR1240" s="1595"/>
      <c r="AS1240" s="1595"/>
      <c r="AT1240" s="1595"/>
      <c r="AU1240" s="1595"/>
      <c r="AV1240" s="1595"/>
      <c r="AW1240" s="1595"/>
      <c r="AX1240" s="238" t="s">
        <v>386</v>
      </c>
      <c r="AY1240" s="1595"/>
      <c r="AZ1240" s="1595"/>
      <c r="BA1240" s="1595"/>
      <c r="BB1240" s="1595"/>
      <c r="BC1240" s="1595"/>
      <c r="BD1240" s="1595"/>
      <c r="BE1240" s="1595"/>
      <c r="BF1240" s="1595"/>
      <c r="BG1240" s="45"/>
      <c r="BH1240" s="80"/>
      <c r="BI1240" s="80"/>
      <c r="BJ1240" s="80"/>
    </row>
    <row r="1241" spans="1:62" ht="12.95" customHeight="1" x14ac:dyDescent="0.15">
      <c r="A1241" s="1648"/>
      <c r="B1241" s="1649"/>
      <c r="C1241" s="1649"/>
      <c r="D1241" s="1649"/>
      <c r="E1241" s="1649"/>
      <c r="F1241" s="1649"/>
      <c r="G1241" s="1649"/>
      <c r="H1241" s="1722"/>
      <c r="I1241" s="1723"/>
      <c r="J1241" s="1723"/>
      <c r="K1241" s="1723"/>
      <c r="L1241" s="1723"/>
      <c r="M1241" s="1723"/>
      <c r="N1241" s="1724"/>
      <c r="O1241" s="1727"/>
      <c r="P1241" s="1727"/>
      <c r="Q1241" s="1727"/>
      <c r="R1241" s="1727"/>
      <c r="S1241" s="1727"/>
      <c r="T1241" s="1727"/>
      <c r="U1241" s="1727"/>
      <c r="V1241" s="1727"/>
      <c r="W1241" s="1727"/>
      <c r="X1241" s="1727"/>
      <c r="Y1241" s="1727"/>
      <c r="Z1241" s="1727"/>
      <c r="AA1241" s="1727"/>
      <c r="AB1241" s="1727"/>
      <c r="AC1241" s="1727"/>
      <c r="AD1241" s="1727"/>
      <c r="AE1241" s="1592"/>
      <c r="AF1241" s="1593"/>
      <c r="AG1241" s="1593"/>
      <c r="AH1241" s="1593"/>
      <c r="AI1241" s="1593"/>
      <c r="AJ1241" s="1593"/>
      <c r="AK1241" s="1593"/>
      <c r="AL1241" s="1592"/>
      <c r="AM1241" s="1593"/>
      <c r="AN1241" s="1593"/>
      <c r="AO1241" s="1594"/>
      <c r="AP1241" s="1595"/>
      <c r="AQ1241" s="1595"/>
      <c r="AR1241" s="1595"/>
      <c r="AS1241" s="1595"/>
      <c r="AT1241" s="1595"/>
      <c r="AU1241" s="1595"/>
      <c r="AV1241" s="1595"/>
      <c r="AW1241" s="1595"/>
      <c r="AX1241" s="238" t="s">
        <v>386</v>
      </c>
      <c r="AY1241" s="1595"/>
      <c r="AZ1241" s="1595"/>
      <c r="BA1241" s="1595"/>
      <c r="BB1241" s="1595"/>
      <c r="BC1241" s="1595"/>
      <c r="BD1241" s="1595"/>
      <c r="BE1241" s="1595"/>
      <c r="BF1241" s="1595"/>
      <c r="BG1241" s="45"/>
      <c r="BH1241" s="80"/>
      <c r="BI1241" s="80"/>
      <c r="BJ1241" s="80"/>
    </row>
    <row r="1242" spans="1:62" ht="12.95" customHeight="1" x14ac:dyDescent="0.15">
      <c r="A1242" s="1650"/>
      <c r="B1242" s="1651"/>
      <c r="C1242" s="1651"/>
      <c r="D1242" s="1651"/>
      <c r="E1242" s="1651"/>
      <c r="F1242" s="1651"/>
      <c r="G1242" s="1651"/>
      <c r="H1242" s="966"/>
      <c r="I1242" s="967"/>
      <c r="J1242" s="967"/>
      <c r="K1242" s="967"/>
      <c r="L1242" s="967"/>
      <c r="M1242" s="967"/>
      <c r="N1242" s="968"/>
      <c r="O1242" s="1728"/>
      <c r="P1242" s="1728"/>
      <c r="Q1242" s="1728"/>
      <c r="R1242" s="1728"/>
      <c r="S1242" s="1728"/>
      <c r="T1242" s="1728"/>
      <c r="U1242" s="1728"/>
      <c r="V1242" s="1728"/>
      <c r="W1242" s="1728"/>
      <c r="X1242" s="1728"/>
      <c r="Y1242" s="1728"/>
      <c r="Z1242" s="1728"/>
      <c r="AA1242" s="1728"/>
      <c r="AB1242" s="1728"/>
      <c r="AC1242" s="1728"/>
      <c r="AD1242" s="1728"/>
      <c r="AE1242" s="1592"/>
      <c r="AF1242" s="1593"/>
      <c r="AG1242" s="1593"/>
      <c r="AH1242" s="1593"/>
      <c r="AI1242" s="1593"/>
      <c r="AJ1242" s="1593"/>
      <c r="AK1242" s="1593"/>
      <c r="AL1242" s="1592"/>
      <c r="AM1242" s="1593"/>
      <c r="AN1242" s="1593"/>
      <c r="AO1242" s="1594"/>
      <c r="AP1242" s="1595"/>
      <c r="AQ1242" s="1595"/>
      <c r="AR1242" s="1595"/>
      <c r="AS1242" s="1595"/>
      <c r="AT1242" s="1595"/>
      <c r="AU1242" s="1595"/>
      <c r="AV1242" s="1595"/>
      <c r="AW1242" s="1595"/>
      <c r="AX1242" s="238" t="s">
        <v>386</v>
      </c>
      <c r="AY1242" s="1595"/>
      <c r="AZ1242" s="1595"/>
      <c r="BA1242" s="1595"/>
      <c r="BB1242" s="1595"/>
      <c r="BC1242" s="1595"/>
      <c r="BD1242" s="1595"/>
      <c r="BE1242" s="1595"/>
      <c r="BF1242" s="1595"/>
      <c r="BG1242" s="45"/>
      <c r="BH1242" s="80"/>
      <c r="BI1242" s="80"/>
      <c r="BJ1242" s="80"/>
    </row>
    <row r="1243" spans="1:62" ht="12.95" customHeight="1" x14ac:dyDescent="0.15">
      <c r="A1243" s="1641"/>
      <c r="B1243" s="1642"/>
      <c r="C1243" s="1642"/>
      <c r="D1243" s="1642"/>
      <c r="E1243" s="1642"/>
      <c r="F1243" s="1642"/>
      <c r="G1243" s="1642"/>
      <c r="H1243" s="963"/>
      <c r="I1243" s="964"/>
      <c r="J1243" s="964"/>
      <c r="K1243" s="964"/>
      <c r="L1243" s="964"/>
      <c r="M1243" s="964"/>
      <c r="N1243" s="965"/>
      <c r="O1243" s="1725"/>
      <c r="P1243" s="1725"/>
      <c r="Q1243" s="1725"/>
      <c r="R1243" s="1725"/>
      <c r="S1243" s="1725"/>
      <c r="T1243" s="1725"/>
      <c r="U1243" s="1725"/>
      <c r="V1243" s="1725"/>
      <c r="W1243" s="1725"/>
      <c r="X1243" s="1725"/>
      <c r="Y1243" s="1725"/>
      <c r="Z1243" s="1725"/>
      <c r="AA1243" s="1725"/>
      <c r="AB1243" s="1725"/>
      <c r="AC1243" s="1725"/>
      <c r="AD1243" s="1725"/>
      <c r="AE1243" s="1592"/>
      <c r="AF1243" s="1593"/>
      <c r="AG1243" s="1593"/>
      <c r="AH1243" s="1593"/>
      <c r="AI1243" s="1593"/>
      <c r="AJ1243" s="1593"/>
      <c r="AK1243" s="1594"/>
      <c r="AL1243" s="1592"/>
      <c r="AM1243" s="1593"/>
      <c r="AN1243" s="1593"/>
      <c r="AO1243" s="1594"/>
      <c r="AP1243" s="1595"/>
      <c r="AQ1243" s="1595"/>
      <c r="AR1243" s="1595"/>
      <c r="AS1243" s="1595"/>
      <c r="AT1243" s="1595"/>
      <c r="AU1243" s="1595"/>
      <c r="AV1243" s="1595"/>
      <c r="AW1243" s="1595"/>
      <c r="AX1243" s="238" t="s">
        <v>386</v>
      </c>
      <c r="AY1243" s="1595"/>
      <c r="AZ1243" s="1595"/>
      <c r="BA1243" s="1595"/>
      <c r="BB1243" s="1595"/>
      <c r="BC1243" s="1595"/>
      <c r="BD1243" s="1595"/>
      <c r="BE1243" s="1595"/>
      <c r="BF1243" s="1595"/>
      <c r="BG1243" s="45"/>
      <c r="BH1243" s="80"/>
      <c r="BI1243" s="80"/>
      <c r="BJ1243" s="80"/>
    </row>
    <row r="1244" spans="1:62" ht="12.95" customHeight="1" x14ac:dyDescent="0.15">
      <c r="A1244" s="1643"/>
      <c r="B1244" s="1644"/>
      <c r="C1244" s="1644"/>
      <c r="D1244" s="1644"/>
      <c r="E1244" s="1644"/>
      <c r="F1244" s="1644"/>
      <c r="G1244" s="1644"/>
      <c r="H1244" s="1722"/>
      <c r="I1244" s="1723"/>
      <c r="J1244" s="1723"/>
      <c r="K1244" s="1723"/>
      <c r="L1244" s="1723"/>
      <c r="M1244" s="1723"/>
      <c r="N1244" s="1724"/>
      <c r="O1244" s="1726"/>
      <c r="P1244" s="1726"/>
      <c r="Q1244" s="1726"/>
      <c r="R1244" s="1726"/>
      <c r="S1244" s="1726"/>
      <c r="T1244" s="1726"/>
      <c r="U1244" s="1726"/>
      <c r="V1244" s="1726"/>
      <c r="W1244" s="1726"/>
      <c r="X1244" s="1726"/>
      <c r="Y1244" s="1726"/>
      <c r="Z1244" s="1726"/>
      <c r="AA1244" s="1726"/>
      <c r="AB1244" s="1726"/>
      <c r="AC1244" s="1726"/>
      <c r="AD1244" s="1726"/>
      <c r="AE1244" s="1592"/>
      <c r="AF1244" s="1593"/>
      <c r="AG1244" s="1593"/>
      <c r="AH1244" s="1593"/>
      <c r="AI1244" s="1593"/>
      <c r="AJ1244" s="1593"/>
      <c r="AK1244" s="1594"/>
      <c r="AL1244" s="1592"/>
      <c r="AM1244" s="1593"/>
      <c r="AN1244" s="1593"/>
      <c r="AO1244" s="1594"/>
      <c r="AP1244" s="1595"/>
      <c r="AQ1244" s="1595"/>
      <c r="AR1244" s="1595"/>
      <c r="AS1244" s="1595"/>
      <c r="AT1244" s="1595"/>
      <c r="AU1244" s="1595"/>
      <c r="AV1244" s="1595"/>
      <c r="AW1244" s="1595"/>
      <c r="AX1244" s="238" t="s">
        <v>386</v>
      </c>
      <c r="AY1244" s="1595"/>
      <c r="AZ1244" s="1595"/>
      <c r="BA1244" s="1595"/>
      <c r="BB1244" s="1595"/>
      <c r="BC1244" s="1595"/>
      <c r="BD1244" s="1595"/>
      <c r="BE1244" s="1595"/>
      <c r="BF1244" s="1595"/>
      <c r="BG1244" s="45"/>
      <c r="BH1244" s="80"/>
      <c r="BI1244" s="80"/>
      <c r="BJ1244" s="80"/>
    </row>
    <row r="1245" spans="1:62" ht="12.95" customHeight="1" x14ac:dyDescent="0.15">
      <c r="A1245" s="1643"/>
      <c r="B1245" s="1644"/>
      <c r="C1245" s="1644"/>
      <c r="D1245" s="1644"/>
      <c r="E1245" s="1644"/>
      <c r="F1245" s="1644"/>
      <c r="G1245" s="1644"/>
      <c r="H1245" s="1722"/>
      <c r="I1245" s="1723"/>
      <c r="J1245" s="1723"/>
      <c r="K1245" s="1723"/>
      <c r="L1245" s="1723"/>
      <c r="M1245" s="1723"/>
      <c r="N1245" s="1724"/>
      <c r="O1245" s="1726"/>
      <c r="P1245" s="1726"/>
      <c r="Q1245" s="1726"/>
      <c r="R1245" s="1726"/>
      <c r="S1245" s="1726"/>
      <c r="T1245" s="1726"/>
      <c r="U1245" s="1726"/>
      <c r="V1245" s="1726"/>
      <c r="W1245" s="1726"/>
      <c r="X1245" s="1726"/>
      <c r="Y1245" s="1726"/>
      <c r="Z1245" s="1726"/>
      <c r="AA1245" s="1726"/>
      <c r="AB1245" s="1726"/>
      <c r="AC1245" s="1726"/>
      <c r="AD1245" s="1726"/>
      <c r="AE1245" s="1592"/>
      <c r="AF1245" s="1593"/>
      <c r="AG1245" s="1593"/>
      <c r="AH1245" s="1593"/>
      <c r="AI1245" s="1593"/>
      <c r="AJ1245" s="1593"/>
      <c r="AK1245" s="1594"/>
      <c r="AL1245" s="1592"/>
      <c r="AM1245" s="1593"/>
      <c r="AN1245" s="1593"/>
      <c r="AO1245" s="1594"/>
      <c r="AP1245" s="1595"/>
      <c r="AQ1245" s="1595"/>
      <c r="AR1245" s="1595"/>
      <c r="AS1245" s="1595"/>
      <c r="AT1245" s="1595"/>
      <c r="AU1245" s="1595"/>
      <c r="AV1245" s="1595"/>
      <c r="AW1245" s="1595"/>
      <c r="AX1245" s="238" t="s">
        <v>386</v>
      </c>
      <c r="AY1245" s="1595"/>
      <c r="AZ1245" s="1595"/>
      <c r="BA1245" s="1595"/>
      <c r="BB1245" s="1595"/>
      <c r="BC1245" s="1595"/>
      <c r="BD1245" s="1595"/>
      <c r="BE1245" s="1595"/>
      <c r="BF1245" s="1595"/>
      <c r="BG1245" s="45"/>
      <c r="BH1245" s="80"/>
      <c r="BI1245" s="80"/>
      <c r="BJ1245" s="80"/>
    </row>
    <row r="1246" spans="1:62" ht="12.95" customHeight="1" x14ac:dyDescent="0.15">
      <c r="A1246" s="1648"/>
      <c r="B1246" s="1649"/>
      <c r="C1246" s="1649"/>
      <c r="D1246" s="1649"/>
      <c r="E1246" s="1649"/>
      <c r="F1246" s="1649"/>
      <c r="G1246" s="1649"/>
      <c r="H1246" s="1722"/>
      <c r="I1246" s="1723"/>
      <c r="J1246" s="1723"/>
      <c r="K1246" s="1723"/>
      <c r="L1246" s="1723"/>
      <c r="M1246" s="1723"/>
      <c r="N1246" s="1724"/>
      <c r="O1246" s="1727"/>
      <c r="P1246" s="1727"/>
      <c r="Q1246" s="1727"/>
      <c r="R1246" s="1727"/>
      <c r="S1246" s="1727"/>
      <c r="T1246" s="1727"/>
      <c r="U1246" s="1727"/>
      <c r="V1246" s="1727"/>
      <c r="W1246" s="1727"/>
      <c r="X1246" s="1727"/>
      <c r="Y1246" s="1727"/>
      <c r="Z1246" s="1727"/>
      <c r="AA1246" s="1727"/>
      <c r="AB1246" s="1727"/>
      <c r="AC1246" s="1727"/>
      <c r="AD1246" s="1727"/>
      <c r="AE1246" s="1592"/>
      <c r="AF1246" s="1593"/>
      <c r="AG1246" s="1593"/>
      <c r="AH1246" s="1593"/>
      <c r="AI1246" s="1593"/>
      <c r="AJ1246" s="1593"/>
      <c r="AK1246" s="1594"/>
      <c r="AL1246" s="1592"/>
      <c r="AM1246" s="1593"/>
      <c r="AN1246" s="1593"/>
      <c r="AO1246" s="1594"/>
      <c r="AP1246" s="1595"/>
      <c r="AQ1246" s="1595"/>
      <c r="AR1246" s="1595"/>
      <c r="AS1246" s="1595"/>
      <c r="AT1246" s="1595"/>
      <c r="AU1246" s="1595"/>
      <c r="AV1246" s="1595"/>
      <c r="AW1246" s="1595"/>
      <c r="AX1246" s="238" t="s">
        <v>386</v>
      </c>
      <c r="AY1246" s="1595"/>
      <c r="AZ1246" s="1595"/>
      <c r="BA1246" s="1595"/>
      <c r="BB1246" s="1595"/>
      <c r="BC1246" s="1595"/>
      <c r="BD1246" s="1595"/>
      <c r="BE1246" s="1595"/>
      <c r="BF1246" s="1595"/>
      <c r="BG1246" s="45"/>
      <c r="BH1246" s="80"/>
      <c r="BI1246" s="80"/>
      <c r="BJ1246" s="80"/>
    </row>
    <row r="1247" spans="1:62" ht="12.95" customHeight="1" x14ac:dyDescent="0.15">
      <c r="A1247" s="1650"/>
      <c r="B1247" s="1651"/>
      <c r="C1247" s="1651"/>
      <c r="D1247" s="1651"/>
      <c r="E1247" s="1651"/>
      <c r="F1247" s="1651"/>
      <c r="G1247" s="1651"/>
      <c r="H1247" s="966"/>
      <c r="I1247" s="967"/>
      <c r="J1247" s="967"/>
      <c r="K1247" s="967"/>
      <c r="L1247" s="967"/>
      <c r="M1247" s="967"/>
      <c r="N1247" s="968"/>
      <c r="O1247" s="1728"/>
      <c r="P1247" s="1728"/>
      <c r="Q1247" s="1728"/>
      <c r="R1247" s="1728"/>
      <c r="S1247" s="1728"/>
      <c r="T1247" s="1728"/>
      <c r="U1247" s="1728"/>
      <c r="V1247" s="1728"/>
      <c r="W1247" s="1728"/>
      <c r="X1247" s="1728"/>
      <c r="Y1247" s="1728"/>
      <c r="Z1247" s="1728"/>
      <c r="AA1247" s="1728"/>
      <c r="AB1247" s="1728"/>
      <c r="AC1247" s="1728"/>
      <c r="AD1247" s="1728"/>
      <c r="AE1247" s="1592"/>
      <c r="AF1247" s="1593"/>
      <c r="AG1247" s="1593"/>
      <c r="AH1247" s="1593"/>
      <c r="AI1247" s="1593"/>
      <c r="AJ1247" s="1593"/>
      <c r="AK1247" s="1594"/>
      <c r="AL1247" s="1592"/>
      <c r="AM1247" s="1593"/>
      <c r="AN1247" s="1593"/>
      <c r="AO1247" s="1594"/>
      <c r="AP1247" s="1595"/>
      <c r="AQ1247" s="1595"/>
      <c r="AR1247" s="1595"/>
      <c r="AS1247" s="1595"/>
      <c r="AT1247" s="1595"/>
      <c r="AU1247" s="1595"/>
      <c r="AV1247" s="1595"/>
      <c r="AW1247" s="1595"/>
      <c r="AX1247" s="238" t="s">
        <v>386</v>
      </c>
      <c r="AY1247" s="1595"/>
      <c r="AZ1247" s="1595"/>
      <c r="BA1247" s="1595"/>
      <c r="BB1247" s="1595"/>
      <c r="BC1247" s="1595"/>
      <c r="BD1247" s="1595"/>
      <c r="BE1247" s="1595"/>
      <c r="BF1247" s="1595"/>
      <c r="BG1247" s="45"/>
      <c r="BH1247" s="80"/>
      <c r="BI1247" s="80"/>
      <c r="BJ1247" s="80"/>
    </row>
    <row r="1248" spans="1:62" ht="12.95" customHeight="1" x14ac:dyDescent="0.15">
      <c r="A1248" s="1641"/>
      <c r="B1248" s="1642"/>
      <c r="C1248" s="1642"/>
      <c r="D1248" s="1642"/>
      <c r="E1248" s="1642"/>
      <c r="F1248" s="1642"/>
      <c r="G1248" s="1642"/>
      <c r="H1248" s="963"/>
      <c r="I1248" s="964"/>
      <c r="J1248" s="964"/>
      <c r="K1248" s="964"/>
      <c r="L1248" s="964"/>
      <c r="M1248" s="964"/>
      <c r="N1248" s="965"/>
      <c r="O1248" s="1725"/>
      <c r="P1248" s="1725"/>
      <c r="Q1248" s="1725"/>
      <c r="R1248" s="1725"/>
      <c r="S1248" s="1725"/>
      <c r="T1248" s="1725"/>
      <c r="U1248" s="1725"/>
      <c r="V1248" s="1725"/>
      <c r="W1248" s="1725"/>
      <c r="X1248" s="1725"/>
      <c r="Y1248" s="1725"/>
      <c r="Z1248" s="1725"/>
      <c r="AA1248" s="1725"/>
      <c r="AB1248" s="1725"/>
      <c r="AC1248" s="1725"/>
      <c r="AD1248" s="1725"/>
      <c r="AE1248" s="1592"/>
      <c r="AF1248" s="1593"/>
      <c r="AG1248" s="1593"/>
      <c r="AH1248" s="1593"/>
      <c r="AI1248" s="1593"/>
      <c r="AJ1248" s="1593"/>
      <c r="AK1248" s="1594"/>
      <c r="AL1248" s="1592"/>
      <c r="AM1248" s="1593"/>
      <c r="AN1248" s="1593"/>
      <c r="AO1248" s="1594"/>
      <c r="AP1248" s="1595"/>
      <c r="AQ1248" s="1595"/>
      <c r="AR1248" s="1595"/>
      <c r="AS1248" s="1595"/>
      <c r="AT1248" s="1595"/>
      <c r="AU1248" s="1595"/>
      <c r="AV1248" s="1595"/>
      <c r="AW1248" s="1595"/>
      <c r="AX1248" s="238" t="s">
        <v>386</v>
      </c>
      <c r="AY1248" s="1595"/>
      <c r="AZ1248" s="1595"/>
      <c r="BA1248" s="1595"/>
      <c r="BB1248" s="1595"/>
      <c r="BC1248" s="1595"/>
      <c r="BD1248" s="1595"/>
      <c r="BE1248" s="1595"/>
      <c r="BF1248" s="1595"/>
      <c r="BG1248" s="45"/>
      <c r="BH1248" s="80"/>
      <c r="BI1248" s="80"/>
      <c r="BJ1248" s="80"/>
    </row>
    <row r="1249" spans="1:62" ht="12.95" customHeight="1" x14ac:dyDescent="0.15">
      <c r="A1249" s="1643"/>
      <c r="B1249" s="1644"/>
      <c r="C1249" s="1644"/>
      <c r="D1249" s="1644"/>
      <c r="E1249" s="1644"/>
      <c r="F1249" s="1644"/>
      <c r="G1249" s="1644"/>
      <c r="H1249" s="1722"/>
      <c r="I1249" s="1723"/>
      <c r="J1249" s="1723"/>
      <c r="K1249" s="1723"/>
      <c r="L1249" s="1723"/>
      <c r="M1249" s="1723"/>
      <c r="N1249" s="1724"/>
      <c r="O1249" s="1726"/>
      <c r="P1249" s="1726"/>
      <c r="Q1249" s="1726"/>
      <c r="R1249" s="1726"/>
      <c r="S1249" s="1726"/>
      <c r="T1249" s="1726"/>
      <c r="U1249" s="1726"/>
      <c r="V1249" s="1726"/>
      <c r="W1249" s="1726"/>
      <c r="X1249" s="1726"/>
      <c r="Y1249" s="1726"/>
      <c r="Z1249" s="1726"/>
      <c r="AA1249" s="1726"/>
      <c r="AB1249" s="1726"/>
      <c r="AC1249" s="1726"/>
      <c r="AD1249" s="1726"/>
      <c r="AE1249" s="1592"/>
      <c r="AF1249" s="1593"/>
      <c r="AG1249" s="1593"/>
      <c r="AH1249" s="1593"/>
      <c r="AI1249" s="1593"/>
      <c r="AJ1249" s="1593"/>
      <c r="AK1249" s="1594"/>
      <c r="AL1249" s="1592"/>
      <c r="AM1249" s="1593"/>
      <c r="AN1249" s="1593"/>
      <c r="AO1249" s="1594"/>
      <c r="AP1249" s="1595"/>
      <c r="AQ1249" s="1595"/>
      <c r="AR1249" s="1595"/>
      <c r="AS1249" s="1595"/>
      <c r="AT1249" s="1595"/>
      <c r="AU1249" s="1595"/>
      <c r="AV1249" s="1595"/>
      <c r="AW1249" s="1595"/>
      <c r="AX1249" s="238" t="s">
        <v>386</v>
      </c>
      <c r="AY1249" s="1595"/>
      <c r="AZ1249" s="1595"/>
      <c r="BA1249" s="1595"/>
      <c r="BB1249" s="1595"/>
      <c r="BC1249" s="1595"/>
      <c r="BD1249" s="1595"/>
      <c r="BE1249" s="1595"/>
      <c r="BF1249" s="1595"/>
      <c r="BG1249" s="45"/>
      <c r="BH1249" s="80"/>
      <c r="BI1249" s="80"/>
      <c r="BJ1249" s="80"/>
    </row>
    <row r="1250" spans="1:62" ht="12.95" customHeight="1" x14ac:dyDescent="0.15">
      <c r="A1250" s="1643"/>
      <c r="B1250" s="1644"/>
      <c r="C1250" s="1644"/>
      <c r="D1250" s="1644"/>
      <c r="E1250" s="1644"/>
      <c r="F1250" s="1644"/>
      <c r="G1250" s="1644"/>
      <c r="H1250" s="1722"/>
      <c r="I1250" s="1723"/>
      <c r="J1250" s="1723"/>
      <c r="K1250" s="1723"/>
      <c r="L1250" s="1723"/>
      <c r="M1250" s="1723"/>
      <c r="N1250" s="1724"/>
      <c r="O1250" s="1726"/>
      <c r="P1250" s="1726"/>
      <c r="Q1250" s="1726"/>
      <c r="R1250" s="1726"/>
      <c r="S1250" s="1726"/>
      <c r="T1250" s="1726"/>
      <c r="U1250" s="1726"/>
      <c r="V1250" s="1726"/>
      <c r="W1250" s="1726"/>
      <c r="X1250" s="1726"/>
      <c r="Y1250" s="1726"/>
      <c r="Z1250" s="1726"/>
      <c r="AA1250" s="1726"/>
      <c r="AB1250" s="1726"/>
      <c r="AC1250" s="1726"/>
      <c r="AD1250" s="1726"/>
      <c r="AE1250" s="1592"/>
      <c r="AF1250" s="1593"/>
      <c r="AG1250" s="1593"/>
      <c r="AH1250" s="1593"/>
      <c r="AI1250" s="1593"/>
      <c r="AJ1250" s="1593"/>
      <c r="AK1250" s="1594"/>
      <c r="AL1250" s="1592"/>
      <c r="AM1250" s="1593"/>
      <c r="AN1250" s="1593"/>
      <c r="AO1250" s="1594"/>
      <c r="AP1250" s="1595"/>
      <c r="AQ1250" s="1595"/>
      <c r="AR1250" s="1595"/>
      <c r="AS1250" s="1595"/>
      <c r="AT1250" s="1595"/>
      <c r="AU1250" s="1595"/>
      <c r="AV1250" s="1595"/>
      <c r="AW1250" s="1595"/>
      <c r="AX1250" s="238" t="s">
        <v>386</v>
      </c>
      <c r="AY1250" s="1595"/>
      <c r="AZ1250" s="1595"/>
      <c r="BA1250" s="1595"/>
      <c r="BB1250" s="1595"/>
      <c r="BC1250" s="1595"/>
      <c r="BD1250" s="1595"/>
      <c r="BE1250" s="1595"/>
      <c r="BF1250" s="1595"/>
      <c r="BG1250" s="45"/>
      <c r="BH1250" s="80"/>
      <c r="BI1250" s="80"/>
      <c r="BJ1250" s="80"/>
    </row>
    <row r="1251" spans="1:62" ht="12.95" customHeight="1" x14ac:dyDescent="0.15">
      <c r="A1251" s="1648"/>
      <c r="B1251" s="1649"/>
      <c r="C1251" s="1649"/>
      <c r="D1251" s="1649"/>
      <c r="E1251" s="1649"/>
      <c r="F1251" s="1649"/>
      <c r="G1251" s="1649"/>
      <c r="H1251" s="1722"/>
      <c r="I1251" s="1723"/>
      <c r="J1251" s="1723"/>
      <c r="K1251" s="1723"/>
      <c r="L1251" s="1723"/>
      <c r="M1251" s="1723"/>
      <c r="N1251" s="1724"/>
      <c r="O1251" s="1727"/>
      <c r="P1251" s="1727"/>
      <c r="Q1251" s="1727"/>
      <c r="R1251" s="1727"/>
      <c r="S1251" s="1727"/>
      <c r="T1251" s="1727"/>
      <c r="U1251" s="1727"/>
      <c r="V1251" s="1727"/>
      <c r="W1251" s="1727"/>
      <c r="X1251" s="1727"/>
      <c r="Y1251" s="1727"/>
      <c r="Z1251" s="1727"/>
      <c r="AA1251" s="1727"/>
      <c r="AB1251" s="1727"/>
      <c r="AC1251" s="1727"/>
      <c r="AD1251" s="1727"/>
      <c r="AE1251" s="1592"/>
      <c r="AF1251" s="1593"/>
      <c r="AG1251" s="1593"/>
      <c r="AH1251" s="1593"/>
      <c r="AI1251" s="1593"/>
      <c r="AJ1251" s="1593"/>
      <c r="AK1251" s="1594"/>
      <c r="AL1251" s="1592"/>
      <c r="AM1251" s="1593"/>
      <c r="AN1251" s="1593"/>
      <c r="AO1251" s="1594"/>
      <c r="AP1251" s="1595"/>
      <c r="AQ1251" s="1595"/>
      <c r="AR1251" s="1595"/>
      <c r="AS1251" s="1595"/>
      <c r="AT1251" s="1595"/>
      <c r="AU1251" s="1595"/>
      <c r="AV1251" s="1595"/>
      <c r="AW1251" s="1595"/>
      <c r="AX1251" s="238" t="s">
        <v>386</v>
      </c>
      <c r="AY1251" s="1595"/>
      <c r="AZ1251" s="1595"/>
      <c r="BA1251" s="1595"/>
      <c r="BB1251" s="1595"/>
      <c r="BC1251" s="1595"/>
      <c r="BD1251" s="1595"/>
      <c r="BE1251" s="1595"/>
      <c r="BF1251" s="1595"/>
      <c r="BG1251" s="45"/>
      <c r="BH1251" s="80"/>
      <c r="BI1251" s="80"/>
      <c r="BJ1251" s="80"/>
    </row>
    <row r="1252" spans="1:62" ht="12.95" customHeight="1" x14ac:dyDescent="0.15">
      <c r="A1252" s="1650"/>
      <c r="B1252" s="1651"/>
      <c r="C1252" s="1651"/>
      <c r="D1252" s="1651"/>
      <c r="E1252" s="1651"/>
      <c r="F1252" s="1651"/>
      <c r="G1252" s="1651"/>
      <c r="H1252" s="966"/>
      <c r="I1252" s="967"/>
      <c r="J1252" s="967"/>
      <c r="K1252" s="967"/>
      <c r="L1252" s="967"/>
      <c r="M1252" s="967"/>
      <c r="N1252" s="968"/>
      <c r="O1252" s="1728"/>
      <c r="P1252" s="1728"/>
      <c r="Q1252" s="1728"/>
      <c r="R1252" s="1728"/>
      <c r="S1252" s="1728"/>
      <c r="T1252" s="1728"/>
      <c r="U1252" s="1728"/>
      <c r="V1252" s="1728"/>
      <c r="W1252" s="1728"/>
      <c r="X1252" s="1728"/>
      <c r="Y1252" s="1728"/>
      <c r="Z1252" s="1728"/>
      <c r="AA1252" s="1728"/>
      <c r="AB1252" s="1728"/>
      <c r="AC1252" s="1728"/>
      <c r="AD1252" s="1728"/>
      <c r="AE1252" s="1592"/>
      <c r="AF1252" s="1593"/>
      <c r="AG1252" s="1593"/>
      <c r="AH1252" s="1593"/>
      <c r="AI1252" s="1593"/>
      <c r="AJ1252" s="1593"/>
      <c r="AK1252" s="1594"/>
      <c r="AL1252" s="1592"/>
      <c r="AM1252" s="1593"/>
      <c r="AN1252" s="1593"/>
      <c r="AO1252" s="1594"/>
      <c r="AP1252" s="1595"/>
      <c r="AQ1252" s="1595"/>
      <c r="AR1252" s="1595"/>
      <c r="AS1252" s="1595"/>
      <c r="AT1252" s="1595"/>
      <c r="AU1252" s="1595"/>
      <c r="AV1252" s="1595"/>
      <c r="AW1252" s="1595"/>
      <c r="AX1252" s="238" t="s">
        <v>386</v>
      </c>
      <c r="AY1252" s="1595"/>
      <c r="AZ1252" s="1595"/>
      <c r="BA1252" s="1595"/>
      <c r="BB1252" s="1595"/>
      <c r="BC1252" s="1595"/>
      <c r="BD1252" s="1595"/>
      <c r="BE1252" s="1595"/>
      <c r="BF1252" s="1595"/>
      <c r="BG1252" s="45"/>
      <c r="BH1252" s="80"/>
      <c r="BI1252" s="80"/>
      <c r="BJ1252" s="80"/>
    </row>
    <row r="1253" spans="1:62" ht="12.95" customHeight="1" x14ac:dyDescent="0.15">
      <c r="A1253" s="1641"/>
      <c r="B1253" s="1642"/>
      <c r="C1253" s="1642"/>
      <c r="D1253" s="1642"/>
      <c r="E1253" s="1642"/>
      <c r="F1253" s="1642"/>
      <c r="G1253" s="1642"/>
      <c r="H1253" s="963"/>
      <c r="I1253" s="964"/>
      <c r="J1253" s="964"/>
      <c r="K1253" s="964"/>
      <c r="L1253" s="964"/>
      <c r="M1253" s="964"/>
      <c r="N1253" s="965"/>
      <c r="O1253" s="1725"/>
      <c r="P1253" s="1725"/>
      <c r="Q1253" s="1725"/>
      <c r="R1253" s="1725"/>
      <c r="S1253" s="1725"/>
      <c r="T1253" s="1725"/>
      <c r="U1253" s="1725"/>
      <c r="V1253" s="1725"/>
      <c r="W1253" s="1725"/>
      <c r="X1253" s="1725"/>
      <c r="Y1253" s="1725"/>
      <c r="Z1253" s="1725"/>
      <c r="AA1253" s="1725"/>
      <c r="AB1253" s="1725"/>
      <c r="AC1253" s="1725"/>
      <c r="AD1253" s="1725"/>
      <c r="AE1253" s="1592"/>
      <c r="AF1253" s="1593"/>
      <c r="AG1253" s="1593"/>
      <c r="AH1253" s="1593"/>
      <c r="AI1253" s="1593"/>
      <c r="AJ1253" s="1593"/>
      <c r="AK1253" s="1594"/>
      <c r="AL1253" s="1592"/>
      <c r="AM1253" s="1593"/>
      <c r="AN1253" s="1593"/>
      <c r="AO1253" s="1594"/>
      <c r="AP1253" s="1595"/>
      <c r="AQ1253" s="1595"/>
      <c r="AR1253" s="1595"/>
      <c r="AS1253" s="1595"/>
      <c r="AT1253" s="1595"/>
      <c r="AU1253" s="1595"/>
      <c r="AV1253" s="1595"/>
      <c r="AW1253" s="1595"/>
      <c r="AX1253" s="238" t="s">
        <v>386</v>
      </c>
      <c r="AY1253" s="1595"/>
      <c r="AZ1253" s="1595"/>
      <c r="BA1253" s="1595"/>
      <c r="BB1253" s="1595"/>
      <c r="BC1253" s="1595"/>
      <c r="BD1253" s="1595"/>
      <c r="BE1253" s="1595"/>
      <c r="BF1253" s="1595"/>
      <c r="BG1253" s="45"/>
      <c r="BH1253" s="80"/>
      <c r="BI1253" s="80"/>
      <c r="BJ1253" s="80"/>
    </row>
    <row r="1254" spans="1:62" ht="12.95" customHeight="1" x14ac:dyDescent="0.15">
      <c r="A1254" s="1643"/>
      <c r="B1254" s="1644"/>
      <c r="C1254" s="1644"/>
      <c r="D1254" s="1644"/>
      <c r="E1254" s="1644"/>
      <c r="F1254" s="1644"/>
      <c r="G1254" s="1644"/>
      <c r="H1254" s="1722"/>
      <c r="I1254" s="1723"/>
      <c r="J1254" s="1723"/>
      <c r="K1254" s="1723"/>
      <c r="L1254" s="1723"/>
      <c r="M1254" s="1723"/>
      <c r="N1254" s="1724"/>
      <c r="O1254" s="1726"/>
      <c r="P1254" s="1726"/>
      <c r="Q1254" s="1726"/>
      <c r="R1254" s="1726"/>
      <c r="S1254" s="1726"/>
      <c r="T1254" s="1726"/>
      <c r="U1254" s="1726"/>
      <c r="V1254" s="1726"/>
      <c r="W1254" s="1726"/>
      <c r="X1254" s="1726"/>
      <c r="Y1254" s="1726"/>
      <c r="Z1254" s="1726"/>
      <c r="AA1254" s="1726"/>
      <c r="AB1254" s="1726"/>
      <c r="AC1254" s="1726"/>
      <c r="AD1254" s="1726"/>
      <c r="AE1254" s="1592"/>
      <c r="AF1254" s="1593"/>
      <c r="AG1254" s="1593"/>
      <c r="AH1254" s="1593"/>
      <c r="AI1254" s="1593"/>
      <c r="AJ1254" s="1593"/>
      <c r="AK1254" s="1594"/>
      <c r="AL1254" s="1592"/>
      <c r="AM1254" s="1593"/>
      <c r="AN1254" s="1593"/>
      <c r="AO1254" s="1594"/>
      <c r="AP1254" s="1595"/>
      <c r="AQ1254" s="1595"/>
      <c r="AR1254" s="1595"/>
      <c r="AS1254" s="1595"/>
      <c r="AT1254" s="1595"/>
      <c r="AU1254" s="1595"/>
      <c r="AV1254" s="1595"/>
      <c r="AW1254" s="1595"/>
      <c r="AX1254" s="238" t="s">
        <v>386</v>
      </c>
      <c r="AY1254" s="1595"/>
      <c r="AZ1254" s="1595"/>
      <c r="BA1254" s="1595"/>
      <c r="BB1254" s="1595"/>
      <c r="BC1254" s="1595"/>
      <c r="BD1254" s="1595"/>
      <c r="BE1254" s="1595"/>
      <c r="BF1254" s="1595"/>
      <c r="BG1254" s="45"/>
      <c r="BH1254" s="80"/>
      <c r="BI1254" s="80"/>
      <c r="BJ1254" s="80"/>
    </row>
    <row r="1255" spans="1:62" ht="12.95" customHeight="1" x14ac:dyDescent="0.15">
      <c r="A1255" s="1643"/>
      <c r="B1255" s="1644"/>
      <c r="C1255" s="1644"/>
      <c r="D1255" s="1644"/>
      <c r="E1255" s="1644"/>
      <c r="F1255" s="1644"/>
      <c r="G1255" s="1644"/>
      <c r="H1255" s="1722"/>
      <c r="I1255" s="1723"/>
      <c r="J1255" s="1723"/>
      <c r="K1255" s="1723"/>
      <c r="L1255" s="1723"/>
      <c r="M1255" s="1723"/>
      <c r="N1255" s="1724"/>
      <c r="O1255" s="1726"/>
      <c r="P1255" s="1726"/>
      <c r="Q1255" s="1726"/>
      <c r="R1255" s="1726"/>
      <c r="S1255" s="1726"/>
      <c r="T1255" s="1726"/>
      <c r="U1255" s="1726"/>
      <c r="V1255" s="1726"/>
      <c r="W1255" s="1726"/>
      <c r="X1255" s="1726"/>
      <c r="Y1255" s="1726"/>
      <c r="Z1255" s="1726"/>
      <c r="AA1255" s="1726"/>
      <c r="AB1255" s="1726"/>
      <c r="AC1255" s="1726"/>
      <c r="AD1255" s="1726"/>
      <c r="AE1255" s="1592"/>
      <c r="AF1255" s="1593"/>
      <c r="AG1255" s="1593"/>
      <c r="AH1255" s="1593"/>
      <c r="AI1255" s="1593"/>
      <c r="AJ1255" s="1593"/>
      <c r="AK1255" s="1594"/>
      <c r="AL1255" s="1592"/>
      <c r="AM1255" s="1593"/>
      <c r="AN1255" s="1593"/>
      <c r="AO1255" s="1594"/>
      <c r="AP1255" s="1595"/>
      <c r="AQ1255" s="1595"/>
      <c r="AR1255" s="1595"/>
      <c r="AS1255" s="1595"/>
      <c r="AT1255" s="1595"/>
      <c r="AU1255" s="1595"/>
      <c r="AV1255" s="1595"/>
      <c r="AW1255" s="1595"/>
      <c r="AX1255" s="238" t="s">
        <v>386</v>
      </c>
      <c r="AY1255" s="1595"/>
      <c r="AZ1255" s="1595"/>
      <c r="BA1255" s="1595"/>
      <c r="BB1255" s="1595"/>
      <c r="BC1255" s="1595"/>
      <c r="BD1255" s="1595"/>
      <c r="BE1255" s="1595"/>
      <c r="BF1255" s="1595"/>
      <c r="BG1255" s="45"/>
      <c r="BH1255" s="80"/>
      <c r="BI1255" s="80"/>
      <c r="BJ1255" s="80"/>
    </row>
    <row r="1256" spans="1:62" ht="12.95" customHeight="1" x14ac:dyDescent="0.15">
      <c r="A1256" s="1648"/>
      <c r="B1256" s="1649"/>
      <c r="C1256" s="1649"/>
      <c r="D1256" s="1649"/>
      <c r="E1256" s="1649"/>
      <c r="F1256" s="1649"/>
      <c r="G1256" s="1649"/>
      <c r="H1256" s="1722"/>
      <c r="I1256" s="1723"/>
      <c r="J1256" s="1723"/>
      <c r="K1256" s="1723"/>
      <c r="L1256" s="1723"/>
      <c r="M1256" s="1723"/>
      <c r="N1256" s="1724"/>
      <c r="O1256" s="1727"/>
      <c r="P1256" s="1727"/>
      <c r="Q1256" s="1727"/>
      <c r="R1256" s="1727"/>
      <c r="S1256" s="1727"/>
      <c r="T1256" s="1727"/>
      <c r="U1256" s="1727"/>
      <c r="V1256" s="1727"/>
      <c r="W1256" s="1727"/>
      <c r="X1256" s="1727"/>
      <c r="Y1256" s="1727"/>
      <c r="Z1256" s="1727"/>
      <c r="AA1256" s="1727"/>
      <c r="AB1256" s="1727"/>
      <c r="AC1256" s="1727"/>
      <c r="AD1256" s="1727"/>
      <c r="AE1256" s="1592"/>
      <c r="AF1256" s="1593"/>
      <c r="AG1256" s="1593"/>
      <c r="AH1256" s="1593"/>
      <c r="AI1256" s="1593"/>
      <c r="AJ1256" s="1593"/>
      <c r="AK1256" s="1594"/>
      <c r="AL1256" s="1592"/>
      <c r="AM1256" s="1593"/>
      <c r="AN1256" s="1593"/>
      <c r="AO1256" s="1594"/>
      <c r="AP1256" s="1595"/>
      <c r="AQ1256" s="1595"/>
      <c r="AR1256" s="1595"/>
      <c r="AS1256" s="1595"/>
      <c r="AT1256" s="1595"/>
      <c r="AU1256" s="1595"/>
      <c r="AV1256" s="1595"/>
      <c r="AW1256" s="1595"/>
      <c r="AX1256" s="238" t="s">
        <v>386</v>
      </c>
      <c r="AY1256" s="1595"/>
      <c r="AZ1256" s="1595"/>
      <c r="BA1256" s="1595"/>
      <c r="BB1256" s="1595"/>
      <c r="BC1256" s="1595"/>
      <c r="BD1256" s="1595"/>
      <c r="BE1256" s="1595"/>
      <c r="BF1256" s="1595"/>
      <c r="BG1256" s="45"/>
      <c r="BH1256" s="80"/>
      <c r="BI1256" s="80"/>
      <c r="BJ1256" s="80"/>
    </row>
    <row r="1257" spans="1:62" ht="12.95" customHeight="1" x14ac:dyDescent="0.15">
      <c r="A1257" s="1650"/>
      <c r="B1257" s="1651"/>
      <c r="C1257" s="1651"/>
      <c r="D1257" s="1651"/>
      <c r="E1257" s="1651"/>
      <c r="F1257" s="1651"/>
      <c r="G1257" s="1651"/>
      <c r="H1257" s="966"/>
      <c r="I1257" s="967"/>
      <c r="J1257" s="967"/>
      <c r="K1257" s="967"/>
      <c r="L1257" s="967"/>
      <c r="M1257" s="967"/>
      <c r="N1257" s="968"/>
      <c r="O1257" s="1728"/>
      <c r="P1257" s="1728"/>
      <c r="Q1257" s="1728"/>
      <c r="R1257" s="1728"/>
      <c r="S1257" s="1728"/>
      <c r="T1257" s="1728"/>
      <c r="U1257" s="1728"/>
      <c r="V1257" s="1728"/>
      <c r="W1257" s="1728"/>
      <c r="X1257" s="1728"/>
      <c r="Y1257" s="1728"/>
      <c r="Z1257" s="1728"/>
      <c r="AA1257" s="1728"/>
      <c r="AB1257" s="1728"/>
      <c r="AC1257" s="1728"/>
      <c r="AD1257" s="1728"/>
      <c r="AE1257" s="1592"/>
      <c r="AF1257" s="1593"/>
      <c r="AG1257" s="1593"/>
      <c r="AH1257" s="1593"/>
      <c r="AI1257" s="1593"/>
      <c r="AJ1257" s="1593"/>
      <c r="AK1257" s="1594"/>
      <c r="AL1257" s="1592"/>
      <c r="AM1257" s="1593"/>
      <c r="AN1257" s="1593"/>
      <c r="AO1257" s="1594"/>
      <c r="AP1257" s="1595"/>
      <c r="AQ1257" s="1595"/>
      <c r="AR1257" s="1595"/>
      <c r="AS1257" s="1595"/>
      <c r="AT1257" s="1595"/>
      <c r="AU1257" s="1595"/>
      <c r="AV1257" s="1595"/>
      <c r="AW1257" s="1595"/>
      <c r="AX1257" s="238" t="s">
        <v>386</v>
      </c>
      <c r="AY1257" s="1595"/>
      <c r="AZ1257" s="1595"/>
      <c r="BA1257" s="1595"/>
      <c r="BB1257" s="1595"/>
      <c r="BC1257" s="1595"/>
      <c r="BD1257" s="1595"/>
      <c r="BE1257" s="1595"/>
      <c r="BF1257" s="1595"/>
      <c r="BG1257" s="45"/>
      <c r="BH1257" s="80"/>
      <c r="BI1257" s="80"/>
      <c r="BJ1257" s="80"/>
    </row>
    <row r="1258" spans="1:62" ht="12.95" customHeight="1" x14ac:dyDescent="0.15">
      <c r="A1258" s="1641"/>
      <c r="B1258" s="1642"/>
      <c r="C1258" s="1642"/>
      <c r="D1258" s="1642"/>
      <c r="E1258" s="1642"/>
      <c r="F1258" s="1642"/>
      <c r="G1258" s="1642"/>
      <c r="H1258" s="963"/>
      <c r="I1258" s="964"/>
      <c r="J1258" s="964"/>
      <c r="K1258" s="964"/>
      <c r="L1258" s="964"/>
      <c r="M1258" s="964"/>
      <c r="N1258" s="965"/>
      <c r="O1258" s="1725"/>
      <c r="P1258" s="1725"/>
      <c r="Q1258" s="1725"/>
      <c r="R1258" s="1725"/>
      <c r="S1258" s="1725"/>
      <c r="T1258" s="1725"/>
      <c r="U1258" s="1725"/>
      <c r="V1258" s="1725"/>
      <c r="W1258" s="1725"/>
      <c r="X1258" s="1725"/>
      <c r="Y1258" s="1725"/>
      <c r="Z1258" s="1725"/>
      <c r="AA1258" s="1725"/>
      <c r="AB1258" s="1725"/>
      <c r="AC1258" s="1725"/>
      <c r="AD1258" s="1725"/>
      <c r="AE1258" s="1592"/>
      <c r="AF1258" s="1593"/>
      <c r="AG1258" s="1593"/>
      <c r="AH1258" s="1593"/>
      <c r="AI1258" s="1593"/>
      <c r="AJ1258" s="1593"/>
      <c r="AK1258" s="1594"/>
      <c r="AL1258" s="1592"/>
      <c r="AM1258" s="1593"/>
      <c r="AN1258" s="1593"/>
      <c r="AO1258" s="1594"/>
      <c r="AP1258" s="1595"/>
      <c r="AQ1258" s="1595"/>
      <c r="AR1258" s="1595"/>
      <c r="AS1258" s="1595"/>
      <c r="AT1258" s="1595"/>
      <c r="AU1258" s="1595"/>
      <c r="AV1258" s="1595"/>
      <c r="AW1258" s="1595"/>
      <c r="AX1258" s="238" t="s">
        <v>386</v>
      </c>
      <c r="AY1258" s="1595"/>
      <c r="AZ1258" s="1595"/>
      <c r="BA1258" s="1595"/>
      <c r="BB1258" s="1595"/>
      <c r="BC1258" s="1595"/>
      <c r="BD1258" s="1595"/>
      <c r="BE1258" s="1595"/>
      <c r="BF1258" s="1595"/>
      <c r="BG1258" s="45"/>
      <c r="BH1258" s="80"/>
      <c r="BI1258" s="80"/>
      <c r="BJ1258" s="80"/>
    </row>
    <row r="1259" spans="1:62" ht="12.95" customHeight="1" x14ac:dyDescent="0.15">
      <c r="A1259" s="1643"/>
      <c r="B1259" s="1644"/>
      <c r="C1259" s="1644"/>
      <c r="D1259" s="1644"/>
      <c r="E1259" s="1644"/>
      <c r="F1259" s="1644"/>
      <c r="G1259" s="1644"/>
      <c r="H1259" s="1722"/>
      <c r="I1259" s="1723"/>
      <c r="J1259" s="1723"/>
      <c r="K1259" s="1723"/>
      <c r="L1259" s="1723"/>
      <c r="M1259" s="1723"/>
      <c r="N1259" s="1724"/>
      <c r="O1259" s="1726"/>
      <c r="P1259" s="1726"/>
      <c r="Q1259" s="1726"/>
      <c r="R1259" s="1726"/>
      <c r="S1259" s="1726"/>
      <c r="T1259" s="1726"/>
      <c r="U1259" s="1726"/>
      <c r="V1259" s="1726"/>
      <c r="W1259" s="1726"/>
      <c r="X1259" s="1726"/>
      <c r="Y1259" s="1726"/>
      <c r="Z1259" s="1726"/>
      <c r="AA1259" s="1726"/>
      <c r="AB1259" s="1726"/>
      <c r="AC1259" s="1726"/>
      <c r="AD1259" s="1726"/>
      <c r="AE1259" s="1592"/>
      <c r="AF1259" s="1593"/>
      <c r="AG1259" s="1593"/>
      <c r="AH1259" s="1593"/>
      <c r="AI1259" s="1593"/>
      <c r="AJ1259" s="1593"/>
      <c r="AK1259" s="1594"/>
      <c r="AL1259" s="1592"/>
      <c r="AM1259" s="1593"/>
      <c r="AN1259" s="1593"/>
      <c r="AO1259" s="1594"/>
      <c r="AP1259" s="1595"/>
      <c r="AQ1259" s="1595"/>
      <c r="AR1259" s="1595"/>
      <c r="AS1259" s="1595"/>
      <c r="AT1259" s="1595"/>
      <c r="AU1259" s="1595"/>
      <c r="AV1259" s="1595"/>
      <c r="AW1259" s="1595"/>
      <c r="AX1259" s="238" t="s">
        <v>386</v>
      </c>
      <c r="AY1259" s="1595"/>
      <c r="AZ1259" s="1595"/>
      <c r="BA1259" s="1595"/>
      <c r="BB1259" s="1595"/>
      <c r="BC1259" s="1595"/>
      <c r="BD1259" s="1595"/>
      <c r="BE1259" s="1595"/>
      <c r="BF1259" s="1595"/>
      <c r="BG1259" s="45"/>
      <c r="BH1259" s="80"/>
      <c r="BI1259" s="80"/>
      <c r="BJ1259" s="80"/>
    </row>
    <row r="1260" spans="1:62" ht="12.95" customHeight="1" x14ac:dyDescent="0.15">
      <c r="A1260" s="1643"/>
      <c r="B1260" s="1644"/>
      <c r="C1260" s="1644"/>
      <c r="D1260" s="1644"/>
      <c r="E1260" s="1644"/>
      <c r="F1260" s="1644"/>
      <c r="G1260" s="1644"/>
      <c r="H1260" s="1722"/>
      <c r="I1260" s="1723"/>
      <c r="J1260" s="1723"/>
      <c r="K1260" s="1723"/>
      <c r="L1260" s="1723"/>
      <c r="M1260" s="1723"/>
      <c r="N1260" s="1724"/>
      <c r="O1260" s="1726"/>
      <c r="P1260" s="1726"/>
      <c r="Q1260" s="1726"/>
      <c r="R1260" s="1726"/>
      <c r="S1260" s="1726"/>
      <c r="T1260" s="1726"/>
      <c r="U1260" s="1726"/>
      <c r="V1260" s="1726"/>
      <c r="W1260" s="1726"/>
      <c r="X1260" s="1726"/>
      <c r="Y1260" s="1726"/>
      <c r="Z1260" s="1726"/>
      <c r="AA1260" s="1726"/>
      <c r="AB1260" s="1726"/>
      <c r="AC1260" s="1726"/>
      <c r="AD1260" s="1726"/>
      <c r="AE1260" s="1592"/>
      <c r="AF1260" s="1593"/>
      <c r="AG1260" s="1593"/>
      <c r="AH1260" s="1593"/>
      <c r="AI1260" s="1593"/>
      <c r="AJ1260" s="1593"/>
      <c r="AK1260" s="1594"/>
      <c r="AL1260" s="1592"/>
      <c r="AM1260" s="1593"/>
      <c r="AN1260" s="1593"/>
      <c r="AO1260" s="1594"/>
      <c r="AP1260" s="1595"/>
      <c r="AQ1260" s="1595"/>
      <c r="AR1260" s="1595"/>
      <c r="AS1260" s="1595"/>
      <c r="AT1260" s="1595"/>
      <c r="AU1260" s="1595"/>
      <c r="AV1260" s="1595"/>
      <c r="AW1260" s="1595"/>
      <c r="AX1260" s="238" t="s">
        <v>386</v>
      </c>
      <c r="AY1260" s="1595"/>
      <c r="AZ1260" s="1595"/>
      <c r="BA1260" s="1595"/>
      <c r="BB1260" s="1595"/>
      <c r="BC1260" s="1595"/>
      <c r="BD1260" s="1595"/>
      <c r="BE1260" s="1595"/>
      <c r="BF1260" s="1595"/>
      <c r="BG1260" s="45"/>
      <c r="BH1260" s="80"/>
      <c r="BI1260" s="80"/>
      <c r="BJ1260" s="80"/>
    </row>
    <row r="1261" spans="1:62" ht="12.95" customHeight="1" x14ac:dyDescent="0.15">
      <c r="A1261" s="1648"/>
      <c r="B1261" s="1649"/>
      <c r="C1261" s="1649"/>
      <c r="D1261" s="1649"/>
      <c r="E1261" s="1649"/>
      <c r="F1261" s="1649"/>
      <c r="G1261" s="1649"/>
      <c r="H1261" s="1722"/>
      <c r="I1261" s="1723"/>
      <c r="J1261" s="1723"/>
      <c r="K1261" s="1723"/>
      <c r="L1261" s="1723"/>
      <c r="M1261" s="1723"/>
      <c r="N1261" s="1724"/>
      <c r="O1261" s="1727"/>
      <c r="P1261" s="1727"/>
      <c r="Q1261" s="1727"/>
      <c r="R1261" s="1727"/>
      <c r="S1261" s="1727"/>
      <c r="T1261" s="1727"/>
      <c r="U1261" s="1727"/>
      <c r="V1261" s="1727"/>
      <c r="W1261" s="1727"/>
      <c r="X1261" s="1727"/>
      <c r="Y1261" s="1727"/>
      <c r="Z1261" s="1727"/>
      <c r="AA1261" s="1727"/>
      <c r="AB1261" s="1727"/>
      <c r="AC1261" s="1727"/>
      <c r="AD1261" s="1727"/>
      <c r="AE1261" s="1592"/>
      <c r="AF1261" s="1593"/>
      <c r="AG1261" s="1593"/>
      <c r="AH1261" s="1593"/>
      <c r="AI1261" s="1593"/>
      <c r="AJ1261" s="1593"/>
      <c r="AK1261" s="1594"/>
      <c r="AL1261" s="1592"/>
      <c r="AM1261" s="1593"/>
      <c r="AN1261" s="1593"/>
      <c r="AO1261" s="1594"/>
      <c r="AP1261" s="1595"/>
      <c r="AQ1261" s="1595"/>
      <c r="AR1261" s="1595"/>
      <c r="AS1261" s="1595"/>
      <c r="AT1261" s="1595"/>
      <c r="AU1261" s="1595"/>
      <c r="AV1261" s="1595"/>
      <c r="AW1261" s="1595"/>
      <c r="AX1261" s="238" t="s">
        <v>386</v>
      </c>
      <c r="AY1261" s="1595"/>
      <c r="AZ1261" s="1595"/>
      <c r="BA1261" s="1595"/>
      <c r="BB1261" s="1595"/>
      <c r="BC1261" s="1595"/>
      <c r="BD1261" s="1595"/>
      <c r="BE1261" s="1595"/>
      <c r="BF1261" s="1595"/>
      <c r="BG1261" s="45"/>
      <c r="BH1261" s="80"/>
      <c r="BI1261" s="80"/>
      <c r="BJ1261" s="80"/>
    </row>
    <row r="1262" spans="1:62" ht="12.95" customHeight="1" x14ac:dyDescent="0.15">
      <c r="A1262" s="1650"/>
      <c r="B1262" s="1651"/>
      <c r="C1262" s="1651"/>
      <c r="D1262" s="1651"/>
      <c r="E1262" s="1651"/>
      <c r="F1262" s="1651"/>
      <c r="G1262" s="1651"/>
      <c r="H1262" s="966"/>
      <c r="I1262" s="967"/>
      <c r="J1262" s="967"/>
      <c r="K1262" s="967"/>
      <c r="L1262" s="967"/>
      <c r="M1262" s="967"/>
      <c r="N1262" s="968"/>
      <c r="O1262" s="1728"/>
      <c r="P1262" s="1728"/>
      <c r="Q1262" s="1728"/>
      <c r="R1262" s="1728"/>
      <c r="S1262" s="1728"/>
      <c r="T1262" s="1728"/>
      <c r="U1262" s="1728"/>
      <c r="V1262" s="1728"/>
      <c r="W1262" s="1728"/>
      <c r="X1262" s="1728"/>
      <c r="Y1262" s="1728"/>
      <c r="Z1262" s="1728"/>
      <c r="AA1262" s="1728"/>
      <c r="AB1262" s="1728"/>
      <c r="AC1262" s="1728"/>
      <c r="AD1262" s="1728"/>
      <c r="AE1262" s="1592"/>
      <c r="AF1262" s="1593"/>
      <c r="AG1262" s="1593"/>
      <c r="AH1262" s="1593"/>
      <c r="AI1262" s="1593"/>
      <c r="AJ1262" s="1593"/>
      <c r="AK1262" s="1594"/>
      <c r="AL1262" s="1592"/>
      <c r="AM1262" s="1593"/>
      <c r="AN1262" s="1593"/>
      <c r="AO1262" s="1594"/>
      <c r="AP1262" s="1595"/>
      <c r="AQ1262" s="1595"/>
      <c r="AR1262" s="1595"/>
      <c r="AS1262" s="1595"/>
      <c r="AT1262" s="1595"/>
      <c r="AU1262" s="1595"/>
      <c r="AV1262" s="1595"/>
      <c r="AW1262" s="1595"/>
      <c r="AX1262" s="238" t="s">
        <v>386</v>
      </c>
      <c r="AY1262" s="1595"/>
      <c r="AZ1262" s="1595"/>
      <c r="BA1262" s="1595"/>
      <c r="BB1262" s="1595"/>
      <c r="BC1262" s="1595"/>
      <c r="BD1262" s="1595"/>
      <c r="BE1262" s="1595"/>
      <c r="BF1262" s="1595"/>
      <c r="BG1262" s="45"/>
      <c r="BH1262" s="80"/>
      <c r="BI1262" s="80"/>
      <c r="BJ1262" s="80"/>
    </row>
    <row r="1263" spans="1:62" ht="12.95" customHeight="1" x14ac:dyDescent="0.15">
      <c r="A1263" s="1641"/>
      <c r="B1263" s="1642"/>
      <c r="C1263" s="1642"/>
      <c r="D1263" s="1642"/>
      <c r="E1263" s="1642"/>
      <c r="F1263" s="1642"/>
      <c r="G1263" s="1642"/>
      <c r="H1263" s="963"/>
      <c r="I1263" s="964"/>
      <c r="J1263" s="964"/>
      <c r="K1263" s="964"/>
      <c r="L1263" s="964"/>
      <c r="M1263" s="964"/>
      <c r="N1263" s="965"/>
      <c r="O1263" s="1725"/>
      <c r="P1263" s="1725"/>
      <c r="Q1263" s="1725"/>
      <c r="R1263" s="1725"/>
      <c r="S1263" s="1725"/>
      <c r="T1263" s="1725"/>
      <c r="U1263" s="1725"/>
      <c r="V1263" s="1725"/>
      <c r="W1263" s="1725"/>
      <c r="X1263" s="1725"/>
      <c r="Y1263" s="1725"/>
      <c r="Z1263" s="1725"/>
      <c r="AA1263" s="1725"/>
      <c r="AB1263" s="1725"/>
      <c r="AC1263" s="1725"/>
      <c r="AD1263" s="1725"/>
      <c r="AE1263" s="1592"/>
      <c r="AF1263" s="1593"/>
      <c r="AG1263" s="1593"/>
      <c r="AH1263" s="1593"/>
      <c r="AI1263" s="1593"/>
      <c r="AJ1263" s="1593"/>
      <c r="AK1263" s="1594"/>
      <c r="AL1263" s="1592"/>
      <c r="AM1263" s="1593"/>
      <c r="AN1263" s="1593"/>
      <c r="AO1263" s="1594"/>
      <c r="AP1263" s="1595"/>
      <c r="AQ1263" s="1595"/>
      <c r="AR1263" s="1595"/>
      <c r="AS1263" s="1595"/>
      <c r="AT1263" s="1595"/>
      <c r="AU1263" s="1595"/>
      <c r="AV1263" s="1595"/>
      <c r="AW1263" s="1595"/>
      <c r="AX1263" s="238" t="s">
        <v>386</v>
      </c>
      <c r="AY1263" s="1595"/>
      <c r="AZ1263" s="1595"/>
      <c r="BA1263" s="1595"/>
      <c r="BB1263" s="1595"/>
      <c r="BC1263" s="1595"/>
      <c r="BD1263" s="1595"/>
      <c r="BE1263" s="1595"/>
      <c r="BF1263" s="1595"/>
      <c r="BG1263" s="45"/>
      <c r="BH1263" s="80"/>
      <c r="BI1263" s="80"/>
      <c r="BJ1263" s="80"/>
    </row>
    <row r="1264" spans="1:62" ht="12.95" customHeight="1" x14ac:dyDescent="0.15">
      <c r="A1264" s="1643"/>
      <c r="B1264" s="1644"/>
      <c r="C1264" s="1644"/>
      <c r="D1264" s="1644"/>
      <c r="E1264" s="1644"/>
      <c r="F1264" s="1644"/>
      <c r="G1264" s="1644"/>
      <c r="H1264" s="1722"/>
      <c r="I1264" s="1723"/>
      <c r="J1264" s="1723"/>
      <c r="K1264" s="1723"/>
      <c r="L1264" s="1723"/>
      <c r="M1264" s="1723"/>
      <c r="N1264" s="1724"/>
      <c r="O1264" s="1726"/>
      <c r="P1264" s="1726"/>
      <c r="Q1264" s="1726"/>
      <c r="R1264" s="1726"/>
      <c r="S1264" s="1726"/>
      <c r="T1264" s="1726"/>
      <c r="U1264" s="1726"/>
      <c r="V1264" s="1726"/>
      <c r="W1264" s="1726"/>
      <c r="X1264" s="1726"/>
      <c r="Y1264" s="1726"/>
      <c r="Z1264" s="1726"/>
      <c r="AA1264" s="1726"/>
      <c r="AB1264" s="1726"/>
      <c r="AC1264" s="1726"/>
      <c r="AD1264" s="1726"/>
      <c r="AE1264" s="1592"/>
      <c r="AF1264" s="1593"/>
      <c r="AG1264" s="1593"/>
      <c r="AH1264" s="1593"/>
      <c r="AI1264" s="1593"/>
      <c r="AJ1264" s="1593"/>
      <c r="AK1264" s="1594"/>
      <c r="AL1264" s="1592"/>
      <c r="AM1264" s="1593"/>
      <c r="AN1264" s="1593"/>
      <c r="AO1264" s="1594"/>
      <c r="AP1264" s="1595"/>
      <c r="AQ1264" s="1595"/>
      <c r="AR1264" s="1595"/>
      <c r="AS1264" s="1595"/>
      <c r="AT1264" s="1595"/>
      <c r="AU1264" s="1595"/>
      <c r="AV1264" s="1595"/>
      <c r="AW1264" s="1595"/>
      <c r="AX1264" s="238" t="s">
        <v>386</v>
      </c>
      <c r="AY1264" s="1595"/>
      <c r="AZ1264" s="1595"/>
      <c r="BA1264" s="1595"/>
      <c r="BB1264" s="1595"/>
      <c r="BC1264" s="1595"/>
      <c r="BD1264" s="1595"/>
      <c r="BE1264" s="1595"/>
      <c r="BF1264" s="1595"/>
      <c r="BG1264" s="45"/>
      <c r="BH1264" s="80"/>
      <c r="BI1264" s="80"/>
      <c r="BJ1264" s="80"/>
    </row>
    <row r="1265" spans="1:62" ht="12.95" customHeight="1" x14ac:dyDescent="0.15">
      <c r="A1265" s="1643"/>
      <c r="B1265" s="1644"/>
      <c r="C1265" s="1644"/>
      <c r="D1265" s="1644"/>
      <c r="E1265" s="1644"/>
      <c r="F1265" s="1644"/>
      <c r="G1265" s="1644"/>
      <c r="H1265" s="1722"/>
      <c r="I1265" s="1723"/>
      <c r="J1265" s="1723"/>
      <c r="K1265" s="1723"/>
      <c r="L1265" s="1723"/>
      <c r="M1265" s="1723"/>
      <c r="N1265" s="1724"/>
      <c r="O1265" s="1726"/>
      <c r="P1265" s="1726"/>
      <c r="Q1265" s="1726"/>
      <c r="R1265" s="1726"/>
      <c r="S1265" s="1726"/>
      <c r="T1265" s="1726"/>
      <c r="U1265" s="1726"/>
      <c r="V1265" s="1726"/>
      <c r="W1265" s="1726"/>
      <c r="X1265" s="1726"/>
      <c r="Y1265" s="1726"/>
      <c r="Z1265" s="1726"/>
      <c r="AA1265" s="1726"/>
      <c r="AB1265" s="1726"/>
      <c r="AC1265" s="1726"/>
      <c r="AD1265" s="1726"/>
      <c r="AE1265" s="1592"/>
      <c r="AF1265" s="1593"/>
      <c r="AG1265" s="1593"/>
      <c r="AH1265" s="1593"/>
      <c r="AI1265" s="1593"/>
      <c r="AJ1265" s="1593"/>
      <c r="AK1265" s="1594"/>
      <c r="AL1265" s="1592"/>
      <c r="AM1265" s="1593"/>
      <c r="AN1265" s="1593"/>
      <c r="AO1265" s="1594"/>
      <c r="AP1265" s="1595"/>
      <c r="AQ1265" s="1595"/>
      <c r="AR1265" s="1595"/>
      <c r="AS1265" s="1595"/>
      <c r="AT1265" s="1595"/>
      <c r="AU1265" s="1595"/>
      <c r="AV1265" s="1595"/>
      <c r="AW1265" s="1595"/>
      <c r="AX1265" s="238" t="s">
        <v>386</v>
      </c>
      <c r="AY1265" s="1595"/>
      <c r="AZ1265" s="1595"/>
      <c r="BA1265" s="1595"/>
      <c r="BB1265" s="1595"/>
      <c r="BC1265" s="1595"/>
      <c r="BD1265" s="1595"/>
      <c r="BE1265" s="1595"/>
      <c r="BF1265" s="1595"/>
      <c r="BG1265" s="45"/>
      <c r="BH1265" s="80"/>
      <c r="BI1265" s="80"/>
      <c r="BJ1265" s="80"/>
    </row>
    <row r="1266" spans="1:62" ht="12.95" customHeight="1" x14ac:dyDescent="0.15">
      <c r="A1266" s="1648"/>
      <c r="B1266" s="1649"/>
      <c r="C1266" s="1649"/>
      <c r="D1266" s="1649"/>
      <c r="E1266" s="1649"/>
      <c r="F1266" s="1649"/>
      <c r="G1266" s="1649"/>
      <c r="H1266" s="1722"/>
      <c r="I1266" s="1723"/>
      <c r="J1266" s="1723"/>
      <c r="K1266" s="1723"/>
      <c r="L1266" s="1723"/>
      <c r="M1266" s="1723"/>
      <c r="N1266" s="1724"/>
      <c r="O1266" s="1727"/>
      <c r="P1266" s="1727"/>
      <c r="Q1266" s="1727"/>
      <c r="R1266" s="1727"/>
      <c r="S1266" s="1727"/>
      <c r="T1266" s="1727"/>
      <c r="U1266" s="1727"/>
      <c r="V1266" s="1727"/>
      <c r="W1266" s="1727"/>
      <c r="X1266" s="1727"/>
      <c r="Y1266" s="1727"/>
      <c r="Z1266" s="1727"/>
      <c r="AA1266" s="1727"/>
      <c r="AB1266" s="1727"/>
      <c r="AC1266" s="1727"/>
      <c r="AD1266" s="1727"/>
      <c r="AE1266" s="1592"/>
      <c r="AF1266" s="1593"/>
      <c r="AG1266" s="1593"/>
      <c r="AH1266" s="1593"/>
      <c r="AI1266" s="1593"/>
      <c r="AJ1266" s="1593"/>
      <c r="AK1266" s="1594"/>
      <c r="AL1266" s="1592"/>
      <c r="AM1266" s="1593"/>
      <c r="AN1266" s="1593"/>
      <c r="AO1266" s="1594"/>
      <c r="AP1266" s="1595"/>
      <c r="AQ1266" s="1595"/>
      <c r="AR1266" s="1595"/>
      <c r="AS1266" s="1595"/>
      <c r="AT1266" s="1595"/>
      <c r="AU1266" s="1595"/>
      <c r="AV1266" s="1595"/>
      <c r="AW1266" s="1595"/>
      <c r="AX1266" s="238" t="s">
        <v>386</v>
      </c>
      <c r="AY1266" s="1595"/>
      <c r="AZ1266" s="1595"/>
      <c r="BA1266" s="1595"/>
      <c r="BB1266" s="1595"/>
      <c r="BC1266" s="1595"/>
      <c r="BD1266" s="1595"/>
      <c r="BE1266" s="1595"/>
      <c r="BF1266" s="1595"/>
      <c r="BG1266" s="45"/>
      <c r="BH1266" s="80"/>
      <c r="BI1266" s="80"/>
      <c r="BJ1266" s="80"/>
    </row>
    <row r="1267" spans="1:62" ht="12.95" customHeight="1" x14ac:dyDescent="0.15">
      <c r="A1267" s="1650"/>
      <c r="B1267" s="1651"/>
      <c r="C1267" s="1651"/>
      <c r="D1267" s="1651"/>
      <c r="E1267" s="1651"/>
      <c r="F1267" s="1651"/>
      <c r="G1267" s="1651"/>
      <c r="H1267" s="966"/>
      <c r="I1267" s="967"/>
      <c r="J1267" s="967"/>
      <c r="K1267" s="967"/>
      <c r="L1267" s="967"/>
      <c r="M1267" s="967"/>
      <c r="N1267" s="968"/>
      <c r="O1267" s="1728"/>
      <c r="P1267" s="1728"/>
      <c r="Q1267" s="1728"/>
      <c r="R1267" s="1728"/>
      <c r="S1267" s="1728"/>
      <c r="T1267" s="1728"/>
      <c r="U1267" s="1728"/>
      <c r="V1267" s="1728"/>
      <c r="W1267" s="1728"/>
      <c r="X1267" s="1728"/>
      <c r="Y1267" s="1728"/>
      <c r="Z1267" s="1728"/>
      <c r="AA1267" s="1728"/>
      <c r="AB1267" s="1728"/>
      <c r="AC1267" s="1728"/>
      <c r="AD1267" s="1728"/>
      <c r="AE1267" s="1592"/>
      <c r="AF1267" s="1593"/>
      <c r="AG1267" s="1593"/>
      <c r="AH1267" s="1593"/>
      <c r="AI1267" s="1593"/>
      <c r="AJ1267" s="1593"/>
      <c r="AK1267" s="1594"/>
      <c r="AL1267" s="1592"/>
      <c r="AM1267" s="1593"/>
      <c r="AN1267" s="1593"/>
      <c r="AO1267" s="1594"/>
      <c r="AP1267" s="1595"/>
      <c r="AQ1267" s="1595"/>
      <c r="AR1267" s="1595"/>
      <c r="AS1267" s="1595"/>
      <c r="AT1267" s="1595"/>
      <c r="AU1267" s="1595"/>
      <c r="AV1267" s="1595"/>
      <c r="AW1267" s="1595"/>
      <c r="AX1267" s="238" t="s">
        <v>386</v>
      </c>
      <c r="AY1267" s="1595"/>
      <c r="AZ1267" s="1595"/>
      <c r="BA1267" s="1595"/>
      <c r="BB1267" s="1595"/>
      <c r="BC1267" s="1595"/>
      <c r="BD1267" s="1595"/>
      <c r="BE1267" s="1595"/>
      <c r="BF1267" s="1595"/>
      <c r="BG1267" s="45"/>
      <c r="BH1267" s="80"/>
      <c r="BI1267" s="80"/>
      <c r="BJ1267" s="80"/>
    </row>
    <row r="1268" spans="1:62" ht="12.95" customHeight="1" x14ac:dyDescent="0.15">
      <c r="A1268" s="1641"/>
      <c r="B1268" s="1642"/>
      <c r="C1268" s="1642"/>
      <c r="D1268" s="1642"/>
      <c r="E1268" s="1642"/>
      <c r="F1268" s="1642"/>
      <c r="G1268" s="1642"/>
      <c r="H1268" s="963"/>
      <c r="I1268" s="964"/>
      <c r="J1268" s="964"/>
      <c r="K1268" s="964"/>
      <c r="L1268" s="964"/>
      <c r="M1268" s="964"/>
      <c r="N1268" s="965"/>
      <c r="O1268" s="1725"/>
      <c r="P1268" s="1725"/>
      <c r="Q1268" s="1725"/>
      <c r="R1268" s="1725"/>
      <c r="S1268" s="1725"/>
      <c r="T1268" s="1725"/>
      <c r="U1268" s="1725"/>
      <c r="V1268" s="1725"/>
      <c r="W1268" s="1725"/>
      <c r="X1268" s="1725"/>
      <c r="Y1268" s="1725"/>
      <c r="Z1268" s="1725"/>
      <c r="AA1268" s="1725"/>
      <c r="AB1268" s="1725"/>
      <c r="AC1268" s="1725"/>
      <c r="AD1268" s="1725"/>
      <c r="AE1268" s="1592"/>
      <c r="AF1268" s="1593"/>
      <c r="AG1268" s="1593"/>
      <c r="AH1268" s="1593"/>
      <c r="AI1268" s="1593"/>
      <c r="AJ1268" s="1593"/>
      <c r="AK1268" s="1594"/>
      <c r="AL1268" s="1592"/>
      <c r="AM1268" s="1593"/>
      <c r="AN1268" s="1593"/>
      <c r="AO1268" s="1594"/>
      <c r="AP1268" s="1595"/>
      <c r="AQ1268" s="1595"/>
      <c r="AR1268" s="1595"/>
      <c r="AS1268" s="1595"/>
      <c r="AT1268" s="1595"/>
      <c r="AU1268" s="1595"/>
      <c r="AV1268" s="1595"/>
      <c r="AW1268" s="1595"/>
      <c r="AX1268" s="238" t="s">
        <v>386</v>
      </c>
      <c r="AY1268" s="1595"/>
      <c r="AZ1268" s="1595"/>
      <c r="BA1268" s="1595"/>
      <c r="BB1268" s="1595"/>
      <c r="BC1268" s="1595"/>
      <c r="BD1268" s="1595"/>
      <c r="BE1268" s="1595"/>
      <c r="BF1268" s="1595"/>
      <c r="BG1268" s="45"/>
      <c r="BH1268" s="80"/>
      <c r="BI1268" s="80"/>
      <c r="BJ1268" s="80"/>
    </row>
    <row r="1269" spans="1:62" ht="12.95" customHeight="1" x14ac:dyDescent="0.15">
      <c r="A1269" s="1643"/>
      <c r="B1269" s="1644"/>
      <c r="C1269" s="1644"/>
      <c r="D1269" s="1644"/>
      <c r="E1269" s="1644"/>
      <c r="F1269" s="1644"/>
      <c r="G1269" s="1644"/>
      <c r="H1269" s="1722"/>
      <c r="I1269" s="1723"/>
      <c r="J1269" s="1723"/>
      <c r="K1269" s="1723"/>
      <c r="L1269" s="1723"/>
      <c r="M1269" s="1723"/>
      <c r="N1269" s="1724"/>
      <c r="O1269" s="1726"/>
      <c r="P1269" s="1726"/>
      <c r="Q1269" s="1726"/>
      <c r="R1269" s="1726"/>
      <c r="S1269" s="1726"/>
      <c r="T1269" s="1726"/>
      <c r="U1269" s="1726"/>
      <c r="V1269" s="1726"/>
      <c r="W1269" s="1726"/>
      <c r="X1269" s="1726"/>
      <c r="Y1269" s="1726"/>
      <c r="Z1269" s="1726"/>
      <c r="AA1269" s="1726"/>
      <c r="AB1269" s="1726"/>
      <c r="AC1269" s="1726"/>
      <c r="AD1269" s="1726"/>
      <c r="AE1269" s="1592"/>
      <c r="AF1269" s="1593"/>
      <c r="AG1269" s="1593"/>
      <c r="AH1269" s="1593"/>
      <c r="AI1269" s="1593"/>
      <c r="AJ1269" s="1593"/>
      <c r="AK1269" s="1594"/>
      <c r="AL1269" s="1592"/>
      <c r="AM1269" s="1593"/>
      <c r="AN1269" s="1593"/>
      <c r="AO1269" s="1594"/>
      <c r="AP1269" s="1595"/>
      <c r="AQ1269" s="1595"/>
      <c r="AR1269" s="1595"/>
      <c r="AS1269" s="1595"/>
      <c r="AT1269" s="1595"/>
      <c r="AU1269" s="1595"/>
      <c r="AV1269" s="1595"/>
      <c r="AW1269" s="1595"/>
      <c r="AX1269" s="238" t="s">
        <v>386</v>
      </c>
      <c r="AY1269" s="1595"/>
      <c r="AZ1269" s="1595"/>
      <c r="BA1269" s="1595"/>
      <c r="BB1269" s="1595"/>
      <c r="BC1269" s="1595"/>
      <c r="BD1269" s="1595"/>
      <c r="BE1269" s="1595"/>
      <c r="BF1269" s="1595"/>
      <c r="BG1269" s="45"/>
      <c r="BH1269" s="80"/>
      <c r="BI1269" s="80"/>
      <c r="BJ1269" s="80"/>
    </row>
    <row r="1270" spans="1:62" ht="12.95" customHeight="1" x14ac:dyDescent="0.15">
      <c r="A1270" s="1643"/>
      <c r="B1270" s="1644"/>
      <c r="C1270" s="1644"/>
      <c r="D1270" s="1644"/>
      <c r="E1270" s="1644"/>
      <c r="F1270" s="1644"/>
      <c r="G1270" s="1644"/>
      <c r="H1270" s="1722"/>
      <c r="I1270" s="1723"/>
      <c r="J1270" s="1723"/>
      <c r="K1270" s="1723"/>
      <c r="L1270" s="1723"/>
      <c r="M1270" s="1723"/>
      <c r="N1270" s="1724"/>
      <c r="O1270" s="1726"/>
      <c r="P1270" s="1726"/>
      <c r="Q1270" s="1726"/>
      <c r="R1270" s="1726"/>
      <c r="S1270" s="1726"/>
      <c r="T1270" s="1726"/>
      <c r="U1270" s="1726"/>
      <c r="V1270" s="1726"/>
      <c r="W1270" s="1726"/>
      <c r="X1270" s="1726"/>
      <c r="Y1270" s="1726"/>
      <c r="Z1270" s="1726"/>
      <c r="AA1270" s="1726"/>
      <c r="AB1270" s="1726"/>
      <c r="AC1270" s="1726"/>
      <c r="AD1270" s="1726"/>
      <c r="AE1270" s="1592"/>
      <c r="AF1270" s="1593"/>
      <c r="AG1270" s="1593"/>
      <c r="AH1270" s="1593"/>
      <c r="AI1270" s="1593"/>
      <c r="AJ1270" s="1593"/>
      <c r="AK1270" s="1594"/>
      <c r="AL1270" s="1592"/>
      <c r="AM1270" s="1593"/>
      <c r="AN1270" s="1593"/>
      <c r="AO1270" s="1594"/>
      <c r="AP1270" s="1595"/>
      <c r="AQ1270" s="1595"/>
      <c r="AR1270" s="1595"/>
      <c r="AS1270" s="1595"/>
      <c r="AT1270" s="1595"/>
      <c r="AU1270" s="1595"/>
      <c r="AV1270" s="1595"/>
      <c r="AW1270" s="1595"/>
      <c r="AX1270" s="238" t="s">
        <v>386</v>
      </c>
      <c r="AY1270" s="1595"/>
      <c r="AZ1270" s="1595"/>
      <c r="BA1270" s="1595"/>
      <c r="BB1270" s="1595"/>
      <c r="BC1270" s="1595"/>
      <c r="BD1270" s="1595"/>
      <c r="BE1270" s="1595"/>
      <c r="BF1270" s="1595"/>
      <c r="BG1270" s="45"/>
      <c r="BH1270" s="80"/>
      <c r="BI1270" s="80"/>
      <c r="BJ1270" s="80"/>
    </row>
    <row r="1271" spans="1:62" ht="12.95" customHeight="1" x14ac:dyDescent="0.15">
      <c r="A1271" s="1648"/>
      <c r="B1271" s="1649"/>
      <c r="C1271" s="1649"/>
      <c r="D1271" s="1649"/>
      <c r="E1271" s="1649"/>
      <c r="F1271" s="1649"/>
      <c r="G1271" s="1649"/>
      <c r="H1271" s="1722"/>
      <c r="I1271" s="1723"/>
      <c r="J1271" s="1723"/>
      <c r="K1271" s="1723"/>
      <c r="L1271" s="1723"/>
      <c r="M1271" s="1723"/>
      <c r="N1271" s="1724"/>
      <c r="O1271" s="1727"/>
      <c r="P1271" s="1727"/>
      <c r="Q1271" s="1727"/>
      <c r="R1271" s="1727"/>
      <c r="S1271" s="1727"/>
      <c r="T1271" s="1727"/>
      <c r="U1271" s="1727"/>
      <c r="V1271" s="1727"/>
      <c r="W1271" s="1727"/>
      <c r="X1271" s="1727"/>
      <c r="Y1271" s="1727"/>
      <c r="Z1271" s="1727"/>
      <c r="AA1271" s="1727"/>
      <c r="AB1271" s="1727"/>
      <c r="AC1271" s="1727"/>
      <c r="AD1271" s="1727"/>
      <c r="AE1271" s="1592"/>
      <c r="AF1271" s="1593"/>
      <c r="AG1271" s="1593"/>
      <c r="AH1271" s="1593"/>
      <c r="AI1271" s="1593"/>
      <c r="AJ1271" s="1593"/>
      <c r="AK1271" s="1594"/>
      <c r="AL1271" s="1592"/>
      <c r="AM1271" s="1593"/>
      <c r="AN1271" s="1593"/>
      <c r="AO1271" s="1594"/>
      <c r="AP1271" s="1595"/>
      <c r="AQ1271" s="1595"/>
      <c r="AR1271" s="1595"/>
      <c r="AS1271" s="1595"/>
      <c r="AT1271" s="1595"/>
      <c r="AU1271" s="1595"/>
      <c r="AV1271" s="1595"/>
      <c r="AW1271" s="1595"/>
      <c r="AX1271" s="238" t="s">
        <v>386</v>
      </c>
      <c r="AY1271" s="1595"/>
      <c r="AZ1271" s="1595"/>
      <c r="BA1271" s="1595"/>
      <c r="BB1271" s="1595"/>
      <c r="BC1271" s="1595"/>
      <c r="BD1271" s="1595"/>
      <c r="BE1271" s="1595"/>
      <c r="BF1271" s="1595"/>
      <c r="BG1271" s="45"/>
      <c r="BH1271" s="80"/>
      <c r="BI1271" s="80"/>
      <c r="BJ1271" s="80"/>
    </row>
    <row r="1272" spans="1:62" ht="12.95" customHeight="1" x14ac:dyDescent="0.15">
      <c r="A1272" s="1650"/>
      <c r="B1272" s="1651"/>
      <c r="C1272" s="1651"/>
      <c r="D1272" s="1651"/>
      <c r="E1272" s="1651"/>
      <c r="F1272" s="1651"/>
      <c r="G1272" s="1651"/>
      <c r="H1272" s="966"/>
      <c r="I1272" s="967"/>
      <c r="J1272" s="967"/>
      <c r="K1272" s="967"/>
      <c r="L1272" s="967"/>
      <c r="M1272" s="967"/>
      <c r="N1272" s="968"/>
      <c r="O1272" s="1728"/>
      <c r="P1272" s="1728"/>
      <c r="Q1272" s="1728"/>
      <c r="R1272" s="1728"/>
      <c r="S1272" s="1728"/>
      <c r="T1272" s="1728"/>
      <c r="U1272" s="1728"/>
      <c r="V1272" s="1728"/>
      <c r="W1272" s="1728"/>
      <c r="X1272" s="1728"/>
      <c r="Y1272" s="1728"/>
      <c r="Z1272" s="1728"/>
      <c r="AA1272" s="1728"/>
      <c r="AB1272" s="1728"/>
      <c r="AC1272" s="1728"/>
      <c r="AD1272" s="1728"/>
      <c r="AE1272" s="1592"/>
      <c r="AF1272" s="1593"/>
      <c r="AG1272" s="1593"/>
      <c r="AH1272" s="1593"/>
      <c r="AI1272" s="1593"/>
      <c r="AJ1272" s="1593"/>
      <c r="AK1272" s="1594"/>
      <c r="AL1272" s="1592"/>
      <c r="AM1272" s="1593"/>
      <c r="AN1272" s="1593"/>
      <c r="AO1272" s="1594"/>
      <c r="AP1272" s="1595"/>
      <c r="AQ1272" s="1595"/>
      <c r="AR1272" s="1595"/>
      <c r="AS1272" s="1595"/>
      <c r="AT1272" s="1595"/>
      <c r="AU1272" s="1595"/>
      <c r="AV1272" s="1595"/>
      <c r="AW1272" s="1595"/>
      <c r="AX1272" s="238" t="s">
        <v>386</v>
      </c>
      <c r="AY1272" s="1595"/>
      <c r="AZ1272" s="1595"/>
      <c r="BA1272" s="1595"/>
      <c r="BB1272" s="1595"/>
      <c r="BC1272" s="1595"/>
      <c r="BD1272" s="1595"/>
      <c r="BE1272" s="1595"/>
      <c r="BF1272" s="1595"/>
      <c r="BG1272" s="45"/>
      <c r="BH1272" s="80"/>
      <c r="BI1272" s="80"/>
      <c r="BJ1272" s="80"/>
    </row>
    <row r="1273" spans="1:62" ht="12.95" customHeight="1" x14ac:dyDescent="0.15">
      <c r="A1273" s="1641"/>
      <c r="B1273" s="1642"/>
      <c r="C1273" s="1642"/>
      <c r="D1273" s="1642"/>
      <c r="E1273" s="1642"/>
      <c r="F1273" s="1642"/>
      <c r="G1273" s="1642"/>
      <c r="H1273" s="963"/>
      <c r="I1273" s="964"/>
      <c r="J1273" s="964"/>
      <c r="K1273" s="964"/>
      <c r="L1273" s="964"/>
      <c r="M1273" s="964"/>
      <c r="N1273" s="965"/>
      <c r="O1273" s="1725"/>
      <c r="P1273" s="1725"/>
      <c r="Q1273" s="1725"/>
      <c r="R1273" s="1725"/>
      <c r="S1273" s="1725"/>
      <c r="T1273" s="1725"/>
      <c r="U1273" s="1725"/>
      <c r="V1273" s="1725"/>
      <c r="W1273" s="1725"/>
      <c r="X1273" s="1725"/>
      <c r="Y1273" s="1725"/>
      <c r="Z1273" s="1725"/>
      <c r="AA1273" s="1725"/>
      <c r="AB1273" s="1725"/>
      <c r="AC1273" s="1725"/>
      <c r="AD1273" s="1725"/>
      <c r="AE1273" s="1592"/>
      <c r="AF1273" s="1593"/>
      <c r="AG1273" s="1593"/>
      <c r="AH1273" s="1593"/>
      <c r="AI1273" s="1593"/>
      <c r="AJ1273" s="1593"/>
      <c r="AK1273" s="1594"/>
      <c r="AL1273" s="1592"/>
      <c r="AM1273" s="1593"/>
      <c r="AN1273" s="1593"/>
      <c r="AO1273" s="1594"/>
      <c r="AP1273" s="1595"/>
      <c r="AQ1273" s="1595"/>
      <c r="AR1273" s="1595"/>
      <c r="AS1273" s="1595"/>
      <c r="AT1273" s="1595"/>
      <c r="AU1273" s="1595"/>
      <c r="AV1273" s="1595"/>
      <c r="AW1273" s="1595"/>
      <c r="AX1273" s="238" t="s">
        <v>386</v>
      </c>
      <c r="AY1273" s="1595"/>
      <c r="AZ1273" s="1595"/>
      <c r="BA1273" s="1595"/>
      <c r="BB1273" s="1595"/>
      <c r="BC1273" s="1595"/>
      <c r="BD1273" s="1595"/>
      <c r="BE1273" s="1595"/>
      <c r="BF1273" s="1595"/>
      <c r="BG1273" s="45"/>
      <c r="BH1273" s="80"/>
      <c r="BI1273" s="80"/>
      <c r="BJ1273" s="80"/>
    </row>
    <row r="1274" spans="1:62" ht="12.95" customHeight="1" x14ac:dyDescent="0.15">
      <c r="A1274" s="1643"/>
      <c r="B1274" s="1644"/>
      <c r="C1274" s="1644"/>
      <c r="D1274" s="1644"/>
      <c r="E1274" s="1644"/>
      <c r="F1274" s="1644"/>
      <c r="G1274" s="1644"/>
      <c r="H1274" s="1722"/>
      <c r="I1274" s="1723"/>
      <c r="J1274" s="1723"/>
      <c r="K1274" s="1723"/>
      <c r="L1274" s="1723"/>
      <c r="M1274" s="1723"/>
      <c r="N1274" s="1724"/>
      <c r="O1274" s="1726"/>
      <c r="P1274" s="1726"/>
      <c r="Q1274" s="1726"/>
      <c r="R1274" s="1726"/>
      <c r="S1274" s="1726"/>
      <c r="T1274" s="1726"/>
      <c r="U1274" s="1726"/>
      <c r="V1274" s="1726"/>
      <c r="W1274" s="1726"/>
      <c r="X1274" s="1726"/>
      <c r="Y1274" s="1726"/>
      <c r="Z1274" s="1726"/>
      <c r="AA1274" s="1726"/>
      <c r="AB1274" s="1726"/>
      <c r="AC1274" s="1726"/>
      <c r="AD1274" s="1726"/>
      <c r="AE1274" s="1592"/>
      <c r="AF1274" s="1593"/>
      <c r="AG1274" s="1593"/>
      <c r="AH1274" s="1593"/>
      <c r="AI1274" s="1593"/>
      <c r="AJ1274" s="1593"/>
      <c r="AK1274" s="1594"/>
      <c r="AL1274" s="1592"/>
      <c r="AM1274" s="1593"/>
      <c r="AN1274" s="1593"/>
      <c r="AO1274" s="1594"/>
      <c r="AP1274" s="1595"/>
      <c r="AQ1274" s="1595"/>
      <c r="AR1274" s="1595"/>
      <c r="AS1274" s="1595"/>
      <c r="AT1274" s="1595"/>
      <c r="AU1274" s="1595"/>
      <c r="AV1274" s="1595"/>
      <c r="AW1274" s="1595"/>
      <c r="AX1274" s="238" t="s">
        <v>386</v>
      </c>
      <c r="AY1274" s="1595"/>
      <c r="AZ1274" s="1595"/>
      <c r="BA1274" s="1595"/>
      <c r="BB1274" s="1595"/>
      <c r="BC1274" s="1595"/>
      <c r="BD1274" s="1595"/>
      <c r="BE1274" s="1595"/>
      <c r="BF1274" s="1595"/>
      <c r="BG1274" s="45"/>
      <c r="BH1274" s="80"/>
      <c r="BI1274" s="80"/>
      <c r="BJ1274" s="80"/>
    </row>
    <row r="1275" spans="1:62" ht="12.95" customHeight="1" x14ac:dyDescent="0.15">
      <c r="A1275" s="1643"/>
      <c r="B1275" s="1644"/>
      <c r="C1275" s="1644"/>
      <c r="D1275" s="1644"/>
      <c r="E1275" s="1644"/>
      <c r="F1275" s="1644"/>
      <c r="G1275" s="1644"/>
      <c r="H1275" s="1722"/>
      <c r="I1275" s="1723"/>
      <c r="J1275" s="1723"/>
      <c r="K1275" s="1723"/>
      <c r="L1275" s="1723"/>
      <c r="M1275" s="1723"/>
      <c r="N1275" s="1724"/>
      <c r="O1275" s="1726"/>
      <c r="P1275" s="1726"/>
      <c r="Q1275" s="1726"/>
      <c r="R1275" s="1726"/>
      <c r="S1275" s="1726"/>
      <c r="T1275" s="1726"/>
      <c r="U1275" s="1726"/>
      <c r="V1275" s="1726"/>
      <c r="W1275" s="1726"/>
      <c r="X1275" s="1726"/>
      <c r="Y1275" s="1726"/>
      <c r="Z1275" s="1726"/>
      <c r="AA1275" s="1726"/>
      <c r="AB1275" s="1726"/>
      <c r="AC1275" s="1726"/>
      <c r="AD1275" s="1726"/>
      <c r="AE1275" s="1592"/>
      <c r="AF1275" s="1593"/>
      <c r="AG1275" s="1593"/>
      <c r="AH1275" s="1593"/>
      <c r="AI1275" s="1593"/>
      <c r="AJ1275" s="1593"/>
      <c r="AK1275" s="1594"/>
      <c r="AL1275" s="1592"/>
      <c r="AM1275" s="1593"/>
      <c r="AN1275" s="1593"/>
      <c r="AO1275" s="1594"/>
      <c r="AP1275" s="1595"/>
      <c r="AQ1275" s="1595"/>
      <c r="AR1275" s="1595"/>
      <c r="AS1275" s="1595"/>
      <c r="AT1275" s="1595"/>
      <c r="AU1275" s="1595"/>
      <c r="AV1275" s="1595"/>
      <c r="AW1275" s="1595"/>
      <c r="AX1275" s="238" t="s">
        <v>386</v>
      </c>
      <c r="AY1275" s="1595"/>
      <c r="AZ1275" s="1595"/>
      <c r="BA1275" s="1595"/>
      <c r="BB1275" s="1595"/>
      <c r="BC1275" s="1595"/>
      <c r="BD1275" s="1595"/>
      <c r="BE1275" s="1595"/>
      <c r="BF1275" s="1595"/>
      <c r="BG1275" s="45"/>
      <c r="BH1275" s="80"/>
      <c r="BI1275" s="80"/>
      <c r="BJ1275" s="80"/>
    </row>
    <row r="1276" spans="1:62" ht="12.95" customHeight="1" x14ac:dyDescent="0.15">
      <c r="A1276" s="1648"/>
      <c r="B1276" s="1649"/>
      <c r="C1276" s="1649"/>
      <c r="D1276" s="1649"/>
      <c r="E1276" s="1649"/>
      <c r="F1276" s="1649"/>
      <c r="G1276" s="1649"/>
      <c r="H1276" s="1722"/>
      <c r="I1276" s="1723"/>
      <c r="J1276" s="1723"/>
      <c r="K1276" s="1723"/>
      <c r="L1276" s="1723"/>
      <c r="M1276" s="1723"/>
      <c r="N1276" s="1724"/>
      <c r="O1276" s="1727"/>
      <c r="P1276" s="1727"/>
      <c r="Q1276" s="1727"/>
      <c r="R1276" s="1727"/>
      <c r="S1276" s="1727"/>
      <c r="T1276" s="1727"/>
      <c r="U1276" s="1727"/>
      <c r="V1276" s="1727"/>
      <c r="W1276" s="1727"/>
      <c r="X1276" s="1727"/>
      <c r="Y1276" s="1727"/>
      <c r="Z1276" s="1727"/>
      <c r="AA1276" s="1727"/>
      <c r="AB1276" s="1727"/>
      <c r="AC1276" s="1727"/>
      <c r="AD1276" s="1727"/>
      <c r="AE1276" s="1592"/>
      <c r="AF1276" s="1593"/>
      <c r="AG1276" s="1593"/>
      <c r="AH1276" s="1593"/>
      <c r="AI1276" s="1593"/>
      <c r="AJ1276" s="1593"/>
      <c r="AK1276" s="1594"/>
      <c r="AL1276" s="1592"/>
      <c r="AM1276" s="1593"/>
      <c r="AN1276" s="1593"/>
      <c r="AO1276" s="1594"/>
      <c r="AP1276" s="1595"/>
      <c r="AQ1276" s="1595"/>
      <c r="AR1276" s="1595"/>
      <c r="AS1276" s="1595"/>
      <c r="AT1276" s="1595"/>
      <c r="AU1276" s="1595"/>
      <c r="AV1276" s="1595"/>
      <c r="AW1276" s="1595"/>
      <c r="AX1276" s="238" t="s">
        <v>386</v>
      </c>
      <c r="AY1276" s="1595"/>
      <c r="AZ1276" s="1595"/>
      <c r="BA1276" s="1595"/>
      <c r="BB1276" s="1595"/>
      <c r="BC1276" s="1595"/>
      <c r="BD1276" s="1595"/>
      <c r="BE1276" s="1595"/>
      <c r="BF1276" s="1595"/>
      <c r="BG1276" s="45"/>
      <c r="BH1276" s="80"/>
      <c r="BI1276" s="80"/>
      <c r="BJ1276" s="80"/>
    </row>
    <row r="1277" spans="1:62" ht="12.95" customHeight="1" x14ac:dyDescent="0.15">
      <c r="A1277" s="1650"/>
      <c r="B1277" s="1651"/>
      <c r="C1277" s="1651"/>
      <c r="D1277" s="1651"/>
      <c r="E1277" s="1651"/>
      <c r="F1277" s="1651"/>
      <c r="G1277" s="1651"/>
      <c r="H1277" s="966"/>
      <c r="I1277" s="967"/>
      <c r="J1277" s="967"/>
      <c r="K1277" s="967"/>
      <c r="L1277" s="967"/>
      <c r="M1277" s="967"/>
      <c r="N1277" s="968"/>
      <c r="O1277" s="1728"/>
      <c r="P1277" s="1728"/>
      <c r="Q1277" s="1728"/>
      <c r="R1277" s="1728"/>
      <c r="S1277" s="1728"/>
      <c r="T1277" s="1728"/>
      <c r="U1277" s="1728"/>
      <c r="V1277" s="1728"/>
      <c r="W1277" s="1728"/>
      <c r="X1277" s="1728"/>
      <c r="Y1277" s="1728"/>
      <c r="Z1277" s="1728"/>
      <c r="AA1277" s="1728"/>
      <c r="AB1277" s="1728"/>
      <c r="AC1277" s="1728"/>
      <c r="AD1277" s="1728"/>
      <c r="AE1277" s="1592"/>
      <c r="AF1277" s="1593"/>
      <c r="AG1277" s="1593"/>
      <c r="AH1277" s="1593"/>
      <c r="AI1277" s="1593"/>
      <c r="AJ1277" s="1593"/>
      <c r="AK1277" s="1594"/>
      <c r="AL1277" s="1592"/>
      <c r="AM1277" s="1593"/>
      <c r="AN1277" s="1593"/>
      <c r="AO1277" s="1594"/>
      <c r="AP1277" s="1595"/>
      <c r="AQ1277" s="1595"/>
      <c r="AR1277" s="1595"/>
      <c r="AS1277" s="1595"/>
      <c r="AT1277" s="1595"/>
      <c r="AU1277" s="1595"/>
      <c r="AV1277" s="1595"/>
      <c r="AW1277" s="1595"/>
      <c r="AX1277" s="238" t="s">
        <v>386</v>
      </c>
      <c r="AY1277" s="1595"/>
      <c r="AZ1277" s="1595"/>
      <c r="BA1277" s="1595"/>
      <c r="BB1277" s="1595"/>
      <c r="BC1277" s="1595"/>
      <c r="BD1277" s="1595"/>
      <c r="BE1277" s="1595"/>
      <c r="BF1277" s="1595"/>
      <c r="BG1277" s="45"/>
      <c r="BH1277" s="80"/>
      <c r="BI1277" s="80"/>
      <c r="BJ1277" s="80"/>
    </row>
    <row r="1278" spans="1:62" ht="12.95" customHeight="1" x14ac:dyDescent="0.15">
      <c r="A1278" s="1641"/>
      <c r="B1278" s="1642"/>
      <c r="C1278" s="1642"/>
      <c r="D1278" s="1642"/>
      <c r="E1278" s="1642"/>
      <c r="F1278" s="1642"/>
      <c r="G1278" s="1642"/>
      <c r="H1278" s="963"/>
      <c r="I1278" s="964"/>
      <c r="J1278" s="964"/>
      <c r="K1278" s="964"/>
      <c r="L1278" s="964"/>
      <c r="M1278" s="964"/>
      <c r="N1278" s="965"/>
      <c r="O1278" s="1725"/>
      <c r="P1278" s="1725"/>
      <c r="Q1278" s="1725"/>
      <c r="R1278" s="1725"/>
      <c r="S1278" s="1725"/>
      <c r="T1278" s="1725"/>
      <c r="U1278" s="1725"/>
      <c r="V1278" s="1725"/>
      <c r="W1278" s="1725"/>
      <c r="X1278" s="1725"/>
      <c r="Y1278" s="1725"/>
      <c r="Z1278" s="1725"/>
      <c r="AA1278" s="1725"/>
      <c r="AB1278" s="1725"/>
      <c r="AC1278" s="1725"/>
      <c r="AD1278" s="1725"/>
      <c r="AE1278" s="1592"/>
      <c r="AF1278" s="1593"/>
      <c r="AG1278" s="1593"/>
      <c r="AH1278" s="1593"/>
      <c r="AI1278" s="1593"/>
      <c r="AJ1278" s="1593"/>
      <c r="AK1278" s="1594"/>
      <c r="AL1278" s="1592"/>
      <c r="AM1278" s="1593"/>
      <c r="AN1278" s="1593"/>
      <c r="AO1278" s="1594"/>
      <c r="AP1278" s="1595"/>
      <c r="AQ1278" s="1595"/>
      <c r="AR1278" s="1595"/>
      <c r="AS1278" s="1595"/>
      <c r="AT1278" s="1595"/>
      <c r="AU1278" s="1595"/>
      <c r="AV1278" s="1595"/>
      <c r="AW1278" s="1595"/>
      <c r="AX1278" s="238" t="s">
        <v>386</v>
      </c>
      <c r="AY1278" s="1595"/>
      <c r="AZ1278" s="1595"/>
      <c r="BA1278" s="1595"/>
      <c r="BB1278" s="1595"/>
      <c r="BC1278" s="1595"/>
      <c r="BD1278" s="1595"/>
      <c r="BE1278" s="1595"/>
      <c r="BF1278" s="1595"/>
      <c r="BG1278" s="45"/>
      <c r="BH1278" s="80"/>
      <c r="BI1278" s="80"/>
      <c r="BJ1278" s="80"/>
    </row>
    <row r="1279" spans="1:62" ht="12.95" customHeight="1" x14ac:dyDescent="0.15">
      <c r="A1279" s="1643"/>
      <c r="B1279" s="1644"/>
      <c r="C1279" s="1644"/>
      <c r="D1279" s="1644"/>
      <c r="E1279" s="1644"/>
      <c r="F1279" s="1644"/>
      <c r="G1279" s="1644"/>
      <c r="H1279" s="1722"/>
      <c r="I1279" s="1723"/>
      <c r="J1279" s="1723"/>
      <c r="K1279" s="1723"/>
      <c r="L1279" s="1723"/>
      <c r="M1279" s="1723"/>
      <c r="N1279" s="1724"/>
      <c r="O1279" s="1726"/>
      <c r="P1279" s="1726"/>
      <c r="Q1279" s="1726"/>
      <c r="R1279" s="1726"/>
      <c r="S1279" s="1726"/>
      <c r="T1279" s="1726"/>
      <c r="U1279" s="1726"/>
      <c r="V1279" s="1726"/>
      <c r="W1279" s="1726"/>
      <c r="X1279" s="1726"/>
      <c r="Y1279" s="1726"/>
      <c r="Z1279" s="1726"/>
      <c r="AA1279" s="1726"/>
      <c r="AB1279" s="1726"/>
      <c r="AC1279" s="1726"/>
      <c r="AD1279" s="1726"/>
      <c r="AE1279" s="1592"/>
      <c r="AF1279" s="1593"/>
      <c r="AG1279" s="1593"/>
      <c r="AH1279" s="1593"/>
      <c r="AI1279" s="1593"/>
      <c r="AJ1279" s="1593"/>
      <c r="AK1279" s="1594"/>
      <c r="AL1279" s="1592"/>
      <c r="AM1279" s="1593"/>
      <c r="AN1279" s="1593"/>
      <c r="AO1279" s="1594"/>
      <c r="AP1279" s="1595"/>
      <c r="AQ1279" s="1595"/>
      <c r="AR1279" s="1595"/>
      <c r="AS1279" s="1595"/>
      <c r="AT1279" s="1595"/>
      <c r="AU1279" s="1595"/>
      <c r="AV1279" s="1595"/>
      <c r="AW1279" s="1595"/>
      <c r="AX1279" s="238" t="s">
        <v>386</v>
      </c>
      <c r="AY1279" s="1595"/>
      <c r="AZ1279" s="1595"/>
      <c r="BA1279" s="1595"/>
      <c r="BB1279" s="1595"/>
      <c r="BC1279" s="1595"/>
      <c r="BD1279" s="1595"/>
      <c r="BE1279" s="1595"/>
      <c r="BF1279" s="1595"/>
      <c r="BG1279" s="45"/>
      <c r="BH1279" s="80"/>
      <c r="BI1279" s="80"/>
      <c r="BJ1279" s="80"/>
    </row>
    <row r="1280" spans="1:62" ht="12.95" customHeight="1" x14ac:dyDescent="0.15">
      <c r="A1280" s="1643"/>
      <c r="B1280" s="1644"/>
      <c r="C1280" s="1644"/>
      <c r="D1280" s="1644"/>
      <c r="E1280" s="1644"/>
      <c r="F1280" s="1644"/>
      <c r="G1280" s="1644"/>
      <c r="H1280" s="1722"/>
      <c r="I1280" s="1723"/>
      <c r="J1280" s="1723"/>
      <c r="K1280" s="1723"/>
      <c r="L1280" s="1723"/>
      <c r="M1280" s="1723"/>
      <c r="N1280" s="1724"/>
      <c r="O1280" s="1726"/>
      <c r="P1280" s="1726"/>
      <c r="Q1280" s="1726"/>
      <c r="R1280" s="1726"/>
      <c r="S1280" s="1726"/>
      <c r="T1280" s="1726"/>
      <c r="U1280" s="1726"/>
      <c r="V1280" s="1726"/>
      <c r="W1280" s="1726"/>
      <c r="X1280" s="1726"/>
      <c r="Y1280" s="1726"/>
      <c r="Z1280" s="1726"/>
      <c r="AA1280" s="1726"/>
      <c r="AB1280" s="1726"/>
      <c r="AC1280" s="1726"/>
      <c r="AD1280" s="1726"/>
      <c r="AE1280" s="1592"/>
      <c r="AF1280" s="1593"/>
      <c r="AG1280" s="1593"/>
      <c r="AH1280" s="1593"/>
      <c r="AI1280" s="1593"/>
      <c r="AJ1280" s="1593"/>
      <c r="AK1280" s="1594"/>
      <c r="AL1280" s="1592"/>
      <c r="AM1280" s="1593"/>
      <c r="AN1280" s="1593"/>
      <c r="AO1280" s="1594"/>
      <c r="AP1280" s="1595"/>
      <c r="AQ1280" s="1595"/>
      <c r="AR1280" s="1595"/>
      <c r="AS1280" s="1595"/>
      <c r="AT1280" s="1595"/>
      <c r="AU1280" s="1595"/>
      <c r="AV1280" s="1595"/>
      <c r="AW1280" s="1595"/>
      <c r="AX1280" s="238" t="s">
        <v>386</v>
      </c>
      <c r="AY1280" s="1595"/>
      <c r="AZ1280" s="1595"/>
      <c r="BA1280" s="1595"/>
      <c r="BB1280" s="1595"/>
      <c r="BC1280" s="1595"/>
      <c r="BD1280" s="1595"/>
      <c r="BE1280" s="1595"/>
      <c r="BF1280" s="1595"/>
      <c r="BG1280" s="45"/>
      <c r="BH1280" s="80"/>
      <c r="BI1280" s="80"/>
      <c r="BJ1280" s="80"/>
    </row>
    <row r="1281" spans="1:62" ht="12.95" customHeight="1" x14ac:dyDescent="0.15">
      <c r="A1281" s="1648"/>
      <c r="B1281" s="1649"/>
      <c r="C1281" s="1649"/>
      <c r="D1281" s="1649"/>
      <c r="E1281" s="1649"/>
      <c r="F1281" s="1649"/>
      <c r="G1281" s="1649"/>
      <c r="H1281" s="1722"/>
      <c r="I1281" s="1723"/>
      <c r="J1281" s="1723"/>
      <c r="K1281" s="1723"/>
      <c r="L1281" s="1723"/>
      <c r="M1281" s="1723"/>
      <c r="N1281" s="1724"/>
      <c r="O1281" s="1727"/>
      <c r="P1281" s="1727"/>
      <c r="Q1281" s="1727"/>
      <c r="R1281" s="1727"/>
      <c r="S1281" s="1727"/>
      <c r="T1281" s="1727"/>
      <c r="U1281" s="1727"/>
      <c r="V1281" s="1727"/>
      <c r="W1281" s="1727"/>
      <c r="X1281" s="1727"/>
      <c r="Y1281" s="1727"/>
      <c r="Z1281" s="1727"/>
      <c r="AA1281" s="1727"/>
      <c r="AB1281" s="1727"/>
      <c r="AC1281" s="1727"/>
      <c r="AD1281" s="1727"/>
      <c r="AE1281" s="1592"/>
      <c r="AF1281" s="1593"/>
      <c r="AG1281" s="1593"/>
      <c r="AH1281" s="1593"/>
      <c r="AI1281" s="1593"/>
      <c r="AJ1281" s="1593"/>
      <c r="AK1281" s="1594"/>
      <c r="AL1281" s="1592"/>
      <c r="AM1281" s="1593"/>
      <c r="AN1281" s="1593"/>
      <c r="AO1281" s="1594"/>
      <c r="AP1281" s="1595"/>
      <c r="AQ1281" s="1595"/>
      <c r="AR1281" s="1595"/>
      <c r="AS1281" s="1595"/>
      <c r="AT1281" s="1595"/>
      <c r="AU1281" s="1595"/>
      <c r="AV1281" s="1595"/>
      <c r="AW1281" s="1595"/>
      <c r="AX1281" s="238" t="s">
        <v>386</v>
      </c>
      <c r="AY1281" s="1595"/>
      <c r="AZ1281" s="1595"/>
      <c r="BA1281" s="1595"/>
      <c r="BB1281" s="1595"/>
      <c r="BC1281" s="1595"/>
      <c r="BD1281" s="1595"/>
      <c r="BE1281" s="1595"/>
      <c r="BF1281" s="1595"/>
      <c r="BG1281" s="45"/>
      <c r="BH1281" s="80"/>
      <c r="BI1281" s="80"/>
      <c r="BJ1281" s="80"/>
    </row>
    <row r="1282" spans="1:62" ht="12.95" customHeight="1" x14ac:dyDescent="0.15">
      <c r="A1282" s="1650"/>
      <c r="B1282" s="1651"/>
      <c r="C1282" s="1651"/>
      <c r="D1282" s="1651"/>
      <c r="E1282" s="1651"/>
      <c r="F1282" s="1651"/>
      <c r="G1282" s="1651"/>
      <c r="H1282" s="966"/>
      <c r="I1282" s="967"/>
      <c r="J1282" s="967"/>
      <c r="K1282" s="967"/>
      <c r="L1282" s="967"/>
      <c r="M1282" s="967"/>
      <c r="N1282" s="968"/>
      <c r="O1282" s="1728"/>
      <c r="P1282" s="1728"/>
      <c r="Q1282" s="1728"/>
      <c r="R1282" s="1728"/>
      <c r="S1282" s="1728"/>
      <c r="T1282" s="1728"/>
      <c r="U1282" s="1728"/>
      <c r="V1282" s="1728"/>
      <c r="W1282" s="1728"/>
      <c r="X1282" s="1728"/>
      <c r="Y1282" s="1728"/>
      <c r="Z1282" s="1728"/>
      <c r="AA1282" s="1728"/>
      <c r="AB1282" s="1728"/>
      <c r="AC1282" s="1728"/>
      <c r="AD1282" s="1728"/>
      <c r="AE1282" s="1592"/>
      <c r="AF1282" s="1593"/>
      <c r="AG1282" s="1593"/>
      <c r="AH1282" s="1593"/>
      <c r="AI1282" s="1593"/>
      <c r="AJ1282" s="1593"/>
      <c r="AK1282" s="1594"/>
      <c r="AL1282" s="1592"/>
      <c r="AM1282" s="1593"/>
      <c r="AN1282" s="1593"/>
      <c r="AO1282" s="1594"/>
      <c r="AP1282" s="1595"/>
      <c r="AQ1282" s="1595"/>
      <c r="AR1282" s="1595"/>
      <c r="AS1282" s="1595"/>
      <c r="AT1282" s="1595"/>
      <c r="AU1282" s="1595"/>
      <c r="AV1282" s="1595"/>
      <c r="AW1282" s="1595"/>
      <c r="AX1282" s="238" t="s">
        <v>386</v>
      </c>
      <c r="AY1282" s="1595"/>
      <c r="AZ1282" s="1595"/>
      <c r="BA1282" s="1595"/>
      <c r="BB1282" s="1595"/>
      <c r="BC1282" s="1595"/>
      <c r="BD1282" s="1595"/>
      <c r="BE1282" s="1595"/>
      <c r="BF1282" s="1595"/>
      <c r="BG1282" s="45"/>
      <c r="BH1282" s="80"/>
      <c r="BI1282" s="80"/>
      <c r="BJ1282" s="80"/>
    </row>
    <row r="1283" spans="1:62" ht="12.95" customHeight="1" x14ac:dyDescent="0.15">
      <c r="A1283" s="1641"/>
      <c r="B1283" s="1642"/>
      <c r="C1283" s="1642"/>
      <c r="D1283" s="1642"/>
      <c r="E1283" s="1642"/>
      <c r="F1283" s="1642"/>
      <c r="G1283" s="1642"/>
      <c r="H1283" s="963"/>
      <c r="I1283" s="964"/>
      <c r="J1283" s="964"/>
      <c r="K1283" s="964"/>
      <c r="L1283" s="964"/>
      <c r="M1283" s="964"/>
      <c r="N1283" s="965"/>
      <c r="O1283" s="1725"/>
      <c r="P1283" s="1725"/>
      <c r="Q1283" s="1725"/>
      <c r="R1283" s="1725"/>
      <c r="S1283" s="1725"/>
      <c r="T1283" s="1725"/>
      <c r="U1283" s="1725"/>
      <c r="V1283" s="1725"/>
      <c r="W1283" s="1725"/>
      <c r="X1283" s="1725"/>
      <c r="Y1283" s="1725"/>
      <c r="Z1283" s="1725"/>
      <c r="AA1283" s="1725"/>
      <c r="AB1283" s="1725"/>
      <c r="AC1283" s="1725"/>
      <c r="AD1283" s="1725"/>
      <c r="AE1283" s="1592"/>
      <c r="AF1283" s="1593"/>
      <c r="AG1283" s="1593"/>
      <c r="AH1283" s="1593"/>
      <c r="AI1283" s="1593"/>
      <c r="AJ1283" s="1593"/>
      <c r="AK1283" s="1594"/>
      <c r="AL1283" s="1592"/>
      <c r="AM1283" s="1593"/>
      <c r="AN1283" s="1593"/>
      <c r="AO1283" s="1594"/>
      <c r="AP1283" s="1595"/>
      <c r="AQ1283" s="1595"/>
      <c r="AR1283" s="1595"/>
      <c r="AS1283" s="1595"/>
      <c r="AT1283" s="1595"/>
      <c r="AU1283" s="1595"/>
      <c r="AV1283" s="1595"/>
      <c r="AW1283" s="1595"/>
      <c r="AX1283" s="238" t="s">
        <v>386</v>
      </c>
      <c r="AY1283" s="1595"/>
      <c r="AZ1283" s="1595"/>
      <c r="BA1283" s="1595"/>
      <c r="BB1283" s="1595"/>
      <c r="BC1283" s="1595"/>
      <c r="BD1283" s="1595"/>
      <c r="BE1283" s="1595"/>
      <c r="BF1283" s="1595"/>
      <c r="BG1283" s="45"/>
      <c r="BH1283" s="80"/>
      <c r="BI1283" s="80"/>
      <c r="BJ1283" s="80"/>
    </row>
    <row r="1284" spans="1:62" ht="12.95" customHeight="1" x14ac:dyDescent="0.15">
      <c r="A1284" s="1643"/>
      <c r="B1284" s="1644"/>
      <c r="C1284" s="1644"/>
      <c r="D1284" s="1644"/>
      <c r="E1284" s="1644"/>
      <c r="F1284" s="1644"/>
      <c r="G1284" s="1644"/>
      <c r="H1284" s="1722"/>
      <c r="I1284" s="1723"/>
      <c r="J1284" s="1723"/>
      <c r="K1284" s="1723"/>
      <c r="L1284" s="1723"/>
      <c r="M1284" s="1723"/>
      <c r="N1284" s="1724"/>
      <c r="O1284" s="1726"/>
      <c r="P1284" s="1726"/>
      <c r="Q1284" s="1726"/>
      <c r="R1284" s="1726"/>
      <c r="S1284" s="1726"/>
      <c r="T1284" s="1726"/>
      <c r="U1284" s="1726"/>
      <c r="V1284" s="1726"/>
      <c r="W1284" s="1726"/>
      <c r="X1284" s="1726"/>
      <c r="Y1284" s="1726"/>
      <c r="Z1284" s="1726"/>
      <c r="AA1284" s="1726"/>
      <c r="AB1284" s="1726"/>
      <c r="AC1284" s="1726"/>
      <c r="AD1284" s="1726"/>
      <c r="AE1284" s="1592"/>
      <c r="AF1284" s="1593"/>
      <c r="AG1284" s="1593"/>
      <c r="AH1284" s="1593"/>
      <c r="AI1284" s="1593"/>
      <c r="AJ1284" s="1593"/>
      <c r="AK1284" s="1594"/>
      <c r="AL1284" s="1592"/>
      <c r="AM1284" s="1593"/>
      <c r="AN1284" s="1593"/>
      <c r="AO1284" s="1594"/>
      <c r="AP1284" s="1595"/>
      <c r="AQ1284" s="1595"/>
      <c r="AR1284" s="1595"/>
      <c r="AS1284" s="1595"/>
      <c r="AT1284" s="1595"/>
      <c r="AU1284" s="1595"/>
      <c r="AV1284" s="1595"/>
      <c r="AW1284" s="1595"/>
      <c r="AX1284" s="238" t="s">
        <v>386</v>
      </c>
      <c r="AY1284" s="1595"/>
      <c r="AZ1284" s="1595"/>
      <c r="BA1284" s="1595"/>
      <c r="BB1284" s="1595"/>
      <c r="BC1284" s="1595"/>
      <c r="BD1284" s="1595"/>
      <c r="BE1284" s="1595"/>
      <c r="BF1284" s="1595"/>
      <c r="BG1284" s="45"/>
      <c r="BH1284" s="80"/>
      <c r="BI1284" s="80"/>
      <c r="BJ1284" s="80"/>
    </row>
    <row r="1285" spans="1:62" ht="12.95" customHeight="1" x14ac:dyDescent="0.15">
      <c r="A1285" s="1643"/>
      <c r="B1285" s="1644"/>
      <c r="C1285" s="1644"/>
      <c r="D1285" s="1644"/>
      <c r="E1285" s="1644"/>
      <c r="F1285" s="1644"/>
      <c r="G1285" s="1644"/>
      <c r="H1285" s="1722"/>
      <c r="I1285" s="1723"/>
      <c r="J1285" s="1723"/>
      <c r="K1285" s="1723"/>
      <c r="L1285" s="1723"/>
      <c r="M1285" s="1723"/>
      <c r="N1285" s="1724"/>
      <c r="O1285" s="1726"/>
      <c r="P1285" s="1726"/>
      <c r="Q1285" s="1726"/>
      <c r="R1285" s="1726"/>
      <c r="S1285" s="1726"/>
      <c r="T1285" s="1726"/>
      <c r="U1285" s="1726"/>
      <c r="V1285" s="1726"/>
      <c r="W1285" s="1726"/>
      <c r="X1285" s="1726"/>
      <c r="Y1285" s="1726"/>
      <c r="Z1285" s="1726"/>
      <c r="AA1285" s="1726"/>
      <c r="AB1285" s="1726"/>
      <c r="AC1285" s="1726"/>
      <c r="AD1285" s="1726"/>
      <c r="AE1285" s="1592"/>
      <c r="AF1285" s="1593"/>
      <c r="AG1285" s="1593"/>
      <c r="AH1285" s="1593"/>
      <c r="AI1285" s="1593"/>
      <c r="AJ1285" s="1593"/>
      <c r="AK1285" s="1594"/>
      <c r="AL1285" s="1592"/>
      <c r="AM1285" s="1593"/>
      <c r="AN1285" s="1593"/>
      <c r="AO1285" s="1594"/>
      <c r="AP1285" s="1595"/>
      <c r="AQ1285" s="1595"/>
      <c r="AR1285" s="1595"/>
      <c r="AS1285" s="1595"/>
      <c r="AT1285" s="1595"/>
      <c r="AU1285" s="1595"/>
      <c r="AV1285" s="1595"/>
      <c r="AW1285" s="1595"/>
      <c r="AX1285" s="238" t="s">
        <v>386</v>
      </c>
      <c r="AY1285" s="1595"/>
      <c r="AZ1285" s="1595"/>
      <c r="BA1285" s="1595"/>
      <c r="BB1285" s="1595"/>
      <c r="BC1285" s="1595"/>
      <c r="BD1285" s="1595"/>
      <c r="BE1285" s="1595"/>
      <c r="BF1285" s="1595"/>
      <c r="BG1285" s="45"/>
      <c r="BH1285" s="80"/>
      <c r="BI1285" s="80"/>
      <c r="BJ1285" s="80"/>
    </row>
    <row r="1286" spans="1:62" ht="12.95" customHeight="1" x14ac:dyDescent="0.15">
      <c r="A1286" s="1648"/>
      <c r="B1286" s="1649"/>
      <c r="C1286" s="1649"/>
      <c r="D1286" s="1649"/>
      <c r="E1286" s="1649"/>
      <c r="F1286" s="1649"/>
      <c r="G1286" s="1649"/>
      <c r="H1286" s="1722"/>
      <c r="I1286" s="1723"/>
      <c r="J1286" s="1723"/>
      <c r="K1286" s="1723"/>
      <c r="L1286" s="1723"/>
      <c r="M1286" s="1723"/>
      <c r="N1286" s="1724"/>
      <c r="O1286" s="1727"/>
      <c r="P1286" s="1727"/>
      <c r="Q1286" s="1727"/>
      <c r="R1286" s="1727"/>
      <c r="S1286" s="1727"/>
      <c r="T1286" s="1727"/>
      <c r="U1286" s="1727"/>
      <c r="V1286" s="1727"/>
      <c r="W1286" s="1727"/>
      <c r="X1286" s="1727"/>
      <c r="Y1286" s="1727"/>
      <c r="Z1286" s="1727"/>
      <c r="AA1286" s="1727"/>
      <c r="AB1286" s="1727"/>
      <c r="AC1286" s="1727"/>
      <c r="AD1286" s="1727"/>
      <c r="AE1286" s="1592"/>
      <c r="AF1286" s="1593"/>
      <c r="AG1286" s="1593"/>
      <c r="AH1286" s="1593"/>
      <c r="AI1286" s="1593"/>
      <c r="AJ1286" s="1593"/>
      <c r="AK1286" s="1594"/>
      <c r="AL1286" s="1592"/>
      <c r="AM1286" s="1593"/>
      <c r="AN1286" s="1593"/>
      <c r="AO1286" s="1594"/>
      <c r="AP1286" s="1595"/>
      <c r="AQ1286" s="1595"/>
      <c r="AR1286" s="1595"/>
      <c r="AS1286" s="1595"/>
      <c r="AT1286" s="1595"/>
      <c r="AU1286" s="1595"/>
      <c r="AV1286" s="1595"/>
      <c r="AW1286" s="1595"/>
      <c r="AX1286" s="238" t="s">
        <v>386</v>
      </c>
      <c r="AY1286" s="1595"/>
      <c r="AZ1286" s="1595"/>
      <c r="BA1286" s="1595"/>
      <c r="BB1286" s="1595"/>
      <c r="BC1286" s="1595"/>
      <c r="BD1286" s="1595"/>
      <c r="BE1286" s="1595"/>
      <c r="BF1286" s="1595"/>
      <c r="BG1286" s="45"/>
      <c r="BH1286" s="80"/>
      <c r="BI1286" s="80"/>
      <c r="BJ1286" s="80"/>
    </row>
    <row r="1287" spans="1:62" ht="12.95" customHeight="1" x14ac:dyDescent="0.15">
      <c r="A1287" s="1650"/>
      <c r="B1287" s="1651"/>
      <c r="C1287" s="1651"/>
      <c r="D1287" s="1651"/>
      <c r="E1287" s="1651"/>
      <c r="F1287" s="1651"/>
      <c r="G1287" s="1651"/>
      <c r="H1287" s="966"/>
      <c r="I1287" s="967"/>
      <c r="J1287" s="967"/>
      <c r="K1287" s="967"/>
      <c r="L1287" s="967"/>
      <c r="M1287" s="967"/>
      <c r="N1287" s="968"/>
      <c r="O1287" s="1728"/>
      <c r="P1287" s="1728"/>
      <c r="Q1287" s="1728"/>
      <c r="R1287" s="1728"/>
      <c r="S1287" s="1728"/>
      <c r="T1287" s="1728"/>
      <c r="U1287" s="1728"/>
      <c r="V1287" s="1728"/>
      <c r="W1287" s="1728"/>
      <c r="X1287" s="1728"/>
      <c r="Y1287" s="1728"/>
      <c r="Z1287" s="1728"/>
      <c r="AA1287" s="1728"/>
      <c r="AB1287" s="1728"/>
      <c r="AC1287" s="1728"/>
      <c r="AD1287" s="1728"/>
      <c r="AE1287" s="1592"/>
      <c r="AF1287" s="1593"/>
      <c r="AG1287" s="1593"/>
      <c r="AH1287" s="1593"/>
      <c r="AI1287" s="1593"/>
      <c r="AJ1287" s="1593"/>
      <c r="AK1287" s="1594"/>
      <c r="AL1287" s="1592"/>
      <c r="AM1287" s="1593"/>
      <c r="AN1287" s="1593"/>
      <c r="AO1287" s="1594"/>
      <c r="AP1287" s="1595"/>
      <c r="AQ1287" s="1595"/>
      <c r="AR1287" s="1595"/>
      <c r="AS1287" s="1595"/>
      <c r="AT1287" s="1595"/>
      <c r="AU1287" s="1595"/>
      <c r="AV1287" s="1595"/>
      <c r="AW1287" s="1595"/>
      <c r="AX1287" s="238" t="s">
        <v>386</v>
      </c>
      <c r="AY1287" s="1595"/>
      <c r="AZ1287" s="1595"/>
      <c r="BA1287" s="1595"/>
      <c r="BB1287" s="1595"/>
      <c r="BC1287" s="1595"/>
      <c r="BD1287" s="1595"/>
      <c r="BE1287" s="1595"/>
      <c r="BF1287" s="1595"/>
      <c r="BG1287" s="45"/>
      <c r="BH1287" s="80"/>
      <c r="BI1287" s="80"/>
      <c r="BJ1287" s="80"/>
    </row>
    <row r="1288" spans="1:62" ht="14.1" customHeight="1" x14ac:dyDescent="0.15">
      <c r="A1288" s="1688" t="s">
        <v>20</v>
      </c>
      <c r="B1288" s="738"/>
      <c r="C1288" s="738"/>
      <c r="D1288" s="738"/>
      <c r="E1288" s="738"/>
      <c r="F1288" s="738"/>
      <c r="G1288" s="756"/>
      <c r="H1288" s="208" t="s">
        <v>409</v>
      </c>
      <c r="I1288" s="1667" t="str">
        <f>IF(SUM(H1238:N1287)=0," ",SUM(H1238:N1287))</f>
        <v xml:space="preserve"> </v>
      </c>
      <c r="J1288" s="1667"/>
      <c r="K1288" s="1667"/>
      <c r="L1288" s="1667"/>
      <c r="M1288" s="1667"/>
      <c r="N1288" s="209" t="s">
        <v>149</v>
      </c>
      <c r="O1288" s="1729"/>
      <c r="P1288" s="1729"/>
      <c r="Q1288" s="1729"/>
      <c r="R1288" s="1729"/>
      <c r="S1288" s="1729"/>
      <c r="T1288" s="1729"/>
      <c r="U1288" s="1729"/>
      <c r="V1288" s="1729"/>
      <c r="W1288" s="1729"/>
      <c r="X1288" s="1729"/>
      <c r="Y1288" s="1729"/>
      <c r="Z1288" s="1729"/>
      <c r="AA1288" s="1729"/>
      <c r="AB1288" s="1729"/>
      <c r="AC1288" s="1729"/>
      <c r="AD1288" s="1729"/>
      <c r="AE1288" s="1729"/>
      <c r="AF1288" s="1729"/>
      <c r="AG1288" s="1729"/>
      <c r="AH1288" s="1729"/>
      <c r="AI1288" s="1729"/>
      <c r="AJ1288" s="1729"/>
      <c r="AK1288" s="1729"/>
      <c r="AL1288" s="1689" t="str">
        <f>IF(SUM(AL1238:AO1287)=0," ",SUM(AL1238:AO1287))</f>
        <v xml:space="preserve"> </v>
      </c>
      <c r="AM1288" s="1690"/>
      <c r="AN1288" s="1690"/>
      <c r="AO1288" s="1691"/>
      <c r="AP1288" s="1701"/>
      <c r="AQ1288" s="1702"/>
      <c r="AR1288" s="1702"/>
      <c r="AS1288" s="1702"/>
      <c r="AT1288" s="1702"/>
      <c r="AU1288" s="1702"/>
      <c r="AV1288" s="1702"/>
      <c r="AW1288" s="1702"/>
      <c r="AX1288" s="212" t="s">
        <v>409</v>
      </c>
      <c r="AY1288" s="1686">
        <f>(AE1238*AL1238)+(AE1239*AL1239)+(AE1240*AL1240)+(AE1241*AL1241)+(AE1242*AL1242)+(AE1243*AL1243)+(AE1244*AL1244)+(AE1245*AL1245)+(AE1246*AL1246)+(AE1247*AL1247)+(AE1248*AL1248)+(AE1249*AL1249)+(AE1250*AL1250)+(AE1251*AL1251)+(AE1252*AL1252)+(AE1253*AL1253)+(AE1254*AL1254)+(AE1255*AL1255)+(AE1256*AL1256)+(AE1257*AL1257)+(AE1258*AL1258)+(AE1259*AL1259)+(AE1260*AL1260)+(AE1261*AL1261)+(AE1262*AL1262)+(AE1263*AL1263)+(AE1264*AL1264)+(AE1265*AL1265)+(AE1266*AL1266)+(AE1267*AL1267)+(AE1268*AL1268)+(AE1269*AL1269)+(AE1270*AL1270)+(AE1271*AL1271)+(AE1272*AL1272)+(AE1273*AL1273)+(AE1274*AL1274)+(AE1275*AL1275)+(AE1276*AL1276)+(AE1277*AL1277)+(AE1278*AL1278)+(AE1279*AL1279)+(AE1280*AL1280)+(AE1281*AL1281)+(AE1282*AL1282)+(AE1283*AL1283)+(AE1284*AL1284)+(AE1285*AL1285)+(AE1286*AL1286)+(AE1287*AL1287)</f>
        <v>0</v>
      </c>
      <c r="AZ1288" s="1686"/>
      <c r="BA1288" s="1686"/>
      <c r="BB1288" s="1686"/>
      <c r="BC1288" s="1686"/>
      <c r="BD1288" s="1686"/>
      <c r="BE1288" s="1686"/>
      <c r="BF1288" s="215" t="s">
        <v>149</v>
      </c>
      <c r="BG1288" s="42"/>
    </row>
    <row r="1289" spans="1:62" ht="18" customHeight="1" x14ac:dyDescent="0.15">
      <c r="A1289" s="1692" t="s">
        <v>148</v>
      </c>
      <c r="B1289" s="739"/>
      <c r="C1289" s="739"/>
      <c r="D1289" s="739"/>
      <c r="E1289" s="739"/>
      <c r="F1289" s="739"/>
      <c r="G1289" s="1693"/>
      <c r="H1289" s="1694" t="str">
        <f>IF(SUM(I1288)=0," ",SUM('報告書(１葉)'!I59)+SUM(I64)+SUM(I132)+SUM(I200)+SUM(I268)+SUM(I336)+SUM(I404)+SUM(I472)+SUM(I540)+SUM(I608)+SUM(I676)+SUM(I744)+SUM(I812)+SUM(I880)+SUM(I948)+SUM(I1016)+SUM(I1084)+SUM(I1152)+SUM(I1220)+SUM(I1288))</f>
        <v xml:space="preserve"> </v>
      </c>
      <c r="I1289" s="1695"/>
      <c r="J1289" s="1695"/>
      <c r="K1289" s="1695"/>
      <c r="L1289" s="1695"/>
      <c r="M1289" s="1695"/>
      <c r="N1289" s="1696"/>
      <c r="O1289" s="1730"/>
      <c r="P1289" s="1730"/>
      <c r="Q1289" s="1730"/>
      <c r="R1289" s="1730"/>
      <c r="S1289" s="1730"/>
      <c r="T1289" s="1730"/>
      <c r="U1289" s="1730"/>
      <c r="V1289" s="1730"/>
      <c r="W1289" s="1730"/>
      <c r="X1289" s="1730"/>
      <c r="Y1289" s="1730"/>
      <c r="Z1289" s="1730"/>
      <c r="AA1289" s="1730"/>
      <c r="AB1289" s="1730"/>
      <c r="AC1289" s="1730"/>
      <c r="AD1289" s="1730"/>
      <c r="AE1289" s="1730"/>
      <c r="AF1289" s="1730"/>
      <c r="AG1289" s="1730"/>
      <c r="AH1289" s="1730"/>
      <c r="AI1289" s="1730"/>
      <c r="AJ1289" s="1730"/>
      <c r="AK1289" s="1730"/>
      <c r="AL1289" s="1697" t="str">
        <f>IF(SUM(AL1288)=0," ",SUM('報告書(１葉)'!AL59)+SUM(AL64)+SUM(AL132)+SUM(AL200)+SUM(AL268)+SUM(AL336)+SUM(AL404)+SUM(AL472)+SUM(AL540)+SUM(AL608)+SUM(AL676)+SUM(AL744)+SUM(AL812)+SUM(AL880)+SUM(AL948)+SUM(AL1016)+SUM(AL1084)+SUM(AL1152)+SUM(AL1220)+SUM(AL1288))</f>
        <v xml:space="preserve"> </v>
      </c>
      <c r="AM1289" s="1698"/>
      <c r="AN1289" s="1698"/>
      <c r="AO1289" s="1699"/>
      <c r="AP1289" s="1703"/>
      <c r="AQ1289" s="1704"/>
      <c r="AR1289" s="1704"/>
      <c r="AS1289" s="1704"/>
      <c r="AT1289" s="1704"/>
      <c r="AU1289" s="1704"/>
      <c r="AV1289" s="1704"/>
      <c r="AW1289" s="1704"/>
      <c r="AX1289" s="241"/>
      <c r="AY1289" s="1700" t="str">
        <f>IF(SUM(AY1288)=0," ",SUM('報告書(１葉)'!AY59)+SUM(AY64)+SUM(AY132)+SUM(AY200)+SUM(AY268)+SUM(AY336)+SUM(AY404)+SUM(AY472)+SUM(AY540)+SUM(AY608)+SUM(AY676)+SUM(AY744)+SUM(AY812)+SUM(AY880)+SUM(AY948)+SUM(AY1016)+SUM(AY1084)+SUM(AY1152)+SUM(AY1220)+SUM(AY1288))</f>
        <v xml:space="preserve"> </v>
      </c>
      <c r="AZ1289" s="1700"/>
      <c r="BA1289" s="1700"/>
      <c r="BB1289" s="1700"/>
      <c r="BC1289" s="1700"/>
      <c r="BD1289" s="1700"/>
      <c r="BE1289" s="1700"/>
      <c r="BF1289" s="242"/>
      <c r="BG1289" s="42"/>
    </row>
    <row r="1290" spans="1:62" ht="10.35" customHeight="1" x14ac:dyDescent="0.15">
      <c r="A1290" s="51" t="s">
        <v>320</v>
      </c>
      <c r="B1290" s="42"/>
      <c r="C1290" s="42"/>
      <c r="D1290" s="42"/>
      <c r="E1290" s="42"/>
      <c r="F1290" s="42"/>
      <c r="G1290" s="42"/>
      <c r="H1290" s="42"/>
      <c r="I1290" s="42"/>
      <c r="J1290" s="42"/>
      <c r="K1290" s="42"/>
      <c r="L1290" s="42"/>
      <c r="M1290" s="42"/>
      <c r="N1290" s="42"/>
      <c r="O1290" s="42"/>
      <c r="P1290" s="42"/>
      <c r="Q1290" s="42"/>
      <c r="R1290" s="42"/>
      <c r="S1290" s="42"/>
      <c r="T1290" s="42"/>
      <c r="U1290" s="42"/>
      <c r="V1290" s="42"/>
      <c r="W1290" s="42"/>
      <c r="X1290" s="42"/>
      <c r="Y1290" s="42"/>
      <c r="Z1290" s="42"/>
      <c r="AA1290" s="42"/>
      <c r="AB1290" s="42"/>
      <c r="AC1290" s="42"/>
      <c r="AD1290" s="42"/>
      <c r="AE1290" s="42"/>
      <c r="AF1290" s="42"/>
      <c r="AG1290" s="42"/>
      <c r="AH1290" s="42"/>
      <c r="AI1290" s="42"/>
      <c r="AJ1290" s="42"/>
      <c r="AK1290" s="42"/>
      <c r="AL1290" s="42"/>
      <c r="AM1290" s="42"/>
      <c r="AN1290" s="42"/>
      <c r="AO1290" s="42"/>
      <c r="AP1290" s="42"/>
      <c r="AQ1290" s="42"/>
      <c r="AR1290" s="42"/>
      <c r="AS1290" s="42"/>
      <c r="AT1290" s="42"/>
      <c r="AU1290" s="42"/>
      <c r="AV1290" s="42"/>
      <c r="AW1290" s="42"/>
      <c r="AX1290" s="42"/>
      <c r="AY1290" s="42"/>
      <c r="AZ1290" s="42"/>
      <c r="BA1290" s="42"/>
      <c r="BB1290" s="42"/>
      <c r="BC1290" s="42"/>
      <c r="BD1290" s="42"/>
      <c r="BE1290" s="42"/>
      <c r="BF1290" s="42"/>
      <c r="BG1290" s="42"/>
    </row>
    <row r="1291" spans="1:62" ht="10.35" customHeight="1" x14ac:dyDescent="0.15">
      <c r="A1291" s="51" t="s">
        <v>485</v>
      </c>
      <c r="B1291" s="42"/>
      <c r="C1291" s="42"/>
      <c r="D1291" s="42"/>
      <c r="E1291" s="42"/>
      <c r="F1291" s="42"/>
      <c r="G1291" s="42"/>
      <c r="H1291" s="42"/>
      <c r="I1291" s="42"/>
      <c r="J1291" s="42"/>
      <c r="K1291" s="42"/>
      <c r="L1291" s="42"/>
      <c r="M1291" s="42"/>
      <c r="N1291" s="42"/>
      <c r="O1291" s="42"/>
      <c r="P1291" s="42"/>
      <c r="Q1291" s="42"/>
      <c r="R1291" s="42"/>
      <c r="S1291" s="42"/>
      <c r="T1291" s="42"/>
      <c r="U1291" s="42"/>
      <c r="V1291" s="42"/>
      <c r="W1291" s="42"/>
      <c r="X1291" s="42"/>
      <c r="Y1291" s="42"/>
      <c r="Z1291" s="42"/>
      <c r="AA1291" s="42"/>
      <c r="AB1291" s="42"/>
      <c r="AC1291" s="42"/>
      <c r="AD1291" s="42"/>
      <c r="AE1291" s="42"/>
      <c r="AF1291" s="42"/>
      <c r="AG1291" s="42"/>
      <c r="AH1291" s="42"/>
      <c r="AI1291" s="42"/>
      <c r="AJ1291" s="42"/>
      <c r="AK1291" s="42"/>
      <c r="AL1291" s="42"/>
      <c r="AM1291" s="42"/>
      <c r="AN1291" s="42"/>
      <c r="AO1291" s="42"/>
      <c r="AP1291" s="42"/>
      <c r="AQ1291" s="42"/>
      <c r="AR1291" s="42"/>
      <c r="AS1291" s="42"/>
      <c r="AT1291" s="42"/>
      <c r="AU1291" s="42"/>
      <c r="AV1291" s="42"/>
      <c r="AW1291" s="42"/>
      <c r="AX1291" s="42"/>
      <c r="AY1291" s="42"/>
      <c r="AZ1291" s="42"/>
      <c r="BA1291" s="42"/>
      <c r="BB1291" s="42"/>
      <c r="BC1291" s="42"/>
      <c r="BD1291" s="42"/>
      <c r="BE1291" s="42"/>
      <c r="BF1291" s="42"/>
      <c r="BG1291" s="42"/>
    </row>
    <row r="1292" spans="1:62" ht="10.35" customHeight="1" x14ac:dyDescent="0.15">
      <c r="A1292" s="51" t="s">
        <v>187</v>
      </c>
      <c r="B1292" s="42"/>
      <c r="C1292" s="42"/>
      <c r="D1292" s="42"/>
      <c r="E1292" s="42"/>
      <c r="F1292" s="42"/>
      <c r="G1292" s="42"/>
      <c r="H1292" s="42"/>
      <c r="I1292" s="42"/>
      <c r="J1292" s="42"/>
      <c r="K1292" s="42"/>
      <c r="L1292" s="42"/>
      <c r="M1292" s="42"/>
      <c r="N1292" s="42"/>
      <c r="O1292" s="42"/>
      <c r="P1292" s="42"/>
      <c r="Q1292" s="42"/>
      <c r="R1292" s="42"/>
      <c r="S1292" s="42"/>
      <c r="T1292" s="42"/>
      <c r="U1292" s="42"/>
      <c r="V1292" s="42"/>
      <c r="W1292" s="42"/>
      <c r="X1292" s="42"/>
      <c r="Y1292" s="42"/>
      <c r="Z1292" s="42"/>
      <c r="AA1292" s="42"/>
      <c r="AB1292" s="42"/>
      <c r="AC1292" s="42"/>
      <c r="AD1292" s="42"/>
      <c r="AE1292" s="42"/>
      <c r="AF1292" s="42"/>
      <c r="AG1292" s="42"/>
      <c r="AH1292" s="42"/>
      <c r="AI1292" s="42"/>
      <c r="AJ1292" s="42"/>
      <c r="AK1292" s="42"/>
      <c r="AL1292" s="42"/>
      <c r="AM1292" s="42"/>
      <c r="AN1292" s="42"/>
      <c r="AO1292" s="42"/>
      <c r="AP1292" s="42"/>
      <c r="AQ1292" s="42"/>
      <c r="AR1292" s="42"/>
      <c r="AS1292" s="42"/>
      <c r="AT1292" s="42"/>
      <c r="AU1292" s="42"/>
      <c r="AV1292" s="42"/>
      <c r="AW1292" s="42"/>
      <c r="AX1292" s="42"/>
      <c r="AY1292" s="42"/>
      <c r="AZ1292" s="42"/>
      <c r="BA1292" s="42"/>
      <c r="BB1292" s="42"/>
      <c r="BC1292" s="42"/>
      <c r="BD1292" s="42"/>
      <c r="BE1292" s="42"/>
      <c r="BF1292" s="42"/>
      <c r="BG1292" s="42"/>
    </row>
    <row r="1293" spans="1:62" ht="9.9499999999999993" customHeight="1" x14ac:dyDescent="0.15">
      <c r="A1293" s="40" t="s">
        <v>482</v>
      </c>
      <c r="B1293" s="42"/>
      <c r="C1293" s="42"/>
      <c r="D1293" s="42"/>
      <c r="E1293" s="42"/>
      <c r="F1293" s="42"/>
      <c r="G1293" s="42"/>
      <c r="H1293" s="42"/>
      <c r="I1293" s="42"/>
      <c r="J1293" s="42"/>
      <c r="K1293" s="42"/>
      <c r="L1293" s="42"/>
      <c r="M1293" s="42"/>
      <c r="N1293" s="42"/>
      <c r="O1293" s="42"/>
      <c r="P1293" s="42"/>
      <c r="Q1293" s="42"/>
      <c r="R1293" s="42"/>
      <c r="S1293" s="42"/>
      <c r="T1293" s="42"/>
      <c r="U1293" s="42"/>
      <c r="V1293" s="42"/>
      <c r="W1293" s="42"/>
      <c r="X1293" s="42"/>
      <c r="Y1293" s="42"/>
      <c r="Z1293" s="42"/>
      <c r="AA1293" s="41"/>
      <c r="AB1293" s="42"/>
      <c r="AC1293" s="42"/>
      <c r="AD1293" s="42"/>
      <c r="AE1293" s="41"/>
      <c r="AF1293" s="42"/>
      <c r="AG1293" s="42"/>
      <c r="AH1293" s="42"/>
      <c r="AI1293" s="42"/>
      <c r="AJ1293" s="42"/>
      <c r="AK1293" s="42"/>
      <c r="AL1293" s="42"/>
      <c r="AM1293" s="42"/>
      <c r="AN1293" s="42"/>
      <c r="AO1293" s="42"/>
      <c r="AP1293" s="42"/>
      <c r="AQ1293" s="42"/>
      <c r="AR1293" s="42"/>
      <c r="AS1293" s="42"/>
      <c r="AT1293" s="42"/>
      <c r="AU1293" s="42"/>
      <c r="AV1293" s="42"/>
      <c r="AW1293" s="42"/>
      <c r="AX1293" s="42"/>
      <c r="AY1293" s="42"/>
      <c r="AZ1293" s="42"/>
      <c r="BA1293" s="42"/>
      <c r="BB1293" s="42"/>
      <c r="BC1293" s="42"/>
      <c r="BD1293" s="42"/>
      <c r="BE1293" s="42"/>
      <c r="BF1293" s="42"/>
      <c r="BG1293" s="42"/>
    </row>
    <row r="1294" spans="1:62" ht="9.9499999999999993" customHeight="1" x14ac:dyDescent="0.15">
      <c r="A1294" s="40"/>
      <c r="B1294" s="42"/>
      <c r="C1294" s="42"/>
      <c r="D1294" s="42"/>
      <c r="E1294" s="42"/>
      <c r="F1294" s="42"/>
      <c r="G1294" s="42"/>
      <c r="H1294" s="42"/>
      <c r="I1294" s="42"/>
      <c r="J1294" s="42"/>
      <c r="K1294" s="42"/>
      <c r="L1294" s="42"/>
      <c r="M1294" s="42"/>
      <c r="N1294" s="42"/>
      <c r="O1294" s="42"/>
      <c r="P1294" s="42"/>
      <c r="Q1294" s="42"/>
      <c r="R1294" s="42"/>
      <c r="S1294" s="42"/>
      <c r="T1294" s="42"/>
      <c r="U1294" s="42"/>
      <c r="V1294" s="42"/>
      <c r="W1294" s="42"/>
      <c r="X1294" s="42"/>
      <c r="Y1294" s="42"/>
      <c r="Z1294" s="42"/>
      <c r="AA1294" s="41"/>
      <c r="AB1294" s="42"/>
      <c r="AC1294" s="42"/>
      <c r="AD1294" s="42"/>
      <c r="AE1294" s="41"/>
      <c r="AF1294" s="42"/>
      <c r="AG1294" s="42"/>
      <c r="AH1294" s="42"/>
      <c r="AI1294" s="42"/>
      <c r="AJ1294" s="42"/>
      <c r="AK1294" s="42"/>
      <c r="AL1294" s="42"/>
      <c r="AM1294" s="42"/>
      <c r="AN1294" s="42"/>
      <c r="AO1294" s="42"/>
      <c r="AP1294" s="42"/>
      <c r="AQ1294" s="42"/>
      <c r="AR1294" s="42"/>
      <c r="AS1294" s="42"/>
      <c r="AT1294" s="42"/>
      <c r="AU1294" s="42"/>
      <c r="AV1294" s="42"/>
      <c r="AW1294" s="42"/>
      <c r="AX1294" s="42"/>
      <c r="AY1294" s="42"/>
      <c r="AZ1294" s="42"/>
      <c r="BA1294" s="42"/>
      <c r="BB1294" s="42"/>
      <c r="BC1294" s="42"/>
      <c r="BD1294" s="42"/>
      <c r="BE1294" s="42"/>
      <c r="BF1294" s="42"/>
      <c r="BG1294" s="42"/>
    </row>
    <row r="1295" spans="1:62" ht="9.9499999999999993" customHeight="1" x14ac:dyDescent="0.15">
      <c r="A1295" s="42"/>
      <c r="B1295" s="42"/>
      <c r="C1295" s="42"/>
      <c r="D1295" s="42"/>
      <c r="E1295" s="42"/>
      <c r="F1295" s="42"/>
      <c r="G1295" s="42"/>
      <c r="H1295" s="42"/>
      <c r="I1295" s="42"/>
      <c r="J1295" s="42"/>
      <c r="K1295" s="42"/>
      <c r="L1295" s="42"/>
      <c r="M1295" s="42"/>
      <c r="N1295" s="42"/>
      <c r="O1295" s="42"/>
      <c r="P1295" s="42"/>
      <c r="Q1295" s="42"/>
      <c r="R1295" s="42"/>
      <c r="S1295" s="42"/>
      <c r="T1295" s="42"/>
      <c r="U1295" s="42"/>
      <c r="V1295" s="42"/>
      <c r="W1295" s="42"/>
      <c r="X1295" s="42"/>
      <c r="Y1295" s="42"/>
      <c r="Z1295" s="42"/>
      <c r="AA1295" s="42"/>
      <c r="AB1295" s="42"/>
      <c r="AC1295" s="42"/>
      <c r="AD1295" s="42"/>
      <c r="AE1295" s="42"/>
      <c r="AF1295" s="42"/>
      <c r="AG1295" s="42"/>
      <c r="AH1295" s="42"/>
      <c r="AI1295" s="42"/>
      <c r="AJ1295" s="42"/>
      <c r="AK1295" s="42"/>
      <c r="AL1295" s="42"/>
      <c r="AM1295" s="42"/>
      <c r="AN1295" s="42"/>
      <c r="AO1295" s="42"/>
      <c r="AP1295" s="42"/>
      <c r="AQ1295" s="42"/>
      <c r="AR1295" s="42"/>
      <c r="AS1295" s="42"/>
      <c r="AT1295" s="42"/>
      <c r="AU1295" s="42"/>
      <c r="AV1295" s="42"/>
      <c r="AW1295" s="42"/>
      <c r="AX1295" s="42"/>
      <c r="AY1295" s="42"/>
      <c r="AZ1295" s="42"/>
      <c r="BA1295" s="42"/>
      <c r="BB1295" s="42"/>
      <c r="BC1295" s="42"/>
      <c r="BD1295" s="42"/>
      <c r="BE1295" s="42"/>
      <c r="BF1295" s="42"/>
      <c r="BG1295" s="42"/>
    </row>
    <row r="1296" spans="1:62" ht="9.9499999999999993" customHeight="1" x14ac:dyDescent="0.15">
      <c r="A1296" s="41"/>
      <c r="B1296" s="41"/>
      <c r="C1296" s="41"/>
      <c r="D1296" s="41"/>
      <c r="E1296" s="41"/>
      <c r="F1296" s="41"/>
      <c r="G1296" s="41"/>
      <c r="H1296" s="41"/>
      <c r="I1296" s="41"/>
      <c r="J1296" s="41"/>
      <c r="K1296" s="41"/>
      <c r="L1296" s="41"/>
      <c r="M1296" s="41"/>
      <c r="N1296" s="1705" t="s">
        <v>198</v>
      </c>
      <c r="O1296" s="1706"/>
      <c r="P1296" s="1706"/>
      <c r="Q1296" s="1706"/>
      <c r="R1296" s="1706"/>
      <c r="S1296" s="1706"/>
      <c r="T1296" s="1706"/>
      <c r="U1296" s="1706"/>
      <c r="V1296" s="1706"/>
      <c r="W1296" s="1706"/>
      <c r="X1296" s="1706"/>
      <c r="Y1296" s="1706"/>
      <c r="Z1296" s="1706"/>
      <c r="AA1296" s="1706"/>
      <c r="AB1296" s="1706"/>
      <c r="AC1296" s="1706"/>
      <c r="AD1296" s="1706"/>
      <c r="AE1296" s="1706"/>
      <c r="AF1296" s="1706"/>
      <c r="AG1296" s="1706"/>
      <c r="AH1296" s="1706"/>
      <c r="AI1296" s="1706"/>
      <c r="AJ1296" s="1706"/>
      <c r="AK1296" s="1706"/>
      <c r="AL1296" s="1706"/>
      <c r="AM1296" s="1706"/>
      <c r="AN1296" s="1706"/>
      <c r="AO1296" s="1706"/>
      <c r="AP1296" s="1706"/>
      <c r="AQ1296" s="1706"/>
      <c r="AR1296" s="1706"/>
      <c r="AS1296" s="1706"/>
      <c r="AT1296" s="1706"/>
      <c r="AU1296" s="1706"/>
      <c r="AV1296" s="42"/>
      <c r="AW1296" s="42"/>
      <c r="AX1296" s="42"/>
      <c r="AY1296" s="42"/>
      <c r="AZ1296" s="42"/>
      <c r="BA1296" s="42"/>
      <c r="BB1296" s="42"/>
      <c r="BC1296" s="42"/>
      <c r="BD1296" s="42"/>
      <c r="BE1296" s="42"/>
      <c r="BF1296" s="42"/>
      <c r="BG1296" s="42"/>
    </row>
    <row r="1297" spans="1:62" ht="9.9499999999999993" customHeight="1" x14ac:dyDescent="0.15">
      <c r="A1297" s="41"/>
      <c r="B1297" s="41"/>
      <c r="C1297" s="41"/>
      <c r="D1297" s="41"/>
      <c r="E1297" s="41"/>
      <c r="F1297" s="41"/>
      <c r="G1297" s="41"/>
      <c r="H1297" s="41"/>
      <c r="I1297" s="41"/>
      <c r="J1297" s="41"/>
      <c r="K1297" s="41"/>
      <c r="L1297" s="41"/>
      <c r="M1297" s="41"/>
      <c r="N1297" s="1706"/>
      <c r="O1297" s="1706"/>
      <c r="P1297" s="1706"/>
      <c r="Q1297" s="1706"/>
      <c r="R1297" s="1706"/>
      <c r="S1297" s="1706"/>
      <c r="T1297" s="1706"/>
      <c r="U1297" s="1706"/>
      <c r="V1297" s="1706"/>
      <c r="W1297" s="1706"/>
      <c r="X1297" s="1706"/>
      <c r="Y1297" s="1706"/>
      <c r="Z1297" s="1706"/>
      <c r="AA1297" s="1706"/>
      <c r="AB1297" s="1706"/>
      <c r="AC1297" s="1706"/>
      <c r="AD1297" s="1706"/>
      <c r="AE1297" s="1706"/>
      <c r="AF1297" s="1706"/>
      <c r="AG1297" s="1706"/>
      <c r="AH1297" s="1706"/>
      <c r="AI1297" s="1706"/>
      <c r="AJ1297" s="1706"/>
      <c r="AK1297" s="1706"/>
      <c r="AL1297" s="1706"/>
      <c r="AM1297" s="1706"/>
      <c r="AN1297" s="1706"/>
      <c r="AO1297" s="1706"/>
      <c r="AP1297" s="1706"/>
      <c r="AQ1297" s="1706"/>
      <c r="AR1297" s="1706"/>
      <c r="AS1297" s="1706"/>
      <c r="AT1297" s="1706"/>
      <c r="AU1297" s="1706"/>
      <c r="AV1297" s="42"/>
      <c r="AW1297" s="42"/>
      <c r="AX1297" s="42"/>
      <c r="AY1297" s="42"/>
      <c r="AZ1297" s="42"/>
      <c r="BA1297" s="42"/>
      <c r="BB1297" s="42"/>
      <c r="BC1297" s="42"/>
      <c r="BD1297" s="42"/>
      <c r="BE1297" s="42"/>
      <c r="BF1297" s="42"/>
      <c r="BG1297" s="42"/>
    </row>
    <row r="1298" spans="1:62" ht="9.9499999999999993" customHeight="1" x14ac:dyDescent="0.15">
      <c r="A1298" s="41"/>
      <c r="B1298" s="41"/>
      <c r="C1298" s="41"/>
      <c r="D1298" s="41"/>
      <c r="E1298" s="41"/>
      <c r="F1298" s="41"/>
      <c r="G1298" s="41"/>
      <c r="H1298" s="41"/>
      <c r="I1298" s="41"/>
      <c r="J1298" s="41"/>
      <c r="K1298" s="41"/>
      <c r="L1298" s="41"/>
      <c r="M1298" s="41"/>
      <c r="N1298" s="41"/>
      <c r="O1298" s="41"/>
      <c r="P1298" s="41"/>
      <c r="Q1298" s="41"/>
      <c r="R1298" s="41"/>
      <c r="S1298" s="41"/>
      <c r="T1298" s="41"/>
      <c r="U1298" s="41"/>
      <c r="V1298" s="41"/>
      <c r="W1298" s="41"/>
      <c r="X1298" s="41"/>
      <c r="Y1298" s="41"/>
      <c r="Z1298" s="41"/>
      <c r="AA1298" s="41"/>
      <c r="AB1298" s="41"/>
      <c r="AC1298" s="41"/>
      <c r="AD1298" s="41"/>
      <c r="AE1298" s="41"/>
      <c r="AF1298" s="41"/>
      <c r="AG1298" s="41"/>
      <c r="AH1298" s="41"/>
      <c r="AI1298" s="41"/>
      <c r="AJ1298" s="41"/>
      <c r="AK1298" s="41"/>
      <c r="AL1298" s="41"/>
      <c r="AM1298" s="41"/>
      <c r="AN1298" s="41"/>
      <c r="AO1298" s="41"/>
      <c r="AP1298" s="41"/>
      <c r="AQ1298" s="42"/>
      <c r="AR1298" s="42"/>
      <c r="AS1298" s="42"/>
      <c r="AT1298" s="42"/>
      <c r="AU1298" s="42"/>
      <c r="AV1298" s="42"/>
      <c r="AW1298" s="42"/>
      <c r="AX1298" s="42"/>
      <c r="AY1298" s="42"/>
      <c r="AZ1298" s="42"/>
      <c r="BA1298" s="42"/>
      <c r="BB1298" s="214" t="s">
        <v>121</v>
      </c>
      <c r="BC1298" s="42"/>
      <c r="BD1298" s="42"/>
      <c r="BE1298" s="42"/>
      <c r="BF1298" s="42"/>
      <c r="BG1298" s="42"/>
    </row>
    <row r="1299" spans="1:62" ht="12" customHeight="1" x14ac:dyDescent="0.15">
      <c r="A1299" s="1399" t="s">
        <v>483</v>
      </c>
      <c r="B1299" s="1400"/>
      <c r="C1299" s="1400"/>
      <c r="D1299" s="1400"/>
      <c r="E1299" s="1400"/>
      <c r="F1299" s="1400"/>
      <c r="G1299" s="1400"/>
      <c r="H1299" s="1400"/>
      <c r="I1299" s="1400"/>
      <c r="J1299" s="1400"/>
      <c r="K1299" s="1400"/>
      <c r="L1299" s="1400"/>
      <c r="M1299" s="1400"/>
      <c r="N1299" s="1401"/>
      <c r="O1299" s="1710">
        <f>IF(ISBLANK('報告書(１葉)'!AH11)," ",'報告書(１葉)'!AH11)</f>
        <v>0</v>
      </c>
      <c r="P1299" s="1711"/>
      <c r="Q1299" s="1711"/>
      <c r="R1299" s="1711"/>
      <c r="S1299" s="1711"/>
      <c r="T1299" s="1711"/>
      <c r="U1299" s="1711"/>
      <c r="V1299" s="1711"/>
      <c r="W1299" s="1711"/>
      <c r="X1299" s="1711"/>
      <c r="Y1299" s="1711"/>
      <c r="Z1299" s="1711"/>
      <c r="AA1299" s="1711"/>
      <c r="AB1299" s="1711"/>
      <c r="AC1299" s="1711"/>
      <c r="AD1299" s="1711"/>
      <c r="AE1299" s="1711"/>
      <c r="AF1299" s="1711"/>
      <c r="AG1299" s="1711"/>
      <c r="AH1299" s="1711"/>
      <c r="AI1299" s="1711"/>
      <c r="AJ1299" s="1711"/>
      <c r="AK1299" s="1711"/>
      <c r="AL1299" s="1711"/>
      <c r="AM1299" s="1711"/>
      <c r="AN1299" s="1711"/>
      <c r="AO1299" s="1711"/>
      <c r="AP1299" s="1711"/>
      <c r="AQ1299" s="1711"/>
      <c r="AR1299" s="1711"/>
      <c r="AS1299" s="1711"/>
      <c r="AT1299" s="1711"/>
      <c r="AU1299" s="1711"/>
      <c r="AV1299" s="1711"/>
      <c r="AW1299" s="1711"/>
      <c r="AX1299" s="1711"/>
      <c r="AY1299" s="1711"/>
      <c r="AZ1299" s="1711"/>
      <c r="BA1299" s="1711"/>
      <c r="BB1299" s="1711"/>
      <c r="BC1299" s="1711"/>
      <c r="BD1299" s="1711"/>
      <c r="BE1299" s="1711"/>
      <c r="BF1299" s="1712"/>
      <c r="BG1299" s="42"/>
    </row>
    <row r="1300" spans="1:62" ht="12" customHeight="1" x14ac:dyDescent="0.15">
      <c r="A1300" s="1402"/>
      <c r="B1300" s="1403"/>
      <c r="C1300" s="1403"/>
      <c r="D1300" s="1403"/>
      <c r="E1300" s="1403"/>
      <c r="F1300" s="1403"/>
      <c r="G1300" s="1403"/>
      <c r="H1300" s="1403"/>
      <c r="I1300" s="1403"/>
      <c r="J1300" s="1403"/>
      <c r="K1300" s="1403"/>
      <c r="L1300" s="1403"/>
      <c r="M1300" s="1403"/>
      <c r="N1300" s="1404"/>
      <c r="O1300" s="1713"/>
      <c r="P1300" s="1714"/>
      <c r="Q1300" s="1714"/>
      <c r="R1300" s="1714"/>
      <c r="S1300" s="1714"/>
      <c r="T1300" s="1714"/>
      <c r="U1300" s="1714"/>
      <c r="V1300" s="1714"/>
      <c r="W1300" s="1714"/>
      <c r="X1300" s="1714"/>
      <c r="Y1300" s="1714"/>
      <c r="Z1300" s="1714"/>
      <c r="AA1300" s="1714"/>
      <c r="AB1300" s="1714"/>
      <c r="AC1300" s="1714"/>
      <c r="AD1300" s="1714"/>
      <c r="AE1300" s="1714"/>
      <c r="AF1300" s="1714"/>
      <c r="AG1300" s="1714"/>
      <c r="AH1300" s="1714"/>
      <c r="AI1300" s="1714"/>
      <c r="AJ1300" s="1714"/>
      <c r="AK1300" s="1714"/>
      <c r="AL1300" s="1714"/>
      <c r="AM1300" s="1714"/>
      <c r="AN1300" s="1714"/>
      <c r="AO1300" s="1714"/>
      <c r="AP1300" s="1714"/>
      <c r="AQ1300" s="1714"/>
      <c r="AR1300" s="1714"/>
      <c r="AS1300" s="1714"/>
      <c r="AT1300" s="1714"/>
      <c r="AU1300" s="1714"/>
      <c r="AV1300" s="1714"/>
      <c r="AW1300" s="1714"/>
      <c r="AX1300" s="1714"/>
      <c r="AY1300" s="1714"/>
      <c r="AZ1300" s="1714"/>
      <c r="BA1300" s="1714"/>
      <c r="BB1300" s="1714"/>
      <c r="BC1300" s="1714"/>
      <c r="BD1300" s="1714"/>
      <c r="BE1300" s="1714"/>
      <c r="BF1300" s="1715"/>
      <c r="BG1300" s="42"/>
    </row>
    <row r="1301" spans="1:62" ht="12" customHeight="1" x14ac:dyDescent="0.15">
      <c r="A1301" s="1707"/>
      <c r="B1301" s="1708"/>
      <c r="C1301" s="1708"/>
      <c r="D1301" s="1708"/>
      <c r="E1301" s="1708"/>
      <c r="F1301" s="1708"/>
      <c r="G1301" s="1708"/>
      <c r="H1301" s="1708"/>
      <c r="I1301" s="1708"/>
      <c r="J1301" s="1708"/>
      <c r="K1301" s="1708"/>
      <c r="L1301" s="1708"/>
      <c r="M1301" s="1708"/>
      <c r="N1301" s="1709"/>
      <c r="O1301" s="1716"/>
      <c r="P1301" s="1717"/>
      <c r="Q1301" s="1717"/>
      <c r="R1301" s="1717"/>
      <c r="S1301" s="1717"/>
      <c r="T1301" s="1717"/>
      <c r="U1301" s="1717"/>
      <c r="V1301" s="1717"/>
      <c r="W1301" s="1717"/>
      <c r="X1301" s="1717"/>
      <c r="Y1301" s="1717"/>
      <c r="Z1301" s="1717"/>
      <c r="AA1301" s="1717"/>
      <c r="AB1301" s="1717"/>
      <c r="AC1301" s="1717"/>
      <c r="AD1301" s="1717"/>
      <c r="AE1301" s="1717"/>
      <c r="AF1301" s="1717"/>
      <c r="AG1301" s="1717"/>
      <c r="AH1301" s="1717"/>
      <c r="AI1301" s="1717"/>
      <c r="AJ1301" s="1717"/>
      <c r="AK1301" s="1717"/>
      <c r="AL1301" s="1717"/>
      <c r="AM1301" s="1717"/>
      <c r="AN1301" s="1717"/>
      <c r="AO1301" s="1717"/>
      <c r="AP1301" s="1717"/>
      <c r="AQ1301" s="1717"/>
      <c r="AR1301" s="1717"/>
      <c r="AS1301" s="1717"/>
      <c r="AT1301" s="1717"/>
      <c r="AU1301" s="1717"/>
      <c r="AV1301" s="1717"/>
      <c r="AW1301" s="1717"/>
      <c r="AX1301" s="1717"/>
      <c r="AY1301" s="1717"/>
      <c r="AZ1301" s="1717"/>
      <c r="BA1301" s="1717"/>
      <c r="BB1301" s="1717"/>
      <c r="BC1301" s="1717"/>
      <c r="BD1301" s="1717"/>
      <c r="BE1301" s="1717"/>
      <c r="BF1301" s="1718"/>
      <c r="BG1301" s="42"/>
    </row>
    <row r="1302" spans="1:62" ht="8.4499999999999993" customHeight="1" x14ac:dyDescent="0.15">
      <c r="A1302" s="1719" t="s">
        <v>484</v>
      </c>
      <c r="B1302" s="1575"/>
      <c r="C1302" s="1575"/>
      <c r="D1302" s="1575"/>
      <c r="E1302" s="1575"/>
      <c r="F1302" s="1575"/>
      <c r="G1302" s="1575"/>
      <c r="H1302" s="1575"/>
      <c r="I1302" s="1575"/>
      <c r="J1302" s="1575"/>
      <c r="K1302" s="1575"/>
      <c r="L1302" s="1575"/>
      <c r="M1302" s="1575"/>
      <c r="N1302" s="1576"/>
      <c r="O1302" s="1574" t="s">
        <v>372</v>
      </c>
      <c r="P1302" s="1575"/>
      <c r="Q1302" s="1575"/>
      <c r="R1302" s="1575"/>
      <c r="S1302" s="1575"/>
      <c r="T1302" s="1575"/>
      <c r="U1302" s="1575"/>
      <c r="V1302" s="1575"/>
      <c r="W1302" s="1575"/>
      <c r="X1302" s="1575"/>
      <c r="Y1302" s="1575"/>
      <c r="Z1302" s="1575"/>
      <c r="AA1302" s="1575"/>
      <c r="AB1302" s="1575"/>
      <c r="AC1302" s="1575"/>
      <c r="AD1302" s="1576"/>
      <c r="AE1302" s="1581" t="s">
        <v>478</v>
      </c>
      <c r="AF1302" s="1582"/>
      <c r="AG1302" s="1582"/>
      <c r="AH1302" s="1582"/>
      <c r="AI1302" s="1582"/>
      <c r="AJ1302" s="1582"/>
      <c r="AK1302" s="1582"/>
      <c r="AL1302" s="1582"/>
      <c r="AM1302" s="1582"/>
      <c r="AN1302" s="1582"/>
      <c r="AO1302" s="1582"/>
      <c r="AP1302" s="1582"/>
      <c r="AQ1302" s="1582"/>
      <c r="AR1302" s="1582"/>
      <c r="AS1302" s="1582"/>
      <c r="AT1302" s="1582"/>
      <c r="AU1302" s="1582"/>
      <c r="AV1302" s="1582"/>
      <c r="AW1302" s="1582"/>
      <c r="AX1302" s="1582"/>
      <c r="AY1302" s="1582"/>
      <c r="AZ1302" s="1582"/>
      <c r="BA1302" s="1582"/>
      <c r="BB1302" s="1582"/>
      <c r="BC1302" s="1582"/>
      <c r="BD1302" s="1582"/>
      <c r="BE1302" s="1582"/>
      <c r="BF1302" s="1583"/>
      <c r="BG1302" s="42"/>
    </row>
    <row r="1303" spans="1:62" ht="8.4499999999999993" customHeight="1" x14ac:dyDescent="0.15">
      <c r="A1303" s="1720"/>
      <c r="B1303" s="1422"/>
      <c r="C1303" s="1422"/>
      <c r="D1303" s="1422"/>
      <c r="E1303" s="1422"/>
      <c r="F1303" s="1422"/>
      <c r="G1303" s="1422"/>
      <c r="H1303" s="1422"/>
      <c r="I1303" s="1422"/>
      <c r="J1303" s="1422"/>
      <c r="K1303" s="1422"/>
      <c r="L1303" s="1422"/>
      <c r="M1303" s="1422"/>
      <c r="N1303" s="1577"/>
      <c r="O1303" s="1421"/>
      <c r="P1303" s="1422"/>
      <c r="Q1303" s="1422"/>
      <c r="R1303" s="1422"/>
      <c r="S1303" s="1422"/>
      <c r="T1303" s="1422"/>
      <c r="U1303" s="1422"/>
      <c r="V1303" s="1422"/>
      <c r="W1303" s="1422"/>
      <c r="X1303" s="1422"/>
      <c r="Y1303" s="1422"/>
      <c r="Z1303" s="1422"/>
      <c r="AA1303" s="1422"/>
      <c r="AB1303" s="1422"/>
      <c r="AC1303" s="1422"/>
      <c r="AD1303" s="1577"/>
      <c r="AE1303" s="1584"/>
      <c r="AF1303" s="1585"/>
      <c r="AG1303" s="1585"/>
      <c r="AH1303" s="1585"/>
      <c r="AI1303" s="1585"/>
      <c r="AJ1303" s="1585"/>
      <c r="AK1303" s="1585"/>
      <c r="AL1303" s="1585"/>
      <c r="AM1303" s="1585"/>
      <c r="AN1303" s="1585"/>
      <c r="AO1303" s="1585"/>
      <c r="AP1303" s="1585"/>
      <c r="AQ1303" s="1585"/>
      <c r="AR1303" s="1585"/>
      <c r="AS1303" s="1585"/>
      <c r="AT1303" s="1585"/>
      <c r="AU1303" s="1585"/>
      <c r="AV1303" s="1585"/>
      <c r="AW1303" s="1585"/>
      <c r="AX1303" s="1585"/>
      <c r="AY1303" s="1585"/>
      <c r="AZ1303" s="1585"/>
      <c r="BA1303" s="1585"/>
      <c r="BB1303" s="1585"/>
      <c r="BC1303" s="1585"/>
      <c r="BD1303" s="1585"/>
      <c r="BE1303" s="1585"/>
      <c r="BF1303" s="1586"/>
      <c r="BG1303" s="42"/>
    </row>
    <row r="1304" spans="1:62" ht="8.4499999999999993" customHeight="1" x14ac:dyDescent="0.15">
      <c r="A1304" s="1721"/>
      <c r="B1304" s="1579"/>
      <c r="C1304" s="1579"/>
      <c r="D1304" s="1579"/>
      <c r="E1304" s="1579"/>
      <c r="F1304" s="1579"/>
      <c r="G1304" s="1579"/>
      <c r="H1304" s="1579"/>
      <c r="I1304" s="1579"/>
      <c r="J1304" s="1579"/>
      <c r="K1304" s="1579"/>
      <c r="L1304" s="1579"/>
      <c r="M1304" s="1579"/>
      <c r="N1304" s="1580"/>
      <c r="O1304" s="1421"/>
      <c r="P1304" s="1422"/>
      <c r="Q1304" s="1422"/>
      <c r="R1304" s="1422"/>
      <c r="S1304" s="1422"/>
      <c r="T1304" s="1422"/>
      <c r="U1304" s="1422"/>
      <c r="V1304" s="1422"/>
      <c r="W1304" s="1422"/>
      <c r="X1304" s="1422"/>
      <c r="Y1304" s="1422"/>
      <c r="Z1304" s="1422"/>
      <c r="AA1304" s="1422"/>
      <c r="AB1304" s="1422"/>
      <c r="AC1304" s="1422"/>
      <c r="AD1304" s="1577"/>
      <c r="AE1304" s="1587"/>
      <c r="AF1304" s="1588"/>
      <c r="AG1304" s="1588"/>
      <c r="AH1304" s="1588"/>
      <c r="AI1304" s="1588"/>
      <c r="AJ1304" s="1588"/>
      <c r="AK1304" s="1588"/>
      <c r="AL1304" s="1588"/>
      <c r="AM1304" s="1588"/>
      <c r="AN1304" s="1588"/>
      <c r="AO1304" s="1588"/>
      <c r="AP1304" s="1588"/>
      <c r="AQ1304" s="1588"/>
      <c r="AR1304" s="1588"/>
      <c r="AS1304" s="1588"/>
      <c r="AT1304" s="1588"/>
      <c r="AU1304" s="1588"/>
      <c r="AV1304" s="1588"/>
      <c r="AW1304" s="1588"/>
      <c r="AX1304" s="1588"/>
      <c r="AY1304" s="1588"/>
      <c r="AZ1304" s="1588"/>
      <c r="BA1304" s="1588"/>
      <c r="BB1304" s="1588"/>
      <c r="BC1304" s="1588"/>
      <c r="BD1304" s="1588"/>
      <c r="BE1304" s="1588"/>
      <c r="BF1304" s="1589"/>
      <c r="BG1304" s="42"/>
    </row>
    <row r="1305" spans="1:62" ht="12.95" customHeight="1" x14ac:dyDescent="0.15">
      <c r="A1305" s="1568" t="s">
        <v>470</v>
      </c>
      <c r="B1305" s="1569"/>
      <c r="C1305" s="1569"/>
      <c r="D1305" s="1569"/>
      <c r="E1305" s="1569"/>
      <c r="F1305" s="1569"/>
      <c r="G1305" s="1570"/>
      <c r="H1305" s="431" t="s">
        <v>472</v>
      </c>
      <c r="I1305" s="431"/>
      <c r="J1305" s="431"/>
      <c r="K1305" s="431"/>
      <c r="L1305" s="431"/>
      <c r="M1305" s="431"/>
      <c r="N1305" s="431"/>
      <c r="O1305" s="1578"/>
      <c r="P1305" s="1579"/>
      <c r="Q1305" s="1579"/>
      <c r="R1305" s="1579"/>
      <c r="S1305" s="1579"/>
      <c r="T1305" s="1579"/>
      <c r="U1305" s="1579"/>
      <c r="V1305" s="1579"/>
      <c r="W1305" s="1579"/>
      <c r="X1305" s="1579"/>
      <c r="Y1305" s="1579"/>
      <c r="Z1305" s="1579"/>
      <c r="AA1305" s="1579"/>
      <c r="AB1305" s="1579"/>
      <c r="AC1305" s="1579"/>
      <c r="AD1305" s="1580"/>
      <c r="AE1305" s="431" t="s">
        <v>167</v>
      </c>
      <c r="AF1305" s="431"/>
      <c r="AG1305" s="431"/>
      <c r="AH1305" s="431"/>
      <c r="AI1305" s="431"/>
      <c r="AJ1305" s="431"/>
      <c r="AK1305" s="431"/>
      <c r="AL1305" s="431" t="s">
        <v>473</v>
      </c>
      <c r="AM1305" s="431"/>
      <c r="AN1305" s="431"/>
      <c r="AO1305" s="431"/>
      <c r="AP1305" s="1571" t="s">
        <v>475</v>
      </c>
      <c r="AQ1305" s="1569"/>
      <c r="AR1305" s="1569"/>
      <c r="AS1305" s="1569"/>
      <c r="AT1305" s="1569"/>
      <c r="AU1305" s="1569"/>
      <c r="AV1305" s="1569"/>
      <c r="AW1305" s="1569"/>
      <c r="AX1305" s="1572"/>
      <c r="AY1305" s="1572"/>
      <c r="AZ1305" s="1572"/>
      <c r="BA1305" s="1572"/>
      <c r="BB1305" s="1572"/>
      <c r="BC1305" s="1572"/>
      <c r="BD1305" s="1572"/>
      <c r="BE1305" s="1572"/>
      <c r="BF1305" s="1573"/>
      <c r="BG1305" s="42"/>
    </row>
    <row r="1306" spans="1:62" ht="12.95" customHeight="1" x14ac:dyDescent="0.15">
      <c r="A1306" s="1641"/>
      <c r="B1306" s="1642"/>
      <c r="C1306" s="1642"/>
      <c r="D1306" s="1642"/>
      <c r="E1306" s="1642"/>
      <c r="F1306" s="1642"/>
      <c r="G1306" s="1642"/>
      <c r="H1306" s="963"/>
      <c r="I1306" s="964"/>
      <c r="J1306" s="964"/>
      <c r="K1306" s="964"/>
      <c r="L1306" s="964"/>
      <c r="M1306" s="964"/>
      <c r="N1306" s="965"/>
      <c r="O1306" s="1725"/>
      <c r="P1306" s="1725"/>
      <c r="Q1306" s="1725"/>
      <c r="R1306" s="1725"/>
      <c r="S1306" s="1725"/>
      <c r="T1306" s="1725"/>
      <c r="U1306" s="1725"/>
      <c r="V1306" s="1725"/>
      <c r="W1306" s="1725"/>
      <c r="X1306" s="1725"/>
      <c r="Y1306" s="1725"/>
      <c r="Z1306" s="1725"/>
      <c r="AA1306" s="1725"/>
      <c r="AB1306" s="1725"/>
      <c r="AC1306" s="1725"/>
      <c r="AD1306" s="1725"/>
      <c r="AE1306" s="1590"/>
      <c r="AF1306" s="1591"/>
      <c r="AG1306" s="1591"/>
      <c r="AH1306" s="1591"/>
      <c r="AI1306" s="1591"/>
      <c r="AJ1306" s="1591"/>
      <c r="AK1306" s="1591"/>
      <c r="AL1306" s="1592"/>
      <c r="AM1306" s="1593"/>
      <c r="AN1306" s="1593"/>
      <c r="AO1306" s="1594"/>
      <c r="AP1306" s="1595"/>
      <c r="AQ1306" s="1595"/>
      <c r="AR1306" s="1595"/>
      <c r="AS1306" s="1595"/>
      <c r="AT1306" s="1595"/>
      <c r="AU1306" s="1595"/>
      <c r="AV1306" s="1595"/>
      <c r="AW1306" s="1595"/>
      <c r="AX1306" s="238" t="s">
        <v>386</v>
      </c>
      <c r="AY1306" s="1595"/>
      <c r="AZ1306" s="1595"/>
      <c r="BA1306" s="1595"/>
      <c r="BB1306" s="1595"/>
      <c r="BC1306" s="1595"/>
      <c r="BD1306" s="1595"/>
      <c r="BE1306" s="1595"/>
      <c r="BF1306" s="1595"/>
      <c r="BG1306" s="45"/>
      <c r="BH1306" s="80"/>
      <c r="BI1306" s="80"/>
      <c r="BJ1306" s="80"/>
    </row>
    <row r="1307" spans="1:62" ht="12.95" customHeight="1" x14ac:dyDescent="0.15">
      <c r="A1307" s="1643"/>
      <c r="B1307" s="1644"/>
      <c r="C1307" s="1644"/>
      <c r="D1307" s="1644"/>
      <c r="E1307" s="1644"/>
      <c r="F1307" s="1644"/>
      <c r="G1307" s="1644"/>
      <c r="H1307" s="1722"/>
      <c r="I1307" s="1723"/>
      <c r="J1307" s="1723"/>
      <c r="K1307" s="1723"/>
      <c r="L1307" s="1723"/>
      <c r="M1307" s="1723"/>
      <c r="N1307" s="1724"/>
      <c r="O1307" s="1726"/>
      <c r="P1307" s="1726"/>
      <c r="Q1307" s="1726"/>
      <c r="R1307" s="1726"/>
      <c r="S1307" s="1726"/>
      <c r="T1307" s="1726"/>
      <c r="U1307" s="1726"/>
      <c r="V1307" s="1726"/>
      <c r="W1307" s="1726"/>
      <c r="X1307" s="1726"/>
      <c r="Y1307" s="1726"/>
      <c r="Z1307" s="1726"/>
      <c r="AA1307" s="1726"/>
      <c r="AB1307" s="1726"/>
      <c r="AC1307" s="1726"/>
      <c r="AD1307" s="1726"/>
      <c r="AE1307" s="1592"/>
      <c r="AF1307" s="1593"/>
      <c r="AG1307" s="1593"/>
      <c r="AH1307" s="1593"/>
      <c r="AI1307" s="1593"/>
      <c r="AJ1307" s="1593"/>
      <c r="AK1307" s="1593"/>
      <c r="AL1307" s="1592"/>
      <c r="AM1307" s="1593"/>
      <c r="AN1307" s="1593"/>
      <c r="AO1307" s="1594"/>
      <c r="AP1307" s="1595"/>
      <c r="AQ1307" s="1595"/>
      <c r="AR1307" s="1595"/>
      <c r="AS1307" s="1595"/>
      <c r="AT1307" s="1595"/>
      <c r="AU1307" s="1595"/>
      <c r="AV1307" s="1595"/>
      <c r="AW1307" s="1595"/>
      <c r="AX1307" s="238" t="s">
        <v>386</v>
      </c>
      <c r="AY1307" s="1595"/>
      <c r="AZ1307" s="1595"/>
      <c r="BA1307" s="1595"/>
      <c r="BB1307" s="1595"/>
      <c r="BC1307" s="1595"/>
      <c r="BD1307" s="1595"/>
      <c r="BE1307" s="1595"/>
      <c r="BF1307" s="1595"/>
      <c r="BG1307" s="45"/>
      <c r="BH1307" s="80"/>
      <c r="BI1307" s="80"/>
      <c r="BJ1307" s="80"/>
    </row>
    <row r="1308" spans="1:62" ht="12.95" customHeight="1" x14ac:dyDescent="0.15">
      <c r="A1308" s="1643"/>
      <c r="B1308" s="1644"/>
      <c r="C1308" s="1644"/>
      <c r="D1308" s="1644"/>
      <c r="E1308" s="1644"/>
      <c r="F1308" s="1644"/>
      <c r="G1308" s="1644"/>
      <c r="H1308" s="1722"/>
      <c r="I1308" s="1723"/>
      <c r="J1308" s="1723"/>
      <c r="K1308" s="1723"/>
      <c r="L1308" s="1723"/>
      <c r="M1308" s="1723"/>
      <c r="N1308" s="1724"/>
      <c r="O1308" s="1726"/>
      <c r="P1308" s="1726"/>
      <c r="Q1308" s="1726"/>
      <c r="R1308" s="1726"/>
      <c r="S1308" s="1726"/>
      <c r="T1308" s="1726"/>
      <c r="U1308" s="1726"/>
      <c r="V1308" s="1726"/>
      <c r="W1308" s="1726"/>
      <c r="X1308" s="1726"/>
      <c r="Y1308" s="1726"/>
      <c r="Z1308" s="1726"/>
      <c r="AA1308" s="1726"/>
      <c r="AB1308" s="1726"/>
      <c r="AC1308" s="1726"/>
      <c r="AD1308" s="1726"/>
      <c r="AE1308" s="1592"/>
      <c r="AF1308" s="1593"/>
      <c r="AG1308" s="1593"/>
      <c r="AH1308" s="1593"/>
      <c r="AI1308" s="1593"/>
      <c r="AJ1308" s="1593"/>
      <c r="AK1308" s="1593"/>
      <c r="AL1308" s="1592"/>
      <c r="AM1308" s="1593"/>
      <c r="AN1308" s="1593"/>
      <c r="AO1308" s="1594"/>
      <c r="AP1308" s="1595"/>
      <c r="AQ1308" s="1595"/>
      <c r="AR1308" s="1595"/>
      <c r="AS1308" s="1595"/>
      <c r="AT1308" s="1595"/>
      <c r="AU1308" s="1595"/>
      <c r="AV1308" s="1595"/>
      <c r="AW1308" s="1595"/>
      <c r="AX1308" s="238" t="s">
        <v>386</v>
      </c>
      <c r="AY1308" s="1595"/>
      <c r="AZ1308" s="1595"/>
      <c r="BA1308" s="1595"/>
      <c r="BB1308" s="1595"/>
      <c r="BC1308" s="1595"/>
      <c r="BD1308" s="1595"/>
      <c r="BE1308" s="1595"/>
      <c r="BF1308" s="1595"/>
      <c r="BG1308" s="45"/>
      <c r="BH1308" s="80"/>
      <c r="BI1308" s="80"/>
      <c r="BJ1308" s="80"/>
    </row>
    <row r="1309" spans="1:62" ht="12.95" customHeight="1" x14ac:dyDescent="0.15">
      <c r="A1309" s="1648"/>
      <c r="B1309" s="1649"/>
      <c r="C1309" s="1649"/>
      <c r="D1309" s="1649"/>
      <c r="E1309" s="1649"/>
      <c r="F1309" s="1649"/>
      <c r="G1309" s="1649"/>
      <c r="H1309" s="1722"/>
      <c r="I1309" s="1723"/>
      <c r="J1309" s="1723"/>
      <c r="K1309" s="1723"/>
      <c r="L1309" s="1723"/>
      <c r="M1309" s="1723"/>
      <c r="N1309" s="1724"/>
      <c r="O1309" s="1727"/>
      <c r="P1309" s="1727"/>
      <c r="Q1309" s="1727"/>
      <c r="R1309" s="1727"/>
      <c r="S1309" s="1727"/>
      <c r="T1309" s="1727"/>
      <c r="U1309" s="1727"/>
      <c r="V1309" s="1727"/>
      <c r="W1309" s="1727"/>
      <c r="X1309" s="1727"/>
      <c r="Y1309" s="1727"/>
      <c r="Z1309" s="1727"/>
      <c r="AA1309" s="1727"/>
      <c r="AB1309" s="1727"/>
      <c r="AC1309" s="1727"/>
      <c r="AD1309" s="1727"/>
      <c r="AE1309" s="1592"/>
      <c r="AF1309" s="1593"/>
      <c r="AG1309" s="1593"/>
      <c r="AH1309" s="1593"/>
      <c r="AI1309" s="1593"/>
      <c r="AJ1309" s="1593"/>
      <c r="AK1309" s="1593"/>
      <c r="AL1309" s="1592"/>
      <c r="AM1309" s="1593"/>
      <c r="AN1309" s="1593"/>
      <c r="AO1309" s="1594"/>
      <c r="AP1309" s="1595"/>
      <c r="AQ1309" s="1595"/>
      <c r="AR1309" s="1595"/>
      <c r="AS1309" s="1595"/>
      <c r="AT1309" s="1595"/>
      <c r="AU1309" s="1595"/>
      <c r="AV1309" s="1595"/>
      <c r="AW1309" s="1595"/>
      <c r="AX1309" s="238" t="s">
        <v>386</v>
      </c>
      <c r="AY1309" s="1595"/>
      <c r="AZ1309" s="1595"/>
      <c r="BA1309" s="1595"/>
      <c r="BB1309" s="1595"/>
      <c r="BC1309" s="1595"/>
      <c r="BD1309" s="1595"/>
      <c r="BE1309" s="1595"/>
      <c r="BF1309" s="1595"/>
      <c r="BG1309" s="45"/>
      <c r="BH1309" s="80"/>
      <c r="BI1309" s="80"/>
      <c r="BJ1309" s="80"/>
    </row>
    <row r="1310" spans="1:62" ht="12.95" customHeight="1" x14ac:dyDescent="0.15">
      <c r="A1310" s="1650"/>
      <c r="B1310" s="1651"/>
      <c r="C1310" s="1651"/>
      <c r="D1310" s="1651"/>
      <c r="E1310" s="1651"/>
      <c r="F1310" s="1651"/>
      <c r="G1310" s="1651"/>
      <c r="H1310" s="966"/>
      <c r="I1310" s="967"/>
      <c r="J1310" s="967"/>
      <c r="K1310" s="967"/>
      <c r="L1310" s="967"/>
      <c r="M1310" s="967"/>
      <c r="N1310" s="968"/>
      <c r="O1310" s="1728"/>
      <c r="P1310" s="1728"/>
      <c r="Q1310" s="1728"/>
      <c r="R1310" s="1728"/>
      <c r="S1310" s="1728"/>
      <c r="T1310" s="1728"/>
      <c r="U1310" s="1728"/>
      <c r="V1310" s="1728"/>
      <c r="W1310" s="1728"/>
      <c r="X1310" s="1728"/>
      <c r="Y1310" s="1728"/>
      <c r="Z1310" s="1728"/>
      <c r="AA1310" s="1728"/>
      <c r="AB1310" s="1728"/>
      <c r="AC1310" s="1728"/>
      <c r="AD1310" s="1728"/>
      <c r="AE1310" s="1592"/>
      <c r="AF1310" s="1593"/>
      <c r="AG1310" s="1593"/>
      <c r="AH1310" s="1593"/>
      <c r="AI1310" s="1593"/>
      <c r="AJ1310" s="1593"/>
      <c r="AK1310" s="1593"/>
      <c r="AL1310" s="1592"/>
      <c r="AM1310" s="1593"/>
      <c r="AN1310" s="1593"/>
      <c r="AO1310" s="1594"/>
      <c r="AP1310" s="1595"/>
      <c r="AQ1310" s="1595"/>
      <c r="AR1310" s="1595"/>
      <c r="AS1310" s="1595"/>
      <c r="AT1310" s="1595"/>
      <c r="AU1310" s="1595"/>
      <c r="AV1310" s="1595"/>
      <c r="AW1310" s="1595"/>
      <c r="AX1310" s="238" t="s">
        <v>386</v>
      </c>
      <c r="AY1310" s="1595"/>
      <c r="AZ1310" s="1595"/>
      <c r="BA1310" s="1595"/>
      <c r="BB1310" s="1595"/>
      <c r="BC1310" s="1595"/>
      <c r="BD1310" s="1595"/>
      <c r="BE1310" s="1595"/>
      <c r="BF1310" s="1595"/>
      <c r="BG1310" s="45"/>
      <c r="BH1310" s="80"/>
      <c r="BI1310" s="80"/>
      <c r="BJ1310" s="80"/>
    </row>
    <row r="1311" spans="1:62" ht="12.95" customHeight="1" x14ac:dyDescent="0.15">
      <c r="A1311" s="1641"/>
      <c r="B1311" s="1642"/>
      <c r="C1311" s="1642"/>
      <c r="D1311" s="1642"/>
      <c r="E1311" s="1642"/>
      <c r="F1311" s="1642"/>
      <c r="G1311" s="1642"/>
      <c r="H1311" s="963"/>
      <c r="I1311" s="964"/>
      <c r="J1311" s="964"/>
      <c r="K1311" s="964"/>
      <c r="L1311" s="964"/>
      <c r="M1311" s="964"/>
      <c r="N1311" s="965"/>
      <c r="O1311" s="1725"/>
      <c r="P1311" s="1725"/>
      <c r="Q1311" s="1725"/>
      <c r="R1311" s="1725"/>
      <c r="S1311" s="1725"/>
      <c r="T1311" s="1725"/>
      <c r="U1311" s="1725"/>
      <c r="V1311" s="1725"/>
      <c r="W1311" s="1725"/>
      <c r="X1311" s="1725"/>
      <c r="Y1311" s="1725"/>
      <c r="Z1311" s="1725"/>
      <c r="AA1311" s="1725"/>
      <c r="AB1311" s="1725"/>
      <c r="AC1311" s="1725"/>
      <c r="AD1311" s="1725"/>
      <c r="AE1311" s="1592"/>
      <c r="AF1311" s="1593"/>
      <c r="AG1311" s="1593"/>
      <c r="AH1311" s="1593"/>
      <c r="AI1311" s="1593"/>
      <c r="AJ1311" s="1593"/>
      <c r="AK1311" s="1594"/>
      <c r="AL1311" s="1592"/>
      <c r="AM1311" s="1593"/>
      <c r="AN1311" s="1593"/>
      <c r="AO1311" s="1594"/>
      <c r="AP1311" s="1595"/>
      <c r="AQ1311" s="1595"/>
      <c r="AR1311" s="1595"/>
      <c r="AS1311" s="1595"/>
      <c r="AT1311" s="1595"/>
      <c r="AU1311" s="1595"/>
      <c r="AV1311" s="1595"/>
      <c r="AW1311" s="1595"/>
      <c r="AX1311" s="238" t="s">
        <v>386</v>
      </c>
      <c r="AY1311" s="1595"/>
      <c r="AZ1311" s="1595"/>
      <c r="BA1311" s="1595"/>
      <c r="BB1311" s="1595"/>
      <c r="BC1311" s="1595"/>
      <c r="BD1311" s="1595"/>
      <c r="BE1311" s="1595"/>
      <c r="BF1311" s="1595"/>
      <c r="BG1311" s="45"/>
      <c r="BH1311" s="80"/>
      <c r="BI1311" s="80"/>
      <c r="BJ1311" s="80"/>
    </row>
    <row r="1312" spans="1:62" ht="12.95" customHeight="1" x14ac:dyDescent="0.15">
      <c r="A1312" s="1643"/>
      <c r="B1312" s="1644"/>
      <c r="C1312" s="1644"/>
      <c r="D1312" s="1644"/>
      <c r="E1312" s="1644"/>
      <c r="F1312" s="1644"/>
      <c r="G1312" s="1644"/>
      <c r="H1312" s="1722"/>
      <c r="I1312" s="1723"/>
      <c r="J1312" s="1723"/>
      <c r="K1312" s="1723"/>
      <c r="L1312" s="1723"/>
      <c r="M1312" s="1723"/>
      <c r="N1312" s="1724"/>
      <c r="O1312" s="1726"/>
      <c r="P1312" s="1726"/>
      <c r="Q1312" s="1726"/>
      <c r="R1312" s="1726"/>
      <c r="S1312" s="1726"/>
      <c r="T1312" s="1726"/>
      <c r="U1312" s="1726"/>
      <c r="V1312" s="1726"/>
      <c r="W1312" s="1726"/>
      <c r="X1312" s="1726"/>
      <c r="Y1312" s="1726"/>
      <c r="Z1312" s="1726"/>
      <c r="AA1312" s="1726"/>
      <c r="AB1312" s="1726"/>
      <c r="AC1312" s="1726"/>
      <c r="AD1312" s="1726"/>
      <c r="AE1312" s="1592"/>
      <c r="AF1312" s="1593"/>
      <c r="AG1312" s="1593"/>
      <c r="AH1312" s="1593"/>
      <c r="AI1312" s="1593"/>
      <c r="AJ1312" s="1593"/>
      <c r="AK1312" s="1594"/>
      <c r="AL1312" s="1592"/>
      <c r="AM1312" s="1593"/>
      <c r="AN1312" s="1593"/>
      <c r="AO1312" s="1594"/>
      <c r="AP1312" s="1595"/>
      <c r="AQ1312" s="1595"/>
      <c r="AR1312" s="1595"/>
      <c r="AS1312" s="1595"/>
      <c r="AT1312" s="1595"/>
      <c r="AU1312" s="1595"/>
      <c r="AV1312" s="1595"/>
      <c r="AW1312" s="1595"/>
      <c r="AX1312" s="238" t="s">
        <v>386</v>
      </c>
      <c r="AY1312" s="1595"/>
      <c r="AZ1312" s="1595"/>
      <c r="BA1312" s="1595"/>
      <c r="BB1312" s="1595"/>
      <c r="BC1312" s="1595"/>
      <c r="BD1312" s="1595"/>
      <c r="BE1312" s="1595"/>
      <c r="BF1312" s="1595"/>
      <c r="BG1312" s="45"/>
      <c r="BH1312" s="80"/>
      <c r="BI1312" s="80"/>
      <c r="BJ1312" s="80"/>
    </row>
    <row r="1313" spans="1:62" ht="12.95" customHeight="1" x14ac:dyDescent="0.15">
      <c r="A1313" s="1643"/>
      <c r="B1313" s="1644"/>
      <c r="C1313" s="1644"/>
      <c r="D1313" s="1644"/>
      <c r="E1313" s="1644"/>
      <c r="F1313" s="1644"/>
      <c r="G1313" s="1644"/>
      <c r="H1313" s="1722"/>
      <c r="I1313" s="1723"/>
      <c r="J1313" s="1723"/>
      <c r="K1313" s="1723"/>
      <c r="L1313" s="1723"/>
      <c r="M1313" s="1723"/>
      <c r="N1313" s="1724"/>
      <c r="O1313" s="1726"/>
      <c r="P1313" s="1726"/>
      <c r="Q1313" s="1726"/>
      <c r="R1313" s="1726"/>
      <c r="S1313" s="1726"/>
      <c r="T1313" s="1726"/>
      <c r="U1313" s="1726"/>
      <c r="V1313" s="1726"/>
      <c r="W1313" s="1726"/>
      <c r="X1313" s="1726"/>
      <c r="Y1313" s="1726"/>
      <c r="Z1313" s="1726"/>
      <c r="AA1313" s="1726"/>
      <c r="AB1313" s="1726"/>
      <c r="AC1313" s="1726"/>
      <c r="AD1313" s="1726"/>
      <c r="AE1313" s="1592"/>
      <c r="AF1313" s="1593"/>
      <c r="AG1313" s="1593"/>
      <c r="AH1313" s="1593"/>
      <c r="AI1313" s="1593"/>
      <c r="AJ1313" s="1593"/>
      <c r="AK1313" s="1594"/>
      <c r="AL1313" s="1592"/>
      <c r="AM1313" s="1593"/>
      <c r="AN1313" s="1593"/>
      <c r="AO1313" s="1594"/>
      <c r="AP1313" s="1595"/>
      <c r="AQ1313" s="1595"/>
      <c r="AR1313" s="1595"/>
      <c r="AS1313" s="1595"/>
      <c r="AT1313" s="1595"/>
      <c r="AU1313" s="1595"/>
      <c r="AV1313" s="1595"/>
      <c r="AW1313" s="1595"/>
      <c r="AX1313" s="238" t="s">
        <v>386</v>
      </c>
      <c r="AY1313" s="1595"/>
      <c r="AZ1313" s="1595"/>
      <c r="BA1313" s="1595"/>
      <c r="BB1313" s="1595"/>
      <c r="BC1313" s="1595"/>
      <c r="BD1313" s="1595"/>
      <c r="BE1313" s="1595"/>
      <c r="BF1313" s="1595"/>
      <c r="BG1313" s="45"/>
      <c r="BH1313" s="80"/>
      <c r="BI1313" s="80"/>
      <c r="BJ1313" s="80"/>
    </row>
    <row r="1314" spans="1:62" ht="12.95" customHeight="1" x14ac:dyDescent="0.15">
      <c r="A1314" s="1648"/>
      <c r="B1314" s="1649"/>
      <c r="C1314" s="1649"/>
      <c r="D1314" s="1649"/>
      <c r="E1314" s="1649"/>
      <c r="F1314" s="1649"/>
      <c r="G1314" s="1649"/>
      <c r="H1314" s="1722"/>
      <c r="I1314" s="1723"/>
      <c r="J1314" s="1723"/>
      <c r="K1314" s="1723"/>
      <c r="L1314" s="1723"/>
      <c r="M1314" s="1723"/>
      <c r="N1314" s="1724"/>
      <c r="O1314" s="1727"/>
      <c r="P1314" s="1727"/>
      <c r="Q1314" s="1727"/>
      <c r="R1314" s="1727"/>
      <c r="S1314" s="1727"/>
      <c r="T1314" s="1727"/>
      <c r="U1314" s="1727"/>
      <c r="V1314" s="1727"/>
      <c r="W1314" s="1727"/>
      <c r="X1314" s="1727"/>
      <c r="Y1314" s="1727"/>
      <c r="Z1314" s="1727"/>
      <c r="AA1314" s="1727"/>
      <c r="AB1314" s="1727"/>
      <c r="AC1314" s="1727"/>
      <c r="AD1314" s="1727"/>
      <c r="AE1314" s="1592"/>
      <c r="AF1314" s="1593"/>
      <c r="AG1314" s="1593"/>
      <c r="AH1314" s="1593"/>
      <c r="AI1314" s="1593"/>
      <c r="AJ1314" s="1593"/>
      <c r="AK1314" s="1594"/>
      <c r="AL1314" s="1592"/>
      <c r="AM1314" s="1593"/>
      <c r="AN1314" s="1593"/>
      <c r="AO1314" s="1594"/>
      <c r="AP1314" s="1595"/>
      <c r="AQ1314" s="1595"/>
      <c r="AR1314" s="1595"/>
      <c r="AS1314" s="1595"/>
      <c r="AT1314" s="1595"/>
      <c r="AU1314" s="1595"/>
      <c r="AV1314" s="1595"/>
      <c r="AW1314" s="1595"/>
      <c r="AX1314" s="238" t="s">
        <v>386</v>
      </c>
      <c r="AY1314" s="1595"/>
      <c r="AZ1314" s="1595"/>
      <c r="BA1314" s="1595"/>
      <c r="BB1314" s="1595"/>
      <c r="BC1314" s="1595"/>
      <c r="BD1314" s="1595"/>
      <c r="BE1314" s="1595"/>
      <c r="BF1314" s="1595"/>
      <c r="BG1314" s="45"/>
      <c r="BH1314" s="80"/>
      <c r="BI1314" s="80"/>
      <c r="BJ1314" s="80"/>
    </row>
    <row r="1315" spans="1:62" ht="12.95" customHeight="1" x14ac:dyDescent="0.15">
      <c r="A1315" s="1650"/>
      <c r="B1315" s="1651"/>
      <c r="C1315" s="1651"/>
      <c r="D1315" s="1651"/>
      <c r="E1315" s="1651"/>
      <c r="F1315" s="1651"/>
      <c r="G1315" s="1651"/>
      <c r="H1315" s="966"/>
      <c r="I1315" s="967"/>
      <c r="J1315" s="967"/>
      <c r="K1315" s="967"/>
      <c r="L1315" s="967"/>
      <c r="M1315" s="967"/>
      <c r="N1315" s="968"/>
      <c r="O1315" s="1728"/>
      <c r="P1315" s="1728"/>
      <c r="Q1315" s="1728"/>
      <c r="R1315" s="1728"/>
      <c r="S1315" s="1728"/>
      <c r="T1315" s="1728"/>
      <c r="U1315" s="1728"/>
      <c r="V1315" s="1728"/>
      <c r="W1315" s="1728"/>
      <c r="X1315" s="1728"/>
      <c r="Y1315" s="1728"/>
      <c r="Z1315" s="1728"/>
      <c r="AA1315" s="1728"/>
      <c r="AB1315" s="1728"/>
      <c r="AC1315" s="1728"/>
      <c r="AD1315" s="1728"/>
      <c r="AE1315" s="1592"/>
      <c r="AF1315" s="1593"/>
      <c r="AG1315" s="1593"/>
      <c r="AH1315" s="1593"/>
      <c r="AI1315" s="1593"/>
      <c r="AJ1315" s="1593"/>
      <c r="AK1315" s="1594"/>
      <c r="AL1315" s="1592"/>
      <c r="AM1315" s="1593"/>
      <c r="AN1315" s="1593"/>
      <c r="AO1315" s="1594"/>
      <c r="AP1315" s="1595"/>
      <c r="AQ1315" s="1595"/>
      <c r="AR1315" s="1595"/>
      <c r="AS1315" s="1595"/>
      <c r="AT1315" s="1595"/>
      <c r="AU1315" s="1595"/>
      <c r="AV1315" s="1595"/>
      <c r="AW1315" s="1595"/>
      <c r="AX1315" s="238" t="s">
        <v>386</v>
      </c>
      <c r="AY1315" s="1595"/>
      <c r="AZ1315" s="1595"/>
      <c r="BA1315" s="1595"/>
      <c r="BB1315" s="1595"/>
      <c r="BC1315" s="1595"/>
      <c r="BD1315" s="1595"/>
      <c r="BE1315" s="1595"/>
      <c r="BF1315" s="1595"/>
      <c r="BG1315" s="45"/>
      <c r="BH1315" s="80"/>
      <c r="BI1315" s="80"/>
      <c r="BJ1315" s="80"/>
    </row>
    <row r="1316" spans="1:62" ht="12.95" customHeight="1" x14ac:dyDescent="0.15">
      <c r="A1316" s="1641"/>
      <c r="B1316" s="1642"/>
      <c r="C1316" s="1642"/>
      <c r="D1316" s="1642"/>
      <c r="E1316" s="1642"/>
      <c r="F1316" s="1642"/>
      <c r="G1316" s="1642"/>
      <c r="H1316" s="963"/>
      <c r="I1316" s="964"/>
      <c r="J1316" s="964"/>
      <c r="K1316" s="964"/>
      <c r="L1316" s="964"/>
      <c r="M1316" s="964"/>
      <c r="N1316" s="965"/>
      <c r="O1316" s="1725"/>
      <c r="P1316" s="1725"/>
      <c r="Q1316" s="1725"/>
      <c r="R1316" s="1725"/>
      <c r="S1316" s="1725"/>
      <c r="T1316" s="1725"/>
      <c r="U1316" s="1725"/>
      <c r="V1316" s="1725"/>
      <c r="W1316" s="1725"/>
      <c r="X1316" s="1725"/>
      <c r="Y1316" s="1725"/>
      <c r="Z1316" s="1725"/>
      <c r="AA1316" s="1725"/>
      <c r="AB1316" s="1725"/>
      <c r="AC1316" s="1725"/>
      <c r="AD1316" s="1725"/>
      <c r="AE1316" s="1592"/>
      <c r="AF1316" s="1593"/>
      <c r="AG1316" s="1593"/>
      <c r="AH1316" s="1593"/>
      <c r="AI1316" s="1593"/>
      <c r="AJ1316" s="1593"/>
      <c r="AK1316" s="1594"/>
      <c r="AL1316" s="1592"/>
      <c r="AM1316" s="1593"/>
      <c r="AN1316" s="1593"/>
      <c r="AO1316" s="1594"/>
      <c r="AP1316" s="1595"/>
      <c r="AQ1316" s="1595"/>
      <c r="AR1316" s="1595"/>
      <c r="AS1316" s="1595"/>
      <c r="AT1316" s="1595"/>
      <c r="AU1316" s="1595"/>
      <c r="AV1316" s="1595"/>
      <c r="AW1316" s="1595"/>
      <c r="AX1316" s="238" t="s">
        <v>386</v>
      </c>
      <c r="AY1316" s="1595"/>
      <c r="AZ1316" s="1595"/>
      <c r="BA1316" s="1595"/>
      <c r="BB1316" s="1595"/>
      <c r="BC1316" s="1595"/>
      <c r="BD1316" s="1595"/>
      <c r="BE1316" s="1595"/>
      <c r="BF1316" s="1595"/>
      <c r="BG1316" s="45"/>
      <c r="BH1316" s="80"/>
      <c r="BI1316" s="80"/>
      <c r="BJ1316" s="80"/>
    </row>
    <row r="1317" spans="1:62" ht="12.95" customHeight="1" x14ac:dyDescent="0.15">
      <c r="A1317" s="1643"/>
      <c r="B1317" s="1644"/>
      <c r="C1317" s="1644"/>
      <c r="D1317" s="1644"/>
      <c r="E1317" s="1644"/>
      <c r="F1317" s="1644"/>
      <c r="G1317" s="1644"/>
      <c r="H1317" s="1722"/>
      <c r="I1317" s="1723"/>
      <c r="J1317" s="1723"/>
      <c r="K1317" s="1723"/>
      <c r="L1317" s="1723"/>
      <c r="M1317" s="1723"/>
      <c r="N1317" s="1724"/>
      <c r="O1317" s="1726"/>
      <c r="P1317" s="1726"/>
      <c r="Q1317" s="1726"/>
      <c r="R1317" s="1726"/>
      <c r="S1317" s="1726"/>
      <c r="T1317" s="1726"/>
      <c r="U1317" s="1726"/>
      <c r="V1317" s="1726"/>
      <c r="W1317" s="1726"/>
      <c r="X1317" s="1726"/>
      <c r="Y1317" s="1726"/>
      <c r="Z1317" s="1726"/>
      <c r="AA1317" s="1726"/>
      <c r="AB1317" s="1726"/>
      <c r="AC1317" s="1726"/>
      <c r="AD1317" s="1726"/>
      <c r="AE1317" s="1592"/>
      <c r="AF1317" s="1593"/>
      <c r="AG1317" s="1593"/>
      <c r="AH1317" s="1593"/>
      <c r="AI1317" s="1593"/>
      <c r="AJ1317" s="1593"/>
      <c r="AK1317" s="1594"/>
      <c r="AL1317" s="1592"/>
      <c r="AM1317" s="1593"/>
      <c r="AN1317" s="1593"/>
      <c r="AO1317" s="1594"/>
      <c r="AP1317" s="1595"/>
      <c r="AQ1317" s="1595"/>
      <c r="AR1317" s="1595"/>
      <c r="AS1317" s="1595"/>
      <c r="AT1317" s="1595"/>
      <c r="AU1317" s="1595"/>
      <c r="AV1317" s="1595"/>
      <c r="AW1317" s="1595"/>
      <c r="AX1317" s="238" t="s">
        <v>386</v>
      </c>
      <c r="AY1317" s="1595"/>
      <c r="AZ1317" s="1595"/>
      <c r="BA1317" s="1595"/>
      <c r="BB1317" s="1595"/>
      <c r="BC1317" s="1595"/>
      <c r="BD1317" s="1595"/>
      <c r="BE1317" s="1595"/>
      <c r="BF1317" s="1595"/>
      <c r="BG1317" s="45"/>
      <c r="BH1317" s="80"/>
      <c r="BI1317" s="80"/>
      <c r="BJ1317" s="80"/>
    </row>
    <row r="1318" spans="1:62" ht="12.95" customHeight="1" x14ac:dyDescent="0.15">
      <c r="A1318" s="1643"/>
      <c r="B1318" s="1644"/>
      <c r="C1318" s="1644"/>
      <c r="D1318" s="1644"/>
      <c r="E1318" s="1644"/>
      <c r="F1318" s="1644"/>
      <c r="G1318" s="1644"/>
      <c r="H1318" s="1722"/>
      <c r="I1318" s="1723"/>
      <c r="J1318" s="1723"/>
      <c r="K1318" s="1723"/>
      <c r="L1318" s="1723"/>
      <c r="M1318" s="1723"/>
      <c r="N1318" s="1724"/>
      <c r="O1318" s="1726"/>
      <c r="P1318" s="1726"/>
      <c r="Q1318" s="1726"/>
      <c r="R1318" s="1726"/>
      <c r="S1318" s="1726"/>
      <c r="T1318" s="1726"/>
      <c r="U1318" s="1726"/>
      <c r="V1318" s="1726"/>
      <c r="W1318" s="1726"/>
      <c r="X1318" s="1726"/>
      <c r="Y1318" s="1726"/>
      <c r="Z1318" s="1726"/>
      <c r="AA1318" s="1726"/>
      <c r="AB1318" s="1726"/>
      <c r="AC1318" s="1726"/>
      <c r="AD1318" s="1726"/>
      <c r="AE1318" s="1592"/>
      <c r="AF1318" s="1593"/>
      <c r="AG1318" s="1593"/>
      <c r="AH1318" s="1593"/>
      <c r="AI1318" s="1593"/>
      <c r="AJ1318" s="1593"/>
      <c r="AK1318" s="1594"/>
      <c r="AL1318" s="1592"/>
      <c r="AM1318" s="1593"/>
      <c r="AN1318" s="1593"/>
      <c r="AO1318" s="1594"/>
      <c r="AP1318" s="1595"/>
      <c r="AQ1318" s="1595"/>
      <c r="AR1318" s="1595"/>
      <c r="AS1318" s="1595"/>
      <c r="AT1318" s="1595"/>
      <c r="AU1318" s="1595"/>
      <c r="AV1318" s="1595"/>
      <c r="AW1318" s="1595"/>
      <c r="AX1318" s="238" t="s">
        <v>386</v>
      </c>
      <c r="AY1318" s="1595"/>
      <c r="AZ1318" s="1595"/>
      <c r="BA1318" s="1595"/>
      <c r="BB1318" s="1595"/>
      <c r="BC1318" s="1595"/>
      <c r="BD1318" s="1595"/>
      <c r="BE1318" s="1595"/>
      <c r="BF1318" s="1595"/>
      <c r="BG1318" s="45"/>
      <c r="BH1318" s="80"/>
      <c r="BI1318" s="80"/>
      <c r="BJ1318" s="80"/>
    </row>
    <row r="1319" spans="1:62" ht="12.95" customHeight="1" x14ac:dyDescent="0.15">
      <c r="A1319" s="1648"/>
      <c r="B1319" s="1649"/>
      <c r="C1319" s="1649"/>
      <c r="D1319" s="1649"/>
      <c r="E1319" s="1649"/>
      <c r="F1319" s="1649"/>
      <c r="G1319" s="1649"/>
      <c r="H1319" s="1722"/>
      <c r="I1319" s="1723"/>
      <c r="J1319" s="1723"/>
      <c r="K1319" s="1723"/>
      <c r="L1319" s="1723"/>
      <c r="M1319" s="1723"/>
      <c r="N1319" s="1724"/>
      <c r="O1319" s="1727"/>
      <c r="P1319" s="1727"/>
      <c r="Q1319" s="1727"/>
      <c r="R1319" s="1727"/>
      <c r="S1319" s="1727"/>
      <c r="T1319" s="1727"/>
      <c r="U1319" s="1727"/>
      <c r="V1319" s="1727"/>
      <c r="W1319" s="1727"/>
      <c r="X1319" s="1727"/>
      <c r="Y1319" s="1727"/>
      <c r="Z1319" s="1727"/>
      <c r="AA1319" s="1727"/>
      <c r="AB1319" s="1727"/>
      <c r="AC1319" s="1727"/>
      <c r="AD1319" s="1727"/>
      <c r="AE1319" s="1592"/>
      <c r="AF1319" s="1593"/>
      <c r="AG1319" s="1593"/>
      <c r="AH1319" s="1593"/>
      <c r="AI1319" s="1593"/>
      <c r="AJ1319" s="1593"/>
      <c r="AK1319" s="1594"/>
      <c r="AL1319" s="1592"/>
      <c r="AM1319" s="1593"/>
      <c r="AN1319" s="1593"/>
      <c r="AO1319" s="1594"/>
      <c r="AP1319" s="1595"/>
      <c r="AQ1319" s="1595"/>
      <c r="AR1319" s="1595"/>
      <c r="AS1319" s="1595"/>
      <c r="AT1319" s="1595"/>
      <c r="AU1319" s="1595"/>
      <c r="AV1319" s="1595"/>
      <c r="AW1319" s="1595"/>
      <c r="AX1319" s="238" t="s">
        <v>386</v>
      </c>
      <c r="AY1319" s="1595"/>
      <c r="AZ1319" s="1595"/>
      <c r="BA1319" s="1595"/>
      <c r="BB1319" s="1595"/>
      <c r="BC1319" s="1595"/>
      <c r="BD1319" s="1595"/>
      <c r="BE1319" s="1595"/>
      <c r="BF1319" s="1595"/>
      <c r="BG1319" s="45"/>
      <c r="BH1319" s="80"/>
      <c r="BI1319" s="80"/>
      <c r="BJ1319" s="80"/>
    </row>
    <row r="1320" spans="1:62" ht="12.95" customHeight="1" x14ac:dyDescent="0.15">
      <c r="A1320" s="1650"/>
      <c r="B1320" s="1651"/>
      <c r="C1320" s="1651"/>
      <c r="D1320" s="1651"/>
      <c r="E1320" s="1651"/>
      <c r="F1320" s="1651"/>
      <c r="G1320" s="1651"/>
      <c r="H1320" s="966"/>
      <c r="I1320" s="967"/>
      <c r="J1320" s="967"/>
      <c r="K1320" s="967"/>
      <c r="L1320" s="967"/>
      <c r="M1320" s="967"/>
      <c r="N1320" s="968"/>
      <c r="O1320" s="1728"/>
      <c r="P1320" s="1728"/>
      <c r="Q1320" s="1728"/>
      <c r="R1320" s="1728"/>
      <c r="S1320" s="1728"/>
      <c r="T1320" s="1728"/>
      <c r="U1320" s="1728"/>
      <c r="V1320" s="1728"/>
      <c r="W1320" s="1728"/>
      <c r="X1320" s="1728"/>
      <c r="Y1320" s="1728"/>
      <c r="Z1320" s="1728"/>
      <c r="AA1320" s="1728"/>
      <c r="AB1320" s="1728"/>
      <c r="AC1320" s="1728"/>
      <c r="AD1320" s="1728"/>
      <c r="AE1320" s="1592"/>
      <c r="AF1320" s="1593"/>
      <c r="AG1320" s="1593"/>
      <c r="AH1320" s="1593"/>
      <c r="AI1320" s="1593"/>
      <c r="AJ1320" s="1593"/>
      <c r="AK1320" s="1594"/>
      <c r="AL1320" s="1592"/>
      <c r="AM1320" s="1593"/>
      <c r="AN1320" s="1593"/>
      <c r="AO1320" s="1594"/>
      <c r="AP1320" s="1595"/>
      <c r="AQ1320" s="1595"/>
      <c r="AR1320" s="1595"/>
      <c r="AS1320" s="1595"/>
      <c r="AT1320" s="1595"/>
      <c r="AU1320" s="1595"/>
      <c r="AV1320" s="1595"/>
      <c r="AW1320" s="1595"/>
      <c r="AX1320" s="238" t="s">
        <v>386</v>
      </c>
      <c r="AY1320" s="1595"/>
      <c r="AZ1320" s="1595"/>
      <c r="BA1320" s="1595"/>
      <c r="BB1320" s="1595"/>
      <c r="BC1320" s="1595"/>
      <c r="BD1320" s="1595"/>
      <c r="BE1320" s="1595"/>
      <c r="BF1320" s="1595"/>
      <c r="BG1320" s="45"/>
      <c r="BH1320" s="80"/>
      <c r="BI1320" s="80"/>
      <c r="BJ1320" s="80"/>
    </row>
    <row r="1321" spans="1:62" ht="12.95" customHeight="1" x14ac:dyDescent="0.15">
      <c r="A1321" s="1641"/>
      <c r="B1321" s="1642"/>
      <c r="C1321" s="1642"/>
      <c r="D1321" s="1642"/>
      <c r="E1321" s="1642"/>
      <c r="F1321" s="1642"/>
      <c r="G1321" s="1642"/>
      <c r="H1321" s="963"/>
      <c r="I1321" s="964"/>
      <c r="J1321" s="964"/>
      <c r="K1321" s="964"/>
      <c r="L1321" s="964"/>
      <c r="M1321" s="964"/>
      <c r="N1321" s="965"/>
      <c r="O1321" s="1725"/>
      <c r="P1321" s="1725"/>
      <c r="Q1321" s="1725"/>
      <c r="R1321" s="1725"/>
      <c r="S1321" s="1725"/>
      <c r="T1321" s="1725"/>
      <c r="U1321" s="1725"/>
      <c r="V1321" s="1725"/>
      <c r="W1321" s="1725"/>
      <c r="X1321" s="1725"/>
      <c r="Y1321" s="1725"/>
      <c r="Z1321" s="1725"/>
      <c r="AA1321" s="1725"/>
      <c r="AB1321" s="1725"/>
      <c r="AC1321" s="1725"/>
      <c r="AD1321" s="1725"/>
      <c r="AE1321" s="1592"/>
      <c r="AF1321" s="1593"/>
      <c r="AG1321" s="1593"/>
      <c r="AH1321" s="1593"/>
      <c r="AI1321" s="1593"/>
      <c r="AJ1321" s="1593"/>
      <c r="AK1321" s="1594"/>
      <c r="AL1321" s="1592"/>
      <c r="AM1321" s="1593"/>
      <c r="AN1321" s="1593"/>
      <c r="AO1321" s="1594"/>
      <c r="AP1321" s="1595"/>
      <c r="AQ1321" s="1595"/>
      <c r="AR1321" s="1595"/>
      <c r="AS1321" s="1595"/>
      <c r="AT1321" s="1595"/>
      <c r="AU1321" s="1595"/>
      <c r="AV1321" s="1595"/>
      <c r="AW1321" s="1595"/>
      <c r="AX1321" s="238" t="s">
        <v>386</v>
      </c>
      <c r="AY1321" s="1595"/>
      <c r="AZ1321" s="1595"/>
      <c r="BA1321" s="1595"/>
      <c r="BB1321" s="1595"/>
      <c r="BC1321" s="1595"/>
      <c r="BD1321" s="1595"/>
      <c r="BE1321" s="1595"/>
      <c r="BF1321" s="1595"/>
      <c r="BG1321" s="45"/>
      <c r="BH1321" s="80"/>
      <c r="BI1321" s="80"/>
      <c r="BJ1321" s="80"/>
    </row>
    <row r="1322" spans="1:62" ht="12.95" customHeight="1" x14ac:dyDescent="0.15">
      <c r="A1322" s="1643"/>
      <c r="B1322" s="1644"/>
      <c r="C1322" s="1644"/>
      <c r="D1322" s="1644"/>
      <c r="E1322" s="1644"/>
      <c r="F1322" s="1644"/>
      <c r="G1322" s="1644"/>
      <c r="H1322" s="1722"/>
      <c r="I1322" s="1723"/>
      <c r="J1322" s="1723"/>
      <c r="K1322" s="1723"/>
      <c r="L1322" s="1723"/>
      <c r="M1322" s="1723"/>
      <c r="N1322" s="1724"/>
      <c r="O1322" s="1726"/>
      <c r="P1322" s="1726"/>
      <c r="Q1322" s="1726"/>
      <c r="R1322" s="1726"/>
      <c r="S1322" s="1726"/>
      <c r="T1322" s="1726"/>
      <c r="U1322" s="1726"/>
      <c r="V1322" s="1726"/>
      <c r="W1322" s="1726"/>
      <c r="X1322" s="1726"/>
      <c r="Y1322" s="1726"/>
      <c r="Z1322" s="1726"/>
      <c r="AA1322" s="1726"/>
      <c r="AB1322" s="1726"/>
      <c r="AC1322" s="1726"/>
      <c r="AD1322" s="1726"/>
      <c r="AE1322" s="1592"/>
      <c r="AF1322" s="1593"/>
      <c r="AG1322" s="1593"/>
      <c r="AH1322" s="1593"/>
      <c r="AI1322" s="1593"/>
      <c r="AJ1322" s="1593"/>
      <c r="AK1322" s="1594"/>
      <c r="AL1322" s="1592"/>
      <c r="AM1322" s="1593"/>
      <c r="AN1322" s="1593"/>
      <c r="AO1322" s="1594"/>
      <c r="AP1322" s="1595"/>
      <c r="AQ1322" s="1595"/>
      <c r="AR1322" s="1595"/>
      <c r="AS1322" s="1595"/>
      <c r="AT1322" s="1595"/>
      <c r="AU1322" s="1595"/>
      <c r="AV1322" s="1595"/>
      <c r="AW1322" s="1595"/>
      <c r="AX1322" s="238" t="s">
        <v>386</v>
      </c>
      <c r="AY1322" s="1595"/>
      <c r="AZ1322" s="1595"/>
      <c r="BA1322" s="1595"/>
      <c r="BB1322" s="1595"/>
      <c r="BC1322" s="1595"/>
      <c r="BD1322" s="1595"/>
      <c r="BE1322" s="1595"/>
      <c r="BF1322" s="1595"/>
      <c r="BG1322" s="45"/>
      <c r="BH1322" s="80"/>
      <c r="BI1322" s="80"/>
      <c r="BJ1322" s="80"/>
    </row>
    <row r="1323" spans="1:62" ht="12.95" customHeight="1" x14ac:dyDescent="0.15">
      <c r="A1323" s="1643"/>
      <c r="B1323" s="1644"/>
      <c r="C1323" s="1644"/>
      <c r="D1323" s="1644"/>
      <c r="E1323" s="1644"/>
      <c r="F1323" s="1644"/>
      <c r="G1323" s="1644"/>
      <c r="H1323" s="1722"/>
      <c r="I1323" s="1723"/>
      <c r="J1323" s="1723"/>
      <c r="K1323" s="1723"/>
      <c r="L1323" s="1723"/>
      <c r="M1323" s="1723"/>
      <c r="N1323" s="1724"/>
      <c r="O1323" s="1726"/>
      <c r="P1323" s="1726"/>
      <c r="Q1323" s="1726"/>
      <c r="R1323" s="1726"/>
      <c r="S1323" s="1726"/>
      <c r="T1323" s="1726"/>
      <c r="U1323" s="1726"/>
      <c r="V1323" s="1726"/>
      <c r="W1323" s="1726"/>
      <c r="X1323" s="1726"/>
      <c r="Y1323" s="1726"/>
      <c r="Z1323" s="1726"/>
      <c r="AA1323" s="1726"/>
      <c r="AB1323" s="1726"/>
      <c r="AC1323" s="1726"/>
      <c r="AD1323" s="1726"/>
      <c r="AE1323" s="1592"/>
      <c r="AF1323" s="1593"/>
      <c r="AG1323" s="1593"/>
      <c r="AH1323" s="1593"/>
      <c r="AI1323" s="1593"/>
      <c r="AJ1323" s="1593"/>
      <c r="AK1323" s="1594"/>
      <c r="AL1323" s="1592"/>
      <c r="AM1323" s="1593"/>
      <c r="AN1323" s="1593"/>
      <c r="AO1323" s="1594"/>
      <c r="AP1323" s="1595"/>
      <c r="AQ1323" s="1595"/>
      <c r="AR1323" s="1595"/>
      <c r="AS1323" s="1595"/>
      <c r="AT1323" s="1595"/>
      <c r="AU1323" s="1595"/>
      <c r="AV1323" s="1595"/>
      <c r="AW1323" s="1595"/>
      <c r="AX1323" s="238" t="s">
        <v>386</v>
      </c>
      <c r="AY1323" s="1595"/>
      <c r="AZ1323" s="1595"/>
      <c r="BA1323" s="1595"/>
      <c r="BB1323" s="1595"/>
      <c r="BC1323" s="1595"/>
      <c r="BD1323" s="1595"/>
      <c r="BE1323" s="1595"/>
      <c r="BF1323" s="1595"/>
      <c r="BG1323" s="45"/>
      <c r="BH1323" s="80"/>
      <c r="BI1323" s="80"/>
      <c r="BJ1323" s="80"/>
    </row>
    <row r="1324" spans="1:62" ht="12.95" customHeight="1" x14ac:dyDescent="0.15">
      <c r="A1324" s="1648"/>
      <c r="B1324" s="1649"/>
      <c r="C1324" s="1649"/>
      <c r="D1324" s="1649"/>
      <c r="E1324" s="1649"/>
      <c r="F1324" s="1649"/>
      <c r="G1324" s="1649"/>
      <c r="H1324" s="1722"/>
      <c r="I1324" s="1723"/>
      <c r="J1324" s="1723"/>
      <c r="K1324" s="1723"/>
      <c r="L1324" s="1723"/>
      <c r="M1324" s="1723"/>
      <c r="N1324" s="1724"/>
      <c r="O1324" s="1727"/>
      <c r="P1324" s="1727"/>
      <c r="Q1324" s="1727"/>
      <c r="R1324" s="1727"/>
      <c r="S1324" s="1727"/>
      <c r="T1324" s="1727"/>
      <c r="U1324" s="1727"/>
      <c r="V1324" s="1727"/>
      <c r="W1324" s="1727"/>
      <c r="X1324" s="1727"/>
      <c r="Y1324" s="1727"/>
      <c r="Z1324" s="1727"/>
      <c r="AA1324" s="1727"/>
      <c r="AB1324" s="1727"/>
      <c r="AC1324" s="1727"/>
      <c r="AD1324" s="1727"/>
      <c r="AE1324" s="1592"/>
      <c r="AF1324" s="1593"/>
      <c r="AG1324" s="1593"/>
      <c r="AH1324" s="1593"/>
      <c r="AI1324" s="1593"/>
      <c r="AJ1324" s="1593"/>
      <c r="AK1324" s="1594"/>
      <c r="AL1324" s="1592"/>
      <c r="AM1324" s="1593"/>
      <c r="AN1324" s="1593"/>
      <c r="AO1324" s="1594"/>
      <c r="AP1324" s="1595"/>
      <c r="AQ1324" s="1595"/>
      <c r="AR1324" s="1595"/>
      <c r="AS1324" s="1595"/>
      <c r="AT1324" s="1595"/>
      <c r="AU1324" s="1595"/>
      <c r="AV1324" s="1595"/>
      <c r="AW1324" s="1595"/>
      <c r="AX1324" s="238" t="s">
        <v>386</v>
      </c>
      <c r="AY1324" s="1595"/>
      <c r="AZ1324" s="1595"/>
      <c r="BA1324" s="1595"/>
      <c r="BB1324" s="1595"/>
      <c r="BC1324" s="1595"/>
      <c r="BD1324" s="1595"/>
      <c r="BE1324" s="1595"/>
      <c r="BF1324" s="1595"/>
      <c r="BG1324" s="45"/>
      <c r="BH1324" s="80"/>
      <c r="BI1324" s="80"/>
      <c r="BJ1324" s="80"/>
    </row>
    <row r="1325" spans="1:62" ht="12.95" customHeight="1" x14ac:dyDescent="0.15">
      <c r="A1325" s="1650"/>
      <c r="B1325" s="1651"/>
      <c r="C1325" s="1651"/>
      <c r="D1325" s="1651"/>
      <c r="E1325" s="1651"/>
      <c r="F1325" s="1651"/>
      <c r="G1325" s="1651"/>
      <c r="H1325" s="966"/>
      <c r="I1325" s="967"/>
      <c r="J1325" s="967"/>
      <c r="K1325" s="967"/>
      <c r="L1325" s="967"/>
      <c r="M1325" s="967"/>
      <c r="N1325" s="968"/>
      <c r="O1325" s="1728"/>
      <c r="P1325" s="1728"/>
      <c r="Q1325" s="1728"/>
      <c r="R1325" s="1728"/>
      <c r="S1325" s="1728"/>
      <c r="T1325" s="1728"/>
      <c r="U1325" s="1728"/>
      <c r="V1325" s="1728"/>
      <c r="W1325" s="1728"/>
      <c r="X1325" s="1728"/>
      <c r="Y1325" s="1728"/>
      <c r="Z1325" s="1728"/>
      <c r="AA1325" s="1728"/>
      <c r="AB1325" s="1728"/>
      <c r="AC1325" s="1728"/>
      <c r="AD1325" s="1728"/>
      <c r="AE1325" s="1592"/>
      <c r="AF1325" s="1593"/>
      <c r="AG1325" s="1593"/>
      <c r="AH1325" s="1593"/>
      <c r="AI1325" s="1593"/>
      <c r="AJ1325" s="1593"/>
      <c r="AK1325" s="1594"/>
      <c r="AL1325" s="1592"/>
      <c r="AM1325" s="1593"/>
      <c r="AN1325" s="1593"/>
      <c r="AO1325" s="1594"/>
      <c r="AP1325" s="1595"/>
      <c r="AQ1325" s="1595"/>
      <c r="AR1325" s="1595"/>
      <c r="AS1325" s="1595"/>
      <c r="AT1325" s="1595"/>
      <c r="AU1325" s="1595"/>
      <c r="AV1325" s="1595"/>
      <c r="AW1325" s="1595"/>
      <c r="AX1325" s="238" t="s">
        <v>386</v>
      </c>
      <c r="AY1325" s="1595"/>
      <c r="AZ1325" s="1595"/>
      <c r="BA1325" s="1595"/>
      <c r="BB1325" s="1595"/>
      <c r="BC1325" s="1595"/>
      <c r="BD1325" s="1595"/>
      <c r="BE1325" s="1595"/>
      <c r="BF1325" s="1595"/>
      <c r="BG1325" s="45"/>
      <c r="BH1325" s="80"/>
      <c r="BI1325" s="80"/>
      <c r="BJ1325" s="80"/>
    </row>
    <row r="1326" spans="1:62" ht="12.95" customHeight="1" x14ac:dyDescent="0.15">
      <c r="A1326" s="1641"/>
      <c r="B1326" s="1642"/>
      <c r="C1326" s="1642"/>
      <c r="D1326" s="1642"/>
      <c r="E1326" s="1642"/>
      <c r="F1326" s="1642"/>
      <c r="G1326" s="1642"/>
      <c r="H1326" s="963"/>
      <c r="I1326" s="964"/>
      <c r="J1326" s="964"/>
      <c r="K1326" s="964"/>
      <c r="L1326" s="964"/>
      <c r="M1326" s="964"/>
      <c r="N1326" s="965"/>
      <c r="O1326" s="1725"/>
      <c r="P1326" s="1725"/>
      <c r="Q1326" s="1725"/>
      <c r="R1326" s="1725"/>
      <c r="S1326" s="1725"/>
      <c r="T1326" s="1725"/>
      <c r="U1326" s="1725"/>
      <c r="V1326" s="1725"/>
      <c r="W1326" s="1725"/>
      <c r="X1326" s="1725"/>
      <c r="Y1326" s="1725"/>
      <c r="Z1326" s="1725"/>
      <c r="AA1326" s="1725"/>
      <c r="AB1326" s="1725"/>
      <c r="AC1326" s="1725"/>
      <c r="AD1326" s="1725"/>
      <c r="AE1326" s="1592"/>
      <c r="AF1326" s="1593"/>
      <c r="AG1326" s="1593"/>
      <c r="AH1326" s="1593"/>
      <c r="AI1326" s="1593"/>
      <c r="AJ1326" s="1593"/>
      <c r="AK1326" s="1594"/>
      <c r="AL1326" s="1592"/>
      <c r="AM1326" s="1593"/>
      <c r="AN1326" s="1593"/>
      <c r="AO1326" s="1594"/>
      <c r="AP1326" s="1595"/>
      <c r="AQ1326" s="1595"/>
      <c r="AR1326" s="1595"/>
      <c r="AS1326" s="1595"/>
      <c r="AT1326" s="1595"/>
      <c r="AU1326" s="1595"/>
      <c r="AV1326" s="1595"/>
      <c r="AW1326" s="1595"/>
      <c r="AX1326" s="238" t="s">
        <v>386</v>
      </c>
      <c r="AY1326" s="1595"/>
      <c r="AZ1326" s="1595"/>
      <c r="BA1326" s="1595"/>
      <c r="BB1326" s="1595"/>
      <c r="BC1326" s="1595"/>
      <c r="BD1326" s="1595"/>
      <c r="BE1326" s="1595"/>
      <c r="BF1326" s="1595"/>
      <c r="BG1326" s="45"/>
      <c r="BH1326" s="80"/>
      <c r="BI1326" s="80"/>
      <c r="BJ1326" s="80"/>
    </row>
    <row r="1327" spans="1:62" ht="12.95" customHeight="1" x14ac:dyDescent="0.15">
      <c r="A1327" s="1643"/>
      <c r="B1327" s="1644"/>
      <c r="C1327" s="1644"/>
      <c r="D1327" s="1644"/>
      <c r="E1327" s="1644"/>
      <c r="F1327" s="1644"/>
      <c r="G1327" s="1644"/>
      <c r="H1327" s="1722"/>
      <c r="I1327" s="1723"/>
      <c r="J1327" s="1723"/>
      <c r="K1327" s="1723"/>
      <c r="L1327" s="1723"/>
      <c r="M1327" s="1723"/>
      <c r="N1327" s="1724"/>
      <c r="O1327" s="1726"/>
      <c r="P1327" s="1726"/>
      <c r="Q1327" s="1726"/>
      <c r="R1327" s="1726"/>
      <c r="S1327" s="1726"/>
      <c r="T1327" s="1726"/>
      <c r="U1327" s="1726"/>
      <c r="V1327" s="1726"/>
      <c r="W1327" s="1726"/>
      <c r="X1327" s="1726"/>
      <c r="Y1327" s="1726"/>
      <c r="Z1327" s="1726"/>
      <c r="AA1327" s="1726"/>
      <c r="AB1327" s="1726"/>
      <c r="AC1327" s="1726"/>
      <c r="AD1327" s="1726"/>
      <c r="AE1327" s="1592"/>
      <c r="AF1327" s="1593"/>
      <c r="AG1327" s="1593"/>
      <c r="AH1327" s="1593"/>
      <c r="AI1327" s="1593"/>
      <c r="AJ1327" s="1593"/>
      <c r="AK1327" s="1594"/>
      <c r="AL1327" s="1592"/>
      <c r="AM1327" s="1593"/>
      <c r="AN1327" s="1593"/>
      <c r="AO1327" s="1594"/>
      <c r="AP1327" s="1595"/>
      <c r="AQ1327" s="1595"/>
      <c r="AR1327" s="1595"/>
      <c r="AS1327" s="1595"/>
      <c r="AT1327" s="1595"/>
      <c r="AU1327" s="1595"/>
      <c r="AV1327" s="1595"/>
      <c r="AW1327" s="1595"/>
      <c r="AX1327" s="238" t="s">
        <v>386</v>
      </c>
      <c r="AY1327" s="1595"/>
      <c r="AZ1327" s="1595"/>
      <c r="BA1327" s="1595"/>
      <c r="BB1327" s="1595"/>
      <c r="BC1327" s="1595"/>
      <c r="BD1327" s="1595"/>
      <c r="BE1327" s="1595"/>
      <c r="BF1327" s="1595"/>
      <c r="BG1327" s="45"/>
      <c r="BH1327" s="80"/>
      <c r="BI1327" s="80"/>
      <c r="BJ1327" s="80"/>
    </row>
    <row r="1328" spans="1:62" ht="12.95" customHeight="1" x14ac:dyDescent="0.15">
      <c r="A1328" s="1643"/>
      <c r="B1328" s="1644"/>
      <c r="C1328" s="1644"/>
      <c r="D1328" s="1644"/>
      <c r="E1328" s="1644"/>
      <c r="F1328" s="1644"/>
      <c r="G1328" s="1644"/>
      <c r="H1328" s="1722"/>
      <c r="I1328" s="1723"/>
      <c r="J1328" s="1723"/>
      <c r="K1328" s="1723"/>
      <c r="L1328" s="1723"/>
      <c r="M1328" s="1723"/>
      <c r="N1328" s="1724"/>
      <c r="O1328" s="1726"/>
      <c r="P1328" s="1726"/>
      <c r="Q1328" s="1726"/>
      <c r="R1328" s="1726"/>
      <c r="S1328" s="1726"/>
      <c r="T1328" s="1726"/>
      <c r="U1328" s="1726"/>
      <c r="V1328" s="1726"/>
      <c r="W1328" s="1726"/>
      <c r="X1328" s="1726"/>
      <c r="Y1328" s="1726"/>
      <c r="Z1328" s="1726"/>
      <c r="AA1328" s="1726"/>
      <c r="AB1328" s="1726"/>
      <c r="AC1328" s="1726"/>
      <c r="AD1328" s="1726"/>
      <c r="AE1328" s="1592"/>
      <c r="AF1328" s="1593"/>
      <c r="AG1328" s="1593"/>
      <c r="AH1328" s="1593"/>
      <c r="AI1328" s="1593"/>
      <c r="AJ1328" s="1593"/>
      <c r="AK1328" s="1594"/>
      <c r="AL1328" s="1592"/>
      <c r="AM1328" s="1593"/>
      <c r="AN1328" s="1593"/>
      <c r="AO1328" s="1594"/>
      <c r="AP1328" s="1595"/>
      <c r="AQ1328" s="1595"/>
      <c r="AR1328" s="1595"/>
      <c r="AS1328" s="1595"/>
      <c r="AT1328" s="1595"/>
      <c r="AU1328" s="1595"/>
      <c r="AV1328" s="1595"/>
      <c r="AW1328" s="1595"/>
      <c r="AX1328" s="238" t="s">
        <v>386</v>
      </c>
      <c r="AY1328" s="1595"/>
      <c r="AZ1328" s="1595"/>
      <c r="BA1328" s="1595"/>
      <c r="BB1328" s="1595"/>
      <c r="BC1328" s="1595"/>
      <c r="BD1328" s="1595"/>
      <c r="BE1328" s="1595"/>
      <c r="BF1328" s="1595"/>
      <c r="BG1328" s="45"/>
      <c r="BH1328" s="80"/>
      <c r="BI1328" s="80"/>
      <c r="BJ1328" s="80"/>
    </row>
    <row r="1329" spans="1:62" ht="12.95" customHeight="1" x14ac:dyDescent="0.15">
      <c r="A1329" s="1648"/>
      <c r="B1329" s="1649"/>
      <c r="C1329" s="1649"/>
      <c r="D1329" s="1649"/>
      <c r="E1329" s="1649"/>
      <c r="F1329" s="1649"/>
      <c r="G1329" s="1649"/>
      <c r="H1329" s="1722"/>
      <c r="I1329" s="1723"/>
      <c r="J1329" s="1723"/>
      <c r="K1329" s="1723"/>
      <c r="L1329" s="1723"/>
      <c r="M1329" s="1723"/>
      <c r="N1329" s="1724"/>
      <c r="O1329" s="1727"/>
      <c r="P1329" s="1727"/>
      <c r="Q1329" s="1727"/>
      <c r="R1329" s="1727"/>
      <c r="S1329" s="1727"/>
      <c r="T1329" s="1727"/>
      <c r="U1329" s="1727"/>
      <c r="V1329" s="1727"/>
      <c r="W1329" s="1727"/>
      <c r="X1329" s="1727"/>
      <c r="Y1329" s="1727"/>
      <c r="Z1329" s="1727"/>
      <c r="AA1329" s="1727"/>
      <c r="AB1329" s="1727"/>
      <c r="AC1329" s="1727"/>
      <c r="AD1329" s="1727"/>
      <c r="AE1329" s="1592"/>
      <c r="AF1329" s="1593"/>
      <c r="AG1329" s="1593"/>
      <c r="AH1329" s="1593"/>
      <c r="AI1329" s="1593"/>
      <c r="AJ1329" s="1593"/>
      <c r="AK1329" s="1594"/>
      <c r="AL1329" s="1592"/>
      <c r="AM1329" s="1593"/>
      <c r="AN1329" s="1593"/>
      <c r="AO1329" s="1594"/>
      <c r="AP1329" s="1595"/>
      <c r="AQ1329" s="1595"/>
      <c r="AR1329" s="1595"/>
      <c r="AS1329" s="1595"/>
      <c r="AT1329" s="1595"/>
      <c r="AU1329" s="1595"/>
      <c r="AV1329" s="1595"/>
      <c r="AW1329" s="1595"/>
      <c r="AX1329" s="238" t="s">
        <v>386</v>
      </c>
      <c r="AY1329" s="1595"/>
      <c r="AZ1329" s="1595"/>
      <c r="BA1329" s="1595"/>
      <c r="BB1329" s="1595"/>
      <c r="BC1329" s="1595"/>
      <c r="BD1329" s="1595"/>
      <c r="BE1329" s="1595"/>
      <c r="BF1329" s="1595"/>
      <c r="BG1329" s="45"/>
      <c r="BH1329" s="80"/>
      <c r="BI1329" s="80"/>
      <c r="BJ1329" s="80"/>
    </row>
    <row r="1330" spans="1:62" ht="12.95" customHeight="1" x14ac:dyDescent="0.15">
      <c r="A1330" s="1650"/>
      <c r="B1330" s="1651"/>
      <c r="C1330" s="1651"/>
      <c r="D1330" s="1651"/>
      <c r="E1330" s="1651"/>
      <c r="F1330" s="1651"/>
      <c r="G1330" s="1651"/>
      <c r="H1330" s="966"/>
      <c r="I1330" s="967"/>
      <c r="J1330" s="967"/>
      <c r="K1330" s="967"/>
      <c r="L1330" s="967"/>
      <c r="M1330" s="967"/>
      <c r="N1330" s="968"/>
      <c r="O1330" s="1728"/>
      <c r="P1330" s="1728"/>
      <c r="Q1330" s="1728"/>
      <c r="R1330" s="1728"/>
      <c r="S1330" s="1728"/>
      <c r="T1330" s="1728"/>
      <c r="U1330" s="1728"/>
      <c r="V1330" s="1728"/>
      <c r="W1330" s="1728"/>
      <c r="X1330" s="1728"/>
      <c r="Y1330" s="1728"/>
      <c r="Z1330" s="1728"/>
      <c r="AA1330" s="1728"/>
      <c r="AB1330" s="1728"/>
      <c r="AC1330" s="1728"/>
      <c r="AD1330" s="1728"/>
      <c r="AE1330" s="1592"/>
      <c r="AF1330" s="1593"/>
      <c r="AG1330" s="1593"/>
      <c r="AH1330" s="1593"/>
      <c r="AI1330" s="1593"/>
      <c r="AJ1330" s="1593"/>
      <c r="AK1330" s="1594"/>
      <c r="AL1330" s="1592"/>
      <c r="AM1330" s="1593"/>
      <c r="AN1330" s="1593"/>
      <c r="AO1330" s="1594"/>
      <c r="AP1330" s="1595"/>
      <c r="AQ1330" s="1595"/>
      <c r="AR1330" s="1595"/>
      <c r="AS1330" s="1595"/>
      <c r="AT1330" s="1595"/>
      <c r="AU1330" s="1595"/>
      <c r="AV1330" s="1595"/>
      <c r="AW1330" s="1595"/>
      <c r="AX1330" s="238" t="s">
        <v>386</v>
      </c>
      <c r="AY1330" s="1595"/>
      <c r="AZ1330" s="1595"/>
      <c r="BA1330" s="1595"/>
      <c r="BB1330" s="1595"/>
      <c r="BC1330" s="1595"/>
      <c r="BD1330" s="1595"/>
      <c r="BE1330" s="1595"/>
      <c r="BF1330" s="1595"/>
      <c r="BG1330" s="45"/>
      <c r="BH1330" s="80"/>
      <c r="BI1330" s="80"/>
      <c r="BJ1330" s="80"/>
    </row>
    <row r="1331" spans="1:62" ht="12.95" customHeight="1" x14ac:dyDescent="0.15">
      <c r="A1331" s="1641"/>
      <c r="B1331" s="1642"/>
      <c r="C1331" s="1642"/>
      <c r="D1331" s="1642"/>
      <c r="E1331" s="1642"/>
      <c r="F1331" s="1642"/>
      <c r="G1331" s="1642"/>
      <c r="H1331" s="963"/>
      <c r="I1331" s="964"/>
      <c r="J1331" s="964"/>
      <c r="K1331" s="964"/>
      <c r="L1331" s="964"/>
      <c r="M1331" s="964"/>
      <c r="N1331" s="965"/>
      <c r="O1331" s="1725"/>
      <c r="P1331" s="1725"/>
      <c r="Q1331" s="1725"/>
      <c r="R1331" s="1725"/>
      <c r="S1331" s="1725"/>
      <c r="T1331" s="1725"/>
      <c r="U1331" s="1725"/>
      <c r="V1331" s="1725"/>
      <c r="W1331" s="1725"/>
      <c r="X1331" s="1725"/>
      <c r="Y1331" s="1725"/>
      <c r="Z1331" s="1725"/>
      <c r="AA1331" s="1725"/>
      <c r="AB1331" s="1725"/>
      <c r="AC1331" s="1725"/>
      <c r="AD1331" s="1725"/>
      <c r="AE1331" s="1592"/>
      <c r="AF1331" s="1593"/>
      <c r="AG1331" s="1593"/>
      <c r="AH1331" s="1593"/>
      <c r="AI1331" s="1593"/>
      <c r="AJ1331" s="1593"/>
      <c r="AK1331" s="1594"/>
      <c r="AL1331" s="1592"/>
      <c r="AM1331" s="1593"/>
      <c r="AN1331" s="1593"/>
      <c r="AO1331" s="1594"/>
      <c r="AP1331" s="1595"/>
      <c r="AQ1331" s="1595"/>
      <c r="AR1331" s="1595"/>
      <c r="AS1331" s="1595"/>
      <c r="AT1331" s="1595"/>
      <c r="AU1331" s="1595"/>
      <c r="AV1331" s="1595"/>
      <c r="AW1331" s="1595"/>
      <c r="AX1331" s="238" t="s">
        <v>386</v>
      </c>
      <c r="AY1331" s="1595"/>
      <c r="AZ1331" s="1595"/>
      <c r="BA1331" s="1595"/>
      <c r="BB1331" s="1595"/>
      <c r="BC1331" s="1595"/>
      <c r="BD1331" s="1595"/>
      <c r="BE1331" s="1595"/>
      <c r="BF1331" s="1595"/>
      <c r="BG1331" s="45"/>
      <c r="BH1331" s="80"/>
      <c r="BI1331" s="80"/>
      <c r="BJ1331" s="80"/>
    </row>
    <row r="1332" spans="1:62" ht="12.95" customHeight="1" x14ac:dyDescent="0.15">
      <c r="A1332" s="1643"/>
      <c r="B1332" s="1644"/>
      <c r="C1332" s="1644"/>
      <c r="D1332" s="1644"/>
      <c r="E1332" s="1644"/>
      <c r="F1332" s="1644"/>
      <c r="G1332" s="1644"/>
      <c r="H1332" s="1722"/>
      <c r="I1332" s="1723"/>
      <c r="J1332" s="1723"/>
      <c r="K1332" s="1723"/>
      <c r="L1332" s="1723"/>
      <c r="M1332" s="1723"/>
      <c r="N1332" s="1724"/>
      <c r="O1332" s="1726"/>
      <c r="P1332" s="1726"/>
      <c r="Q1332" s="1726"/>
      <c r="R1332" s="1726"/>
      <c r="S1332" s="1726"/>
      <c r="T1332" s="1726"/>
      <c r="U1332" s="1726"/>
      <c r="V1332" s="1726"/>
      <c r="W1332" s="1726"/>
      <c r="X1332" s="1726"/>
      <c r="Y1332" s="1726"/>
      <c r="Z1332" s="1726"/>
      <c r="AA1332" s="1726"/>
      <c r="AB1332" s="1726"/>
      <c r="AC1332" s="1726"/>
      <c r="AD1332" s="1726"/>
      <c r="AE1332" s="1592"/>
      <c r="AF1332" s="1593"/>
      <c r="AG1332" s="1593"/>
      <c r="AH1332" s="1593"/>
      <c r="AI1332" s="1593"/>
      <c r="AJ1332" s="1593"/>
      <c r="AK1332" s="1594"/>
      <c r="AL1332" s="1592"/>
      <c r="AM1332" s="1593"/>
      <c r="AN1332" s="1593"/>
      <c r="AO1332" s="1594"/>
      <c r="AP1332" s="1595"/>
      <c r="AQ1332" s="1595"/>
      <c r="AR1332" s="1595"/>
      <c r="AS1332" s="1595"/>
      <c r="AT1332" s="1595"/>
      <c r="AU1332" s="1595"/>
      <c r="AV1332" s="1595"/>
      <c r="AW1332" s="1595"/>
      <c r="AX1332" s="238" t="s">
        <v>386</v>
      </c>
      <c r="AY1332" s="1595"/>
      <c r="AZ1332" s="1595"/>
      <c r="BA1332" s="1595"/>
      <c r="BB1332" s="1595"/>
      <c r="BC1332" s="1595"/>
      <c r="BD1332" s="1595"/>
      <c r="BE1332" s="1595"/>
      <c r="BF1332" s="1595"/>
      <c r="BG1332" s="45"/>
      <c r="BH1332" s="80"/>
      <c r="BI1332" s="80"/>
      <c r="BJ1332" s="80"/>
    </row>
    <row r="1333" spans="1:62" ht="12.95" customHeight="1" x14ac:dyDescent="0.15">
      <c r="A1333" s="1643"/>
      <c r="B1333" s="1644"/>
      <c r="C1333" s="1644"/>
      <c r="D1333" s="1644"/>
      <c r="E1333" s="1644"/>
      <c r="F1333" s="1644"/>
      <c r="G1333" s="1644"/>
      <c r="H1333" s="1722"/>
      <c r="I1333" s="1723"/>
      <c r="J1333" s="1723"/>
      <c r="K1333" s="1723"/>
      <c r="L1333" s="1723"/>
      <c r="M1333" s="1723"/>
      <c r="N1333" s="1724"/>
      <c r="O1333" s="1726"/>
      <c r="P1333" s="1726"/>
      <c r="Q1333" s="1726"/>
      <c r="R1333" s="1726"/>
      <c r="S1333" s="1726"/>
      <c r="T1333" s="1726"/>
      <c r="U1333" s="1726"/>
      <c r="V1333" s="1726"/>
      <c r="W1333" s="1726"/>
      <c r="X1333" s="1726"/>
      <c r="Y1333" s="1726"/>
      <c r="Z1333" s="1726"/>
      <c r="AA1333" s="1726"/>
      <c r="AB1333" s="1726"/>
      <c r="AC1333" s="1726"/>
      <c r="AD1333" s="1726"/>
      <c r="AE1333" s="1592"/>
      <c r="AF1333" s="1593"/>
      <c r="AG1333" s="1593"/>
      <c r="AH1333" s="1593"/>
      <c r="AI1333" s="1593"/>
      <c r="AJ1333" s="1593"/>
      <c r="AK1333" s="1594"/>
      <c r="AL1333" s="1592"/>
      <c r="AM1333" s="1593"/>
      <c r="AN1333" s="1593"/>
      <c r="AO1333" s="1594"/>
      <c r="AP1333" s="1595"/>
      <c r="AQ1333" s="1595"/>
      <c r="AR1333" s="1595"/>
      <c r="AS1333" s="1595"/>
      <c r="AT1333" s="1595"/>
      <c r="AU1333" s="1595"/>
      <c r="AV1333" s="1595"/>
      <c r="AW1333" s="1595"/>
      <c r="AX1333" s="238" t="s">
        <v>386</v>
      </c>
      <c r="AY1333" s="1595"/>
      <c r="AZ1333" s="1595"/>
      <c r="BA1333" s="1595"/>
      <c r="BB1333" s="1595"/>
      <c r="BC1333" s="1595"/>
      <c r="BD1333" s="1595"/>
      <c r="BE1333" s="1595"/>
      <c r="BF1333" s="1595"/>
      <c r="BG1333" s="45"/>
      <c r="BH1333" s="80"/>
      <c r="BI1333" s="80"/>
      <c r="BJ1333" s="80"/>
    </row>
    <row r="1334" spans="1:62" ht="12.95" customHeight="1" x14ac:dyDescent="0.15">
      <c r="A1334" s="1648"/>
      <c r="B1334" s="1649"/>
      <c r="C1334" s="1649"/>
      <c r="D1334" s="1649"/>
      <c r="E1334" s="1649"/>
      <c r="F1334" s="1649"/>
      <c r="G1334" s="1649"/>
      <c r="H1334" s="1722"/>
      <c r="I1334" s="1723"/>
      <c r="J1334" s="1723"/>
      <c r="K1334" s="1723"/>
      <c r="L1334" s="1723"/>
      <c r="M1334" s="1723"/>
      <c r="N1334" s="1724"/>
      <c r="O1334" s="1727"/>
      <c r="P1334" s="1727"/>
      <c r="Q1334" s="1727"/>
      <c r="R1334" s="1727"/>
      <c r="S1334" s="1727"/>
      <c r="T1334" s="1727"/>
      <c r="U1334" s="1727"/>
      <c r="V1334" s="1727"/>
      <c r="W1334" s="1727"/>
      <c r="X1334" s="1727"/>
      <c r="Y1334" s="1727"/>
      <c r="Z1334" s="1727"/>
      <c r="AA1334" s="1727"/>
      <c r="AB1334" s="1727"/>
      <c r="AC1334" s="1727"/>
      <c r="AD1334" s="1727"/>
      <c r="AE1334" s="1592"/>
      <c r="AF1334" s="1593"/>
      <c r="AG1334" s="1593"/>
      <c r="AH1334" s="1593"/>
      <c r="AI1334" s="1593"/>
      <c r="AJ1334" s="1593"/>
      <c r="AK1334" s="1594"/>
      <c r="AL1334" s="1592"/>
      <c r="AM1334" s="1593"/>
      <c r="AN1334" s="1593"/>
      <c r="AO1334" s="1594"/>
      <c r="AP1334" s="1595"/>
      <c r="AQ1334" s="1595"/>
      <c r="AR1334" s="1595"/>
      <c r="AS1334" s="1595"/>
      <c r="AT1334" s="1595"/>
      <c r="AU1334" s="1595"/>
      <c r="AV1334" s="1595"/>
      <c r="AW1334" s="1595"/>
      <c r="AX1334" s="238" t="s">
        <v>386</v>
      </c>
      <c r="AY1334" s="1595"/>
      <c r="AZ1334" s="1595"/>
      <c r="BA1334" s="1595"/>
      <c r="BB1334" s="1595"/>
      <c r="BC1334" s="1595"/>
      <c r="BD1334" s="1595"/>
      <c r="BE1334" s="1595"/>
      <c r="BF1334" s="1595"/>
      <c r="BG1334" s="45"/>
      <c r="BH1334" s="80"/>
      <c r="BI1334" s="80"/>
      <c r="BJ1334" s="80"/>
    </row>
    <row r="1335" spans="1:62" ht="12.95" customHeight="1" x14ac:dyDescent="0.15">
      <c r="A1335" s="1650"/>
      <c r="B1335" s="1651"/>
      <c r="C1335" s="1651"/>
      <c r="D1335" s="1651"/>
      <c r="E1335" s="1651"/>
      <c r="F1335" s="1651"/>
      <c r="G1335" s="1651"/>
      <c r="H1335" s="966"/>
      <c r="I1335" s="967"/>
      <c r="J1335" s="967"/>
      <c r="K1335" s="967"/>
      <c r="L1335" s="967"/>
      <c r="M1335" s="967"/>
      <c r="N1335" s="968"/>
      <c r="O1335" s="1728"/>
      <c r="P1335" s="1728"/>
      <c r="Q1335" s="1728"/>
      <c r="R1335" s="1728"/>
      <c r="S1335" s="1728"/>
      <c r="T1335" s="1728"/>
      <c r="U1335" s="1728"/>
      <c r="V1335" s="1728"/>
      <c r="W1335" s="1728"/>
      <c r="X1335" s="1728"/>
      <c r="Y1335" s="1728"/>
      <c r="Z1335" s="1728"/>
      <c r="AA1335" s="1728"/>
      <c r="AB1335" s="1728"/>
      <c r="AC1335" s="1728"/>
      <c r="AD1335" s="1728"/>
      <c r="AE1335" s="1592"/>
      <c r="AF1335" s="1593"/>
      <c r="AG1335" s="1593"/>
      <c r="AH1335" s="1593"/>
      <c r="AI1335" s="1593"/>
      <c r="AJ1335" s="1593"/>
      <c r="AK1335" s="1594"/>
      <c r="AL1335" s="1592"/>
      <c r="AM1335" s="1593"/>
      <c r="AN1335" s="1593"/>
      <c r="AO1335" s="1594"/>
      <c r="AP1335" s="1595"/>
      <c r="AQ1335" s="1595"/>
      <c r="AR1335" s="1595"/>
      <c r="AS1335" s="1595"/>
      <c r="AT1335" s="1595"/>
      <c r="AU1335" s="1595"/>
      <c r="AV1335" s="1595"/>
      <c r="AW1335" s="1595"/>
      <c r="AX1335" s="238" t="s">
        <v>386</v>
      </c>
      <c r="AY1335" s="1595"/>
      <c r="AZ1335" s="1595"/>
      <c r="BA1335" s="1595"/>
      <c r="BB1335" s="1595"/>
      <c r="BC1335" s="1595"/>
      <c r="BD1335" s="1595"/>
      <c r="BE1335" s="1595"/>
      <c r="BF1335" s="1595"/>
      <c r="BG1335" s="45"/>
      <c r="BH1335" s="80"/>
      <c r="BI1335" s="80"/>
      <c r="BJ1335" s="80"/>
    </row>
    <row r="1336" spans="1:62" ht="12.95" customHeight="1" x14ac:dyDescent="0.15">
      <c r="A1336" s="1641"/>
      <c r="B1336" s="1642"/>
      <c r="C1336" s="1642"/>
      <c r="D1336" s="1642"/>
      <c r="E1336" s="1642"/>
      <c r="F1336" s="1642"/>
      <c r="G1336" s="1642"/>
      <c r="H1336" s="963"/>
      <c r="I1336" s="964"/>
      <c r="J1336" s="964"/>
      <c r="K1336" s="964"/>
      <c r="L1336" s="964"/>
      <c r="M1336" s="964"/>
      <c r="N1336" s="965"/>
      <c r="O1336" s="1725"/>
      <c r="P1336" s="1725"/>
      <c r="Q1336" s="1725"/>
      <c r="R1336" s="1725"/>
      <c r="S1336" s="1725"/>
      <c r="T1336" s="1725"/>
      <c r="U1336" s="1725"/>
      <c r="V1336" s="1725"/>
      <c r="W1336" s="1725"/>
      <c r="X1336" s="1725"/>
      <c r="Y1336" s="1725"/>
      <c r="Z1336" s="1725"/>
      <c r="AA1336" s="1725"/>
      <c r="AB1336" s="1725"/>
      <c r="AC1336" s="1725"/>
      <c r="AD1336" s="1725"/>
      <c r="AE1336" s="1592"/>
      <c r="AF1336" s="1593"/>
      <c r="AG1336" s="1593"/>
      <c r="AH1336" s="1593"/>
      <c r="AI1336" s="1593"/>
      <c r="AJ1336" s="1593"/>
      <c r="AK1336" s="1594"/>
      <c r="AL1336" s="1592"/>
      <c r="AM1336" s="1593"/>
      <c r="AN1336" s="1593"/>
      <c r="AO1336" s="1594"/>
      <c r="AP1336" s="1595"/>
      <c r="AQ1336" s="1595"/>
      <c r="AR1336" s="1595"/>
      <c r="AS1336" s="1595"/>
      <c r="AT1336" s="1595"/>
      <c r="AU1336" s="1595"/>
      <c r="AV1336" s="1595"/>
      <c r="AW1336" s="1595"/>
      <c r="AX1336" s="238" t="s">
        <v>386</v>
      </c>
      <c r="AY1336" s="1595"/>
      <c r="AZ1336" s="1595"/>
      <c r="BA1336" s="1595"/>
      <c r="BB1336" s="1595"/>
      <c r="BC1336" s="1595"/>
      <c r="BD1336" s="1595"/>
      <c r="BE1336" s="1595"/>
      <c r="BF1336" s="1595"/>
      <c r="BG1336" s="45"/>
      <c r="BH1336" s="80"/>
      <c r="BI1336" s="80"/>
      <c r="BJ1336" s="80"/>
    </row>
    <row r="1337" spans="1:62" ht="12.95" customHeight="1" x14ac:dyDescent="0.15">
      <c r="A1337" s="1643"/>
      <c r="B1337" s="1644"/>
      <c r="C1337" s="1644"/>
      <c r="D1337" s="1644"/>
      <c r="E1337" s="1644"/>
      <c r="F1337" s="1644"/>
      <c r="G1337" s="1644"/>
      <c r="H1337" s="1722"/>
      <c r="I1337" s="1723"/>
      <c r="J1337" s="1723"/>
      <c r="K1337" s="1723"/>
      <c r="L1337" s="1723"/>
      <c r="M1337" s="1723"/>
      <c r="N1337" s="1724"/>
      <c r="O1337" s="1726"/>
      <c r="P1337" s="1726"/>
      <c r="Q1337" s="1726"/>
      <c r="R1337" s="1726"/>
      <c r="S1337" s="1726"/>
      <c r="T1337" s="1726"/>
      <c r="U1337" s="1726"/>
      <c r="V1337" s="1726"/>
      <c r="W1337" s="1726"/>
      <c r="X1337" s="1726"/>
      <c r="Y1337" s="1726"/>
      <c r="Z1337" s="1726"/>
      <c r="AA1337" s="1726"/>
      <c r="AB1337" s="1726"/>
      <c r="AC1337" s="1726"/>
      <c r="AD1337" s="1726"/>
      <c r="AE1337" s="1592"/>
      <c r="AF1337" s="1593"/>
      <c r="AG1337" s="1593"/>
      <c r="AH1337" s="1593"/>
      <c r="AI1337" s="1593"/>
      <c r="AJ1337" s="1593"/>
      <c r="AK1337" s="1594"/>
      <c r="AL1337" s="1592"/>
      <c r="AM1337" s="1593"/>
      <c r="AN1337" s="1593"/>
      <c r="AO1337" s="1594"/>
      <c r="AP1337" s="1595"/>
      <c r="AQ1337" s="1595"/>
      <c r="AR1337" s="1595"/>
      <c r="AS1337" s="1595"/>
      <c r="AT1337" s="1595"/>
      <c r="AU1337" s="1595"/>
      <c r="AV1337" s="1595"/>
      <c r="AW1337" s="1595"/>
      <c r="AX1337" s="238" t="s">
        <v>386</v>
      </c>
      <c r="AY1337" s="1595"/>
      <c r="AZ1337" s="1595"/>
      <c r="BA1337" s="1595"/>
      <c r="BB1337" s="1595"/>
      <c r="BC1337" s="1595"/>
      <c r="BD1337" s="1595"/>
      <c r="BE1337" s="1595"/>
      <c r="BF1337" s="1595"/>
      <c r="BG1337" s="45"/>
      <c r="BH1337" s="80"/>
      <c r="BI1337" s="80"/>
      <c r="BJ1337" s="80"/>
    </row>
    <row r="1338" spans="1:62" ht="12.95" customHeight="1" x14ac:dyDescent="0.15">
      <c r="A1338" s="1643"/>
      <c r="B1338" s="1644"/>
      <c r="C1338" s="1644"/>
      <c r="D1338" s="1644"/>
      <c r="E1338" s="1644"/>
      <c r="F1338" s="1644"/>
      <c r="G1338" s="1644"/>
      <c r="H1338" s="1722"/>
      <c r="I1338" s="1723"/>
      <c r="J1338" s="1723"/>
      <c r="K1338" s="1723"/>
      <c r="L1338" s="1723"/>
      <c r="M1338" s="1723"/>
      <c r="N1338" s="1724"/>
      <c r="O1338" s="1726"/>
      <c r="P1338" s="1726"/>
      <c r="Q1338" s="1726"/>
      <c r="R1338" s="1726"/>
      <c r="S1338" s="1726"/>
      <c r="T1338" s="1726"/>
      <c r="U1338" s="1726"/>
      <c r="V1338" s="1726"/>
      <c r="W1338" s="1726"/>
      <c r="X1338" s="1726"/>
      <c r="Y1338" s="1726"/>
      <c r="Z1338" s="1726"/>
      <c r="AA1338" s="1726"/>
      <c r="AB1338" s="1726"/>
      <c r="AC1338" s="1726"/>
      <c r="AD1338" s="1726"/>
      <c r="AE1338" s="1592"/>
      <c r="AF1338" s="1593"/>
      <c r="AG1338" s="1593"/>
      <c r="AH1338" s="1593"/>
      <c r="AI1338" s="1593"/>
      <c r="AJ1338" s="1593"/>
      <c r="AK1338" s="1594"/>
      <c r="AL1338" s="1592"/>
      <c r="AM1338" s="1593"/>
      <c r="AN1338" s="1593"/>
      <c r="AO1338" s="1594"/>
      <c r="AP1338" s="1595"/>
      <c r="AQ1338" s="1595"/>
      <c r="AR1338" s="1595"/>
      <c r="AS1338" s="1595"/>
      <c r="AT1338" s="1595"/>
      <c r="AU1338" s="1595"/>
      <c r="AV1338" s="1595"/>
      <c r="AW1338" s="1595"/>
      <c r="AX1338" s="238" t="s">
        <v>386</v>
      </c>
      <c r="AY1338" s="1595"/>
      <c r="AZ1338" s="1595"/>
      <c r="BA1338" s="1595"/>
      <c r="BB1338" s="1595"/>
      <c r="BC1338" s="1595"/>
      <c r="BD1338" s="1595"/>
      <c r="BE1338" s="1595"/>
      <c r="BF1338" s="1595"/>
      <c r="BG1338" s="45"/>
      <c r="BH1338" s="80"/>
      <c r="BI1338" s="80"/>
      <c r="BJ1338" s="80"/>
    </row>
    <row r="1339" spans="1:62" ht="12.95" customHeight="1" x14ac:dyDescent="0.15">
      <c r="A1339" s="1648"/>
      <c r="B1339" s="1649"/>
      <c r="C1339" s="1649"/>
      <c r="D1339" s="1649"/>
      <c r="E1339" s="1649"/>
      <c r="F1339" s="1649"/>
      <c r="G1339" s="1649"/>
      <c r="H1339" s="1722"/>
      <c r="I1339" s="1723"/>
      <c r="J1339" s="1723"/>
      <c r="K1339" s="1723"/>
      <c r="L1339" s="1723"/>
      <c r="M1339" s="1723"/>
      <c r="N1339" s="1724"/>
      <c r="O1339" s="1727"/>
      <c r="P1339" s="1727"/>
      <c r="Q1339" s="1727"/>
      <c r="R1339" s="1727"/>
      <c r="S1339" s="1727"/>
      <c r="T1339" s="1727"/>
      <c r="U1339" s="1727"/>
      <c r="V1339" s="1727"/>
      <c r="W1339" s="1727"/>
      <c r="X1339" s="1727"/>
      <c r="Y1339" s="1727"/>
      <c r="Z1339" s="1727"/>
      <c r="AA1339" s="1727"/>
      <c r="AB1339" s="1727"/>
      <c r="AC1339" s="1727"/>
      <c r="AD1339" s="1727"/>
      <c r="AE1339" s="1592"/>
      <c r="AF1339" s="1593"/>
      <c r="AG1339" s="1593"/>
      <c r="AH1339" s="1593"/>
      <c r="AI1339" s="1593"/>
      <c r="AJ1339" s="1593"/>
      <c r="AK1339" s="1594"/>
      <c r="AL1339" s="1592"/>
      <c r="AM1339" s="1593"/>
      <c r="AN1339" s="1593"/>
      <c r="AO1339" s="1594"/>
      <c r="AP1339" s="1595"/>
      <c r="AQ1339" s="1595"/>
      <c r="AR1339" s="1595"/>
      <c r="AS1339" s="1595"/>
      <c r="AT1339" s="1595"/>
      <c r="AU1339" s="1595"/>
      <c r="AV1339" s="1595"/>
      <c r="AW1339" s="1595"/>
      <c r="AX1339" s="238" t="s">
        <v>386</v>
      </c>
      <c r="AY1339" s="1595"/>
      <c r="AZ1339" s="1595"/>
      <c r="BA1339" s="1595"/>
      <c r="BB1339" s="1595"/>
      <c r="BC1339" s="1595"/>
      <c r="BD1339" s="1595"/>
      <c r="BE1339" s="1595"/>
      <c r="BF1339" s="1595"/>
      <c r="BG1339" s="45"/>
      <c r="BH1339" s="80"/>
      <c r="BI1339" s="80"/>
      <c r="BJ1339" s="80"/>
    </row>
    <row r="1340" spans="1:62" ht="12.95" customHeight="1" x14ac:dyDescent="0.15">
      <c r="A1340" s="1650"/>
      <c r="B1340" s="1651"/>
      <c r="C1340" s="1651"/>
      <c r="D1340" s="1651"/>
      <c r="E1340" s="1651"/>
      <c r="F1340" s="1651"/>
      <c r="G1340" s="1651"/>
      <c r="H1340" s="966"/>
      <c r="I1340" s="967"/>
      <c r="J1340" s="967"/>
      <c r="K1340" s="967"/>
      <c r="L1340" s="967"/>
      <c r="M1340" s="967"/>
      <c r="N1340" s="968"/>
      <c r="O1340" s="1728"/>
      <c r="P1340" s="1728"/>
      <c r="Q1340" s="1728"/>
      <c r="R1340" s="1728"/>
      <c r="S1340" s="1728"/>
      <c r="T1340" s="1728"/>
      <c r="U1340" s="1728"/>
      <c r="V1340" s="1728"/>
      <c r="W1340" s="1728"/>
      <c r="X1340" s="1728"/>
      <c r="Y1340" s="1728"/>
      <c r="Z1340" s="1728"/>
      <c r="AA1340" s="1728"/>
      <c r="AB1340" s="1728"/>
      <c r="AC1340" s="1728"/>
      <c r="AD1340" s="1728"/>
      <c r="AE1340" s="1592"/>
      <c r="AF1340" s="1593"/>
      <c r="AG1340" s="1593"/>
      <c r="AH1340" s="1593"/>
      <c r="AI1340" s="1593"/>
      <c r="AJ1340" s="1593"/>
      <c r="AK1340" s="1594"/>
      <c r="AL1340" s="1592"/>
      <c r="AM1340" s="1593"/>
      <c r="AN1340" s="1593"/>
      <c r="AO1340" s="1594"/>
      <c r="AP1340" s="1595"/>
      <c r="AQ1340" s="1595"/>
      <c r="AR1340" s="1595"/>
      <c r="AS1340" s="1595"/>
      <c r="AT1340" s="1595"/>
      <c r="AU1340" s="1595"/>
      <c r="AV1340" s="1595"/>
      <c r="AW1340" s="1595"/>
      <c r="AX1340" s="238" t="s">
        <v>386</v>
      </c>
      <c r="AY1340" s="1595"/>
      <c r="AZ1340" s="1595"/>
      <c r="BA1340" s="1595"/>
      <c r="BB1340" s="1595"/>
      <c r="BC1340" s="1595"/>
      <c r="BD1340" s="1595"/>
      <c r="BE1340" s="1595"/>
      <c r="BF1340" s="1595"/>
      <c r="BG1340" s="45"/>
      <c r="BH1340" s="80"/>
      <c r="BI1340" s="80"/>
      <c r="BJ1340" s="80"/>
    </row>
    <row r="1341" spans="1:62" ht="12.95" customHeight="1" x14ac:dyDescent="0.15">
      <c r="A1341" s="1641"/>
      <c r="B1341" s="1642"/>
      <c r="C1341" s="1642"/>
      <c r="D1341" s="1642"/>
      <c r="E1341" s="1642"/>
      <c r="F1341" s="1642"/>
      <c r="G1341" s="1642"/>
      <c r="H1341" s="963"/>
      <c r="I1341" s="964"/>
      <c r="J1341" s="964"/>
      <c r="K1341" s="964"/>
      <c r="L1341" s="964"/>
      <c r="M1341" s="964"/>
      <c r="N1341" s="965"/>
      <c r="O1341" s="1725"/>
      <c r="P1341" s="1725"/>
      <c r="Q1341" s="1725"/>
      <c r="R1341" s="1725"/>
      <c r="S1341" s="1725"/>
      <c r="T1341" s="1725"/>
      <c r="U1341" s="1725"/>
      <c r="V1341" s="1725"/>
      <c r="W1341" s="1725"/>
      <c r="X1341" s="1725"/>
      <c r="Y1341" s="1725"/>
      <c r="Z1341" s="1725"/>
      <c r="AA1341" s="1725"/>
      <c r="AB1341" s="1725"/>
      <c r="AC1341" s="1725"/>
      <c r="AD1341" s="1725"/>
      <c r="AE1341" s="1592"/>
      <c r="AF1341" s="1593"/>
      <c r="AG1341" s="1593"/>
      <c r="AH1341" s="1593"/>
      <c r="AI1341" s="1593"/>
      <c r="AJ1341" s="1593"/>
      <c r="AK1341" s="1594"/>
      <c r="AL1341" s="1592"/>
      <c r="AM1341" s="1593"/>
      <c r="AN1341" s="1593"/>
      <c r="AO1341" s="1594"/>
      <c r="AP1341" s="1595"/>
      <c r="AQ1341" s="1595"/>
      <c r="AR1341" s="1595"/>
      <c r="AS1341" s="1595"/>
      <c r="AT1341" s="1595"/>
      <c r="AU1341" s="1595"/>
      <c r="AV1341" s="1595"/>
      <c r="AW1341" s="1595"/>
      <c r="AX1341" s="238" t="s">
        <v>386</v>
      </c>
      <c r="AY1341" s="1595"/>
      <c r="AZ1341" s="1595"/>
      <c r="BA1341" s="1595"/>
      <c r="BB1341" s="1595"/>
      <c r="BC1341" s="1595"/>
      <c r="BD1341" s="1595"/>
      <c r="BE1341" s="1595"/>
      <c r="BF1341" s="1595"/>
      <c r="BG1341" s="45"/>
      <c r="BH1341" s="80"/>
      <c r="BI1341" s="80"/>
      <c r="BJ1341" s="80"/>
    </row>
    <row r="1342" spans="1:62" ht="12.95" customHeight="1" x14ac:dyDescent="0.15">
      <c r="A1342" s="1643"/>
      <c r="B1342" s="1644"/>
      <c r="C1342" s="1644"/>
      <c r="D1342" s="1644"/>
      <c r="E1342" s="1644"/>
      <c r="F1342" s="1644"/>
      <c r="G1342" s="1644"/>
      <c r="H1342" s="1722"/>
      <c r="I1342" s="1723"/>
      <c r="J1342" s="1723"/>
      <c r="K1342" s="1723"/>
      <c r="L1342" s="1723"/>
      <c r="M1342" s="1723"/>
      <c r="N1342" s="1724"/>
      <c r="O1342" s="1726"/>
      <c r="P1342" s="1726"/>
      <c r="Q1342" s="1726"/>
      <c r="R1342" s="1726"/>
      <c r="S1342" s="1726"/>
      <c r="T1342" s="1726"/>
      <c r="U1342" s="1726"/>
      <c r="V1342" s="1726"/>
      <c r="W1342" s="1726"/>
      <c r="X1342" s="1726"/>
      <c r="Y1342" s="1726"/>
      <c r="Z1342" s="1726"/>
      <c r="AA1342" s="1726"/>
      <c r="AB1342" s="1726"/>
      <c r="AC1342" s="1726"/>
      <c r="AD1342" s="1726"/>
      <c r="AE1342" s="1592"/>
      <c r="AF1342" s="1593"/>
      <c r="AG1342" s="1593"/>
      <c r="AH1342" s="1593"/>
      <c r="AI1342" s="1593"/>
      <c r="AJ1342" s="1593"/>
      <c r="AK1342" s="1594"/>
      <c r="AL1342" s="1592"/>
      <c r="AM1342" s="1593"/>
      <c r="AN1342" s="1593"/>
      <c r="AO1342" s="1594"/>
      <c r="AP1342" s="1595"/>
      <c r="AQ1342" s="1595"/>
      <c r="AR1342" s="1595"/>
      <c r="AS1342" s="1595"/>
      <c r="AT1342" s="1595"/>
      <c r="AU1342" s="1595"/>
      <c r="AV1342" s="1595"/>
      <c r="AW1342" s="1595"/>
      <c r="AX1342" s="238" t="s">
        <v>386</v>
      </c>
      <c r="AY1342" s="1595"/>
      <c r="AZ1342" s="1595"/>
      <c r="BA1342" s="1595"/>
      <c r="BB1342" s="1595"/>
      <c r="BC1342" s="1595"/>
      <c r="BD1342" s="1595"/>
      <c r="BE1342" s="1595"/>
      <c r="BF1342" s="1595"/>
      <c r="BG1342" s="45"/>
      <c r="BH1342" s="80"/>
      <c r="BI1342" s="80"/>
      <c r="BJ1342" s="80"/>
    </row>
    <row r="1343" spans="1:62" ht="12.95" customHeight="1" x14ac:dyDescent="0.15">
      <c r="A1343" s="1643"/>
      <c r="B1343" s="1644"/>
      <c r="C1343" s="1644"/>
      <c r="D1343" s="1644"/>
      <c r="E1343" s="1644"/>
      <c r="F1343" s="1644"/>
      <c r="G1343" s="1644"/>
      <c r="H1343" s="1722"/>
      <c r="I1343" s="1723"/>
      <c r="J1343" s="1723"/>
      <c r="K1343" s="1723"/>
      <c r="L1343" s="1723"/>
      <c r="M1343" s="1723"/>
      <c r="N1343" s="1724"/>
      <c r="O1343" s="1726"/>
      <c r="P1343" s="1726"/>
      <c r="Q1343" s="1726"/>
      <c r="R1343" s="1726"/>
      <c r="S1343" s="1726"/>
      <c r="T1343" s="1726"/>
      <c r="U1343" s="1726"/>
      <c r="V1343" s="1726"/>
      <c r="W1343" s="1726"/>
      <c r="X1343" s="1726"/>
      <c r="Y1343" s="1726"/>
      <c r="Z1343" s="1726"/>
      <c r="AA1343" s="1726"/>
      <c r="AB1343" s="1726"/>
      <c r="AC1343" s="1726"/>
      <c r="AD1343" s="1726"/>
      <c r="AE1343" s="1592"/>
      <c r="AF1343" s="1593"/>
      <c r="AG1343" s="1593"/>
      <c r="AH1343" s="1593"/>
      <c r="AI1343" s="1593"/>
      <c r="AJ1343" s="1593"/>
      <c r="AK1343" s="1594"/>
      <c r="AL1343" s="1592"/>
      <c r="AM1343" s="1593"/>
      <c r="AN1343" s="1593"/>
      <c r="AO1343" s="1594"/>
      <c r="AP1343" s="1595"/>
      <c r="AQ1343" s="1595"/>
      <c r="AR1343" s="1595"/>
      <c r="AS1343" s="1595"/>
      <c r="AT1343" s="1595"/>
      <c r="AU1343" s="1595"/>
      <c r="AV1343" s="1595"/>
      <c r="AW1343" s="1595"/>
      <c r="AX1343" s="238" t="s">
        <v>386</v>
      </c>
      <c r="AY1343" s="1595"/>
      <c r="AZ1343" s="1595"/>
      <c r="BA1343" s="1595"/>
      <c r="BB1343" s="1595"/>
      <c r="BC1343" s="1595"/>
      <c r="BD1343" s="1595"/>
      <c r="BE1343" s="1595"/>
      <c r="BF1343" s="1595"/>
      <c r="BG1343" s="45"/>
      <c r="BH1343" s="80"/>
      <c r="BI1343" s="80"/>
      <c r="BJ1343" s="80"/>
    </row>
    <row r="1344" spans="1:62" ht="12.95" customHeight="1" x14ac:dyDescent="0.15">
      <c r="A1344" s="1648"/>
      <c r="B1344" s="1649"/>
      <c r="C1344" s="1649"/>
      <c r="D1344" s="1649"/>
      <c r="E1344" s="1649"/>
      <c r="F1344" s="1649"/>
      <c r="G1344" s="1649"/>
      <c r="H1344" s="1722"/>
      <c r="I1344" s="1723"/>
      <c r="J1344" s="1723"/>
      <c r="K1344" s="1723"/>
      <c r="L1344" s="1723"/>
      <c r="M1344" s="1723"/>
      <c r="N1344" s="1724"/>
      <c r="O1344" s="1727"/>
      <c r="P1344" s="1727"/>
      <c r="Q1344" s="1727"/>
      <c r="R1344" s="1727"/>
      <c r="S1344" s="1727"/>
      <c r="T1344" s="1727"/>
      <c r="U1344" s="1727"/>
      <c r="V1344" s="1727"/>
      <c r="W1344" s="1727"/>
      <c r="X1344" s="1727"/>
      <c r="Y1344" s="1727"/>
      <c r="Z1344" s="1727"/>
      <c r="AA1344" s="1727"/>
      <c r="AB1344" s="1727"/>
      <c r="AC1344" s="1727"/>
      <c r="AD1344" s="1727"/>
      <c r="AE1344" s="1592"/>
      <c r="AF1344" s="1593"/>
      <c r="AG1344" s="1593"/>
      <c r="AH1344" s="1593"/>
      <c r="AI1344" s="1593"/>
      <c r="AJ1344" s="1593"/>
      <c r="AK1344" s="1594"/>
      <c r="AL1344" s="1592"/>
      <c r="AM1344" s="1593"/>
      <c r="AN1344" s="1593"/>
      <c r="AO1344" s="1594"/>
      <c r="AP1344" s="1595"/>
      <c r="AQ1344" s="1595"/>
      <c r="AR1344" s="1595"/>
      <c r="AS1344" s="1595"/>
      <c r="AT1344" s="1595"/>
      <c r="AU1344" s="1595"/>
      <c r="AV1344" s="1595"/>
      <c r="AW1344" s="1595"/>
      <c r="AX1344" s="238" t="s">
        <v>386</v>
      </c>
      <c r="AY1344" s="1595"/>
      <c r="AZ1344" s="1595"/>
      <c r="BA1344" s="1595"/>
      <c r="BB1344" s="1595"/>
      <c r="BC1344" s="1595"/>
      <c r="BD1344" s="1595"/>
      <c r="BE1344" s="1595"/>
      <c r="BF1344" s="1595"/>
      <c r="BG1344" s="45"/>
      <c r="BH1344" s="80"/>
      <c r="BI1344" s="80"/>
      <c r="BJ1344" s="80"/>
    </row>
    <row r="1345" spans="1:62" ht="12.95" customHeight="1" x14ac:dyDescent="0.15">
      <c r="A1345" s="1650"/>
      <c r="B1345" s="1651"/>
      <c r="C1345" s="1651"/>
      <c r="D1345" s="1651"/>
      <c r="E1345" s="1651"/>
      <c r="F1345" s="1651"/>
      <c r="G1345" s="1651"/>
      <c r="H1345" s="966"/>
      <c r="I1345" s="967"/>
      <c r="J1345" s="967"/>
      <c r="K1345" s="967"/>
      <c r="L1345" s="967"/>
      <c r="M1345" s="967"/>
      <c r="N1345" s="968"/>
      <c r="O1345" s="1728"/>
      <c r="P1345" s="1728"/>
      <c r="Q1345" s="1728"/>
      <c r="R1345" s="1728"/>
      <c r="S1345" s="1728"/>
      <c r="T1345" s="1728"/>
      <c r="U1345" s="1728"/>
      <c r="V1345" s="1728"/>
      <c r="W1345" s="1728"/>
      <c r="X1345" s="1728"/>
      <c r="Y1345" s="1728"/>
      <c r="Z1345" s="1728"/>
      <c r="AA1345" s="1728"/>
      <c r="AB1345" s="1728"/>
      <c r="AC1345" s="1728"/>
      <c r="AD1345" s="1728"/>
      <c r="AE1345" s="1592"/>
      <c r="AF1345" s="1593"/>
      <c r="AG1345" s="1593"/>
      <c r="AH1345" s="1593"/>
      <c r="AI1345" s="1593"/>
      <c r="AJ1345" s="1593"/>
      <c r="AK1345" s="1594"/>
      <c r="AL1345" s="1592"/>
      <c r="AM1345" s="1593"/>
      <c r="AN1345" s="1593"/>
      <c r="AO1345" s="1594"/>
      <c r="AP1345" s="1595"/>
      <c r="AQ1345" s="1595"/>
      <c r="AR1345" s="1595"/>
      <c r="AS1345" s="1595"/>
      <c r="AT1345" s="1595"/>
      <c r="AU1345" s="1595"/>
      <c r="AV1345" s="1595"/>
      <c r="AW1345" s="1595"/>
      <c r="AX1345" s="238" t="s">
        <v>386</v>
      </c>
      <c r="AY1345" s="1595"/>
      <c r="AZ1345" s="1595"/>
      <c r="BA1345" s="1595"/>
      <c r="BB1345" s="1595"/>
      <c r="BC1345" s="1595"/>
      <c r="BD1345" s="1595"/>
      <c r="BE1345" s="1595"/>
      <c r="BF1345" s="1595"/>
      <c r="BG1345" s="45"/>
      <c r="BH1345" s="80"/>
      <c r="BI1345" s="80"/>
      <c r="BJ1345" s="80"/>
    </row>
    <row r="1346" spans="1:62" ht="12.95" customHeight="1" x14ac:dyDescent="0.15">
      <c r="A1346" s="1641"/>
      <c r="B1346" s="1642"/>
      <c r="C1346" s="1642"/>
      <c r="D1346" s="1642"/>
      <c r="E1346" s="1642"/>
      <c r="F1346" s="1642"/>
      <c r="G1346" s="1642"/>
      <c r="H1346" s="963"/>
      <c r="I1346" s="964"/>
      <c r="J1346" s="964"/>
      <c r="K1346" s="964"/>
      <c r="L1346" s="964"/>
      <c r="M1346" s="964"/>
      <c r="N1346" s="965"/>
      <c r="O1346" s="1725"/>
      <c r="P1346" s="1725"/>
      <c r="Q1346" s="1725"/>
      <c r="R1346" s="1725"/>
      <c r="S1346" s="1725"/>
      <c r="T1346" s="1725"/>
      <c r="U1346" s="1725"/>
      <c r="V1346" s="1725"/>
      <c r="W1346" s="1725"/>
      <c r="X1346" s="1725"/>
      <c r="Y1346" s="1725"/>
      <c r="Z1346" s="1725"/>
      <c r="AA1346" s="1725"/>
      <c r="AB1346" s="1725"/>
      <c r="AC1346" s="1725"/>
      <c r="AD1346" s="1725"/>
      <c r="AE1346" s="1592"/>
      <c r="AF1346" s="1593"/>
      <c r="AG1346" s="1593"/>
      <c r="AH1346" s="1593"/>
      <c r="AI1346" s="1593"/>
      <c r="AJ1346" s="1593"/>
      <c r="AK1346" s="1594"/>
      <c r="AL1346" s="1592"/>
      <c r="AM1346" s="1593"/>
      <c r="AN1346" s="1593"/>
      <c r="AO1346" s="1594"/>
      <c r="AP1346" s="1595"/>
      <c r="AQ1346" s="1595"/>
      <c r="AR1346" s="1595"/>
      <c r="AS1346" s="1595"/>
      <c r="AT1346" s="1595"/>
      <c r="AU1346" s="1595"/>
      <c r="AV1346" s="1595"/>
      <c r="AW1346" s="1595"/>
      <c r="AX1346" s="238" t="s">
        <v>386</v>
      </c>
      <c r="AY1346" s="1595"/>
      <c r="AZ1346" s="1595"/>
      <c r="BA1346" s="1595"/>
      <c r="BB1346" s="1595"/>
      <c r="BC1346" s="1595"/>
      <c r="BD1346" s="1595"/>
      <c r="BE1346" s="1595"/>
      <c r="BF1346" s="1595"/>
      <c r="BG1346" s="45"/>
      <c r="BH1346" s="80"/>
      <c r="BI1346" s="80"/>
      <c r="BJ1346" s="80"/>
    </row>
    <row r="1347" spans="1:62" ht="12.95" customHeight="1" x14ac:dyDescent="0.15">
      <c r="A1347" s="1643"/>
      <c r="B1347" s="1644"/>
      <c r="C1347" s="1644"/>
      <c r="D1347" s="1644"/>
      <c r="E1347" s="1644"/>
      <c r="F1347" s="1644"/>
      <c r="G1347" s="1644"/>
      <c r="H1347" s="1722"/>
      <c r="I1347" s="1723"/>
      <c r="J1347" s="1723"/>
      <c r="K1347" s="1723"/>
      <c r="L1347" s="1723"/>
      <c r="M1347" s="1723"/>
      <c r="N1347" s="1724"/>
      <c r="O1347" s="1726"/>
      <c r="P1347" s="1726"/>
      <c r="Q1347" s="1726"/>
      <c r="R1347" s="1726"/>
      <c r="S1347" s="1726"/>
      <c r="T1347" s="1726"/>
      <c r="U1347" s="1726"/>
      <c r="V1347" s="1726"/>
      <c r="W1347" s="1726"/>
      <c r="X1347" s="1726"/>
      <c r="Y1347" s="1726"/>
      <c r="Z1347" s="1726"/>
      <c r="AA1347" s="1726"/>
      <c r="AB1347" s="1726"/>
      <c r="AC1347" s="1726"/>
      <c r="AD1347" s="1726"/>
      <c r="AE1347" s="1592"/>
      <c r="AF1347" s="1593"/>
      <c r="AG1347" s="1593"/>
      <c r="AH1347" s="1593"/>
      <c r="AI1347" s="1593"/>
      <c r="AJ1347" s="1593"/>
      <c r="AK1347" s="1594"/>
      <c r="AL1347" s="1592"/>
      <c r="AM1347" s="1593"/>
      <c r="AN1347" s="1593"/>
      <c r="AO1347" s="1594"/>
      <c r="AP1347" s="1595"/>
      <c r="AQ1347" s="1595"/>
      <c r="AR1347" s="1595"/>
      <c r="AS1347" s="1595"/>
      <c r="AT1347" s="1595"/>
      <c r="AU1347" s="1595"/>
      <c r="AV1347" s="1595"/>
      <c r="AW1347" s="1595"/>
      <c r="AX1347" s="238" t="s">
        <v>386</v>
      </c>
      <c r="AY1347" s="1595"/>
      <c r="AZ1347" s="1595"/>
      <c r="BA1347" s="1595"/>
      <c r="BB1347" s="1595"/>
      <c r="BC1347" s="1595"/>
      <c r="BD1347" s="1595"/>
      <c r="BE1347" s="1595"/>
      <c r="BF1347" s="1595"/>
      <c r="BG1347" s="45"/>
      <c r="BH1347" s="80"/>
      <c r="BI1347" s="80"/>
      <c r="BJ1347" s="80"/>
    </row>
    <row r="1348" spans="1:62" ht="12.95" customHeight="1" x14ac:dyDescent="0.15">
      <c r="A1348" s="1643"/>
      <c r="B1348" s="1644"/>
      <c r="C1348" s="1644"/>
      <c r="D1348" s="1644"/>
      <c r="E1348" s="1644"/>
      <c r="F1348" s="1644"/>
      <c r="G1348" s="1644"/>
      <c r="H1348" s="1722"/>
      <c r="I1348" s="1723"/>
      <c r="J1348" s="1723"/>
      <c r="K1348" s="1723"/>
      <c r="L1348" s="1723"/>
      <c r="M1348" s="1723"/>
      <c r="N1348" s="1724"/>
      <c r="O1348" s="1726"/>
      <c r="P1348" s="1726"/>
      <c r="Q1348" s="1726"/>
      <c r="R1348" s="1726"/>
      <c r="S1348" s="1726"/>
      <c r="T1348" s="1726"/>
      <c r="U1348" s="1726"/>
      <c r="V1348" s="1726"/>
      <c r="W1348" s="1726"/>
      <c r="X1348" s="1726"/>
      <c r="Y1348" s="1726"/>
      <c r="Z1348" s="1726"/>
      <c r="AA1348" s="1726"/>
      <c r="AB1348" s="1726"/>
      <c r="AC1348" s="1726"/>
      <c r="AD1348" s="1726"/>
      <c r="AE1348" s="1592"/>
      <c r="AF1348" s="1593"/>
      <c r="AG1348" s="1593"/>
      <c r="AH1348" s="1593"/>
      <c r="AI1348" s="1593"/>
      <c r="AJ1348" s="1593"/>
      <c r="AK1348" s="1594"/>
      <c r="AL1348" s="1592"/>
      <c r="AM1348" s="1593"/>
      <c r="AN1348" s="1593"/>
      <c r="AO1348" s="1594"/>
      <c r="AP1348" s="1595"/>
      <c r="AQ1348" s="1595"/>
      <c r="AR1348" s="1595"/>
      <c r="AS1348" s="1595"/>
      <c r="AT1348" s="1595"/>
      <c r="AU1348" s="1595"/>
      <c r="AV1348" s="1595"/>
      <c r="AW1348" s="1595"/>
      <c r="AX1348" s="238" t="s">
        <v>386</v>
      </c>
      <c r="AY1348" s="1595"/>
      <c r="AZ1348" s="1595"/>
      <c r="BA1348" s="1595"/>
      <c r="BB1348" s="1595"/>
      <c r="BC1348" s="1595"/>
      <c r="BD1348" s="1595"/>
      <c r="BE1348" s="1595"/>
      <c r="BF1348" s="1595"/>
      <c r="BG1348" s="45"/>
      <c r="BH1348" s="80"/>
      <c r="BI1348" s="80"/>
      <c r="BJ1348" s="80"/>
    </row>
    <row r="1349" spans="1:62" ht="12.95" customHeight="1" x14ac:dyDescent="0.15">
      <c r="A1349" s="1648"/>
      <c r="B1349" s="1649"/>
      <c r="C1349" s="1649"/>
      <c r="D1349" s="1649"/>
      <c r="E1349" s="1649"/>
      <c r="F1349" s="1649"/>
      <c r="G1349" s="1649"/>
      <c r="H1349" s="1722"/>
      <c r="I1349" s="1723"/>
      <c r="J1349" s="1723"/>
      <c r="K1349" s="1723"/>
      <c r="L1349" s="1723"/>
      <c r="M1349" s="1723"/>
      <c r="N1349" s="1724"/>
      <c r="O1349" s="1727"/>
      <c r="P1349" s="1727"/>
      <c r="Q1349" s="1727"/>
      <c r="R1349" s="1727"/>
      <c r="S1349" s="1727"/>
      <c r="T1349" s="1727"/>
      <c r="U1349" s="1727"/>
      <c r="V1349" s="1727"/>
      <c r="W1349" s="1727"/>
      <c r="X1349" s="1727"/>
      <c r="Y1349" s="1727"/>
      <c r="Z1349" s="1727"/>
      <c r="AA1349" s="1727"/>
      <c r="AB1349" s="1727"/>
      <c r="AC1349" s="1727"/>
      <c r="AD1349" s="1727"/>
      <c r="AE1349" s="1592"/>
      <c r="AF1349" s="1593"/>
      <c r="AG1349" s="1593"/>
      <c r="AH1349" s="1593"/>
      <c r="AI1349" s="1593"/>
      <c r="AJ1349" s="1593"/>
      <c r="AK1349" s="1594"/>
      <c r="AL1349" s="1592"/>
      <c r="AM1349" s="1593"/>
      <c r="AN1349" s="1593"/>
      <c r="AO1349" s="1594"/>
      <c r="AP1349" s="1595"/>
      <c r="AQ1349" s="1595"/>
      <c r="AR1349" s="1595"/>
      <c r="AS1349" s="1595"/>
      <c r="AT1349" s="1595"/>
      <c r="AU1349" s="1595"/>
      <c r="AV1349" s="1595"/>
      <c r="AW1349" s="1595"/>
      <c r="AX1349" s="238" t="s">
        <v>386</v>
      </c>
      <c r="AY1349" s="1595"/>
      <c r="AZ1349" s="1595"/>
      <c r="BA1349" s="1595"/>
      <c r="BB1349" s="1595"/>
      <c r="BC1349" s="1595"/>
      <c r="BD1349" s="1595"/>
      <c r="BE1349" s="1595"/>
      <c r="BF1349" s="1595"/>
      <c r="BG1349" s="45"/>
      <c r="BH1349" s="80"/>
      <c r="BI1349" s="80"/>
      <c r="BJ1349" s="80"/>
    </row>
    <row r="1350" spans="1:62" ht="12.95" customHeight="1" x14ac:dyDescent="0.15">
      <c r="A1350" s="1650"/>
      <c r="B1350" s="1651"/>
      <c r="C1350" s="1651"/>
      <c r="D1350" s="1651"/>
      <c r="E1350" s="1651"/>
      <c r="F1350" s="1651"/>
      <c r="G1350" s="1651"/>
      <c r="H1350" s="966"/>
      <c r="I1350" s="967"/>
      <c r="J1350" s="967"/>
      <c r="K1350" s="967"/>
      <c r="L1350" s="967"/>
      <c r="M1350" s="967"/>
      <c r="N1350" s="968"/>
      <c r="O1350" s="1728"/>
      <c r="P1350" s="1728"/>
      <c r="Q1350" s="1728"/>
      <c r="R1350" s="1728"/>
      <c r="S1350" s="1728"/>
      <c r="T1350" s="1728"/>
      <c r="U1350" s="1728"/>
      <c r="V1350" s="1728"/>
      <c r="W1350" s="1728"/>
      <c r="X1350" s="1728"/>
      <c r="Y1350" s="1728"/>
      <c r="Z1350" s="1728"/>
      <c r="AA1350" s="1728"/>
      <c r="AB1350" s="1728"/>
      <c r="AC1350" s="1728"/>
      <c r="AD1350" s="1728"/>
      <c r="AE1350" s="1592"/>
      <c r="AF1350" s="1593"/>
      <c r="AG1350" s="1593"/>
      <c r="AH1350" s="1593"/>
      <c r="AI1350" s="1593"/>
      <c r="AJ1350" s="1593"/>
      <c r="AK1350" s="1594"/>
      <c r="AL1350" s="1592"/>
      <c r="AM1350" s="1593"/>
      <c r="AN1350" s="1593"/>
      <c r="AO1350" s="1594"/>
      <c r="AP1350" s="1595"/>
      <c r="AQ1350" s="1595"/>
      <c r="AR1350" s="1595"/>
      <c r="AS1350" s="1595"/>
      <c r="AT1350" s="1595"/>
      <c r="AU1350" s="1595"/>
      <c r="AV1350" s="1595"/>
      <c r="AW1350" s="1595"/>
      <c r="AX1350" s="238" t="s">
        <v>386</v>
      </c>
      <c r="AY1350" s="1595"/>
      <c r="AZ1350" s="1595"/>
      <c r="BA1350" s="1595"/>
      <c r="BB1350" s="1595"/>
      <c r="BC1350" s="1595"/>
      <c r="BD1350" s="1595"/>
      <c r="BE1350" s="1595"/>
      <c r="BF1350" s="1595"/>
      <c r="BG1350" s="45"/>
      <c r="BH1350" s="80"/>
      <c r="BI1350" s="80"/>
      <c r="BJ1350" s="80"/>
    </row>
    <row r="1351" spans="1:62" ht="12.95" customHeight="1" x14ac:dyDescent="0.15">
      <c r="A1351" s="1641"/>
      <c r="B1351" s="1642"/>
      <c r="C1351" s="1642"/>
      <c r="D1351" s="1642"/>
      <c r="E1351" s="1642"/>
      <c r="F1351" s="1642"/>
      <c r="G1351" s="1642"/>
      <c r="H1351" s="963"/>
      <c r="I1351" s="964"/>
      <c r="J1351" s="964"/>
      <c r="K1351" s="964"/>
      <c r="L1351" s="964"/>
      <c r="M1351" s="964"/>
      <c r="N1351" s="965"/>
      <c r="O1351" s="1725"/>
      <c r="P1351" s="1725"/>
      <c r="Q1351" s="1725"/>
      <c r="R1351" s="1725"/>
      <c r="S1351" s="1725"/>
      <c r="T1351" s="1725"/>
      <c r="U1351" s="1725"/>
      <c r="V1351" s="1725"/>
      <c r="W1351" s="1725"/>
      <c r="X1351" s="1725"/>
      <c r="Y1351" s="1725"/>
      <c r="Z1351" s="1725"/>
      <c r="AA1351" s="1725"/>
      <c r="AB1351" s="1725"/>
      <c r="AC1351" s="1725"/>
      <c r="AD1351" s="1725"/>
      <c r="AE1351" s="1592"/>
      <c r="AF1351" s="1593"/>
      <c r="AG1351" s="1593"/>
      <c r="AH1351" s="1593"/>
      <c r="AI1351" s="1593"/>
      <c r="AJ1351" s="1593"/>
      <c r="AK1351" s="1594"/>
      <c r="AL1351" s="1592"/>
      <c r="AM1351" s="1593"/>
      <c r="AN1351" s="1593"/>
      <c r="AO1351" s="1594"/>
      <c r="AP1351" s="1595"/>
      <c r="AQ1351" s="1595"/>
      <c r="AR1351" s="1595"/>
      <c r="AS1351" s="1595"/>
      <c r="AT1351" s="1595"/>
      <c r="AU1351" s="1595"/>
      <c r="AV1351" s="1595"/>
      <c r="AW1351" s="1595"/>
      <c r="AX1351" s="238" t="s">
        <v>386</v>
      </c>
      <c r="AY1351" s="1595"/>
      <c r="AZ1351" s="1595"/>
      <c r="BA1351" s="1595"/>
      <c r="BB1351" s="1595"/>
      <c r="BC1351" s="1595"/>
      <c r="BD1351" s="1595"/>
      <c r="BE1351" s="1595"/>
      <c r="BF1351" s="1595"/>
      <c r="BG1351" s="45"/>
      <c r="BH1351" s="80"/>
      <c r="BI1351" s="80"/>
      <c r="BJ1351" s="80"/>
    </row>
    <row r="1352" spans="1:62" ht="12.95" customHeight="1" x14ac:dyDescent="0.15">
      <c r="A1352" s="1643"/>
      <c r="B1352" s="1644"/>
      <c r="C1352" s="1644"/>
      <c r="D1352" s="1644"/>
      <c r="E1352" s="1644"/>
      <c r="F1352" s="1644"/>
      <c r="G1352" s="1644"/>
      <c r="H1352" s="1722"/>
      <c r="I1352" s="1723"/>
      <c r="J1352" s="1723"/>
      <c r="K1352" s="1723"/>
      <c r="L1352" s="1723"/>
      <c r="M1352" s="1723"/>
      <c r="N1352" s="1724"/>
      <c r="O1352" s="1726"/>
      <c r="P1352" s="1726"/>
      <c r="Q1352" s="1726"/>
      <c r="R1352" s="1726"/>
      <c r="S1352" s="1726"/>
      <c r="T1352" s="1726"/>
      <c r="U1352" s="1726"/>
      <c r="V1352" s="1726"/>
      <c r="W1352" s="1726"/>
      <c r="X1352" s="1726"/>
      <c r="Y1352" s="1726"/>
      <c r="Z1352" s="1726"/>
      <c r="AA1352" s="1726"/>
      <c r="AB1352" s="1726"/>
      <c r="AC1352" s="1726"/>
      <c r="AD1352" s="1726"/>
      <c r="AE1352" s="1592"/>
      <c r="AF1352" s="1593"/>
      <c r="AG1352" s="1593"/>
      <c r="AH1352" s="1593"/>
      <c r="AI1352" s="1593"/>
      <c r="AJ1352" s="1593"/>
      <c r="AK1352" s="1594"/>
      <c r="AL1352" s="1592"/>
      <c r="AM1352" s="1593"/>
      <c r="AN1352" s="1593"/>
      <c r="AO1352" s="1594"/>
      <c r="AP1352" s="1595"/>
      <c r="AQ1352" s="1595"/>
      <c r="AR1352" s="1595"/>
      <c r="AS1352" s="1595"/>
      <c r="AT1352" s="1595"/>
      <c r="AU1352" s="1595"/>
      <c r="AV1352" s="1595"/>
      <c r="AW1352" s="1595"/>
      <c r="AX1352" s="238" t="s">
        <v>386</v>
      </c>
      <c r="AY1352" s="1595"/>
      <c r="AZ1352" s="1595"/>
      <c r="BA1352" s="1595"/>
      <c r="BB1352" s="1595"/>
      <c r="BC1352" s="1595"/>
      <c r="BD1352" s="1595"/>
      <c r="BE1352" s="1595"/>
      <c r="BF1352" s="1595"/>
      <c r="BG1352" s="45"/>
      <c r="BH1352" s="80"/>
      <c r="BI1352" s="80"/>
      <c r="BJ1352" s="80"/>
    </row>
    <row r="1353" spans="1:62" ht="12.95" customHeight="1" x14ac:dyDescent="0.15">
      <c r="A1353" s="1643"/>
      <c r="B1353" s="1644"/>
      <c r="C1353" s="1644"/>
      <c r="D1353" s="1644"/>
      <c r="E1353" s="1644"/>
      <c r="F1353" s="1644"/>
      <c r="G1353" s="1644"/>
      <c r="H1353" s="1722"/>
      <c r="I1353" s="1723"/>
      <c r="J1353" s="1723"/>
      <c r="K1353" s="1723"/>
      <c r="L1353" s="1723"/>
      <c r="M1353" s="1723"/>
      <c r="N1353" s="1724"/>
      <c r="O1353" s="1726"/>
      <c r="P1353" s="1726"/>
      <c r="Q1353" s="1726"/>
      <c r="R1353" s="1726"/>
      <c r="S1353" s="1726"/>
      <c r="T1353" s="1726"/>
      <c r="U1353" s="1726"/>
      <c r="V1353" s="1726"/>
      <c r="W1353" s="1726"/>
      <c r="X1353" s="1726"/>
      <c r="Y1353" s="1726"/>
      <c r="Z1353" s="1726"/>
      <c r="AA1353" s="1726"/>
      <c r="AB1353" s="1726"/>
      <c r="AC1353" s="1726"/>
      <c r="AD1353" s="1726"/>
      <c r="AE1353" s="1592"/>
      <c r="AF1353" s="1593"/>
      <c r="AG1353" s="1593"/>
      <c r="AH1353" s="1593"/>
      <c r="AI1353" s="1593"/>
      <c r="AJ1353" s="1593"/>
      <c r="AK1353" s="1594"/>
      <c r="AL1353" s="1592"/>
      <c r="AM1353" s="1593"/>
      <c r="AN1353" s="1593"/>
      <c r="AO1353" s="1594"/>
      <c r="AP1353" s="1595"/>
      <c r="AQ1353" s="1595"/>
      <c r="AR1353" s="1595"/>
      <c r="AS1353" s="1595"/>
      <c r="AT1353" s="1595"/>
      <c r="AU1353" s="1595"/>
      <c r="AV1353" s="1595"/>
      <c r="AW1353" s="1595"/>
      <c r="AX1353" s="238" t="s">
        <v>386</v>
      </c>
      <c r="AY1353" s="1595"/>
      <c r="AZ1353" s="1595"/>
      <c r="BA1353" s="1595"/>
      <c r="BB1353" s="1595"/>
      <c r="BC1353" s="1595"/>
      <c r="BD1353" s="1595"/>
      <c r="BE1353" s="1595"/>
      <c r="BF1353" s="1595"/>
      <c r="BG1353" s="45"/>
      <c r="BH1353" s="80"/>
      <c r="BI1353" s="80"/>
      <c r="BJ1353" s="80"/>
    </row>
    <row r="1354" spans="1:62" ht="12.95" customHeight="1" x14ac:dyDescent="0.15">
      <c r="A1354" s="1648"/>
      <c r="B1354" s="1649"/>
      <c r="C1354" s="1649"/>
      <c r="D1354" s="1649"/>
      <c r="E1354" s="1649"/>
      <c r="F1354" s="1649"/>
      <c r="G1354" s="1649"/>
      <c r="H1354" s="1722"/>
      <c r="I1354" s="1723"/>
      <c r="J1354" s="1723"/>
      <c r="K1354" s="1723"/>
      <c r="L1354" s="1723"/>
      <c r="M1354" s="1723"/>
      <c r="N1354" s="1724"/>
      <c r="O1354" s="1727"/>
      <c r="P1354" s="1727"/>
      <c r="Q1354" s="1727"/>
      <c r="R1354" s="1727"/>
      <c r="S1354" s="1727"/>
      <c r="T1354" s="1727"/>
      <c r="U1354" s="1727"/>
      <c r="V1354" s="1727"/>
      <c r="W1354" s="1727"/>
      <c r="X1354" s="1727"/>
      <c r="Y1354" s="1727"/>
      <c r="Z1354" s="1727"/>
      <c r="AA1354" s="1727"/>
      <c r="AB1354" s="1727"/>
      <c r="AC1354" s="1727"/>
      <c r="AD1354" s="1727"/>
      <c r="AE1354" s="1592"/>
      <c r="AF1354" s="1593"/>
      <c r="AG1354" s="1593"/>
      <c r="AH1354" s="1593"/>
      <c r="AI1354" s="1593"/>
      <c r="AJ1354" s="1593"/>
      <c r="AK1354" s="1594"/>
      <c r="AL1354" s="1592"/>
      <c r="AM1354" s="1593"/>
      <c r="AN1354" s="1593"/>
      <c r="AO1354" s="1594"/>
      <c r="AP1354" s="1595"/>
      <c r="AQ1354" s="1595"/>
      <c r="AR1354" s="1595"/>
      <c r="AS1354" s="1595"/>
      <c r="AT1354" s="1595"/>
      <c r="AU1354" s="1595"/>
      <c r="AV1354" s="1595"/>
      <c r="AW1354" s="1595"/>
      <c r="AX1354" s="238" t="s">
        <v>386</v>
      </c>
      <c r="AY1354" s="1595"/>
      <c r="AZ1354" s="1595"/>
      <c r="BA1354" s="1595"/>
      <c r="BB1354" s="1595"/>
      <c r="BC1354" s="1595"/>
      <c r="BD1354" s="1595"/>
      <c r="BE1354" s="1595"/>
      <c r="BF1354" s="1595"/>
      <c r="BG1354" s="45"/>
      <c r="BH1354" s="80"/>
      <c r="BI1354" s="80"/>
      <c r="BJ1354" s="80"/>
    </row>
    <row r="1355" spans="1:62" ht="12.95" customHeight="1" x14ac:dyDescent="0.15">
      <c r="A1355" s="1650"/>
      <c r="B1355" s="1651"/>
      <c r="C1355" s="1651"/>
      <c r="D1355" s="1651"/>
      <c r="E1355" s="1651"/>
      <c r="F1355" s="1651"/>
      <c r="G1355" s="1651"/>
      <c r="H1355" s="966"/>
      <c r="I1355" s="967"/>
      <c r="J1355" s="967"/>
      <c r="K1355" s="967"/>
      <c r="L1355" s="967"/>
      <c r="M1355" s="967"/>
      <c r="N1355" s="968"/>
      <c r="O1355" s="1728"/>
      <c r="P1355" s="1728"/>
      <c r="Q1355" s="1728"/>
      <c r="R1355" s="1728"/>
      <c r="S1355" s="1728"/>
      <c r="T1355" s="1728"/>
      <c r="U1355" s="1728"/>
      <c r="V1355" s="1728"/>
      <c r="W1355" s="1728"/>
      <c r="X1355" s="1728"/>
      <c r="Y1355" s="1728"/>
      <c r="Z1355" s="1728"/>
      <c r="AA1355" s="1728"/>
      <c r="AB1355" s="1728"/>
      <c r="AC1355" s="1728"/>
      <c r="AD1355" s="1728"/>
      <c r="AE1355" s="1592"/>
      <c r="AF1355" s="1593"/>
      <c r="AG1355" s="1593"/>
      <c r="AH1355" s="1593"/>
      <c r="AI1355" s="1593"/>
      <c r="AJ1355" s="1593"/>
      <c r="AK1355" s="1594"/>
      <c r="AL1355" s="1592"/>
      <c r="AM1355" s="1593"/>
      <c r="AN1355" s="1593"/>
      <c r="AO1355" s="1594"/>
      <c r="AP1355" s="1595"/>
      <c r="AQ1355" s="1595"/>
      <c r="AR1355" s="1595"/>
      <c r="AS1355" s="1595"/>
      <c r="AT1355" s="1595"/>
      <c r="AU1355" s="1595"/>
      <c r="AV1355" s="1595"/>
      <c r="AW1355" s="1595"/>
      <c r="AX1355" s="238" t="s">
        <v>386</v>
      </c>
      <c r="AY1355" s="1595"/>
      <c r="AZ1355" s="1595"/>
      <c r="BA1355" s="1595"/>
      <c r="BB1355" s="1595"/>
      <c r="BC1355" s="1595"/>
      <c r="BD1355" s="1595"/>
      <c r="BE1355" s="1595"/>
      <c r="BF1355" s="1595"/>
      <c r="BG1355" s="45"/>
      <c r="BH1355" s="80"/>
      <c r="BI1355" s="80"/>
      <c r="BJ1355" s="80"/>
    </row>
    <row r="1356" spans="1:62" ht="14.1" customHeight="1" x14ac:dyDescent="0.15">
      <c r="A1356" s="1688" t="s">
        <v>20</v>
      </c>
      <c r="B1356" s="738"/>
      <c r="C1356" s="738"/>
      <c r="D1356" s="738"/>
      <c r="E1356" s="738"/>
      <c r="F1356" s="738"/>
      <c r="G1356" s="756"/>
      <c r="H1356" s="208" t="s">
        <v>409</v>
      </c>
      <c r="I1356" s="1667" t="str">
        <f>IF(SUM(H1306:N1355)=0," ",SUM(H1306:N1355))</f>
        <v xml:space="preserve"> </v>
      </c>
      <c r="J1356" s="1667"/>
      <c r="K1356" s="1667"/>
      <c r="L1356" s="1667"/>
      <c r="M1356" s="1667"/>
      <c r="N1356" s="209" t="s">
        <v>149</v>
      </c>
      <c r="O1356" s="1729"/>
      <c r="P1356" s="1729"/>
      <c r="Q1356" s="1729"/>
      <c r="R1356" s="1729"/>
      <c r="S1356" s="1729"/>
      <c r="T1356" s="1729"/>
      <c r="U1356" s="1729"/>
      <c r="V1356" s="1729"/>
      <c r="W1356" s="1729"/>
      <c r="X1356" s="1729"/>
      <c r="Y1356" s="1729"/>
      <c r="Z1356" s="1729"/>
      <c r="AA1356" s="1729"/>
      <c r="AB1356" s="1729"/>
      <c r="AC1356" s="1729"/>
      <c r="AD1356" s="1729"/>
      <c r="AE1356" s="1729"/>
      <c r="AF1356" s="1729"/>
      <c r="AG1356" s="1729"/>
      <c r="AH1356" s="1729"/>
      <c r="AI1356" s="1729"/>
      <c r="AJ1356" s="1729"/>
      <c r="AK1356" s="1729"/>
      <c r="AL1356" s="1689" t="str">
        <f>IF(SUM(AL1306:AO1355)=0," ",SUM(AL1306:AO1355))</f>
        <v xml:space="preserve"> </v>
      </c>
      <c r="AM1356" s="1690"/>
      <c r="AN1356" s="1690"/>
      <c r="AO1356" s="1691"/>
      <c r="AP1356" s="1701"/>
      <c r="AQ1356" s="1702"/>
      <c r="AR1356" s="1702"/>
      <c r="AS1356" s="1702"/>
      <c r="AT1356" s="1702"/>
      <c r="AU1356" s="1702"/>
      <c r="AV1356" s="1702"/>
      <c r="AW1356" s="1702"/>
      <c r="AX1356" s="212" t="s">
        <v>409</v>
      </c>
      <c r="AY1356" s="1686">
        <f>(AE1306*AL1306)+(AE1307*AL1307)+(AE1308*AL1308)+(AE1309*AL1309)+(AE1310*AL1310)+(AE1311*AL1311)+(AE1312*AL1312)+(AE1313*AL1313)+(AE1314*AL1314)+(AE1315*AL1315)+(AE1316*AL1316)+(AE1317*AL1317)+(AE1318*AL1318)+(AE1319*AL1319)+(AE1320*AL1320)+(AE1321*AL1321)+(AE1322*AL1322)+(AE1323*AL1323)+(AE1324*AL1324)+(AE1325*AL1325)+(AE1326*AL1326)+(AE1327*AL1327)+(AE1328*AL1328)+(AE1329*AL1329)+(AE1330*AL1330)+(AE1331*AL1331)+(AE1332*AL1332)+(AE1333*AL1333)+(AE1334*AL1334)+(AE1335*AL1335)+(AE1336*AL1336)+(AE1337*AL1337)+(AE1338*AL1338)+(AE1339*AL1339)+(AE1340*AL1340)+(AE1341*AL1341)+(AE1342*AL1342)+(AE1343*AL1343)+(AE1344*AL1344)+(AE1345*AL1345)+(AE1346*AL1346)+(AE1347*AL1347)+(AE1348*AL1348)+(AE1349*AL1349)+(AE1350*AL1350)+(AE1351*AL1351)+(AE1352*AL1352)+(AE1353*AL1353)+(AE1354*AL1354)+(AE1355*AL1355)</f>
        <v>0</v>
      </c>
      <c r="AZ1356" s="1686"/>
      <c r="BA1356" s="1686"/>
      <c r="BB1356" s="1686"/>
      <c r="BC1356" s="1686"/>
      <c r="BD1356" s="1686"/>
      <c r="BE1356" s="1686"/>
      <c r="BF1356" s="215" t="s">
        <v>149</v>
      </c>
      <c r="BG1356" s="42"/>
    </row>
    <row r="1357" spans="1:62" ht="18" customHeight="1" x14ac:dyDescent="0.15">
      <c r="A1357" s="1692" t="s">
        <v>148</v>
      </c>
      <c r="B1357" s="739"/>
      <c r="C1357" s="739"/>
      <c r="D1357" s="739"/>
      <c r="E1357" s="739"/>
      <c r="F1357" s="739"/>
      <c r="G1357" s="1693"/>
      <c r="H1357" s="1694" t="str">
        <f>IF(SUM(I1356)=0," ",SUM('報告書(１葉)'!I59)+SUM(I64)+SUM(I132)+SUM(I200)+SUM(I268)+SUM(I336)+SUM(I404)+SUM(I472)+SUM(I540)+SUM(I608)+SUM(I676)+SUM(I744)+SUM(I812)+SUM(I880)+SUM(I948)+SUM(I1016)+SUM(I1084)+SUM(I1152)+SUM(I1220)+SUM(I1288)+SUM(I1356))</f>
        <v xml:space="preserve"> </v>
      </c>
      <c r="I1357" s="1695"/>
      <c r="J1357" s="1695"/>
      <c r="K1357" s="1695"/>
      <c r="L1357" s="1695"/>
      <c r="M1357" s="1695"/>
      <c r="N1357" s="1696"/>
      <c r="O1357" s="1730"/>
      <c r="P1357" s="1730"/>
      <c r="Q1357" s="1730"/>
      <c r="R1357" s="1730"/>
      <c r="S1357" s="1730"/>
      <c r="T1357" s="1730"/>
      <c r="U1357" s="1730"/>
      <c r="V1357" s="1730"/>
      <c r="W1357" s="1730"/>
      <c r="X1357" s="1730"/>
      <c r="Y1357" s="1730"/>
      <c r="Z1357" s="1730"/>
      <c r="AA1357" s="1730"/>
      <c r="AB1357" s="1730"/>
      <c r="AC1357" s="1730"/>
      <c r="AD1357" s="1730"/>
      <c r="AE1357" s="1730"/>
      <c r="AF1357" s="1730"/>
      <c r="AG1357" s="1730"/>
      <c r="AH1357" s="1730"/>
      <c r="AI1357" s="1730"/>
      <c r="AJ1357" s="1730"/>
      <c r="AK1357" s="1730"/>
      <c r="AL1357" s="1697" t="str">
        <f>IF(SUM(AL1356)=0," ",SUM('報告書(１葉)'!AL59)+SUM(AL64)+SUM(AL132)+SUM(AL200)+SUM(AL268)+SUM(AL336)+SUM(AL404)+SUM(AL472)+SUM(AL540)+SUM(AL608)+SUM(AL676)+SUM(AL744)+SUM(AL812)+SUM(AL880)+SUM(AL948)+SUM(AL1016)+SUM(AL1084)+SUM(AL1152)+SUM(AL1220)+SUM(AL1288)+SUM(AL1356))</f>
        <v xml:space="preserve"> </v>
      </c>
      <c r="AM1357" s="1698"/>
      <c r="AN1357" s="1698"/>
      <c r="AO1357" s="1699"/>
      <c r="AP1357" s="1703"/>
      <c r="AQ1357" s="1704"/>
      <c r="AR1357" s="1704"/>
      <c r="AS1357" s="1704"/>
      <c r="AT1357" s="1704"/>
      <c r="AU1357" s="1704"/>
      <c r="AV1357" s="1704"/>
      <c r="AW1357" s="1704"/>
      <c r="AX1357" s="241"/>
      <c r="AY1357" s="1700" t="str">
        <f>IF(SUM(AY1356)=0," ",SUM('報告書(１葉)'!AY59)+SUM(AY64)+SUM(AY132)+SUM(AY200)+SUM(AY268)+SUM(AY336)+SUM(AY404)+SUM(AY472)+SUM(AY540)+SUM(AY608)+SUM(AY676)+SUM(AY744)+SUM(AY812)+SUM(AY880)+SUM(AY948)+SUM(AY1016)+SUM(AY1084)+SUM(AY1152)+SUM(AY1220)+SUM(AY1288)+SUM(AY1356))</f>
        <v xml:space="preserve"> </v>
      </c>
      <c r="AZ1357" s="1700"/>
      <c r="BA1357" s="1700"/>
      <c r="BB1357" s="1700"/>
      <c r="BC1357" s="1700"/>
      <c r="BD1357" s="1700"/>
      <c r="BE1357" s="1700"/>
      <c r="BF1357" s="242"/>
      <c r="BG1357" s="42"/>
    </row>
    <row r="1358" spans="1:62" ht="10.35" customHeight="1" x14ac:dyDescent="0.15">
      <c r="A1358" s="51" t="s">
        <v>320</v>
      </c>
      <c r="B1358" s="42"/>
      <c r="C1358" s="42"/>
      <c r="D1358" s="42"/>
      <c r="E1358" s="42"/>
      <c r="F1358" s="42"/>
      <c r="G1358" s="42"/>
      <c r="H1358" s="42"/>
      <c r="I1358" s="42"/>
      <c r="J1358" s="42"/>
      <c r="K1358" s="42"/>
      <c r="L1358" s="42"/>
      <c r="M1358" s="42"/>
      <c r="N1358" s="42"/>
      <c r="O1358" s="42"/>
      <c r="P1358" s="42"/>
      <c r="Q1358" s="42"/>
      <c r="R1358" s="42"/>
      <c r="S1358" s="42"/>
      <c r="T1358" s="42"/>
      <c r="U1358" s="42"/>
      <c r="V1358" s="42"/>
      <c r="W1358" s="42"/>
      <c r="X1358" s="42"/>
      <c r="Y1358" s="42"/>
      <c r="Z1358" s="42"/>
      <c r="AA1358" s="42"/>
      <c r="AB1358" s="42"/>
      <c r="AC1358" s="42"/>
      <c r="AD1358" s="42"/>
      <c r="AE1358" s="42"/>
      <c r="AF1358" s="42"/>
      <c r="AG1358" s="42"/>
      <c r="AH1358" s="42"/>
      <c r="AI1358" s="42"/>
      <c r="AJ1358" s="42"/>
      <c r="AK1358" s="42"/>
      <c r="AL1358" s="42"/>
      <c r="AM1358" s="42"/>
      <c r="AN1358" s="42"/>
      <c r="AO1358" s="42"/>
      <c r="AP1358" s="42"/>
      <c r="AQ1358" s="42"/>
      <c r="AR1358" s="42"/>
      <c r="AS1358" s="42"/>
      <c r="AT1358" s="42"/>
      <c r="AU1358" s="42"/>
      <c r="AV1358" s="42"/>
      <c r="AW1358" s="42"/>
      <c r="AX1358" s="42"/>
      <c r="AY1358" s="42"/>
      <c r="AZ1358" s="42"/>
      <c r="BA1358" s="42"/>
      <c r="BB1358" s="42"/>
      <c r="BC1358" s="42"/>
      <c r="BD1358" s="42"/>
      <c r="BE1358" s="42"/>
      <c r="BF1358" s="42"/>
      <c r="BG1358" s="42"/>
    </row>
    <row r="1359" spans="1:62" ht="10.35" customHeight="1" x14ac:dyDescent="0.15">
      <c r="A1359" s="51" t="s">
        <v>485</v>
      </c>
      <c r="B1359" s="42"/>
      <c r="C1359" s="42"/>
      <c r="D1359" s="42"/>
      <c r="E1359" s="42"/>
      <c r="F1359" s="42"/>
      <c r="G1359" s="42"/>
      <c r="H1359" s="42"/>
      <c r="I1359" s="42"/>
      <c r="J1359" s="42"/>
      <c r="K1359" s="42"/>
      <c r="L1359" s="42"/>
      <c r="M1359" s="42"/>
      <c r="N1359" s="42"/>
      <c r="O1359" s="42"/>
      <c r="P1359" s="42"/>
      <c r="Q1359" s="42"/>
      <c r="R1359" s="42"/>
      <c r="S1359" s="42"/>
      <c r="T1359" s="42"/>
      <c r="U1359" s="42"/>
      <c r="V1359" s="42"/>
      <c r="W1359" s="42"/>
      <c r="X1359" s="42"/>
      <c r="Y1359" s="42"/>
      <c r="Z1359" s="42"/>
      <c r="AA1359" s="42"/>
      <c r="AB1359" s="42"/>
      <c r="AC1359" s="42"/>
      <c r="AD1359" s="42"/>
      <c r="AE1359" s="42"/>
      <c r="AF1359" s="42"/>
      <c r="AG1359" s="42"/>
      <c r="AH1359" s="42"/>
      <c r="AI1359" s="42"/>
      <c r="AJ1359" s="42"/>
      <c r="AK1359" s="42"/>
      <c r="AL1359" s="42"/>
      <c r="AM1359" s="42"/>
      <c r="AN1359" s="42"/>
      <c r="AO1359" s="42"/>
      <c r="AP1359" s="42"/>
      <c r="AQ1359" s="42"/>
      <c r="AR1359" s="42"/>
      <c r="AS1359" s="42"/>
      <c r="AT1359" s="42"/>
      <c r="AU1359" s="42"/>
      <c r="AV1359" s="42"/>
      <c r="AW1359" s="42"/>
      <c r="AX1359" s="42"/>
      <c r="AY1359" s="42"/>
      <c r="AZ1359" s="42"/>
      <c r="BA1359" s="42"/>
      <c r="BB1359" s="42"/>
      <c r="BC1359" s="42"/>
      <c r="BD1359" s="42"/>
      <c r="BE1359" s="42"/>
      <c r="BF1359" s="42"/>
      <c r="BG1359" s="42"/>
    </row>
    <row r="1360" spans="1:62" ht="10.35" customHeight="1" x14ac:dyDescent="0.15">
      <c r="A1360" s="51" t="s">
        <v>187</v>
      </c>
      <c r="B1360" s="42"/>
      <c r="C1360" s="42"/>
      <c r="D1360" s="42"/>
      <c r="E1360" s="42"/>
      <c r="F1360" s="42"/>
      <c r="G1360" s="42"/>
      <c r="H1360" s="42"/>
      <c r="I1360" s="42"/>
      <c r="J1360" s="42"/>
      <c r="K1360" s="42"/>
      <c r="L1360" s="42"/>
      <c r="M1360" s="42"/>
      <c r="N1360" s="42"/>
      <c r="O1360" s="42"/>
      <c r="P1360" s="42"/>
      <c r="Q1360" s="42"/>
      <c r="R1360" s="42"/>
      <c r="S1360" s="42"/>
      <c r="T1360" s="42"/>
      <c r="U1360" s="42"/>
      <c r="V1360" s="42"/>
      <c r="W1360" s="42"/>
      <c r="X1360" s="42"/>
      <c r="Y1360" s="42"/>
      <c r="Z1360" s="42"/>
      <c r="AA1360" s="42"/>
      <c r="AB1360" s="42"/>
      <c r="AC1360" s="42"/>
      <c r="AD1360" s="42"/>
      <c r="AE1360" s="42"/>
      <c r="AF1360" s="42"/>
      <c r="AG1360" s="42"/>
      <c r="AH1360" s="42"/>
      <c r="AI1360" s="42"/>
      <c r="AJ1360" s="42"/>
      <c r="AK1360" s="42"/>
      <c r="AL1360" s="42"/>
      <c r="AM1360" s="42"/>
      <c r="AN1360" s="42"/>
      <c r="AO1360" s="42"/>
      <c r="AP1360" s="42"/>
      <c r="AQ1360" s="42"/>
      <c r="AR1360" s="42"/>
      <c r="AS1360" s="42"/>
      <c r="AT1360" s="42"/>
      <c r="AU1360" s="42"/>
      <c r="AV1360" s="42"/>
      <c r="AW1360" s="42"/>
      <c r="AX1360" s="42"/>
      <c r="AY1360" s="42"/>
      <c r="AZ1360" s="42"/>
      <c r="BA1360" s="42"/>
      <c r="BB1360" s="42"/>
      <c r="BC1360" s="42"/>
      <c r="BD1360" s="42"/>
      <c r="BE1360" s="42"/>
      <c r="BF1360" s="42"/>
      <c r="BG1360" s="42"/>
    </row>
  </sheetData>
  <mergeCells count="5440">
    <mergeCell ref="A1331:G1333"/>
    <mergeCell ref="H1331:N1335"/>
    <mergeCell ref="O1331:AD1333"/>
    <mergeCell ref="A1334:G1335"/>
    <mergeCell ref="O1334:AD1335"/>
    <mergeCell ref="A1336:G1338"/>
    <mergeCell ref="H1336:N1340"/>
    <mergeCell ref="O1336:AD1338"/>
    <mergeCell ref="A1339:G1340"/>
    <mergeCell ref="O1339:AD1340"/>
    <mergeCell ref="A1341:G1343"/>
    <mergeCell ref="H1341:N1345"/>
    <mergeCell ref="O1341:AD1343"/>
    <mergeCell ref="A1344:G1345"/>
    <mergeCell ref="O1344:AD1345"/>
    <mergeCell ref="A1346:G1348"/>
    <mergeCell ref="H1346:N1350"/>
    <mergeCell ref="O1346:AD1348"/>
    <mergeCell ref="A1349:G1350"/>
    <mergeCell ref="O1349:AD1350"/>
    <mergeCell ref="A1311:G1313"/>
    <mergeCell ref="H1311:N1315"/>
    <mergeCell ref="O1311:AD1313"/>
    <mergeCell ref="A1314:G1315"/>
    <mergeCell ref="O1314:AD1315"/>
    <mergeCell ref="A1316:G1318"/>
    <mergeCell ref="H1316:N1320"/>
    <mergeCell ref="O1316:AD1318"/>
    <mergeCell ref="A1319:G1320"/>
    <mergeCell ref="O1319:AD1320"/>
    <mergeCell ref="A1321:G1323"/>
    <mergeCell ref="H1321:N1325"/>
    <mergeCell ref="O1321:AD1323"/>
    <mergeCell ref="A1324:G1325"/>
    <mergeCell ref="O1324:AD1325"/>
    <mergeCell ref="A1326:G1328"/>
    <mergeCell ref="H1326:N1330"/>
    <mergeCell ref="O1326:AD1328"/>
    <mergeCell ref="A1329:G1330"/>
    <mergeCell ref="O1329:AD1330"/>
    <mergeCell ref="A1263:G1265"/>
    <mergeCell ref="H1263:N1267"/>
    <mergeCell ref="O1263:AD1265"/>
    <mergeCell ref="A1266:G1267"/>
    <mergeCell ref="O1266:AD1267"/>
    <mergeCell ref="A1268:G1270"/>
    <mergeCell ref="H1268:N1272"/>
    <mergeCell ref="O1268:AD1270"/>
    <mergeCell ref="A1271:G1272"/>
    <mergeCell ref="O1271:AD1272"/>
    <mergeCell ref="A1273:G1275"/>
    <mergeCell ref="H1273:N1277"/>
    <mergeCell ref="O1273:AD1275"/>
    <mergeCell ref="A1276:G1277"/>
    <mergeCell ref="O1276:AD1277"/>
    <mergeCell ref="A1278:G1280"/>
    <mergeCell ref="H1278:N1282"/>
    <mergeCell ref="O1278:AD1280"/>
    <mergeCell ref="A1281:G1282"/>
    <mergeCell ref="O1281:AD1282"/>
    <mergeCell ref="A1243:G1245"/>
    <mergeCell ref="H1243:N1247"/>
    <mergeCell ref="O1243:AD1245"/>
    <mergeCell ref="A1246:G1247"/>
    <mergeCell ref="O1246:AD1247"/>
    <mergeCell ref="A1248:G1250"/>
    <mergeCell ref="H1248:N1252"/>
    <mergeCell ref="O1248:AD1250"/>
    <mergeCell ref="A1251:G1252"/>
    <mergeCell ref="O1251:AD1252"/>
    <mergeCell ref="A1253:G1255"/>
    <mergeCell ref="H1253:N1257"/>
    <mergeCell ref="O1253:AD1255"/>
    <mergeCell ref="A1256:G1257"/>
    <mergeCell ref="O1256:AD1257"/>
    <mergeCell ref="A1258:G1260"/>
    <mergeCell ref="H1258:N1262"/>
    <mergeCell ref="O1258:AD1260"/>
    <mergeCell ref="A1261:G1262"/>
    <mergeCell ref="O1261:AD1262"/>
    <mergeCell ref="A1210:G1212"/>
    <mergeCell ref="H1210:N1214"/>
    <mergeCell ref="O1210:AD1212"/>
    <mergeCell ref="A1213:G1214"/>
    <mergeCell ref="O1213:AD1214"/>
    <mergeCell ref="A1215:G1217"/>
    <mergeCell ref="H1215:N1219"/>
    <mergeCell ref="O1215:AD1217"/>
    <mergeCell ref="A1218:G1219"/>
    <mergeCell ref="O1218:AD1219"/>
    <mergeCell ref="O1220:AD1221"/>
    <mergeCell ref="AE1220:AK1221"/>
    <mergeCell ref="AP1220:AW1221"/>
    <mergeCell ref="N1228:AU1229"/>
    <mergeCell ref="A1231:N1233"/>
    <mergeCell ref="O1231:BF1233"/>
    <mergeCell ref="A1234:N1236"/>
    <mergeCell ref="O1234:AD1237"/>
    <mergeCell ref="AE1234:BF1236"/>
    <mergeCell ref="A1220:G1220"/>
    <mergeCell ref="I1220:M1220"/>
    <mergeCell ref="AL1220:AO1220"/>
    <mergeCell ref="AY1220:BE1220"/>
    <mergeCell ref="A1221:G1221"/>
    <mergeCell ref="H1221:N1221"/>
    <mergeCell ref="AL1221:AO1221"/>
    <mergeCell ref="AY1221:BE1221"/>
    <mergeCell ref="A1237:G1237"/>
    <mergeCell ref="H1237:N1237"/>
    <mergeCell ref="AE1237:AK1237"/>
    <mergeCell ref="AL1237:AO1237"/>
    <mergeCell ref="AP1237:BF1237"/>
    <mergeCell ref="A1190:G1192"/>
    <mergeCell ref="H1190:N1194"/>
    <mergeCell ref="O1190:AD1192"/>
    <mergeCell ref="A1193:G1194"/>
    <mergeCell ref="O1193:AD1194"/>
    <mergeCell ref="A1195:G1197"/>
    <mergeCell ref="H1195:N1199"/>
    <mergeCell ref="O1195:AD1197"/>
    <mergeCell ref="A1198:G1199"/>
    <mergeCell ref="O1198:AD1199"/>
    <mergeCell ref="A1200:G1202"/>
    <mergeCell ref="H1200:N1204"/>
    <mergeCell ref="O1200:AD1202"/>
    <mergeCell ref="A1203:G1204"/>
    <mergeCell ref="O1203:AD1204"/>
    <mergeCell ref="A1205:G1207"/>
    <mergeCell ref="H1205:N1209"/>
    <mergeCell ref="O1205:AD1207"/>
    <mergeCell ref="A1208:G1209"/>
    <mergeCell ref="O1208:AD1209"/>
    <mergeCell ref="A1170:G1172"/>
    <mergeCell ref="H1170:N1174"/>
    <mergeCell ref="O1170:AD1172"/>
    <mergeCell ref="A1173:G1174"/>
    <mergeCell ref="O1173:AD1174"/>
    <mergeCell ref="A1175:G1177"/>
    <mergeCell ref="H1175:N1179"/>
    <mergeCell ref="O1175:AD1177"/>
    <mergeCell ref="A1178:G1179"/>
    <mergeCell ref="O1178:AD1179"/>
    <mergeCell ref="A1180:G1182"/>
    <mergeCell ref="H1180:N1184"/>
    <mergeCell ref="O1180:AD1182"/>
    <mergeCell ref="A1183:G1184"/>
    <mergeCell ref="O1183:AD1184"/>
    <mergeCell ref="A1185:G1187"/>
    <mergeCell ref="H1185:N1189"/>
    <mergeCell ref="O1185:AD1187"/>
    <mergeCell ref="A1188:G1189"/>
    <mergeCell ref="O1188:AD1189"/>
    <mergeCell ref="A1137:G1139"/>
    <mergeCell ref="H1137:N1141"/>
    <mergeCell ref="O1137:AD1139"/>
    <mergeCell ref="A1140:G1141"/>
    <mergeCell ref="O1140:AD1141"/>
    <mergeCell ref="A1142:G1144"/>
    <mergeCell ref="H1142:N1146"/>
    <mergeCell ref="O1142:AD1144"/>
    <mergeCell ref="A1145:G1146"/>
    <mergeCell ref="O1145:AD1146"/>
    <mergeCell ref="A1147:G1149"/>
    <mergeCell ref="H1147:N1151"/>
    <mergeCell ref="O1147:AD1149"/>
    <mergeCell ref="A1150:G1151"/>
    <mergeCell ref="O1150:AD1151"/>
    <mergeCell ref="O1152:AD1153"/>
    <mergeCell ref="AE1152:AK1153"/>
    <mergeCell ref="AE1150:AK1150"/>
    <mergeCell ref="AE1145:AK1145"/>
    <mergeCell ref="AE1140:AK1140"/>
    <mergeCell ref="A1117:G1119"/>
    <mergeCell ref="H1117:N1121"/>
    <mergeCell ref="O1117:AD1119"/>
    <mergeCell ref="A1120:G1121"/>
    <mergeCell ref="O1120:AD1121"/>
    <mergeCell ref="A1122:G1124"/>
    <mergeCell ref="H1122:N1126"/>
    <mergeCell ref="O1122:AD1124"/>
    <mergeCell ref="A1125:G1126"/>
    <mergeCell ref="O1125:AD1126"/>
    <mergeCell ref="A1127:G1129"/>
    <mergeCell ref="H1127:N1131"/>
    <mergeCell ref="O1127:AD1129"/>
    <mergeCell ref="A1130:G1131"/>
    <mergeCell ref="O1130:AD1131"/>
    <mergeCell ref="A1132:G1134"/>
    <mergeCell ref="H1132:N1136"/>
    <mergeCell ref="O1132:AD1134"/>
    <mergeCell ref="A1135:G1136"/>
    <mergeCell ref="O1135:AD1136"/>
    <mergeCell ref="N1092:AU1093"/>
    <mergeCell ref="A1095:N1097"/>
    <mergeCell ref="O1095:BF1097"/>
    <mergeCell ref="A1098:N1100"/>
    <mergeCell ref="O1098:AD1101"/>
    <mergeCell ref="AE1098:BF1100"/>
    <mergeCell ref="A1102:G1104"/>
    <mergeCell ref="H1102:N1106"/>
    <mergeCell ref="O1102:AD1104"/>
    <mergeCell ref="A1105:G1106"/>
    <mergeCell ref="O1105:AD1106"/>
    <mergeCell ref="A1107:G1109"/>
    <mergeCell ref="H1107:N1111"/>
    <mergeCell ref="O1107:AD1109"/>
    <mergeCell ref="A1110:G1111"/>
    <mergeCell ref="O1110:AD1111"/>
    <mergeCell ref="A1112:G1114"/>
    <mergeCell ref="H1112:N1116"/>
    <mergeCell ref="O1112:AD1114"/>
    <mergeCell ref="A1115:G1116"/>
    <mergeCell ref="O1115:AD1116"/>
    <mergeCell ref="AE1115:AK1115"/>
    <mergeCell ref="AL1115:AO1115"/>
    <mergeCell ref="AP1115:AW1115"/>
    <mergeCell ref="AY1115:BF1115"/>
    <mergeCell ref="AE1116:AK1116"/>
    <mergeCell ref="AL1116:AO1116"/>
    <mergeCell ref="AP1116:AW1116"/>
    <mergeCell ref="AY1116:BF1116"/>
    <mergeCell ref="AE1105:AK1105"/>
    <mergeCell ref="AL1105:AO1105"/>
    <mergeCell ref="AP1105:AW1105"/>
    <mergeCell ref="A1059:G1061"/>
    <mergeCell ref="H1059:N1063"/>
    <mergeCell ref="O1059:AD1061"/>
    <mergeCell ref="A1062:G1063"/>
    <mergeCell ref="O1062:AD1063"/>
    <mergeCell ref="A1064:G1066"/>
    <mergeCell ref="H1064:N1068"/>
    <mergeCell ref="O1064:AD1066"/>
    <mergeCell ref="A1067:G1068"/>
    <mergeCell ref="O1067:AD1068"/>
    <mergeCell ref="A1069:G1071"/>
    <mergeCell ref="H1069:N1073"/>
    <mergeCell ref="O1069:AD1071"/>
    <mergeCell ref="A1072:G1073"/>
    <mergeCell ref="O1072:AD1073"/>
    <mergeCell ref="A1074:G1076"/>
    <mergeCell ref="H1074:N1078"/>
    <mergeCell ref="O1074:AD1076"/>
    <mergeCell ref="A1077:G1078"/>
    <mergeCell ref="O1077:AD1078"/>
    <mergeCell ref="A1039:G1041"/>
    <mergeCell ref="H1039:N1043"/>
    <mergeCell ref="O1039:AD1041"/>
    <mergeCell ref="A1042:G1043"/>
    <mergeCell ref="O1042:AD1043"/>
    <mergeCell ref="A1044:G1046"/>
    <mergeCell ref="H1044:N1048"/>
    <mergeCell ref="O1044:AD1046"/>
    <mergeCell ref="A1047:G1048"/>
    <mergeCell ref="O1047:AD1048"/>
    <mergeCell ref="A1049:G1051"/>
    <mergeCell ref="H1049:N1053"/>
    <mergeCell ref="O1049:AD1051"/>
    <mergeCell ref="A1052:G1053"/>
    <mergeCell ref="O1052:AD1053"/>
    <mergeCell ref="A1054:G1056"/>
    <mergeCell ref="H1054:N1058"/>
    <mergeCell ref="O1054:AD1056"/>
    <mergeCell ref="A1057:G1058"/>
    <mergeCell ref="O1057:AD1058"/>
    <mergeCell ref="A991:G993"/>
    <mergeCell ref="H991:N995"/>
    <mergeCell ref="O991:AD993"/>
    <mergeCell ref="A994:G995"/>
    <mergeCell ref="O994:AD995"/>
    <mergeCell ref="A996:G998"/>
    <mergeCell ref="H996:N1000"/>
    <mergeCell ref="O996:AD998"/>
    <mergeCell ref="A999:G1000"/>
    <mergeCell ref="O999:AD1000"/>
    <mergeCell ref="A1001:G1003"/>
    <mergeCell ref="H1001:N1005"/>
    <mergeCell ref="O1001:AD1003"/>
    <mergeCell ref="A1004:G1005"/>
    <mergeCell ref="O1004:AD1005"/>
    <mergeCell ref="A1006:G1008"/>
    <mergeCell ref="H1006:N1010"/>
    <mergeCell ref="O1006:AD1008"/>
    <mergeCell ref="A1009:G1010"/>
    <mergeCell ref="O1009:AD1010"/>
    <mergeCell ref="A971:G973"/>
    <mergeCell ref="H971:N975"/>
    <mergeCell ref="O971:AD973"/>
    <mergeCell ref="A974:G975"/>
    <mergeCell ref="O974:AD975"/>
    <mergeCell ref="A976:G978"/>
    <mergeCell ref="H976:N980"/>
    <mergeCell ref="O976:AD978"/>
    <mergeCell ref="A979:G980"/>
    <mergeCell ref="O979:AD980"/>
    <mergeCell ref="A981:G983"/>
    <mergeCell ref="H981:N985"/>
    <mergeCell ref="O981:AD983"/>
    <mergeCell ref="A984:G985"/>
    <mergeCell ref="O984:AD985"/>
    <mergeCell ref="A986:G988"/>
    <mergeCell ref="H986:N990"/>
    <mergeCell ref="O986:AD988"/>
    <mergeCell ref="A989:G990"/>
    <mergeCell ref="O989:AD990"/>
    <mergeCell ref="A938:G940"/>
    <mergeCell ref="H938:N942"/>
    <mergeCell ref="O938:AD940"/>
    <mergeCell ref="A941:G942"/>
    <mergeCell ref="O941:AD942"/>
    <mergeCell ref="A943:G945"/>
    <mergeCell ref="H943:N947"/>
    <mergeCell ref="O943:AD945"/>
    <mergeCell ref="A946:G947"/>
    <mergeCell ref="O946:AD947"/>
    <mergeCell ref="O948:AD949"/>
    <mergeCell ref="AE948:AK949"/>
    <mergeCell ref="AP948:AW949"/>
    <mergeCell ref="N956:AU957"/>
    <mergeCell ref="A959:N961"/>
    <mergeCell ref="O959:BF961"/>
    <mergeCell ref="A962:N964"/>
    <mergeCell ref="O962:AD965"/>
    <mergeCell ref="AE962:BF964"/>
    <mergeCell ref="A948:G948"/>
    <mergeCell ref="I948:M948"/>
    <mergeCell ref="AL948:AO948"/>
    <mergeCell ref="AY948:BE948"/>
    <mergeCell ref="A949:G949"/>
    <mergeCell ref="H949:N949"/>
    <mergeCell ref="AL949:AO949"/>
    <mergeCell ref="AY949:BE949"/>
    <mergeCell ref="A965:G965"/>
    <mergeCell ref="H965:N965"/>
    <mergeCell ref="AE965:AK965"/>
    <mergeCell ref="AL965:AO965"/>
    <mergeCell ref="AP965:BF965"/>
    <mergeCell ref="A918:G920"/>
    <mergeCell ref="H918:N922"/>
    <mergeCell ref="O918:AD920"/>
    <mergeCell ref="A921:G922"/>
    <mergeCell ref="O921:AD922"/>
    <mergeCell ref="A923:G925"/>
    <mergeCell ref="H923:N927"/>
    <mergeCell ref="O923:AD925"/>
    <mergeCell ref="A926:G927"/>
    <mergeCell ref="O926:AD927"/>
    <mergeCell ref="A928:G930"/>
    <mergeCell ref="H928:N932"/>
    <mergeCell ref="O928:AD930"/>
    <mergeCell ref="A931:G932"/>
    <mergeCell ref="O931:AD932"/>
    <mergeCell ref="A933:G935"/>
    <mergeCell ref="H933:N937"/>
    <mergeCell ref="O933:AD935"/>
    <mergeCell ref="A936:G937"/>
    <mergeCell ref="O936:AD937"/>
    <mergeCell ref="A898:G900"/>
    <mergeCell ref="H898:N902"/>
    <mergeCell ref="O898:AD900"/>
    <mergeCell ref="A901:G902"/>
    <mergeCell ref="O901:AD902"/>
    <mergeCell ref="A903:G905"/>
    <mergeCell ref="H903:N907"/>
    <mergeCell ref="O903:AD905"/>
    <mergeCell ref="A906:G907"/>
    <mergeCell ref="O906:AD907"/>
    <mergeCell ref="A908:G910"/>
    <mergeCell ref="H908:N912"/>
    <mergeCell ref="O908:AD910"/>
    <mergeCell ref="A911:G912"/>
    <mergeCell ref="O911:AD912"/>
    <mergeCell ref="A913:G915"/>
    <mergeCell ref="H913:N917"/>
    <mergeCell ref="O913:AD915"/>
    <mergeCell ref="A916:G917"/>
    <mergeCell ref="O916:AD917"/>
    <mergeCell ref="A865:G867"/>
    <mergeCell ref="H865:N869"/>
    <mergeCell ref="O865:AD867"/>
    <mergeCell ref="A868:G869"/>
    <mergeCell ref="O868:AD869"/>
    <mergeCell ref="A870:G872"/>
    <mergeCell ref="H870:N874"/>
    <mergeCell ref="O870:AD872"/>
    <mergeCell ref="A873:G874"/>
    <mergeCell ref="O873:AD874"/>
    <mergeCell ref="A875:G877"/>
    <mergeCell ref="H875:N879"/>
    <mergeCell ref="O875:AD877"/>
    <mergeCell ref="A878:G879"/>
    <mergeCell ref="O878:AD879"/>
    <mergeCell ref="O880:AD881"/>
    <mergeCell ref="AE880:AK881"/>
    <mergeCell ref="AE878:AK878"/>
    <mergeCell ref="AE873:AK873"/>
    <mergeCell ref="AE868:AK868"/>
    <mergeCell ref="A845:G847"/>
    <mergeCell ref="H845:N849"/>
    <mergeCell ref="O845:AD847"/>
    <mergeCell ref="A848:G849"/>
    <mergeCell ref="O848:AD849"/>
    <mergeCell ref="A850:G852"/>
    <mergeCell ref="H850:N854"/>
    <mergeCell ref="O850:AD852"/>
    <mergeCell ref="A853:G854"/>
    <mergeCell ref="O853:AD854"/>
    <mergeCell ref="A855:G857"/>
    <mergeCell ref="H855:N859"/>
    <mergeCell ref="O855:AD857"/>
    <mergeCell ref="A858:G859"/>
    <mergeCell ref="O858:AD859"/>
    <mergeCell ref="A860:G862"/>
    <mergeCell ref="H860:N864"/>
    <mergeCell ref="O860:AD862"/>
    <mergeCell ref="A863:G864"/>
    <mergeCell ref="O863:AD864"/>
    <mergeCell ref="N820:AU821"/>
    <mergeCell ref="A823:N825"/>
    <mergeCell ref="O823:BF825"/>
    <mergeCell ref="A826:N828"/>
    <mergeCell ref="O826:AD829"/>
    <mergeCell ref="AE826:BF828"/>
    <mergeCell ref="A830:G832"/>
    <mergeCell ref="H830:N834"/>
    <mergeCell ref="O830:AD832"/>
    <mergeCell ref="A833:G834"/>
    <mergeCell ref="O833:AD834"/>
    <mergeCell ref="A835:G837"/>
    <mergeCell ref="H835:N839"/>
    <mergeCell ref="O835:AD837"/>
    <mergeCell ref="A838:G839"/>
    <mergeCell ref="O838:AD839"/>
    <mergeCell ref="A840:G842"/>
    <mergeCell ref="H840:N844"/>
    <mergeCell ref="O840:AD842"/>
    <mergeCell ref="A843:G844"/>
    <mergeCell ref="O843:AD844"/>
    <mergeCell ref="AE843:AK843"/>
    <mergeCell ref="AL843:AO843"/>
    <mergeCell ref="AP843:AW843"/>
    <mergeCell ref="AY843:BF843"/>
    <mergeCell ref="AE844:AK844"/>
    <mergeCell ref="AL844:AO844"/>
    <mergeCell ref="AP844:AW844"/>
    <mergeCell ref="AY844:BF844"/>
    <mergeCell ref="AE833:AK833"/>
    <mergeCell ref="AL833:AO833"/>
    <mergeCell ref="AP833:AW833"/>
    <mergeCell ref="A787:G789"/>
    <mergeCell ref="H787:N791"/>
    <mergeCell ref="O787:AD789"/>
    <mergeCell ref="A790:G791"/>
    <mergeCell ref="O790:AD791"/>
    <mergeCell ref="A792:G794"/>
    <mergeCell ref="H792:N796"/>
    <mergeCell ref="O792:AD794"/>
    <mergeCell ref="A795:G796"/>
    <mergeCell ref="O795:AD796"/>
    <mergeCell ref="A797:G799"/>
    <mergeCell ref="H797:N801"/>
    <mergeCell ref="O797:AD799"/>
    <mergeCell ref="A800:G801"/>
    <mergeCell ref="O800:AD801"/>
    <mergeCell ref="A802:G804"/>
    <mergeCell ref="H802:N806"/>
    <mergeCell ref="O802:AD804"/>
    <mergeCell ref="A805:G806"/>
    <mergeCell ref="O805:AD806"/>
    <mergeCell ref="A767:G769"/>
    <mergeCell ref="H767:N771"/>
    <mergeCell ref="O767:AD769"/>
    <mergeCell ref="A770:G771"/>
    <mergeCell ref="O770:AD771"/>
    <mergeCell ref="A772:G774"/>
    <mergeCell ref="H772:N776"/>
    <mergeCell ref="O772:AD774"/>
    <mergeCell ref="A775:G776"/>
    <mergeCell ref="O775:AD776"/>
    <mergeCell ref="A777:G779"/>
    <mergeCell ref="H777:N781"/>
    <mergeCell ref="O777:AD779"/>
    <mergeCell ref="A780:G781"/>
    <mergeCell ref="O780:AD781"/>
    <mergeCell ref="A782:G784"/>
    <mergeCell ref="H782:N786"/>
    <mergeCell ref="O782:AD784"/>
    <mergeCell ref="A785:G786"/>
    <mergeCell ref="O785:AD786"/>
    <mergeCell ref="A719:G721"/>
    <mergeCell ref="H719:N723"/>
    <mergeCell ref="O719:AD721"/>
    <mergeCell ref="A722:G723"/>
    <mergeCell ref="O722:AD723"/>
    <mergeCell ref="A724:G726"/>
    <mergeCell ref="H724:N728"/>
    <mergeCell ref="O724:AD726"/>
    <mergeCell ref="A727:G728"/>
    <mergeCell ref="O727:AD728"/>
    <mergeCell ref="A729:G731"/>
    <mergeCell ref="H729:N733"/>
    <mergeCell ref="O729:AD731"/>
    <mergeCell ref="A732:G733"/>
    <mergeCell ref="O732:AD733"/>
    <mergeCell ref="A734:G736"/>
    <mergeCell ref="H734:N738"/>
    <mergeCell ref="O734:AD736"/>
    <mergeCell ref="A737:G738"/>
    <mergeCell ref="O737:AD738"/>
    <mergeCell ref="A699:G701"/>
    <mergeCell ref="H699:N703"/>
    <mergeCell ref="O699:AD701"/>
    <mergeCell ref="A702:G703"/>
    <mergeCell ref="O702:AD703"/>
    <mergeCell ref="A704:G706"/>
    <mergeCell ref="H704:N708"/>
    <mergeCell ref="O704:AD706"/>
    <mergeCell ref="A707:G708"/>
    <mergeCell ref="O707:AD708"/>
    <mergeCell ref="A709:G711"/>
    <mergeCell ref="H709:N713"/>
    <mergeCell ref="O709:AD711"/>
    <mergeCell ref="A712:G713"/>
    <mergeCell ref="O712:AD713"/>
    <mergeCell ref="A714:G716"/>
    <mergeCell ref="H714:N718"/>
    <mergeCell ref="O714:AD716"/>
    <mergeCell ref="A717:G718"/>
    <mergeCell ref="O717:AD718"/>
    <mergeCell ref="A666:G668"/>
    <mergeCell ref="H666:N670"/>
    <mergeCell ref="O666:AD668"/>
    <mergeCell ref="A669:G670"/>
    <mergeCell ref="O669:AD670"/>
    <mergeCell ref="A671:G673"/>
    <mergeCell ref="H671:N675"/>
    <mergeCell ref="O671:AD673"/>
    <mergeCell ref="A674:G675"/>
    <mergeCell ref="O674:AD675"/>
    <mergeCell ref="O676:AD677"/>
    <mergeCell ref="AE676:AK677"/>
    <mergeCell ref="AP676:AW677"/>
    <mergeCell ref="N684:AU685"/>
    <mergeCell ref="A687:N689"/>
    <mergeCell ref="O687:BF689"/>
    <mergeCell ref="A690:N692"/>
    <mergeCell ref="O690:AD693"/>
    <mergeCell ref="AE690:BF692"/>
    <mergeCell ref="A676:G676"/>
    <mergeCell ref="I676:M676"/>
    <mergeCell ref="AL676:AO676"/>
    <mergeCell ref="AY676:BE676"/>
    <mergeCell ref="A677:G677"/>
    <mergeCell ref="H677:N677"/>
    <mergeCell ref="AL677:AO677"/>
    <mergeCell ref="AY677:BE677"/>
    <mergeCell ref="A693:G693"/>
    <mergeCell ref="H693:N693"/>
    <mergeCell ref="AE693:AK693"/>
    <mergeCell ref="AL693:AO693"/>
    <mergeCell ref="AP693:BF693"/>
    <mergeCell ref="A646:G648"/>
    <mergeCell ref="H646:N650"/>
    <mergeCell ref="O646:AD648"/>
    <mergeCell ref="A649:G650"/>
    <mergeCell ref="O649:AD650"/>
    <mergeCell ref="A651:G653"/>
    <mergeCell ref="H651:N655"/>
    <mergeCell ref="O651:AD653"/>
    <mergeCell ref="A654:G655"/>
    <mergeCell ref="O654:AD655"/>
    <mergeCell ref="A656:G658"/>
    <mergeCell ref="H656:N660"/>
    <mergeCell ref="O656:AD658"/>
    <mergeCell ref="A659:G660"/>
    <mergeCell ref="O659:AD660"/>
    <mergeCell ref="A661:G663"/>
    <mergeCell ref="H661:N665"/>
    <mergeCell ref="O661:AD663"/>
    <mergeCell ref="A664:G665"/>
    <mergeCell ref="O664:AD665"/>
    <mergeCell ref="A626:G628"/>
    <mergeCell ref="H626:N630"/>
    <mergeCell ref="O626:AD628"/>
    <mergeCell ref="A629:G630"/>
    <mergeCell ref="O629:AD630"/>
    <mergeCell ref="A631:G633"/>
    <mergeCell ref="H631:N635"/>
    <mergeCell ref="O631:AD633"/>
    <mergeCell ref="A634:G635"/>
    <mergeCell ref="O634:AD635"/>
    <mergeCell ref="A636:G638"/>
    <mergeCell ref="H636:N640"/>
    <mergeCell ref="O636:AD638"/>
    <mergeCell ref="A639:G640"/>
    <mergeCell ref="O639:AD640"/>
    <mergeCell ref="A641:G643"/>
    <mergeCell ref="H641:N645"/>
    <mergeCell ref="O641:AD643"/>
    <mergeCell ref="A644:G645"/>
    <mergeCell ref="O644:AD645"/>
    <mergeCell ref="A593:G595"/>
    <mergeCell ref="H593:N597"/>
    <mergeCell ref="O593:AD595"/>
    <mergeCell ref="A596:G597"/>
    <mergeCell ref="O596:AD597"/>
    <mergeCell ref="A598:G600"/>
    <mergeCell ref="H598:N602"/>
    <mergeCell ref="O598:AD600"/>
    <mergeCell ref="A601:G602"/>
    <mergeCell ref="O601:AD602"/>
    <mergeCell ref="A603:G605"/>
    <mergeCell ref="H603:N607"/>
    <mergeCell ref="O603:AD605"/>
    <mergeCell ref="A606:G607"/>
    <mergeCell ref="O606:AD607"/>
    <mergeCell ref="O608:AD609"/>
    <mergeCell ref="AE608:AK609"/>
    <mergeCell ref="AE606:AK606"/>
    <mergeCell ref="AE601:AK601"/>
    <mergeCell ref="AE596:AK596"/>
    <mergeCell ref="A573:G575"/>
    <mergeCell ref="H573:N577"/>
    <mergeCell ref="O573:AD575"/>
    <mergeCell ref="A576:G577"/>
    <mergeCell ref="O576:AD577"/>
    <mergeCell ref="A578:G580"/>
    <mergeCell ref="H578:N582"/>
    <mergeCell ref="O578:AD580"/>
    <mergeCell ref="A581:G582"/>
    <mergeCell ref="O581:AD582"/>
    <mergeCell ref="A583:G585"/>
    <mergeCell ref="H583:N587"/>
    <mergeCell ref="O583:AD585"/>
    <mergeCell ref="A586:G587"/>
    <mergeCell ref="O586:AD587"/>
    <mergeCell ref="A588:G590"/>
    <mergeCell ref="H588:N592"/>
    <mergeCell ref="O588:AD590"/>
    <mergeCell ref="A591:G592"/>
    <mergeCell ref="O591:AD592"/>
    <mergeCell ref="N548:AU549"/>
    <mergeCell ref="A551:N553"/>
    <mergeCell ref="O551:BF553"/>
    <mergeCell ref="A554:N556"/>
    <mergeCell ref="O554:AD557"/>
    <mergeCell ref="AE554:BF556"/>
    <mergeCell ref="A558:G560"/>
    <mergeCell ref="H558:N562"/>
    <mergeCell ref="O558:AD560"/>
    <mergeCell ref="A561:G562"/>
    <mergeCell ref="O561:AD562"/>
    <mergeCell ref="A563:G565"/>
    <mergeCell ref="H563:N567"/>
    <mergeCell ref="O563:AD565"/>
    <mergeCell ref="A566:G567"/>
    <mergeCell ref="O566:AD567"/>
    <mergeCell ref="A568:G570"/>
    <mergeCell ref="H568:N572"/>
    <mergeCell ref="O568:AD570"/>
    <mergeCell ref="A571:G572"/>
    <mergeCell ref="O571:AD572"/>
    <mergeCell ref="AE571:AK571"/>
    <mergeCell ref="AL571:AO571"/>
    <mergeCell ref="AP571:AW571"/>
    <mergeCell ref="AY571:BF571"/>
    <mergeCell ref="AE572:AK572"/>
    <mergeCell ref="AL572:AO572"/>
    <mergeCell ref="AP572:AW572"/>
    <mergeCell ref="AY572:BF572"/>
    <mergeCell ref="AE561:AK561"/>
    <mergeCell ref="AL561:AO561"/>
    <mergeCell ref="AP561:AW561"/>
    <mergeCell ref="A515:G517"/>
    <mergeCell ref="H515:N519"/>
    <mergeCell ref="O515:AD517"/>
    <mergeCell ref="A518:G519"/>
    <mergeCell ref="O518:AD519"/>
    <mergeCell ref="A520:G522"/>
    <mergeCell ref="H520:N524"/>
    <mergeCell ref="O520:AD522"/>
    <mergeCell ref="A523:G524"/>
    <mergeCell ref="O523:AD524"/>
    <mergeCell ref="A525:G527"/>
    <mergeCell ref="H525:N529"/>
    <mergeCell ref="O525:AD527"/>
    <mergeCell ref="A528:G529"/>
    <mergeCell ref="O528:AD529"/>
    <mergeCell ref="A530:G532"/>
    <mergeCell ref="H530:N534"/>
    <mergeCell ref="O530:AD532"/>
    <mergeCell ref="A533:G534"/>
    <mergeCell ref="O533:AD534"/>
    <mergeCell ref="A495:G497"/>
    <mergeCell ref="H495:N499"/>
    <mergeCell ref="O495:AD497"/>
    <mergeCell ref="A498:G499"/>
    <mergeCell ref="O498:AD499"/>
    <mergeCell ref="A500:G502"/>
    <mergeCell ref="H500:N504"/>
    <mergeCell ref="O500:AD502"/>
    <mergeCell ref="A503:G504"/>
    <mergeCell ref="O503:AD504"/>
    <mergeCell ref="A505:G507"/>
    <mergeCell ref="H505:N509"/>
    <mergeCell ref="O505:AD507"/>
    <mergeCell ref="A508:G509"/>
    <mergeCell ref="O508:AD509"/>
    <mergeCell ref="A510:G512"/>
    <mergeCell ref="H510:N514"/>
    <mergeCell ref="O510:AD512"/>
    <mergeCell ref="A513:G514"/>
    <mergeCell ref="O513:AD514"/>
    <mergeCell ref="A447:G449"/>
    <mergeCell ref="H447:N451"/>
    <mergeCell ref="O447:AD449"/>
    <mergeCell ref="A450:G451"/>
    <mergeCell ref="O450:AD451"/>
    <mergeCell ref="A452:G454"/>
    <mergeCell ref="H452:N456"/>
    <mergeCell ref="O452:AD454"/>
    <mergeCell ref="A455:G456"/>
    <mergeCell ref="O455:AD456"/>
    <mergeCell ref="A457:G459"/>
    <mergeCell ref="H457:N461"/>
    <mergeCell ref="O457:AD459"/>
    <mergeCell ref="A460:G461"/>
    <mergeCell ref="O460:AD461"/>
    <mergeCell ref="A462:G464"/>
    <mergeCell ref="H462:N466"/>
    <mergeCell ref="O462:AD464"/>
    <mergeCell ref="A465:G466"/>
    <mergeCell ref="O465:AD466"/>
    <mergeCell ref="A427:G429"/>
    <mergeCell ref="H427:N431"/>
    <mergeCell ref="O427:AD429"/>
    <mergeCell ref="A430:G431"/>
    <mergeCell ref="O430:AD431"/>
    <mergeCell ref="A432:G434"/>
    <mergeCell ref="H432:N436"/>
    <mergeCell ref="O432:AD434"/>
    <mergeCell ref="A435:G436"/>
    <mergeCell ref="O435:AD436"/>
    <mergeCell ref="A437:G439"/>
    <mergeCell ref="H437:N441"/>
    <mergeCell ref="O437:AD439"/>
    <mergeCell ref="A440:G441"/>
    <mergeCell ref="O440:AD441"/>
    <mergeCell ref="A442:G444"/>
    <mergeCell ref="H442:N446"/>
    <mergeCell ref="O442:AD444"/>
    <mergeCell ref="A445:G446"/>
    <mergeCell ref="O445:AD446"/>
    <mergeCell ref="A394:G396"/>
    <mergeCell ref="H394:N398"/>
    <mergeCell ref="O394:AD396"/>
    <mergeCell ref="A397:G398"/>
    <mergeCell ref="O397:AD398"/>
    <mergeCell ref="A399:G401"/>
    <mergeCell ref="H399:N403"/>
    <mergeCell ref="O399:AD401"/>
    <mergeCell ref="A402:G403"/>
    <mergeCell ref="O402:AD403"/>
    <mergeCell ref="O404:AD405"/>
    <mergeCell ref="AE404:AK405"/>
    <mergeCell ref="AP404:AW405"/>
    <mergeCell ref="N412:AU413"/>
    <mergeCell ref="A415:N417"/>
    <mergeCell ref="O415:BF417"/>
    <mergeCell ref="A418:N420"/>
    <mergeCell ref="O418:AD421"/>
    <mergeCell ref="AE418:BF420"/>
    <mergeCell ref="A404:G404"/>
    <mergeCell ref="I404:M404"/>
    <mergeCell ref="AL404:AO404"/>
    <mergeCell ref="AY404:BE404"/>
    <mergeCell ref="A405:G405"/>
    <mergeCell ref="H405:N405"/>
    <mergeCell ref="AL405:AO405"/>
    <mergeCell ref="AY405:BE405"/>
    <mergeCell ref="A421:G421"/>
    <mergeCell ref="H421:N421"/>
    <mergeCell ref="AE421:AK421"/>
    <mergeCell ref="AL421:AO421"/>
    <mergeCell ref="AP421:BF421"/>
    <mergeCell ref="A374:G376"/>
    <mergeCell ref="H374:N378"/>
    <mergeCell ref="O374:AD376"/>
    <mergeCell ref="A377:G378"/>
    <mergeCell ref="O377:AD378"/>
    <mergeCell ref="A379:G381"/>
    <mergeCell ref="H379:N383"/>
    <mergeCell ref="O379:AD381"/>
    <mergeCell ref="A382:G383"/>
    <mergeCell ref="O382:AD383"/>
    <mergeCell ref="A384:G386"/>
    <mergeCell ref="H384:N388"/>
    <mergeCell ref="O384:AD386"/>
    <mergeCell ref="A387:G388"/>
    <mergeCell ref="O387:AD388"/>
    <mergeCell ref="A389:G391"/>
    <mergeCell ref="H389:N393"/>
    <mergeCell ref="O389:AD391"/>
    <mergeCell ref="A392:G393"/>
    <mergeCell ref="O392:AD393"/>
    <mergeCell ref="A354:G356"/>
    <mergeCell ref="H354:N358"/>
    <mergeCell ref="O354:AD356"/>
    <mergeCell ref="A357:G358"/>
    <mergeCell ref="O357:AD358"/>
    <mergeCell ref="A359:G361"/>
    <mergeCell ref="H359:N363"/>
    <mergeCell ref="O359:AD361"/>
    <mergeCell ref="A362:G363"/>
    <mergeCell ref="O362:AD363"/>
    <mergeCell ref="A364:G366"/>
    <mergeCell ref="H364:N368"/>
    <mergeCell ref="O364:AD366"/>
    <mergeCell ref="A367:G368"/>
    <mergeCell ref="O367:AD368"/>
    <mergeCell ref="A369:G371"/>
    <mergeCell ref="H369:N373"/>
    <mergeCell ref="O369:AD371"/>
    <mergeCell ref="A372:G373"/>
    <mergeCell ref="O372:AD373"/>
    <mergeCell ref="A321:G323"/>
    <mergeCell ref="H321:N325"/>
    <mergeCell ref="O321:AD323"/>
    <mergeCell ref="A324:G325"/>
    <mergeCell ref="O324:AD325"/>
    <mergeCell ref="A326:G328"/>
    <mergeCell ref="H326:N330"/>
    <mergeCell ref="O326:AD328"/>
    <mergeCell ref="A329:G330"/>
    <mergeCell ref="O329:AD330"/>
    <mergeCell ref="A331:G333"/>
    <mergeCell ref="H331:N335"/>
    <mergeCell ref="O331:AD333"/>
    <mergeCell ref="A334:G335"/>
    <mergeCell ref="O334:AD335"/>
    <mergeCell ref="O336:AD337"/>
    <mergeCell ref="AE336:AK337"/>
    <mergeCell ref="AE334:AK334"/>
    <mergeCell ref="AE329:AK329"/>
    <mergeCell ref="AE324:AK324"/>
    <mergeCell ref="A301:G303"/>
    <mergeCell ref="H301:N305"/>
    <mergeCell ref="O301:AD303"/>
    <mergeCell ref="A304:G305"/>
    <mergeCell ref="O304:AD305"/>
    <mergeCell ref="A306:G308"/>
    <mergeCell ref="H306:N310"/>
    <mergeCell ref="O306:AD308"/>
    <mergeCell ref="A309:G310"/>
    <mergeCell ref="O309:AD310"/>
    <mergeCell ref="A311:G313"/>
    <mergeCell ref="H311:N315"/>
    <mergeCell ref="O311:AD313"/>
    <mergeCell ref="A314:G315"/>
    <mergeCell ref="O314:AD315"/>
    <mergeCell ref="A316:G318"/>
    <mergeCell ref="H316:N320"/>
    <mergeCell ref="O316:AD318"/>
    <mergeCell ref="A319:G320"/>
    <mergeCell ref="O319:AD320"/>
    <mergeCell ref="N276:AU277"/>
    <mergeCell ref="A279:N281"/>
    <mergeCell ref="O279:BF281"/>
    <mergeCell ref="A282:N284"/>
    <mergeCell ref="O282:AD285"/>
    <mergeCell ref="AE282:BF284"/>
    <mergeCell ref="A286:G288"/>
    <mergeCell ref="H286:N290"/>
    <mergeCell ref="O286:AD288"/>
    <mergeCell ref="A289:G290"/>
    <mergeCell ref="O289:AD290"/>
    <mergeCell ref="A291:G293"/>
    <mergeCell ref="H291:N295"/>
    <mergeCell ref="O291:AD293"/>
    <mergeCell ref="A294:G295"/>
    <mergeCell ref="O294:AD295"/>
    <mergeCell ref="A296:G298"/>
    <mergeCell ref="H296:N300"/>
    <mergeCell ref="O296:AD298"/>
    <mergeCell ref="A299:G300"/>
    <mergeCell ref="O299:AD300"/>
    <mergeCell ref="AE299:AK299"/>
    <mergeCell ref="AL299:AO299"/>
    <mergeCell ref="AP299:AW299"/>
    <mergeCell ref="AY299:BF299"/>
    <mergeCell ref="AE300:AK300"/>
    <mergeCell ref="AL300:AO300"/>
    <mergeCell ref="AP300:AW300"/>
    <mergeCell ref="AY300:BF300"/>
    <mergeCell ref="AE289:AK289"/>
    <mergeCell ref="AL289:AO289"/>
    <mergeCell ref="AP289:AW289"/>
    <mergeCell ref="A243:G245"/>
    <mergeCell ref="H243:N247"/>
    <mergeCell ref="O243:AD245"/>
    <mergeCell ref="A246:G247"/>
    <mergeCell ref="O246:AD247"/>
    <mergeCell ref="A248:G250"/>
    <mergeCell ref="H248:N252"/>
    <mergeCell ref="O248:AD250"/>
    <mergeCell ref="A251:G252"/>
    <mergeCell ref="O251:AD252"/>
    <mergeCell ref="A253:G255"/>
    <mergeCell ref="H253:N257"/>
    <mergeCell ref="O253:AD255"/>
    <mergeCell ref="A256:G257"/>
    <mergeCell ref="O256:AD257"/>
    <mergeCell ref="A258:G260"/>
    <mergeCell ref="H258:N262"/>
    <mergeCell ref="O258:AD260"/>
    <mergeCell ref="A261:G262"/>
    <mergeCell ref="O261:AD262"/>
    <mergeCell ref="A223:G225"/>
    <mergeCell ref="H223:N227"/>
    <mergeCell ref="O223:AD225"/>
    <mergeCell ref="A226:G227"/>
    <mergeCell ref="O226:AD227"/>
    <mergeCell ref="A228:G230"/>
    <mergeCell ref="H228:N232"/>
    <mergeCell ref="O228:AD230"/>
    <mergeCell ref="A231:G232"/>
    <mergeCell ref="O231:AD232"/>
    <mergeCell ref="A233:G235"/>
    <mergeCell ref="H233:N237"/>
    <mergeCell ref="O233:AD235"/>
    <mergeCell ref="A236:G237"/>
    <mergeCell ref="O236:AD237"/>
    <mergeCell ref="A238:G240"/>
    <mergeCell ref="H238:N242"/>
    <mergeCell ref="O238:AD240"/>
    <mergeCell ref="A241:G242"/>
    <mergeCell ref="O241:AD242"/>
    <mergeCell ref="A175:G177"/>
    <mergeCell ref="H175:N179"/>
    <mergeCell ref="O175:AD177"/>
    <mergeCell ref="A178:G179"/>
    <mergeCell ref="O178:AD179"/>
    <mergeCell ref="A180:G182"/>
    <mergeCell ref="H180:N184"/>
    <mergeCell ref="O180:AD182"/>
    <mergeCell ref="A183:G184"/>
    <mergeCell ref="O183:AD184"/>
    <mergeCell ref="A185:G187"/>
    <mergeCell ref="H185:N189"/>
    <mergeCell ref="O185:AD187"/>
    <mergeCell ref="A188:G189"/>
    <mergeCell ref="O188:AD189"/>
    <mergeCell ref="A190:G192"/>
    <mergeCell ref="H190:N194"/>
    <mergeCell ref="O190:AD192"/>
    <mergeCell ref="A193:G194"/>
    <mergeCell ref="O193:AD194"/>
    <mergeCell ref="A155:G157"/>
    <mergeCell ref="H155:N159"/>
    <mergeCell ref="O155:AD157"/>
    <mergeCell ref="A158:G159"/>
    <mergeCell ref="O158:AD159"/>
    <mergeCell ref="A160:G162"/>
    <mergeCell ref="H160:N164"/>
    <mergeCell ref="O160:AD162"/>
    <mergeCell ref="A163:G164"/>
    <mergeCell ref="O163:AD164"/>
    <mergeCell ref="A165:G167"/>
    <mergeCell ref="H165:N169"/>
    <mergeCell ref="O165:AD167"/>
    <mergeCell ref="A168:G169"/>
    <mergeCell ref="O168:AD169"/>
    <mergeCell ref="A170:G172"/>
    <mergeCell ref="H170:N174"/>
    <mergeCell ref="O170:AD172"/>
    <mergeCell ref="A173:G174"/>
    <mergeCell ref="O173:AD174"/>
    <mergeCell ref="A122:G124"/>
    <mergeCell ref="H122:N126"/>
    <mergeCell ref="O122:AD124"/>
    <mergeCell ref="A125:G126"/>
    <mergeCell ref="O125:AD126"/>
    <mergeCell ref="A127:G129"/>
    <mergeCell ref="H127:N131"/>
    <mergeCell ref="O127:AD129"/>
    <mergeCell ref="A130:G131"/>
    <mergeCell ref="O130:AD131"/>
    <mergeCell ref="O132:AD133"/>
    <mergeCell ref="AE132:AK133"/>
    <mergeCell ref="AP132:AW133"/>
    <mergeCell ref="N140:AU141"/>
    <mergeCell ref="A143:N145"/>
    <mergeCell ref="O143:BF145"/>
    <mergeCell ref="A146:N148"/>
    <mergeCell ref="O146:AD149"/>
    <mergeCell ref="AE146:BF148"/>
    <mergeCell ref="A132:G132"/>
    <mergeCell ref="I132:M132"/>
    <mergeCell ref="AL132:AO132"/>
    <mergeCell ref="AY132:BE132"/>
    <mergeCell ref="A133:G133"/>
    <mergeCell ref="H133:N133"/>
    <mergeCell ref="AL133:AO133"/>
    <mergeCell ref="AY133:BE133"/>
    <mergeCell ref="A149:G149"/>
    <mergeCell ref="H149:N149"/>
    <mergeCell ref="AE149:AK149"/>
    <mergeCell ref="AL149:AO149"/>
    <mergeCell ref="AP149:BF149"/>
    <mergeCell ref="A102:G104"/>
    <mergeCell ref="H102:N106"/>
    <mergeCell ref="O102:AD104"/>
    <mergeCell ref="A105:G106"/>
    <mergeCell ref="O105:AD106"/>
    <mergeCell ref="A107:G109"/>
    <mergeCell ref="H107:N111"/>
    <mergeCell ref="O107:AD109"/>
    <mergeCell ref="A110:G111"/>
    <mergeCell ref="O110:AD111"/>
    <mergeCell ref="A112:G114"/>
    <mergeCell ref="H112:N116"/>
    <mergeCell ref="O112:AD114"/>
    <mergeCell ref="A115:G116"/>
    <mergeCell ref="O115:AD116"/>
    <mergeCell ref="A117:G119"/>
    <mergeCell ref="H117:N121"/>
    <mergeCell ref="O117:AD119"/>
    <mergeCell ref="A120:G121"/>
    <mergeCell ref="O120:AD121"/>
    <mergeCell ref="A82:G84"/>
    <mergeCell ref="H82:N86"/>
    <mergeCell ref="O82:AD84"/>
    <mergeCell ref="A85:G86"/>
    <mergeCell ref="O85:AD86"/>
    <mergeCell ref="A87:G89"/>
    <mergeCell ref="H87:N91"/>
    <mergeCell ref="O87:AD89"/>
    <mergeCell ref="A90:G91"/>
    <mergeCell ref="O90:AD91"/>
    <mergeCell ref="A92:G94"/>
    <mergeCell ref="H92:N96"/>
    <mergeCell ref="O92:AD94"/>
    <mergeCell ref="A95:G96"/>
    <mergeCell ref="O95:AD96"/>
    <mergeCell ref="A97:G99"/>
    <mergeCell ref="H97:N101"/>
    <mergeCell ref="O97:AD99"/>
    <mergeCell ref="A100:G101"/>
    <mergeCell ref="O100:AD101"/>
    <mergeCell ref="A49:G51"/>
    <mergeCell ref="H49:N53"/>
    <mergeCell ref="O49:AD51"/>
    <mergeCell ref="A52:G53"/>
    <mergeCell ref="O52:AD53"/>
    <mergeCell ref="A54:G56"/>
    <mergeCell ref="H54:N58"/>
    <mergeCell ref="O54:AD56"/>
    <mergeCell ref="A57:G58"/>
    <mergeCell ref="O57:AD58"/>
    <mergeCell ref="A59:G61"/>
    <mergeCell ref="H59:N63"/>
    <mergeCell ref="O59:AD61"/>
    <mergeCell ref="A62:G63"/>
    <mergeCell ref="O62:AD63"/>
    <mergeCell ref="O64:AD65"/>
    <mergeCell ref="AE64:AK65"/>
    <mergeCell ref="AE62:AK62"/>
    <mergeCell ref="AE57:AK57"/>
    <mergeCell ref="AE52:AK52"/>
    <mergeCell ref="A29:G31"/>
    <mergeCell ref="H29:N33"/>
    <mergeCell ref="O29:AD31"/>
    <mergeCell ref="A32:G33"/>
    <mergeCell ref="O32:AD33"/>
    <mergeCell ref="A34:G36"/>
    <mergeCell ref="H34:N38"/>
    <mergeCell ref="O34:AD36"/>
    <mergeCell ref="A37:G38"/>
    <mergeCell ref="O37:AD38"/>
    <mergeCell ref="A39:G41"/>
    <mergeCell ref="H39:N43"/>
    <mergeCell ref="O39:AD41"/>
    <mergeCell ref="A42:G43"/>
    <mergeCell ref="O42:AD43"/>
    <mergeCell ref="A44:G46"/>
    <mergeCell ref="H44:N48"/>
    <mergeCell ref="O44:AD46"/>
    <mergeCell ref="A47:G48"/>
    <mergeCell ref="O47:AD48"/>
    <mergeCell ref="N4:AU5"/>
    <mergeCell ref="A7:N9"/>
    <mergeCell ref="O7:BF9"/>
    <mergeCell ref="A10:N12"/>
    <mergeCell ref="O10:AD13"/>
    <mergeCell ref="AE10:BF12"/>
    <mergeCell ref="A14:G16"/>
    <mergeCell ref="H14:N18"/>
    <mergeCell ref="O14:AD16"/>
    <mergeCell ref="A17:G18"/>
    <mergeCell ref="O17:AD18"/>
    <mergeCell ref="A19:G21"/>
    <mergeCell ref="H19:N23"/>
    <mergeCell ref="O19:AD21"/>
    <mergeCell ref="A22:G23"/>
    <mergeCell ref="O22:AD23"/>
    <mergeCell ref="A24:G26"/>
    <mergeCell ref="H24:N28"/>
    <mergeCell ref="O24:AD26"/>
    <mergeCell ref="A27:G28"/>
    <mergeCell ref="O27:AD28"/>
    <mergeCell ref="AE27:AK27"/>
    <mergeCell ref="AL27:AO27"/>
    <mergeCell ref="AP27:AW27"/>
    <mergeCell ref="AY27:BF27"/>
    <mergeCell ref="AE28:AK28"/>
    <mergeCell ref="AL28:AO28"/>
    <mergeCell ref="AP28:AW28"/>
    <mergeCell ref="AY28:BF28"/>
    <mergeCell ref="AE17:AK17"/>
    <mergeCell ref="AL17:AO17"/>
    <mergeCell ref="AP17:AW17"/>
    <mergeCell ref="AE1353:AK1353"/>
    <mergeCell ref="AL1353:AO1353"/>
    <mergeCell ref="AP1353:AW1353"/>
    <mergeCell ref="AY1353:BF1353"/>
    <mergeCell ref="AE1354:AK1354"/>
    <mergeCell ref="AL1354:AO1354"/>
    <mergeCell ref="AP1354:AW1354"/>
    <mergeCell ref="AY1354:BF1354"/>
    <mergeCell ref="AE1355:AK1355"/>
    <mergeCell ref="AL1355:AO1355"/>
    <mergeCell ref="AP1355:AW1355"/>
    <mergeCell ref="AY1355:BF1355"/>
    <mergeCell ref="A1356:G1356"/>
    <mergeCell ref="I1356:M1356"/>
    <mergeCell ref="AL1356:AO1356"/>
    <mergeCell ref="AY1356:BE1356"/>
    <mergeCell ref="A1357:G1357"/>
    <mergeCell ref="H1357:N1357"/>
    <mergeCell ref="AL1357:AO1357"/>
    <mergeCell ref="AY1357:BE1357"/>
    <mergeCell ref="A1351:G1353"/>
    <mergeCell ref="H1351:N1355"/>
    <mergeCell ref="O1351:AD1353"/>
    <mergeCell ref="A1354:G1355"/>
    <mergeCell ref="O1354:AD1355"/>
    <mergeCell ref="O1356:AD1357"/>
    <mergeCell ref="AE1356:AK1357"/>
    <mergeCell ref="AP1356:AW1357"/>
    <mergeCell ref="AE1348:AK1348"/>
    <mergeCell ref="AL1348:AO1348"/>
    <mergeCell ref="AP1348:AW1348"/>
    <mergeCell ref="AY1348:BF1348"/>
    <mergeCell ref="AE1349:AK1349"/>
    <mergeCell ref="AL1349:AO1349"/>
    <mergeCell ref="AP1349:AW1349"/>
    <mergeCell ref="AY1349:BF1349"/>
    <mergeCell ref="AE1350:AK1350"/>
    <mergeCell ref="AL1350:AO1350"/>
    <mergeCell ref="AP1350:AW1350"/>
    <mergeCell ref="AY1350:BF1350"/>
    <mergeCell ref="AE1351:AK1351"/>
    <mergeCell ref="AL1351:AO1351"/>
    <mergeCell ref="AP1351:AW1351"/>
    <mergeCell ref="AY1351:BF1351"/>
    <mergeCell ref="AE1352:AK1352"/>
    <mergeCell ref="AL1352:AO1352"/>
    <mergeCell ref="AP1352:AW1352"/>
    <mergeCell ref="AY1352:BF1352"/>
    <mergeCell ref="AE1343:AK1343"/>
    <mergeCell ref="AL1343:AO1343"/>
    <mergeCell ref="AP1343:AW1343"/>
    <mergeCell ref="AY1343:BF1343"/>
    <mergeCell ref="AE1344:AK1344"/>
    <mergeCell ref="AL1344:AO1344"/>
    <mergeCell ref="AP1344:AW1344"/>
    <mergeCell ref="AY1344:BF1344"/>
    <mergeCell ref="AE1345:AK1345"/>
    <mergeCell ref="AL1345:AO1345"/>
    <mergeCell ref="AP1345:AW1345"/>
    <mergeCell ref="AY1345:BF1345"/>
    <mergeCell ref="AE1346:AK1346"/>
    <mergeCell ref="AL1346:AO1346"/>
    <mergeCell ref="AP1346:AW1346"/>
    <mergeCell ref="AY1346:BF1346"/>
    <mergeCell ref="AE1347:AK1347"/>
    <mergeCell ref="AL1347:AO1347"/>
    <mergeCell ref="AP1347:AW1347"/>
    <mergeCell ref="AY1347:BF1347"/>
    <mergeCell ref="AE1338:AK1338"/>
    <mergeCell ref="AL1338:AO1338"/>
    <mergeCell ref="AP1338:AW1338"/>
    <mergeCell ref="AY1338:BF1338"/>
    <mergeCell ref="AE1339:AK1339"/>
    <mergeCell ref="AL1339:AO1339"/>
    <mergeCell ref="AP1339:AW1339"/>
    <mergeCell ref="AY1339:BF1339"/>
    <mergeCell ref="AE1340:AK1340"/>
    <mergeCell ref="AL1340:AO1340"/>
    <mergeCell ref="AP1340:AW1340"/>
    <mergeCell ref="AY1340:BF1340"/>
    <mergeCell ref="AE1341:AK1341"/>
    <mergeCell ref="AL1341:AO1341"/>
    <mergeCell ref="AP1341:AW1341"/>
    <mergeCell ref="AY1341:BF1341"/>
    <mergeCell ref="AE1342:AK1342"/>
    <mergeCell ref="AL1342:AO1342"/>
    <mergeCell ref="AP1342:AW1342"/>
    <mergeCell ref="AY1342:BF1342"/>
    <mergeCell ref="AE1333:AK1333"/>
    <mergeCell ref="AL1333:AO1333"/>
    <mergeCell ref="AP1333:AW1333"/>
    <mergeCell ref="AY1333:BF1333"/>
    <mergeCell ref="AE1334:AK1334"/>
    <mergeCell ref="AL1334:AO1334"/>
    <mergeCell ref="AP1334:AW1334"/>
    <mergeCell ref="AY1334:BF1334"/>
    <mergeCell ref="AE1335:AK1335"/>
    <mergeCell ref="AL1335:AO1335"/>
    <mergeCell ref="AP1335:AW1335"/>
    <mergeCell ref="AY1335:BF1335"/>
    <mergeCell ref="AE1336:AK1336"/>
    <mergeCell ref="AL1336:AO1336"/>
    <mergeCell ref="AP1336:AW1336"/>
    <mergeCell ref="AY1336:BF1336"/>
    <mergeCell ref="AE1337:AK1337"/>
    <mergeCell ref="AL1337:AO1337"/>
    <mergeCell ref="AP1337:AW1337"/>
    <mergeCell ref="AY1337:BF1337"/>
    <mergeCell ref="AE1328:AK1328"/>
    <mergeCell ref="AL1328:AO1328"/>
    <mergeCell ref="AP1328:AW1328"/>
    <mergeCell ref="AY1328:BF1328"/>
    <mergeCell ref="AE1329:AK1329"/>
    <mergeCell ref="AL1329:AO1329"/>
    <mergeCell ref="AP1329:AW1329"/>
    <mergeCell ref="AY1329:BF1329"/>
    <mergeCell ref="AE1330:AK1330"/>
    <mergeCell ref="AL1330:AO1330"/>
    <mergeCell ref="AP1330:AW1330"/>
    <mergeCell ref="AY1330:BF1330"/>
    <mergeCell ref="AE1331:AK1331"/>
    <mergeCell ref="AL1331:AO1331"/>
    <mergeCell ref="AP1331:AW1331"/>
    <mergeCell ref="AY1331:BF1331"/>
    <mergeCell ref="AE1332:AK1332"/>
    <mergeCell ref="AL1332:AO1332"/>
    <mergeCell ref="AP1332:AW1332"/>
    <mergeCell ref="AY1332:BF1332"/>
    <mergeCell ref="AE1323:AK1323"/>
    <mergeCell ref="AL1323:AO1323"/>
    <mergeCell ref="AP1323:AW1323"/>
    <mergeCell ref="AY1323:BF1323"/>
    <mergeCell ref="AE1324:AK1324"/>
    <mergeCell ref="AL1324:AO1324"/>
    <mergeCell ref="AP1324:AW1324"/>
    <mergeCell ref="AY1324:BF1324"/>
    <mergeCell ref="AE1325:AK1325"/>
    <mergeCell ref="AL1325:AO1325"/>
    <mergeCell ref="AP1325:AW1325"/>
    <mergeCell ref="AY1325:BF1325"/>
    <mergeCell ref="AE1326:AK1326"/>
    <mergeCell ref="AL1326:AO1326"/>
    <mergeCell ref="AP1326:AW1326"/>
    <mergeCell ref="AY1326:BF1326"/>
    <mergeCell ref="AE1327:AK1327"/>
    <mergeCell ref="AL1327:AO1327"/>
    <mergeCell ref="AP1327:AW1327"/>
    <mergeCell ref="AY1327:BF1327"/>
    <mergeCell ref="AE1318:AK1318"/>
    <mergeCell ref="AL1318:AO1318"/>
    <mergeCell ref="AP1318:AW1318"/>
    <mergeCell ref="AY1318:BF1318"/>
    <mergeCell ref="AE1319:AK1319"/>
    <mergeCell ref="AL1319:AO1319"/>
    <mergeCell ref="AP1319:AW1319"/>
    <mergeCell ref="AY1319:BF1319"/>
    <mergeCell ref="AE1320:AK1320"/>
    <mergeCell ref="AL1320:AO1320"/>
    <mergeCell ref="AP1320:AW1320"/>
    <mergeCell ref="AY1320:BF1320"/>
    <mergeCell ref="AE1321:AK1321"/>
    <mergeCell ref="AL1321:AO1321"/>
    <mergeCell ref="AP1321:AW1321"/>
    <mergeCell ref="AY1321:BF1321"/>
    <mergeCell ref="AE1322:AK1322"/>
    <mergeCell ref="AL1322:AO1322"/>
    <mergeCell ref="AP1322:AW1322"/>
    <mergeCell ref="AY1322:BF1322"/>
    <mergeCell ref="AE1313:AK1313"/>
    <mergeCell ref="AL1313:AO1313"/>
    <mergeCell ref="AP1313:AW1313"/>
    <mergeCell ref="AY1313:BF1313"/>
    <mergeCell ref="AE1314:AK1314"/>
    <mergeCell ref="AL1314:AO1314"/>
    <mergeCell ref="AP1314:AW1314"/>
    <mergeCell ref="AY1314:BF1314"/>
    <mergeCell ref="AE1315:AK1315"/>
    <mergeCell ref="AL1315:AO1315"/>
    <mergeCell ref="AP1315:AW1315"/>
    <mergeCell ref="AY1315:BF1315"/>
    <mergeCell ref="AE1316:AK1316"/>
    <mergeCell ref="AL1316:AO1316"/>
    <mergeCell ref="AP1316:AW1316"/>
    <mergeCell ref="AY1316:BF1316"/>
    <mergeCell ref="AE1317:AK1317"/>
    <mergeCell ref="AL1317:AO1317"/>
    <mergeCell ref="AP1317:AW1317"/>
    <mergeCell ref="AY1317:BF1317"/>
    <mergeCell ref="AL1308:AO1308"/>
    <mergeCell ref="AP1308:AW1308"/>
    <mergeCell ref="AY1308:BF1308"/>
    <mergeCell ref="AE1309:AK1309"/>
    <mergeCell ref="AL1309:AO1309"/>
    <mergeCell ref="AP1309:AW1309"/>
    <mergeCell ref="AY1309:BF1309"/>
    <mergeCell ref="AE1310:AK1310"/>
    <mergeCell ref="AL1310:AO1310"/>
    <mergeCell ref="AP1310:AW1310"/>
    <mergeCell ref="AY1310:BF1310"/>
    <mergeCell ref="AE1311:AK1311"/>
    <mergeCell ref="AL1311:AO1311"/>
    <mergeCell ref="AP1311:AW1311"/>
    <mergeCell ref="AY1311:BF1311"/>
    <mergeCell ref="AE1312:AK1312"/>
    <mergeCell ref="AL1312:AO1312"/>
    <mergeCell ref="AP1312:AW1312"/>
    <mergeCell ref="AY1312:BF1312"/>
    <mergeCell ref="A1289:G1289"/>
    <mergeCell ref="H1289:N1289"/>
    <mergeCell ref="AL1289:AO1289"/>
    <mergeCell ref="AY1289:BE1289"/>
    <mergeCell ref="A1305:G1305"/>
    <mergeCell ref="H1305:N1305"/>
    <mergeCell ref="AE1305:AK1305"/>
    <mergeCell ref="AL1305:AO1305"/>
    <mergeCell ref="AP1305:BF1305"/>
    <mergeCell ref="AE1306:AK1306"/>
    <mergeCell ref="AL1306:AO1306"/>
    <mergeCell ref="AP1306:AW1306"/>
    <mergeCell ref="AY1306:BF1306"/>
    <mergeCell ref="AE1307:AK1307"/>
    <mergeCell ref="AL1307:AO1307"/>
    <mergeCell ref="AP1307:AW1307"/>
    <mergeCell ref="AY1307:BF1307"/>
    <mergeCell ref="O1288:AD1289"/>
    <mergeCell ref="AE1288:AK1289"/>
    <mergeCell ref="AP1288:AW1289"/>
    <mergeCell ref="N1296:AU1297"/>
    <mergeCell ref="A1299:N1301"/>
    <mergeCell ref="O1299:BF1301"/>
    <mergeCell ref="A1302:N1304"/>
    <mergeCell ref="O1302:AD1305"/>
    <mergeCell ref="AE1302:BF1304"/>
    <mergeCell ref="A1306:G1308"/>
    <mergeCell ref="H1306:N1310"/>
    <mergeCell ref="O1306:AD1308"/>
    <mergeCell ref="A1309:G1310"/>
    <mergeCell ref="O1309:AD1310"/>
    <mergeCell ref="AE1308:AK1308"/>
    <mergeCell ref="AE1284:AK1284"/>
    <mergeCell ref="AL1284:AO1284"/>
    <mergeCell ref="AP1284:AW1284"/>
    <mergeCell ref="AY1284:BF1284"/>
    <mergeCell ref="AE1285:AK1285"/>
    <mergeCell ref="AL1285:AO1285"/>
    <mergeCell ref="AP1285:AW1285"/>
    <mergeCell ref="AY1285:BF1285"/>
    <mergeCell ref="AE1286:AK1286"/>
    <mergeCell ref="AL1286:AO1286"/>
    <mergeCell ref="AP1286:AW1286"/>
    <mergeCell ref="AY1286:BF1286"/>
    <mergeCell ref="AE1287:AK1287"/>
    <mergeCell ref="AL1287:AO1287"/>
    <mergeCell ref="AP1287:AW1287"/>
    <mergeCell ref="AY1287:BF1287"/>
    <mergeCell ref="A1288:G1288"/>
    <mergeCell ref="I1288:M1288"/>
    <mergeCell ref="AL1288:AO1288"/>
    <mergeCell ref="AY1288:BE1288"/>
    <mergeCell ref="A1283:G1285"/>
    <mergeCell ref="H1283:N1287"/>
    <mergeCell ref="O1283:AD1285"/>
    <mergeCell ref="A1286:G1287"/>
    <mergeCell ref="O1286:AD1287"/>
    <mergeCell ref="AE1279:AK1279"/>
    <mergeCell ref="AL1279:AO1279"/>
    <mergeCell ref="AP1279:AW1279"/>
    <mergeCell ref="AY1279:BF1279"/>
    <mergeCell ref="AE1280:AK1280"/>
    <mergeCell ref="AL1280:AO1280"/>
    <mergeCell ref="AP1280:AW1280"/>
    <mergeCell ref="AY1280:BF1280"/>
    <mergeCell ref="AE1281:AK1281"/>
    <mergeCell ref="AL1281:AO1281"/>
    <mergeCell ref="AP1281:AW1281"/>
    <mergeCell ref="AY1281:BF1281"/>
    <mergeCell ref="AE1282:AK1282"/>
    <mergeCell ref="AL1282:AO1282"/>
    <mergeCell ref="AP1282:AW1282"/>
    <mergeCell ref="AY1282:BF1282"/>
    <mergeCell ref="AE1283:AK1283"/>
    <mergeCell ref="AL1283:AO1283"/>
    <mergeCell ref="AP1283:AW1283"/>
    <mergeCell ref="AY1283:BF1283"/>
    <mergeCell ref="AE1274:AK1274"/>
    <mergeCell ref="AL1274:AO1274"/>
    <mergeCell ref="AP1274:AW1274"/>
    <mergeCell ref="AY1274:BF1274"/>
    <mergeCell ref="AE1275:AK1275"/>
    <mergeCell ref="AL1275:AO1275"/>
    <mergeCell ref="AP1275:AW1275"/>
    <mergeCell ref="AY1275:BF1275"/>
    <mergeCell ref="AE1276:AK1276"/>
    <mergeCell ref="AL1276:AO1276"/>
    <mergeCell ref="AP1276:AW1276"/>
    <mergeCell ref="AY1276:BF1276"/>
    <mergeCell ref="AE1277:AK1277"/>
    <mergeCell ref="AL1277:AO1277"/>
    <mergeCell ref="AP1277:AW1277"/>
    <mergeCell ref="AY1277:BF1277"/>
    <mergeCell ref="AE1278:AK1278"/>
    <mergeCell ref="AL1278:AO1278"/>
    <mergeCell ref="AP1278:AW1278"/>
    <mergeCell ref="AY1278:BF1278"/>
    <mergeCell ref="AE1269:AK1269"/>
    <mergeCell ref="AL1269:AO1269"/>
    <mergeCell ref="AP1269:AW1269"/>
    <mergeCell ref="AY1269:BF1269"/>
    <mergeCell ref="AE1270:AK1270"/>
    <mergeCell ref="AL1270:AO1270"/>
    <mergeCell ref="AP1270:AW1270"/>
    <mergeCell ref="AY1270:BF1270"/>
    <mergeCell ref="AE1271:AK1271"/>
    <mergeCell ref="AL1271:AO1271"/>
    <mergeCell ref="AP1271:AW1271"/>
    <mergeCell ref="AY1271:BF1271"/>
    <mergeCell ref="AE1272:AK1272"/>
    <mergeCell ref="AL1272:AO1272"/>
    <mergeCell ref="AP1272:AW1272"/>
    <mergeCell ref="AY1272:BF1272"/>
    <mergeCell ref="AE1273:AK1273"/>
    <mergeCell ref="AL1273:AO1273"/>
    <mergeCell ref="AP1273:AW1273"/>
    <mergeCell ref="AY1273:BF1273"/>
    <mergeCell ref="AE1264:AK1264"/>
    <mergeCell ref="AL1264:AO1264"/>
    <mergeCell ref="AP1264:AW1264"/>
    <mergeCell ref="AY1264:BF1264"/>
    <mergeCell ref="AE1265:AK1265"/>
    <mergeCell ref="AL1265:AO1265"/>
    <mergeCell ref="AP1265:AW1265"/>
    <mergeCell ref="AY1265:BF1265"/>
    <mergeCell ref="AE1266:AK1266"/>
    <mergeCell ref="AL1266:AO1266"/>
    <mergeCell ref="AP1266:AW1266"/>
    <mergeCell ref="AY1266:BF1266"/>
    <mergeCell ref="AE1267:AK1267"/>
    <mergeCell ref="AL1267:AO1267"/>
    <mergeCell ref="AP1267:AW1267"/>
    <mergeCell ref="AY1267:BF1267"/>
    <mergeCell ref="AE1268:AK1268"/>
    <mergeCell ref="AL1268:AO1268"/>
    <mergeCell ref="AP1268:AW1268"/>
    <mergeCell ref="AY1268:BF1268"/>
    <mergeCell ref="AE1259:AK1259"/>
    <mergeCell ref="AL1259:AO1259"/>
    <mergeCell ref="AP1259:AW1259"/>
    <mergeCell ref="AY1259:BF1259"/>
    <mergeCell ref="AE1260:AK1260"/>
    <mergeCell ref="AL1260:AO1260"/>
    <mergeCell ref="AP1260:AW1260"/>
    <mergeCell ref="AY1260:BF1260"/>
    <mergeCell ref="AE1261:AK1261"/>
    <mergeCell ref="AL1261:AO1261"/>
    <mergeCell ref="AP1261:AW1261"/>
    <mergeCell ref="AY1261:BF1261"/>
    <mergeCell ref="AE1262:AK1262"/>
    <mergeCell ref="AL1262:AO1262"/>
    <mergeCell ref="AP1262:AW1262"/>
    <mergeCell ref="AY1262:BF1262"/>
    <mergeCell ref="AE1263:AK1263"/>
    <mergeCell ref="AL1263:AO1263"/>
    <mergeCell ref="AP1263:AW1263"/>
    <mergeCell ref="AY1263:BF1263"/>
    <mergeCell ref="AE1254:AK1254"/>
    <mergeCell ref="AL1254:AO1254"/>
    <mergeCell ref="AP1254:AW1254"/>
    <mergeCell ref="AY1254:BF1254"/>
    <mergeCell ref="AE1255:AK1255"/>
    <mergeCell ref="AL1255:AO1255"/>
    <mergeCell ref="AP1255:AW1255"/>
    <mergeCell ref="AY1255:BF1255"/>
    <mergeCell ref="AE1256:AK1256"/>
    <mergeCell ref="AL1256:AO1256"/>
    <mergeCell ref="AP1256:AW1256"/>
    <mergeCell ref="AY1256:BF1256"/>
    <mergeCell ref="AE1257:AK1257"/>
    <mergeCell ref="AL1257:AO1257"/>
    <mergeCell ref="AP1257:AW1257"/>
    <mergeCell ref="AY1257:BF1257"/>
    <mergeCell ref="AE1258:AK1258"/>
    <mergeCell ref="AL1258:AO1258"/>
    <mergeCell ref="AP1258:AW1258"/>
    <mergeCell ref="AY1258:BF1258"/>
    <mergeCell ref="AE1249:AK1249"/>
    <mergeCell ref="AL1249:AO1249"/>
    <mergeCell ref="AP1249:AW1249"/>
    <mergeCell ref="AY1249:BF1249"/>
    <mergeCell ref="AE1250:AK1250"/>
    <mergeCell ref="AL1250:AO1250"/>
    <mergeCell ref="AP1250:AW1250"/>
    <mergeCell ref="AY1250:BF1250"/>
    <mergeCell ref="AE1251:AK1251"/>
    <mergeCell ref="AL1251:AO1251"/>
    <mergeCell ref="AP1251:AW1251"/>
    <mergeCell ref="AY1251:BF1251"/>
    <mergeCell ref="AE1252:AK1252"/>
    <mergeCell ref="AL1252:AO1252"/>
    <mergeCell ref="AP1252:AW1252"/>
    <mergeCell ref="AY1252:BF1252"/>
    <mergeCell ref="AE1253:AK1253"/>
    <mergeCell ref="AL1253:AO1253"/>
    <mergeCell ref="AP1253:AW1253"/>
    <mergeCell ref="AY1253:BF1253"/>
    <mergeCell ref="AE1244:AK1244"/>
    <mergeCell ref="AL1244:AO1244"/>
    <mergeCell ref="AP1244:AW1244"/>
    <mergeCell ref="AY1244:BF1244"/>
    <mergeCell ref="AE1245:AK1245"/>
    <mergeCell ref="AL1245:AO1245"/>
    <mergeCell ref="AP1245:AW1245"/>
    <mergeCell ref="AY1245:BF1245"/>
    <mergeCell ref="AE1246:AK1246"/>
    <mergeCell ref="AL1246:AO1246"/>
    <mergeCell ref="AP1246:AW1246"/>
    <mergeCell ref="AY1246:BF1246"/>
    <mergeCell ref="AE1247:AK1247"/>
    <mergeCell ref="AL1247:AO1247"/>
    <mergeCell ref="AP1247:AW1247"/>
    <mergeCell ref="AY1247:BF1247"/>
    <mergeCell ref="AE1248:AK1248"/>
    <mergeCell ref="AL1248:AO1248"/>
    <mergeCell ref="AP1248:AW1248"/>
    <mergeCell ref="AY1248:BF1248"/>
    <mergeCell ref="AY1239:BF1239"/>
    <mergeCell ref="AE1240:AK1240"/>
    <mergeCell ref="AL1240:AO1240"/>
    <mergeCell ref="AP1240:AW1240"/>
    <mergeCell ref="AY1240:BF1240"/>
    <mergeCell ref="AE1241:AK1241"/>
    <mergeCell ref="AL1241:AO1241"/>
    <mergeCell ref="AP1241:AW1241"/>
    <mergeCell ref="AY1241:BF1241"/>
    <mergeCell ref="AE1242:AK1242"/>
    <mergeCell ref="AL1242:AO1242"/>
    <mergeCell ref="AP1242:AW1242"/>
    <mergeCell ref="AY1242:BF1242"/>
    <mergeCell ref="AE1243:AK1243"/>
    <mergeCell ref="AL1243:AO1243"/>
    <mergeCell ref="AP1243:AW1243"/>
    <mergeCell ref="AY1243:BF1243"/>
    <mergeCell ref="AE1238:AK1238"/>
    <mergeCell ref="AL1238:AO1238"/>
    <mergeCell ref="AP1238:AW1238"/>
    <mergeCell ref="AY1238:BF1238"/>
    <mergeCell ref="A1238:G1240"/>
    <mergeCell ref="H1238:N1242"/>
    <mergeCell ref="O1238:AD1240"/>
    <mergeCell ref="A1241:G1242"/>
    <mergeCell ref="O1241:AD1242"/>
    <mergeCell ref="AE1215:AK1215"/>
    <mergeCell ref="AL1215:AO1215"/>
    <mergeCell ref="AP1215:AW1215"/>
    <mergeCell ref="AY1215:BF1215"/>
    <mergeCell ref="AE1216:AK1216"/>
    <mergeCell ref="AL1216:AO1216"/>
    <mergeCell ref="AP1216:AW1216"/>
    <mergeCell ref="AY1216:BF1216"/>
    <mergeCell ref="AE1217:AK1217"/>
    <mergeCell ref="AL1217:AO1217"/>
    <mergeCell ref="AP1217:AW1217"/>
    <mergeCell ref="AY1217:BF1217"/>
    <mergeCell ref="AE1218:AK1218"/>
    <mergeCell ref="AL1218:AO1218"/>
    <mergeCell ref="AP1218:AW1218"/>
    <mergeCell ref="AY1218:BF1218"/>
    <mergeCell ref="AE1219:AK1219"/>
    <mergeCell ref="AL1219:AO1219"/>
    <mergeCell ref="AP1219:AW1219"/>
    <mergeCell ref="AY1219:BF1219"/>
    <mergeCell ref="AE1239:AK1239"/>
    <mergeCell ref="AL1239:AO1239"/>
    <mergeCell ref="AP1239:AW1239"/>
    <mergeCell ref="AE1210:AK1210"/>
    <mergeCell ref="AL1210:AO1210"/>
    <mergeCell ref="AP1210:AW1210"/>
    <mergeCell ref="AY1210:BF1210"/>
    <mergeCell ref="AE1211:AK1211"/>
    <mergeCell ref="AL1211:AO1211"/>
    <mergeCell ref="AP1211:AW1211"/>
    <mergeCell ref="AY1211:BF1211"/>
    <mergeCell ref="AE1212:AK1212"/>
    <mergeCell ref="AL1212:AO1212"/>
    <mergeCell ref="AP1212:AW1212"/>
    <mergeCell ref="AY1212:BF1212"/>
    <mergeCell ref="AE1213:AK1213"/>
    <mergeCell ref="AL1213:AO1213"/>
    <mergeCell ref="AP1213:AW1213"/>
    <mergeCell ref="AY1213:BF1213"/>
    <mergeCell ref="AE1214:AK1214"/>
    <mergeCell ref="AL1214:AO1214"/>
    <mergeCell ref="AP1214:AW1214"/>
    <mergeCell ref="AY1214:BF1214"/>
    <mergeCell ref="AE1205:AK1205"/>
    <mergeCell ref="AL1205:AO1205"/>
    <mergeCell ref="AP1205:AW1205"/>
    <mergeCell ref="AY1205:BF1205"/>
    <mergeCell ref="AE1206:AK1206"/>
    <mergeCell ref="AL1206:AO1206"/>
    <mergeCell ref="AP1206:AW1206"/>
    <mergeCell ref="AY1206:BF1206"/>
    <mergeCell ref="AE1207:AK1207"/>
    <mergeCell ref="AL1207:AO1207"/>
    <mergeCell ref="AP1207:AW1207"/>
    <mergeCell ref="AY1207:BF1207"/>
    <mergeCell ref="AE1208:AK1208"/>
    <mergeCell ref="AL1208:AO1208"/>
    <mergeCell ref="AP1208:AW1208"/>
    <mergeCell ref="AY1208:BF1208"/>
    <mergeCell ref="AE1209:AK1209"/>
    <mergeCell ref="AL1209:AO1209"/>
    <mergeCell ref="AP1209:AW1209"/>
    <mergeCell ref="AY1209:BF1209"/>
    <mergeCell ref="AE1200:AK1200"/>
    <mergeCell ref="AL1200:AO1200"/>
    <mergeCell ref="AP1200:AW1200"/>
    <mergeCell ref="AY1200:BF1200"/>
    <mergeCell ref="AE1201:AK1201"/>
    <mergeCell ref="AL1201:AO1201"/>
    <mergeCell ref="AP1201:AW1201"/>
    <mergeCell ref="AY1201:BF1201"/>
    <mergeCell ref="AE1202:AK1202"/>
    <mergeCell ref="AL1202:AO1202"/>
    <mergeCell ref="AP1202:AW1202"/>
    <mergeCell ref="AY1202:BF1202"/>
    <mergeCell ref="AE1203:AK1203"/>
    <mergeCell ref="AL1203:AO1203"/>
    <mergeCell ref="AP1203:AW1203"/>
    <mergeCell ref="AY1203:BF1203"/>
    <mergeCell ref="AE1204:AK1204"/>
    <mergeCell ref="AL1204:AO1204"/>
    <mergeCell ref="AP1204:AW1204"/>
    <mergeCell ref="AY1204:BF1204"/>
    <mergeCell ref="AE1195:AK1195"/>
    <mergeCell ref="AL1195:AO1195"/>
    <mergeCell ref="AP1195:AW1195"/>
    <mergeCell ref="AY1195:BF1195"/>
    <mergeCell ref="AE1196:AK1196"/>
    <mergeCell ref="AL1196:AO1196"/>
    <mergeCell ref="AP1196:AW1196"/>
    <mergeCell ref="AY1196:BF1196"/>
    <mergeCell ref="AE1197:AK1197"/>
    <mergeCell ref="AL1197:AO1197"/>
    <mergeCell ref="AP1197:AW1197"/>
    <mergeCell ref="AY1197:BF1197"/>
    <mergeCell ref="AE1198:AK1198"/>
    <mergeCell ref="AL1198:AO1198"/>
    <mergeCell ref="AP1198:AW1198"/>
    <mergeCell ref="AY1198:BF1198"/>
    <mergeCell ref="AE1199:AK1199"/>
    <mergeCell ref="AL1199:AO1199"/>
    <mergeCell ref="AP1199:AW1199"/>
    <mergeCell ref="AY1199:BF1199"/>
    <mergeCell ref="AE1190:AK1190"/>
    <mergeCell ref="AL1190:AO1190"/>
    <mergeCell ref="AP1190:AW1190"/>
    <mergeCell ref="AY1190:BF1190"/>
    <mergeCell ref="AE1191:AK1191"/>
    <mergeCell ref="AL1191:AO1191"/>
    <mergeCell ref="AP1191:AW1191"/>
    <mergeCell ref="AY1191:BF1191"/>
    <mergeCell ref="AE1192:AK1192"/>
    <mergeCell ref="AL1192:AO1192"/>
    <mergeCell ref="AP1192:AW1192"/>
    <mergeCell ref="AY1192:BF1192"/>
    <mergeCell ref="AE1193:AK1193"/>
    <mergeCell ref="AL1193:AO1193"/>
    <mergeCell ref="AP1193:AW1193"/>
    <mergeCell ref="AY1193:BF1193"/>
    <mergeCell ref="AE1194:AK1194"/>
    <mergeCell ref="AL1194:AO1194"/>
    <mergeCell ref="AP1194:AW1194"/>
    <mergeCell ref="AY1194:BF1194"/>
    <mergeCell ref="AE1185:AK1185"/>
    <mergeCell ref="AL1185:AO1185"/>
    <mergeCell ref="AP1185:AW1185"/>
    <mergeCell ref="AY1185:BF1185"/>
    <mergeCell ref="AE1186:AK1186"/>
    <mergeCell ref="AL1186:AO1186"/>
    <mergeCell ref="AP1186:AW1186"/>
    <mergeCell ref="AY1186:BF1186"/>
    <mergeCell ref="AE1187:AK1187"/>
    <mergeCell ref="AL1187:AO1187"/>
    <mergeCell ref="AP1187:AW1187"/>
    <mergeCell ref="AY1187:BF1187"/>
    <mergeCell ref="AE1188:AK1188"/>
    <mergeCell ref="AL1188:AO1188"/>
    <mergeCell ref="AP1188:AW1188"/>
    <mergeCell ref="AY1188:BF1188"/>
    <mergeCell ref="AE1189:AK1189"/>
    <mergeCell ref="AL1189:AO1189"/>
    <mergeCell ref="AP1189:AW1189"/>
    <mergeCell ref="AY1189:BF1189"/>
    <mergeCell ref="AE1180:AK1180"/>
    <mergeCell ref="AL1180:AO1180"/>
    <mergeCell ref="AP1180:AW1180"/>
    <mergeCell ref="AY1180:BF1180"/>
    <mergeCell ref="AE1181:AK1181"/>
    <mergeCell ref="AL1181:AO1181"/>
    <mergeCell ref="AP1181:AW1181"/>
    <mergeCell ref="AY1181:BF1181"/>
    <mergeCell ref="AE1182:AK1182"/>
    <mergeCell ref="AL1182:AO1182"/>
    <mergeCell ref="AP1182:AW1182"/>
    <mergeCell ref="AY1182:BF1182"/>
    <mergeCell ref="AE1183:AK1183"/>
    <mergeCell ref="AL1183:AO1183"/>
    <mergeCell ref="AP1183:AW1183"/>
    <mergeCell ref="AY1183:BF1183"/>
    <mergeCell ref="AE1184:AK1184"/>
    <mergeCell ref="AL1184:AO1184"/>
    <mergeCell ref="AP1184:AW1184"/>
    <mergeCell ref="AY1184:BF1184"/>
    <mergeCell ref="AE1175:AK1175"/>
    <mergeCell ref="AL1175:AO1175"/>
    <mergeCell ref="AP1175:AW1175"/>
    <mergeCell ref="AY1175:BF1175"/>
    <mergeCell ref="AE1176:AK1176"/>
    <mergeCell ref="AL1176:AO1176"/>
    <mergeCell ref="AP1176:AW1176"/>
    <mergeCell ref="AY1176:BF1176"/>
    <mergeCell ref="AE1177:AK1177"/>
    <mergeCell ref="AL1177:AO1177"/>
    <mergeCell ref="AP1177:AW1177"/>
    <mergeCell ref="AY1177:BF1177"/>
    <mergeCell ref="AE1178:AK1178"/>
    <mergeCell ref="AL1178:AO1178"/>
    <mergeCell ref="AP1178:AW1178"/>
    <mergeCell ref="AY1178:BF1178"/>
    <mergeCell ref="AE1179:AK1179"/>
    <mergeCell ref="AL1179:AO1179"/>
    <mergeCell ref="AP1179:AW1179"/>
    <mergeCell ref="AY1179:BF1179"/>
    <mergeCell ref="AE1170:AK1170"/>
    <mergeCell ref="AL1170:AO1170"/>
    <mergeCell ref="AP1170:AW1170"/>
    <mergeCell ref="AY1170:BF1170"/>
    <mergeCell ref="AE1171:AK1171"/>
    <mergeCell ref="AL1171:AO1171"/>
    <mergeCell ref="AP1171:AW1171"/>
    <mergeCell ref="AY1171:BF1171"/>
    <mergeCell ref="AE1172:AK1172"/>
    <mergeCell ref="AL1172:AO1172"/>
    <mergeCell ref="AP1172:AW1172"/>
    <mergeCell ref="AY1172:BF1172"/>
    <mergeCell ref="AE1173:AK1173"/>
    <mergeCell ref="AL1173:AO1173"/>
    <mergeCell ref="AP1173:AW1173"/>
    <mergeCell ref="AY1173:BF1173"/>
    <mergeCell ref="AE1174:AK1174"/>
    <mergeCell ref="AL1174:AO1174"/>
    <mergeCell ref="AP1174:AW1174"/>
    <mergeCell ref="AY1174:BF1174"/>
    <mergeCell ref="AL1150:AO1150"/>
    <mergeCell ref="AP1150:AW1150"/>
    <mergeCell ref="AY1150:BF1150"/>
    <mergeCell ref="AE1151:AK1151"/>
    <mergeCell ref="AL1151:AO1151"/>
    <mergeCell ref="AP1151:AW1151"/>
    <mergeCell ref="AY1151:BF1151"/>
    <mergeCell ref="A1152:G1152"/>
    <mergeCell ref="I1152:M1152"/>
    <mergeCell ref="AL1152:AO1152"/>
    <mergeCell ref="AY1152:BE1152"/>
    <mergeCell ref="A1153:G1153"/>
    <mergeCell ref="H1153:N1153"/>
    <mergeCell ref="AL1153:AO1153"/>
    <mergeCell ref="AY1153:BE1153"/>
    <mergeCell ref="A1169:G1169"/>
    <mergeCell ref="H1169:N1169"/>
    <mergeCell ref="AE1169:AK1169"/>
    <mergeCell ref="AL1169:AO1169"/>
    <mergeCell ref="AP1169:BF1169"/>
    <mergeCell ref="AP1152:AW1153"/>
    <mergeCell ref="N1160:AU1161"/>
    <mergeCell ref="A1163:N1165"/>
    <mergeCell ref="O1163:BF1165"/>
    <mergeCell ref="A1166:N1168"/>
    <mergeCell ref="O1166:AD1169"/>
    <mergeCell ref="AE1166:BF1168"/>
    <mergeCell ref="AL1145:AO1145"/>
    <mergeCell ref="AP1145:AW1145"/>
    <mergeCell ref="AY1145:BF1145"/>
    <mergeCell ref="AE1146:AK1146"/>
    <mergeCell ref="AL1146:AO1146"/>
    <mergeCell ref="AP1146:AW1146"/>
    <mergeCell ref="AY1146:BF1146"/>
    <mergeCell ref="AE1147:AK1147"/>
    <mergeCell ref="AL1147:AO1147"/>
    <mergeCell ref="AP1147:AW1147"/>
    <mergeCell ref="AY1147:BF1147"/>
    <mergeCell ref="AE1148:AK1148"/>
    <mergeCell ref="AL1148:AO1148"/>
    <mergeCell ref="AP1148:AW1148"/>
    <mergeCell ref="AY1148:BF1148"/>
    <mergeCell ref="AE1149:AK1149"/>
    <mergeCell ref="AL1149:AO1149"/>
    <mergeCell ref="AP1149:AW1149"/>
    <mergeCell ref="AY1149:BF1149"/>
    <mergeCell ref="AL1140:AO1140"/>
    <mergeCell ref="AP1140:AW1140"/>
    <mergeCell ref="AY1140:BF1140"/>
    <mergeCell ref="AE1141:AK1141"/>
    <mergeCell ref="AL1141:AO1141"/>
    <mergeCell ref="AP1141:AW1141"/>
    <mergeCell ref="AY1141:BF1141"/>
    <mergeCell ref="AE1142:AK1142"/>
    <mergeCell ref="AL1142:AO1142"/>
    <mergeCell ref="AP1142:AW1142"/>
    <mergeCell ref="AY1142:BF1142"/>
    <mergeCell ref="AE1143:AK1143"/>
    <mergeCell ref="AL1143:AO1143"/>
    <mergeCell ref="AP1143:AW1143"/>
    <mergeCell ref="AY1143:BF1143"/>
    <mergeCell ref="AE1144:AK1144"/>
    <mergeCell ref="AL1144:AO1144"/>
    <mergeCell ref="AP1144:AW1144"/>
    <mergeCell ref="AY1144:BF1144"/>
    <mergeCell ref="AE1135:AK1135"/>
    <mergeCell ref="AL1135:AO1135"/>
    <mergeCell ref="AP1135:AW1135"/>
    <mergeCell ref="AY1135:BF1135"/>
    <mergeCell ref="AE1136:AK1136"/>
    <mergeCell ref="AL1136:AO1136"/>
    <mergeCell ref="AP1136:AW1136"/>
    <mergeCell ref="AY1136:BF1136"/>
    <mergeCell ref="AE1137:AK1137"/>
    <mergeCell ref="AL1137:AO1137"/>
    <mergeCell ref="AP1137:AW1137"/>
    <mergeCell ref="AY1137:BF1137"/>
    <mergeCell ref="AE1138:AK1138"/>
    <mergeCell ref="AL1138:AO1138"/>
    <mergeCell ref="AP1138:AW1138"/>
    <mergeCell ref="AY1138:BF1138"/>
    <mergeCell ref="AE1139:AK1139"/>
    <mergeCell ref="AL1139:AO1139"/>
    <mergeCell ref="AP1139:AW1139"/>
    <mergeCell ref="AY1139:BF1139"/>
    <mergeCell ref="AE1130:AK1130"/>
    <mergeCell ref="AL1130:AO1130"/>
    <mergeCell ref="AP1130:AW1130"/>
    <mergeCell ref="AY1130:BF1130"/>
    <mergeCell ref="AE1131:AK1131"/>
    <mergeCell ref="AL1131:AO1131"/>
    <mergeCell ref="AP1131:AW1131"/>
    <mergeCell ref="AY1131:BF1131"/>
    <mergeCell ref="AE1132:AK1132"/>
    <mergeCell ref="AL1132:AO1132"/>
    <mergeCell ref="AP1132:AW1132"/>
    <mergeCell ref="AY1132:BF1132"/>
    <mergeCell ref="AE1133:AK1133"/>
    <mergeCell ref="AL1133:AO1133"/>
    <mergeCell ref="AP1133:AW1133"/>
    <mergeCell ref="AY1133:BF1133"/>
    <mergeCell ref="AE1134:AK1134"/>
    <mergeCell ref="AL1134:AO1134"/>
    <mergeCell ref="AP1134:AW1134"/>
    <mergeCell ref="AY1134:BF1134"/>
    <mergeCell ref="AE1125:AK1125"/>
    <mergeCell ref="AL1125:AO1125"/>
    <mergeCell ref="AP1125:AW1125"/>
    <mergeCell ref="AY1125:BF1125"/>
    <mergeCell ref="AE1126:AK1126"/>
    <mergeCell ref="AL1126:AO1126"/>
    <mergeCell ref="AP1126:AW1126"/>
    <mergeCell ref="AY1126:BF1126"/>
    <mergeCell ref="AE1127:AK1127"/>
    <mergeCell ref="AL1127:AO1127"/>
    <mergeCell ref="AP1127:AW1127"/>
    <mergeCell ref="AY1127:BF1127"/>
    <mergeCell ref="AE1128:AK1128"/>
    <mergeCell ref="AL1128:AO1128"/>
    <mergeCell ref="AP1128:AW1128"/>
    <mergeCell ref="AY1128:BF1128"/>
    <mergeCell ref="AE1129:AK1129"/>
    <mergeCell ref="AL1129:AO1129"/>
    <mergeCell ref="AP1129:AW1129"/>
    <mergeCell ref="AY1129:BF1129"/>
    <mergeCell ref="AE1120:AK1120"/>
    <mergeCell ref="AL1120:AO1120"/>
    <mergeCell ref="AP1120:AW1120"/>
    <mergeCell ref="AY1120:BF1120"/>
    <mergeCell ref="AE1121:AK1121"/>
    <mergeCell ref="AL1121:AO1121"/>
    <mergeCell ref="AP1121:AW1121"/>
    <mergeCell ref="AY1121:BF1121"/>
    <mergeCell ref="AE1122:AK1122"/>
    <mergeCell ref="AL1122:AO1122"/>
    <mergeCell ref="AP1122:AW1122"/>
    <mergeCell ref="AY1122:BF1122"/>
    <mergeCell ref="AE1123:AK1123"/>
    <mergeCell ref="AL1123:AO1123"/>
    <mergeCell ref="AP1123:AW1123"/>
    <mergeCell ref="AY1123:BF1123"/>
    <mergeCell ref="AE1124:AK1124"/>
    <mergeCell ref="AL1124:AO1124"/>
    <mergeCell ref="AP1124:AW1124"/>
    <mergeCell ref="AY1124:BF1124"/>
    <mergeCell ref="AE1117:AK1117"/>
    <mergeCell ref="AL1117:AO1117"/>
    <mergeCell ref="AP1117:AW1117"/>
    <mergeCell ref="AY1117:BF1117"/>
    <mergeCell ref="AE1118:AK1118"/>
    <mergeCell ref="AL1118:AO1118"/>
    <mergeCell ref="AP1118:AW1118"/>
    <mergeCell ref="AY1118:BF1118"/>
    <mergeCell ref="AE1119:AK1119"/>
    <mergeCell ref="AL1119:AO1119"/>
    <mergeCell ref="AP1119:AW1119"/>
    <mergeCell ref="AY1119:BF1119"/>
    <mergeCell ref="AE1110:AK1110"/>
    <mergeCell ref="AL1110:AO1110"/>
    <mergeCell ref="AP1110:AW1110"/>
    <mergeCell ref="AY1110:BF1110"/>
    <mergeCell ref="AE1111:AK1111"/>
    <mergeCell ref="AL1111:AO1111"/>
    <mergeCell ref="AP1111:AW1111"/>
    <mergeCell ref="AY1111:BF1111"/>
    <mergeCell ref="AE1112:AK1112"/>
    <mergeCell ref="AL1112:AO1112"/>
    <mergeCell ref="AP1112:AW1112"/>
    <mergeCell ref="AY1112:BF1112"/>
    <mergeCell ref="AE1113:AK1113"/>
    <mergeCell ref="AL1113:AO1113"/>
    <mergeCell ref="AP1113:AW1113"/>
    <mergeCell ref="AY1113:BF1113"/>
    <mergeCell ref="AE1114:AK1114"/>
    <mergeCell ref="AL1114:AO1114"/>
    <mergeCell ref="AP1114:AW1114"/>
    <mergeCell ref="AY1114:BF1114"/>
    <mergeCell ref="AY1105:BF1105"/>
    <mergeCell ref="AE1106:AK1106"/>
    <mergeCell ref="AL1106:AO1106"/>
    <mergeCell ref="AP1106:AW1106"/>
    <mergeCell ref="AY1106:BF1106"/>
    <mergeCell ref="AE1107:AK1107"/>
    <mergeCell ref="AL1107:AO1107"/>
    <mergeCell ref="AP1107:AW1107"/>
    <mergeCell ref="AY1107:BF1107"/>
    <mergeCell ref="AE1108:AK1108"/>
    <mergeCell ref="AL1108:AO1108"/>
    <mergeCell ref="AP1108:AW1108"/>
    <mergeCell ref="AY1108:BF1108"/>
    <mergeCell ref="AE1109:AK1109"/>
    <mergeCell ref="AL1109:AO1109"/>
    <mergeCell ref="AP1109:AW1109"/>
    <mergeCell ref="AY1109:BF1109"/>
    <mergeCell ref="A1101:G1101"/>
    <mergeCell ref="H1101:N1101"/>
    <mergeCell ref="AE1101:AK1101"/>
    <mergeCell ref="AL1101:AO1101"/>
    <mergeCell ref="AP1101:BF1101"/>
    <mergeCell ref="AE1102:AK1102"/>
    <mergeCell ref="AL1102:AO1102"/>
    <mergeCell ref="AP1102:AW1102"/>
    <mergeCell ref="AY1102:BF1102"/>
    <mergeCell ref="AE1103:AK1103"/>
    <mergeCell ref="AL1103:AO1103"/>
    <mergeCell ref="AP1103:AW1103"/>
    <mergeCell ref="AY1103:BF1103"/>
    <mergeCell ref="AE1104:AK1104"/>
    <mergeCell ref="AL1104:AO1104"/>
    <mergeCell ref="AP1104:AW1104"/>
    <mergeCell ref="AY1104:BF1104"/>
    <mergeCell ref="AE1081:AK1081"/>
    <mergeCell ref="AL1081:AO1081"/>
    <mergeCell ref="AP1081:AW1081"/>
    <mergeCell ref="AY1081:BF1081"/>
    <mergeCell ref="AE1082:AK1082"/>
    <mergeCell ref="AL1082:AO1082"/>
    <mergeCell ref="AP1082:AW1082"/>
    <mergeCell ref="AY1082:BF1082"/>
    <mergeCell ref="AE1083:AK1083"/>
    <mergeCell ref="AL1083:AO1083"/>
    <mergeCell ref="AP1083:AW1083"/>
    <mergeCell ref="AY1083:BF1083"/>
    <mergeCell ref="A1084:G1084"/>
    <mergeCell ref="I1084:M1084"/>
    <mergeCell ref="AL1084:AO1084"/>
    <mergeCell ref="AY1084:BE1084"/>
    <mergeCell ref="A1085:G1085"/>
    <mergeCell ref="H1085:N1085"/>
    <mergeCell ref="AL1085:AO1085"/>
    <mergeCell ref="AY1085:BE1085"/>
    <mergeCell ref="A1079:G1081"/>
    <mergeCell ref="H1079:N1083"/>
    <mergeCell ref="O1079:AD1081"/>
    <mergeCell ref="A1082:G1083"/>
    <mergeCell ref="O1082:AD1083"/>
    <mergeCell ref="O1084:AD1085"/>
    <mergeCell ref="AE1084:AK1085"/>
    <mergeCell ref="AP1084:AW1085"/>
    <mergeCell ref="AE1076:AK1076"/>
    <mergeCell ref="AL1076:AO1076"/>
    <mergeCell ref="AP1076:AW1076"/>
    <mergeCell ref="AY1076:BF1076"/>
    <mergeCell ref="AE1077:AK1077"/>
    <mergeCell ref="AL1077:AO1077"/>
    <mergeCell ref="AP1077:AW1077"/>
    <mergeCell ref="AY1077:BF1077"/>
    <mergeCell ref="AE1078:AK1078"/>
    <mergeCell ref="AL1078:AO1078"/>
    <mergeCell ref="AP1078:AW1078"/>
    <mergeCell ref="AY1078:BF1078"/>
    <mergeCell ref="AE1079:AK1079"/>
    <mergeCell ref="AL1079:AO1079"/>
    <mergeCell ref="AP1079:AW1079"/>
    <mergeCell ref="AY1079:BF1079"/>
    <mergeCell ref="AE1080:AK1080"/>
    <mergeCell ref="AL1080:AO1080"/>
    <mergeCell ref="AP1080:AW1080"/>
    <mergeCell ref="AY1080:BF1080"/>
    <mergeCell ref="AE1071:AK1071"/>
    <mergeCell ref="AL1071:AO1071"/>
    <mergeCell ref="AP1071:AW1071"/>
    <mergeCell ref="AY1071:BF1071"/>
    <mergeCell ref="AE1072:AK1072"/>
    <mergeCell ref="AL1072:AO1072"/>
    <mergeCell ref="AP1072:AW1072"/>
    <mergeCell ref="AY1072:BF1072"/>
    <mergeCell ref="AE1073:AK1073"/>
    <mergeCell ref="AL1073:AO1073"/>
    <mergeCell ref="AP1073:AW1073"/>
    <mergeCell ref="AY1073:BF1073"/>
    <mergeCell ref="AE1074:AK1074"/>
    <mergeCell ref="AL1074:AO1074"/>
    <mergeCell ref="AP1074:AW1074"/>
    <mergeCell ref="AY1074:BF1074"/>
    <mergeCell ref="AE1075:AK1075"/>
    <mergeCell ref="AL1075:AO1075"/>
    <mergeCell ref="AP1075:AW1075"/>
    <mergeCell ref="AY1075:BF1075"/>
    <mergeCell ref="AE1066:AK1066"/>
    <mergeCell ref="AL1066:AO1066"/>
    <mergeCell ref="AP1066:AW1066"/>
    <mergeCell ref="AY1066:BF1066"/>
    <mergeCell ref="AE1067:AK1067"/>
    <mergeCell ref="AL1067:AO1067"/>
    <mergeCell ref="AP1067:AW1067"/>
    <mergeCell ref="AY1067:BF1067"/>
    <mergeCell ref="AE1068:AK1068"/>
    <mergeCell ref="AL1068:AO1068"/>
    <mergeCell ref="AP1068:AW1068"/>
    <mergeCell ref="AY1068:BF1068"/>
    <mergeCell ref="AE1069:AK1069"/>
    <mergeCell ref="AL1069:AO1069"/>
    <mergeCell ref="AP1069:AW1069"/>
    <mergeCell ref="AY1069:BF1069"/>
    <mergeCell ref="AE1070:AK1070"/>
    <mergeCell ref="AL1070:AO1070"/>
    <mergeCell ref="AP1070:AW1070"/>
    <mergeCell ref="AY1070:BF1070"/>
    <mergeCell ref="AE1061:AK1061"/>
    <mergeCell ref="AL1061:AO1061"/>
    <mergeCell ref="AP1061:AW1061"/>
    <mergeCell ref="AY1061:BF1061"/>
    <mergeCell ref="AE1062:AK1062"/>
    <mergeCell ref="AL1062:AO1062"/>
    <mergeCell ref="AP1062:AW1062"/>
    <mergeCell ref="AY1062:BF1062"/>
    <mergeCell ref="AE1063:AK1063"/>
    <mergeCell ref="AL1063:AO1063"/>
    <mergeCell ref="AP1063:AW1063"/>
    <mergeCell ref="AY1063:BF1063"/>
    <mergeCell ref="AE1064:AK1064"/>
    <mergeCell ref="AL1064:AO1064"/>
    <mergeCell ref="AP1064:AW1064"/>
    <mergeCell ref="AY1064:BF1064"/>
    <mergeCell ref="AE1065:AK1065"/>
    <mergeCell ref="AL1065:AO1065"/>
    <mergeCell ref="AP1065:AW1065"/>
    <mergeCell ref="AY1065:BF1065"/>
    <mergeCell ref="AE1056:AK1056"/>
    <mergeCell ref="AL1056:AO1056"/>
    <mergeCell ref="AP1056:AW1056"/>
    <mergeCell ref="AY1056:BF1056"/>
    <mergeCell ref="AE1057:AK1057"/>
    <mergeCell ref="AL1057:AO1057"/>
    <mergeCell ref="AP1057:AW1057"/>
    <mergeCell ref="AY1057:BF1057"/>
    <mergeCell ref="AE1058:AK1058"/>
    <mergeCell ref="AL1058:AO1058"/>
    <mergeCell ref="AP1058:AW1058"/>
    <mergeCell ref="AY1058:BF1058"/>
    <mergeCell ref="AE1059:AK1059"/>
    <mergeCell ref="AL1059:AO1059"/>
    <mergeCell ref="AP1059:AW1059"/>
    <mergeCell ref="AY1059:BF1059"/>
    <mergeCell ref="AE1060:AK1060"/>
    <mergeCell ref="AL1060:AO1060"/>
    <mergeCell ref="AP1060:AW1060"/>
    <mergeCell ref="AY1060:BF1060"/>
    <mergeCell ref="AE1051:AK1051"/>
    <mergeCell ref="AL1051:AO1051"/>
    <mergeCell ref="AP1051:AW1051"/>
    <mergeCell ref="AY1051:BF1051"/>
    <mergeCell ref="AE1052:AK1052"/>
    <mergeCell ref="AL1052:AO1052"/>
    <mergeCell ref="AP1052:AW1052"/>
    <mergeCell ref="AY1052:BF1052"/>
    <mergeCell ref="AE1053:AK1053"/>
    <mergeCell ref="AL1053:AO1053"/>
    <mergeCell ref="AP1053:AW1053"/>
    <mergeCell ref="AY1053:BF1053"/>
    <mergeCell ref="AE1054:AK1054"/>
    <mergeCell ref="AL1054:AO1054"/>
    <mergeCell ref="AP1054:AW1054"/>
    <mergeCell ref="AY1054:BF1054"/>
    <mergeCell ref="AE1055:AK1055"/>
    <mergeCell ref="AL1055:AO1055"/>
    <mergeCell ref="AP1055:AW1055"/>
    <mergeCell ref="AY1055:BF1055"/>
    <mergeCell ref="AE1046:AK1046"/>
    <mergeCell ref="AL1046:AO1046"/>
    <mergeCell ref="AP1046:AW1046"/>
    <mergeCell ref="AY1046:BF1046"/>
    <mergeCell ref="AE1047:AK1047"/>
    <mergeCell ref="AL1047:AO1047"/>
    <mergeCell ref="AP1047:AW1047"/>
    <mergeCell ref="AY1047:BF1047"/>
    <mergeCell ref="AE1048:AK1048"/>
    <mergeCell ref="AL1048:AO1048"/>
    <mergeCell ref="AP1048:AW1048"/>
    <mergeCell ref="AY1048:BF1048"/>
    <mergeCell ref="AE1049:AK1049"/>
    <mergeCell ref="AL1049:AO1049"/>
    <mergeCell ref="AP1049:AW1049"/>
    <mergeCell ref="AY1049:BF1049"/>
    <mergeCell ref="AE1050:AK1050"/>
    <mergeCell ref="AL1050:AO1050"/>
    <mergeCell ref="AP1050:AW1050"/>
    <mergeCell ref="AY1050:BF1050"/>
    <mergeCell ref="AE1041:AK1041"/>
    <mergeCell ref="AL1041:AO1041"/>
    <mergeCell ref="AP1041:AW1041"/>
    <mergeCell ref="AY1041:BF1041"/>
    <mergeCell ref="AE1042:AK1042"/>
    <mergeCell ref="AL1042:AO1042"/>
    <mergeCell ref="AP1042:AW1042"/>
    <mergeCell ref="AY1042:BF1042"/>
    <mergeCell ref="AE1043:AK1043"/>
    <mergeCell ref="AL1043:AO1043"/>
    <mergeCell ref="AP1043:AW1043"/>
    <mergeCell ref="AY1043:BF1043"/>
    <mergeCell ref="AE1044:AK1044"/>
    <mergeCell ref="AL1044:AO1044"/>
    <mergeCell ref="AP1044:AW1044"/>
    <mergeCell ref="AY1044:BF1044"/>
    <mergeCell ref="AE1045:AK1045"/>
    <mergeCell ref="AL1045:AO1045"/>
    <mergeCell ref="AP1045:AW1045"/>
    <mergeCell ref="AY1045:BF1045"/>
    <mergeCell ref="AL1036:AO1036"/>
    <mergeCell ref="AP1036:AW1036"/>
    <mergeCell ref="AY1036:BF1036"/>
    <mergeCell ref="AE1037:AK1037"/>
    <mergeCell ref="AL1037:AO1037"/>
    <mergeCell ref="AP1037:AW1037"/>
    <mergeCell ref="AY1037:BF1037"/>
    <mergeCell ref="AE1038:AK1038"/>
    <mergeCell ref="AL1038:AO1038"/>
    <mergeCell ref="AP1038:AW1038"/>
    <mergeCell ref="AY1038:BF1038"/>
    <mergeCell ref="AE1039:AK1039"/>
    <mergeCell ref="AL1039:AO1039"/>
    <mergeCell ref="AP1039:AW1039"/>
    <mergeCell ref="AY1039:BF1039"/>
    <mergeCell ref="AE1040:AK1040"/>
    <mergeCell ref="AL1040:AO1040"/>
    <mergeCell ref="AP1040:AW1040"/>
    <mergeCell ref="AY1040:BF1040"/>
    <mergeCell ref="A1017:G1017"/>
    <mergeCell ref="H1017:N1017"/>
    <mergeCell ref="AL1017:AO1017"/>
    <mergeCell ref="AY1017:BE1017"/>
    <mergeCell ref="A1033:G1033"/>
    <mergeCell ref="H1033:N1033"/>
    <mergeCell ref="AE1033:AK1033"/>
    <mergeCell ref="AL1033:AO1033"/>
    <mergeCell ref="AP1033:BF1033"/>
    <mergeCell ref="AE1034:AK1034"/>
    <mergeCell ref="AL1034:AO1034"/>
    <mergeCell ref="AP1034:AW1034"/>
    <mergeCell ref="AY1034:BF1034"/>
    <mergeCell ref="AE1035:AK1035"/>
    <mergeCell ref="AL1035:AO1035"/>
    <mergeCell ref="AP1035:AW1035"/>
    <mergeCell ref="AY1035:BF1035"/>
    <mergeCell ref="O1016:AD1017"/>
    <mergeCell ref="AE1016:AK1017"/>
    <mergeCell ref="AP1016:AW1017"/>
    <mergeCell ref="N1024:AU1025"/>
    <mergeCell ref="A1027:N1029"/>
    <mergeCell ref="O1027:BF1029"/>
    <mergeCell ref="A1030:N1032"/>
    <mergeCell ref="O1030:AD1033"/>
    <mergeCell ref="AE1030:BF1032"/>
    <mergeCell ref="A1034:G1036"/>
    <mergeCell ref="H1034:N1038"/>
    <mergeCell ref="O1034:AD1036"/>
    <mergeCell ref="A1037:G1038"/>
    <mergeCell ref="O1037:AD1038"/>
    <mergeCell ref="AE1036:AK1036"/>
    <mergeCell ref="AE1012:AK1012"/>
    <mergeCell ref="AL1012:AO1012"/>
    <mergeCell ref="AP1012:AW1012"/>
    <mergeCell ref="AY1012:BF1012"/>
    <mergeCell ref="AE1013:AK1013"/>
    <mergeCell ref="AL1013:AO1013"/>
    <mergeCell ref="AP1013:AW1013"/>
    <mergeCell ref="AY1013:BF1013"/>
    <mergeCell ref="AE1014:AK1014"/>
    <mergeCell ref="AL1014:AO1014"/>
    <mergeCell ref="AP1014:AW1014"/>
    <mergeCell ref="AY1014:BF1014"/>
    <mergeCell ref="AE1015:AK1015"/>
    <mergeCell ref="AL1015:AO1015"/>
    <mergeCell ref="AP1015:AW1015"/>
    <mergeCell ref="AY1015:BF1015"/>
    <mergeCell ref="A1016:G1016"/>
    <mergeCell ref="I1016:M1016"/>
    <mergeCell ref="AL1016:AO1016"/>
    <mergeCell ref="AY1016:BE1016"/>
    <mergeCell ref="A1011:G1013"/>
    <mergeCell ref="H1011:N1015"/>
    <mergeCell ref="O1011:AD1013"/>
    <mergeCell ref="A1014:G1015"/>
    <mergeCell ref="O1014:AD1015"/>
    <mergeCell ref="AE1007:AK1007"/>
    <mergeCell ref="AL1007:AO1007"/>
    <mergeCell ref="AP1007:AW1007"/>
    <mergeCell ref="AY1007:BF1007"/>
    <mergeCell ref="AE1008:AK1008"/>
    <mergeCell ref="AL1008:AO1008"/>
    <mergeCell ref="AP1008:AW1008"/>
    <mergeCell ref="AY1008:BF1008"/>
    <mergeCell ref="AE1009:AK1009"/>
    <mergeCell ref="AL1009:AO1009"/>
    <mergeCell ref="AP1009:AW1009"/>
    <mergeCell ref="AY1009:BF1009"/>
    <mergeCell ref="AE1010:AK1010"/>
    <mergeCell ref="AL1010:AO1010"/>
    <mergeCell ref="AP1010:AW1010"/>
    <mergeCell ref="AY1010:BF1010"/>
    <mergeCell ref="AE1011:AK1011"/>
    <mergeCell ref="AL1011:AO1011"/>
    <mergeCell ref="AP1011:AW1011"/>
    <mergeCell ref="AY1011:BF1011"/>
    <mergeCell ref="AE1002:AK1002"/>
    <mergeCell ref="AL1002:AO1002"/>
    <mergeCell ref="AP1002:AW1002"/>
    <mergeCell ref="AY1002:BF1002"/>
    <mergeCell ref="AE1003:AK1003"/>
    <mergeCell ref="AL1003:AO1003"/>
    <mergeCell ref="AP1003:AW1003"/>
    <mergeCell ref="AY1003:BF1003"/>
    <mergeCell ref="AE1004:AK1004"/>
    <mergeCell ref="AL1004:AO1004"/>
    <mergeCell ref="AP1004:AW1004"/>
    <mergeCell ref="AY1004:BF1004"/>
    <mergeCell ref="AE1005:AK1005"/>
    <mergeCell ref="AL1005:AO1005"/>
    <mergeCell ref="AP1005:AW1005"/>
    <mergeCell ref="AY1005:BF1005"/>
    <mergeCell ref="AE1006:AK1006"/>
    <mergeCell ref="AL1006:AO1006"/>
    <mergeCell ref="AP1006:AW1006"/>
    <mergeCell ref="AY1006:BF1006"/>
    <mergeCell ref="AE997:AK997"/>
    <mergeCell ref="AL997:AO997"/>
    <mergeCell ref="AP997:AW997"/>
    <mergeCell ref="AY997:BF997"/>
    <mergeCell ref="AE998:AK998"/>
    <mergeCell ref="AL998:AO998"/>
    <mergeCell ref="AP998:AW998"/>
    <mergeCell ref="AY998:BF998"/>
    <mergeCell ref="AE999:AK999"/>
    <mergeCell ref="AL999:AO999"/>
    <mergeCell ref="AP999:AW999"/>
    <mergeCell ref="AY999:BF999"/>
    <mergeCell ref="AE1000:AK1000"/>
    <mergeCell ref="AL1000:AO1000"/>
    <mergeCell ref="AP1000:AW1000"/>
    <mergeCell ref="AY1000:BF1000"/>
    <mergeCell ref="AE1001:AK1001"/>
    <mergeCell ref="AL1001:AO1001"/>
    <mergeCell ref="AP1001:AW1001"/>
    <mergeCell ref="AY1001:BF1001"/>
    <mergeCell ref="AE992:AK992"/>
    <mergeCell ref="AL992:AO992"/>
    <mergeCell ref="AP992:AW992"/>
    <mergeCell ref="AY992:BF992"/>
    <mergeCell ref="AE993:AK993"/>
    <mergeCell ref="AL993:AO993"/>
    <mergeCell ref="AP993:AW993"/>
    <mergeCell ref="AY993:BF993"/>
    <mergeCell ref="AE994:AK994"/>
    <mergeCell ref="AL994:AO994"/>
    <mergeCell ref="AP994:AW994"/>
    <mergeCell ref="AY994:BF994"/>
    <mergeCell ref="AE995:AK995"/>
    <mergeCell ref="AL995:AO995"/>
    <mergeCell ref="AP995:AW995"/>
    <mergeCell ref="AY995:BF995"/>
    <mergeCell ref="AE996:AK996"/>
    <mergeCell ref="AL996:AO996"/>
    <mergeCell ref="AP996:AW996"/>
    <mergeCell ref="AY996:BF996"/>
    <mergeCell ref="AE987:AK987"/>
    <mergeCell ref="AL987:AO987"/>
    <mergeCell ref="AP987:AW987"/>
    <mergeCell ref="AY987:BF987"/>
    <mergeCell ref="AE988:AK988"/>
    <mergeCell ref="AL988:AO988"/>
    <mergeCell ref="AP988:AW988"/>
    <mergeCell ref="AY988:BF988"/>
    <mergeCell ref="AE989:AK989"/>
    <mergeCell ref="AL989:AO989"/>
    <mergeCell ref="AP989:AW989"/>
    <mergeCell ref="AY989:BF989"/>
    <mergeCell ref="AE990:AK990"/>
    <mergeCell ref="AL990:AO990"/>
    <mergeCell ref="AP990:AW990"/>
    <mergeCell ref="AY990:BF990"/>
    <mergeCell ref="AE991:AK991"/>
    <mergeCell ref="AL991:AO991"/>
    <mergeCell ref="AP991:AW991"/>
    <mergeCell ref="AY991:BF991"/>
    <mergeCell ref="AE982:AK982"/>
    <mergeCell ref="AL982:AO982"/>
    <mergeCell ref="AP982:AW982"/>
    <mergeCell ref="AY982:BF982"/>
    <mergeCell ref="AE983:AK983"/>
    <mergeCell ref="AL983:AO983"/>
    <mergeCell ref="AP983:AW983"/>
    <mergeCell ref="AY983:BF983"/>
    <mergeCell ref="AE984:AK984"/>
    <mergeCell ref="AL984:AO984"/>
    <mergeCell ref="AP984:AW984"/>
    <mergeCell ref="AY984:BF984"/>
    <mergeCell ref="AE985:AK985"/>
    <mergeCell ref="AL985:AO985"/>
    <mergeCell ref="AP985:AW985"/>
    <mergeCell ref="AY985:BF985"/>
    <mergeCell ref="AE986:AK986"/>
    <mergeCell ref="AL986:AO986"/>
    <mergeCell ref="AP986:AW986"/>
    <mergeCell ref="AY986:BF986"/>
    <mergeCell ref="AE977:AK977"/>
    <mergeCell ref="AL977:AO977"/>
    <mergeCell ref="AP977:AW977"/>
    <mergeCell ref="AY977:BF977"/>
    <mergeCell ref="AE978:AK978"/>
    <mergeCell ref="AL978:AO978"/>
    <mergeCell ref="AP978:AW978"/>
    <mergeCell ref="AY978:BF978"/>
    <mergeCell ref="AE979:AK979"/>
    <mergeCell ref="AL979:AO979"/>
    <mergeCell ref="AP979:AW979"/>
    <mergeCell ref="AY979:BF979"/>
    <mergeCell ref="AE980:AK980"/>
    <mergeCell ref="AL980:AO980"/>
    <mergeCell ref="AP980:AW980"/>
    <mergeCell ref="AY980:BF980"/>
    <mergeCell ref="AE981:AK981"/>
    <mergeCell ref="AL981:AO981"/>
    <mergeCell ref="AP981:AW981"/>
    <mergeCell ref="AY981:BF981"/>
    <mergeCell ref="AE972:AK972"/>
    <mergeCell ref="AL972:AO972"/>
    <mergeCell ref="AP972:AW972"/>
    <mergeCell ref="AY972:BF972"/>
    <mergeCell ref="AE973:AK973"/>
    <mergeCell ref="AL973:AO973"/>
    <mergeCell ref="AP973:AW973"/>
    <mergeCell ref="AY973:BF973"/>
    <mergeCell ref="AE974:AK974"/>
    <mergeCell ref="AL974:AO974"/>
    <mergeCell ref="AP974:AW974"/>
    <mergeCell ref="AY974:BF974"/>
    <mergeCell ref="AE975:AK975"/>
    <mergeCell ref="AL975:AO975"/>
    <mergeCell ref="AP975:AW975"/>
    <mergeCell ref="AY975:BF975"/>
    <mergeCell ref="AE976:AK976"/>
    <mergeCell ref="AL976:AO976"/>
    <mergeCell ref="AP976:AW976"/>
    <mergeCell ref="AY976:BF976"/>
    <mergeCell ref="AY967:BF967"/>
    <mergeCell ref="AE968:AK968"/>
    <mergeCell ref="AL968:AO968"/>
    <mergeCell ref="AP968:AW968"/>
    <mergeCell ref="AY968:BF968"/>
    <mergeCell ref="AE969:AK969"/>
    <mergeCell ref="AL969:AO969"/>
    <mergeCell ref="AP969:AW969"/>
    <mergeCell ref="AY969:BF969"/>
    <mergeCell ref="AE970:AK970"/>
    <mergeCell ref="AL970:AO970"/>
    <mergeCell ref="AP970:AW970"/>
    <mergeCell ref="AY970:BF970"/>
    <mergeCell ref="AE971:AK971"/>
    <mergeCell ref="AL971:AO971"/>
    <mergeCell ref="AP971:AW971"/>
    <mergeCell ref="AY971:BF971"/>
    <mergeCell ref="AE966:AK966"/>
    <mergeCell ref="AL966:AO966"/>
    <mergeCell ref="AP966:AW966"/>
    <mergeCell ref="AY966:BF966"/>
    <mergeCell ref="A966:G968"/>
    <mergeCell ref="H966:N970"/>
    <mergeCell ref="O966:AD968"/>
    <mergeCell ref="A969:G970"/>
    <mergeCell ref="O969:AD970"/>
    <mergeCell ref="AE943:AK943"/>
    <mergeCell ref="AL943:AO943"/>
    <mergeCell ref="AP943:AW943"/>
    <mergeCell ref="AY943:BF943"/>
    <mergeCell ref="AE944:AK944"/>
    <mergeCell ref="AL944:AO944"/>
    <mergeCell ref="AP944:AW944"/>
    <mergeCell ref="AY944:BF944"/>
    <mergeCell ref="AE945:AK945"/>
    <mergeCell ref="AL945:AO945"/>
    <mergeCell ref="AP945:AW945"/>
    <mergeCell ref="AY945:BF945"/>
    <mergeCell ref="AE946:AK946"/>
    <mergeCell ref="AL946:AO946"/>
    <mergeCell ref="AP946:AW946"/>
    <mergeCell ref="AY946:BF946"/>
    <mergeCell ref="AE947:AK947"/>
    <mergeCell ref="AL947:AO947"/>
    <mergeCell ref="AP947:AW947"/>
    <mergeCell ref="AY947:BF947"/>
    <mergeCell ref="AE967:AK967"/>
    <mergeCell ref="AL967:AO967"/>
    <mergeCell ref="AP967:AW967"/>
    <mergeCell ref="AE938:AK938"/>
    <mergeCell ref="AL938:AO938"/>
    <mergeCell ref="AP938:AW938"/>
    <mergeCell ref="AY938:BF938"/>
    <mergeCell ref="AE939:AK939"/>
    <mergeCell ref="AL939:AO939"/>
    <mergeCell ref="AP939:AW939"/>
    <mergeCell ref="AY939:BF939"/>
    <mergeCell ref="AE940:AK940"/>
    <mergeCell ref="AL940:AO940"/>
    <mergeCell ref="AP940:AW940"/>
    <mergeCell ref="AY940:BF940"/>
    <mergeCell ref="AE941:AK941"/>
    <mergeCell ref="AL941:AO941"/>
    <mergeCell ref="AP941:AW941"/>
    <mergeCell ref="AY941:BF941"/>
    <mergeCell ref="AE942:AK942"/>
    <mergeCell ref="AL942:AO942"/>
    <mergeCell ref="AP942:AW942"/>
    <mergeCell ref="AY942:BF942"/>
    <mergeCell ref="AE933:AK933"/>
    <mergeCell ref="AL933:AO933"/>
    <mergeCell ref="AP933:AW933"/>
    <mergeCell ref="AY933:BF933"/>
    <mergeCell ref="AE934:AK934"/>
    <mergeCell ref="AL934:AO934"/>
    <mergeCell ref="AP934:AW934"/>
    <mergeCell ref="AY934:BF934"/>
    <mergeCell ref="AE935:AK935"/>
    <mergeCell ref="AL935:AO935"/>
    <mergeCell ref="AP935:AW935"/>
    <mergeCell ref="AY935:BF935"/>
    <mergeCell ref="AE936:AK936"/>
    <mergeCell ref="AL936:AO936"/>
    <mergeCell ref="AP936:AW936"/>
    <mergeCell ref="AY936:BF936"/>
    <mergeCell ref="AE937:AK937"/>
    <mergeCell ref="AL937:AO937"/>
    <mergeCell ref="AP937:AW937"/>
    <mergeCell ref="AY937:BF937"/>
    <mergeCell ref="AE928:AK928"/>
    <mergeCell ref="AL928:AO928"/>
    <mergeCell ref="AP928:AW928"/>
    <mergeCell ref="AY928:BF928"/>
    <mergeCell ref="AE929:AK929"/>
    <mergeCell ref="AL929:AO929"/>
    <mergeCell ref="AP929:AW929"/>
    <mergeCell ref="AY929:BF929"/>
    <mergeCell ref="AE930:AK930"/>
    <mergeCell ref="AL930:AO930"/>
    <mergeCell ref="AP930:AW930"/>
    <mergeCell ref="AY930:BF930"/>
    <mergeCell ref="AE931:AK931"/>
    <mergeCell ref="AL931:AO931"/>
    <mergeCell ref="AP931:AW931"/>
    <mergeCell ref="AY931:BF931"/>
    <mergeCell ref="AE932:AK932"/>
    <mergeCell ref="AL932:AO932"/>
    <mergeCell ref="AP932:AW932"/>
    <mergeCell ref="AY932:BF932"/>
    <mergeCell ref="AE923:AK923"/>
    <mergeCell ref="AL923:AO923"/>
    <mergeCell ref="AP923:AW923"/>
    <mergeCell ref="AY923:BF923"/>
    <mergeCell ref="AE924:AK924"/>
    <mergeCell ref="AL924:AO924"/>
    <mergeCell ref="AP924:AW924"/>
    <mergeCell ref="AY924:BF924"/>
    <mergeCell ref="AE925:AK925"/>
    <mergeCell ref="AL925:AO925"/>
    <mergeCell ref="AP925:AW925"/>
    <mergeCell ref="AY925:BF925"/>
    <mergeCell ref="AE926:AK926"/>
    <mergeCell ref="AL926:AO926"/>
    <mergeCell ref="AP926:AW926"/>
    <mergeCell ref="AY926:BF926"/>
    <mergeCell ref="AE927:AK927"/>
    <mergeCell ref="AL927:AO927"/>
    <mergeCell ref="AP927:AW927"/>
    <mergeCell ref="AY927:BF927"/>
    <mergeCell ref="AE918:AK918"/>
    <mergeCell ref="AL918:AO918"/>
    <mergeCell ref="AP918:AW918"/>
    <mergeCell ref="AY918:BF918"/>
    <mergeCell ref="AE919:AK919"/>
    <mergeCell ref="AL919:AO919"/>
    <mergeCell ref="AP919:AW919"/>
    <mergeCell ref="AY919:BF919"/>
    <mergeCell ref="AE920:AK920"/>
    <mergeCell ref="AL920:AO920"/>
    <mergeCell ref="AP920:AW920"/>
    <mergeCell ref="AY920:BF920"/>
    <mergeCell ref="AE921:AK921"/>
    <mergeCell ref="AL921:AO921"/>
    <mergeCell ref="AP921:AW921"/>
    <mergeCell ref="AY921:BF921"/>
    <mergeCell ref="AE922:AK922"/>
    <mergeCell ref="AL922:AO922"/>
    <mergeCell ref="AP922:AW922"/>
    <mergeCell ref="AY922:BF922"/>
    <mergeCell ref="AE913:AK913"/>
    <mergeCell ref="AL913:AO913"/>
    <mergeCell ref="AP913:AW913"/>
    <mergeCell ref="AY913:BF913"/>
    <mergeCell ref="AE914:AK914"/>
    <mergeCell ref="AL914:AO914"/>
    <mergeCell ref="AP914:AW914"/>
    <mergeCell ref="AY914:BF914"/>
    <mergeCell ref="AE915:AK915"/>
    <mergeCell ref="AL915:AO915"/>
    <mergeCell ref="AP915:AW915"/>
    <mergeCell ref="AY915:BF915"/>
    <mergeCell ref="AE916:AK916"/>
    <mergeCell ref="AL916:AO916"/>
    <mergeCell ref="AP916:AW916"/>
    <mergeCell ref="AY916:BF916"/>
    <mergeCell ref="AE917:AK917"/>
    <mergeCell ref="AL917:AO917"/>
    <mergeCell ref="AP917:AW917"/>
    <mergeCell ref="AY917:BF917"/>
    <mergeCell ref="AE908:AK908"/>
    <mergeCell ref="AL908:AO908"/>
    <mergeCell ref="AP908:AW908"/>
    <mergeCell ref="AY908:BF908"/>
    <mergeCell ref="AE909:AK909"/>
    <mergeCell ref="AL909:AO909"/>
    <mergeCell ref="AP909:AW909"/>
    <mergeCell ref="AY909:BF909"/>
    <mergeCell ref="AE910:AK910"/>
    <mergeCell ref="AL910:AO910"/>
    <mergeCell ref="AP910:AW910"/>
    <mergeCell ref="AY910:BF910"/>
    <mergeCell ref="AE911:AK911"/>
    <mergeCell ref="AL911:AO911"/>
    <mergeCell ref="AP911:AW911"/>
    <mergeCell ref="AY911:BF911"/>
    <mergeCell ref="AE912:AK912"/>
    <mergeCell ref="AL912:AO912"/>
    <mergeCell ref="AP912:AW912"/>
    <mergeCell ref="AY912:BF912"/>
    <mergeCell ref="AE903:AK903"/>
    <mergeCell ref="AL903:AO903"/>
    <mergeCell ref="AP903:AW903"/>
    <mergeCell ref="AY903:BF903"/>
    <mergeCell ref="AE904:AK904"/>
    <mergeCell ref="AL904:AO904"/>
    <mergeCell ref="AP904:AW904"/>
    <mergeCell ref="AY904:BF904"/>
    <mergeCell ref="AE905:AK905"/>
    <mergeCell ref="AL905:AO905"/>
    <mergeCell ref="AP905:AW905"/>
    <mergeCell ref="AY905:BF905"/>
    <mergeCell ref="AE906:AK906"/>
    <mergeCell ref="AL906:AO906"/>
    <mergeCell ref="AP906:AW906"/>
    <mergeCell ref="AY906:BF906"/>
    <mergeCell ref="AE907:AK907"/>
    <mergeCell ref="AL907:AO907"/>
    <mergeCell ref="AP907:AW907"/>
    <mergeCell ref="AY907:BF907"/>
    <mergeCell ref="AE898:AK898"/>
    <mergeCell ref="AL898:AO898"/>
    <mergeCell ref="AP898:AW898"/>
    <mergeCell ref="AY898:BF898"/>
    <mergeCell ref="AE899:AK899"/>
    <mergeCell ref="AL899:AO899"/>
    <mergeCell ref="AP899:AW899"/>
    <mergeCell ref="AY899:BF899"/>
    <mergeCell ref="AE900:AK900"/>
    <mergeCell ref="AL900:AO900"/>
    <mergeCell ref="AP900:AW900"/>
    <mergeCell ref="AY900:BF900"/>
    <mergeCell ref="AE901:AK901"/>
    <mergeCell ref="AL901:AO901"/>
    <mergeCell ref="AP901:AW901"/>
    <mergeCell ref="AY901:BF901"/>
    <mergeCell ref="AE902:AK902"/>
    <mergeCell ref="AL902:AO902"/>
    <mergeCell ref="AP902:AW902"/>
    <mergeCell ref="AY902:BF902"/>
    <mergeCell ref="AL878:AO878"/>
    <mergeCell ref="AP878:AW878"/>
    <mergeCell ref="AY878:BF878"/>
    <mergeCell ref="AE879:AK879"/>
    <mergeCell ref="AL879:AO879"/>
    <mergeCell ref="AP879:AW879"/>
    <mergeCell ref="AY879:BF879"/>
    <mergeCell ref="A880:G880"/>
    <mergeCell ref="I880:M880"/>
    <mergeCell ref="AL880:AO880"/>
    <mergeCell ref="AY880:BE880"/>
    <mergeCell ref="A881:G881"/>
    <mergeCell ref="H881:N881"/>
    <mergeCell ref="AL881:AO881"/>
    <mergeCell ref="AY881:BE881"/>
    <mergeCell ref="A897:G897"/>
    <mergeCell ref="H897:N897"/>
    <mergeCell ref="AE897:AK897"/>
    <mergeCell ref="AL897:AO897"/>
    <mergeCell ref="AP897:BF897"/>
    <mergeCell ref="AP880:AW881"/>
    <mergeCell ref="N888:AU889"/>
    <mergeCell ref="A891:N893"/>
    <mergeCell ref="O891:BF893"/>
    <mergeCell ref="A894:N896"/>
    <mergeCell ref="O894:AD897"/>
    <mergeCell ref="AE894:BF896"/>
    <mergeCell ref="AL873:AO873"/>
    <mergeCell ref="AP873:AW873"/>
    <mergeCell ref="AY873:BF873"/>
    <mergeCell ref="AE874:AK874"/>
    <mergeCell ref="AL874:AO874"/>
    <mergeCell ref="AP874:AW874"/>
    <mergeCell ref="AY874:BF874"/>
    <mergeCell ref="AE875:AK875"/>
    <mergeCell ref="AL875:AO875"/>
    <mergeCell ref="AP875:AW875"/>
    <mergeCell ref="AY875:BF875"/>
    <mergeCell ref="AE876:AK876"/>
    <mergeCell ref="AL876:AO876"/>
    <mergeCell ref="AP876:AW876"/>
    <mergeCell ref="AY876:BF876"/>
    <mergeCell ref="AE877:AK877"/>
    <mergeCell ref="AL877:AO877"/>
    <mergeCell ref="AP877:AW877"/>
    <mergeCell ref="AY877:BF877"/>
    <mergeCell ref="AL868:AO868"/>
    <mergeCell ref="AP868:AW868"/>
    <mergeCell ref="AY868:BF868"/>
    <mergeCell ref="AE869:AK869"/>
    <mergeCell ref="AL869:AO869"/>
    <mergeCell ref="AP869:AW869"/>
    <mergeCell ref="AY869:BF869"/>
    <mergeCell ref="AE870:AK870"/>
    <mergeCell ref="AL870:AO870"/>
    <mergeCell ref="AP870:AW870"/>
    <mergeCell ref="AY870:BF870"/>
    <mergeCell ref="AE871:AK871"/>
    <mergeCell ref="AL871:AO871"/>
    <mergeCell ref="AP871:AW871"/>
    <mergeCell ref="AY871:BF871"/>
    <mergeCell ref="AE872:AK872"/>
    <mergeCell ref="AL872:AO872"/>
    <mergeCell ref="AP872:AW872"/>
    <mergeCell ref="AY872:BF872"/>
    <mergeCell ref="AE863:AK863"/>
    <mergeCell ref="AL863:AO863"/>
    <mergeCell ref="AP863:AW863"/>
    <mergeCell ref="AY863:BF863"/>
    <mergeCell ref="AE864:AK864"/>
    <mergeCell ref="AL864:AO864"/>
    <mergeCell ref="AP864:AW864"/>
    <mergeCell ref="AY864:BF864"/>
    <mergeCell ref="AE865:AK865"/>
    <mergeCell ref="AL865:AO865"/>
    <mergeCell ref="AP865:AW865"/>
    <mergeCell ref="AY865:BF865"/>
    <mergeCell ref="AE866:AK866"/>
    <mergeCell ref="AL866:AO866"/>
    <mergeCell ref="AP866:AW866"/>
    <mergeCell ref="AY866:BF866"/>
    <mergeCell ref="AE867:AK867"/>
    <mergeCell ref="AL867:AO867"/>
    <mergeCell ref="AP867:AW867"/>
    <mergeCell ref="AY867:BF867"/>
    <mergeCell ref="AE858:AK858"/>
    <mergeCell ref="AL858:AO858"/>
    <mergeCell ref="AP858:AW858"/>
    <mergeCell ref="AY858:BF858"/>
    <mergeCell ref="AE859:AK859"/>
    <mergeCell ref="AL859:AO859"/>
    <mergeCell ref="AP859:AW859"/>
    <mergeCell ref="AY859:BF859"/>
    <mergeCell ref="AE860:AK860"/>
    <mergeCell ref="AL860:AO860"/>
    <mergeCell ref="AP860:AW860"/>
    <mergeCell ref="AY860:BF860"/>
    <mergeCell ref="AE861:AK861"/>
    <mergeCell ref="AL861:AO861"/>
    <mergeCell ref="AP861:AW861"/>
    <mergeCell ref="AY861:BF861"/>
    <mergeCell ref="AE862:AK862"/>
    <mergeCell ref="AL862:AO862"/>
    <mergeCell ref="AP862:AW862"/>
    <mergeCell ref="AY862:BF862"/>
    <mergeCell ref="AE853:AK853"/>
    <mergeCell ref="AL853:AO853"/>
    <mergeCell ref="AP853:AW853"/>
    <mergeCell ref="AY853:BF853"/>
    <mergeCell ref="AE854:AK854"/>
    <mergeCell ref="AL854:AO854"/>
    <mergeCell ref="AP854:AW854"/>
    <mergeCell ref="AY854:BF854"/>
    <mergeCell ref="AE855:AK855"/>
    <mergeCell ref="AL855:AO855"/>
    <mergeCell ref="AP855:AW855"/>
    <mergeCell ref="AY855:BF855"/>
    <mergeCell ref="AE856:AK856"/>
    <mergeCell ref="AL856:AO856"/>
    <mergeCell ref="AP856:AW856"/>
    <mergeCell ref="AY856:BF856"/>
    <mergeCell ref="AE857:AK857"/>
    <mergeCell ref="AL857:AO857"/>
    <mergeCell ref="AP857:AW857"/>
    <mergeCell ref="AY857:BF857"/>
    <mergeCell ref="AE848:AK848"/>
    <mergeCell ref="AL848:AO848"/>
    <mergeCell ref="AP848:AW848"/>
    <mergeCell ref="AY848:BF848"/>
    <mergeCell ref="AE849:AK849"/>
    <mergeCell ref="AL849:AO849"/>
    <mergeCell ref="AP849:AW849"/>
    <mergeCell ref="AY849:BF849"/>
    <mergeCell ref="AE850:AK850"/>
    <mergeCell ref="AL850:AO850"/>
    <mergeCell ref="AP850:AW850"/>
    <mergeCell ref="AY850:BF850"/>
    <mergeCell ref="AE851:AK851"/>
    <mergeCell ref="AL851:AO851"/>
    <mergeCell ref="AP851:AW851"/>
    <mergeCell ref="AY851:BF851"/>
    <mergeCell ref="AE852:AK852"/>
    <mergeCell ref="AL852:AO852"/>
    <mergeCell ref="AP852:AW852"/>
    <mergeCell ref="AY852:BF852"/>
    <mergeCell ref="AE845:AK845"/>
    <mergeCell ref="AL845:AO845"/>
    <mergeCell ref="AP845:AW845"/>
    <mergeCell ref="AY845:BF845"/>
    <mergeCell ref="AE846:AK846"/>
    <mergeCell ref="AL846:AO846"/>
    <mergeCell ref="AP846:AW846"/>
    <mergeCell ref="AY846:BF846"/>
    <mergeCell ref="AE847:AK847"/>
    <mergeCell ref="AL847:AO847"/>
    <mergeCell ref="AP847:AW847"/>
    <mergeCell ref="AY847:BF847"/>
    <mergeCell ref="AE838:AK838"/>
    <mergeCell ref="AL838:AO838"/>
    <mergeCell ref="AP838:AW838"/>
    <mergeCell ref="AY838:BF838"/>
    <mergeCell ref="AE839:AK839"/>
    <mergeCell ref="AL839:AO839"/>
    <mergeCell ref="AP839:AW839"/>
    <mergeCell ref="AY839:BF839"/>
    <mergeCell ref="AE840:AK840"/>
    <mergeCell ref="AL840:AO840"/>
    <mergeCell ref="AP840:AW840"/>
    <mergeCell ref="AY840:BF840"/>
    <mergeCell ref="AE841:AK841"/>
    <mergeCell ref="AL841:AO841"/>
    <mergeCell ref="AP841:AW841"/>
    <mergeCell ref="AY841:BF841"/>
    <mergeCell ref="AE842:AK842"/>
    <mergeCell ref="AL842:AO842"/>
    <mergeCell ref="AP842:AW842"/>
    <mergeCell ref="AY842:BF842"/>
    <mergeCell ref="AY833:BF833"/>
    <mergeCell ref="AE834:AK834"/>
    <mergeCell ref="AL834:AO834"/>
    <mergeCell ref="AP834:AW834"/>
    <mergeCell ref="AY834:BF834"/>
    <mergeCell ref="AE835:AK835"/>
    <mergeCell ref="AL835:AO835"/>
    <mergeCell ref="AP835:AW835"/>
    <mergeCell ref="AY835:BF835"/>
    <mergeCell ref="AE836:AK836"/>
    <mergeCell ref="AL836:AO836"/>
    <mergeCell ref="AP836:AW836"/>
    <mergeCell ref="AY836:BF836"/>
    <mergeCell ref="AE837:AK837"/>
    <mergeCell ref="AL837:AO837"/>
    <mergeCell ref="AP837:AW837"/>
    <mergeCell ref="AY837:BF837"/>
    <mergeCell ref="A829:G829"/>
    <mergeCell ref="H829:N829"/>
    <mergeCell ref="AE829:AK829"/>
    <mergeCell ref="AL829:AO829"/>
    <mergeCell ref="AP829:BF829"/>
    <mergeCell ref="AE830:AK830"/>
    <mergeCell ref="AL830:AO830"/>
    <mergeCell ref="AP830:AW830"/>
    <mergeCell ref="AY830:BF830"/>
    <mergeCell ref="AE831:AK831"/>
    <mergeCell ref="AL831:AO831"/>
    <mergeCell ref="AP831:AW831"/>
    <mergeCell ref="AY831:BF831"/>
    <mergeCell ref="AE832:AK832"/>
    <mergeCell ref="AL832:AO832"/>
    <mergeCell ref="AP832:AW832"/>
    <mergeCell ref="AY832:BF832"/>
    <mergeCell ref="AE809:AK809"/>
    <mergeCell ref="AL809:AO809"/>
    <mergeCell ref="AP809:AW809"/>
    <mergeCell ref="AY809:BF809"/>
    <mergeCell ref="AE810:AK810"/>
    <mergeCell ref="AL810:AO810"/>
    <mergeCell ref="AP810:AW810"/>
    <mergeCell ref="AY810:BF810"/>
    <mergeCell ref="AE811:AK811"/>
    <mergeCell ref="AL811:AO811"/>
    <mergeCell ref="AP811:AW811"/>
    <mergeCell ref="AY811:BF811"/>
    <mergeCell ref="A812:G812"/>
    <mergeCell ref="I812:M812"/>
    <mergeCell ref="AL812:AO812"/>
    <mergeCell ref="AY812:BE812"/>
    <mergeCell ref="A813:G813"/>
    <mergeCell ref="H813:N813"/>
    <mergeCell ref="AL813:AO813"/>
    <mergeCell ref="AY813:BE813"/>
    <mergeCell ref="A807:G809"/>
    <mergeCell ref="H807:N811"/>
    <mergeCell ref="O807:AD809"/>
    <mergeCell ref="A810:G811"/>
    <mergeCell ref="O810:AD811"/>
    <mergeCell ref="O812:AD813"/>
    <mergeCell ref="AE812:AK813"/>
    <mergeCell ref="AP812:AW813"/>
    <mergeCell ref="AE804:AK804"/>
    <mergeCell ref="AL804:AO804"/>
    <mergeCell ref="AP804:AW804"/>
    <mergeCell ref="AY804:BF804"/>
    <mergeCell ref="AE805:AK805"/>
    <mergeCell ref="AL805:AO805"/>
    <mergeCell ref="AP805:AW805"/>
    <mergeCell ref="AY805:BF805"/>
    <mergeCell ref="AE806:AK806"/>
    <mergeCell ref="AL806:AO806"/>
    <mergeCell ref="AP806:AW806"/>
    <mergeCell ref="AY806:BF806"/>
    <mergeCell ref="AE807:AK807"/>
    <mergeCell ref="AL807:AO807"/>
    <mergeCell ref="AP807:AW807"/>
    <mergeCell ref="AY807:BF807"/>
    <mergeCell ref="AE808:AK808"/>
    <mergeCell ref="AL808:AO808"/>
    <mergeCell ref="AP808:AW808"/>
    <mergeCell ref="AY808:BF808"/>
    <mergeCell ref="AE799:AK799"/>
    <mergeCell ref="AL799:AO799"/>
    <mergeCell ref="AP799:AW799"/>
    <mergeCell ref="AY799:BF799"/>
    <mergeCell ref="AE800:AK800"/>
    <mergeCell ref="AL800:AO800"/>
    <mergeCell ref="AP800:AW800"/>
    <mergeCell ref="AY800:BF800"/>
    <mergeCell ref="AE801:AK801"/>
    <mergeCell ref="AL801:AO801"/>
    <mergeCell ref="AP801:AW801"/>
    <mergeCell ref="AY801:BF801"/>
    <mergeCell ref="AE802:AK802"/>
    <mergeCell ref="AL802:AO802"/>
    <mergeCell ref="AP802:AW802"/>
    <mergeCell ref="AY802:BF802"/>
    <mergeCell ref="AE803:AK803"/>
    <mergeCell ref="AL803:AO803"/>
    <mergeCell ref="AP803:AW803"/>
    <mergeCell ref="AY803:BF803"/>
    <mergeCell ref="AE794:AK794"/>
    <mergeCell ref="AL794:AO794"/>
    <mergeCell ref="AP794:AW794"/>
    <mergeCell ref="AY794:BF794"/>
    <mergeCell ref="AE795:AK795"/>
    <mergeCell ref="AL795:AO795"/>
    <mergeCell ref="AP795:AW795"/>
    <mergeCell ref="AY795:BF795"/>
    <mergeCell ref="AE796:AK796"/>
    <mergeCell ref="AL796:AO796"/>
    <mergeCell ref="AP796:AW796"/>
    <mergeCell ref="AY796:BF796"/>
    <mergeCell ref="AE797:AK797"/>
    <mergeCell ref="AL797:AO797"/>
    <mergeCell ref="AP797:AW797"/>
    <mergeCell ref="AY797:BF797"/>
    <mergeCell ref="AE798:AK798"/>
    <mergeCell ref="AL798:AO798"/>
    <mergeCell ref="AP798:AW798"/>
    <mergeCell ref="AY798:BF798"/>
    <mergeCell ref="AE789:AK789"/>
    <mergeCell ref="AL789:AO789"/>
    <mergeCell ref="AP789:AW789"/>
    <mergeCell ref="AY789:BF789"/>
    <mergeCell ref="AE790:AK790"/>
    <mergeCell ref="AL790:AO790"/>
    <mergeCell ref="AP790:AW790"/>
    <mergeCell ref="AY790:BF790"/>
    <mergeCell ref="AE791:AK791"/>
    <mergeCell ref="AL791:AO791"/>
    <mergeCell ref="AP791:AW791"/>
    <mergeCell ref="AY791:BF791"/>
    <mergeCell ref="AE792:AK792"/>
    <mergeCell ref="AL792:AO792"/>
    <mergeCell ref="AP792:AW792"/>
    <mergeCell ref="AY792:BF792"/>
    <mergeCell ref="AE793:AK793"/>
    <mergeCell ref="AL793:AO793"/>
    <mergeCell ref="AP793:AW793"/>
    <mergeCell ref="AY793:BF793"/>
    <mergeCell ref="AE784:AK784"/>
    <mergeCell ref="AL784:AO784"/>
    <mergeCell ref="AP784:AW784"/>
    <mergeCell ref="AY784:BF784"/>
    <mergeCell ref="AE785:AK785"/>
    <mergeCell ref="AL785:AO785"/>
    <mergeCell ref="AP785:AW785"/>
    <mergeCell ref="AY785:BF785"/>
    <mergeCell ref="AE786:AK786"/>
    <mergeCell ref="AL786:AO786"/>
    <mergeCell ref="AP786:AW786"/>
    <mergeCell ref="AY786:BF786"/>
    <mergeCell ref="AE787:AK787"/>
    <mergeCell ref="AL787:AO787"/>
    <mergeCell ref="AP787:AW787"/>
    <mergeCell ref="AY787:BF787"/>
    <mergeCell ref="AE788:AK788"/>
    <mergeCell ref="AL788:AO788"/>
    <mergeCell ref="AP788:AW788"/>
    <mergeCell ref="AY788:BF788"/>
    <mergeCell ref="AE779:AK779"/>
    <mergeCell ref="AL779:AO779"/>
    <mergeCell ref="AP779:AW779"/>
    <mergeCell ref="AY779:BF779"/>
    <mergeCell ref="AE780:AK780"/>
    <mergeCell ref="AL780:AO780"/>
    <mergeCell ref="AP780:AW780"/>
    <mergeCell ref="AY780:BF780"/>
    <mergeCell ref="AE781:AK781"/>
    <mergeCell ref="AL781:AO781"/>
    <mergeCell ref="AP781:AW781"/>
    <mergeCell ref="AY781:BF781"/>
    <mergeCell ref="AE782:AK782"/>
    <mergeCell ref="AL782:AO782"/>
    <mergeCell ref="AP782:AW782"/>
    <mergeCell ref="AY782:BF782"/>
    <mergeCell ref="AE783:AK783"/>
    <mergeCell ref="AL783:AO783"/>
    <mergeCell ref="AP783:AW783"/>
    <mergeCell ref="AY783:BF783"/>
    <mergeCell ref="AE774:AK774"/>
    <mergeCell ref="AL774:AO774"/>
    <mergeCell ref="AP774:AW774"/>
    <mergeCell ref="AY774:BF774"/>
    <mergeCell ref="AE775:AK775"/>
    <mergeCell ref="AL775:AO775"/>
    <mergeCell ref="AP775:AW775"/>
    <mergeCell ref="AY775:BF775"/>
    <mergeCell ref="AE776:AK776"/>
    <mergeCell ref="AL776:AO776"/>
    <mergeCell ref="AP776:AW776"/>
    <mergeCell ref="AY776:BF776"/>
    <mergeCell ref="AE777:AK777"/>
    <mergeCell ref="AL777:AO777"/>
    <mergeCell ref="AP777:AW777"/>
    <mergeCell ref="AY777:BF777"/>
    <mergeCell ref="AE778:AK778"/>
    <mergeCell ref="AL778:AO778"/>
    <mergeCell ref="AP778:AW778"/>
    <mergeCell ref="AY778:BF778"/>
    <mergeCell ref="AE769:AK769"/>
    <mergeCell ref="AL769:AO769"/>
    <mergeCell ref="AP769:AW769"/>
    <mergeCell ref="AY769:BF769"/>
    <mergeCell ref="AE770:AK770"/>
    <mergeCell ref="AL770:AO770"/>
    <mergeCell ref="AP770:AW770"/>
    <mergeCell ref="AY770:BF770"/>
    <mergeCell ref="AE771:AK771"/>
    <mergeCell ref="AL771:AO771"/>
    <mergeCell ref="AP771:AW771"/>
    <mergeCell ref="AY771:BF771"/>
    <mergeCell ref="AE772:AK772"/>
    <mergeCell ref="AL772:AO772"/>
    <mergeCell ref="AP772:AW772"/>
    <mergeCell ref="AY772:BF772"/>
    <mergeCell ref="AE773:AK773"/>
    <mergeCell ref="AL773:AO773"/>
    <mergeCell ref="AP773:AW773"/>
    <mergeCell ref="AY773:BF773"/>
    <mergeCell ref="AL764:AO764"/>
    <mergeCell ref="AP764:AW764"/>
    <mergeCell ref="AY764:BF764"/>
    <mergeCell ref="AE765:AK765"/>
    <mergeCell ref="AL765:AO765"/>
    <mergeCell ref="AP765:AW765"/>
    <mergeCell ref="AY765:BF765"/>
    <mergeCell ref="AE766:AK766"/>
    <mergeCell ref="AL766:AO766"/>
    <mergeCell ref="AP766:AW766"/>
    <mergeCell ref="AY766:BF766"/>
    <mergeCell ref="AE767:AK767"/>
    <mergeCell ref="AL767:AO767"/>
    <mergeCell ref="AP767:AW767"/>
    <mergeCell ref="AY767:BF767"/>
    <mergeCell ref="AE768:AK768"/>
    <mergeCell ref="AL768:AO768"/>
    <mergeCell ref="AP768:AW768"/>
    <mergeCell ref="AY768:BF768"/>
    <mergeCell ref="A745:G745"/>
    <mergeCell ref="H745:N745"/>
    <mergeCell ref="AL745:AO745"/>
    <mergeCell ref="AY745:BE745"/>
    <mergeCell ref="A761:G761"/>
    <mergeCell ref="H761:N761"/>
    <mergeCell ref="AE761:AK761"/>
    <mergeCell ref="AL761:AO761"/>
    <mergeCell ref="AP761:BF761"/>
    <mergeCell ref="AE762:AK762"/>
    <mergeCell ref="AL762:AO762"/>
    <mergeCell ref="AP762:AW762"/>
    <mergeCell ref="AY762:BF762"/>
    <mergeCell ref="AE763:AK763"/>
    <mergeCell ref="AL763:AO763"/>
    <mergeCell ref="AP763:AW763"/>
    <mergeCell ref="AY763:BF763"/>
    <mergeCell ref="O744:AD745"/>
    <mergeCell ref="AE744:AK745"/>
    <mergeCell ref="AP744:AW745"/>
    <mergeCell ref="N752:AU753"/>
    <mergeCell ref="A755:N757"/>
    <mergeCell ref="O755:BF757"/>
    <mergeCell ref="A758:N760"/>
    <mergeCell ref="O758:AD761"/>
    <mergeCell ref="AE758:BF760"/>
    <mergeCell ref="A762:G764"/>
    <mergeCell ref="H762:N766"/>
    <mergeCell ref="O762:AD764"/>
    <mergeCell ref="A765:G766"/>
    <mergeCell ref="O765:AD766"/>
    <mergeCell ref="AE764:AK764"/>
    <mergeCell ref="AE740:AK740"/>
    <mergeCell ref="AL740:AO740"/>
    <mergeCell ref="AP740:AW740"/>
    <mergeCell ref="AY740:BF740"/>
    <mergeCell ref="AE741:AK741"/>
    <mergeCell ref="AL741:AO741"/>
    <mergeCell ref="AP741:AW741"/>
    <mergeCell ref="AY741:BF741"/>
    <mergeCell ref="AE742:AK742"/>
    <mergeCell ref="AL742:AO742"/>
    <mergeCell ref="AP742:AW742"/>
    <mergeCell ref="AY742:BF742"/>
    <mergeCell ref="AE743:AK743"/>
    <mergeCell ref="AL743:AO743"/>
    <mergeCell ref="AP743:AW743"/>
    <mergeCell ref="AY743:BF743"/>
    <mergeCell ref="A744:G744"/>
    <mergeCell ref="I744:M744"/>
    <mergeCell ref="AL744:AO744"/>
    <mergeCell ref="AY744:BE744"/>
    <mergeCell ref="A739:G741"/>
    <mergeCell ref="H739:N743"/>
    <mergeCell ref="O739:AD741"/>
    <mergeCell ref="A742:G743"/>
    <mergeCell ref="O742:AD743"/>
    <mergeCell ref="AE735:AK735"/>
    <mergeCell ref="AL735:AO735"/>
    <mergeCell ref="AP735:AW735"/>
    <mergeCell ref="AY735:BF735"/>
    <mergeCell ref="AE736:AK736"/>
    <mergeCell ref="AL736:AO736"/>
    <mergeCell ref="AP736:AW736"/>
    <mergeCell ref="AY736:BF736"/>
    <mergeCell ref="AE737:AK737"/>
    <mergeCell ref="AL737:AO737"/>
    <mergeCell ref="AP737:AW737"/>
    <mergeCell ref="AY737:BF737"/>
    <mergeCell ref="AE738:AK738"/>
    <mergeCell ref="AL738:AO738"/>
    <mergeCell ref="AP738:AW738"/>
    <mergeCell ref="AY738:BF738"/>
    <mergeCell ref="AE739:AK739"/>
    <mergeCell ref="AL739:AO739"/>
    <mergeCell ref="AP739:AW739"/>
    <mergeCell ref="AY739:BF739"/>
    <mergeCell ref="AE730:AK730"/>
    <mergeCell ref="AL730:AO730"/>
    <mergeCell ref="AP730:AW730"/>
    <mergeCell ref="AY730:BF730"/>
    <mergeCell ref="AE731:AK731"/>
    <mergeCell ref="AL731:AO731"/>
    <mergeCell ref="AP731:AW731"/>
    <mergeCell ref="AY731:BF731"/>
    <mergeCell ref="AE732:AK732"/>
    <mergeCell ref="AL732:AO732"/>
    <mergeCell ref="AP732:AW732"/>
    <mergeCell ref="AY732:BF732"/>
    <mergeCell ref="AE733:AK733"/>
    <mergeCell ref="AL733:AO733"/>
    <mergeCell ref="AP733:AW733"/>
    <mergeCell ref="AY733:BF733"/>
    <mergeCell ref="AE734:AK734"/>
    <mergeCell ref="AL734:AO734"/>
    <mergeCell ref="AP734:AW734"/>
    <mergeCell ref="AY734:BF734"/>
    <mergeCell ref="AE725:AK725"/>
    <mergeCell ref="AL725:AO725"/>
    <mergeCell ref="AP725:AW725"/>
    <mergeCell ref="AY725:BF725"/>
    <mergeCell ref="AE726:AK726"/>
    <mergeCell ref="AL726:AO726"/>
    <mergeCell ref="AP726:AW726"/>
    <mergeCell ref="AY726:BF726"/>
    <mergeCell ref="AE727:AK727"/>
    <mergeCell ref="AL727:AO727"/>
    <mergeCell ref="AP727:AW727"/>
    <mergeCell ref="AY727:BF727"/>
    <mergeCell ref="AE728:AK728"/>
    <mergeCell ref="AL728:AO728"/>
    <mergeCell ref="AP728:AW728"/>
    <mergeCell ref="AY728:BF728"/>
    <mergeCell ref="AE729:AK729"/>
    <mergeCell ref="AL729:AO729"/>
    <mergeCell ref="AP729:AW729"/>
    <mergeCell ref="AY729:BF729"/>
    <mergeCell ref="AE720:AK720"/>
    <mergeCell ref="AL720:AO720"/>
    <mergeCell ref="AP720:AW720"/>
    <mergeCell ref="AY720:BF720"/>
    <mergeCell ref="AE721:AK721"/>
    <mergeCell ref="AL721:AO721"/>
    <mergeCell ref="AP721:AW721"/>
    <mergeCell ref="AY721:BF721"/>
    <mergeCell ref="AE722:AK722"/>
    <mergeCell ref="AL722:AO722"/>
    <mergeCell ref="AP722:AW722"/>
    <mergeCell ref="AY722:BF722"/>
    <mergeCell ref="AE723:AK723"/>
    <mergeCell ref="AL723:AO723"/>
    <mergeCell ref="AP723:AW723"/>
    <mergeCell ref="AY723:BF723"/>
    <mergeCell ref="AE724:AK724"/>
    <mergeCell ref="AL724:AO724"/>
    <mergeCell ref="AP724:AW724"/>
    <mergeCell ref="AY724:BF724"/>
    <mergeCell ref="AE715:AK715"/>
    <mergeCell ref="AL715:AO715"/>
    <mergeCell ref="AP715:AW715"/>
    <mergeCell ref="AY715:BF715"/>
    <mergeCell ref="AE716:AK716"/>
    <mergeCell ref="AL716:AO716"/>
    <mergeCell ref="AP716:AW716"/>
    <mergeCell ref="AY716:BF716"/>
    <mergeCell ref="AE717:AK717"/>
    <mergeCell ref="AL717:AO717"/>
    <mergeCell ref="AP717:AW717"/>
    <mergeCell ref="AY717:BF717"/>
    <mergeCell ref="AE718:AK718"/>
    <mergeCell ref="AL718:AO718"/>
    <mergeCell ref="AP718:AW718"/>
    <mergeCell ref="AY718:BF718"/>
    <mergeCell ref="AE719:AK719"/>
    <mergeCell ref="AL719:AO719"/>
    <mergeCell ref="AP719:AW719"/>
    <mergeCell ref="AY719:BF719"/>
    <mergeCell ref="AE710:AK710"/>
    <mergeCell ref="AL710:AO710"/>
    <mergeCell ref="AP710:AW710"/>
    <mergeCell ref="AY710:BF710"/>
    <mergeCell ref="AE711:AK711"/>
    <mergeCell ref="AL711:AO711"/>
    <mergeCell ref="AP711:AW711"/>
    <mergeCell ref="AY711:BF711"/>
    <mergeCell ref="AE712:AK712"/>
    <mergeCell ref="AL712:AO712"/>
    <mergeCell ref="AP712:AW712"/>
    <mergeCell ref="AY712:BF712"/>
    <mergeCell ref="AE713:AK713"/>
    <mergeCell ref="AL713:AO713"/>
    <mergeCell ref="AP713:AW713"/>
    <mergeCell ref="AY713:BF713"/>
    <mergeCell ref="AE714:AK714"/>
    <mergeCell ref="AL714:AO714"/>
    <mergeCell ref="AP714:AW714"/>
    <mergeCell ref="AY714:BF714"/>
    <mergeCell ref="AE705:AK705"/>
    <mergeCell ref="AL705:AO705"/>
    <mergeCell ref="AP705:AW705"/>
    <mergeCell ref="AY705:BF705"/>
    <mergeCell ref="AE706:AK706"/>
    <mergeCell ref="AL706:AO706"/>
    <mergeCell ref="AP706:AW706"/>
    <mergeCell ref="AY706:BF706"/>
    <mergeCell ref="AE707:AK707"/>
    <mergeCell ref="AL707:AO707"/>
    <mergeCell ref="AP707:AW707"/>
    <mergeCell ref="AY707:BF707"/>
    <mergeCell ref="AE708:AK708"/>
    <mergeCell ref="AL708:AO708"/>
    <mergeCell ref="AP708:AW708"/>
    <mergeCell ref="AY708:BF708"/>
    <mergeCell ref="AE709:AK709"/>
    <mergeCell ref="AL709:AO709"/>
    <mergeCell ref="AP709:AW709"/>
    <mergeCell ref="AY709:BF709"/>
    <mergeCell ref="AE700:AK700"/>
    <mergeCell ref="AL700:AO700"/>
    <mergeCell ref="AP700:AW700"/>
    <mergeCell ref="AY700:BF700"/>
    <mergeCell ref="AE701:AK701"/>
    <mergeCell ref="AL701:AO701"/>
    <mergeCell ref="AP701:AW701"/>
    <mergeCell ref="AY701:BF701"/>
    <mergeCell ref="AE702:AK702"/>
    <mergeCell ref="AL702:AO702"/>
    <mergeCell ref="AP702:AW702"/>
    <mergeCell ref="AY702:BF702"/>
    <mergeCell ref="AE703:AK703"/>
    <mergeCell ref="AL703:AO703"/>
    <mergeCell ref="AP703:AW703"/>
    <mergeCell ref="AY703:BF703"/>
    <mergeCell ref="AE704:AK704"/>
    <mergeCell ref="AL704:AO704"/>
    <mergeCell ref="AP704:AW704"/>
    <mergeCell ref="AY704:BF704"/>
    <mergeCell ref="AY695:BF695"/>
    <mergeCell ref="AE696:AK696"/>
    <mergeCell ref="AL696:AO696"/>
    <mergeCell ref="AP696:AW696"/>
    <mergeCell ref="AY696:BF696"/>
    <mergeCell ref="AE697:AK697"/>
    <mergeCell ref="AL697:AO697"/>
    <mergeCell ref="AP697:AW697"/>
    <mergeCell ref="AY697:BF697"/>
    <mergeCell ref="AE698:AK698"/>
    <mergeCell ref="AL698:AO698"/>
    <mergeCell ref="AP698:AW698"/>
    <mergeCell ref="AY698:BF698"/>
    <mergeCell ref="AE699:AK699"/>
    <mergeCell ref="AL699:AO699"/>
    <mergeCell ref="AP699:AW699"/>
    <mergeCell ref="AY699:BF699"/>
    <mergeCell ref="AE694:AK694"/>
    <mergeCell ref="AL694:AO694"/>
    <mergeCell ref="AP694:AW694"/>
    <mergeCell ref="AY694:BF694"/>
    <mergeCell ref="A694:G696"/>
    <mergeCell ref="H694:N698"/>
    <mergeCell ref="O694:AD696"/>
    <mergeCell ref="A697:G698"/>
    <mergeCell ref="O697:AD698"/>
    <mergeCell ref="AE671:AK671"/>
    <mergeCell ref="AL671:AO671"/>
    <mergeCell ref="AP671:AW671"/>
    <mergeCell ref="AY671:BF671"/>
    <mergeCell ref="AE672:AK672"/>
    <mergeCell ref="AL672:AO672"/>
    <mergeCell ref="AP672:AW672"/>
    <mergeCell ref="AY672:BF672"/>
    <mergeCell ref="AE673:AK673"/>
    <mergeCell ref="AL673:AO673"/>
    <mergeCell ref="AP673:AW673"/>
    <mergeCell ref="AY673:BF673"/>
    <mergeCell ref="AE674:AK674"/>
    <mergeCell ref="AL674:AO674"/>
    <mergeCell ref="AP674:AW674"/>
    <mergeCell ref="AY674:BF674"/>
    <mergeCell ref="AE675:AK675"/>
    <mergeCell ref="AL675:AO675"/>
    <mergeCell ref="AP675:AW675"/>
    <mergeCell ref="AY675:BF675"/>
    <mergeCell ref="AE695:AK695"/>
    <mergeCell ref="AL695:AO695"/>
    <mergeCell ref="AP695:AW695"/>
    <mergeCell ref="AE666:AK666"/>
    <mergeCell ref="AL666:AO666"/>
    <mergeCell ref="AP666:AW666"/>
    <mergeCell ref="AY666:BF666"/>
    <mergeCell ref="AE667:AK667"/>
    <mergeCell ref="AL667:AO667"/>
    <mergeCell ref="AP667:AW667"/>
    <mergeCell ref="AY667:BF667"/>
    <mergeCell ref="AE668:AK668"/>
    <mergeCell ref="AL668:AO668"/>
    <mergeCell ref="AP668:AW668"/>
    <mergeCell ref="AY668:BF668"/>
    <mergeCell ref="AE669:AK669"/>
    <mergeCell ref="AL669:AO669"/>
    <mergeCell ref="AP669:AW669"/>
    <mergeCell ref="AY669:BF669"/>
    <mergeCell ref="AE670:AK670"/>
    <mergeCell ref="AL670:AO670"/>
    <mergeCell ref="AP670:AW670"/>
    <mergeCell ref="AY670:BF670"/>
    <mergeCell ref="AE661:AK661"/>
    <mergeCell ref="AL661:AO661"/>
    <mergeCell ref="AP661:AW661"/>
    <mergeCell ref="AY661:BF661"/>
    <mergeCell ref="AE662:AK662"/>
    <mergeCell ref="AL662:AO662"/>
    <mergeCell ref="AP662:AW662"/>
    <mergeCell ref="AY662:BF662"/>
    <mergeCell ref="AE663:AK663"/>
    <mergeCell ref="AL663:AO663"/>
    <mergeCell ref="AP663:AW663"/>
    <mergeCell ref="AY663:BF663"/>
    <mergeCell ref="AE664:AK664"/>
    <mergeCell ref="AL664:AO664"/>
    <mergeCell ref="AP664:AW664"/>
    <mergeCell ref="AY664:BF664"/>
    <mergeCell ref="AE665:AK665"/>
    <mergeCell ref="AL665:AO665"/>
    <mergeCell ref="AP665:AW665"/>
    <mergeCell ref="AY665:BF665"/>
    <mergeCell ref="AE656:AK656"/>
    <mergeCell ref="AL656:AO656"/>
    <mergeCell ref="AP656:AW656"/>
    <mergeCell ref="AY656:BF656"/>
    <mergeCell ref="AE657:AK657"/>
    <mergeCell ref="AL657:AO657"/>
    <mergeCell ref="AP657:AW657"/>
    <mergeCell ref="AY657:BF657"/>
    <mergeCell ref="AE658:AK658"/>
    <mergeCell ref="AL658:AO658"/>
    <mergeCell ref="AP658:AW658"/>
    <mergeCell ref="AY658:BF658"/>
    <mergeCell ref="AE659:AK659"/>
    <mergeCell ref="AL659:AO659"/>
    <mergeCell ref="AP659:AW659"/>
    <mergeCell ref="AY659:BF659"/>
    <mergeCell ref="AE660:AK660"/>
    <mergeCell ref="AL660:AO660"/>
    <mergeCell ref="AP660:AW660"/>
    <mergeCell ref="AY660:BF660"/>
    <mergeCell ref="AE651:AK651"/>
    <mergeCell ref="AL651:AO651"/>
    <mergeCell ref="AP651:AW651"/>
    <mergeCell ref="AY651:BF651"/>
    <mergeCell ref="AE652:AK652"/>
    <mergeCell ref="AL652:AO652"/>
    <mergeCell ref="AP652:AW652"/>
    <mergeCell ref="AY652:BF652"/>
    <mergeCell ref="AE653:AK653"/>
    <mergeCell ref="AL653:AO653"/>
    <mergeCell ref="AP653:AW653"/>
    <mergeCell ref="AY653:BF653"/>
    <mergeCell ref="AE654:AK654"/>
    <mergeCell ref="AL654:AO654"/>
    <mergeCell ref="AP654:AW654"/>
    <mergeCell ref="AY654:BF654"/>
    <mergeCell ref="AE655:AK655"/>
    <mergeCell ref="AL655:AO655"/>
    <mergeCell ref="AP655:AW655"/>
    <mergeCell ref="AY655:BF655"/>
    <mergeCell ref="AE646:AK646"/>
    <mergeCell ref="AL646:AO646"/>
    <mergeCell ref="AP646:AW646"/>
    <mergeCell ref="AY646:BF646"/>
    <mergeCell ref="AE647:AK647"/>
    <mergeCell ref="AL647:AO647"/>
    <mergeCell ref="AP647:AW647"/>
    <mergeCell ref="AY647:BF647"/>
    <mergeCell ref="AE648:AK648"/>
    <mergeCell ref="AL648:AO648"/>
    <mergeCell ref="AP648:AW648"/>
    <mergeCell ref="AY648:BF648"/>
    <mergeCell ref="AE649:AK649"/>
    <mergeCell ref="AL649:AO649"/>
    <mergeCell ref="AP649:AW649"/>
    <mergeCell ref="AY649:BF649"/>
    <mergeCell ref="AE650:AK650"/>
    <mergeCell ref="AL650:AO650"/>
    <mergeCell ref="AP650:AW650"/>
    <mergeCell ref="AY650:BF650"/>
    <mergeCell ref="AE641:AK641"/>
    <mergeCell ref="AL641:AO641"/>
    <mergeCell ref="AP641:AW641"/>
    <mergeCell ref="AY641:BF641"/>
    <mergeCell ref="AE642:AK642"/>
    <mergeCell ref="AL642:AO642"/>
    <mergeCell ref="AP642:AW642"/>
    <mergeCell ref="AY642:BF642"/>
    <mergeCell ref="AE643:AK643"/>
    <mergeCell ref="AL643:AO643"/>
    <mergeCell ref="AP643:AW643"/>
    <mergeCell ref="AY643:BF643"/>
    <mergeCell ref="AE644:AK644"/>
    <mergeCell ref="AL644:AO644"/>
    <mergeCell ref="AP644:AW644"/>
    <mergeCell ref="AY644:BF644"/>
    <mergeCell ref="AE645:AK645"/>
    <mergeCell ref="AL645:AO645"/>
    <mergeCell ref="AP645:AW645"/>
    <mergeCell ref="AY645:BF645"/>
    <mergeCell ref="AE636:AK636"/>
    <mergeCell ref="AL636:AO636"/>
    <mergeCell ref="AP636:AW636"/>
    <mergeCell ref="AY636:BF636"/>
    <mergeCell ref="AE637:AK637"/>
    <mergeCell ref="AL637:AO637"/>
    <mergeCell ref="AP637:AW637"/>
    <mergeCell ref="AY637:BF637"/>
    <mergeCell ref="AE638:AK638"/>
    <mergeCell ref="AL638:AO638"/>
    <mergeCell ref="AP638:AW638"/>
    <mergeCell ref="AY638:BF638"/>
    <mergeCell ref="AE639:AK639"/>
    <mergeCell ref="AL639:AO639"/>
    <mergeCell ref="AP639:AW639"/>
    <mergeCell ref="AY639:BF639"/>
    <mergeCell ref="AE640:AK640"/>
    <mergeCell ref="AL640:AO640"/>
    <mergeCell ref="AP640:AW640"/>
    <mergeCell ref="AY640:BF640"/>
    <mergeCell ref="AE631:AK631"/>
    <mergeCell ref="AL631:AO631"/>
    <mergeCell ref="AP631:AW631"/>
    <mergeCell ref="AY631:BF631"/>
    <mergeCell ref="AE632:AK632"/>
    <mergeCell ref="AL632:AO632"/>
    <mergeCell ref="AP632:AW632"/>
    <mergeCell ref="AY632:BF632"/>
    <mergeCell ref="AE633:AK633"/>
    <mergeCell ref="AL633:AO633"/>
    <mergeCell ref="AP633:AW633"/>
    <mergeCell ref="AY633:BF633"/>
    <mergeCell ref="AE634:AK634"/>
    <mergeCell ref="AL634:AO634"/>
    <mergeCell ref="AP634:AW634"/>
    <mergeCell ref="AY634:BF634"/>
    <mergeCell ref="AE635:AK635"/>
    <mergeCell ref="AL635:AO635"/>
    <mergeCell ref="AP635:AW635"/>
    <mergeCell ref="AY635:BF635"/>
    <mergeCell ref="AE626:AK626"/>
    <mergeCell ref="AL626:AO626"/>
    <mergeCell ref="AP626:AW626"/>
    <mergeCell ref="AY626:BF626"/>
    <mergeCell ref="AE627:AK627"/>
    <mergeCell ref="AL627:AO627"/>
    <mergeCell ref="AP627:AW627"/>
    <mergeCell ref="AY627:BF627"/>
    <mergeCell ref="AE628:AK628"/>
    <mergeCell ref="AL628:AO628"/>
    <mergeCell ref="AP628:AW628"/>
    <mergeCell ref="AY628:BF628"/>
    <mergeCell ref="AE629:AK629"/>
    <mergeCell ref="AL629:AO629"/>
    <mergeCell ref="AP629:AW629"/>
    <mergeCell ref="AY629:BF629"/>
    <mergeCell ref="AE630:AK630"/>
    <mergeCell ref="AL630:AO630"/>
    <mergeCell ref="AP630:AW630"/>
    <mergeCell ref="AY630:BF630"/>
    <mergeCell ref="AL606:AO606"/>
    <mergeCell ref="AP606:AW606"/>
    <mergeCell ref="AY606:BF606"/>
    <mergeCell ref="AE607:AK607"/>
    <mergeCell ref="AL607:AO607"/>
    <mergeCell ref="AP607:AW607"/>
    <mergeCell ref="AY607:BF607"/>
    <mergeCell ref="A608:G608"/>
    <mergeCell ref="I608:M608"/>
    <mergeCell ref="AL608:AO608"/>
    <mergeCell ref="AY608:BE608"/>
    <mergeCell ref="A609:G609"/>
    <mergeCell ref="H609:N609"/>
    <mergeCell ref="AL609:AO609"/>
    <mergeCell ref="AY609:BE609"/>
    <mergeCell ref="A625:G625"/>
    <mergeCell ref="H625:N625"/>
    <mergeCell ref="AE625:AK625"/>
    <mergeCell ref="AL625:AO625"/>
    <mergeCell ref="AP625:BF625"/>
    <mergeCell ref="AP608:AW609"/>
    <mergeCell ref="N616:AU617"/>
    <mergeCell ref="A619:N621"/>
    <mergeCell ref="O619:BF621"/>
    <mergeCell ref="A622:N624"/>
    <mergeCell ref="O622:AD625"/>
    <mergeCell ref="AE622:BF624"/>
    <mergeCell ref="AL601:AO601"/>
    <mergeCell ref="AP601:AW601"/>
    <mergeCell ref="AY601:BF601"/>
    <mergeCell ref="AE602:AK602"/>
    <mergeCell ref="AL602:AO602"/>
    <mergeCell ref="AP602:AW602"/>
    <mergeCell ref="AY602:BF602"/>
    <mergeCell ref="AE603:AK603"/>
    <mergeCell ref="AL603:AO603"/>
    <mergeCell ref="AP603:AW603"/>
    <mergeCell ref="AY603:BF603"/>
    <mergeCell ref="AE604:AK604"/>
    <mergeCell ref="AL604:AO604"/>
    <mergeCell ref="AP604:AW604"/>
    <mergeCell ref="AY604:BF604"/>
    <mergeCell ref="AE605:AK605"/>
    <mergeCell ref="AL605:AO605"/>
    <mergeCell ref="AP605:AW605"/>
    <mergeCell ref="AY605:BF605"/>
    <mergeCell ref="AL596:AO596"/>
    <mergeCell ref="AP596:AW596"/>
    <mergeCell ref="AY596:BF596"/>
    <mergeCell ref="AE597:AK597"/>
    <mergeCell ref="AL597:AO597"/>
    <mergeCell ref="AP597:AW597"/>
    <mergeCell ref="AY597:BF597"/>
    <mergeCell ref="AE598:AK598"/>
    <mergeCell ref="AL598:AO598"/>
    <mergeCell ref="AP598:AW598"/>
    <mergeCell ref="AY598:BF598"/>
    <mergeCell ref="AE599:AK599"/>
    <mergeCell ref="AL599:AO599"/>
    <mergeCell ref="AP599:AW599"/>
    <mergeCell ref="AY599:BF599"/>
    <mergeCell ref="AE600:AK600"/>
    <mergeCell ref="AL600:AO600"/>
    <mergeCell ref="AP600:AW600"/>
    <mergeCell ref="AY600:BF600"/>
    <mergeCell ref="AE591:AK591"/>
    <mergeCell ref="AL591:AO591"/>
    <mergeCell ref="AP591:AW591"/>
    <mergeCell ref="AY591:BF591"/>
    <mergeCell ref="AE592:AK592"/>
    <mergeCell ref="AL592:AO592"/>
    <mergeCell ref="AP592:AW592"/>
    <mergeCell ref="AY592:BF592"/>
    <mergeCell ref="AE593:AK593"/>
    <mergeCell ref="AL593:AO593"/>
    <mergeCell ref="AP593:AW593"/>
    <mergeCell ref="AY593:BF593"/>
    <mergeCell ref="AE594:AK594"/>
    <mergeCell ref="AL594:AO594"/>
    <mergeCell ref="AP594:AW594"/>
    <mergeCell ref="AY594:BF594"/>
    <mergeCell ref="AE595:AK595"/>
    <mergeCell ref="AL595:AO595"/>
    <mergeCell ref="AP595:AW595"/>
    <mergeCell ref="AY595:BF595"/>
    <mergeCell ref="AE586:AK586"/>
    <mergeCell ref="AL586:AO586"/>
    <mergeCell ref="AP586:AW586"/>
    <mergeCell ref="AY586:BF586"/>
    <mergeCell ref="AE587:AK587"/>
    <mergeCell ref="AL587:AO587"/>
    <mergeCell ref="AP587:AW587"/>
    <mergeCell ref="AY587:BF587"/>
    <mergeCell ref="AE588:AK588"/>
    <mergeCell ref="AL588:AO588"/>
    <mergeCell ref="AP588:AW588"/>
    <mergeCell ref="AY588:BF588"/>
    <mergeCell ref="AE589:AK589"/>
    <mergeCell ref="AL589:AO589"/>
    <mergeCell ref="AP589:AW589"/>
    <mergeCell ref="AY589:BF589"/>
    <mergeCell ref="AE590:AK590"/>
    <mergeCell ref="AL590:AO590"/>
    <mergeCell ref="AP590:AW590"/>
    <mergeCell ref="AY590:BF590"/>
    <mergeCell ref="AE581:AK581"/>
    <mergeCell ref="AL581:AO581"/>
    <mergeCell ref="AP581:AW581"/>
    <mergeCell ref="AY581:BF581"/>
    <mergeCell ref="AE582:AK582"/>
    <mergeCell ref="AL582:AO582"/>
    <mergeCell ref="AP582:AW582"/>
    <mergeCell ref="AY582:BF582"/>
    <mergeCell ref="AE583:AK583"/>
    <mergeCell ref="AL583:AO583"/>
    <mergeCell ref="AP583:AW583"/>
    <mergeCell ref="AY583:BF583"/>
    <mergeCell ref="AE584:AK584"/>
    <mergeCell ref="AL584:AO584"/>
    <mergeCell ref="AP584:AW584"/>
    <mergeCell ref="AY584:BF584"/>
    <mergeCell ref="AE585:AK585"/>
    <mergeCell ref="AL585:AO585"/>
    <mergeCell ref="AP585:AW585"/>
    <mergeCell ref="AY585:BF585"/>
    <mergeCell ref="AE576:AK576"/>
    <mergeCell ref="AL576:AO576"/>
    <mergeCell ref="AP576:AW576"/>
    <mergeCell ref="AY576:BF576"/>
    <mergeCell ref="AE577:AK577"/>
    <mergeCell ref="AL577:AO577"/>
    <mergeCell ref="AP577:AW577"/>
    <mergeCell ref="AY577:BF577"/>
    <mergeCell ref="AE578:AK578"/>
    <mergeCell ref="AL578:AO578"/>
    <mergeCell ref="AP578:AW578"/>
    <mergeCell ref="AY578:BF578"/>
    <mergeCell ref="AE579:AK579"/>
    <mergeCell ref="AL579:AO579"/>
    <mergeCell ref="AP579:AW579"/>
    <mergeCell ref="AY579:BF579"/>
    <mergeCell ref="AE580:AK580"/>
    <mergeCell ref="AL580:AO580"/>
    <mergeCell ref="AP580:AW580"/>
    <mergeCell ref="AY580:BF580"/>
    <mergeCell ref="AE573:AK573"/>
    <mergeCell ref="AL573:AO573"/>
    <mergeCell ref="AP573:AW573"/>
    <mergeCell ref="AY573:BF573"/>
    <mergeCell ref="AE574:AK574"/>
    <mergeCell ref="AL574:AO574"/>
    <mergeCell ref="AP574:AW574"/>
    <mergeCell ref="AY574:BF574"/>
    <mergeCell ref="AE575:AK575"/>
    <mergeCell ref="AL575:AO575"/>
    <mergeCell ref="AP575:AW575"/>
    <mergeCell ref="AY575:BF575"/>
    <mergeCell ref="AE566:AK566"/>
    <mergeCell ref="AL566:AO566"/>
    <mergeCell ref="AP566:AW566"/>
    <mergeCell ref="AY566:BF566"/>
    <mergeCell ref="AE567:AK567"/>
    <mergeCell ref="AL567:AO567"/>
    <mergeCell ref="AP567:AW567"/>
    <mergeCell ref="AY567:BF567"/>
    <mergeCell ref="AE568:AK568"/>
    <mergeCell ref="AL568:AO568"/>
    <mergeCell ref="AP568:AW568"/>
    <mergeCell ref="AY568:BF568"/>
    <mergeCell ref="AE569:AK569"/>
    <mergeCell ref="AL569:AO569"/>
    <mergeCell ref="AP569:AW569"/>
    <mergeCell ref="AY569:BF569"/>
    <mergeCell ref="AE570:AK570"/>
    <mergeCell ref="AL570:AO570"/>
    <mergeCell ref="AP570:AW570"/>
    <mergeCell ref="AY570:BF570"/>
    <mergeCell ref="AY561:BF561"/>
    <mergeCell ref="AE562:AK562"/>
    <mergeCell ref="AL562:AO562"/>
    <mergeCell ref="AP562:AW562"/>
    <mergeCell ref="AY562:BF562"/>
    <mergeCell ref="AE563:AK563"/>
    <mergeCell ref="AL563:AO563"/>
    <mergeCell ref="AP563:AW563"/>
    <mergeCell ref="AY563:BF563"/>
    <mergeCell ref="AE564:AK564"/>
    <mergeCell ref="AL564:AO564"/>
    <mergeCell ref="AP564:AW564"/>
    <mergeCell ref="AY564:BF564"/>
    <mergeCell ref="AE565:AK565"/>
    <mergeCell ref="AL565:AO565"/>
    <mergeCell ref="AP565:AW565"/>
    <mergeCell ref="AY565:BF565"/>
    <mergeCell ref="A557:G557"/>
    <mergeCell ref="H557:N557"/>
    <mergeCell ref="AE557:AK557"/>
    <mergeCell ref="AL557:AO557"/>
    <mergeCell ref="AP557:BF557"/>
    <mergeCell ref="AE558:AK558"/>
    <mergeCell ref="AL558:AO558"/>
    <mergeCell ref="AP558:AW558"/>
    <mergeCell ref="AY558:BF558"/>
    <mergeCell ref="AE559:AK559"/>
    <mergeCell ref="AL559:AO559"/>
    <mergeCell ref="AP559:AW559"/>
    <mergeCell ref="AY559:BF559"/>
    <mergeCell ref="AE560:AK560"/>
    <mergeCell ref="AL560:AO560"/>
    <mergeCell ref="AP560:AW560"/>
    <mergeCell ref="AY560:BF560"/>
    <mergeCell ref="AE537:AK537"/>
    <mergeCell ref="AL537:AO537"/>
    <mergeCell ref="AP537:AW537"/>
    <mergeCell ref="AY537:BF537"/>
    <mergeCell ref="AE538:AK538"/>
    <mergeCell ref="AL538:AO538"/>
    <mergeCell ref="AP538:AW538"/>
    <mergeCell ref="AY538:BF538"/>
    <mergeCell ref="AE539:AK539"/>
    <mergeCell ref="AL539:AO539"/>
    <mergeCell ref="AP539:AW539"/>
    <mergeCell ref="AY539:BF539"/>
    <mergeCell ref="A540:G540"/>
    <mergeCell ref="I540:M540"/>
    <mergeCell ref="AL540:AO540"/>
    <mergeCell ref="AY540:BE540"/>
    <mergeCell ref="A541:G541"/>
    <mergeCell ref="H541:N541"/>
    <mergeCell ref="AL541:AO541"/>
    <mergeCell ref="AY541:BE541"/>
    <mergeCell ref="A535:G537"/>
    <mergeCell ref="H535:N539"/>
    <mergeCell ref="O535:AD537"/>
    <mergeCell ref="A538:G539"/>
    <mergeCell ref="O538:AD539"/>
    <mergeCell ref="O540:AD541"/>
    <mergeCell ref="AE540:AK541"/>
    <mergeCell ref="AP540:AW541"/>
    <mergeCell ref="AE532:AK532"/>
    <mergeCell ref="AL532:AO532"/>
    <mergeCell ref="AP532:AW532"/>
    <mergeCell ref="AY532:BF532"/>
    <mergeCell ref="AE533:AK533"/>
    <mergeCell ref="AL533:AO533"/>
    <mergeCell ref="AP533:AW533"/>
    <mergeCell ref="AY533:BF533"/>
    <mergeCell ref="AE534:AK534"/>
    <mergeCell ref="AL534:AO534"/>
    <mergeCell ref="AP534:AW534"/>
    <mergeCell ref="AY534:BF534"/>
    <mergeCell ref="AE535:AK535"/>
    <mergeCell ref="AL535:AO535"/>
    <mergeCell ref="AP535:AW535"/>
    <mergeCell ref="AY535:BF535"/>
    <mergeCell ref="AE536:AK536"/>
    <mergeCell ref="AL536:AO536"/>
    <mergeCell ref="AP536:AW536"/>
    <mergeCell ref="AY536:BF536"/>
    <mergeCell ref="AE527:AK527"/>
    <mergeCell ref="AL527:AO527"/>
    <mergeCell ref="AP527:AW527"/>
    <mergeCell ref="AY527:BF527"/>
    <mergeCell ref="AE528:AK528"/>
    <mergeCell ref="AL528:AO528"/>
    <mergeCell ref="AP528:AW528"/>
    <mergeCell ref="AY528:BF528"/>
    <mergeCell ref="AE529:AK529"/>
    <mergeCell ref="AL529:AO529"/>
    <mergeCell ref="AP529:AW529"/>
    <mergeCell ref="AY529:BF529"/>
    <mergeCell ref="AE530:AK530"/>
    <mergeCell ref="AL530:AO530"/>
    <mergeCell ref="AP530:AW530"/>
    <mergeCell ref="AY530:BF530"/>
    <mergeCell ref="AE531:AK531"/>
    <mergeCell ref="AL531:AO531"/>
    <mergeCell ref="AP531:AW531"/>
    <mergeCell ref="AY531:BF531"/>
    <mergeCell ref="AE522:AK522"/>
    <mergeCell ref="AL522:AO522"/>
    <mergeCell ref="AP522:AW522"/>
    <mergeCell ref="AY522:BF522"/>
    <mergeCell ref="AE523:AK523"/>
    <mergeCell ref="AL523:AO523"/>
    <mergeCell ref="AP523:AW523"/>
    <mergeCell ref="AY523:BF523"/>
    <mergeCell ref="AE524:AK524"/>
    <mergeCell ref="AL524:AO524"/>
    <mergeCell ref="AP524:AW524"/>
    <mergeCell ref="AY524:BF524"/>
    <mergeCell ref="AE525:AK525"/>
    <mergeCell ref="AL525:AO525"/>
    <mergeCell ref="AP525:AW525"/>
    <mergeCell ref="AY525:BF525"/>
    <mergeCell ref="AE526:AK526"/>
    <mergeCell ref="AL526:AO526"/>
    <mergeCell ref="AP526:AW526"/>
    <mergeCell ref="AY526:BF526"/>
    <mergeCell ref="AE517:AK517"/>
    <mergeCell ref="AL517:AO517"/>
    <mergeCell ref="AP517:AW517"/>
    <mergeCell ref="AY517:BF517"/>
    <mergeCell ref="AE518:AK518"/>
    <mergeCell ref="AL518:AO518"/>
    <mergeCell ref="AP518:AW518"/>
    <mergeCell ref="AY518:BF518"/>
    <mergeCell ref="AE519:AK519"/>
    <mergeCell ref="AL519:AO519"/>
    <mergeCell ref="AP519:AW519"/>
    <mergeCell ref="AY519:BF519"/>
    <mergeCell ref="AE520:AK520"/>
    <mergeCell ref="AL520:AO520"/>
    <mergeCell ref="AP520:AW520"/>
    <mergeCell ref="AY520:BF520"/>
    <mergeCell ref="AE521:AK521"/>
    <mergeCell ref="AL521:AO521"/>
    <mergeCell ref="AP521:AW521"/>
    <mergeCell ref="AY521:BF521"/>
    <mergeCell ref="AE512:AK512"/>
    <mergeCell ref="AL512:AO512"/>
    <mergeCell ref="AP512:AW512"/>
    <mergeCell ref="AY512:BF512"/>
    <mergeCell ref="AE513:AK513"/>
    <mergeCell ref="AL513:AO513"/>
    <mergeCell ref="AP513:AW513"/>
    <mergeCell ref="AY513:BF513"/>
    <mergeCell ref="AE514:AK514"/>
    <mergeCell ref="AL514:AO514"/>
    <mergeCell ref="AP514:AW514"/>
    <mergeCell ref="AY514:BF514"/>
    <mergeCell ref="AE515:AK515"/>
    <mergeCell ref="AL515:AO515"/>
    <mergeCell ref="AP515:AW515"/>
    <mergeCell ref="AY515:BF515"/>
    <mergeCell ref="AE516:AK516"/>
    <mergeCell ref="AL516:AO516"/>
    <mergeCell ref="AP516:AW516"/>
    <mergeCell ref="AY516:BF516"/>
    <mergeCell ref="AE507:AK507"/>
    <mergeCell ref="AL507:AO507"/>
    <mergeCell ref="AP507:AW507"/>
    <mergeCell ref="AY507:BF507"/>
    <mergeCell ref="AE508:AK508"/>
    <mergeCell ref="AL508:AO508"/>
    <mergeCell ref="AP508:AW508"/>
    <mergeCell ref="AY508:BF508"/>
    <mergeCell ref="AE509:AK509"/>
    <mergeCell ref="AL509:AO509"/>
    <mergeCell ref="AP509:AW509"/>
    <mergeCell ref="AY509:BF509"/>
    <mergeCell ref="AE510:AK510"/>
    <mergeCell ref="AL510:AO510"/>
    <mergeCell ref="AP510:AW510"/>
    <mergeCell ref="AY510:BF510"/>
    <mergeCell ref="AE511:AK511"/>
    <mergeCell ref="AL511:AO511"/>
    <mergeCell ref="AP511:AW511"/>
    <mergeCell ref="AY511:BF511"/>
    <mergeCell ref="AE502:AK502"/>
    <mergeCell ref="AL502:AO502"/>
    <mergeCell ref="AP502:AW502"/>
    <mergeCell ref="AY502:BF502"/>
    <mergeCell ref="AE503:AK503"/>
    <mergeCell ref="AL503:AO503"/>
    <mergeCell ref="AP503:AW503"/>
    <mergeCell ref="AY503:BF503"/>
    <mergeCell ref="AE504:AK504"/>
    <mergeCell ref="AL504:AO504"/>
    <mergeCell ref="AP504:AW504"/>
    <mergeCell ref="AY504:BF504"/>
    <mergeCell ref="AE505:AK505"/>
    <mergeCell ref="AL505:AO505"/>
    <mergeCell ref="AP505:AW505"/>
    <mergeCell ref="AY505:BF505"/>
    <mergeCell ref="AE506:AK506"/>
    <mergeCell ref="AL506:AO506"/>
    <mergeCell ref="AP506:AW506"/>
    <mergeCell ref="AY506:BF506"/>
    <mergeCell ref="AE497:AK497"/>
    <mergeCell ref="AL497:AO497"/>
    <mergeCell ref="AP497:AW497"/>
    <mergeCell ref="AY497:BF497"/>
    <mergeCell ref="AE498:AK498"/>
    <mergeCell ref="AL498:AO498"/>
    <mergeCell ref="AP498:AW498"/>
    <mergeCell ref="AY498:BF498"/>
    <mergeCell ref="AE499:AK499"/>
    <mergeCell ref="AL499:AO499"/>
    <mergeCell ref="AP499:AW499"/>
    <mergeCell ref="AY499:BF499"/>
    <mergeCell ref="AE500:AK500"/>
    <mergeCell ref="AL500:AO500"/>
    <mergeCell ref="AP500:AW500"/>
    <mergeCell ref="AY500:BF500"/>
    <mergeCell ref="AE501:AK501"/>
    <mergeCell ref="AL501:AO501"/>
    <mergeCell ref="AP501:AW501"/>
    <mergeCell ref="AY501:BF501"/>
    <mergeCell ref="AL492:AO492"/>
    <mergeCell ref="AP492:AW492"/>
    <mergeCell ref="AY492:BF492"/>
    <mergeCell ref="AE493:AK493"/>
    <mergeCell ref="AL493:AO493"/>
    <mergeCell ref="AP493:AW493"/>
    <mergeCell ref="AY493:BF493"/>
    <mergeCell ref="AE494:AK494"/>
    <mergeCell ref="AL494:AO494"/>
    <mergeCell ref="AP494:AW494"/>
    <mergeCell ref="AY494:BF494"/>
    <mergeCell ref="AE495:AK495"/>
    <mergeCell ref="AL495:AO495"/>
    <mergeCell ref="AP495:AW495"/>
    <mergeCell ref="AY495:BF495"/>
    <mergeCell ref="AE496:AK496"/>
    <mergeCell ref="AL496:AO496"/>
    <mergeCell ref="AP496:AW496"/>
    <mergeCell ref="AY496:BF496"/>
    <mergeCell ref="A473:G473"/>
    <mergeCell ref="H473:N473"/>
    <mergeCell ref="AL473:AO473"/>
    <mergeCell ref="AY473:BE473"/>
    <mergeCell ref="A489:G489"/>
    <mergeCell ref="H489:N489"/>
    <mergeCell ref="AE489:AK489"/>
    <mergeCell ref="AL489:AO489"/>
    <mergeCell ref="AP489:BF489"/>
    <mergeCell ref="AE490:AK490"/>
    <mergeCell ref="AL490:AO490"/>
    <mergeCell ref="AP490:AW490"/>
    <mergeCell ref="AY490:BF490"/>
    <mergeCell ref="AE491:AK491"/>
    <mergeCell ref="AL491:AO491"/>
    <mergeCell ref="AP491:AW491"/>
    <mergeCell ref="AY491:BF491"/>
    <mergeCell ref="O472:AD473"/>
    <mergeCell ref="AE472:AK473"/>
    <mergeCell ref="AP472:AW473"/>
    <mergeCell ref="N480:AU481"/>
    <mergeCell ref="A483:N485"/>
    <mergeCell ref="O483:BF485"/>
    <mergeCell ref="A486:N488"/>
    <mergeCell ref="O486:AD489"/>
    <mergeCell ref="AE486:BF488"/>
    <mergeCell ref="A490:G492"/>
    <mergeCell ref="H490:N494"/>
    <mergeCell ref="O490:AD492"/>
    <mergeCell ref="A493:G494"/>
    <mergeCell ref="O493:AD494"/>
    <mergeCell ref="AE492:AK492"/>
    <mergeCell ref="AE468:AK468"/>
    <mergeCell ref="AL468:AO468"/>
    <mergeCell ref="AP468:AW468"/>
    <mergeCell ref="AY468:BF468"/>
    <mergeCell ref="AE469:AK469"/>
    <mergeCell ref="AL469:AO469"/>
    <mergeCell ref="AP469:AW469"/>
    <mergeCell ref="AY469:BF469"/>
    <mergeCell ref="AE470:AK470"/>
    <mergeCell ref="AL470:AO470"/>
    <mergeCell ref="AP470:AW470"/>
    <mergeCell ref="AY470:BF470"/>
    <mergeCell ref="AE471:AK471"/>
    <mergeCell ref="AL471:AO471"/>
    <mergeCell ref="AP471:AW471"/>
    <mergeCell ref="AY471:BF471"/>
    <mergeCell ref="A472:G472"/>
    <mergeCell ref="I472:M472"/>
    <mergeCell ref="AL472:AO472"/>
    <mergeCell ref="AY472:BE472"/>
    <mergeCell ref="A467:G469"/>
    <mergeCell ref="H467:N471"/>
    <mergeCell ref="O467:AD469"/>
    <mergeCell ref="A470:G471"/>
    <mergeCell ref="O470:AD471"/>
    <mergeCell ref="AE463:AK463"/>
    <mergeCell ref="AL463:AO463"/>
    <mergeCell ref="AP463:AW463"/>
    <mergeCell ref="AY463:BF463"/>
    <mergeCell ref="AE464:AK464"/>
    <mergeCell ref="AL464:AO464"/>
    <mergeCell ref="AP464:AW464"/>
    <mergeCell ref="AY464:BF464"/>
    <mergeCell ref="AE465:AK465"/>
    <mergeCell ref="AL465:AO465"/>
    <mergeCell ref="AP465:AW465"/>
    <mergeCell ref="AY465:BF465"/>
    <mergeCell ref="AE466:AK466"/>
    <mergeCell ref="AL466:AO466"/>
    <mergeCell ref="AP466:AW466"/>
    <mergeCell ref="AY466:BF466"/>
    <mergeCell ref="AE467:AK467"/>
    <mergeCell ref="AL467:AO467"/>
    <mergeCell ref="AP467:AW467"/>
    <mergeCell ref="AY467:BF467"/>
    <mergeCell ref="AE458:AK458"/>
    <mergeCell ref="AL458:AO458"/>
    <mergeCell ref="AP458:AW458"/>
    <mergeCell ref="AY458:BF458"/>
    <mergeCell ref="AE459:AK459"/>
    <mergeCell ref="AL459:AO459"/>
    <mergeCell ref="AP459:AW459"/>
    <mergeCell ref="AY459:BF459"/>
    <mergeCell ref="AE460:AK460"/>
    <mergeCell ref="AL460:AO460"/>
    <mergeCell ref="AP460:AW460"/>
    <mergeCell ref="AY460:BF460"/>
    <mergeCell ref="AE461:AK461"/>
    <mergeCell ref="AL461:AO461"/>
    <mergeCell ref="AP461:AW461"/>
    <mergeCell ref="AY461:BF461"/>
    <mergeCell ref="AE462:AK462"/>
    <mergeCell ref="AL462:AO462"/>
    <mergeCell ref="AP462:AW462"/>
    <mergeCell ref="AY462:BF462"/>
    <mergeCell ref="AE453:AK453"/>
    <mergeCell ref="AL453:AO453"/>
    <mergeCell ref="AP453:AW453"/>
    <mergeCell ref="AY453:BF453"/>
    <mergeCell ref="AE454:AK454"/>
    <mergeCell ref="AL454:AO454"/>
    <mergeCell ref="AP454:AW454"/>
    <mergeCell ref="AY454:BF454"/>
    <mergeCell ref="AE455:AK455"/>
    <mergeCell ref="AL455:AO455"/>
    <mergeCell ref="AP455:AW455"/>
    <mergeCell ref="AY455:BF455"/>
    <mergeCell ref="AE456:AK456"/>
    <mergeCell ref="AL456:AO456"/>
    <mergeCell ref="AP456:AW456"/>
    <mergeCell ref="AY456:BF456"/>
    <mergeCell ref="AE457:AK457"/>
    <mergeCell ref="AL457:AO457"/>
    <mergeCell ref="AP457:AW457"/>
    <mergeCell ref="AY457:BF457"/>
    <mergeCell ref="AE448:AK448"/>
    <mergeCell ref="AL448:AO448"/>
    <mergeCell ref="AP448:AW448"/>
    <mergeCell ref="AY448:BF448"/>
    <mergeCell ref="AE449:AK449"/>
    <mergeCell ref="AL449:AO449"/>
    <mergeCell ref="AP449:AW449"/>
    <mergeCell ref="AY449:BF449"/>
    <mergeCell ref="AE450:AK450"/>
    <mergeCell ref="AL450:AO450"/>
    <mergeCell ref="AP450:AW450"/>
    <mergeCell ref="AY450:BF450"/>
    <mergeCell ref="AE451:AK451"/>
    <mergeCell ref="AL451:AO451"/>
    <mergeCell ref="AP451:AW451"/>
    <mergeCell ref="AY451:BF451"/>
    <mergeCell ref="AE452:AK452"/>
    <mergeCell ref="AL452:AO452"/>
    <mergeCell ref="AP452:AW452"/>
    <mergeCell ref="AY452:BF452"/>
    <mergeCell ref="AE443:AK443"/>
    <mergeCell ref="AL443:AO443"/>
    <mergeCell ref="AP443:AW443"/>
    <mergeCell ref="AY443:BF443"/>
    <mergeCell ref="AE444:AK444"/>
    <mergeCell ref="AL444:AO444"/>
    <mergeCell ref="AP444:AW444"/>
    <mergeCell ref="AY444:BF444"/>
    <mergeCell ref="AE445:AK445"/>
    <mergeCell ref="AL445:AO445"/>
    <mergeCell ref="AP445:AW445"/>
    <mergeCell ref="AY445:BF445"/>
    <mergeCell ref="AE446:AK446"/>
    <mergeCell ref="AL446:AO446"/>
    <mergeCell ref="AP446:AW446"/>
    <mergeCell ref="AY446:BF446"/>
    <mergeCell ref="AE447:AK447"/>
    <mergeCell ref="AL447:AO447"/>
    <mergeCell ref="AP447:AW447"/>
    <mergeCell ref="AY447:BF447"/>
    <mergeCell ref="AE438:AK438"/>
    <mergeCell ref="AL438:AO438"/>
    <mergeCell ref="AP438:AW438"/>
    <mergeCell ref="AY438:BF438"/>
    <mergeCell ref="AE439:AK439"/>
    <mergeCell ref="AL439:AO439"/>
    <mergeCell ref="AP439:AW439"/>
    <mergeCell ref="AY439:BF439"/>
    <mergeCell ref="AE440:AK440"/>
    <mergeCell ref="AL440:AO440"/>
    <mergeCell ref="AP440:AW440"/>
    <mergeCell ref="AY440:BF440"/>
    <mergeCell ref="AE441:AK441"/>
    <mergeCell ref="AL441:AO441"/>
    <mergeCell ref="AP441:AW441"/>
    <mergeCell ref="AY441:BF441"/>
    <mergeCell ref="AE442:AK442"/>
    <mergeCell ref="AL442:AO442"/>
    <mergeCell ref="AP442:AW442"/>
    <mergeCell ref="AY442:BF442"/>
    <mergeCell ref="AE433:AK433"/>
    <mergeCell ref="AL433:AO433"/>
    <mergeCell ref="AP433:AW433"/>
    <mergeCell ref="AY433:BF433"/>
    <mergeCell ref="AE434:AK434"/>
    <mergeCell ref="AL434:AO434"/>
    <mergeCell ref="AP434:AW434"/>
    <mergeCell ref="AY434:BF434"/>
    <mergeCell ref="AE435:AK435"/>
    <mergeCell ref="AL435:AO435"/>
    <mergeCell ref="AP435:AW435"/>
    <mergeCell ref="AY435:BF435"/>
    <mergeCell ref="AE436:AK436"/>
    <mergeCell ref="AL436:AO436"/>
    <mergeCell ref="AP436:AW436"/>
    <mergeCell ref="AY436:BF436"/>
    <mergeCell ref="AE437:AK437"/>
    <mergeCell ref="AL437:AO437"/>
    <mergeCell ref="AP437:AW437"/>
    <mergeCell ref="AY437:BF437"/>
    <mergeCell ref="AE428:AK428"/>
    <mergeCell ref="AL428:AO428"/>
    <mergeCell ref="AP428:AW428"/>
    <mergeCell ref="AY428:BF428"/>
    <mergeCell ref="AE429:AK429"/>
    <mergeCell ref="AL429:AO429"/>
    <mergeCell ref="AP429:AW429"/>
    <mergeCell ref="AY429:BF429"/>
    <mergeCell ref="AE430:AK430"/>
    <mergeCell ref="AL430:AO430"/>
    <mergeCell ref="AP430:AW430"/>
    <mergeCell ref="AY430:BF430"/>
    <mergeCell ref="AE431:AK431"/>
    <mergeCell ref="AL431:AO431"/>
    <mergeCell ref="AP431:AW431"/>
    <mergeCell ref="AY431:BF431"/>
    <mergeCell ref="AE432:AK432"/>
    <mergeCell ref="AL432:AO432"/>
    <mergeCell ref="AP432:AW432"/>
    <mergeCell ref="AY432:BF432"/>
    <mergeCell ref="AY423:BF423"/>
    <mergeCell ref="AE424:AK424"/>
    <mergeCell ref="AL424:AO424"/>
    <mergeCell ref="AP424:AW424"/>
    <mergeCell ref="AY424:BF424"/>
    <mergeCell ref="AE425:AK425"/>
    <mergeCell ref="AL425:AO425"/>
    <mergeCell ref="AP425:AW425"/>
    <mergeCell ref="AY425:BF425"/>
    <mergeCell ref="AE426:AK426"/>
    <mergeCell ref="AL426:AO426"/>
    <mergeCell ref="AP426:AW426"/>
    <mergeCell ref="AY426:BF426"/>
    <mergeCell ref="AE427:AK427"/>
    <mergeCell ref="AL427:AO427"/>
    <mergeCell ref="AP427:AW427"/>
    <mergeCell ref="AY427:BF427"/>
    <mergeCell ref="AE422:AK422"/>
    <mergeCell ref="AL422:AO422"/>
    <mergeCell ref="AP422:AW422"/>
    <mergeCell ref="AY422:BF422"/>
    <mergeCell ref="A422:G424"/>
    <mergeCell ref="H422:N426"/>
    <mergeCell ref="O422:AD424"/>
    <mergeCell ref="A425:G426"/>
    <mergeCell ref="O425:AD426"/>
    <mergeCell ref="AE399:AK399"/>
    <mergeCell ref="AL399:AO399"/>
    <mergeCell ref="AP399:AW399"/>
    <mergeCell ref="AY399:BF399"/>
    <mergeCell ref="AE400:AK400"/>
    <mergeCell ref="AL400:AO400"/>
    <mergeCell ref="AP400:AW400"/>
    <mergeCell ref="AY400:BF400"/>
    <mergeCell ref="AE401:AK401"/>
    <mergeCell ref="AL401:AO401"/>
    <mergeCell ref="AP401:AW401"/>
    <mergeCell ref="AY401:BF401"/>
    <mergeCell ref="AE402:AK402"/>
    <mergeCell ref="AL402:AO402"/>
    <mergeCell ref="AP402:AW402"/>
    <mergeCell ref="AY402:BF402"/>
    <mergeCell ref="AE403:AK403"/>
    <mergeCell ref="AL403:AO403"/>
    <mergeCell ref="AP403:AW403"/>
    <mergeCell ref="AY403:BF403"/>
    <mergeCell ref="AE423:AK423"/>
    <mergeCell ref="AL423:AO423"/>
    <mergeCell ref="AP423:AW423"/>
    <mergeCell ref="AE394:AK394"/>
    <mergeCell ref="AL394:AO394"/>
    <mergeCell ref="AP394:AW394"/>
    <mergeCell ref="AY394:BF394"/>
    <mergeCell ref="AE395:AK395"/>
    <mergeCell ref="AL395:AO395"/>
    <mergeCell ref="AP395:AW395"/>
    <mergeCell ref="AY395:BF395"/>
    <mergeCell ref="AE396:AK396"/>
    <mergeCell ref="AL396:AO396"/>
    <mergeCell ref="AP396:AW396"/>
    <mergeCell ref="AY396:BF396"/>
    <mergeCell ref="AE397:AK397"/>
    <mergeCell ref="AL397:AO397"/>
    <mergeCell ref="AP397:AW397"/>
    <mergeCell ref="AY397:BF397"/>
    <mergeCell ref="AE398:AK398"/>
    <mergeCell ref="AL398:AO398"/>
    <mergeCell ref="AP398:AW398"/>
    <mergeCell ref="AY398:BF398"/>
    <mergeCell ref="AE389:AK389"/>
    <mergeCell ref="AL389:AO389"/>
    <mergeCell ref="AP389:AW389"/>
    <mergeCell ref="AY389:BF389"/>
    <mergeCell ref="AE390:AK390"/>
    <mergeCell ref="AL390:AO390"/>
    <mergeCell ref="AP390:AW390"/>
    <mergeCell ref="AY390:BF390"/>
    <mergeCell ref="AE391:AK391"/>
    <mergeCell ref="AL391:AO391"/>
    <mergeCell ref="AP391:AW391"/>
    <mergeCell ref="AY391:BF391"/>
    <mergeCell ref="AE392:AK392"/>
    <mergeCell ref="AL392:AO392"/>
    <mergeCell ref="AP392:AW392"/>
    <mergeCell ref="AY392:BF392"/>
    <mergeCell ref="AE393:AK393"/>
    <mergeCell ref="AL393:AO393"/>
    <mergeCell ref="AP393:AW393"/>
    <mergeCell ref="AY393:BF393"/>
    <mergeCell ref="AE384:AK384"/>
    <mergeCell ref="AL384:AO384"/>
    <mergeCell ref="AP384:AW384"/>
    <mergeCell ref="AY384:BF384"/>
    <mergeCell ref="AE385:AK385"/>
    <mergeCell ref="AL385:AO385"/>
    <mergeCell ref="AP385:AW385"/>
    <mergeCell ref="AY385:BF385"/>
    <mergeCell ref="AE386:AK386"/>
    <mergeCell ref="AL386:AO386"/>
    <mergeCell ref="AP386:AW386"/>
    <mergeCell ref="AY386:BF386"/>
    <mergeCell ref="AE387:AK387"/>
    <mergeCell ref="AL387:AO387"/>
    <mergeCell ref="AP387:AW387"/>
    <mergeCell ref="AY387:BF387"/>
    <mergeCell ref="AE388:AK388"/>
    <mergeCell ref="AL388:AO388"/>
    <mergeCell ref="AP388:AW388"/>
    <mergeCell ref="AY388:BF388"/>
    <mergeCell ref="AE379:AK379"/>
    <mergeCell ref="AL379:AO379"/>
    <mergeCell ref="AP379:AW379"/>
    <mergeCell ref="AY379:BF379"/>
    <mergeCell ref="AE380:AK380"/>
    <mergeCell ref="AL380:AO380"/>
    <mergeCell ref="AP380:AW380"/>
    <mergeCell ref="AY380:BF380"/>
    <mergeCell ref="AE381:AK381"/>
    <mergeCell ref="AL381:AO381"/>
    <mergeCell ref="AP381:AW381"/>
    <mergeCell ref="AY381:BF381"/>
    <mergeCell ref="AE382:AK382"/>
    <mergeCell ref="AL382:AO382"/>
    <mergeCell ref="AP382:AW382"/>
    <mergeCell ref="AY382:BF382"/>
    <mergeCell ref="AE383:AK383"/>
    <mergeCell ref="AL383:AO383"/>
    <mergeCell ref="AP383:AW383"/>
    <mergeCell ref="AY383:BF383"/>
    <mergeCell ref="AE374:AK374"/>
    <mergeCell ref="AL374:AO374"/>
    <mergeCell ref="AP374:AW374"/>
    <mergeCell ref="AY374:BF374"/>
    <mergeCell ref="AE375:AK375"/>
    <mergeCell ref="AL375:AO375"/>
    <mergeCell ref="AP375:AW375"/>
    <mergeCell ref="AY375:BF375"/>
    <mergeCell ref="AE376:AK376"/>
    <mergeCell ref="AL376:AO376"/>
    <mergeCell ref="AP376:AW376"/>
    <mergeCell ref="AY376:BF376"/>
    <mergeCell ref="AE377:AK377"/>
    <mergeCell ref="AL377:AO377"/>
    <mergeCell ref="AP377:AW377"/>
    <mergeCell ref="AY377:BF377"/>
    <mergeCell ref="AE378:AK378"/>
    <mergeCell ref="AL378:AO378"/>
    <mergeCell ref="AP378:AW378"/>
    <mergeCell ref="AY378:BF378"/>
    <mergeCell ref="AE369:AK369"/>
    <mergeCell ref="AL369:AO369"/>
    <mergeCell ref="AP369:AW369"/>
    <mergeCell ref="AY369:BF369"/>
    <mergeCell ref="AE370:AK370"/>
    <mergeCell ref="AL370:AO370"/>
    <mergeCell ref="AP370:AW370"/>
    <mergeCell ref="AY370:BF370"/>
    <mergeCell ref="AE371:AK371"/>
    <mergeCell ref="AL371:AO371"/>
    <mergeCell ref="AP371:AW371"/>
    <mergeCell ref="AY371:BF371"/>
    <mergeCell ref="AE372:AK372"/>
    <mergeCell ref="AL372:AO372"/>
    <mergeCell ref="AP372:AW372"/>
    <mergeCell ref="AY372:BF372"/>
    <mergeCell ref="AE373:AK373"/>
    <mergeCell ref="AL373:AO373"/>
    <mergeCell ref="AP373:AW373"/>
    <mergeCell ref="AY373:BF373"/>
    <mergeCell ref="AE364:AK364"/>
    <mergeCell ref="AL364:AO364"/>
    <mergeCell ref="AP364:AW364"/>
    <mergeCell ref="AY364:BF364"/>
    <mergeCell ref="AE365:AK365"/>
    <mergeCell ref="AL365:AO365"/>
    <mergeCell ref="AP365:AW365"/>
    <mergeCell ref="AY365:BF365"/>
    <mergeCell ref="AE366:AK366"/>
    <mergeCell ref="AL366:AO366"/>
    <mergeCell ref="AP366:AW366"/>
    <mergeCell ref="AY366:BF366"/>
    <mergeCell ref="AE367:AK367"/>
    <mergeCell ref="AL367:AO367"/>
    <mergeCell ref="AP367:AW367"/>
    <mergeCell ref="AY367:BF367"/>
    <mergeCell ref="AE368:AK368"/>
    <mergeCell ref="AL368:AO368"/>
    <mergeCell ref="AP368:AW368"/>
    <mergeCell ref="AY368:BF368"/>
    <mergeCell ref="AE359:AK359"/>
    <mergeCell ref="AL359:AO359"/>
    <mergeCell ref="AP359:AW359"/>
    <mergeCell ref="AY359:BF359"/>
    <mergeCell ref="AE360:AK360"/>
    <mergeCell ref="AL360:AO360"/>
    <mergeCell ref="AP360:AW360"/>
    <mergeCell ref="AY360:BF360"/>
    <mergeCell ref="AE361:AK361"/>
    <mergeCell ref="AL361:AO361"/>
    <mergeCell ref="AP361:AW361"/>
    <mergeCell ref="AY361:BF361"/>
    <mergeCell ref="AE362:AK362"/>
    <mergeCell ref="AL362:AO362"/>
    <mergeCell ref="AP362:AW362"/>
    <mergeCell ref="AY362:BF362"/>
    <mergeCell ref="AE363:AK363"/>
    <mergeCell ref="AL363:AO363"/>
    <mergeCell ref="AP363:AW363"/>
    <mergeCell ref="AY363:BF363"/>
    <mergeCell ref="AE354:AK354"/>
    <mergeCell ref="AL354:AO354"/>
    <mergeCell ref="AP354:AW354"/>
    <mergeCell ref="AY354:BF354"/>
    <mergeCell ref="AE355:AK355"/>
    <mergeCell ref="AL355:AO355"/>
    <mergeCell ref="AP355:AW355"/>
    <mergeCell ref="AY355:BF355"/>
    <mergeCell ref="AE356:AK356"/>
    <mergeCell ref="AL356:AO356"/>
    <mergeCell ref="AP356:AW356"/>
    <mergeCell ref="AY356:BF356"/>
    <mergeCell ref="AE357:AK357"/>
    <mergeCell ref="AL357:AO357"/>
    <mergeCell ref="AP357:AW357"/>
    <mergeCell ref="AY357:BF357"/>
    <mergeCell ref="AE358:AK358"/>
    <mergeCell ref="AL358:AO358"/>
    <mergeCell ref="AP358:AW358"/>
    <mergeCell ref="AY358:BF358"/>
    <mergeCell ref="AL334:AO334"/>
    <mergeCell ref="AP334:AW334"/>
    <mergeCell ref="AY334:BF334"/>
    <mergeCell ref="AE335:AK335"/>
    <mergeCell ref="AL335:AO335"/>
    <mergeCell ref="AP335:AW335"/>
    <mergeCell ref="AY335:BF335"/>
    <mergeCell ref="A336:G336"/>
    <mergeCell ref="I336:M336"/>
    <mergeCell ref="AL336:AO336"/>
    <mergeCell ref="AY336:BE336"/>
    <mergeCell ref="A337:G337"/>
    <mergeCell ref="H337:N337"/>
    <mergeCell ref="AL337:AO337"/>
    <mergeCell ref="AY337:BE337"/>
    <mergeCell ref="A353:G353"/>
    <mergeCell ref="H353:N353"/>
    <mergeCell ref="AE353:AK353"/>
    <mergeCell ref="AL353:AO353"/>
    <mergeCell ref="AP353:BF353"/>
    <mergeCell ref="AP336:AW337"/>
    <mergeCell ref="N344:AU345"/>
    <mergeCell ref="A347:N349"/>
    <mergeCell ref="O347:BF349"/>
    <mergeCell ref="A350:N352"/>
    <mergeCell ref="O350:AD353"/>
    <mergeCell ref="AE350:BF352"/>
    <mergeCell ref="AL329:AO329"/>
    <mergeCell ref="AP329:AW329"/>
    <mergeCell ref="AY329:BF329"/>
    <mergeCell ref="AE330:AK330"/>
    <mergeCell ref="AL330:AO330"/>
    <mergeCell ref="AP330:AW330"/>
    <mergeCell ref="AY330:BF330"/>
    <mergeCell ref="AE331:AK331"/>
    <mergeCell ref="AL331:AO331"/>
    <mergeCell ref="AP331:AW331"/>
    <mergeCell ref="AY331:BF331"/>
    <mergeCell ref="AE332:AK332"/>
    <mergeCell ref="AL332:AO332"/>
    <mergeCell ref="AP332:AW332"/>
    <mergeCell ref="AY332:BF332"/>
    <mergeCell ref="AE333:AK333"/>
    <mergeCell ref="AL333:AO333"/>
    <mergeCell ref="AP333:AW333"/>
    <mergeCell ref="AY333:BF333"/>
    <mergeCell ref="AL324:AO324"/>
    <mergeCell ref="AP324:AW324"/>
    <mergeCell ref="AY324:BF324"/>
    <mergeCell ref="AE325:AK325"/>
    <mergeCell ref="AL325:AO325"/>
    <mergeCell ref="AP325:AW325"/>
    <mergeCell ref="AY325:BF325"/>
    <mergeCell ref="AE326:AK326"/>
    <mergeCell ref="AL326:AO326"/>
    <mergeCell ref="AP326:AW326"/>
    <mergeCell ref="AY326:BF326"/>
    <mergeCell ref="AE327:AK327"/>
    <mergeCell ref="AL327:AO327"/>
    <mergeCell ref="AP327:AW327"/>
    <mergeCell ref="AY327:BF327"/>
    <mergeCell ref="AE328:AK328"/>
    <mergeCell ref="AL328:AO328"/>
    <mergeCell ref="AP328:AW328"/>
    <mergeCell ref="AY328:BF328"/>
    <mergeCell ref="AE319:AK319"/>
    <mergeCell ref="AL319:AO319"/>
    <mergeCell ref="AP319:AW319"/>
    <mergeCell ref="AY319:BF319"/>
    <mergeCell ref="AE320:AK320"/>
    <mergeCell ref="AL320:AO320"/>
    <mergeCell ref="AP320:AW320"/>
    <mergeCell ref="AY320:BF320"/>
    <mergeCell ref="AE321:AK321"/>
    <mergeCell ref="AL321:AO321"/>
    <mergeCell ref="AP321:AW321"/>
    <mergeCell ref="AY321:BF321"/>
    <mergeCell ref="AE322:AK322"/>
    <mergeCell ref="AL322:AO322"/>
    <mergeCell ref="AP322:AW322"/>
    <mergeCell ref="AY322:BF322"/>
    <mergeCell ref="AE323:AK323"/>
    <mergeCell ref="AL323:AO323"/>
    <mergeCell ref="AP323:AW323"/>
    <mergeCell ref="AY323:BF323"/>
    <mergeCell ref="AE314:AK314"/>
    <mergeCell ref="AL314:AO314"/>
    <mergeCell ref="AP314:AW314"/>
    <mergeCell ref="AY314:BF314"/>
    <mergeCell ref="AE315:AK315"/>
    <mergeCell ref="AL315:AO315"/>
    <mergeCell ref="AP315:AW315"/>
    <mergeCell ref="AY315:BF315"/>
    <mergeCell ref="AE316:AK316"/>
    <mergeCell ref="AL316:AO316"/>
    <mergeCell ref="AP316:AW316"/>
    <mergeCell ref="AY316:BF316"/>
    <mergeCell ref="AE317:AK317"/>
    <mergeCell ref="AL317:AO317"/>
    <mergeCell ref="AP317:AW317"/>
    <mergeCell ref="AY317:BF317"/>
    <mergeCell ref="AE318:AK318"/>
    <mergeCell ref="AL318:AO318"/>
    <mergeCell ref="AP318:AW318"/>
    <mergeCell ref="AY318:BF318"/>
    <mergeCell ref="AE309:AK309"/>
    <mergeCell ref="AL309:AO309"/>
    <mergeCell ref="AP309:AW309"/>
    <mergeCell ref="AY309:BF309"/>
    <mergeCell ref="AE310:AK310"/>
    <mergeCell ref="AL310:AO310"/>
    <mergeCell ref="AP310:AW310"/>
    <mergeCell ref="AY310:BF310"/>
    <mergeCell ref="AE311:AK311"/>
    <mergeCell ref="AL311:AO311"/>
    <mergeCell ref="AP311:AW311"/>
    <mergeCell ref="AY311:BF311"/>
    <mergeCell ref="AE312:AK312"/>
    <mergeCell ref="AL312:AO312"/>
    <mergeCell ref="AP312:AW312"/>
    <mergeCell ref="AY312:BF312"/>
    <mergeCell ref="AE313:AK313"/>
    <mergeCell ref="AL313:AO313"/>
    <mergeCell ref="AP313:AW313"/>
    <mergeCell ref="AY313:BF313"/>
    <mergeCell ref="AE304:AK304"/>
    <mergeCell ref="AL304:AO304"/>
    <mergeCell ref="AP304:AW304"/>
    <mergeCell ref="AY304:BF304"/>
    <mergeCell ref="AE305:AK305"/>
    <mergeCell ref="AL305:AO305"/>
    <mergeCell ref="AP305:AW305"/>
    <mergeCell ref="AY305:BF305"/>
    <mergeCell ref="AE306:AK306"/>
    <mergeCell ref="AL306:AO306"/>
    <mergeCell ref="AP306:AW306"/>
    <mergeCell ref="AY306:BF306"/>
    <mergeCell ref="AE307:AK307"/>
    <mergeCell ref="AL307:AO307"/>
    <mergeCell ref="AP307:AW307"/>
    <mergeCell ref="AY307:BF307"/>
    <mergeCell ref="AE308:AK308"/>
    <mergeCell ref="AL308:AO308"/>
    <mergeCell ref="AP308:AW308"/>
    <mergeCell ref="AY308:BF308"/>
    <mergeCell ref="AE301:AK301"/>
    <mergeCell ref="AL301:AO301"/>
    <mergeCell ref="AP301:AW301"/>
    <mergeCell ref="AY301:BF301"/>
    <mergeCell ref="AE302:AK302"/>
    <mergeCell ref="AL302:AO302"/>
    <mergeCell ref="AP302:AW302"/>
    <mergeCell ref="AY302:BF302"/>
    <mergeCell ref="AE303:AK303"/>
    <mergeCell ref="AL303:AO303"/>
    <mergeCell ref="AP303:AW303"/>
    <mergeCell ref="AY303:BF303"/>
    <mergeCell ref="AE294:AK294"/>
    <mergeCell ref="AL294:AO294"/>
    <mergeCell ref="AP294:AW294"/>
    <mergeCell ref="AY294:BF294"/>
    <mergeCell ref="AE295:AK295"/>
    <mergeCell ref="AL295:AO295"/>
    <mergeCell ref="AP295:AW295"/>
    <mergeCell ref="AY295:BF295"/>
    <mergeCell ref="AE296:AK296"/>
    <mergeCell ref="AL296:AO296"/>
    <mergeCell ref="AP296:AW296"/>
    <mergeCell ref="AY296:BF296"/>
    <mergeCell ref="AE297:AK297"/>
    <mergeCell ref="AL297:AO297"/>
    <mergeCell ref="AP297:AW297"/>
    <mergeCell ref="AY297:BF297"/>
    <mergeCell ref="AE298:AK298"/>
    <mergeCell ref="AL298:AO298"/>
    <mergeCell ref="AP298:AW298"/>
    <mergeCell ref="AY298:BF298"/>
    <mergeCell ref="AY289:BF289"/>
    <mergeCell ref="AE290:AK290"/>
    <mergeCell ref="AL290:AO290"/>
    <mergeCell ref="AP290:AW290"/>
    <mergeCell ref="AY290:BF290"/>
    <mergeCell ref="AE291:AK291"/>
    <mergeCell ref="AL291:AO291"/>
    <mergeCell ref="AP291:AW291"/>
    <mergeCell ref="AY291:BF291"/>
    <mergeCell ref="AE292:AK292"/>
    <mergeCell ref="AL292:AO292"/>
    <mergeCell ref="AP292:AW292"/>
    <mergeCell ref="AY292:BF292"/>
    <mergeCell ref="AE293:AK293"/>
    <mergeCell ref="AL293:AO293"/>
    <mergeCell ref="AP293:AW293"/>
    <mergeCell ref="AY293:BF293"/>
    <mergeCell ref="A285:G285"/>
    <mergeCell ref="H285:N285"/>
    <mergeCell ref="AE285:AK285"/>
    <mergeCell ref="AL285:AO285"/>
    <mergeCell ref="AP285:BF285"/>
    <mergeCell ref="AE286:AK286"/>
    <mergeCell ref="AL286:AO286"/>
    <mergeCell ref="AP286:AW286"/>
    <mergeCell ref="AY286:BF286"/>
    <mergeCell ref="AE287:AK287"/>
    <mergeCell ref="AL287:AO287"/>
    <mergeCell ref="AP287:AW287"/>
    <mergeCell ref="AY287:BF287"/>
    <mergeCell ref="AE288:AK288"/>
    <mergeCell ref="AL288:AO288"/>
    <mergeCell ref="AP288:AW288"/>
    <mergeCell ref="AY288:BF288"/>
    <mergeCell ref="AE265:AK265"/>
    <mergeCell ref="AL265:AO265"/>
    <mergeCell ref="AP265:AW265"/>
    <mergeCell ref="AY265:BF265"/>
    <mergeCell ref="AE266:AK266"/>
    <mergeCell ref="AL266:AO266"/>
    <mergeCell ref="AP266:AW266"/>
    <mergeCell ref="AY266:BF266"/>
    <mergeCell ref="AE267:AK267"/>
    <mergeCell ref="AL267:AO267"/>
    <mergeCell ref="AP267:AW267"/>
    <mergeCell ref="AY267:BF267"/>
    <mergeCell ref="A268:G268"/>
    <mergeCell ref="I268:M268"/>
    <mergeCell ref="AL268:AO268"/>
    <mergeCell ref="AY268:BE268"/>
    <mergeCell ref="A269:G269"/>
    <mergeCell ref="H269:N269"/>
    <mergeCell ref="AL269:AO269"/>
    <mergeCell ref="AY269:BE269"/>
    <mergeCell ref="A263:G265"/>
    <mergeCell ref="H263:N267"/>
    <mergeCell ref="O263:AD265"/>
    <mergeCell ref="A266:G267"/>
    <mergeCell ref="O266:AD267"/>
    <mergeCell ref="O268:AD269"/>
    <mergeCell ref="AE268:AK269"/>
    <mergeCell ref="AP268:AW269"/>
    <mergeCell ref="AE260:AK260"/>
    <mergeCell ref="AL260:AO260"/>
    <mergeCell ref="AP260:AW260"/>
    <mergeCell ref="AY260:BF260"/>
    <mergeCell ref="AE261:AK261"/>
    <mergeCell ref="AL261:AO261"/>
    <mergeCell ref="AP261:AW261"/>
    <mergeCell ref="AY261:BF261"/>
    <mergeCell ref="AE262:AK262"/>
    <mergeCell ref="AL262:AO262"/>
    <mergeCell ref="AP262:AW262"/>
    <mergeCell ref="AY262:BF262"/>
    <mergeCell ref="AE263:AK263"/>
    <mergeCell ref="AL263:AO263"/>
    <mergeCell ref="AP263:AW263"/>
    <mergeCell ref="AY263:BF263"/>
    <mergeCell ref="AE264:AK264"/>
    <mergeCell ref="AL264:AO264"/>
    <mergeCell ref="AP264:AW264"/>
    <mergeCell ref="AY264:BF264"/>
    <mergeCell ref="AE255:AK255"/>
    <mergeCell ref="AL255:AO255"/>
    <mergeCell ref="AP255:AW255"/>
    <mergeCell ref="AY255:BF255"/>
    <mergeCell ref="AE256:AK256"/>
    <mergeCell ref="AL256:AO256"/>
    <mergeCell ref="AP256:AW256"/>
    <mergeCell ref="AY256:BF256"/>
    <mergeCell ref="AE257:AK257"/>
    <mergeCell ref="AL257:AO257"/>
    <mergeCell ref="AP257:AW257"/>
    <mergeCell ref="AY257:BF257"/>
    <mergeCell ref="AE258:AK258"/>
    <mergeCell ref="AL258:AO258"/>
    <mergeCell ref="AP258:AW258"/>
    <mergeCell ref="AY258:BF258"/>
    <mergeCell ref="AE259:AK259"/>
    <mergeCell ref="AL259:AO259"/>
    <mergeCell ref="AP259:AW259"/>
    <mergeCell ref="AY259:BF259"/>
    <mergeCell ref="AE250:AK250"/>
    <mergeCell ref="AL250:AO250"/>
    <mergeCell ref="AP250:AW250"/>
    <mergeCell ref="AY250:BF250"/>
    <mergeCell ref="AE251:AK251"/>
    <mergeCell ref="AL251:AO251"/>
    <mergeCell ref="AP251:AW251"/>
    <mergeCell ref="AY251:BF251"/>
    <mergeCell ref="AE252:AK252"/>
    <mergeCell ref="AL252:AO252"/>
    <mergeCell ref="AP252:AW252"/>
    <mergeCell ref="AY252:BF252"/>
    <mergeCell ref="AE253:AK253"/>
    <mergeCell ref="AL253:AO253"/>
    <mergeCell ref="AP253:AW253"/>
    <mergeCell ref="AY253:BF253"/>
    <mergeCell ref="AE254:AK254"/>
    <mergeCell ref="AL254:AO254"/>
    <mergeCell ref="AP254:AW254"/>
    <mergeCell ref="AY254:BF254"/>
    <mergeCell ref="AE245:AK245"/>
    <mergeCell ref="AL245:AO245"/>
    <mergeCell ref="AP245:AW245"/>
    <mergeCell ref="AY245:BF245"/>
    <mergeCell ref="AE246:AK246"/>
    <mergeCell ref="AL246:AO246"/>
    <mergeCell ref="AP246:AW246"/>
    <mergeCell ref="AY246:BF246"/>
    <mergeCell ref="AE247:AK247"/>
    <mergeCell ref="AL247:AO247"/>
    <mergeCell ref="AP247:AW247"/>
    <mergeCell ref="AY247:BF247"/>
    <mergeCell ref="AE248:AK248"/>
    <mergeCell ref="AL248:AO248"/>
    <mergeCell ref="AP248:AW248"/>
    <mergeCell ref="AY248:BF248"/>
    <mergeCell ref="AE249:AK249"/>
    <mergeCell ref="AL249:AO249"/>
    <mergeCell ref="AP249:AW249"/>
    <mergeCell ref="AY249:BF249"/>
    <mergeCell ref="AE240:AK240"/>
    <mergeCell ref="AL240:AO240"/>
    <mergeCell ref="AP240:AW240"/>
    <mergeCell ref="AY240:BF240"/>
    <mergeCell ref="AE241:AK241"/>
    <mergeCell ref="AL241:AO241"/>
    <mergeCell ref="AP241:AW241"/>
    <mergeCell ref="AY241:BF241"/>
    <mergeCell ref="AE242:AK242"/>
    <mergeCell ref="AL242:AO242"/>
    <mergeCell ref="AP242:AW242"/>
    <mergeCell ref="AY242:BF242"/>
    <mergeCell ref="AE243:AK243"/>
    <mergeCell ref="AL243:AO243"/>
    <mergeCell ref="AP243:AW243"/>
    <mergeCell ref="AY243:BF243"/>
    <mergeCell ref="AE244:AK244"/>
    <mergeCell ref="AL244:AO244"/>
    <mergeCell ref="AP244:AW244"/>
    <mergeCell ref="AY244:BF244"/>
    <mergeCell ref="AE235:AK235"/>
    <mergeCell ref="AL235:AO235"/>
    <mergeCell ref="AP235:AW235"/>
    <mergeCell ref="AY235:BF235"/>
    <mergeCell ref="AE236:AK236"/>
    <mergeCell ref="AL236:AO236"/>
    <mergeCell ref="AP236:AW236"/>
    <mergeCell ref="AY236:BF236"/>
    <mergeCell ref="AE237:AK237"/>
    <mergeCell ref="AL237:AO237"/>
    <mergeCell ref="AP237:AW237"/>
    <mergeCell ref="AY237:BF237"/>
    <mergeCell ref="AE238:AK238"/>
    <mergeCell ref="AL238:AO238"/>
    <mergeCell ref="AP238:AW238"/>
    <mergeCell ref="AY238:BF238"/>
    <mergeCell ref="AE239:AK239"/>
    <mergeCell ref="AL239:AO239"/>
    <mergeCell ref="AP239:AW239"/>
    <mergeCell ref="AY239:BF239"/>
    <mergeCell ref="AE230:AK230"/>
    <mergeCell ref="AL230:AO230"/>
    <mergeCell ref="AP230:AW230"/>
    <mergeCell ref="AY230:BF230"/>
    <mergeCell ref="AE231:AK231"/>
    <mergeCell ref="AL231:AO231"/>
    <mergeCell ref="AP231:AW231"/>
    <mergeCell ref="AY231:BF231"/>
    <mergeCell ref="AE232:AK232"/>
    <mergeCell ref="AL232:AO232"/>
    <mergeCell ref="AP232:AW232"/>
    <mergeCell ref="AY232:BF232"/>
    <mergeCell ref="AE233:AK233"/>
    <mergeCell ref="AL233:AO233"/>
    <mergeCell ref="AP233:AW233"/>
    <mergeCell ref="AY233:BF233"/>
    <mergeCell ref="AE234:AK234"/>
    <mergeCell ref="AL234:AO234"/>
    <mergeCell ref="AP234:AW234"/>
    <mergeCell ref="AY234:BF234"/>
    <mergeCell ref="AE225:AK225"/>
    <mergeCell ref="AL225:AO225"/>
    <mergeCell ref="AP225:AW225"/>
    <mergeCell ref="AY225:BF225"/>
    <mergeCell ref="AE226:AK226"/>
    <mergeCell ref="AL226:AO226"/>
    <mergeCell ref="AP226:AW226"/>
    <mergeCell ref="AY226:BF226"/>
    <mergeCell ref="AE227:AK227"/>
    <mergeCell ref="AL227:AO227"/>
    <mergeCell ref="AP227:AW227"/>
    <mergeCell ref="AY227:BF227"/>
    <mergeCell ref="AE228:AK228"/>
    <mergeCell ref="AL228:AO228"/>
    <mergeCell ref="AP228:AW228"/>
    <mergeCell ref="AY228:BF228"/>
    <mergeCell ref="AE229:AK229"/>
    <mergeCell ref="AL229:AO229"/>
    <mergeCell ref="AP229:AW229"/>
    <mergeCell ref="AY229:BF229"/>
    <mergeCell ref="AL220:AO220"/>
    <mergeCell ref="AP220:AW220"/>
    <mergeCell ref="AY220:BF220"/>
    <mergeCell ref="AE221:AK221"/>
    <mergeCell ref="AL221:AO221"/>
    <mergeCell ref="AP221:AW221"/>
    <mergeCell ref="AY221:BF221"/>
    <mergeCell ref="AE222:AK222"/>
    <mergeCell ref="AL222:AO222"/>
    <mergeCell ref="AP222:AW222"/>
    <mergeCell ref="AY222:BF222"/>
    <mergeCell ref="AE223:AK223"/>
    <mergeCell ref="AL223:AO223"/>
    <mergeCell ref="AP223:AW223"/>
    <mergeCell ref="AY223:BF223"/>
    <mergeCell ref="AE224:AK224"/>
    <mergeCell ref="AL224:AO224"/>
    <mergeCell ref="AP224:AW224"/>
    <mergeCell ref="AY224:BF224"/>
    <mergeCell ref="A201:G201"/>
    <mergeCell ref="H201:N201"/>
    <mergeCell ref="AL201:AO201"/>
    <mergeCell ref="AY201:BE201"/>
    <mergeCell ref="A217:G217"/>
    <mergeCell ref="H217:N217"/>
    <mergeCell ref="AE217:AK217"/>
    <mergeCell ref="AL217:AO217"/>
    <mergeCell ref="AP217:BF217"/>
    <mergeCell ref="AE218:AK218"/>
    <mergeCell ref="AL218:AO218"/>
    <mergeCell ref="AP218:AW218"/>
    <mergeCell ref="AY218:BF218"/>
    <mergeCell ref="AE219:AK219"/>
    <mergeCell ref="AL219:AO219"/>
    <mergeCell ref="AP219:AW219"/>
    <mergeCell ref="AY219:BF219"/>
    <mergeCell ref="O200:AD201"/>
    <mergeCell ref="AE200:AK201"/>
    <mergeCell ref="AP200:AW201"/>
    <mergeCell ref="N208:AU209"/>
    <mergeCell ref="A211:N213"/>
    <mergeCell ref="O211:BF213"/>
    <mergeCell ref="A214:N216"/>
    <mergeCell ref="O214:AD217"/>
    <mergeCell ref="AE214:BF216"/>
    <mergeCell ref="A218:G220"/>
    <mergeCell ref="H218:N222"/>
    <mergeCell ref="O218:AD220"/>
    <mergeCell ref="A221:G222"/>
    <mergeCell ref="O221:AD222"/>
    <mergeCell ref="AE220:AK220"/>
    <mergeCell ref="AE196:AK196"/>
    <mergeCell ref="AL196:AO196"/>
    <mergeCell ref="AP196:AW196"/>
    <mergeCell ref="AY196:BF196"/>
    <mergeCell ref="AE197:AK197"/>
    <mergeCell ref="AL197:AO197"/>
    <mergeCell ref="AP197:AW197"/>
    <mergeCell ref="AY197:BF197"/>
    <mergeCell ref="AE198:AK198"/>
    <mergeCell ref="AL198:AO198"/>
    <mergeCell ref="AP198:AW198"/>
    <mergeCell ref="AY198:BF198"/>
    <mergeCell ref="AE199:AK199"/>
    <mergeCell ref="AL199:AO199"/>
    <mergeCell ref="AP199:AW199"/>
    <mergeCell ref="AY199:BF199"/>
    <mergeCell ref="A200:G200"/>
    <mergeCell ref="I200:M200"/>
    <mergeCell ref="AL200:AO200"/>
    <mergeCell ref="AY200:BE200"/>
    <mergeCell ref="A195:G197"/>
    <mergeCell ref="H195:N199"/>
    <mergeCell ref="O195:AD197"/>
    <mergeCell ref="A198:G199"/>
    <mergeCell ref="O198:AD199"/>
    <mergeCell ref="AE191:AK191"/>
    <mergeCell ref="AL191:AO191"/>
    <mergeCell ref="AP191:AW191"/>
    <mergeCell ref="AY191:BF191"/>
    <mergeCell ref="AE192:AK192"/>
    <mergeCell ref="AL192:AO192"/>
    <mergeCell ref="AP192:AW192"/>
    <mergeCell ref="AY192:BF192"/>
    <mergeCell ref="AE193:AK193"/>
    <mergeCell ref="AL193:AO193"/>
    <mergeCell ref="AP193:AW193"/>
    <mergeCell ref="AY193:BF193"/>
    <mergeCell ref="AE194:AK194"/>
    <mergeCell ref="AL194:AO194"/>
    <mergeCell ref="AP194:AW194"/>
    <mergeCell ref="AY194:BF194"/>
    <mergeCell ref="AE195:AK195"/>
    <mergeCell ref="AL195:AO195"/>
    <mergeCell ref="AP195:AW195"/>
    <mergeCell ref="AY195:BF195"/>
    <mergeCell ref="AE186:AK186"/>
    <mergeCell ref="AL186:AO186"/>
    <mergeCell ref="AP186:AW186"/>
    <mergeCell ref="AY186:BF186"/>
    <mergeCell ref="AE187:AK187"/>
    <mergeCell ref="AL187:AO187"/>
    <mergeCell ref="AP187:AW187"/>
    <mergeCell ref="AY187:BF187"/>
    <mergeCell ref="AE188:AK188"/>
    <mergeCell ref="AL188:AO188"/>
    <mergeCell ref="AP188:AW188"/>
    <mergeCell ref="AY188:BF188"/>
    <mergeCell ref="AE189:AK189"/>
    <mergeCell ref="AL189:AO189"/>
    <mergeCell ref="AP189:AW189"/>
    <mergeCell ref="AY189:BF189"/>
    <mergeCell ref="AE190:AK190"/>
    <mergeCell ref="AL190:AO190"/>
    <mergeCell ref="AP190:AW190"/>
    <mergeCell ref="AY190:BF190"/>
    <mergeCell ref="AE181:AK181"/>
    <mergeCell ref="AL181:AO181"/>
    <mergeCell ref="AP181:AW181"/>
    <mergeCell ref="AY181:BF181"/>
    <mergeCell ref="AE182:AK182"/>
    <mergeCell ref="AL182:AO182"/>
    <mergeCell ref="AP182:AW182"/>
    <mergeCell ref="AY182:BF182"/>
    <mergeCell ref="AE183:AK183"/>
    <mergeCell ref="AL183:AO183"/>
    <mergeCell ref="AP183:AW183"/>
    <mergeCell ref="AY183:BF183"/>
    <mergeCell ref="AE184:AK184"/>
    <mergeCell ref="AL184:AO184"/>
    <mergeCell ref="AP184:AW184"/>
    <mergeCell ref="AY184:BF184"/>
    <mergeCell ref="AE185:AK185"/>
    <mergeCell ref="AL185:AO185"/>
    <mergeCell ref="AP185:AW185"/>
    <mergeCell ref="AY185:BF185"/>
    <mergeCell ref="AE176:AK176"/>
    <mergeCell ref="AL176:AO176"/>
    <mergeCell ref="AP176:AW176"/>
    <mergeCell ref="AY176:BF176"/>
    <mergeCell ref="AE177:AK177"/>
    <mergeCell ref="AL177:AO177"/>
    <mergeCell ref="AP177:AW177"/>
    <mergeCell ref="AY177:BF177"/>
    <mergeCell ref="AE178:AK178"/>
    <mergeCell ref="AL178:AO178"/>
    <mergeCell ref="AP178:AW178"/>
    <mergeCell ref="AY178:BF178"/>
    <mergeCell ref="AE179:AK179"/>
    <mergeCell ref="AL179:AO179"/>
    <mergeCell ref="AP179:AW179"/>
    <mergeCell ref="AY179:BF179"/>
    <mergeCell ref="AE180:AK180"/>
    <mergeCell ref="AL180:AO180"/>
    <mergeCell ref="AP180:AW180"/>
    <mergeCell ref="AY180:BF180"/>
    <mergeCell ref="AE171:AK171"/>
    <mergeCell ref="AL171:AO171"/>
    <mergeCell ref="AP171:AW171"/>
    <mergeCell ref="AY171:BF171"/>
    <mergeCell ref="AE172:AK172"/>
    <mergeCell ref="AL172:AO172"/>
    <mergeCell ref="AP172:AW172"/>
    <mergeCell ref="AY172:BF172"/>
    <mergeCell ref="AE173:AK173"/>
    <mergeCell ref="AL173:AO173"/>
    <mergeCell ref="AP173:AW173"/>
    <mergeCell ref="AY173:BF173"/>
    <mergeCell ref="AE174:AK174"/>
    <mergeCell ref="AL174:AO174"/>
    <mergeCell ref="AP174:AW174"/>
    <mergeCell ref="AY174:BF174"/>
    <mergeCell ref="AE175:AK175"/>
    <mergeCell ref="AL175:AO175"/>
    <mergeCell ref="AP175:AW175"/>
    <mergeCell ref="AY175:BF175"/>
    <mergeCell ref="AE166:AK166"/>
    <mergeCell ref="AL166:AO166"/>
    <mergeCell ref="AP166:AW166"/>
    <mergeCell ref="AY166:BF166"/>
    <mergeCell ref="AE167:AK167"/>
    <mergeCell ref="AL167:AO167"/>
    <mergeCell ref="AP167:AW167"/>
    <mergeCell ref="AY167:BF167"/>
    <mergeCell ref="AE168:AK168"/>
    <mergeCell ref="AL168:AO168"/>
    <mergeCell ref="AP168:AW168"/>
    <mergeCell ref="AY168:BF168"/>
    <mergeCell ref="AE169:AK169"/>
    <mergeCell ref="AL169:AO169"/>
    <mergeCell ref="AP169:AW169"/>
    <mergeCell ref="AY169:BF169"/>
    <mergeCell ref="AE170:AK170"/>
    <mergeCell ref="AL170:AO170"/>
    <mergeCell ref="AP170:AW170"/>
    <mergeCell ref="AY170:BF170"/>
    <mergeCell ref="AE161:AK161"/>
    <mergeCell ref="AL161:AO161"/>
    <mergeCell ref="AP161:AW161"/>
    <mergeCell ref="AY161:BF161"/>
    <mergeCell ref="AE162:AK162"/>
    <mergeCell ref="AL162:AO162"/>
    <mergeCell ref="AP162:AW162"/>
    <mergeCell ref="AY162:BF162"/>
    <mergeCell ref="AE163:AK163"/>
    <mergeCell ref="AL163:AO163"/>
    <mergeCell ref="AP163:AW163"/>
    <mergeCell ref="AY163:BF163"/>
    <mergeCell ref="AE164:AK164"/>
    <mergeCell ref="AL164:AO164"/>
    <mergeCell ref="AP164:AW164"/>
    <mergeCell ref="AY164:BF164"/>
    <mergeCell ref="AE165:AK165"/>
    <mergeCell ref="AL165:AO165"/>
    <mergeCell ref="AP165:AW165"/>
    <mergeCell ref="AY165:BF165"/>
    <mergeCell ref="AE156:AK156"/>
    <mergeCell ref="AL156:AO156"/>
    <mergeCell ref="AP156:AW156"/>
    <mergeCell ref="AY156:BF156"/>
    <mergeCell ref="AE157:AK157"/>
    <mergeCell ref="AL157:AO157"/>
    <mergeCell ref="AP157:AW157"/>
    <mergeCell ref="AY157:BF157"/>
    <mergeCell ref="AE158:AK158"/>
    <mergeCell ref="AL158:AO158"/>
    <mergeCell ref="AP158:AW158"/>
    <mergeCell ref="AY158:BF158"/>
    <mergeCell ref="AE159:AK159"/>
    <mergeCell ref="AL159:AO159"/>
    <mergeCell ref="AP159:AW159"/>
    <mergeCell ref="AY159:BF159"/>
    <mergeCell ref="AE160:AK160"/>
    <mergeCell ref="AL160:AO160"/>
    <mergeCell ref="AP160:AW160"/>
    <mergeCell ref="AY160:BF160"/>
    <mergeCell ref="AY151:BF151"/>
    <mergeCell ref="AE152:AK152"/>
    <mergeCell ref="AL152:AO152"/>
    <mergeCell ref="AP152:AW152"/>
    <mergeCell ref="AY152:BF152"/>
    <mergeCell ref="AE153:AK153"/>
    <mergeCell ref="AL153:AO153"/>
    <mergeCell ref="AP153:AW153"/>
    <mergeCell ref="AY153:BF153"/>
    <mergeCell ref="AE154:AK154"/>
    <mergeCell ref="AL154:AO154"/>
    <mergeCell ref="AP154:AW154"/>
    <mergeCell ref="AY154:BF154"/>
    <mergeCell ref="AE155:AK155"/>
    <mergeCell ref="AL155:AO155"/>
    <mergeCell ref="AP155:AW155"/>
    <mergeCell ref="AY155:BF155"/>
    <mergeCell ref="AE150:AK150"/>
    <mergeCell ref="AL150:AO150"/>
    <mergeCell ref="AP150:AW150"/>
    <mergeCell ref="AY150:BF150"/>
    <mergeCell ref="A150:G152"/>
    <mergeCell ref="H150:N154"/>
    <mergeCell ref="O150:AD152"/>
    <mergeCell ref="A153:G154"/>
    <mergeCell ref="O153:AD154"/>
    <mergeCell ref="AE127:AK127"/>
    <mergeCell ref="AL127:AO127"/>
    <mergeCell ref="AP127:AW127"/>
    <mergeCell ref="AY127:BF127"/>
    <mergeCell ref="AE128:AK128"/>
    <mergeCell ref="AL128:AO128"/>
    <mergeCell ref="AP128:AW128"/>
    <mergeCell ref="AY128:BF128"/>
    <mergeCell ref="AE129:AK129"/>
    <mergeCell ref="AL129:AO129"/>
    <mergeCell ref="AP129:AW129"/>
    <mergeCell ref="AY129:BF129"/>
    <mergeCell ref="AE130:AK130"/>
    <mergeCell ref="AL130:AO130"/>
    <mergeCell ref="AP130:AW130"/>
    <mergeCell ref="AY130:BF130"/>
    <mergeCell ref="AE131:AK131"/>
    <mergeCell ref="AL131:AO131"/>
    <mergeCell ref="AP131:AW131"/>
    <mergeCell ref="AY131:BF131"/>
    <mergeCell ref="AE151:AK151"/>
    <mergeCell ref="AL151:AO151"/>
    <mergeCell ref="AP151:AW151"/>
    <mergeCell ref="AE122:AK122"/>
    <mergeCell ref="AL122:AO122"/>
    <mergeCell ref="AP122:AW122"/>
    <mergeCell ref="AY122:BF122"/>
    <mergeCell ref="AE123:AK123"/>
    <mergeCell ref="AL123:AO123"/>
    <mergeCell ref="AP123:AW123"/>
    <mergeCell ref="AY123:BF123"/>
    <mergeCell ref="AE124:AK124"/>
    <mergeCell ref="AL124:AO124"/>
    <mergeCell ref="AP124:AW124"/>
    <mergeCell ref="AY124:BF124"/>
    <mergeCell ref="AE125:AK125"/>
    <mergeCell ref="AL125:AO125"/>
    <mergeCell ref="AP125:AW125"/>
    <mergeCell ref="AY125:BF125"/>
    <mergeCell ref="AE126:AK126"/>
    <mergeCell ref="AL126:AO126"/>
    <mergeCell ref="AP126:AW126"/>
    <mergeCell ref="AY126:BF126"/>
    <mergeCell ref="AE117:AK117"/>
    <mergeCell ref="AL117:AO117"/>
    <mergeCell ref="AP117:AW117"/>
    <mergeCell ref="AY117:BF117"/>
    <mergeCell ref="AE118:AK118"/>
    <mergeCell ref="AL118:AO118"/>
    <mergeCell ref="AP118:AW118"/>
    <mergeCell ref="AY118:BF118"/>
    <mergeCell ref="AE119:AK119"/>
    <mergeCell ref="AL119:AO119"/>
    <mergeCell ref="AP119:AW119"/>
    <mergeCell ref="AY119:BF119"/>
    <mergeCell ref="AE120:AK120"/>
    <mergeCell ref="AL120:AO120"/>
    <mergeCell ref="AP120:AW120"/>
    <mergeCell ref="AY120:BF120"/>
    <mergeCell ref="AE121:AK121"/>
    <mergeCell ref="AL121:AO121"/>
    <mergeCell ref="AP121:AW121"/>
    <mergeCell ref="AY121:BF121"/>
    <mergeCell ref="AE112:AK112"/>
    <mergeCell ref="AL112:AO112"/>
    <mergeCell ref="AP112:AW112"/>
    <mergeCell ref="AY112:BF112"/>
    <mergeCell ref="AE113:AK113"/>
    <mergeCell ref="AL113:AO113"/>
    <mergeCell ref="AP113:AW113"/>
    <mergeCell ref="AY113:BF113"/>
    <mergeCell ref="AE114:AK114"/>
    <mergeCell ref="AL114:AO114"/>
    <mergeCell ref="AP114:AW114"/>
    <mergeCell ref="AY114:BF114"/>
    <mergeCell ref="AE115:AK115"/>
    <mergeCell ref="AL115:AO115"/>
    <mergeCell ref="AP115:AW115"/>
    <mergeCell ref="AY115:BF115"/>
    <mergeCell ref="AE116:AK116"/>
    <mergeCell ref="AL116:AO116"/>
    <mergeCell ref="AP116:AW116"/>
    <mergeCell ref="AY116:BF116"/>
    <mergeCell ref="AE107:AK107"/>
    <mergeCell ref="AL107:AO107"/>
    <mergeCell ref="AP107:AW107"/>
    <mergeCell ref="AY107:BF107"/>
    <mergeCell ref="AE108:AK108"/>
    <mergeCell ref="AL108:AO108"/>
    <mergeCell ref="AP108:AW108"/>
    <mergeCell ref="AY108:BF108"/>
    <mergeCell ref="AE109:AK109"/>
    <mergeCell ref="AL109:AO109"/>
    <mergeCell ref="AP109:AW109"/>
    <mergeCell ref="AY109:BF109"/>
    <mergeCell ref="AE110:AK110"/>
    <mergeCell ref="AL110:AO110"/>
    <mergeCell ref="AP110:AW110"/>
    <mergeCell ref="AY110:BF110"/>
    <mergeCell ref="AE111:AK111"/>
    <mergeCell ref="AL111:AO111"/>
    <mergeCell ref="AP111:AW111"/>
    <mergeCell ref="AY111:BF111"/>
    <mergeCell ref="AE102:AK102"/>
    <mergeCell ref="AL102:AO102"/>
    <mergeCell ref="AP102:AW102"/>
    <mergeCell ref="AY102:BF102"/>
    <mergeCell ref="AE103:AK103"/>
    <mergeCell ref="AL103:AO103"/>
    <mergeCell ref="AP103:AW103"/>
    <mergeCell ref="AY103:BF103"/>
    <mergeCell ref="AE104:AK104"/>
    <mergeCell ref="AL104:AO104"/>
    <mergeCell ref="AP104:AW104"/>
    <mergeCell ref="AY104:BF104"/>
    <mergeCell ref="AE105:AK105"/>
    <mergeCell ref="AL105:AO105"/>
    <mergeCell ref="AP105:AW105"/>
    <mergeCell ref="AY105:BF105"/>
    <mergeCell ref="AE106:AK106"/>
    <mergeCell ref="AL106:AO106"/>
    <mergeCell ref="AP106:AW106"/>
    <mergeCell ref="AY106:BF106"/>
    <mergeCell ref="AE97:AK97"/>
    <mergeCell ref="AL97:AO97"/>
    <mergeCell ref="AP97:AW97"/>
    <mergeCell ref="AY97:BF97"/>
    <mergeCell ref="AE98:AK98"/>
    <mergeCell ref="AL98:AO98"/>
    <mergeCell ref="AP98:AW98"/>
    <mergeCell ref="AY98:BF98"/>
    <mergeCell ref="AE99:AK99"/>
    <mergeCell ref="AL99:AO99"/>
    <mergeCell ref="AP99:AW99"/>
    <mergeCell ref="AY99:BF99"/>
    <mergeCell ref="AE100:AK100"/>
    <mergeCell ref="AL100:AO100"/>
    <mergeCell ref="AP100:AW100"/>
    <mergeCell ref="AY100:BF100"/>
    <mergeCell ref="AE101:AK101"/>
    <mergeCell ref="AL101:AO101"/>
    <mergeCell ref="AP101:AW101"/>
    <mergeCell ref="AY101:BF101"/>
    <mergeCell ref="AE92:AK92"/>
    <mergeCell ref="AL92:AO92"/>
    <mergeCell ref="AP92:AW92"/>
    <mergeCell ref="AY92:BF92"/>
    <mergeCell ref="AE93:AK93"/>
    <mergeCell ref="AL93:AO93"/>
    <mergeCell ref="AP93:AW93"/>
    <mergeCell ref="AY93:BF93"/>
    <mergeCell ref="AE94:AK94"/>
    <mergeCell ref="AL94:AO94"/>
    <mergeCell ref="AP94:AW94"/>
    <mergeCell ref="AY94:BF94"/>
    <mergeCell ref="AE95:AK95"/>
    <mergeCell ref="AL95:AO95"/>
    <mergeCell ref="AP95:AW95"/>
    <mergeCell ref="AY95:BF95"/>
    <mergeCell ref="AE96:AK96"/>
    <mergeCell ref="AL96:AO96"/>
    <mergeCell ref="AP96:AW96"/>
    <mergeCell ref="AY96:BF96"/>
    <mergeCell ref="AE87:AK87"/>
    <mergeCell ref="AL87:AO87"/>
    <mergeCell ref="AP87:AW87"/>
    <mergeCell ref="AY87:BF87"/>
    <mergeCell ref="AE88:AK88"/>
    <mergeCell ref="AL88:AO88"/>
    <mergeCell ref="AP88:AW88"/>
    <mergeCell ref="AY88:BF88"/>
    <mergeCell ref="AE89:AK89"/>
    <mergeCell ref="AL89:AO89"/>
    <mergeCell ref="AP89:AW89"/>
    <mergeCell ref="AY89:BF89"/>
    <mergeCell ref="AE90:AK90"/>
    <mergeCell ref="AL90:AO90"/>
    <mergeCell ref="AP90:AW90"/>
    <mergeCell ref="AY90:BF90"/>
    <mergeCell ref="AE91:AK91"/>
    <mergeCell ref="AL91:AO91"/>
    <mergeCell ref="AP91:AW91"/>
    <mergeCell ref="AY91:BF91"/>
    <mergeCell ref="AE82:AK82"/>
    <mergeCell ref="AL82:AO82"/>
    <mergeCell ref="AP82:AW82"/>
    <mergeCell ref="AY82:BF82"/>
    <mergeCell ref="AE83:AK83"/>
    <mergeCell ref="AL83:AO83"/>
    <mergeCell ref="AP83:AW83"/>
    <mergeCell ref="AY83:BF83"/>
    <mergeCell ref="AE84:AK84"/>
    <mergeCell ref="AL84:AO84"/>
    <mergeCell ref="AP84:AW84"/>
    <mergeCell ref="AY84:BF84"/>
    <mergeCell ref="AE85:AK85"/>
    <mergeCell ref="AL85:AO85"/>
    <mergeCell ref="AP85:AW85"/>
    <mergeCell ref="AY85:BF85"/>
    <mergeCell ref="AE86:AK86"/>
    <mergeCell ref="AL86:AO86"/>
    <mergeCell ref="AP86:AW86"/>
    <mergeCell ref="AY86:BF86"/>
    <mergeCell ref="AL62:AO62"/>
    <mergeCell ref="AP62:AW62"/>
    <mergeCell ref="AY62:BF62"/>
    <mergeCell ref="AE63:AK63"/>
    <mergeCell ref="AL63:AO63"/>
    <mergeCell ref="AP63:AW63"/>
    <mergeCell ref="AY63:BF63"/>
    <mergeCell ref="A64:G64"/>
    <mergeCell ref="I64:M64"/>
    <mergeCell ref="AL64:AO64"/>
    <mergeCell ref="AY64:BE64"/>
    <mergeCell ref="A65:G65"/>
    <mergeCell ref="H65:N65"/>
    <mergeCell ref="AL65:AO65"/>
    <mergeCell ref="AY65:BE65"/>
    <mergeCell ref="A81:G81"/>
    <mergeCell ref="H81:N81"/>
    <mergeCell ref="AE81:AK81"/>
    <mergeCell ref="AL81:AO81"/>
    <mergeCell ref="AP81:BF81"/>
    <mergeCell ref="AP64:AW65"/>
    <mergeCell ref="N72:AU73"/>
    <mergeCell ref="A75:N77"/>
    <mergeCell ref="O75:BF77"/>
    <mergeCell ref="A78:N80"/>
    <mergeCell ref="O78:AD81"/>
    <mergeCell ref="AE78:BF80"/>
    <mergeCell ref="AL57:AO57"/>
    <mergeCell ref="AP57:AW57"/>
    <mergeCell ref="AY57:BF57"/>
    <mergeCell ref="AE58:AK58"/>
    <mergeCell ref="AL58:AO58"/>
    <mergeCell ref="AP58:AW58"/>
    <mergeCell ref="AY58:BF58"/>
    <mergeCell ref="AE59:AK59"/>
    <mergeCell ref="AL59:AO59"/>
    <mergeCell ref="AP59:AW59"/>
    <mergeCell ref="AY59:BF59"/>
    <mergeCell ref="AE60:AK60"/>
    <mergeCell ref="AL60:AO60"/>
    <mergeCell ref="AP60:AW60"/>
    <mergeCell ref="AY60:BF60"/>
    <mergeCell ref="AE61:AK61"/>
    <mergeCell ref="AL61:AO61"/>
    <mergeCell ref="AP61:AW61"/>
    <mergeCell ref="AY61:BF61"/>
    <mergeCell ref="AL52:AO52"/>
    <mergeCell ref="AP52:AW52"/>
    <mergeCell ref="AY52:BF52"/>
    <mergeCell ref="AE53:AK53"/>
    <mergeCell ref="AL53:AO53"/>
    <mergeCell ref="AP53:AW53"/>
    <mergeCell ref="AY53:BF53"/>
    <mergeCell ref="AE54:AK54"/>
    <mergeCell ref="AL54:AO54"/>
    <mergeCell ref="AP54:AW54"/>
    <mergeCell ref="AY54:BF54"/>
    <mergeCell ref="AE55:AK55"/>
    <mergeCell ref="AL55:AO55"/>
    <mergeCell ref="AP55:AW55"/>
    <mergeCell ref="AY55:BF55"/>
    <mergeCell ref="AE56:AK56"/>
    <mergeCell ref="AL56:AO56"/>
    <mergeCell ref="AP56:AW56"/>
    <mergeCell ref="AY56:BF56"/>
    <mergeCell ref="AE47:AK47"/>
    <mergeCell ref="AL47:AO47"/>
    <mergeCell ref="AP47:AW47"/>
    <mergeCell ref="AY47:BF47"/>
    <mergeCell ref="AE48:AK48"/>
    <mergeCell ref="AL48:AO48"/>
    <mergeCell ref="AP48:AW48"/>
    <mergeCell ref="AY48:BF48"/>
    <mergeCell ref="AE49:AK49"/>
    <mergeCell ref="AL49:AO49"/>
    <mergeCell ref="AP49:AW49"/>
    <mergeCell ref="AY49:BF49"/>
    <mergeCell ref="AE50:AK50"/>
    <mergeCell ref="AL50:AO50"/>
    <mergeCell ref="AP50:AW50"/>
    <mergeCell ref="AY50:BF50"/>
    <mergeCell ref="AE51:AK51"/>
    <mergeCell ref="AL51:AO51"/>
    <mergeCell ref="AP51:AW51"/>
    <mergeCell ref="AY51:BF51"/>
    <mergeCell ref="AE42:AK42"/>
    <mergeCell ref="AL42:AO42"/>
    <mergeCell ref="AP42:AW42"/>
    <mergeCell ref="AY42:BF42"/>
    <mergeCell ref="AE43:AK43"/>
    <mergeCell ref="AL43:AO43"/>
    <mergeCell ref="AP43:AW43"/>
    <mergeCell ref="AY43:BF43"/>
    <mergeCell ref="AE44:AK44"/>
    <mergeCell ref="AL44:AO44"/>
    <mergeCell ref="AP44:AW44"/>
    <mergeCell ref="AY44:BF44"/>
    <mergeCell ref="AE45:AK45"/>
    <mergeCell ref="AL45:AO45"/>
    <mergeCell ref="AP45:AW45"/>
    <mergeCell ref="AY45:BF45"/>
    <mergeCell ref="AE46:AK46"/>
    <mergeCell ref="AL46:AO46"/>
    <mergeCell ref="AP46:AW46"/>
    <mergeCell ref="AY46:BF46"/>
    <mergeCell ref="AE37:AK37"/>
    <mergeCell ref="AL37:AO37"/>
    <mergeCell ref="AP37:AW37"/>
    <mergeCell ref="AY37:BF37"/>
    <mergeCell ref="AE38:AK38"/>
    <mergeCell ref="AL38:AO38"/>
    <mergeCell ref="AP38:AW38"/>
    <mergeCell ref="AY38:BF38"/>
    <mergeCell ref="AE39:AK39"/>
    <mergeCell ref="AL39:AO39"/>
    <mergeCell ref="AP39:AW39"/>
    <mergeCell ref="AY39:BF39"/>
    <mergeCell ref="AE40:AK40"/>
    <mergeCell ref="AL40:AO40"/>
    <mergeCell ref="AP40:AW40"/>
    <mergeCell ref="AY40:BF40"/>
    <mergeCell ref="AE41:AK41"/>
    <mergeCell ref="AL41:AO41"/>
    <mergeCell ref="AP41:AW41"/>
    <mergeCell ref="AY41:BF41"/>
    <mergeCell ref="AE32:AK32"/>
    <mergeCell ref="AL32:AO32"/>
    <mergeCell ref="AP32:AW32"/>
    <mergeCell ref="AY32:BF32"/>
    <mergeCell ref="AE33:AK33"/>
    <mergeCell ref="AL33:AO33"/>
    <mergeCell ref="AP33:AW33"/>
    <mergeCell ref="AY33:BF33"/>
    <mergeCell ref="AE34:AK34"/>
    <mergeCell ref="AL34:AO34"/>
    <mergeCell ref="AP34:AW34"/>
    <mergeCell ref="AY34:BF34"/>
    <mergeCell ref="AE35:AK35"/>
    <mergeCell ref="AL35:AO35"/>
    <mergeCell ref="AP35:AW35"/>
    <mergeCell ref="AY35:BF35"/>
    <mergeCell ref="AE36:AK36"/>
    <mergeCell ref="AL36:AO36"/>
    <mergeCell ref="AP36:AW36"/>
    <mergeCell ref="AY36:BF36"/>
    <mergeCell ref="AE29:AK29"/>
    <mergeCell ref="AL29:AO29"/>
    <mergeCell ref="AP29:AW29"/>
    <mergeCell ref="AY29:BF29"/>
    <mergeCell ref="AE30:AK30"/>
    <mergeCell ref="AL30:AO30"/>
    <mergeCell ref="AP30:AW30"/>
    <mergeCell ref="AY30:BF30"/>
    <mergeCell ref="AE31:AK31"/>
    <mergeCell ref="AL31:AO31"/>
    <mergeCell ref="AP31:AW31"/>
    <mergeCell ref="AY31:BF31"/>
    <mergeCell ref="AE22:AK22"/>
    <mergeCell ref="AL22:AO22"/>
    <mergeCell ref="AP22:AW22"/>
    <mergeCell ref="AY22:BF22"/>
    <mergeCell ref="AE23:AK23"/>
    <mergeCell ref="AL23:AO23"/>
    <mergeCell ref="AP23:AW23"/>
    <mergeCell ref="AY23:BF23"/>
    <mergeCell ref="AE24:AK24"/>
    <mergeCell ref="AL24:AO24"/>
    <mergeCell ref="AP24:AW24"/>
    <mergeCell ref="AY24:BF24"/>
    <mergeCell ref="AE25:AK25"/>
    <mergeCell ref="AL25:AO25"/>
    <mergeCell ref="AP25:AW25"/>
    <mergeCell ref="AY25:BF25"/>
    <mergeCell ref="AE26:AK26"/>
    <mergeCell ref="AL26:AO26"/>
    <mergeCell ref="AP26:AW26"/>
    <mergeCell ref="AY26:BF26"/>
    <mergeCell ref="AY17:BF17"/>
    <mergeCell ref="AE18:AK18"/>
    <mergeCell ref="AL18:AO18"/>
    <mergeCell ref="AP18:AW18"/>
    <mergeCell ref="AY18:BF18"/>
    <mergeCell ref="AE19:AK19"/>
    <mergeCell ref="AL19:AO19"/>
    <mergeCell ref="AP19:AW19"/>
    <mergeCell ref="AY19:BF19"/>
    <mergeCell ref="AE20:AK20"/>
    <mergeCell ref="AL20:AO20"/>
    <mergeCell ref="AP20:AW20"/>
    <mergeCell ref="AY20:BF20"/>
    <mergeCell ref="AE21:AK21"/>
    <mergeCell ref="AL21:AO21"/>
    <mergeCell ref="AP21:AW21"/>
    <mergeCell ref="AY21:BF21"/>
    <mergeCell ref="A13:G13"/>
    <mergeCell ref="H13:N13"/>
    <mergeCell ref="AE13:AK13"/>
    <mergeCell ref="AL13:AO13"/>
    <mergeCell ref="AP13:BF13"/>
    <mergeCell ref="AE14:AK14"/>
    <mergeCell ref="AL14:AO14"/>
    <mergeCell ref="AP14:AW14"/>
    <mergeCell ref="AY14:BF14"/>
    <mergeCell ref="AE15:AK15"/>
    <mergeCell ref="AL15:AO15"/>
    <mergeCell ref="AP15:AW15"/>
    <mergeCell ref="AY15:BF15"/>
    <mergeCell ref="AE16:AK16"/>
    <mergeCell ref="AL16:AO16"/>
    <mergeCell ref="AP16:AW16"/>
    <mergeCell ref="AY16:BF16"/>
  </mergeCells>
  <phoneticPr fontId="3"/>
  <pageMargins left="0.70866141732283472" right="0" top="0.39370078740157483" bottom="0.19685039370078741" header="0.51181102362204722" footer="0.51181102362204722"/>
  <pageSetup paperSize="9" orientation="portrait" blackAndWhite="1" r:id="rId1"/>
  <headerFooter alignWithMargins="0"/>
  <rowBreaks count="19" manualBreakCount="19">
    <brk id="68" max="58" man="1"/>
    <brk id="136" max="58" man="1"/>
    <brk id="204" max="58" man="1"/>
    <brk id="272" max="58" man="1"/>
    <brk id="340" max="58" man="1"/>
    <brk id="408" max="58" man="1"/>
    <brk id="476" max="58" man="1"/>
    <brk id="544" max="58" man="1"/>
    <brk id="612" max="58" man="1"/>
    <brk id="680" max="58" man="1"/>
    <brk id="748" max="58" man="1"/>
    <brk id="816" max="58" man="1"/>
    <brk id="884" max="58" man="1"/>
    <brk id="952" max="58" man="1"/>
    <brk id="1020" max="58" man="1"/>
    <brk id="1088" max="58" man="1"/>
    <brk id="1156" max="58" man="1"/>
    <brk id="1224" max="58" man="1"/>
    <brk id="1292" max="5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95"/>
  <sheetViews>
    <sheetView view="pageBreakPreview" zoomScaleSheetLayoutView="100" workbookViewId="0">
      <selection activeCell="P15" sqref="P15:AE18"/>
    </sheetView>
  </sheetViews>
  <sheetFormatPr defaultColWidth="1.625" defaultRowHeight="9.9499999999999993" customHeight="1" x14ac:dyDescent="0.15"/>
  <cols>
    <col min="1" max="58" width="1.625" style="39"/>
    <col min="59" max="59" width="0.875" style="39" customWidth="1"/>
    <col min="60" max="60" width="1.625" style="39"/>
    <col min="61" max="61" width="18" style="243" hidden="1" customWidth="1"/>
    <col min="62" max="62" width="5.875" style="243" hidden="1" customWidth="1"/>
    <col min="63" max="63" width="16.125" style="39" hidden="1" customWidth="1"/>
    <col min="64" max="16384" width="1.625" style="39"/>
  </cols>
  <sheetData>
    <row r="1" spans="1:63" ht="9.9499999999999993" customHeight="1" x14ac:dyDescent="0.15">
      <c r="A1" s="40" t="s">
        <v>133</v>
      </c>
      <c r="B1" s="42"/>
      <c r="C1" s="42"/>
      <c r="D1" s="42"/>
      <c r="E1" s="42"/>
      <c r="F1" s="42"/>
      <c r="G1" s="42"/>
      <c r="H1" s="42"/>
      <c r="I1" s="42"/>
      <c r="J1" s="42"/>
      <c r="K1" s="42"/>
      <c r="L1" s="42"/>
      <c r="M1" s="42"/>
      <c r="N1" s="42"/>
      <c r="O1" s="42"/>
      <c r="P1" s="42"/>
      <c r="Q1" s="42"/>
      <c r="R1" s="42"/>
      <c r="S1" s="42"/>
      <c r="T1" s="42"/>
      <c r="U1" s="42"/>
      <c r="V1" s="42"/>
      <c r="W1" s="42"/>
      <c r="X1" s="42"/>
      <c r="Y1" s="42"/>
      <c r="Z1" s="42"/>
      <c r="AA1" s="40" t="s">
        <v>449</v>
      </c>
      <c r="AB1" s="42"/>
      <c r="AC1" s="42"/>
      <c r="AD1" s="42"/>
      <c r="AE1" s="41"/>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row>
    <row r="2" spans="1:63" ht="9.9499999999999993" customHeight="1" x14ac:dyDescent="0.15">
      <c r="A2" s="40"/>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1"/>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row>
    <row r="3" spans="1:63" ht="9.9499999999999993" customHeight="1" x14ac:dyDescent="0.15">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row>
    <row r="4" spans="1:63" ht="12.95" customHeight="1" x14ac:dyDescent="0.15">
      <c r="A4" s="41"/>
      <c r="B4" s="41"/>
      <c r="C4" s="41"/>
      <c r="D4" s="41"/>
      <c r="E4" s="41"/>
      <c r="F4" s="41"/>
      <c r="G4" s="41"/>
      <c r="H4" s="41"/>
      <c r="I4" s="41"/>
      <c r="J4" s="41"/>
      <c r="K4" s="41"/>
      <c r="L4" s="41"/>
      <c r="M4" s="41"/>
      <c r="N4" s="41"/>
      <c r="O4" s="41"/>
      <c r="P4" s="41"/>
      <c r="Q4" s="41"/>
      <c r="R4" s="41"/>
      <c r="S4" s="41"/>
      <c r="T4" s="41"/>
      <c r="U4" s="1399" t="s">
        <v>155</v>
      </c>
      <c r="V4" s="1400"/>
      <c r="W4" s="1400"/>
      <c r="X4" s="1400"/>
      <c r="Y4" s="1400"/>
      <c r="Z4" s="1400"/>
      <c r="AA4" s="1400"/>
      <c r="AB4" s="1400"/>
      <c r="AC4" s="1400"/>
      <c r="AD4" s="1400"/>
      <c r="AE4" s="1401"/>
      <c r="AF4" s="885">
        <f>IF(ISBLANK('報告書(１葉)'!AH11)," ",'報告書(１葉)'!AH11)</f>
        <v>0</v>
      </c>
      <c r="AG4" s="1711"/>
      <c r="AH4" s="1711"/>
      <c r="AI4" s="1711"/>
      <c r="AJ4" s="1711"/>
      <c r="AK4" s="1711"/>
      <c r="AL4" s="1711"/>
      <c r="AM4" s="1711"/>
      <c r="AN4" s="1711"/>
      <c r="AO4" s="1711"/>
      <c r="AP4" s="1711"/>
      <c r="AQ4" s="1711"/>
      <c r="AR4" s="1711"/>
      <c r="AS4" s="1711"/>
      <c r="AT4" s="1711"/>
      <c r="AU4" s="1711"/>
      <c r="AV4" s="1711"/>
      <c r="AW4" s="1711"/>
      <c r="AX4" s="1711"/>
      <c r="AY4" s="1711"/>
      <c r="AZ4" s="1711"/>
      <c r="BA4" s="1711"/>
      <c r="BB4" s="1711"/>
      <c r="BC4" s="1711"/>
      <c r="BD4" s="1711"/>
      <c r="BE4" s="1711"/>
      <c r="BF4" s="1712"/>
      <c r="BG4" s="42"/>
    </row>
    <row r="5" spans="1:63" ht="12.95" customHeight="1" x14ac:dyDescent="0.15">
      <c r="A5" s="41"/>
      <c r="B5" s="41"/>
      <c r="C5" s="41"/>
      <c r="D5" s="41"/>
      <c r="E5" s="41"/>
      <c r="F5" s="41"/>
      <c r="G5" s="41"/>
      <c r="H5" s="41"/>
      <c r="I5" s="41"/>
      <c r="J5" s="41"/>
      <c r="K5" s="41"/>
      <c r="L5" s="41"/>
      <c r="M5" s="41"/>
      <c r="N5" s="41"/>
      <c r="O5" s="41"/>
      <c r="P5" s="41"/>
      <c r="Q5" s="41"/>
      <c r="R5" s="41"/>
      <c r="S5" s="41"/>
      <c r="T5" s="41"/>
      <c r="U5" s="1402"/>
      <c r="V5" s="1403"/>
      <c r="W5" s="1403"/>
      <c r="X5" s="1403"/>
      <c r="Y5" s="1403"/>
      <c r="Z5" s="1403"/>
      <c r="AA5" s="1403"/>
      <c r="AB5" s="1403"/>
      <c r="AC5" s="1403"/>
      <c r="AD5" s="1403"/>
      <c r="AE5" s="1404"/>
      <c r="AF5" s="1713"/>
      <c r="AG5" s="1714"/>
      <c r="AH5" s="1714"/>
      <c r="AI5" s="1714"/>
      <c r="AJ5" s="1714"/>
      <c r="AK5" s="1714"/>
      <c r="AL5" s="1714"/>
      <c r="AM5" s="1714"/>
      <c r="AN5" s="1714"/>
      <c r="AO5" s="1714"/>
      <c r="AP5" s="1714"/>
      <c r="AQ5" s="1714"/>
      <c r="AR5" s="1714"/>
      <c r="AS5" s="1714"/>
      <c r="AT5" s="1714"/>
      <c r="AU5" s="1714"/>
      <c r="AV5" s="1714"/>
      <c r="AW5" s="1714"/>
      <c r="AX5" s="1714"/>
      <c r="AY5" s="1714"/>
      <c r="AZ5" s="1714"/>
      <c r="BA5" s="1714"/>
      <c r="BB5" s="1714"/>
      <c r="BC5" s="1714"/>
      <c r="BD5" s="1714"/>
      <c r="BE5" s="1714"/>
      <c r="BF5" s="1715"/>
      <c r="BG5" s="42"/>
    </row>
    <row r="6" spans="1:63" ht="12.95" customHeight="1" x14ac:dyDescent="0.15">
      <c r="A6" s="41"/>
      <c r="B6" s="41"/>
      <c r="C6" s="41"/>
      <c r="D6" s="41"/>
      <c r="E6" s="41"/>
      <c r="F6" s="41"/>
      <c r="G6" s="41"/>
      <c r="H6" s="41"/>
      <c r="I6" s="41"/>
      <c r="J6" s="41"/>
      <c r="K6" s="41"/>
      <c r="L6" s="41"/>
      <c r="M6" s="41"/>
      <c r="N6" s="41"/>
      <c r="O6" s="41"/>
      <c r="P6" s="41"/>
      <c r="Q6" s="41"/>
      <c r="R6" s="41"/>
      <c r="S6" s="41"/>
      <c r="T6" s="41"/>
      <c r="U6" s="1405"/>
      <c r="V6" s="1406"/>
      <c r="W6" s="1406"/>
      <c r="X6" s="1406"/>
      <c r="Y6" s="1406"/>
      <c r="Z6" s="1406"/>
      <c r="AA6" s="1406"/>
      <c r="AB6" s="1406"/>
      <c r="AC6" s="1406"/>
      <c r="AD6" s="1406"/>
      <c r="AE6" s="1407"/>
      <c r="AF6" s="1757"/>
      <c r="AG6" s="1758"/>
      <c r="AH6" s="1758"/>
      <c r="AI6" s="1758"/>
      <c r="AJ6" s="1758"/>
      <c r="AK6" s="1758"/>
      <c r="AL6" s="1758"/>
      <c r="AM6" s="1758"/>
      <c r="AN6" s="1758"/>
      <c r="AO6" s="1758"/>
      <c r="AP6" s="1758"/>
      <c r="AQ6" s="1758"/>
      <c r="AR6" s="1758"/>
      <c r="AS6" s="1758"/>
      <c r="AT6" s="1758"/>
      <c r="AU6" s="1758"/>
      <c r="AV6" s="1758"/>
      <c r="AW6" s="1758"/>
      <c r="AX6" s="1758"/>
      <c r="AY6" s="1758"/>
      <c r="AZ6" s="1758"/>
      <c r="BA6" s="1758"/>
      <c r="BB6" s="1758"/>
      <c r="BC6" s="1758"/>
      <c r="BD6" s="1758"/>
      <c r="BE6" s="1758"/>
      <c r="BF6" s="1759"/>
      <c r="BG6" s="42"/>
    </row>
    <row r="7" spans="1:63" ht="9.9499999999999993"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2"/>
      <c r="AR7" s="42"/>
      <c r="AS7" s="42"/>
      <c r="AT7" s="42"/>
      <c r="AU7" s="42"/>
      <c r="AV7" s="42"/>
      <c r="AW7" s="42"/>
      <c r="AX7" s="42"/>
      <c r="AY7" s="42"/>
      <c r="AZ7" s="42"/>
      <c r="BA7" s="42"/>
      <c r="BB7" s="42"/>
      <c r="BC7" s="42"/>
      <c r="BD7" s="42"/>
      <c r="BE7" s="42"/>
      <c r="BF7" s="42"/>
      <c r="BG7" s="42"/>
    </row>
    <row r="8" spans="1:63" ht="9.9499999999999993" customHeight="1" x14ac:dyDescent="0.15">
      <c r="A8" s="44"/>
      <c r="B8" s="49"/>
      <c r="C8" s="49"/>
      <c r="D8" s="53"/>
      <c r="E8" s="1760" t="s">
        <v>488</v>
      </c>
      <c r="F8" s="1760"/>
      <c r="G8" s="1760"/>
      <c r="H8" s="1760"/>
      <c r="I8" s="1760"/>
      <c r="J8" s="1760"/>
      <c r="K8" s="1760"/>
      <c r="L8" s="1760"/>
      <c r="M8" s="1760"/>
      <c r="N8" s="1760"/>
      <c r="O8" s="1760"/>
      <c r="P8" s="1760" t="s">
        <v>489</v>
      </c>
      <c r="Q8" s="1760"/>
      <c r="R8" s="1760"/>
      <c r="S8" s="1760"/>
      <c r="T8" s="1760"/>
      <c r="U8" s="1760"/>
      <c r="V8" s="1760"/>
      <c r="W8" s="1760"/>
      <c r="X8" s="1760"/>
      <c r="Y8" s="1760"/>
      <c r="Z8" s="1761"/>
      <c r="AA8" s="1761"/>
      <c r="AB8" s="1761"/>
      <c r="AC8" s="1761"/>
      <c r="AD8" s="1761"/>
      <c r="AE8" s="1761"/>
      <c r="AF8" s="1763" t="s">
        <v>491</v>
      </c>
      <c r="AG8" s="1763"/>
      <c r="AH8" s="1763"/>
      <c r="AI8" s="1763"/>
      <c r="AJ8" s="1763"/>
      <c r="AK8" s="1763"/>
      <c r="AL8" s="1763"/>
      <c r="AM8" s="1763"/>
      <c r="AN8" s="1763"/>
      <c r="AO8" s="1763"/>
      <c r="AP8" s="1763"/>
      <c r="AQ8" s="1760" t="s">
        <v>492</v>
      </c>
      <c r="AR8" s="1760"/>
      <c r="AS8" s="1760"/>
      <c r="AT8" s="1760"/>
      <c r="AU8" s="1760"/>
      <c r="AV8" s="1760"/>
      <c r="AW8" s="1760"/>
      <c r="AX8" s="1760"/>
      <c r="AY8" s="1760" t="s">
        <v>493</v>
      </c>
      <c r="AZ8" s="1761"/>
      <c r="BA8" s="1761"/>
      <c r="BB8" s="1761"/>
      <c r="BC8" s="1761"/>
      <c r="BD8" s="1761"/>
      <c r="BE8" s="1761"/>
      <c r="BF8" s="1765"/>
      <c r="BG8" s="42"/>
    </row>
    <row r="9" spans="1:63" ht="9.9499999999999993" customHeight="1" x14ac:dyDescent="0.15">
      <c r="A9" s="1805" t="s">
        <v>240</v>
      </c>
      <c r="B9" s="1806"/>
      <c r="C9" s="1771" t="s">
        <v>23</v>
      </c>
      <c r="D9" s="1772"/>
      <c r="E9" s="476"/>
      <c r="F9" s="476"/>
      <c r="G9" s="476"/>
      <c r="H9" s="476"/>
      <c r="I9" s="476"/>
      <c r="J9" s="476"/>
      <c r="K9" s="476"/>
      <c r="L9" s="476"/>
      <c r="M9" s="476"/>
      <c r="N9" s="476"/>
      <c r="O9" s="476"/>
      <c r="P9" s="476"/>
      <c r="Q9" s="476"/>
      <c r="R9" s="476"/>
      <c r="S9" s="476"/>
      <c r="T9" s="476"/>
      <c r="U9" s="476"/>
      <c r="V9" s="476"/>
      <c r="W9" s="476"/>
      <c r="X9" s="476"/>
      <c r="Y9" s="476"/>
      <c r="Z9" s="1762"/>
      <c r="AA9" s="1762"/>
      <c r="AB9" s="1762"/>
      <c r="AC9" s="1762"/>
      <c r="AD9" s="1762"/>
      <c r="AE9" s="1762"/>
      <c r="AF9" s="1764"/>
      <c r="AG9" s="1764"/>
      <c r="AH9" s="1764"/>
      <c r="AI9" s="1764"/>
      <c r="AJ9" s="1764"/>
      <c r="AK9" s="1764"/>
      <c r="AL9" s="1764"/>
      <c r="AM9" s="1764"/>
      <c r="AN9" s="1764"/>
      <c r="AO9" s="1764"/>
      <c r="AP9" s="1764"/>
      <c r="AQ9" s="476"/>
      <c r="AR9" s="476"/>
      <c r="AS9" s="476"/>
      <c r="AT9" s="476"/>
      <c r="AU9" s="476"/>
      <c r="AV9" s="476"/>
      <c r="AW9" s="476"/>
      <c r="AX9" s="476"/>
      <c r="AY9" s="1762"/>
      <c r="AZ9" s="1762"/>
      <c r="BA9" s="1762"/>
      <c r="BB9" s="1762"/>
      <c r="BC9" s="1762"/>
      <c r="BD9" s="1762"/>
      <c r="BE9" s="1762"/>
      <c r="BF9" s="1766"/>
      <c r="BG9" s="42"/>
    </row>
    <row r="10" spans="1:63" ht="9.9499999999999993" customHeight="1" x14ac:dyDescent="0.15">
      <c r="A10" s="1805"/>
      <c r="B10" s="1806"/>
      <c r="C10" s="1771"/>
      <c r="D10" s="1772"/>
      <c r="E10" s="476"/>
      <c r="F10" s="476"/>
      <c r="G10" s="476"/>
      <c r="H10" s="476"/>
      <c r="I10" s="476"/>
      <c r="J10" s="476"/>
      <c r="K10" s="476"/>
      <c r="L10" s="476"/>
      <c r="M10" s="476"/>
      <c r="N10" s="476"/>
      <c r="O10" s="476"/>
      <c r="P10" s="476"/>
      <c r="Q10" s="476"/>
      <c r="R10" s="476"/>
      <c r="S10" s="476"/>
      <c r="T10" s="476"/>
      <c r="U10" s="476"/>
      <c r="V10" s="476"/>
      <c r="W10" s="476"/>
      <c r="X10" s="476"/>
      <c r="Y10" s="476"/>
      <c r="Z10" s="1762"/>
      <c r="AA10" s="1762"/>
      <c r="AB10" s="1762"/>
      <c r="AC10" s="1762"/>
      <c r="AD10" s="1762"/>
      <c r="AE10" s="1762"/>
      <c r="AF10" s="1764"/>
      <c r="AG10" s="1764"/>
      <c r="AH10" s="1764"/>
      <c r="AI10" s="1764"/>
      <c r="AJ10" s="1764"/>
      <c r="AK10" s="1764"/>
      <c r="AL10" s="1764"/>
      <c r="AM10" s="1764"/>
      <c r="AN10" s="1764"/>
      <c r="AO10" s="1764"/>
      <c r="AP10" s="1764"/>
      <c r="AQ10" s="476"/>
      <c r="AR10" s="476"/>
      <c r="AS10" s="476"/>
      <c r="AT10" s="476"/>
      <c r="AU10" s="476"/>
      <c r="AV10" s="476"/>
      <c r="AW10" s="476"/>
      <c r="AX10" s="476"/>
      <c r="AY10" s="1762"/>
      <c r="AZ10" s="1762"/>
      <c r="BA10" s="1762"/>
      <c r="BB10" s="1762"/>
      <c r="BC10" s="1762"/>
      <c r="BD10" s="1762"/>
      <c r="BE10" s="1762"/>
      <c r="BF10" s="1766"/>
      <c r="BG10" s="42"/>
    </row>
    <row r="11" spans="1:63" ht="9.9499999999999993" customHeight="1" x14ac:dyDescent="0.15">
      <c r="A11" s="1805"/>
      <c r="B11" s="1806"/>
      <c r="C11" s="1771"/>
      <c r="D11" s="1772"/>
      <c r="E11" s="1736"/>
      <c r="F11" s="1737"/>
      <c r="G11" s="1737"/>
      <c r="H11" s="1742" t="str">
        <f ca="1">IFERROR(VLOOKUP(E11,INDIRECT("機械一覧"),2,FALSE),"")</f>
        <v/>
      </c>
      <c r="I11" s="1743"/>
      <c r="J11" s="1743"/>
      <c r="K11" s="1743"/>
      <c r="L11" s="1743"/>
      <c r="M11" s="1743"/>
      <c r="N11" s="1743"/>
      <c r="O11" s="1744"/>
      <c r="P11" s="1535"/>
      <c r="Q11" s="1535"/>
      <c r="R11" s="1535"/>
      <c r="S11" s="1535"/>
      <c r="T11" s="1535"/>
      <c r="U11" s="1535"/>
      <c r="V11" s="1535"/>
      <c r="W11" s="1535"/>
      <c r="X11" s="1535"/>
      <c r="Y11" s="1535"/>
      <c r="Z11" s="1535"/>
      <c r="AA11" s="1535"/>
      <c r="AB11" s="1535"/>
      <c r="AC11" s="1535"/>
      <c r="AD11" s="1535"/>
      <c r="AE11" s="1535"/>
      <c r="AF11" s="1749"/>
      <c r="AG11" s="1749"/>
      <c r="AH11" s="1749"/>
      <c r="AI11" s="1749"/>
      <c r="AJ11" s="1749"/>
      <c r="AK11" s="1749"/>
      <c r="AL11" s="1749"/>
      <c r="AM11" s="1749"/>
      <c r="AN11" s="1749"/>
      <c r="AO11" s="1749"/>
      <c r="AP11" s="1749"/>
      <c r="AQ11" s="1750"/>
      <c r="AR11" s="1750"/>
      <c r="AS11" s="1750"/>
      <c r="AT11" s="1750"/>
      <c r="AU11" s="1750"/>
      <c r="AV11" s="1750"/>
      <c r="AW11" s="1750"/>
      <c r="AX11" s="1750"/>
      <c r="AY11" s="1751"/>
      <c r="AZ11" s="1752"/>
      <c r="BA11" s="1752"/>
      <c r="BB11" s="1752"/>
      <c r="BC11" s="1752"/>
      <c r="BD11" s="1752"/>
      <c r="BE11" s="1752"/>
      <c r="BF11" s="1753"/>
      <c r="BG11" s="42"/>
      <c r="BI11" s="243">
        <f>+E11</f>
        <v>0</v>
      </c>
      <c r="BJ11" s="243" t="str">
        <f>BA14</f>
        <v/>
      </c>
      <c r="BK11" s="245">
        <f>+AF11</f>
        <v>0</v>
      </c>
    </row>
    <row r="12" spans="1:63" ht="9.9499999999999993" customHeight="1" x14ac:dyDescent="0.15">
      <c r="A12" s="1805"/>
      <c r="B12" s="1806"/>
      <c r="C12" s="1771"/>
      <c r="D12" s="1772"/>
      <c r="E12" s="1738"/>
      <c r="F12" s="1739"/>
      <c r="G12" s="1739"/>
      <c r="H12" s="1745"/>
      <c r="I12" s="1745"/>
      <c r="J12" s="1745"/>
      <c r="K12" s="1745"/>
      <c r="L12" s="1745"/>
      <c r="M12" s="1745"/>
      <c r="N12" s="1745"/>
      <c r="O12" s="1746"/>
      <c r="P12" s="1535"/>
      <c r="Q12" s="1535"/>
      <c r="R12" s="1535"/>
      <c r="S12" s="1535"/>
      <c r="T12" s="1535"/>
      <c r="U12" s="1535"/>
      <c r="V12" s="1535"/>
      <c r="W12" s="1535"/>
      <c r="X12" s="1535"/>
      <c r="Y12" s="1535"/>
      <c r="Z12" s="1535"/>
      <c r="AA12" s="1535"/>
      <c r="AB12" s="1535"/>
      <c r="AC12" s="1535"/>
      <c r="AD12" s="1535"/>
      <c r="AE12" s="1535"/>
      <c r="AF12" s="1749"/>
      <c r="AG12" s="1749"/>
      <c r="AH12" s="1749"/>
      <c r="AI12" s="1749"/>
      <c r="AJ12" s="1749"/>
      <c r="AK12" s="1749"/>
      <c r="AL12" s="1749"/>
      <c r="AM12" s="1749"/>
      <c r="AN12" s="1749"/>
      <c r="AO12" s="1749"/>
      <c r="AP12" s="1749"/>
      <c r="AQ12" s="1750"/>
      <c r="AR12" s="1750"/>
      <c r="AS12" s="1750"/>
      <c r="AT12" s="1750"/>
      <c r="AU12" s="1750"/>
      <c r="AV12" s="1750"/>
      <c r="AW12" s="1750"/>
      <c r="AX12" s="1750"/>
      <c r="AY12" s="1754"/>
      <c r="AZ12" s="1755"/>
      <c r="BA12" s="1755"/>
      <c r="BB12" s="1755"/>
      <c r="BC12" s="1755"/>
      <c r="BD12" s="1755"/>
      <c r="BE12" s="1755"/>
      <c r="BF12" s="1756"/>
      <c r="BG12" s="42"/>
      <c r="BI12" s="243">
        <f>+E15</f>
        <v>0</v>
      </c>
      <c r="BJ12" s="243" t="str">
        <f>BA18</f>
        <v/>
      </c>
      <c r="BK12" s="246">
        <f>+AF15</f>
        <v>0</v>
      </c>
    </row>
    <row r="13" spans="1:63" ht="9.9499999999999993" customHeight="1" x14ac:dyDescent="0.15">
      <c r="A13" s="1805"/>
      <c r="B13" s="1806"/>
      <c r="C13" s="1771"/>
      <c r="D13" s="1772"/>
      <c r="E13" s="1738"/>
      <c r="F13" s="1739"/>
      <c r="G13" s="1739"/>
      <c r="H13" s="1745"/>
      <c r="I13" s="1745"/>
      <c r="J13" s="1745"/>
      <c r="K13" s="1745"/>
      <c r="L13" s="1745"/>
      <c r="M13" s="1745"/>
      <c r="N13" s="1745"/>
      <c r="O13" s="1746"/>
      <c r="P13" s="1535"/>
      <c r="Q13" s="1535"/>
      <c r="R13" s="1535"/>
      <c r="S13" s="1535"/>
      <c r="T13" s="1535"/>
      <c r="U13" s="1535"/>
      <c r="V13" s="1535"/>
      <c r="W13" s="1535"/>
      <c r="X13" s="1535"/>
      <c r="Y13" s="1535"/>
      <c r="Z13" s="1535"/>
      <c r="AA13" s="1535"/>
      <c r="AB13" s="1535"/>
      <c r="AC13" s="1535"/>
      <c r="AD13" s="1535"/>
      <c r="AE13" s="1535"/>
      <c r="AF13" s="1749"/>
      <c r="AG13" s="1749"/>
      <c r="AH13" s="1749"/>
      <c r="AI13" s="1749"/>
      <c r="AJ13" s="1749"/>
      <c r="AK13" s="1749"/>
      <c r="AL13" s="1749"/>
      <c r="AM13" s="1749"/>
      <c r="AN13" s="1749"/>
      <c r="AO13" s="1749"/>
      <c r="AP13" s="1749"/>
      <c r="AQ13" s="1750"/>
      <c r="AR13" s="1750"/>
      <c r="AS13" s="1750"/>
      <c r="AT13" s="1750"/>
      <c r="AU13" s="1750"/>
      <c r="AV13" s="1750"/>
      <c r="AW13" s="1750"/>
      <c r="AX13" s="1750"/>
      <c r="AY13" s="1754"/>
      <c r="AZ13" s="1755"/>
      <c r="BA13" s="1755"/>
      <c r="BB13" s="1755"/>
      <c r="BC13" s="1755"/>
      <c r="BD13" s="1755"/>
      <c r="BE13" s="1755"/>
      <c r="BF13" s="1756"/>
      <c r="BG13" s="42"/>
      <c r="BI13" s="243">
        <f>+E19</f>
        <v>0</v>
      </c>
      <c r="BJ13" s="243" t="str">
        <f>BA22</f>
        <v/>
      </c>
      <c r="BK13" s="246">
        <f>+AF19</f>
        <v>0</v>
      </c>
    </row>
    <row r="14" spans="1:63" ht="9.9499999999999993" customHeight="1" x14ac:dyDescent="0.15">
      <c r="A14" s="1805"/>
      <c r="B14" s="1806"/>
      <c r="C14" s="1771"/>
      <c r="D14" s="1772"/>
      <c r="E14" s="1740"/>
      <c r="F14" s="1741"/>
      <c r="G14" s="1741"/>
      <c r="H14" s="1747"/>
      <c r="I14" s="1747"/>
      <c r="J14" s="1747"/>
      <c r="K14" s="1747"/>
      <c r="L14" s="1747"/>
      <c r="M14" s="1747"/>
      <c r="N14" s="1747"/>
      <c r="O14" s="1748"/>
      <c r="P14" s="1535"/>
      <c r="Q14" s="1535"/>
      <c r="R14" s="1535"/>
      <c r="S14" s="1535"/>
      <c r="T14" s="1535"/>
      <c r="U14" s="1535"/>
      <c r="V14" s="1535"/>
      <c r="W14" s="1535"/>
      <c r="X14" s="1535"/>
      <c r="Y14" s="1535"/>
      <c r="Z14" s="1535"/>
      <c r="AA14" s="1535"/>
      <c r="AB14" s="1535"/>
      <c r="AC14" s="1535"/>
      <c r="AD14" s="1535"/>
      <c r="AE14" s="1535"/>
      <c r="AF14" s="1749"/>
      <c r="AG14" s="1749"/>
      <c r="AH14" s="1749"/>
      <c r="AI14" s="1749"/>
      <c r="AJ14" s="1749"/>
      <c r="AK14" s="1749"/>
      <c r="AL14" s="1749"/>
      <c r="AM14" s="1749"/>
      <c r="AN14" s="1749"/>
      <c r="AO14" s="1749"/>
      <c r="AP14" s="1749"/>
      <c r="AQ14" s="1750"/>
      <c r="AR14" s="1750"/>
      <c r="AS14" s="1750"/>
      <c r="AT14" s="1750"/>
      <c r="AU14" s="1750"/>
      <c r="AV14" s="1750"/>
      <c r="AW14" s="1750"/>
      <c r="AX14" s="1750"/>
      <c r="AY14" s="1734" t="s">
        <v>142</v>
      </c>
      <c r="AZ14" s="1735"/>
      <c r="BA14" s="1731" t="str">
        <f>IFERROR(ROUNDDOWN(AF11/AY11,1),"")</f>
        <v/>
      </c>
      <c r="BB14" s="1731"/>
      <c r="BC14" s="1731"/>
      <c r="BD14" s="1732" t="s">
        <v>494</v>
      </c>
      <c r="BE14" s="1732"/>
      <c r="BF14" s="1733"/>
      <c r="BG14" s="42"/>
      <c r="BI14" s="243">
        <f>+E23</f>
        <v>0</v>
      </c>
      <c r="BJ14" s="243" t="str">
        <f>BA26</f>
        <v/>
      </c>
      <c r="BK14" s="246">
        <f>+AF23</f>
        <v>0</v>
      </c>
    </row>
    <row r="15" spans="1:63" ht="9.9499999999999993" customHeight="1" x14ac:dyDescent="0.15">
      <c r="A15" s="1805"/>
      <c r="B15" s="1806"/>
      <c r="C15" s="1771"/>
      <c r="D15" s="1772"/>
      <c r="E15" s="1736"/>
      <c r="F15" s="1737"/>
      <c r="G15" s="1737"/>
      <c r="H15" s="1742" t="str">
        <f ca="1">IFERROR(VLOOKUP(E15,INDIRECT("機械一覧"),2,FALSE),"")</f>
        <v/>
      </c>
      <c r="I15" s="1743"/>
      <c r="J15" s="1743"/>
      <c r="K15" s="1743"/>
      <c r="L15" s="1743"/>
      <c r="M15" s="1743"/>
      <c r="N15" s="1743"/>
      <c r="O15" s="1744"/>
      <c r="P15" s="1535"/>
      <c r="Q15" s="1535"/>
      <c r="R15" s="1535"/>
      <c r="S15" s="1535"/>
      <c r="T15" s="1535"/>
      <c r="U15" s="1535"/>
      <c r="V15" s="1535"/>
      <c r="W15" s="1535"/>
      <c r="X15" s="1535"/>
      <c r="Y15" s="1535"/>
      <c r="Z15" s="1535"/>
      <c r="AA15" s="1535"/>
      <c r="AB15" s="1535"/>
      <c r="AC15" s="1535"/>
      <c r="AD15" s="1535"/>
      <c r="AE15" s="1535"/>
      <c r="AF15" s="1749"/>
      <c r="AG15" s="1749"/>
      <c r="AH15" s="1749"/>
      <c r="AI15" s="1749"/>
      <c r="AJ15" s="1749"/>
      <c r="AK15" s="1749"/>
      <c r="AL15" s="1749"/>
      <c r="AM15" s="1749"/>
      <c r="AN15" s="1749"/>
      <c r="AO15" s="1749"/>
      <c r="AP15" s="1749"/>
      <c r="AQ15" s="1750"/>
      <c r="AR15" s="1750"/>
      <c r="AS15" s="1750"/>
      <c r="AT15" s="1750"/>
      <c r="AU15" s="1750"/>
      <c r="AV15" s="1750"/>
      <c r="AW15" s="1750"/>
      <c r="AX15" s="1750"/>
      <c r="AY15" s="1751"/>
      <c r="AZ15" s="1752"/>
      <c r="BA15" s="1752"/>
      <c r="BB15" s="1752"/>
      <c r="BC15" s="1752"/>
      <c r="BD15" s="1752"/>
      <c r="BE15" s="1752"/>
      <c r="BF15" s="1753"/>
      <c r="BG15" s="42"/>
      <c r="BI15" s="243">
        <f>+E27</f>
        <v>0</v>
      </c>
      <c r="BJ15" s="243" t="str">
        <f>BA30</f>
        <v/>
      </c>
      <c r="BK15" s="246">
        <f>+AF27</f>
        <v>0</v>
      </c>
    </row>
    <row r="16" spans="1:63" ht="9.9499999999999993" customHeight="1" x14ac:dyDescent="0.15">
      <c r="A16" s="1805"/>
      <c r="B16" s="1806"/>
      <c r="C16" s="1771"/>
      <c r="D16" s="1772"/>
      <c r="E16" s="1738"/>
      <c r="F16" s="1739"/>
      <c r="G16" s="1739"/>
      <c r="H16" s="1745"/>
      <c r="I16" s="1745"/>
      <c r="J16" s="1745"/>
      <c r="K16" s="1745"/>
      <c r="L16" s="1745"/>
      <c r="M16" s="1745"/>
      <c r="N16" s="1745"/>
      <c r="O16" s="1746"/>
      <c r="P16" s="1535"/>
      <c r="Q16" s="1535"/>
      <c r="R16" s="1535"/>
      <c r="S16" s="1535"/>
      <c r="T16" s="1535"/>
      <c r="U16" s="1535"/>
      <c r="V16" s="1535"/>
      <c r="W16" s="1535"/>
      <c r="X16" s="1535"/>
      <c r="Y16" s="1535"/>
      <c r="Z16" s="1535"/>
      <c r="AA16" s="1535"/>
      <c r="AB16" s="1535"/>
      <c r="AC16" s="1535"/>
      <c r="AD16" s="1535"/>
      <c r="AE16" s="1535"/>
      <c r="AF16" s="1749"/>
      <c r="AG16" s="1749"/>
      <c r="AH16" s="1749"/>
      <c r="AI16" s="1749"/>
      <c r="AJ16" s="1749"/>
      <c r="AK16" s="1749"/>
      <c r="AL16" s="1749"/>
      <c r="AM16" s="1749"/>
      <c r="AN16" s="1749"/>
      <c r="AO16" s="1749"/>
      <c r="AP16" s="1749"/>
      <c r="AQ16" s="1750"/>
      <c r="AR16" s="1750"/>
      <c r="AS16" s="1750"/>
      <c r="AT16" s="1750"/>
      <c r="AU16" s="1750"/>
      <c r="AV16" s="1750"/>
      <c r="AW16" s="1750"/>
      <c r="AX16" s="1750"/>
      <c r="AY16" s="1754"/>
      <c r="AZ16" s="1755"/>
      <c r="BA16" s="1755"/>
      <c r="BB16" s="1755"/>
      <c r="BC16" s="1755"/>
      <c r="BD16" s="1755"/>
      <c r="BE16" s="1755"/>
      <c r="BF16" s="1756"/>
      <c r="BG16" s="42"/>
      <c r="BI16" s="243">
        <f>'使用　別紙'!A16</f>
        <v>0</v>
      </c>
      <c r="BJ16" s="243" t="str">
        <f>'使用　別紙'!AZ19</f>
        <v xml:space="preserve"> </v>
      </c>
      <c r="BK16" s="243">
        <f>'使用　別紙'!AD16</f>
        <v>0</v>
      </c>
    </row>
    <row r="17" spans="1:63" ht="9.9499999999999993" customHeight="1" x14ac:dyDescent="0.15">
      <c r="A17" s="1805"/>
      <c r="B17" s="1806"/>
      <c r="C17" s="1771"/>
      <c r="D17" s="1772"/>
      <c r="E17" s="1738"/>
      <c r="F17" s="1739"/>
      <c r="G17" s="1739"/>
      <c r="H17" s="1745"/>
      <c r="I17" s="1745"/>
      <c r="J17" s="1745"/>
      <c r="K17" s="1745"/>
      <c r="L17" s="1745"/>
      <c r="M17" s="1745"/>
      <c r="N17" s="1745"/>
      <c r="O17" s="1746"/>
      <c r="P17" s="1535"/>
      <c r="Q17" s="1535"/>
      <c r="R17" s="1535"/>
      <c r="S17" s="1535"/>
      <c r="T17" s="1535"/>
      <c r="U17" s="1535"/>
      <c r="V17" s="1535"/>
      <c r="W17" s="1535"/>
      <c r="X17" s="1535"/>
      <c r="Y17" s="1535"/>
      <c r="Z17" s="1535"/>
      <c r="AA17" s="1535"/>
      <c r="AB17" s="1535"/>
      <c r="AC17" s="1535"/>
      <c r="AD17" s="1535"/>
      <c r="AE17" s="1535"/>
      <c r="AF17" s="1749"/>
      <c r="AG17" s="1749"/>
      <c r="AH17" s="1749"/>
      <c r="AI17" s="1749"/>
      <c r="AJ17" s="1749"/>
      <c r="AK17" s="1749"/>
      <c r="AL17" s="1749"/>
      <c r="AM17" s="1749"/>
      <c r="AN17" s="1749"/>
      <c r="AO17" s="1749"/>
      <c r="AP17" s="1749"/>
      <c r="AQ17" s="1750"/>
      <c r="AR17" s="1750"/>
      <c r="AS17" s="1750"/>
      <c r="AT17" s="1750"/>
      <c r="AU17" s="1750"/>
      <c r="AV17" s="1750"/>
      <c r="AW17" s="1750"/>
      <c r="AX17" s="1750"/>
      <c r="AY17" s="1754"/>
      <c r="AZ17" s="1755"/>
      <c r="BA17" s="1755"/>
      <c r="BB17" s="1755"/>
      <c r="BC17" s="1755"/>
      <c r="BD17" s="1755"/>
      <c r="BE17" s="1755"/>
      <c r="BF17" s="1756"/>
      <c r="BG17" s="42"/>
      <c r="BI17" s="243">
        <f>'使用　別紙'!A20</f>
        <v>0</v>
      </c>
      <c r="BJ17" s="243" t="str">
        <f>'使用　別紙'!AZ23</f>
        <v xml:space="preserve"> </v>
      </c>
      <c r="BK17" s="243">
        <f>'使用　別紙'!AD20</f>
        <v>0</v>
      </c>
    </row>
    <row r="18" spans="1:63" ht="9.9499999999999993" customHeight="1" x14ac:dyDescent="0.15">
      <c r="A18" s="1805"/>
      <c r="B18" s="1806"/>
      <c r="C18" s="1771"/>
      <c r="D18" s="1772"/>
      <c r="E18" s="1740"/>
      <c r="F18" s="1741"/>
      <c r="G18" s="1741"/>
      <c r="H18" s="1747"/>
      <c r="I18" s="1747"/>
      <c r="J18" s="1747"/>
      <c r="K18" s="1747"/>
      <c r="L18" s="1747"/>
      <c r="M18" s="1747"/>
      <c r="N18" s="1747"/>
      <c r="O18" s="1748"/>
      <c r="P18" s="1535"/>
      <c r="Q18" s="1535"/>
      <c r="R18" s="1535"/>
      <c r="S18" s="1535"/>
      <c r="T18" s="1535"/>
      <c r="U18" s="1535"/>
      <c r="V18" s="1535"/>
      <c r="W18" s="1535"/>
      <c r="X18" s="1535"/>
      <c r="Y18" s="1535"/>
      <c r="Z18" s="1535"/>
      <c r="AA18" s="1535"/>
      <c r="AB18" s="1535"/>
      <c r="AC18" s="1535"/>
      <c r="AD18" s="1535"/>
      <c r="AE18" s="1535"/>
      <c r="AF18" s="1749"/>
      <c r="AG18" s="1749"/>
      <c r="AH18" s="1749"/>
      <c r="AI18" s="1749"/>
      <c r="AJ18" s="1749"/>
      <c r="AK18" s="1749"/>
      <c r="AL18" s="1749"/>
      <c r="AM18" s="1749"/>
      <c r="AN18" s="1749"/>
      <c r="AO18" s="1749"/>
      <c r="AP18" s="1749"/>
      <c r="AQ18" s="1750"/>
      <c r="AR18" s="1750"/>
      <c r="AS18" s="1750"/>
      <c r="AT18" s="1750"/>
      <c r="AU18" s="1750"/>
      <c r="AV18" s="1750"/>
      <c r="AW18" s="1750"/>
      <c r="AX18" s="1750"/>
      <c r="AY18" s="1734" t="s">
        <v>142</v>
      </c>
      <c r="AZ18" s="1735"/>
      <c r="BA18" s="1731" t="str">
        <f>IFERROR(ROUNDDOWN(AF15/AY15,1),"")</f>
        <v/>
      </c>
      <c r="BB18" s="1731"/>
      <c r="BC18" s="1731"/>
      <c r="BD18" s="1732" t="s">
        <v>494</v>
      </c>
      <c r="BE18" s="1732"/>
      <c r="BF18" s="1733"/>
      <c r="BG18" s="42"/>
      <c r="BI18" s="243">
        <f>'使用　別紙'!A24</f>
        <v>0</v>
      </c>
      <c r="BJ18" s="243" t="str">
        <f>'使用　別紙'!AZ27</f>
        <v xml:space="preserve"> </v>
      </c>
      <c r="BK18" s="243">
        <f>'使用　別紙'!AD24</f>
        <v>0</v>
      </c>
    </row>
    <row r="19" spans="1:63" ht="9.9499999999999993" customHeight="1" x14ac:dyDescent="0.15">
      <c r="A19" s="1805"/>
      <c r="B19" s="1806"/>
      <c r="C19" s="1771"/>
      <c r="D19" s="1772"/>
      <c r="E19" s="1736"/>
      <c r="F19" s="1737"/>
      <c r="G19" s="1737"/>
      <c r="H19" s="1742" t="str">
        <f ca="1">IFERROR(VLOOKUP(E19,INDIRECT("機械一覧"),2,FALSE),"")</f>
        <v/>
      </c>
      <c r="I19" s="1743"/>
      <c r="J19" s="1743"/>
      <c r="K19" s="1743"/>
      <c r="L19" s="1743"/>
      <c r="M19" s="1743"/>
      <c r="N19" s="1743"/>
      <c r="O19" s="1744"/>
      <c r="P19" s="1535"/>
      <c r="Q19" s="1535"/>
      <c r="R19" s="1535"/>
      <c r="S19" s="1535"/>
      <c r="T19" s="1535"/>
      <c r="U19" s="1535"/>
      <c r="V19" s="1535"/>
      <c r="W19" s="1535"/>
      <c r="X19" s="1535"/>
      <c r="Y19" s="1535"/>
      <c r="Z19" s="1535"/>
      <c r="AA19" s="1535"/>
      <c r="AB19" s="1535"/>
      <c r="AC19" s="1535"/>
      <c r="AD19" s="1535"/>
      <c r="AE19" s="1535"/>
      <c r="AF19" s="1749"/>
      <c r="AG19" s="1749"/>
      <c r="AH19" s="1749"/>
      <c r="AI19" s="1749"/>
      <c r="AJ19" s="1749"/>
      <c r="AK19" s="1749"/>
      <c r="AL19" s="1749"/>
      <c r="AM19" s="1749"/>
      <c r="AN19" s="1749"/>
      <c r="AO19" s="1749"/>
      <c r="AP19" s="1749"/>
      <c r="AQ19" s="1750"/>
      <c r="AR19" s="1750"/>
      <c r="AS19" s="1750"/>
      <c r="AT19" s="1750"/>
      <c r="AU19" s="1750"/>
      <c r="AV19" s="1750"/>
      <c r="AW19" s="1750"/>
      <c r="AX19" s="1750"/>
      <c r="AY19" s="1751"/>
      <c r="AZ19" s="1752"/>
      <c r="BA19" s="1752"/>
      <c r="BB19" s="1752"/>
      <c r="BC19" s="1752"/>
      <c r="BD19" s="1752"/>
      <c r="BE19" s="1752"/>
      <c r="BF19" s="1753"/>
      <c r="BG19" s="42"/>
      <c r="BI19" s="243">
        <f>'使用　別紙'!A28</f>
        <v>0</v>
      </c>
      <c r="BJ19" s="243" t="str">
        <f>'使用　別紙'!AZ31</f>
        <v xml:space="preserve"> </v>
      </c>
      <c r="BK19" s="243">
        <f>'使用　別紙'!AD28</f>
        <v>0</v>
      </c>
    </row>
    <row r="20" spans="1:63" ht="9.9499999999999993" customHeight="1" x14ac:dyDescent="0.15">
      <c r="A20" s="1805"/>
      <c r="B20" s="1806"/>
      <c r="C20" s="1771"/>
      <c r="D20" s="1772"/>
      <c r="E20" s="1738"/>
      <c r="F20" s="1739"/>
      <c r="G20" s="1739"/>
      <c r="H20" s="1745"/>
      <c r="I20" s="1745"/>
      <c r="J20" s="1745"/>
      <c r="K20" s="1745"/>
      <c r="L20" s="1745"/>
      <c r="M20" s="1745"/>
      <c r="N20" s="1745"/>
      <c r="O20" s="1746"/>
      <c r="P20" s="1535"/>
      <c r="Q20" s="1535"/>
      <c r="R20" s="1535"/>
      <c r="S20" s="1535"/>
      <c r="T20" s="1535"/>
      <c r="U20" s="1535"/>
      <c r="V20" s="1535"/>
      <c r="W20" s="1535"/>
      <c r="X20" s="1535"/>
      <c r="Y20" s="1535"/>
      <c r="Z20" s="1535"/>
      <c r="AA20" s="1535"/>
      <c r="AB20" s="1535"/>
      <c r="AC20" s="1535"/>
      <c r="AD20" s="1535"/>
      <c r="AE20" s="1535"/>
      <c r="AF20" s="1749"/>
      <c r="AG20" s="1749"/>
      <c r="AH20" s="1749"/>
      <c r="AI20" s="1749"/>
      <c r="AJ20" s="1749"/>
      <c r="AK20" s="1749"/>
      <c r="AL20" s="1749"/>
      <c r="AM20" s="1749"/>
      <c r="AN20" s="1749"/>
      <c r="AO20" s="1749"/>
      <c r="AP20" s="1749"/>
      <c r="AQ20" s="1750"/>
      <c r="AR20" s="1750"/>
      <c r="AS20" s="1750"/>
      <c r="AT20" s="1750"/>
      <c r="AU20" s="1750"/>
      <c r="AV20" s="1750"/>
      <c r="AW20" s="1750"/>
      <c r="AX20" s="1750"/>
      <c r="AY20" s="1754"/>
      <c r="AZ20" s="1755"/>
      <c r="BA20" s="1755"/>
      <c r="BB20" s="1755"/>
      <c r="BC20" s="1755"/>
      <c r="BD20" s="1755"/>
      <c r="BE20" s="1755"/>
      <c r="BF20" s="1756"/>
      <c r="BG20" s="42"/>
      <c r="BI20" s="243">
        <f>'使用　別紙'!A32</f>
        <v>0</v>
      </c>
      <c r="BJ20" s="243" t="str">
        <f>'使用　別紙'!AZ35</f>
        <v xml:space="preserve"> </v>
      </c>
      <c r="BK20" s="243">
        <f>'使用　別紙'!AD32</f>
        <v>0</v>
      </c>
    </row>
    <row r="21" spans="1:63" ht="9.9499999999999993" customHeight="1" x14ac:dyDescent="0.15">
      <c r="A21" s="1805"/>
      <c r="B21" s="1806"/>
      <c r="C21" s="1771"/>
      <c r="D21" s="1772"/>
      <c r="E21" s="1738"/>
      <c r="F21" s="1739"/>
      <c r="G21" s="1739"/>
      <c r="H21" s="1745"/>
      <c r="I21" s="1745"/>
      <c r="J21" s="1745"/>
      <c r="K21" s="1745"/>
      <c r="L21" s="1745"/>
      <c r="M21" s="1745"/>
      <c r="N21" s="1745"/>
      <c r="O21" s="1746"/>
      <c r="P21" s="1535"/>
      <c r="Q21" s="1535"/>
      <c r="R21" s="1535"/>
      <c r="S21" s="1535"/>
      <c r="T21" s="1535"/>
      <c r="U21" s="1535"/>
      <c r="V21" s="1535"/>
      <c r="W21" s="1535"/>
      <c r="X21" s="1535"/>
      <c r="Y21" s="1535"/>
      <c r="Z21" s="1535"/>
      <c r="AA21" s="1535"/>
      <c r="AB21" s="1535"/>
      <c r="AC21" s="1535"/>
      <c r="AD21" s="1535"/>
      <c r="AE21" s="1535"/>
      <c r="AF21" s="1749"/>
      <c r="AG21" s="1749"/>
      <c r="AH21" s="1749"/>
      <c r="AI21" s="1749"/>
      <c r="AJ21" s="1749"/>
      <c r="AK21" s="1749"/>
      <c r="AL21" s="1749"/>
      <c r="AM21" s="1749"/>
      <c r="AN21" s="1749"/>
      <c r="AO21" s="1749"/>
      <c r="AP21" s="1749"/>
      <c r="AQ21" s="1750"/>
      <c r="AR21" s="1750"/>
      <c r="AS21" s="1750"/>
      <c r="AT21" s="1750"/>
      <c r="AU21" s="1750"/>
      <c r="AV21" s="1750"/>
      <c r="AW21" s="1750"/>
      <c r="AX21" s="1750"/>
      <c r="AY21" s="1754"/>
      <c r="AZ21" s="1755"/>
      <c r="BA21" s="1755"/>
      <c r="BB21" s="1755"/>
      <c r="BC21" s="1755"/>
      <c r="BD21" s="1755"/>
      <c r="BE21" s="1755"/>
      <c r="BF21" s="1756"/>
      <c r="BG21" s="42"/>
      <c r="BI21" s="243">
        <f>'使用　別紙'!A36</f>
        <v>0</v>
      </c>
      <c r="BJ21" s="243" t="str">
        <f>'使用　別紙'!AZ39</f>
        <v xml:space="preserve"> </v>
      </c>
      <c r="BK21" s="243">
        <f>'使用　別紙'!AD36</f>
        <v>0</v>
      </c>
    </row>
    <row r="22" spans="1:63" ht="9.9499999999999993" customHeight="1" x14ac:dyDescent="0.15">
      <c r="A22" s="1805"/>
      <c r="B22" s="1806"/>
      <c r="C22" s="1771"/>
      <c r="D22" s="1772"/>
      <c r="E22" s="1740"/>
      <c r="F22" s="1741"/>
      <c r="G22" s="1741"/>
      <c r="H22" s="1747"/>
      <c r="I22" s="1747"/>
      <c r="J22" s="1747"/>
      <c r="K22" s="1747"/>
      <c r="L22" s="1747"/>
      <c r="M22" s="1747"/>
      <c r="N22" s="1747"/>
      <c r="O22" s="1748"/>
      <c r="P22" s="1535"/>
      <c r="Q22" s="1535"/>
      <c r="R22" s="1535"/>
      <c r="S22" s="1535"/>
      <c r="T22" s="1535"/>
      <c r="U22" s="1535"/>
      <c r="V22" s="1535"/>
      <c r="W22" s="1535"/>
      <c r="X22" s="1535"/>
      <c r="Y22" s="1535"/>
      <c r="Z22" s="1535"/>
      <c r="AA22" s="1535"/>
      <c r="AB22" s="1535"/>
      <c r="AC22" s="1535"/>
      <c r="AD22" s="1535"/>
      <c r="AE22" s="1535"/>
      <c r="AF22" s="1749"/>
      <c r="AG22" s="1749"/>
      <c r="AH22" s="1749"/>
      <c r="AI22" s="1749"/>
      <c r="AJ22" s="1749"/>
      <c r="AK22" s="1749"/>
      <c r="AL22" s="1749"/>
      <c r="AM22" s="1749"/>
      <c r="AN22" s="1749"/>
      <c r="AO22" s="1749"/>
      <c r="AP22" s="1749"/>
      <c r="AQ22" s="1750"/>
      <c r="AR22" s="1750"/>
      <c r="AS22" s="1750"/>
      <c r="AT22" s="1750"/>
      <c r="AU22" s="1750"/>
      <c r="AV22" s="1750"/>
      <c r="AW22" s="1750"/>
      <c r="AX22" s="1750"/>
      <c r="AY22" s="1734" t="s">
        <v>142</v>
      </c>
      <c r="AZ22" s="1735"/>
      <c r="BA22" s="1731" t="str">
        <f>IFERROR(ROUNDDOWN(AF19/AY19,1),"")</f>
        <v/>
      </c>
      <c r="BB22" s="1731"/>
      <c r="BC22" s="1731"/>
      <c r="BD22" s="1732" t="s">
        <v>494</v>
      </c>
      <c r="BE22" s="1732"/>
      <c r="BF22" s="1733"/>
      <c r="BG22" s="42"/>
      <c r="BI22" s="243">
        <f>'使用　別紙'!A40</f>
        <v>0</v>
      </c>
      <c r="BJ22" s="243" t="str">
        <f>'使用　別紙'!AZ43</f>
        <v xml:space="preserve"> </v>
      </c>
      <c r="BK22" s="243">
        <f>'使用　別紙'!AD40</f>
        <v>0</v>
      </c>
    </row>
    <row r="23" spans="1:63" ht="9.9499999999999993" customHeight="1" x14ac:dyDescent="0.15">
      <c r="A23" s="1805"/>
      <c r="B23" s="1806"/>
      <c r="C23" s="1807"/>
      <c r="D23" s="1808"/>
      <c r="E23" s="1736"/>
      <c r="F23" s="1737"/>
      <c r="G23" s="1737"/>
      <c r="H23" s="1742" t="str">
        <f ca="1">IFERROR(VLOOKUP(E23,INDIRECT("機械一覧"),2,FALSE),"")</f>
        <v/>
      </c>
      <c r="I23" s="1743"/>
      <c r="J23" s="1743"/>
      <c r="K23" s="1743"/>
      <c r="L23" s="1743"/>
      <c r="M23" s="1743"/>
      <c r="N23" s="1743"/>
      <c r="O23" s="1744"/>
      <c r="P23" s="1535"/>
      <c r="Q23" s="1535"/>
      <c r="R23" s="1535"/>
      <c r="S23" s="1535"/>
      <c r="T23" s="1535"/>
      <c r="U23" s="1535"/>
      <c r="V23" s="1535"/>
      <c r="W23" s="1535"/>
      <c r="X23" s="1535"/>
      <c r="Y23" s="1535"/>
      <c r="Z23" s="1535"/>
      <c r="AA23" s="1535"/>
      <c r="AB23" s="1535"/>
      <c r="AC23" s="1535"/>
      <c r="AD23" s="1535"/>
      <c r="AE23" s="1535"/>
      <c r="AF23" s="1749"/>
      <c r="AG23" s="1749"/>
      <c r="AH23" s="1749"/>
      <c r="AI23" s="1749"/>
      <c r="AJ23" s="1749"/>
      <c r="AK23" s="1749"/>
      <c r="AL23" s="1749"/>
      <c r="AM23" s="1749"/>
      <c r="AN23" s="1749"/>
      <c r="AO23" s="1749"/>
      <c r="AP23" s="1749"/>
      <c r="AQ23" s="1750"/>
      <c r="AR23" s="1750"/>
      <c r="AS23" s="1750"/>
      <c r="AT23" s="1750"/>
      <c r="AU23" s="1750"/>
      <c r="AV23" s="1750"/>
      <c r="AW23" s="1750"/>
      <c r="AX23" s="1750"/>
      <c r="AY23" s="1751"/>
      <c r="AZ23" s="1752"/>
      <c r="BA23" s="1752"/>
      <c r="BB23" s="1752"/>
      <c r="BC23" s="1752"/>
      <c r="BD23" s="1752"/>
      <c r="BE23" s="1752"/>
      <c r="BF23" s="1753"/>
      <c r="BG23" s="42"/>
      <c r="BI23" s="243">
        <f>'使用　別紙'!A44</f>
        <v>0</v>
      </c>
      <c r="BJ23" s="243" t="str">
        <f>'使用　別紙'!AZ47</f>
        <v xml:space="preserve"> </v>
      </c>
      <c r="BK23" s="243">
        <f>'使用　別紙'!AD44</f>
        <v>0</v>
      </c>
    </row>
    <row r="24" spans="1:63" ht="9.9499999999999993" customHeight="1" x14ac:dyDescent="0.15">
      <c r="A24" s="1805"/>
      <c r="B24" s="1806"/>
      <c r="C24" s="1767" t="s">
        <v>216</v>
      </c>
      <c r="D24" s="1768"/>
      <c r="E24" s="1738"/>
      <c r="F24" s="1739"/>
      <c r="G24" s="1739"/>
      <c r="H24" s="1745"/>
      <c r="I24" s="1745"/>
      <c r="J24" s="1745"/>
      <c r="K24" s="1745"/>
      <c r="L24" s="1745"/>
      <c r="M24" s="1745"/>
      <c r="N24" s="1745"/>
      <c r="O24" s="1746"/>
      <c r="P24" s="1535"/>
      <c r="Q24" s="1535"/>
      <c r="R24" s="1535"/>
      <c r="S24" s="1535"/>
      <c r="T24" s="1535"/>
      <c r="U24" s="1535"/>
      <c r="V24" s="1535"/>
      <c r="W24" s="1535"/>
      <c r="X24" s="1535"/>
      <c r="Y24" s="1535"/>
      <c r="Z24" s="1535"/>
      <c r="AA24" s="1535"/>
      <c r="AB24" s="1535"/>
      <c r="AC24" s="1535"/>
      <c r="AD24" s="1535"/>
      <c r="AE24" s="1535"/>
      <c r="AF24" s="1749"/>
      <c r="AG24" s="1749"/>
      <c r="AH24" s="1749"/>
      <c r="AI24" s="1749"/>
      <c r="AJ24" s="1749"/>
      <c r="AK24" s="1749"/>
      <c r="AL24" s="1749"/>
      <c r="AM24" s="1749"/>
      <c r="AN24" s="1749"/>
      <c r="AO24" s="1749"/>
      <c r="AP24" s="1749"/>
      <c r="AQ24" s="1750"/>
      <c r="AR24" s="1750"/>
      <c r="AS24" s="1750"/>
      <c r="AT24" s="1750"/>
      <c r="AU24" s="1750"/>
      <c r="AV24" s="1750"/>
      <c r="AW24" s="1750"/>
      <c r="AX24" s="1750"/>
      <c r="AY24" s="1754"/>
      <c r="AZ24" s="1755"/>
      <c r="BA24" s="1755"/>
      <c r="BB24" s="1755"/>
      <c r="BC24" s="1755"/>
      <c r="BD24" s="1755"/>
      <c r="BE24" s="1755"/>
      <c r="BF24" s="1756"/>
      <c r="BG24" s="42"/>
      <c r="BI24" s="243">
        <f>'使用　別紙'!A48</f>
        <v>0</v>
      </c>
      <c r="BJ24" s="243" t="str">
        <f>'使用　別紙'!AZ51</f>
        <v xml:space="preserve"> </v>
      </c>
      <c r="BK24" s="243">
        <f>'使用　別紙'!AD48</f>
        <v>0</v>
      </c>
    </row>
    <row r="25" spans="1:63" ht="9.9499999999999993" customHeight="1" x14ac:dyDescent="0.15">
      <c r="A25" s="1805"/>
      <c r="B25" s="1806"/>
      <c r="C25" s="1767"/>
      <c r="D25" s="1768"/>
      <c r="E25" s="1738"/>
      <c r="F25" s="1739"/>
      <c r="G25" s="1739"/>
      <c r="H25" s="1745"/>
      <c r="I25" s="1745"/>
      <c r="J25" s="1745"/>
      <c r="K25" s="1745"/>
      <c r="L25" s="1745"/>
      <c r="M25" s="1745"/>
      <c r="N25" s="1745"/>
      <c r="O25" s="1746"/>
      <c r="P25" s="1535"/>
      <c r="Q25" s="1535"/>
      <c r="R25" s="1535"/>
      <c r="S25" s="1535"/>
      <c r="T25" s="1535"/>
      <c r="U25" s="1535"/>
      <c r="V25" s="1535"/>
      <c r="W25" s="1535"/>
      <c r="X25" s="1535"/>
      <c r="Y25" s="1535"/>
      <c r="Z25" s="1535"/>
      <c r="AA25" s="1535"/>
      <c r="AB25" s="1535"/>
      <c r="AC25" s="1535"/>
      <c r="AD25" s="1535"/>
      <c r="AE25" s="1535"/>
      <c r="AF25" s="1749"/>
      <c r="AG25" s="1749"/>
      <c r="AH25" s="1749"/>
      <c r="AI25" s="1749"/>
      <c r="AJ25" s="1749"/>
      <c r="AK25" s="1749"/>
      <c r="AL25" s="1749"/>
      <c r="AM25" s="1749"/>
      <c r="AN25" s="1749"/>
      <c r="AO25" s="1749"/>
      <c r="AP25" s="1749"/>
      <c r="AQ25" s="1750"/>
      <c r="AR25" s="1750"/>
      <c r="AS25" s="1750"/>
      <c r="AT25" s="1750"/>
      <c r="AU25" s="1750"/>
      <c r="AV25" s="1750"/>
      <c r="AW25" s="1750"/>
      <c r="AX25" s="1750"/>
      <c r="AY25" s="1754"/>
      <c r="AZ25" s="1755"/>
      <c r="BA25" s="1755"/>
      <c r="BB25" s="1755"/>
      <c r="BC25" s="1755"/>
      <c r="BD25" s="1755"/>
      <c r="BE25" s="1755"/>
      <c r="BF25" s="1756"/>
      <c r="BG25" s="42"/>
      <c r="BI25" s="39">
        <f>'使用　別紙'!A52</f>
        <v>0</v>
      </c>
      <c r="BJ25" s="243" t="str">
        <f>'使用　別紙'!AZ55</f>
        <v xml:space="preserve"> </v>
      </c>
      <c r="BK25" s="243">
        <f>'使用　別紙'!AD52</f>
        <v>0</v>
      </c>
    </row>
    <row r="26" spans="1:63" ht="9.9499999999999993" customHeight="1" x14ac:dyDescent="0.15">
      <c r="A26" s="1805"/>
      <c r="B26" s="1806"/>
      <c r="C26" s="833" t="s">
        <v>347</v>
      </c>
      <c r="D26" s="908"/>
      <c r="E26" s="1740"/>
      <c r="F26" s="1741"/>
      <c r="G26" s="1741"/>
      <c r="H26" s="1747"/>
      <c r="I26" s="1747"/>
      <c r="J26" s="1747"/>
      <c r="K26" s="1747"/>
      <c r="L26" s="1747"/>
      <c r="M26" s="1747"/>
      <c r="N26" s="1747"/>
      <c r="O26" s="1748"/>
      <c r="P26" s="1535"/>
      <c r="Q26" s="1535"/>
      <c r="R26" s="1535"/>
      <c r="S26" s="1535"/>
      <c r="T26" s="1535"/>
      <c r="U26" s="1535"/>
      <c r="V26" s="1535"/>
      <c r="W26" s="1535"/>
      <c r="X26" s="1535"/>
      <c r="Y26" s="1535"/>
      <c r="Z26" s="1535"/>
      <c r="AA26" s="1535"/>
      <c r="AB26" s="1535"/>
      <c r="AC26" s="1535"/>
      <c r="AD26" s="1535"/>
      <c r="AE26" s="1535"/>
      <c r="AF26" s="1749"/>
      <c r="AG26" s="1749"/>
      <c r="AH26" s="1749"/>
      <c r="AI26" s="1749"/>
      <c r="AJ26" s="1749"/>
      <c r="AK26" s="1749"/>
      <c r="AL26" s="1749"/>
      <c r="AM26" s="1749"/>
      <c r="AN26" s="1749"/>
      <c r="AO26" s="1749"/>
      <c r="AP26" s="1749"/>
      <c r="AQ26" s="1750"/>
      <c r="AR26" s="1750"/>
      <c r="AS26" s="1750"/>
      <c r="AT26" s="1750"/>
      <c r="AU26" s="1750"/>
      <c r="AV26" s="1750"/>
      <c r="AW26" s="1750"/>
      <c r="AX26" s="1750"/>
      <c r="AY26" s="1734" t="s">
        <v>142</v>
      </c>
      <c r="AZ26" s="1735"/>
      <c r="BA26" s="1731" t="str">
        <f>IFERROR(ROUNDDOWN(AF23/AY23,1),"")</f>
        <v/>
      </c>
      <c r="BB26" s="1731"/>
      <c r="BC26" s="1731"/>
      <c r="BD26" s="1732" t="s">
        <v>494</v>
      </c>
      <c r="BE26" s="1732"/>
      <c r="BF26" s="1733"/>
      <c r="BG26" s="42"/>
      <c r="BI26" s="39">
        <f>'使用　別紙'!A56</f>
        <v>0</v>
      </c>
      <c r="BJ26" s="243" t="str">
        <f>'使用　別紙'!AZ59</f>
        <v xml:space="preserve"> </v>
      </c>
      <c r="BK26" s="243">
        <f>'使用　別紙'!AD56</f>
        <v>0</v>
      </c>
    </row>
    <row r="27" spans="1:63" ht="9.9499999999999993" customHeight="1" x14ac:dyDescent="0.15">
      <c r="A27" s="1805"/>
      <c r="B27" s="1806"/>
      <c r="C27" s="1767" t="s">
        <v>163</v>
      </c>
      <c r="D27" s="1768"/>
      <c r="E27" s="1736"/>
      <c r="F27" s="1737"/>
      <c r="G27" s="1737"/>
      <c r="H27" s="1742" t="str">
        <f ca="1">IFERROR(VLOOKUP(E27,INDIRECT("機械一覧"),2,FALSE),"")</f>
        <v/>
      </c>
      <c r="I27" s="1743"/>
      <c r="J27" s="1743"/>
      <c r="K27" s="1743"/>
      <c r="L27" s="1743"/>
      <c r="M27" s="1743"/>
      <c r="N27" s="1743"/>
      <c r="O27" s="1744"/>
      <c r="P27" s="1535"/>
      <c r="Q27" s="1535"/>
      <c r="R27" s="1535"/>
      <c r="S27" s="1535"/>
      <c r="T27" s="1535"/>
      <c r="U27" s="1535"/>
      <c r="V27" s="1535"/>
      <c r="W27" s="1535"/>
      <c r="X27" s="1535"/>
      <c r="Y27" s="1535"/>
      <c r="Z27" s="1535"/>
      <c r="AA27" s="1535"/>
      <c r="AB27" s="1535"/>
      <c r="AC27" s="1535"/>
      <c r="AD27" s="1535"/>
      <c r="AE27" s="1535"/>
      <c r="AF27" s="1749"/>
      <c r="AG27" s="1749"/>
      <c r="AH27" s="1749"/>
      <c r="AI27" s="1749"/>
      <c r="AJ27" s="1749"/>
      <c r="AK27" s="1749"/>
      <c r="AL27" s="1749"/>
      <c r="AM27" s="1749"/>
      <c r="AN27" s="1749"/>
      <c r="AO27" s="1749"/>
      <c r="AP27" s="1749"/>
      <c r="AQ27" s="1750"/>
      <c r="AR27" s="1750"/>
      <c r="AS27" s="1750"/>
      <c r="AT27" s="1750"/>
      <c r="AU27" s="1750"/>
      <c r="AV27" s="1750"/>
      <c r="AW27" s="1750"/>
      <c r="AX27" s="1750"/>
      <c r="AY27" s="1751"/>
      <c r="AZ27" s="1752"/>
      <c r="BA27" s="1752"/>
      <c r="BB27" s="1752"/>
      <c r="BC27" s="1752"/>
      <c r="BD27" s="1752"/>
      <c r="BE27" s="1752"/>
      <c r="BF27" s="1753"/>
      <c r="BG27" s="42"/>
      <c r="BI27" s="39">
        <f>'使用　別紙'!A60</f>
        <v>0</v>
      </c>
      <c r="BJ27" s="243" t="str">
        <f>'使用　別紙'!AZ63</f>
        <v xml:space="preserve"> </v>
      </c>
      <c r="BK27" s="243">
        <f>'使用　別紙'!AD60</f>
        <v>0</v>
      </c>
    </row>
    <row r="28" spans="1:63" ht="9.9499999999999993" customHeight="1" x14ac:dyDescent="0.15">
      <c r="A28" s="1805"/>
      <c r="B28" s="1806"/>
      <c r="C28" s="1767"/>
      <c r="D28" s="1768"/>
      <c r="E28" s="1738"/>
      <c r="F28" s="1739"/>
      <c r="G28" s="1739"/>
      <c r="H28" s="1745"/>
      <c r="I28" s="1745"/>
      <c r="J28" s="1745"/>
      <c r="K28" s="1745"/>
      <c r="L28" s="1745"/>
      <c r="M28" s="1745"/>
      <c r="N28" s="1745"/>
      <c r="O28" s="1746"/>
      <c r="P28" s="1535"/>
      <c r="Q28" s="1535"/>
      <c r="R28" s="1535"/>
      <c r="S28" s="1535"/>
      <c r="T28" s="1535"/>
      <c r="U28" s="1535"/>
      <c r="V28" s="1535"/>
      <c r="W28" s="1535"/>
      <c r="X28" s="1535"/>
      <c r="Y28" s="1535"/>
      <c r="Z28" s="1535"/>
      <c r="AA28" s="1535"/>
      <c r="AB28" s="1535"/>
      <c r="AC28" s="1535"/>
      <c r="AD28" s="1535"/>
      <c r="AE28" s="1535"/>
      <c r="AF28" s="1749"/>
      <c r="AG28" s="1749"/>
      <c r="AH28" s="1749"/>
      <c r="AI28" s="1749"/>
      <c r="AJ28" s="1749"/>
      <c r="AK28" s="1749"/>
      <c r="AL28" s="1749"/>
      <c r="AM28" s="1749"/>
      <c r="AN28" s="1749"/>
      <c r="AO28" s="1749"/>
      <c r="AP28" s="1749"/>
      <c r="AQ28" s="1750"/>
      <c r="AR28" s="1750"/>
      <c r="AS28" s="1750"/>
      <c r="AT28" s="1750"/>
      <c r="AU28" s="1750"/>
      <c r="AV28" s="1750"/>
      <c r="AW28" s="1750"/>
      <c r="AX28" s="1750"/>
      <c r="AY28" s="1754"/>
      <c r="AZ28" s="1755"/>
      <c r="BA28" s="1755"/>
      <c r="BB28" s="1755"/>
      <c r="BC28" s="1755"/>
      <c r="BD28" s="1755"/>
      <c r="BE28" s="1755"/>
      <c r="BF28" s="1756"/>
      <c r="BG28" s="42"/>
      <c r="BI28" s="243">
        <f>'使用　別紙'!A64</f>
        <v>0</v>
      </c>
      <c r="BJ28" s="243" t="str">
        <f>'使用　別紙'!AZ67</f>
        <v xml:space="preserve"> </v>
      </c>
      <c r="BK28" s="243">
        <f>'使用　別紙'!AD64</f>
        <v>0</v>
      </c>
    </row>
    <row r="29" spans="1:63" ht="9.9499999999999993" customHeight="1" x14ac:dyDescent="0.15">
      <c r="A29" s="1805"/>
      <c r="B29" s="1806"/>
      <c r="C29" s="1771" t="s">
        <v>203</v>
      </c>
      <c r="D29" s="1772"/>
      <c r="E29" s="1738"/>
      <c r="F29" s="1739"/>
      <c r="G29" s="1739"/>
      <c r="H29" s="1745"/>
      <c r="I29" s="1745"/>
      <c r="J29" s="1745"/>
      <c r="K29" s="1745"/>
      <c r="L29" s="1745"/>
      <c r="M29" s="1745"/>
      <c r="N29" s="1745"/>
      <c r="O29" s="1746"/>
      <c r="P29" s="1535"/>
      <c r="Q29" s="1535"/>
      <c r="R29" s="1535"/>
      <c r="S29" s="1535"/>
      <c r="T29" s="1535"/>
      <c r="U29" s="1535"/>
      <c r="V29" s="1535"/>
      <c r="W29" s="1535"/>
      <c r="X29" s="1535"/>
      <c r="Y29" s="1535"/>
      <c r="Z29" s="1535"/>
      <c r="AA29" s="1535"/>
      <c r="AB29" s="1535"/>
      <c r="AC29" s="1535"/>
      <c r="AD29" s="1535"/>
      <c r="AE29" s="1535"/>
      <c r="AF29" s="1749"/>
      <c r="AG29" s="1749"/>
      <c r="AH29" s="1749"/>
      <c r="AI29" s="1749"/>
      <c r="AJ29" s="1749"/>
      <c r="AK29" s="1749"/>
      <c r="AL29" s="1749"/>
      <c r="AM29" s="1749"/>
      <c r="AN29" s="1749"/>
      <c r="AO29" s="1749"/>
      <c r="AP29" s="1749"/>
      <c r="AQ29" s="1750"/>
      <c r="AR29" s="1750"/>
      <c r="AS29" s="1750"/>
      <c r="AT29" s="1750"/>
      <c r="AU29" s="1750"/>
      <c r="AV29" s="1750"/>
      <c r="AW29" s="1750"/>
      <c r="AX29" s="1750"/>
      <c r="AY29" s="1754"/>
      <c r="AZ29" s="1755"/>
      <c r="BA29" s="1755"/>
      <c r="BB29" s="1755"/>
      <c r="BC29" s="1755"/>
      <c r="BD29" s="1755"/>
      <c r="BE29" s="1755"/>
      <c r="BF29" s="1756"/>
      <c r="BG29" s="42"/>
      <c r="BI29" s="243">
        <f>'使用　別紙'!A68</f>
        <v>0</v>
      </c>
      <c r="BJ29" s="243" t="str">
        <f>'使用　別紙'!AZ71</f>
        <v xml:space="preserve"> </v>
      </c>
      <c r="BK29" s="243">
        <f>'使用　別紙'!AD68</f>
        <v>0</v>
      </c>
    </row>
    <row r="30" spans="1:63" ht="9.9499999999999993" customHeight="1" x14ac:dyDescent="0.15">
      <c r="A30" s="48"/>
      <c r="B30" s="146"/>
      <c r="C30" s="146"/>
      <c r="D30" s="178"/>
      <c r="E30" s="1740"/>
      <c r="F30" s="1741"/>
      <c r="G30" s="1741"/>
      <c r="H30" s="1747"/>
      <c r="I30" s="1747"/>
      <c r="J30" s="1747"/>
      <c r="K30" s="1747"/>
      <c r="L30" s="1747"/>
      <c r="M30" s="1747"/>
      <c r="N30" s="1747"/>
      <c r="O30" s="1748"/>
      <c r="P30" s="1769"/>
      <c r="Q30" s="1769"/>
      <c r="R30" s="1769"/>
      <c r="S30" s="1769"/>
      <c r="T30" s="1769"/>
      <c r="U30" s="1769"/>
      <c r="V30" s="1769"/>
      <c r="W30" s="1769"/>
      <c r="X30" s="1769"/>
      <c r="Y30" s="1769"/>
      <c r="Z30" s="1769"/>
      <c r="AA30" s="1769"/>
      <c r="AB30" s="1769"/>
      <c r="AC30" s="1769"/>
      <c r="AD30" s="1769"/>
      <c r="AE30" s="1769"/>
      <c r="AF30" s="1749"/>
      <c r="AG30" s="1749"/>
      <c r="AH30" s="1749"/>
      <c r="AI30" s="1749"/>
      <c r="AJ30" s="1749"/>
      <c r="AK30" s="1749"/>
      <c r="AL30" s="1749"/>
      <c r="AM30" s="1749"/>
      <c r="AN30" s="1749"/>
      <c r="AO30" s="1749"/>
      <c r="AP30" s="1749"/>
      <c r="AQ30" s="1770"/>
      <c r="AR30" s="1770"/>
      <c r="AS30" s="1770"/>
      <c r="AT30" s="1770"/>
      <c r="AU30" s="1770"/>
      <c r="AV30" s="1770"/>
      <c r="AW30" s="1770"/>
      <c r="AX30" s="1770"/>
      <c r="AY30" s="1734" t="s">
        <v>142</v>
      </c>
      <c r="AZ30" s="1735"/>
      <c r="BA30" s="1731" t="str">
        <f>IFERROR(ROUNDDOWN(AF27/AY27,1),"")</f>
        <v/>
      </c>
      <c r="BB30" s="1731"/>
      <c r="BC30" s="1731"/>
      <c r="BD30" s="1732" t="s">
        <v>494</v>
      </c>
      <c r="BE30" s="1732"/>
      <c r="BF30" s="1733"/>
      <c r="BG30" s="42"/>
      <c r="BI30" s="243">
        <f>'使用　別紙'!A72</f>
        <v>0</v>
      </c>
      <c r="BJ30" s="243" t="str">
        <f>'使用　別紙'!AZ75</f>
        <v xml:space="preserve"> </v>
      </c>
      <c r="BK30" s="243">
        <f>'使用　別紙'!AD72</f>
        <v>0</v>
      </c>
    </row>
    <row r="31" spans="1:63" ht="9.9499999999999993" customHeight="1" x14ac:dyDescent="0.15">
      <c r="A31" s="1773" t="s">
        <v>464</v>
      </c>
      <c r="B31" s="1774"/>
      <c r="C31" s="1774"/>
      <c r="D31" s="1774"/>
      <c r="E31" s="1774"/>
      <c r="F31" s="1774"/>
      <c r="G31" s="1774"/>
      <c r="H31" s="1774"/>
      <c r="I31" s="1774"/>
      <c r="J31" s="1774"/>
      <c r="K31" s="1774"/>
      <c r="L31" s="1774"/>
      <c r="M31" s="1774"/>
      <c r="N31" s="1774"/>
      <c r="O31" s="1774"/>
      <c r="P31" s="1777"/>
      <c r="Q31" s="1777"/>
      <c r="R31" s="1777"/>
      <c r="S31" s="1777"/>
      <c r="T31" s="1777"/>
      <c r="U31" s="1777"/>
      <c r="V31" s="1777"/>
      <c r="W31" s="1777"/>
      <c r="X31" s="1777"/>
      <c r="Y31" s="1777"/>
      <c r="Z31" s="1777"/>
      <c r="AA31" s="1777"/>
      <c r="AB31" s="1777"/>
      <c r="AC31" s="1777"/>
      <c r="AD31" s="1777"/>
      <c r="AE31" s="1777"/>
      <c r="AF31" s="1780" t="str">
        <f>IF(SUM(AF11:AP30)=0," ",SUM(AF11:AP30))</f>
        <v xml:space="preserve"> </v>
      </c>
      <c r="AG31" s="1781"/>
      <c r="AH31" s="1781"/>
      <c r="AI31" s="1781"/>
      <c r="AJ31" s="1781"/>
      <c r="AK31" s="1781"/>
      <c r="AL31" s="1781"/>
      <c r="AM31" s="1781"/>
      <c r="AN31" s="1781"/>
      <c r="AO31" s="1781"/>
      <c r="AP31" s="1782"/>
      <c r="AQ31" s="1777"/>
      <c r="AR31" s="1777"/>
      <c r="AS31" s="1777"/>
      <c r="AT31" s="1777"/>
      <c r="AU31" s="1777"/>
      <c r="AV31" s="1777"/>
      <c r="AW31" s="1777"/>
      <c r="AX31" s="1777"/>
      <c r="AY31" s="1777"/>
      <c r="AZ31" s="1777"/>
      <c r="BA31" s="1777"/>
      <c r="BB31" s="1777"/>
      <c r="BC31" s="1777"/>
      <c r="BD31" s="1777"/>
      <c r="BE31" s="1777"/>
      <c r="BF31" s="1786"/>
      <c r="BG31" s="42"/>
      <c r="BI31" s="243">
        <f>'使用　別紙'!A76</f>
        <v>0</v>
      </c>
      <c r="BJ31" s="243" t="str">
        <f>'使用　別紙'!AZ79</f>
        <v xml:space="preserve"> </v>
      </c>
      <c r="BK31" s="243">
        <f>'使用　別紙'!AD76</f>
        <v>0</v>
      </c>
    </row>
    <row r="32" spans="1:63" ht="9.9499999999999993" customHeight="1" x14ac:dyDescent="0.15">
      <c r="A32" s="1775"/>
      <c r="B32" s="1417"/>
      <c r="C32" s="1417"/>
      <c r="D32" s="1417"/>
      <c r="E32" s="1417"/>
      <c r="F32" s="1417"/>
      <c r="G32" s="1417"/>
      <c r="H32" s="1417"/>
      <c r="I32" s="1417"/>
      <c r="J32" s="1417"/>
      <c r="K32" s="1417"/>
      <c r="L32" s="1417"/>
      <c r="M32" s="1417"/>
      <c r="N32" s="1417"/>
      <c r="O32" s="1417"/>
      <c r="P32" s="1778"/>
      <c r="Q32" s="1778"/>
      <c r="R32" s="1778"/>
      <c r="S32" s="1778"/>
      <c r="T32" s="1778"/>
      <c r="U32" s="1778"/>
      <c r="V32" s="1778"/>
      <c r="W32" s="1778"/>
      <c r="X32" s="1778"/>
      <c r="Y32" s="1778"/>
      <c r="Z32" s="1778"/>
      <c r="AA32" s="1778"/>
      <c r="AB32" s="1778"/>
      <c r="AC32" s="1778"/>
      <c r="AD32" s="1778"/>
      <c r="AE32" s="1778"/>
      <c r="AF32" s="1783"/>
      <c r="AG32" s="1784"/>
      <c r="AH32" s="1784"/>
      <c r="AI32" s="1784"/>
      <c r="AJ32" s="1784"/>
      <c r="AK32" s="1784"/>
      <c r="AL32" s="1784"/>
      <c r="AM32" s="1784"/>
      <c r="AN32" s="1784"/>
      <c r="AO32" s="1784"/>
      <c r="AP32" s="1785"/>
      <c r="AQ32" s="1778"/>
      <c r="AR32" s="1778"/>
      <c r="AS32" s="1778"/>
      <c r="AT32" s="1778"/>
      <c r="AU32" s="1778"/>
      <c r="AV32" s="1778"/>
      <c r="AW32" s="1778"/>
      <c r="AX32" s="1778"/>
      <c r="AY32" s="1778"/>
      <c r="AZ32" s="1778"/>
      <c r="BA32" s="1778"/>
      <c r="BB32" s="1778"/>
      <c r="BC32" s="1778"/>
      <c r="BD32" s="1778"/>
      <c r="BE32" s="1778"/>
      <c r="BF32" s="1787"/>
      <c r="BG32" s="42"/>
      <c r="BI32" s="243">
        <f>'使用　別紙'!A101</f>
        <v>0</v>
      </c>
      <c r="BJ32" s="243" t="str">
        <f>'使用　別紙'!AZ104</f>
        <v xml:space="preserve"> </v>
      </c>
      <c r="BK32" s="243">
        <f>'使用　別紙'!AD101</f>
        <v>0</v>
      </c>
    </row>
    <row r="33" spans="1:63" ht="9" customHeight="1" x14ac:dyDescent="0.15">
      <c r="A33" s="1775"/>
      <c r="B33" s="1417"/>
      <c r="C33" s="1417"/>
      <c r="D33" s="1417"/>
      <c r="E33" s="1417"/>
      <c r="F33" s="1417"/>
      <c r="G33" s="1417"/>
      <c r="H33" s="1417"/>
      <c r="I33" s="1417"/>
      <c r="J33" s="1417"/>
      <c r="K33" s="1417"/>
      <c r="L33" s="1417"/>
      <c r="M33" s="1417"/>
      <c r="N33" s="1417"/>
      <c r="O33" s="1417"/>
      <c r="P33" s="1778"/>
      <c r="Q33" s="1778"/>
      <c r="R33" s="1778"/>
      <c r="S33" s="1778"/>
      <c r="T33" s="1778"/>
      <c r="U33" s="1778"/>
      <c r="V33" s="1778"/>
      <c r="W33" s="1778"/>
      <c r="X33" s="1778"/>
      <c r="Y33" s="1778"/>
      <c r="Z33" s="1778"/>
      <c r="AA33" s="1778"/>
      <c r="AB33" s="1778"/>
      <c r="AC33" s="1778"/>
      <c r="AD33" s="1778"/>
      <c r="AE33" s="1778"/>
      <c r="AF33" s="1789" t="str">
        <f>IF(SUM(AF11:AP30)=0," ",SUM(AF31)+SUM('使用　別紙'!AD80)+SUM('使用　別紙'!AD165)+SUM('使用　別紙'!AD250)+SUM('使用　別紙'!AD335)+SUM('使用　別紙'!AD420))</f>
        <v xml:space="preserve"> </v>
      </c>
      <c r="AG33" s="1790"/>
      <c r="AH33" s="1790"/>
      <c r="AI33" s="1790"/>
      <c r="AJ33" s="1790"/>
      <c r="AK33" s="1790"/>
      <c r="AL33" s="1790"/>
      <c r="AM33" s="1790"/>
      <c r="AN33" s="1790"/>
      <c r="AO33" s="1790"/>
      <c r="AP33" s="1791"/>
      <c r="AQ33" s="1778"/>
      <c r="AR33" s="1778"/>
      <c r="AS33" s="1778"/>
      <c r="AT33" s="1778"/>
      <c r="AU33" s="1778"/>
      <c r="AV33" s="1778"/>
      <c r="AW33" s="1778"/>
      <c r="AX33" s="1778"/>
      <c r="AY33" s="1778"/>
      <c r="AZ33" s="1778"/>
      <c r="BA33" s="1778"/>
      <c r="BB33" s="1778"/>
      <c r="BC33" s="1778"/>
      <c r="BD33" s="1778"/>
      <c r="BE33" s="1778"/>
      <c r="BF33" s="1787"/>
      <c r="BG33" s="42"/>
      <c r="BI33" s="243">
        <f>'使用　別紙'!A105</f>
        <v>0</v>
      </c>
      <c r="BJ33" s="243" t="str">
        <f>'使用　別紙'!AZ108</f>
        <v xml:space="preserve"> </v>
      </c>
      <c r="BK33" s="243">
        <f>'使用　別紙'!AD105</f>
        <v>0</v>
      </c>
    </row>
    <row r="34" spans="1:63" ht="9" customHeight="1" x14ac:dyDescent="0.15">
      <c r="A34" s="1776"/>
      <c r="B34" s="382"/>
      <c r="C34" s="382"/>
      <c r="D34" s="382"/>
      <c r="E34" s="382"/>
      <c r="F34" s="382"/>
      <c r="G34" s="382"/>
      <c r="H34" s="382"/>
      <c r="I34" s="382"/>
      <c r="J34" s="382"/>
      <c r="K34" s="382"/>
      <c r="L34" s="382"/>
      <c r="M34" s="382"/>
      <c r="N34" s="382"/>
      <c r="O34" s="382"/>
      <c r="P34" s="1779"/>
      <c r="Q34" s="1779"/>
      <c r="R34" s="1779"/>
      <c r="S34" s="1779"/>
      <c r="T34" s="1779"/>
      <c r="U34" s="1779"/>
      <c r="V34" s="1779"/>
      <c r="W34" s="1779"/>
      <c r="X34" s="1779"/>
      <c r="Y34" s="1779"/>
      <c r="Z34" s="1779"/>
      <c r="AA34" s="1779"/>
      <c r="AB34" s="1779"/>
      <c r="AC34" s="1779"/>
      <c r="AD34" s="1779"/>
      <c r="AE34" s="1779"/>
      <c r="AF34" s="1792"/>
      <c r="AG34" s="1793"/>
      <c r="AH34" s="1793"/>
      <c r="AI34" s="1793"/>
      <c r="AJ34" s="1793"/>
      <c r="AK34" s="1793"/>
      <c r="AL34" s="1793"/>
      <c r="AM34" s="1793"/>
      <c r="AN34" s="1793"/>
      <c r="AO34" s="1793"/>
      <c r="AP34" s="1794"/>
      <c r="AQ34" s="1779"/>
      <c r="AR34" s="1779"/>
      <c r="AS34" s="1779"/>
      <c r="AT34" s="1779"/>
      <c r="AU34" s="1779"/>
      <c r="AV34" s="1779"/>
      <c r="AW34" s="1779"/>
      <c r="AX34" s="1779"/>
      <c r="AY34" s="1779"/>
      <c r="AZ34" s="1779"/>
      <c r="BA34" s="1779"/>
      <c r="BB34" s="1779"/>
      <c r="BC34" s="1779"/>
      <c r="BD34" s="1779"/>
      <c r="BE34" s="1779"/>
      <c r="BF34" s="1788"/>
      <c r="BG34" s="42"/>
      <c r="BI34" s="243">
        <f>'使用　別紙'!A109</f>
        <v>0</v>
      </c>
      <c r="BJ34" s="243" t="str">
        <f>'使用　別紙'!AZ112</f>
        <v xml:space="preserve"> </v>
      </c>
      <c r="BK34" s="243">
        <f>'使用　別紙'!AD109</f>
        <v>0</v>
      </c>
    </row>
    <row r="35" spans="1:63" s="80" customFormat="1" ht="2.1" customHeight="1" x14ac:dyDescent="0.15">
      <c r="A35" s="45"/>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56"/>
      <c r="AG35" s="56"/>
      <c r="AH35" s="56"/>
      <c r="AI35" s="56"/>
      <c r="AJ35" s="56"/>
      <c r="AK35" s="56"/>
      <c r="AL35" s="56"/>
      <c r="AM35" s="56"/>
      <c r="AN35" s="56"/>
      <c r="AO35" s="56"/>
      <c r="AP35" s="56"/>
      <c r="AQ35" s="41"/>
      <c r="AR35" s="41"/>
      <c r="AS35" s="41"/>
      <c r="AT35" s="41"/>
      <c r="AU35" s="41"/>
      <c r="AV35" s="41"/>
      <c r="AW35" s="41"/>
      <c r="AX35" s="41"/>
      <c r="AY35" s="41"/>
      <c r="AZ35" s="41"/>
      <c r="BA35" s="41"/>
      <c r="BB35" s="41"/>
      <c r="BC35" s="41"/>
      <c r="BD35" s="41"/>
      <c r="BE35" s="41"/>
      <c r="BF35" s="64"/>
      <c r="BG35" s="41"/>
      <c r="BI35" s="244">
        <f>'使用　別紙'!A113</f>
        <v>0</v>
      </c>
      <c r="BJ35" s="244" t="str">
        <f>'使用　別紙'!AZ116</f>
        <v xml:space="preserve"> </v>
      </c>
      <c r="BK35" s="244">
        <f>'使用　別紙'!AD113</f>
        <v>0</v>
      </c>
    </row>
    <row r="36" spans="1:63" ht="9.9499999999999993" customHeight="1" x14ac:dyDescent="0.15">
      <c r="A36" s="1809" t="s">
        <v>495</v>
      </c>
      <c r="B36" s="1810"/>
      <c r="C36" s="1810"/>
      <c r="D36" s="1810"/>
      <c r="E36" s="431" t="s">
        <v>497</v>
      </c>
      <c r="F36" s="431"/>
      <c r="G36" s="431"/>
      <c r="H36" s="431"/>
      <c r="I36" s="431"/>
      <c r="J36" s="431"/>
      <c r="K36" s="431"/>
      <c r="L36" s="431"/>
      <c r="M36" s="431"/>
      <c r="N36" s="431"/>
      <c r="O36" s="431"/>
      <c r="P36" s="431"/>
      <c r="Q36" s="431"/>
      <c r="R36" s="431"/>
      <c r="S36" s="431" t="s">
        <v>499</v>
      </c>
      <c r="T36" s="431"/>
      <c r="U36" s="431"/>
      <c r="V36" s="431"/>
      <c r="W36" s="431"/>
      <c r="X36" s="431"/>
      <c r="Y36" s="431"/>
      <c r="Z36" s="431"/>
      <c r="AA36" s="431"/>
      <c r="AB36" s="431"/>
      <c r="AC36" s="431"/>
      <c r="AD36" s="431"/>
      <c r="AE36" s="431"/>
      <c r="AF36" s="431" t="s">
        <v>497</v>
      </c>
      <c r="AG36" s="431"/>
      <c r="AH36" s="431"/>
      <c r="AI36" s="431"/>
      <c r="AJ36" s="431"/>
      <c r="AK36" s="431"/>
      <c r="AL36" s="431"/>
      <c r="AM36" s="431"/>
      <c r="AN36" s="431"/>
      <c r="AO36" s="431"/>
      <c r="AP36" s="431"/>
      <c r="AQ36" s="431"/>
      <c r="AR36" s="431"/>
      <c r="AS36" s="431"/>
      <c r="AT36" s="431" t="s">
        <v>499</v>
      </c>
      <c r="AU36" s="431"/>
      <c r="AV36" s="431"/>
      <c r="AW36" s="431"/>
      <c r="AX36" s="431"/>
      <c r="AY36" s="431"/>
      <c r="AZ36" s="431"/>
      <c r="BA36" s="431"/>
      <c r="BB36" s="431"/>
      <c r="BC36" s="431"/>
      <c r="BD36" s="431"/>
      <c r="BE36" s="431"/>
      <c r="BF36" s="1176"/>
      <c r="BG36" s="42"/>
      <c r="BI36" s="243">
        <f>'使用　別紙'!A117</f>
        <v>0</v>
      </c>
      <c r="BJ36" s="243" t="str">
        <f>'使用　別紙'!AZ120</f>
        <v xml:space="preserve"> </v>
      </c>
      <c r="BK36" s="243">
        <f>'使用　別紙'!AD117</f>
        <v>0</v>
      </c>
    </row>
    <row r="37" spans="1:63" ht="9.9499999999999993" customHeight="1" x14ac:dyDescent="0.15">
      <c r="A37" s="1809"/>
      <c r="B37" s="1810"/>
      <c r="C37" s="1810"/>
      <c r="D37" s="1810"/>
      <c r="E37" s="431"/>
      <c r="F37" s="431"/>
      <c r="G37" s="431"/>
      <c r="H37" s="431"/>
      <c r="I37" s="431"/>
      <c r="J37" s="431"/>
      <c r="K37" s="431"/>
      <c r="L37" s="431"/>
      <c r="M37" s="431"/>
      <c r="N37" s="431"/>
      <c r="O37" s="431"/>
      <c r="P37" s="431"/>
      <c r="Q37" s="431"/>
      <c r="R37" s="431"/>
      <c r="S37" s="431"/>
      <c r="T37" s="431"/>
      <c r="U37" s="431"/>
      <c r="V37" s="431"/>
      <c r="W37" s="431"/>
      <c r="X37" s="431"/>
      <c r="Y37" s="431"/>
      <c r="Z37" s="431"/>
      <c r="AA37" s="431"/>
      <c r="AB37" s="431"/>
      <c r="AC37" s="431"/>
      <c r="AD37" s="431"/>
      <c r="AE37" s="431"/>
      <c r="AF37" s="431"/>
      <c r="AG37" s="431"/>
      <c r="AH37" s="431"/>
      <c r="AI37" s="431"/>
      <c r="AJ37" s="431"/>
      <c r="AK37" s="431"/>
      <c r="AL37" s="431"/>
      <c r="AM37" s="431"/>
      <c r="AN37" s="431"/>
      <c r="AO37" s="431"/>
      <c r="AP37" s="431"/>
      <c r="AQ37" s="431"/>
      <c r="AR37" s="431"/>
      <c r="AS37" s="431"/>
      <c r="AT37" s="431"/>
      <c r="AU37" s="431"/>
      <c r="AV37" s="431"/>
      <c r="AW37" s="431"/>
      <c r="AX37" s="431"/>
      <c r="AY37" s="431"/>
      <c r="AZ37" s="431"/>
      <c r="BA37" s="431"/>
      <c r="BB37" s="431"/>
      <c r="BC37" s="431"/>
      <c r="BD37" s="431"/>
      <c r="BE37" s="431"/>
      <c r="BF37" s="1176"/>
      <c r="BG37" s="42"/>
      <c r="BI37" s="243">
        <f>'使用　別紙'!A121</f>
        <v>0</v>
      </c>
      <c r="BJ37" s="243" t="str">
        <f>'使用　別紙'!AZ124</f>
        <v xml:space="preserve"> </v>
      </c>
      <c r="BK37" s="243">
        <f>'使用　別紙'!AD121</f>
        <v>0</v>
      </c>
    </row>
    <row r="38" spans="1:63" ht="9.9499999999999993" customHeight="1" x14ac:dyDescent="0.15">
      <c r="A38" s="1809"/>
      <c r="B38" s="1810"/>
      <c r="C38" s="1810"/>
      <c r="D38" s="1810"/>
      <c r="E38" s="1795"/>
      <c r="F38" s="1795"/>
      <c r="G38" s="1795"/>
      <c r="H38" s="1795"/>
      <c r="I38" s="1795"/>
      <c r="J38" s="1795"/>
      <c r="K38" s="1795"/>
      <c r="L38" s="1795"/>
      <c r="M38" s="1795"/>
      <c r="N38" s="1795"/>
      <c r="O38" s="1795"/>
      <c r="P38" s="1795"/>
      <c r="Q38" s="1795"/>
      <c r="R38" s="1795"/>
      <c r="S38" s="1749"/>
      <c r="T38" s="1749"/>
      <c r="U38" s="1749"/>
      <c r="V38" s="1749"/>
      <c r="W38" s="1749"/>
      <c r="X38" s="1749"/>
      <c r="Y38" s="1749"/>
      <c r="Z38" s="1749"/>
      <c r="AA38" s="1749"/>
      <c r="AB38" s="1749"/>
      <c r="AC38" s="1749"/>
      <c r="AD38" s="1749"/>
      <c r="AE38" s="1749"/>
      <c r="AF38" s="1795"/>
      <c r="AG38" s="1795"/>
      <c r="AH38" s="1795"/>
      <c r="AI38" s="1795"/>
      <c r="AJ38" s="1795"/>
      <c r="AK38" s="1795"/>
      <c r="AL38" s="1795"/>
      <c r="AM38" s="1795"/>
      <c r="AN38" s="1795"/>
      <c r="AO38" s="1795"/>
      <c r="AP38" s="1795"/>
      <c r="AQ38" s="1795"/>
      <c r="AR38" s="1795"/>
      <c r="AS38" s="1795"/>
      <c r="AT38" s="1749"/>
      <c r="AU38" s="1749"/>
      <c r="AV38" s="1749"/>
      <c r="AW38" s="1749"/>
      <c r="AX38" s="1749"/>
      <c r="AY38" s="1749"/>
      <c r="AZ38" s="1749"/>
      <c r="BA38" s="1749"/>
      <c r="BB38" s="1749"/>
      <c r="BC38" s="1749"/>
      <c r="BD38" s="1749"/>
      <c r="BE38" s="1749"/>
      <c r="BF38" s="1796"/>
      <c r="BG38" s="42"/>
      <c r="BI38" s="243">
        <f>'使用　別紙'!A125</f>
        <v>0</v>
      </c>
      <c r="BJ38" s="243" t="str">
        <f>'使用　別紙'!AZ128</f>
        <v xml:space="preserve"> </v>
      </c>
      <c r="BK38" s="243">
        <f>'使用　別紙'!AD125</f>
        <v>0</v>
      </c>
    </row>
    <row r="39" spans="1:63" ht="9.9499999999999993" customHeight="1" x14ac:dyDescent="0.15">
      <c r="A39" s="1809"/>
      <c r="B39" s="1810"/>
      <c r="C39" s="1810"/>
      <c r="D39" s="1810"/>
      <c r="E39" s="1795"/>
      <c r="F39" s="1795"/>
      <c r="G39" s="1795"/>
      <c r="H39" s="1795"/>
      <c r="I39" s="1795"/>
      <c r="J39" s="1795"/>
      <c r="K39" s="1795"/>
      <c r="L39" s="1795"/>
      <c r="M39" s="1795"/>
      <c r="N39" s="1795"/>
      <c r="O39" s="1795"/>
      <c r="P39" s="1795"/>
      <c r="Q39" s="1795"/>
      <c r="R39" s="1795"/>
      <c r="S39" s="1749"/>
      <c r="T39" s="1749"/>
      <c r="U39" s="1749"/>
      <c r="V39" s="1749"/>
      <c r="W39" s="1749"/>
      <c r="X39" s="1749"/>
      <c r="Y39" s="1749"/>
      <c r="Z39" s="1749"/>
      <c r="AA39" s="1749"/>
      <c r="AB39" s="1749"/>
      <c r="AC39" s="1749"/>
      <c r="AD39" s="1749"/>
      <c r="AE39" s="1749"/>
      <c r="AF39" s="1795"/>
      <c r="AG39" s="1795"/>
      <c r="AH39" s="1795"/>
      <c r="AI39" s="1795"/>
      <c r="AJ39" s="1795"/>
      <c r="AK39" s="1795"/>
      <c r="AL39" s="1795"/>
      <c r="AM39" s="1795"/>
      <c r="AN39" s="1795"/>
      <c r="AO39" s="1795"/>
      <c r="AP39" s="1795"/>
      <c r="AQ39" s="1795"/>
      <c r="AR39" s="1795"/>
      <c r="AS39" s="1795"/>
      <c r="AT39" s="1749"/>
      <c r="AU39" s="1749"/>
      <c r="AV39" s="1749"/>
      <c r="AW39" s="1749"/>
      <c r="AX39" s="1749"/>
      <c r="AY39" s="1749"/>
      <c r="AZ39" s="1749"/>
      <c r="BA39" s="1749"/>
      <c r="BB39" s="1749"/>
      <c r="BC39" s="1749"/>
      <c r="BD39" s="1749"/>
      <c r="BE39" s="1749"/>
      <c r="BF39" s="1796"/>
      <c r="BG39" s="42"/>
      <c r="BI39" s="243">
        <f>'使用　別紙'!A129</f>
        <v>0</v>
      </c>
      <c r="BJ39" s="243" t="str">
        <f>'使用　別紙'!AZ132</f>
        <v xml:space="preserve"> </v>
      </c>
      <c r="BK39" s="243">
        <f>'使用　別紙'!AD129</f>
        <v>0</v>
      </c>
    </row>
    <row r="40" spans="1:63" ht="9.9499999999999993" customHeight="1" x14ac:dyDescent="0.15">
      <c r="A40" s="1809"/>
      <c r="B40" s="1810"/>
      <c r="C40" s="1810"/>
      <c r="D40" s="1810"/>
      <c r="E40" s="1795"/>
      <c r="F40" s="1795"/>
      <c r="G40" s="1795"/>
      <c r="H40" s="1795"/>
      <c r="I40" s="1795"/>
      <c r="J40" s="1795"/>
      <c r="K40" s="1795"/>
      <c r="L40" s="1795"/>
      <c r="M40" s="1795"/>
      <c r="N40" s="1795"/>
      <c r="O40" s="1795"/>
      <c r="P40" s="1795"/>
      <c r="Q40" s="1795"/>
      <c r="R40" s="1795"/>
      <c r="S40" s="1749"/>
      <c r="T40" s="1749"/>
      <c r="U40" s="1749"/>
      <c r="V40" s="1749"/>
      <c r="W40" s="1749"/>
      <c r="X40" s="1749"/>
      <c r="Y40" s="1749"/>
      <c r="Z40" s="1749"/>
      <c r="AA40" s="1749"/>
      <c r="AB40" s="1749"/>
      <c r="AC40" s="1749"/>
      <c r="AD40" s="1749"/>
      <c r="AE40" s="1749"/>
      <c r="AF40" s="1795"/>
      <c r="AG40" s="1795"/>
      <c r="AH40" s="1795"/>
      <c r="AI40" s="1795"/>
      <c r="AJ40" s="1795"/>
      <c r="AK40" s="1795"/>
      <c r="AL40" s="1795"/>
      <c r="AM40" s="1795"/>
      <c r="AN40" s="1795"/>
      <c r="AO40" s="1795"/>
      <c r="AP40" s="1795"/>
      <c r="AQ40" s="1795"/>
      <c r="AR40" s="1795"/>
      <c r="AS40" s="1795"/>
      <c r="AT40" s="1749"/>
      <c r="AU40" s="1749"/>
      <c r="AV40" s="1749"/>
      <c r="AW40" s="1749"/>
      <c r="AX40" s="1749"/>
      <c r="AY40" s="1749"/>
      <c r="AZ40" s="1749"/>
      <c r="BA40" s="1749"/>
      <c r="BB40" s="1749"/>
      <c r="BC40" s="1749"/>
      <c r="BD40" s="1749"/>
      <c r="BE40" s="1749"/>
      <c r="BF40" s="1796"/>
      <c r="BG40" s="42"/>
      <c r="BI40" s="243">
        <f>'使用　別紙'!A133</f>
        <v>0</v>
      </c>
      <c r="BJ40" s="243" t="str">
        <f>'使用　別紙'!AZ136</f>
        <v xml:space="preserve"> </v>
      </c>
      <c r="BK40" s="243">
        <f>'使用　別紙'!AD133</f>
        <v>0</v>
      </c>
    </row>
    <row r="41" spans="1:63" ht="9.9499999999999993" customHeight="1" x14ac:dyDescent="0.15">
      <c r="A41" s="1809"/>
      <c r="B41" s="1810"/>
      <c r="C41" s="1810"/>
      <c r="D41" s="1810"/>
      <c r="E41" s="1795"/>
      <c r="F41" s="1795"/>
      <c r="G41" s="1795"/>
      <c r="H41" s="1795"/>
      <c r="I41" s="1795"/>
      <c r="J41" s="1795"/>
      <c r="K41" s="1795"/>
      <c r="L41" s="1795"/>
      <c r="M41" s="1795"/>
      <c r="N41" s="1795"/>
      <c r="O41" s="1795"/>
      <c r="P41" s="1795"/>
      <c r="Q41" s="1795"/>
      <c r="R41" s="1795"/>
      <c r="S41" s="1749"/>
      <c r="T41" s="1749"/>
      <c r="U41" s="1749"/>
      <c r="V41" s="1749"/>
      <c r="W41" s="1749"/>
      <c r="X41" s="1749"/>
      <c r="Y41" s="1749"/>
      <c r="Z41" s="1749"/>
      <c r="AA41" s="1749"/>
      <c r="AB41" s="1749"/>
      <c r="AC41" s="1749"/>
      <c r="AD41" s="1749"/>
      <c r="AE41" s="1749"/>
      <c r="AF41" s="1795"/>
      <c r="AG41" s="1795"/>
      <c r="AH41" s="1795"/>
      <c r="AI41" s="1795"/>
      <c r="AJ41" s="1795"/>
      <c r="AK41" s="1795"/>
      <c r="AL41" s="1795"/>
      <c r="AM41" s="1795"/>
      <c r="AN41" s="1795"/>
      <c r="AO41" s="1795"/>
      <c r="AP41" s="1795"/>
      <c r="AQ41" s="1795"/>
      <c r="AR41" s="1795"/>
      <c r="AS41" s="1795"/>
      <c r="AT41" s="1749"/>
      <c r="AU41" s="1749"/>
      <c r="AV41" s="1749"/>
      <c r="AW41" s="1749"/>
      <c r="AX41" s="1749"/>
      <c r="AY41" s="1749"/>
      <c r="AZ41" s="1749"/>
      <c r="BA41" s="1749"/>
      <c r="BB41" s="1749"/>
      <c r="BC41" s="1749"/>
      <c r="BD41" s="1749"/>
      <c r="BE41" s="1749"/>
      <c r="BF41" s="1796"/>
      <c r="BG41" s="42"/>
      <c r="BI41" s="243">
        <f>'使用　別紙'!A137</f>
        <v>0</v>
      </c>
      <c r="BJ41" s="243" t="str">
        <f>'使用　別紙'!AZ140</f>
        <v xml:space="preserve"> </v>
      </c>
      <c r="BK41" s="243">
        <f>'使用　別紙'!AD137</f>
        <v>0</v>
      </c>
    </row>
    <row r="42" spans="1:63" ht="9.9499999999999993" customHeight="1" x14ac:dyDescent="0.15">
      <c r="A42" s="1809"/>
      <c r="B42" s="1810"/>
      <c r="C42" s="1810"/>
      <c r="D42" s="1810"/>
      <c r="E42" s="1795"/>
      <c r="F42" s="1795"/>
      <c r="G42" s="1795"/>
      <c r="H42" s="1795"/>
      <c r="I42" s="1795"/>
      <c r="J42" s="1795"/>
      <c r="K42" s="1795"/>
      <c r="L42" s="1795"/>
      <c r="M42" s="1795"/>
      <c r="N42" s="1795"/>
      <c r="O42" s="1795"/>
      <c r="P42" s="1795"/>
      <c r="Q42" s="1795"/>
      <c r="R42" s="1795"/>
      <c r="S42" s="1749"/>
      <c r="T42" s="1749"/>
      <c r="U42" s="1749"/>
      <c r="V42" s="1749"/>
      <c r="W42" s="1749"/>
      <c r="X42" s="1749"/>
      <c r="Y42" s="1749"/>
      <c r="Z42" s="1749"/>
      <c r="AA42" s="1749"/>
      <c r="AB42" s="1749"/>
      <c r="AC42" s="1749"/>
      <c r="AD42" s="1749"/>
      <c r="AE42" s="1749"/>
      <c r="AF42" s="1795"/>
      <c r="AG42" s="1795"/>
      <c r="AH42" s="1795"/>
      <c r="AI42" s="1795"/>
      <c r="AJ42" s="1795"/>
      <c r="AK42" s="1795"/>
      <c r="AL42" s="1795"/>
      <c r="AM42" s="1795"/>
      <c r="AN42" s="1795"/>
      <c r="AO42" s="1795"/>
      <c r="AP42" s="1795"/>
      <c r="AQ42" s="1795"/>
      <c r="AR42" s="1795"/>
      <c r="AS42" s="1795"/>
      <c r="AT42" s="1749"/>
      <c r="AU42" s="1749"/>
      <c r="AV42" s="1749"/>
      <c r="AW42" s="1749"/>
      <c r="AX42" s="1749"/>
      <c r="AY42" s="1749"/>
      <c r="AZ42" s="1749"/>
      <c r="BA42" s="1749"/>
      <c r="BB42" s="1749"/>
      <c r="BC42" s="1749"/>
      <c r="BD42" s="1749"/>
      <c r="BE42" s="1749"/>
      <c r="BF42" s="1796"/>
      <c r="BG42" s="42"/>
      <c r="BI42" s="243">
        <f>'使用　別紙'!A141</f>
        <v>0</v>
      </c>
      <c r="BJ42" s="243" t="str">
        <f>'使用　別紙'!AZ144</f>
        <v xml:space="preserve"> </v>
      </c>
      <c r="BK42" s="243">
        <f>'使用　別紙'!AD141</f>
        <v>0</v>
      </c>
    </row>
    <row r="43" spans="1:63" ht="9.9499999999999993" customHeight="1" x14ac:dyDescent="0.15">
      <c r="A43" s="1809"/>
      <c r="B43" s="1810"/>
      <c r="C43" s="1810"/>
      <c r="D43" s="1810"/>
      <c r="E43" s="1795"/>
      <c r="F43" s="1795"/>
      <c r="G43" s="1795"/>
      <c r="H43" s="1795"/>
      <c r="I43" s="1795"/>
      <c r="J43" s="1795"/>
      <c r="K43" s="1795"/>
      <c r="L43" s="1795"/>
      <c r="M43" s="1795"/>
      <c r="N43" s="1795"/>
      <c r="O43" s="1795"/>
      <c r="P43" s="1795"/>
      <c r="Q43" s="1795"/>
      <c r="R43" s="1795"/>
      <c r="S43" s="1749"/>
      <c r="T43" s="1749"/>
      <c r="U43" s="1749"/>
      <c r="V43" s="1749"/>
      <c r="W43" s="1749"/>
      <c r="X43" s="1749"/>
      <c r="Y43" s="1749"/>
      <c r="Z43" s="1749"/>
      <c r="AA43" s="1749"/>
      <c r="AB43" s="1749"/>
      <c r="AC43" s="1749"/>
      <c r="AD43" s="1749"/>
      <c r="AE43" s="1749"/>
      <c r="AF43" s="1795"/>
      <c r="AG43" s="1795"/>
      <c r="AH43" s="1795"/>
      <c r="AI43" s="1795"/>
      <c r="AJ43" s="1795"/>
      <c r="AK43" s="1795"/>
      <c r="AL43" s="1795"/>
      <c r="AM43" s="1795"/>
      <c r="AN43" s="1795"/>
      <c r="AO43" s="1795"/>
      <c r="AP43" s="1795"/>
      <c r="AQ43" s="1795"/>
      <c r="AR43" s="1795"/>
      <c r="AS43" s="1795"/>
      <c r="AT43" s="1749"/>
      <c r="AU43" s="1749"/>
      <c r="AV43" s="1749"/>
      <c r="AW43" s="1749"/>
      <c r="AX43" s="1749"/>
      <c r="AY43" s="1749"/>
      <c r="AZ43" s="1749"/>
      <c r="BA43" s="1749"/>
      <c r="BB43" s="1749"/>
      <c r="BC43" s="1749"/>
      <c r="BD43" s="1749"/>
      <c r="BE43" s="1749"/>
      <c r="BF43" s="1796"/>
      <c r="BG43" s="42"/>
      <c r="BI43" s="243">
        <f>'使用　別紙'!A145</f>
        <v>0</v>
      </c>
      <c r="BJ43" s="243" t="str">
        <f>'使用　別紙'!AZ148</f>
        <v xml:space="preserve"> </v>
      </c>
      <c r="BK43" s="243">
        <f>'使用　別紙'!AD145</f>
        <v>0</v>
      </c>
    </row>
    <row r="44" spans="1:63" ht="9.9499999999999993" customHeight="1" x14ac:dyDescent="0.15">
      <c r="A44" s="1809"/>
      <c r="B44" s="1810"/>
      <c r="C44" s="1810"/>
      <c r="D44" s="1810"/>
      <c r="E44" s="1795"/>
      <c r="F44" s="1795"/>
      <c r="G44" s="1795"/>
      <c r="H44" s="1795"/>
      <c r="I44" s="1795"/>
      <c r="J44" s="1795"/>
      <c r="K44" s="1795"/>
      <c r="L44" s="1795"/>
      <c r="M44" s="1795"/>
      <c r="N44" s="1795"/>
      <c r="O44" s="1795"/>
      <c r="P44" s="1795"/>
      <c r="Q44" s="1795"/>
      <c r="R44" s="1795"/>
      <c r="S44" s="1749"/>
      <c r="T44" s="1749"/>
      <c r="U44" s="1749"/>
      <c r="V44" s="1749"/>
      <c r="W44" s="1749"/>
      <c r="X44" s="1749"/>
      <c r="Y44" s="1749"/>
      <c r="Z44" s="1749"/>
      <c r="AA44" s="1749"/>
      <c r="AB44" s="1749"/>
      <c r="AC44" s="1749"/>
      <c r="AD44" s="1749"/>
      <c r="AE44" s="1749"/>
      <c r="AF44" s="1795"/>
      <c r="AG44" s="1795"/>
      <c r="AH44" s="1795"/>
      <c r="AI44" s="1795"/>
      <c r="AJ44" s="1795"/>
      <c r="AK44" s="1795"/>
      <c r="AL44" s="1795"/>
      <c r="AM44" s="1795"/>
      <c r="AN44" s="1795"/>
      <c r="AO44" s="1795"/>
      <c r="AP44" s="1795"/>
      <c r="AQ44" s="1795"/>
      <c r="AR44" s="1795"/>
      <c r="AS44" s="1795"/>
      <c r="AT44" s="1749"/>
      <c r="AU44" s="1749"/>
      <c r="AV44" s="1749"/>
      <c r="AW44" s="1749"/>
      <c r="AX44" s="1749"/>
      <c r="AY44" s="1749"/>
      <c r="AZ44" s="1749"/>
      <c r="BA44" s="1749"/>
      <c r="BB44" s="1749"/>
      <c r="BC44" s="1749"/>
      <c r="BD44" s="1749"/>
      <c r="BE44" s="1749"/>
      <c r="BF44" s="1796"/>
      <c r="BG44" s="42"/>
      <c r="BI44" s="243">
        <f>'使用　別紙'!A149</f>
        <v>0</v>
      </c>
      <c r="BJ44" s="243" t="str">
        <f>'使用　別紙'!AZ152</f>
        <v xml:space="preserve"> </v>
      </c>
      <c r="BK44" s="243">
        <f>'使用　別紙'!AD149</f>
        <v>0</v>
      </c>
    </row>
    <row r="45" spans="1:63" ht="9.9499999999999993" customHeight="1" x14ac:dyDescent="0.15">
      <c r="A45" s="1809"/>
      <c r="B45" s="1810"/>
      <c r="C45" s="1810"/>
      <c r="D45" s="1810"/>
      <c r="E45" s="1795"/>
      <c r="F45" s="1795"/>
      <c r="G45" s="1795"/>
      <c r="H45" s="1795"/>
      <c r="I45" s="1795"/>
      <c r="J45" s="1795"/>
      <c r="K45" s="1795"/>
      <c r="L45" s="1795"/>
      <c r="M45" s="1795"/>
      <c r="N45" s="1795"/>
      <c r="O45" s="1795"/>
      <c r="P45" s="1795"/>
      <c r="Q45" s="1795"/>
      <c r="R45" s="1795"/>
      <c r="S45" s="1749"/>
      <c r="T45" s="1749"/>
      <c r="U45" s="1749"/>
      <c r="V45" s="1749"/>
      <c r="W45" s="1749"/>
      <c r="X45" s="1749"/>
      <c r="Y45" s="1749"/>
      <c r="Z45" s="1749"/>
      <c r="AA45" s="1749"/>
      <c r="AB45" s="1749"/>
      <c r="AC45" s="1749"/>
      <c r="AD45" s="1749"/>
      <c r="AE45" s="1749"/>
      <c r="AF45" s="1795"/>
      <c r="AG45" s="1795"/>
      <c r="AH45" s="1795"/>
      <c r="AI45" s="1795"/>
      <c r="AJ45" s="1795"/>
      <c r="AK45" s="1795"/>
      <c r="AL45" s="1795"/>
      <c r="AM45" s="1795"/>
      <c r="AN45" s="1795"/>
      <c r="AO45" s="1795"/>
      <c r="AP45" s="1795"/>
      <c r="AQ45" s="1795"/>
      <c r="AR45" s="1795"/>
      <c r="AS45" s="1795"/>
      <c r="AT45" s="1749"/>
      <c r="AU45" s="1749"/>
      <c r="AV45" s="1749"/>
      <c r="AW45" s="1749"/>
      <c r="AX45" s="1749"/>
      <c r="AY45" s="1749"/>
      <c r="AZ45" s="1749"/>
      <c r="BA45" s="1749"/>
      <c r="BB45" s="1749"/>
      <c r="BC45" s="1749"/>
      <c r="BD45" s="1749"/>
      <c r="BE45" s="1749"/>
      <c r="BF45" s="1796"/>
      <c r="BG45" s="42"/>
      <c r="BI45" s="243">
        <f>'使用　別紙'!A153</f>
        <v>0</v>
      </c>
      <c r="BJ45" s="243" t="str">
        <f>'使用　別紙'!AZ156</f>
        <v xml:space="preserve"> </v>
      </c>
      <c r="BK45" s="243">
        <f>'使用　別紙'!AD153</f>
        <v>0</v>
      </c>
    </row>
    <row r="46" spans="1:63" ht="9.9499999999999993" customHeight="1" x14ac:dyDescent="0.15">
      <c r="A46" s="1809"/>
      <c r="B46" s="1810"/>
      <c r="C46" s="1810"/>
      <c r="D46" s="1810"/>
      <c r="E46" s="1795"/>
      <c r="F46" s="1795"/>
      <c r="G46" s="1795"/>
      <c r="H46" s="1795"/>
      <c r="I46" s="1795"/>
      <c r="J46" s="1795"/>
      <c r="K46" s="1795"/>
      <c r="L46" s="1795"/>
      <c r="M46" s="1795"/>
      <c r="N46" s="1795"/>
      <c r="O46" s="1795"/>
      <c r="P46" s="1795"/>
      <c r="Q46" s="1795"/>
      <c r="R46" s="1795"/>
      <c r="S46" s="1749"/>
      <c r="T46" s="1749"/>
      <c r="U46" s="1749"/>
      <c r="V46" s="1749"/>
      <c r="W46" s="1749"/>
      <c r="X46" s="1749"/>
      <c r="Y46" s="1749"/>
      <c r="Z46" s="1749"/>
      <c r="AA46" s="1749"/>
      <c r="AB46" s="1749"/>
      <c r="AC46" s="1749"/>
      <c r="AD46" s="1749"/>
      <c r="AE46" s="1749"/>
      <c r="AF46" s="1795"/>
      <c r="AG46" s="1795"/>
      <c r="AH46" s="1795"/>
      <c r="AI46" s="1795"/>
      <c r="AJ46" s="1795"/>
      <c r="AK46" s="1795"/>
      <c r="AL46" s="1795"/>
      <c r="AM46" s="1795"/>
      <c r="AN46" s="1795"/>
      <c r="AO46" s="1795"/>
      <c r="AP46" s="1795"/>
      <c r="AQ46" s="1795"/>
      <c r="AR46" s="1795"/>
      <c r="AS46" s="1795"/>
      <c r="AT46" s="1749"/>
      <c r="AU46" s="1749"/>
      <c r="AV46" s="1749"/>
      <c r="AW46" s="1749"/>
      <c r="AX46" s="1749"/>
      <c r="AY46" s="1749"/>
      <c r="AZ46" s="1749"/>
      <c r="BA46" s="1749"/>
      <c r="BB46" s="1749"/>
      <c r="BC46" s="1749"/>
      <c r="BD46" s="1749"/>
      <c r="BE46" s="1749"/>
      <c r="BF46" s="1796"/>
      <c r="BG46" s="42"/>
      <c r="BI46" s="243">
        <f>'使用　別紙'!A157</f>
        <v>0</v>
      </c>
      <c r="BJ46" s="243" t="str">
        <f>'使用　別紙'!AZ160</f>
        <v xml:space="preserve"> </v>
      </c>
      <c r="BK46" s="243">
        <f>'使用　別紙'!AD157</f>
        <v>0</v>
      </c>
    </row>
    <row r="47" spans="1:63" ht="9.9499999999999993" customHeight="1" x14ac:dyDescent="0.15">
      <c r="A47" s="1809"/>
      <c r="B47" s="1810"/>
      <c r="C47" s="1810"/>
      <c r="D47" s="1810"/>
      <c r="E47" s="1795"/>
      <c r="F47" s="1795"/>
      <c r="G47" s="1795"/>
      <c r="H47" s="1795"/>
      <c r="I47" s="1795"/>
      <c r="J47" s="1795"/>
      <c r="K47" s="1795"/>
      <c r="L47" s="1795"/>
      <c r="M47" s="1795"/>
      <c r="N47" s="1795"/>
      <c r="O47" s="1795"/>
      <c r="P47" s="1795"/>
      <c r="Q47" s="1795"/>
      <c r="R47" s="1795"/>
      <c r="S47" s="1749"/>
      <c r="T47" s="1749"/>
      <c r="U47" s="1749"/>
      <c r="V47" s="1749"/>
      <c r="W47" s="1749"/>
      <c r="X47" s="1749"/>
      <c r="Y47" s="1749"/>
      <c r="Z47" s="1749"/>
      <c r="AA47" s="1749"/>
      <c r="AB47" s="1749"/>
      <c r="AC47" s="1749"/>
      <c r="AD47" s="1749"/>
      <c r="AE47" s="1749"/>
      <c r="AF47" s="1795"/>
      <c r="AG47" s="1795"/>
      <c r="AH47" s="1795"/>
      <c r="AI47" s="1795"/>
      <c r="AJ47" s="1795"/>
      <c r="AK47" s="1795"/>
      <c r="AL47" s="1795"/>
      <c r="AM47" s="1795"/>
      <c r="AN47" s="1795"/>
      <c r="AO47" s="1795"/>
      <c r="AP47" s="1795"/>
      <c r="AQ47" s="1795"/>
      <c r="AR47" s="1795"/>
      <c r="AS47" s="1795"/>
      <c r="AT47" s="1749"/>
      <c r="AU47" s="1749"/>
      <c r="AV47" s="1749"/>
      <c r="AW47" s="1749"/>
      <c r="AX47" s="1749"/>
      <c r="AY47" s="1749"/>
      <c r="AZ47" s="1749"/>
      <c r="BA47" s="1749"/>
      <c r="BB47" s="1749"/>
      <c r="BC47" s="1749"/>
      <c r="BD47" s="1749"/>
      <c r="BE47" s="1749"/>
      <c r="BF47" s="1796"/>
      <c r="BG47" s="42"/>
      <c r="BI47" s="243">
        <f>'使用　別紙'!A161</f>
        <v>0</v>
      </c>
      <c r="BJ47" s="243" t="str">
        <f>'使用　別紙'!AZ164</f>
        <v xml:space="preserve"> </v>
      </c>
      <c r="BK47" s="243">
        <f>'使用　別紙'!AD161</f>
        <v>0</v>
      </c>
    </row>
    <row r="48" spans="1:63" ht="9.9499999999999993" customHeight="1" x14ac:dyDescent="0.15">
      <c r="A48" s="1809"/>
      <c r="B48" s="1810"/>
      <c r="C48" s="1810"/>
      <c r="D48" s="1810"/>
      <c r="E48" s="1795"/>
      <c r="F48" s="1795"/>
      <c r="G48" s="1795"/>
      <c r="H48" s="1795"/>
      <c r="I48" s="1795"/>
      <c r="J48" s="1795"/>
      <c r="K48" s="1795"/>
      <c r="L48" s="1795"/>
      <c r="M48" s="1795"/>
      <c r="N48" s="1795"/>
      <c r="O48" s="1795"/>
      <c r="P48" s="1795"/>
      <c r="Q48" s="1795"/>
      <c r="R48" s="1795"/>
      <c r="S48" s="1749"/>
      <c r="T48" s="1749"/>
      <c r="U48" s="1749"/>
      <c r="V48" s="1749"/>
      <c r="W48" s="1749"/>
      <c r="X48" s="1749"/>
      <c r="Y48" s="1749"/>
      <c r="Z48" s="1749"/>
      <c r="AA48" s="1749"/>
      <c r="AB48" s="1749"/>
      <c r="AC48" s="1749"/>
      <c r="AD48" s="1749"/>
      <c r="AE48" s="1749"/>
      <c r="AF48" s="1799" t="str">
        <f>IF((E38*S38)+(E40*S40)+(E42*S42)+(E44*S44)+(E46*S46)+(E48*S48)+(AF38*AT38)+(AF40*AT40)+(AF42*AT42)+(AF44*AT44)+(AF46*AT46)=0," ",(E38*S38)+(E40*S40)+(E42*S42)+(E44*S44)+(E46*S46)+(E48*S48)+(AF38*AT38)+(AF40*AT40)+(AF42*AT42)+(AF44*AT44)+(AF46*AT46))</f>
        <v xml:space="preserve"> </v>
      </c>
      <c r="AG48" s="1799"/>
      <c r="AH48" s="1799"/>
      <c r="AI48" s="1799"/>
      <c r="AJ48" s="1799"/>
      <c r="AK48" s="1799"/>
      <c r="AL48" s="1799"/>
      <c r="AM48" s="1799"/>
      <c r="AN48" s="1799"/>
      <c r="AO48" s="1799"/>
      <c r="AP48" s="1799"/>
      <c r="AQ48" s="1799"/>
      <c r="AR48" s="1799"/>
      <c r="AS48" s="1799"/>
      <c r="AT48" s="1801" t="str">
        <f>IF(SUM(S38:AE49)+SUM(AT38:BF47)=0," ",SUM(S38:AE49)+SUM(AT38:BF47))</f>
        <v xml:space="preserve"> </v>
      </c>
      <c r="AU48" s="1801"/>
      <c r="AV48" s="1801"/>
      <c r="AW48" s="1801"/>
      <c r="AX48" s="1801"/>
      <c r="AY48" s="1801"/>
      <c r="AZ48" s="1801"/>
      <c r="BA48" s="1801"/>
      <c r="BB48" s="1801"/>
      <c r="BC48" s="1801"/>
      <c r="BD48" s="1801"/>
      <c r="BE48" s="1801"/>
      <c r="BF48" s="1802"/>
      <c r="BG48" s="42"/>
      <c r="BI48" s="243">
        <f>'使用　別紙'!A186</f>
        <v>0</v>
      </c>
      <c r="BJ48" s="243" t="str">
        <f>'使用　別紙'!AZ189</f>
        <v xml:space="preserve"> </v>
      </c>
      <c r="BK48" s="243">
        <f>'使用　別紙'!AD186</f>
        <v>0</v>
      </c>
    </row>
    <row r="49" spans="1:63" ht="9.9499999999999993" customHeight="1" x14ac:dyDescent="0.15">
      <c r="A49" s="1811"/>
      <c r="B49" s="1812"/>
      <c r="C49" s="1812"/>
      <c r="D49" s="1812"/>
      <c r="E49" s="1797"/>
      <c r="F49" s="1797"/>
      <c r="G49" s="1797"/>
      <c r="H49" s="1797"/>
      <c r="I49" s="1797"/>
      <c r="J49" s="1797"/>
      <c r="K49" s="1797"/>
      <c r="L49" s="1797"/>
      <c r="M49" s="1797"/>
      <c r="N49" s="1797"/>
      <c r="O49" s="1797"/>
      <c r="P49" s="1797"/>
      <c r="Q49" s="1797"/>
      <c r="R49" s="1797"/>
      <c r="S49" s="1798"/>
      <c r="T49" s="1798"/>
      <c r="U49" s="1798"/>
      <c r="V49" s="1798"/>
      <c r="W49" s="1798"/>
      <c r="X49" s="1798"/>
      <c r="Y49" s="1798"/>
      <c r="Z49" s="1798"/>
      <c r="AA49" s="1798"/>
      <c r="AB49" s="1798"/>
      <c r="AC49" s="1798"/>
      <c r="AD49" s="1798"/>
      <c r="AE49" s="1798"/>
      <c r="AF49" s="1800"/>
      <c r="AG49" s="1800"/>
      <c r="AH49" s="1800"/>
      <c r="AI49" s="1800"/>
      <c r="AJ49" s="1800"/>
      <c r="AK49" s="1800"/>
      <c r="AL49" s="1800"/>
      <c r="AM49" s="1800"/>
      <c r="AN49" s="1800"/>
      <c r="AO49" s="1800"/>
      <c r="AP49" s="1800"/>
      <c r="AQ49" s="1800"/>
      <c r="AR49" s="1800"/>
      <c r="AS49" s="1800"/>
      <c r="AT49" s="1803"/>
      <c r="AU49" s="1803"/>
      <c r="AV49" s="1803"/>
      <c r="AW49" s="1803"/>
      <c r="AX49" s="1803"/>
      <c r="AY49" s="1803"/>
      <c r="AZ49" s="1803"/>
      <c r="BA49" s="1803"/>
      <c r="BB49" s="1803"/>
      <c r="BC49" s="1803"/>
      <c r="BD49" s="1803"/>
      <c r="BE49" s="1803"/>
      <c r="BF49" s="1804"/>
      <c r="BG49" s="42"/>
      <c r="BI49" s="243">
        <f>'使用　別紙'!A190</f>
        <v>0</v>
      </c>
      <c r="BJ49" s="243" t="str">
        <f>'使用　別紙'!AZ193</f>
        <v xml:space="preserve"> </v>
      </c>
      <c r="BK49" s="243">
        <f>'使用　別紙'!AD190</f>
        <v>0</v>
      </c>
    </row>
    <row r="50" spans="1:63" ht="8.1" customHeight="1" x14ac:dyDescent="0.15">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I50" s="243">
        <f>'使用　別紙'!A194</f>
        <v>0</v>
      </c>
      <c r="BJ50" s="243" t="str">
        <f>'使用　別紙'!AZ197</f>
        <v xml:space="preserve"> </v>
      </c>
      <c r="BK50" s="243">
        <f>'使用　別紙'!AD194</f>
        <v>0</v>
      </c>
    </row>
    <row r="51" spans="1:63" ht="12" customHeight="1" x14ac:dyDescent="0.15">
      <c r="A51" s="192" t="s">
        <v>501</v>
      </c>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I51" s="243">
        <f>'使用　別紙'!A198</f>
        <v>0</v>
      </c>
      <c r="BJ51" s="243" t="str">
        <f>'使用　別紙'!AZ201</f>
        <v xml:space="preserve"> </v>
      </c>
      <c r="BK51" s="243">
        <f>'使用　別紙'!AD198</f>
        <v>0</v>
      </c>
    </row>
    <row r="52" spans="1:63" ht="10.5" customHeight="1" x14ac:dyDescent="0.15">
      <c r="A52" s="51" t="s">
        <v>299</v>
      </c>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I52" s="243">
        <f>'使用　別紙'!A202</f>
        <v>0</v>
      </c>
      <c r="BJ52" s="243" t="str">
        <f>'使用　別紙'!AZ205</f>
        <v xml:space="preserve"> </v>
      </c>
      <c r="BK52" s="243">
        <f>'使用　別紙'!AD202</f>
        <v>0</v>
      </c>
    </row>
    <row r="53" spans="1:63" ht="10.5" customHeight="1" x14ac:dyDescent="0.15">
      <c r="A53" s="51" t="s">
        <v>502</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I53" s="243">
        <f>'使用　別紙'!A206</f>
        <v>0</v>
      </c>
      <c r="BJ53" s="243" t="str">
        <f>'使用　別紙'!AZ209</f>
        <v xml:space="preserve"> </v>
      </c>
      <c r="BK53" s="243">
        <f>'使用　別紙'!AD206</f>
        <v>0</v>
      </c>
    </row>
    <row r="54" spans="1:63" ht="10.5" customHeight="1" x14ac:dyDescent="0.15">
      <c r="A54" s="51" t="s">
        <v>233</v>
      </c>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I54" s="243">
        <f>'使用　別紙'!A210</f>
        <v>0</v>
      </c>
      <c r="BJ54" s="243" t="str">
        <f>'使用　別紙'!AZ213</f>
        <v xml:space="preserve"> </v>
      </c>
      <c r="BK54" s="243">
        <f>'使用　別紙'!AD210</f>
        <v>0</v>
      </c>
    </row>
    <row r="55" spans="1:63" ht="10.5" customHeight="1" x14ac:dyDescent="0.15">
      <c r="A55" s="51" t="s">
        <v>503</v>
      </c>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I55" s="243">
        <f>'使用　別紙'!A214</f>
        <v>0</v>
      </c>
      <c r="BJ55" s="243" t="str">
        <f>'使用　別紙'!AZ217</f>
        <v xml:space="preserve"> </v>
      </c>
      <c r="BK55" s="243">
        <f>'使用　別紙'!AD214</f>
        <v>0</v>
      </c>
    </row>
    <row r="56" spans="1:63" ht="10.5" customHeight="1" x14ac:dyDescent="0.15">
      <c r="A56" s="51" t="s">
        <v>179</v>
      </c>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I56" s="243">
        <f>'使用　別紙'!A218</f>
        <v>0</v>
      </c>
      <c r="BJ56" s="243" t="str">
        <f>'使用　別紙'!AZ221</f>
        <v xml:space="preserve"> </v>
      </c>
      <c r="BK56" s="243">
        <f>'使用　別紙'!AD218</f>
        <v>0</v>
      </c>
    </row>
    <row r="57" spans="1:63" ht="10.5" customHeight="1" x14ac:dyDescent="0.15">
      <c r="A57" s="51" t="s">
        <v>238</v>
      </c>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I57" s="243">
        <f>'使用　別紙'!A222</f>
        <v>0</v>
      </c>
      <c r="BJ57" s="243" t="str">
        <f>'使用　別紙'!AZ225</f>
        <v xml:space="preserve"> </v>
      </c>
      <c r="BK57" s="243">
        <f>'使用　別紙'!AD222</f>
        <v>0</v>
      </c>
    </row>
    <row r="58" spans="1:63" ht="10.5" customHeight="1" x14ac:dyDescent="0.15">
      <c r="A58" s="51" t="s">
        <v>498</v>
      </c>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I58" s="243">
        <f>'使用　別紙'!A226</f>
        <v>0</v>
      </c>
      <c r="BJ58" s="243" t="str">
        <f>'使用　別紙'!AZ229</f>
        <v xml:space="preserve"> </v>
      </c>
      <c r="BK58" s="243">
        <f>'使用　別紙'!AD226</f>
        <v>0</v>
      </c>
    </row>
    <row r="59" spans="1:63" ht="10.5" customHeight="1" x14ac:dyDescent="0.15">
      <c r="A59" s="51" t="s">
        <v>218</v>
      </c>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I59" s="243">
        <f>'使用　別紙'!A230</f>
        <v>0</v>
      </c>
      <c r="BJ59" s="243" t="str">
        <f>'使用　別紙'!AZ233</f>
        <v xml:space="preserve"> </v>
      </c>
      <c r="BK59" s="243">
        <f>'使用　別紙'!AD230</f>
        <v>0</v>
      </c>
    </row>
    <row r="60" spans="1:63" ht="10.5" customHeight="1" x14ac:dyDescent="0.15">
      <c r="A60" s="51" t="s">
        <v>434</v>
      </c>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I60" s="243">
        <f>'使用　別紙'!A234</f>
        <v>0</v>
      </c>
      <c r="BJ60" s="243" t="str">
        <f>'使用　別紙'!AZ237</f>
        <v xml:space="preserve"> </v>
      </c>
      <c r="BK60" s="243">
        <f>'使用　別紙'!AD234</f>
        <v>0</v>
      </c>
    </row>
    <row r="61" spans="1:63" ht="10.5" customHeight="1" x14ac:dyDescent="0.15">
      <c r="A61" s="51" t="s">
        <v>441</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I61" s="243">
        <f>'使用　別紙'!A238</f>
        <v>0</v>
      </c>
      <c r="BJ61" s="243" t="str">
        <f>'使用　別紙'!AZ241</f>
        <v xml:space="preserve"> </v>
      </c>
      <c r="BK61" s="243">
        <f>'使用　別紙'!AD238</f>
        <v>0</v>
      </c>
    </row>
    <row r="62" spans="1:63" ht="10.5" customHeight="1" x14ac:dyDescent="0.15">
      <c r="A62" s="51" t="s">
        <v>75</v>
      </c>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I62" s="243">
        <f>'使用　別紙'!A242</f>
        <v>0</v>
      </c>
      <c r="BJ62" s="243" t="str">
        <f>'使用　別紙'!AZ245</f>
        <v xml:space="preserve"> </v>
      </c>
      <c r="BK62" s="243">
        <f>'使用　別紙'!AD242</f>
        <v>0</v>
      </c>
    </row>
    <row r="63" spans="1:63" ht="10.5" customHeight="1" x14ac:dyDescent="0.15">
      <c r="A63" s="51" t="s">
        <v>504</v>
      </c>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I63" s="243">
        <f>'使用　別紙'!A246</f>
        <v>0</v>
      </c>
      <c r="BJ63" s="243" t="str">
        <f>'使用　別紙'!AZ249</f>
        <v xml:space="preserve"> </v>
      </c>
      <c r="BK63" s="243">
        <f>'使用　別紙'!AD246</f>
        <v>0</v>
      </c>
    </row>
    <row r="64" spans="1:63" ht="10.5" customHeight="1" x14ac:dyDescent="0.15">
      <c r="A64" s="51" t="s">
        <v>101</v>
      </c>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I64" s="243">
        <f>'使用　別紙'!A271</f>
        <v>0</v>
      </c>
      <c r="BJ64" s="243" t="str">
        <f>'使用　別紙'!AZ274</f>
        <v/>
      </c>
      <c r="BK64" s="243">
        <f>'使用　別紙'!AD271</f>
        <v>0</v>
      </c>
    </row>
    <row r="65" spans="1:63" ht="10.5" customHeight="1" x14ac:dyDescent="0.15">
      <c r="A65" s="51" t="s">
        <v>457</v>
      </c>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I65" s="243">
        <f>'使用　別紙'!A275</f>
        <v>0</v>
      </c>
      <c r="BJ65" s="243" t="str">
        <f>'使用　別紙'!AZ278</f>
        <v/>
      </c>
      <c r="BK65" s="243">
        <f>'使用　別紙'!AD275</f>
        <v>0</v>
      </c>
    </row>
    <row r="66" spans="1:63" ht="10.5" customHeight="1" x14ac:dyDescent="0.15">
      <c r="A66" s="51" t="s">
        <v>143</v>
      </c>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I66" s="243">
        <f>'使用　別紙'!A279</f>
        <v>0</v>
      </c>
      <c r="BJ66" s="243" t="str">
        <f>'使用　別紙'!AZ282</f>
        <v/>
      </c>
      <c r="BK66" s="243">
        <f>'使用　別紙'!AD279</f>
        <v>0</v>
      </c>
    </row>
    <row r="67" spans="1:63" ht="10.5" customHeight="1" x14ac:dyDescent="0.15">
      <c r="A67" s="51" t="s">
        <v>505</v>
      </c>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I67" s="243">
        <f>'使用　別紙'!A283</f>
        <v>0</v>
      </c>
      <c r="BJ67" s="243" t="str">
        <f>'使用　別紙'!AZ286</f>
        <v/>
      </c>
      <c r="BK67" s="243">
        <f>'使用　別紙'!AD283</f>
        <v>0</v>
      </c>
    </row>
    <row r="68" spans="1:63" ht="10.5" customHeight="1" x14ac:dyDescent="0.15">
      <c r="A68" s="51" t="s">
        <v>471</v>
      </c>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I68" s="243">
        <f>'使用　別紙'!A287</f>
        <v>0</v>
      </c>
      <c r="BJ68" s="243" t="str">
        <f>'使用　別紙'!AZ290</f>
        <v/>
      </c>
      <c r="BK68" s="243">
        <f>'使用　別紙'!AD287</f>
        <v>0</v>
      </c>
    </row>
    <row r="69" spans="1:63" ht="10.5" customHeight="1" x14ac:dyDescent="0.15">
      <c r="A69" s="51" t="s">
        <v>506</v>
      </c>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I69" s="243">
        <f>'使用　別紙'!A291</f>
        <v>0</v>
      </c>
      <c r="BJ69" s="243" t="str">
        <f>'使用　別紙'!AZ294</f>
        <v/>
      </c>
      <c r="BK69" s="243">
        <f>'使用　別紙'!AD291</f>
        <v>0</v>
      </c>
    </row>
    <row r="70" spans="1:63" ht="10.5" customHeight="1" x14ac:dyDescent="0.15">
      <c r="A70" s="51" t="s">
        <v>444</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I70" s="243">
        <f>'使用　別紙'!A295</f>
        <v>0</v>
      </c>
      <c r="BJ70" s="243" t="str">
        <f>'使用　別紙'!AZ298</f>
        <v/>
      </c>
      <c r="BK70" s="243">
        <f>'使用　別紙'!AD295</f>
        <v>0</v>
      </c>
    </row>
    <row r="71" spans="1:63" ht="10.5" customHeight="1" x14ac:dyDescent="0.15">
      <c r="A71" s="51" t="s">
        <v>202</v>
      </c>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I71" s="243">
        <f>'使用　別紙'!A299</f>
        <v>0</v>
      </c>
      <c r="BJ71" s="243" t="str">
        <f>'使用　別紙'!AZ302</f>
        <v/>
      </c>
      <c r="BK71" s="243">
        <f>'使用　別紙'!AD299</f>
        <v>0</v>
      </c>
    </row>
    <row r="72" spans="1:63" ht="10.5" customHeight="1" x14ac:dyDescent="0.15">
      <c r="A72" s="51" t="s">
        <v>507</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I72" s="243">
        <f>'使用　別紙'!A303</f>
        <v>0</v>
      </c>
      <c r="BJ72" s="243" t="str">
        <f>'使用　別紙'!AZ306</f>
        <v/>
      </c>
      <c r="BK72" s="243">
        <f>'使用　別紙'!AD303</f>
        <v>0</v>
      </c>
    </row>
    <row r="73" spans="1:63" ht="10.5" customHeight="1" x14ac:dyDescent="0.15">
      <c r="A73" s="51" t="s">
        <v>271</v>
      </c>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I73" s="243">
        <f>'使用　別紙'!A307</f>
        <v>0</v>
      </c>
      <c r="BJ73" s="243" t="str">
        <f>'使用　別紙'!AZ310</f>
        <v/>
      </c>
      <c r="BK73" s="243">
        <f>'使用　別紙'!AD307</f>
        <v>0</v>
      </c>
    </row>
    <row r="74" spans="1:63" ht="10.5" customHeight="1" x14ac:dyDescent="0.15">
      <c r="A74" s="51" t="s">
        <v>109</v>
      </c>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I74" s="243">
        <f>'使用　別紙'!A311</f>
        <v>0</v>
      </c>
      <c r="BJ74" s="243" t="str">
        <f>'使用　別紙'!AZ314</f>
        <v/>
      </c>
      <c r="BK74" s="243">
        <f>'使用　別紙'!AD311</f>
        <v>0</v>
      </c>
    </row>
    <row r="75" spans="1:63" ht="10.5" customHeight="1" x14ac:dyDescent="0.15">
      <c r="A75" s="51" t="s">
        <v>318</v>
      </c>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I75" s="243">
        <f>'使用　別紙'!A315</f>
        <v>0</v>
      </c>
      <c r="BJ75" s="243" t="str">
        <f>'使用　別紙'!AZ318</f>
        <v/>
      </c>
      <c r="BK75" s="243">
        <f>'使用　別紙'!AD315</f>
        <v>0</v>
      </c>
    </row>
    <row r="76" spans="1:63" ht="10.5" customHeight="1" x14ac:dyDescent="0.15">
      <c r="A76" s="51" t="s">
        <v>508</v>
      </c>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I76" s="243">
        <f>'使用　別紙'!A319</f>
        <v>0</v>
      </c>
      <c r="BJ76" s="243" t="str">
        <f>'使用　別紙'!AZ322</f>
        <v/>
      </c>
      <c r="BK76" s="243">
        <f>'使用　別紙'!AD319</f>
        <v>0</v>
      </c>
    </row>
    <row r="77" spans="1:63" ht="10.5" customHeight="1" x14ac:dyDescent="0.15">
      <c r="A77" s="51" t="s">
        <v>276</v>
      </c>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I77" s="243">
        <f>'使用　別紙'!A323</f>
        <v>0</v>
      </c>
      <c r="BJ77" s="243" t="str">
        <f>'使用　別紙'!AZ326</f>
        <v/>
      </c>
      <c r="BK77" s="243">
        <f>'使用　別紙'!AD323</f>
        <v>0</v>
      </c>
    </row>
    <row r="78" spans="1:63" ht="10.5" customHeight="1" x14ac:dyDescent="0.15">
      <c r="A78" s="51"/>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I78" s="243">
        <f>'使用　別紙'!A327</f>
        <v>0</v>
      </c>
      <c r="BJ78" s="243" t="str">
        <f>'使用　別紙'!AZ330</f>
        <v/>
      </c>
      <c r="BK78" s="243">
        <f>'使用　別紙'!AD327</f>
        <v>0</v>
      </c>
    </row>
    <row r="79" spans="1:63" ht="10.5" customHeight="1" x14ac:dyDescent="0.15">
      <c r="A79" s="51" t="s">
        <v>90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I79" s="243">
        <f>'使用　別紙'!A331</f>
        <v>0</v>
      </c>
      <c r="BJ79" s="243" t="str">
        <f>'使用　別紙'!AZ334</f>
        <v/>
      </c>
      <c r="BK79" s="243">
        <f>'使用　別紙'!AD331</f>
        <v>0</v>
      </c>
    </row>
    <row r="80" spans="1:63" ht="10.5" customHeight="1" x14ac:dyDescent="0.15">
      <c r="A80" s="51" t="s">
        <v>263</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I80" s="39">
        <f>'使用　別紙'!A356</f>
        <v>0</v>
      </c>
      <c r="BJ80" s="243" t="str">
        <f>'使用　別紙'!AZ359</f>
        <v/>
      </c>
      <c r="BK80" s="243">
        <f>'使用　別紙'!AD356</f>
        <v>0</v>
      </c>
    </row>
    <row r="81" spans="1:63" ht="10.5" customHeight="1" x14ac:dyDescent="0.15">
      <c r="A81" s="51" t="s">
        <v>510</v>
      </c>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I81" s="243">
        <f>'使用　別紙'!A360</f>
        <v>0</v>
      </c>
      <c r="BJ81" s="243" t="str">
        <f>'使用　別紙'!AZ363</f>
        <v/>
      </c>
      <c r="BK81" s="243">
        <f>'使用　別紙'!AD360</f>
        <v>0</v>
      </c>
    </row>
    <row r="82" spans="1:63" ht="10.5" customHeight="1" x14ac:dyDescent="0.15">
      <c r="A82" s="51" t="s">
        <v>511</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I82" s="243">
        <f>'使用　別紙'!A364</f>
        <v>0</v>
      </c>
      <c r="BJ82" s="243" t="str">
        <f>'使用　別紙'!AZ367</f>
        <v/>
      </c>
      <c r="BK82" s="243">
        <f>'使用　別紙'!AD364</f>
        <v>0</v>
      </c>
    </row>
    <row r="83" spans="1:63" ht="10.5" customHeight="1" x14ac:dyDescent="0.15">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I83" s="243">
        <f>'使用　別紙'!A368</f>
        <v>0</v>
      </c>
      <c r="BJ83" s="243" t="str">
        <f>'使用　別紙'!AZ371</f>
        <v/>
      </c>
      <c r="BK83" s="243">
        <f>'使用　別紙'!AD368</f>
        <v>0</v>
      </c>
    </row>
    <row r="84" spans="1:63" ht="9.9499999999999993" customHeight="1" x14ac:dyDescent="0.15">
      <c r="BI84" s="243">
        <f>'使用　別紙'!A372</f>
        <v>0</v>
      </c>
      <c r="BJ84" s="243" t="str">
        <f>'使用　別紙'!AZ375</f>
        <v/>
      </c>
      <c r="BK84" s="243">
        <f>'使用　別紙'!AD372</f>
        <v>0</v>
      </c>
    </row>
    <row r="85" spans="1:63" ht="9.9499999999999993" customHeight="1" x14ac:dyDescent="0.15">
      <c r="BI85" s="243">
        <f>'使用　別紙'!A376</f>
        <v>0</v>
      </c>
      <c r="BJ85" s="243" t="str">
        <f>'使用　別紙'!AZ379</f>
        <v/>
      </c>
      <c r="BK85" s="243">
        <f>'使用　別紙'!AD376</f>
        <v>0</v>
      </c>
    </row>
    <row r="86" spans="1:63" ht="9.9499999999999993" customHeight="1" x14ac:dyDescent="0.15">
      <c r="BI86" s="243">
        <f>'使用　別紙'!A380</f>
        <v>0</v>
      </c>
      <c r="BJ86" s="243" t="str">
        <f>'使用　別紙'!AZ383</f>
        <v/>
      </c>
      <c r="BK86" s="243">
        <f>'使用　別紙'!AD380</f>
        <v>0</v>
      </c>
    </row>
    <row r="87" spans="1:63" ht="9.9499999999999993" customHeight="1" x14ac:dyDescent="0.15">
      <c r="BI87" s="243">
        <f>'使用　別紙'!A384</f>
        <v>0</v>
      </c>
      <c r="BJ87" s="243" t="str">
        <f>'使用　別紙'!AZ387</f>
        <v/>
      </c>
      <c r="BK87" s="243">
        <f>'使用　別紙'!AD384</f>
        <v>0</v>
      </c>
    </row>
    <row r="88" spans="1:63" ht="9.9499999999999993" customHeight="1" x14ac:dyDescent="0.15">
      <c r="BI88" s="243">
        <f>'使用　別紙'!A388</f>
        <v>0</v>
      </c>
      <c r="BJ88" s="243" t="str">
        <f>'使用　別紙'!AZ391</f>
        <v/>
      </c>
      <c r="BK88" s="243">
        <f>'使用　別紙'!AD388</f>
        <v>0</v>
      </c>
    </row>
    <row r="89" spans="1:63" ht="9.9499999999999993" customHeight="1" x14ac:dyDescent="0.15">
      <c r="BI89" s="243">
        <f>'使用　別紙'!A392</f>
        <v>0</v>
      </c>
      <c r="BJ89" s="243" t="str">
        <f>'使用　別紙'!AZ395</f>
        <v/>
      </c>
      <c r="BK89" s="243">
        <f>'使用　別紙'!AD392</f>
        <v>0</v>
      </c>
    </row>
    <row r="90" spans="1:63" ht="9.9499999999999993" customHeight="1" x14ac:dyDescent="0.15">
      <c r="BI90" s="243">
        <f>'使用　別紙'!A396</f>
        <v>0</v>
      </c>
      <c r="BJ90" s="243" t="str">
        <f>'使用　別紙'!AZ399</f>
        <v/>
      </c>
      <c r="BK90" s="243">
        <f>'使用　別紙'!AD396</f>
        <v>0</v>
      </c>
    </row>
    <row r="91" spans="1:63" ht="9.9499999999999993" customHeight="1" x14ac:dyDescent="0.15">
      <c r="BI91" s="243">
        <f>'使用　別紙'!A400</f>
        <v>0</v>
      </c>
      <c r="BJ91" s="243" t="str">
        <f>'使用　別紙'!AZ403</f>
        <v/>
      </c>
      <c r="BK91" s="243">
        <f>'使用　別紙'!AD400</f>
        <v>0</v>
      </c>
    </row>
    <row r="92" spans="1:63" ht="9.9499999999999993" customHeight="1" x14ac:dyDescent="0.15">
      <c r="BI92" s="243">
        <f>'使用　別紙'!A404</f>
        <v>0</v>
      </c>
      <c r="BJ92" s="243" t="str">
        <f>'使用　別紙'!AZ407</f>
        <v/>
      </c>
      <c r="BK92" s="243">
        <f>'使用　別紙'!AD404</f>
        <v>0</v>
      </c>
    </row>
    <row r="93" spans="1:63" ht="9.9499999999999993" customHeight="1" x14ac:dyDescent="0.15">
      <c r="BI93" s="243">
        <f>'使用　別紙'!A408</f>
        <v>0</v>
      </c>
      <c r="BJ93" s="243" t="str">
        <f>'使用　別紙'!AZ411</f>
        <v/>
      </c>
      <c r="BK93" s="243">
        <f>'使用　別紙'!AD408</f>
        <v>0</v>
      </c>
    </row>
    <row r="94" spans="1:63" ht="9.9499999999999993" customHeight="1" x14ac:dyDescent="0.15">
      <c r="BI94" s="243">
        <f>'使用　別紙'!A412</f>
        <v>0</v>
      </c>
      <c r="BJ94" s="243" t="str">
        <f>'使用　別紙'!AZ415</f>
        <v/>
      </c>
      <c r="BK94" s="243">
        <f>'使用　別紙'!AD412</f>
        <v>0</v>
      </c>
    </row>
    <row r="95" spans="1:63" ht="9.9499999999999993" customHeight="1" x14ac:dyDescent="0.15">
      <c r="BI95" s="243">
        <f>'使用　別紙'!A416</f>
        <v>0</v>
      </c>
      <c r="BJ95" s="243" t="str">
        <f>'使用　別紙'!AZ419</f>
        <v/>
      </c>
      <c r="BK95" s="243">
        <f>'使用　別紙'!AD416</f>
        <v>0</v>
      </c>
    </row>
  </sheetData>
  <mergeCells count="93">
    <mergeCell ref="E48:R49"/>
    <mergeCell ref="S48:AE49"/>
    <mergeCell ref="AF48:AS49"/>
    <mergeCell ref="AT48:BF49"/>
    <mergeCell ref="A9:B29"/>
    <mergeCell ref="C9:D23"/>
    <mergeCell ref="A36:D49"/>
    <mergeCell ref="E44:R45"/>
    <mergeCell ref="S44:AE45"/>
    <mergeCell ref="AF44:AS45"/>
    <mergeCell ref="AT44:BF45"/>
    <mergeCell ref="E46:R47"/>
    <mergeCell ref="S46:AE47"/>
    <mergeCell ref="AF46:AS47"/>
    <mergeCell ref="AT46:BF47"/>
    <mergeCell ref="E40:R41"/>
    <mergeCell ref="S40:AE41"/>
    <mergeCell ref="AF40:AS41"/>
    <mergeCell ref="AT40:BF41"/>
    <mergeCell ref="E42:R43"/>
    <mergeCell ref="S42:AE43"/>
    <mergeCell ref="AF42:AS43"/>
    <mergeCell ref="AT42:BF43"/>
    <mergeCell ref="E36:R37"/>
    <mergeCell ref="S36:AE37"/>
    <mergeCell ref="AF36:AS37"/>
    <mergeCell ref="AT36:BF37"/>
    <mergeCell ref="E38:R39"/>
    <mergeCell ref="S38:AE39"/>
    <mergeCell ref="AF38:AS39"/>
    <mergeCell ref="AT38:BF39"/>
    <mergeCell ref="A31:O34"/>
    <mergeCell ref="P31:AE34"/>
    <mergeCell ref="AF31:AP32"/>
    <mergeCell ref="AQ31:AX34"/>
    <mergeCell ref="AY31:BF34"/>
    <mergeCell ref="AF33:AP34"/>
    <mergeCell ref="AF27:AP30"/>
    <mergeCell ref="AQ27:AX30"/>
    <mergeCell ref="AY27:BF29"/>
    <mergeCell ref="C29:D29"/>
    <mergeCell ref="AY30:AZ30"/>
    <mergeCell ref="BA30:BC30"/>
    <mergeCell ref="BD30:BF30"/>
    <mergeCell ref="C24:D25"/>
    <mergeCell ref="C27:D28"/>
    <mergeCell ref="E27:G30"/>
    <mergeCell ref="H27:O30"/>
    <mergeCell ref="P27:AE30"/>
    <mergeCell ref="C26:D26"/>
    <mergeCell ref="AY11:BF13"/>
    <mergeCell ref="E15:G18"/>
    <mergeCell ref="H15:O18"/>
    <mergeCell ref="P15:AE18"/>
    <mergeCell ref="AF15:AP18"/>
    <mergeCell ref="AQ15:AX18"/>
    <mergeCell ref="AY15:BF17"/>
    <mergeCell ref="E11:G14"/>
    <mergeCell ref="H11:O14"/>
    <mergeCell ref="P11:AE14"/>
    <mergeCell ref="AF11:AP14"/>
    <mergeCell ref="AQ11:AX14"/>
    <mergeCell ref="AY14:AZ14"/>
    <mergeCell ref="BA14:BC14"/>
    <mergeCell ref="BD14:BF14"/>
    <mergeCell ref="AY18:AZ18"/>
    <mergeCell ref="U4:AE6"/>
    <mergeCell ref="AF4:BF6"/>
    <mergeCell ref="E8:O10"/>
    <mergeCell ref="P8:AE10"/>
    <mergeCell ref="AF8:AP10"/>
    <mergeCell ref="AQ8:AX10"/>
    <mergeCell ref="AY8:BF10"/>
    <mergeCell ref="AY26:AZ26"/>
    <mergeCell ref="BA26:BC26"/>
    <mergeCell ref="BD26:BF26"/>
    <mergeCell ref="E19:G22"/>
    <mergeCell ref="H19:O22"/>
    <mergeCell ref="P19:AE22"/>
    <mergeCell ref="AF19:AP22"/>
    <mergeCell ref="AQ19:AX22"/>
    <mergeCell ref="AY19:BF21"/>
    <mergeCell ref="E23:G26"/>
    <mergeCell ref="H23:O26"/>
    <mergeCell ref="P23:AE26"/>
    <mergeCell ref="AF23:AP26"/>
    <mergeCell ref="AQ23:AX26"/>
    <mergeCell ref="AY23:BF25"/>
    <mergeCell ref="BA18:BC18"/>
    <mergeCell ref="BD18:BF18"/>
    <mergeCell ref="AY22:AZ22"/>
    <mergeCell ref="BA22:BC22"/>
    <mergeCell ref="BD22:BF22"/>
  </mergeCells>
  <phoneticPr fontId="3"/>
  <dataValidations count="1">
    <dataValidation type="list" allowBlank="1" showInputMessage="1" showErrorMessage="1" sqref="E23 E11 E15 E19 E27">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1" manualBreakCount="1">
    <brk id="83" max="58"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425"/>
  <sheetViews>
    <sheetView view="pageBreakPreview" zoomScaleSheetLayoutView="100" workbookViewId="0">
      <selection activeCell="A16" sqref="A16:C19"/>
    </sheetView>
  </sheetViews>
  <sheetFormatPr defaultColWidth="1.625" defaultRowHeight="9.9499999999999993" customHeight="1" x14ac:dyDescent="0.15"/>
  <cols>
    <col min="1" max="58" width="1.625" style="39"/>
    <col min="59" max="59" width="0.875" style="39" customWidth="1"/>
    <col min="60" max="314" width="1.625" style="39"/>
    <col min="315" max="315" width="0.875" style="39" customWidth="1"/>
    <col min="316" max="570" width="1.625" style="39"/>
    <col min="571" max="571" width="0.875" style="39" customWidth="1"/>
    <col min="572" max="826" width="1.625" style="39"/>
    <col min="827" max="827" width="0.875" style="39" customWidth="1"/>
    <col min="828" max="1082" width="1.625" style="39"/>
    <col min="1083" max="1083" width="0.875" style="39" customWidth="1"/>
    <col min="1084" max="1338" width="1.625" style="39"/>
    <col min="1339" max="1339" width="0.875" style="39" customWidth="1"/>
    <col min="1340" max="1594" width="1.625" style="39"/>
    <col min="1595" max="1595" width="0.875" style="39" customWidth="1"/>
    <col min="1596" max="1850" width="1.625" style="39"/>
    <col min="1851" max="1851" width="0.875" style="39" customWidth="1"/>
    <col min="1852" max="2106" width="1.625" style="39"/>
    <col min="2107" max="2107" width="0.875" style="39" customWidth="1"/>
    <col min="2108" max="2362" width="1.625" style="39"/>
    <col min="2363" max="2363" width="0.875" style="39" customWidth="1"/>
    <col min="2364" max="2618" width="1.625" style="39"/>
    <col min="2619" max="2619" width="0.875" style="39" customWidth="1"/>
    <col min="2620" max="2874" width="1.625" style="39"/>
    <col min="2875" max="2875" width="0.875" style="39" customWidth="1"/>
    <col min="2876" max="3130" width="1.625" style="39"/>
    <col min="3131" max="3131" width="0.875" style="39" customWidth="1"/>
    <col min="3132" max="3386" width="1.625" style="39"/>
    <col min="3387" max="3387" width="0.875" style="39" customWidth="1"/>
    <col min="3388" max="3642" width="1.625" style="39"/>
    <col min="3643" max="3643" width="0.875" style="39" customWidth="1"/>
    <col min="3644" max="3898" width="1.625" style="39"/>
    <col min="3899" max="3899" width="0.875" style="39" customWidth="1"/>
    <col min="3900" max="4154" width="1.625" style="39"/>
    <col min="4155" max="4155" width="0.875" style="39" customWidth="1"/>
    <col min="4156" max="4410" width="1.625" style="39"/>
    <col min="4411" max="4411" width="0.875" style="39" customWidth="1"/>
    <col min="4412" max="4666" width="1.625" style="39"/>
    <col min="4667" max="4667" width="0.875" style="39" customWidth="1"/>
    <col min="4668" max="4922" width="1.625" style="39"/>
    <col min="4923" max="4923" width="0.875" style="39" customWidth="1"/>
    <col min="4924" max="5178" width="1.625" style="39"/>
    <col min="5179" max="5179" width="0.875" style="39" customWidth="1"/>
    <col min="5180" max="5434" width="1.625" style="39"/>
    <col min="5435" max="5435" width="0.875" style="39" customWidth="1"/>
    <col min="5436" max="5690" width="1.625" style="39"/>
    <col min="5691" max="5691" width="0.875" style="39" customWidth="1"/>
    <col min="5692" max="5946" width="1.625" style="39"/>
    <col min="5947" max="5947" width="0.875" style="39" customWidth="1"/>
    <col min="5948" max="6202" width="1.625" style="39"/>
    <col min="6203" max="6203" width="0.875" style="39" customWidth="1"/>
    <col min="6204" max="6458" width="1.625" style="39"/>
    <col min="6459" max="6459" width="0.875" style="39" customWidth="1"/>
    <col min="6460" max="6714" width="1.625" style="39"/>
    <col min="6715" max="6715" width="0.875" style="39" customWidth="1"/>
    <col min="6716" max="6970" width="1.625" style="39"/>
    <col min="6971" max="6971" width="0.875" style="39" customWidth="1"/>
    <col min="6972" max="7226" width="1.625" style="39"/>
    <col min="7227" max="7227" width="0.875" style="39" customWidth="1"/>
    <col min="7228" max="7482" width="1.625" style="39"/>
    <col min="7483" max="7483" width="0.875" style="39" customWidth="1"/>
    <col min="7484" max="7738" width="1.625" style="39"/>
    <col min="7739" max="7739" width="0.875" style="39" customWidth="1"/>
    <col min="7740" max="7994" width="1.625" style="39"/>
    <col min="7995" max="7995" width="0.875" style="39" customWidth="1"/>
    <col min="7996" max="8250" width="1.625" style="39"/>
    <col min="8251" max="8251" width="0.875" style="39" customWidth="1"/>
    <col min="8252" max="8506" width="1.625" style="39"/>
    <col min="8507" max="8507" width="0.875" style="39" customWidth="1"/>
    <col min="8508" max="8762" width="1.625" style="39"/>
    <col min="8763" max="8763" width="0.875" style="39" customWidth="1"/>
    <col min="8764" max="9018" width="1.625" style="39"/>
    <col min="9019" max="9019" width="0.875" style="39" customWidth="1"/>
    <col min="9020" max="9274" width="1.625" style="39"/>
    <col min="9275" max="9275" width="0.875" style="39" customWidth="1"/>
    <col min="9276" max="9530" width="1.625" style="39"/>
    <col min="9531" max="9531" width="0.875" style="39" customWidth="1"/>
    <col min="9532" max="9786" width="1.625" style="39"/>
    <col min="9787" max="9787" width="0.875" style="39" customWidth="1"/>
    <col min="9788" max="10042" width="1.625" style="39"/>
    <col min="10043" max="10043" width="0.875" style="39" customWidth="1"/>
    <col min="10044" max="10298" width="1.625" style="39"/>
    <col min="10299" max="10299" width="0.875" style="39" customWidth="1"/>
    <col min="10300" max="10554" width="1.625" style="39"/>
    <col min="10555" max="10555" width="0.875" style="39" customWidth="1"/>
    <col min="10556" max="10810" width="1.625" style="39"/>
    <col min="10811" max="10811" width="0.875" style="39" customWidth="1"/>
    <col min="10812" max="11066" width="1.625" style="39"/>
    <col min="11067" max="11067" width="0.875" style="39" customWidth="1"/>
    <col min="11068" max="11322" width="1.625" style="39"/>
    <col min="11323" max="11323" width="0.875" style="39" customWidth="1"/>
    <col min="11324" max="11578" width="1.625" style="39"/>
    <col min="11579" max="11579" width="0.875" style="39" customWidth="1"/>
    <col min="11580" max="11834" width="1.625" style="39"/>
    <col min="11835" max="11835" width="0.875" style="39" customWidth="1"/>
    <col min="11836" max="12090" width="1.625" style="39"/>
    <col min="12091" max="12091" width="0.875" style="39" customWidth="1"/>
    <col min="12092" max="12346" width="1.625" style="39"/>
    <col min="12347" max="12347" width="0.875" style="39" customWidth="1"/>
    <col min="12348" max="12602" width="1.625" style="39"/>
    <col min="12603" max="12603" width="0.875" style="39" customWidth="1"/>
    <col min="12604" max="12858" width="1.625" style="39"/>
    <col min="12859" max="12859" width="0.875" style="39" customWidth="1"/>
    <col min="12860" max="13114" width="1.625" style="39"/>
    <col min="13115" max="13115" width="0.875" style="39" customWidth="1"/>
    <col min="13116" max="13370" width="1.625" style="39"/>
    <col min="13371" max="13371" width="0.875" style="39" customWidth="1"/>
    <col min="13372" max="13626" width="1.625" style="39"/>
    <col min="13627" max="13627" width="0.875" style="39" customWidth="1"/>
    <col min="13628" max="13882" width="1.625" style="39"/>
    <col min="13883" max="13883" width="0.875" style="39" customWidth="1"/>
    <col min="13884" max="14138" width="1.625" style="39"/>
    <col min="14139" max="14139" width="0.875" style="39" customWidth="1"/>
    <col min="14140" max="14394" width="1.625" style="39"/>
    <col min="14395" max="14395" width="0.875" style="39" customWidth="1"/>
    <col min="14396" max="14650" width="1.625" style="39"/>
    <col min="14651" max="14651" width="0.875" style="39" customWidth="1"/>
    <col min="14652" max="14906" width="1.625" style="39"/>
    <col min="14907" max="14907" width="0.875" style="39" customWidth="1"/>
    <col min="14908" max="15162" width="1.625" style="39"/>
    <col min="15163" max="15163" width="0.875" style="39" customWidth="1"/>
    <col min="15164" max="15418" width="1.625" style="39"/>
    <col min="15419" max="15419" width="0.875" style="39" customWidth="1"/>
    <col min="15420" max="15674" width="1.625" style="39"/>
    <col min="15675" max="15675" width="0.875" style="39" customWidth="1"/>
    <col min="15676" max="15930" width="1.625" style="39"/>
    <col min="15931" max="15931" width="0.875" style="39" customWidth="1"/>
    <col min="15932" max="16186" width="1.625" style="39"/>
    <col min="16187" max="16187" width="0.875" style="39" customWidth="1"/>
    <col min="16188" max="16384" width="1.625" style="39"/>
  </cols>
  <sheetData>
    <row r="1" spans="1:59" ht="9.9499999999999993" customHeight="1" x14ac:dyDescent="0.15">
      <c r="A1" s="40" t="s">
        <v>344</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row>
    <row r="2" spans="1:59" ht="9.9499999999999993" customHeight="1" x14ac:dyDescent="0.15">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row>
    <row r="3" spans="1:59" ht="9.9499999999999993" customHeight="1" x14ac:dyDescent="0.15">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row>
    <row r="4" spans="1:59" ht="9.9499999999999993" customHeight="1" x14ac:dyDescent="0.15">
      <c r="A4" s="42"/>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row>
    <row r="5" spans="1:59" ht="9.9499999999999993" customHeight="1" x14ac:dyDescent="0.15">
      <c r="A5" s="42"/>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row>
    <row r="6" spans="1:59" ht="9.9499999999999993" customHeight="1" x14ac:dyDescent="0.15">
      <c r="A6" s="41"/>
      <c r="B6" s="41"/>
      <c r="C6" s="41"/>
      <c r="D6" s="41"/>
      <c r="E6" s="41"/>
      <c r="F6" s="41"/>
      <c r="G6" s="41"/>
      <c r="H6" s="41"/>
      <c r="I6" s="41"/>
      <c r="J6" s="41"/>
      <c r="K6" s="41"/>
      <c r="L6" s="41"/>
      <c r="M6" s="41"/>
      <c r="N6" s="1705" t="s">
        <v>512</v>
      </c>
      <c r="O6" s="1706"/>
      <c r="P6" s="1706"/>
      <c r="Q6" s="1706"/>
      <c r="R6" s="1706"/>
      <c r="S6" s="1706"/>
      <c r="T6" s="1706"/>
      <c r="U6" s="1706"/>
      <c r="V6" s="1706"/>
      <c r="W6" s="1706"/>
      <c r="X6" s="1706"/>
      <c r="Y6" s="1706"/>
      <c r="Z6" s="1706"/>
      <c r="AA6" s="1706"/>
      <c r="AB6" s="1706"/>
      <c r="AC6" s="1706"/>
      <c r="AD6" s="1706"/>
      <c r="AE6" s="1706"/>
      <c r="AF6" s="1706"/>
      <c r="AG6" s="1706"/>
      <c r="AH6" s="1706"/>
      <c r="AI6" s="1706"/>
      <c r="AJ6" s="1706"/>
      <c r="AK6" s="1706"/>
      <c r="AL6" s="1706"/>
      <c r="AM6" s="1706"/>
      <c r="AN6" s="1706"/>
      <c r="AO6" s="1706"/>
      <c r="AP6" s="1706"/>
      <c r="AQ6" s="1706"/>
      <c r="AR6" s="1706"/>
      <c r="AS6" s="1706"/>
      <c r="AT6" s="1706"/>
      <c r="AU6" s="1706"/>
      <c r="AV6" s="42"/>
      <c r="AW6" s="42"/>
      <c r="AX6" s="42"/>
      <c r="AY6" s="42"/>
      <c r="AZ6" s="42"/>
      <c r="BA6" s="42"/>
      <c r="BB6" s="42"/>
      <c r="BC6" s="42"/>
      <c r="BD6" s="42"/>
      <c r="BE6" s="42"/>
      <c r="BF6" s="42"/>
      <c r="BG6" s="42"/>
    </row>
    <row r="7" spans="1:59" ht="9.9499999999999993" customHeight="1" x14ac:dyDescent="0.15">
      <c r="A7" s="41"/>
      <c r="B7" s="41"/>
      <c r="C7" s="41"/>
      <c r="D7" s="41"/>
      <c r="E7" s="41"/>
      <c r="F7" s="41"/>
      <c r="G7" s="41"/>
      <c r="H7" s="41"/>
      <c r="I7" s="41"/>
      <c r="J7" s="41"/>
      <c r="K7" s="41"/>
      <c r="L7" s="41"/>
      <c r="M7" s="41"/>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42"/>
      <c r="AW7" s="42"/>
      <c r="AX7" s="42"/>
      <c r="AY7" s="42"/>
      <c r="AZ7" s="42"/>
      <c r="BA7" s="42"/>
      <c r="BB7" s="42"/>
      <c r="BC7" s="42"/>
      <c r="BD7" s="42"/>
      <c r="BE7" s="42"/>
      <c r="BF7" s="42"/>
      <c r="BG7" s="42"/>
    </row>
    <row r="8" spans="1:59" ht="9.9499999999999993" customHeight="1" x14ac:dyDescent="0.15">
      <c r="A8" s="42"/>
      <c r="B8" s="42"/>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214" t="s">
        <v>228</v>
      </c>
      <c r="BD8" s="42"/>
      <c r="BE8" s="42"/>
      <c r="BF8" s="42"/>
      <c r="BG8" s="42"/>
    </row>
    <row r="9" spans="1:59" ht="9.9499999999999993" customHeight="1" x14ac:dyDescent="0.15">
      <c r="A9" s="1814" t="s">
        <v>513</v>
      </c>
      <c r="B9" s="1815"/>
      <c r="C9" s="1815"/>
      <c r="D9" s="1815"/>
      <c r="E9" s="1815"/>
      <c r="F9" s="1815"/>
      <c r="G9" s="1815"/>
      <c r="H9" s="1815"/>
      <c r="I9" s="1815"/>
      <c r="J9" s="1815"/>
      <c r="K9" s="1815"/>
      <c r="L9" s="918"/>
      <c r="M9" s="918"/>
      <c r="N9" s="918"/>
      <c r="O9" s="885">
        <f>IF(ISBLANK('報告書(１葉)'!AH11)," ",'報告書(１葉)'!AH11)</f>
        <v>0</v>
      </c>
      <c r="P9" s="1711"/>
      <c r="Q9" s="1711"/>
      <c r="R9" s="1711"/>
      <c r="S9" s="1711"/>
      <c r="T9" s="1711"/>
      <c r="U9" s="1711"/>
      <c r="V9" s="1711"/>
      <c r="W9" s="1711"/>
      <c r="X9" s="1711"/>
      <c r="Y9" s="1711"/>
      <c r="Z9" s="1711"/>
      <c r="AA9" s="1711"/>
      <c r="AB9" s="1711"/>
      <c r="AC9" s="1711"/>
      <c r="AD9" s="1711"/>
      <c r="AE9" s="1711"/>
      <c r="AF9" s="1711"/>
      <c r="AG9" s="1711"/>
      <c r="AH9" s="1711"/>
      <c r="AI9" s="1711"/>
      <c r="AJ9" s="1711"/>
      <c r="AK9" s="1711"/>
      <c r="AL9" s="1711"/>
      <c r="AM9" s="1711"/>
      <c r="AN9" s="1711"/>
      <c r="AO9" s="1711"/>
      <c r="AP9" s="1711"/>
      <c r="AQ9" s="1711"/>
      <c r="AR9" s="1711"/>
      <c r="AS9" s="1711"/>
      <c r="AT9" s="1711"/>
      <c r="AU9" s="1711"/>
      <c r="AV9" s="1711"/>
      <c r="AW9" s="1711"/>
      <c r="AX9" s="1711"/>
      <c r="AY9" s="1711"/>
      <c r="AZ9" s="1711"/>
      <c r="BA9" s="1711"/>
      <c r="BB9" s="1711"/>
      <c r="BC9" s="1711"/>
      <c r="BD9" s="1711"/>
      <c r="BE9" s="1711"/>
      <c r="BF9" s="1712"/>
      <c r="BG9" s="42"/>
    </row>
    <row r="10" spans="1:59" ht="9.9499999999999993" customHeight="1" x14ac:dyDescent="0.15">
      <c r="A10" s="1816"/>
      <c r="B10" s="1817"/>
      <c r="C10" s="1817"/>
      <c r="D10" s="1817"/>
      <c r="E10" s="1817"/>
      <c r="F10" s="1817"/>
      <c r="G10" s="1817"/>
      <c r="H10" s="1817"/>
      <c r="I10" s="1817"/>
      <c r="J10" s="1817"/>
      <c r="K10" s="1817"/>
      <c r="L10" s="1818"/>
      <c r="M10" s="1818"/>
      <c r="N10" s="1818"/>
      <c r="O10" s="888"/>
      <c r="P10" s="1714"/>
      <c r="Q10" s="1714"/>
      <c r="R10" s="1714"/>
      <c r="S10" s="1714"/>
      <c r="T10" s="1714"/>
      <c r="U10" s="1714"/>
      <c r="V10" s="1714"/>
      <c r="W10" s="1714"/>
      <c r="X10" s="1714"/>
      <c r="Y10" s="1714"/>
      <c r="Z10" s="1714"/>
      <c r="AA10" s="1714"/>
      <c r="AB10" s="1714"/>
      <c r="AC10" s="1714"/>
      <c r="AD10" s="1714"/>
      <c r="AE10" s="1714"/>
      <c r="AF10" s="1714"/>
      <c r="AG10" s="1714"/>
      <c r="AH10" s="1714"/>
      <c r="AI10" s="1714"/>
      <c r="AJ10" s="1714"/>
      <c r="AK10" s="1714"/>
      <c r="AL10" s="1714"/>
      <c r="AM10" s="1714"/>
      <c r="AN10" s="1714"/>
      <c r="AO10" s="1714"/>
      <c r="AP10" s="1714"/>
      <c r="AQ10" s="1714"/>
      <c r="AR10" s="1714"/>
      <c r="AS10" s="1714"/>
      <c r="AT10" s="1714"/>
      <c r="AU10" s="1714"/>
      <c r="AV10" s="1714"/>
      <c r="AW10" s="1714"/>
      <c r="AX10" s="1714"/>
      <c r="AY10" s="1714"/>
      <c r="AZ10" s="1714"/>
      <c r="BA10" s="1714"/>
      <c r="BB10" s="1714"/>
      <c r="BC10" s="1714"/>
      <c r="BD10" s="1714"/>
      <c r="BE10" s="1714"/>
      <c r="BF10" s="1715"/>
      <c r="BG10" s="42"/>
    </row>
    <row r="11" spans="1:59" ht="9.9499999999999993" customHeight="1" x14ac:dyDescent="0.15">
      <c r="A11" s="1816"/>
      <c r="B11" s="1817"/>
      <c r="C11" s="1817"/>
      <c r="D11" s="1817"/>
      <c r="E11" s="1817"/>
      <c r="F11" s="1817"/>
      <c r="G11" s="1817"/>
      <c r="H11" s="1817"/>
      <c r="I11" s="1817"/>
      <c r="J11" s="1817"/>
      <c r="K11" s="1817"/>
      <c r="L11" s="1818"/>
      <c r="M11" s="1818"/>
      <c r="N11" s="1818"/>
      <c r="O11" s="1713"/>
      <c r="P11" s="1714"/>
      <c r="Q11" s="1714"/>
      <c r="R11" s="1714"/>
      <c r="S11" s="1714"/>
      <c r="T11" s="1714"/>
      <c r="U11" s="1714"/>
      <c r="V11" s="1714"/>
      <c r="W11" s="1714"/>
      <c r="X11" s="1714"/>
      <c r="Y11" s="1714"/>
      <c r="Z11" s="1714"/>
      <c r="AA11" s="1714"/>
      <c r="AB11" s="1714"/>
      <c r="AC11" s="1714"/>
      <c r="AD11" s="1714"/>
      <c r="AE11" s="1714"/>
      <c r="AF11" s="1714"/>
      <c r="AG11" s="1714"/>
      <c r="AH11" s="1714"/>
      <c r="AI11" s="1714"/>
      <c r="AJ11" s="1714"/>
      <c r="AK11" s="1714"/>
      <c r="AL11" s="1714"/>
      <c r="AM11" s="1714"/>
      <c r="AN11" s="1714"/>
      <c r="AO11" s="1714"/>
      <c r="AP11" s="1714"/>
      <c r="AQ11" s="1714"/>
      <c r="AR11" s="1714"/>
      <c r="AS11" s="1714"/>
      <c r="AT11" s="1714"/>
      <c r="AU11" s="1714"/>
      <c r="AV11" s="1714"/>
      <c r="AW11" s="1714"/>
      <c r="AX11" s="1714"/>
      <c r="AY11" s="1714"/>
      <c r="AZ11" s="1714"/>
      <c r="BA11" s="1714"/>
      <c r="BB11" s="1714"/>
      <c r="BC11" s="1714"/>
      <c r="BD11" s="1714"/>
      <c r="BE11" s="1714"/>
      <c r="BF11" s="1715"/>
      <c r="BG11" s="42"/>
    </row>
    <row r="12" spans="1:59" ht="9.9499999999999993" customHeight="1" x14ac:dyDescent="0.15">
      <c r="A12" s="1819"/>
      <c r="B12" s="1820"/>
      <c r="C12" s="1820"/>
      <c r="D12" s="1820"/>
      <c r="E12" s="1820"/>
      <c r="F12" s="1820"/>
      <c r="G12" s="1820"/>
      <c r="H12" s="1820"/>
      <c r="I12" s="1820"/>
      <c r="J12" s="1820"/>
      <c r="K12" s="1820"/>
      <c r="L12" s="920"/>
      <c r="M12" s="920"/>
      <c r="N12" s="920"/>
      <c r="O12" s="1716"/>
      <c r="P12" s="1717"/>
      <c r="Q12" s="1717"/>
      <c r="R12" s="1717"/>
      <c r="S12" s="1717"/>
      <c r="T12" s="1717"/>
      <c r="U12" s="1717"/>
      <c r="V12" s="1717"/>
      <c r="W12" s="1717"/>
      <c r="X12" s="1717"/>
      <c r="Y12" s="1717"/>
      <c r="Z12" s="1717"/>
      <c r="AA12" s="1717"/>
      <c r="AB12" s="1717"/>
      <c r="AC12" s="1717"/>
      <c r="AD12" s="1717"/>
      <c r="AE12" s="1717"/>
      <c r="AF12" s="1717"/>
      <c r="AG12" s="1717"/>
      <c r="AH12" s="1717"/>
      <c r="AI12" s="1717"/>
      <c r="AJ12" s="1717"/>
      <c r="AK12" s="1717"/>
      <c r="AL12" s="1717"/>
      <c r="AM12" s="1717"/>
      <c r="AN12" s="1717"/>
      <c r="AO12" s="1717"/>
      <c r="AP12" s="1717"/>
      <c r="AQ12" s="1717"/>
      <c r="AR12" s="1717"/>
      <c r="AS12" s="1717"/>
      <c r="AT12" s="1717"/>
      <c r="AU12" s="1717"/>
      <c r="AV12" s="1717"/>
      <c r="AW12" s="1717"/>
      <c r="AX12" s="1717"/>
      <c r="AY12" s="1717"/>
      <c r="AZ12" s="1717"/>
      <c r="BA12" s="1717"/>
      <c r="BB12" s="1717"/>
      <c r="BC12" s="1717"/>
      <c r="BD12" s="1717"/>
      <c r="BE12" s="1717"/>
      <c r="BF12" s="1718"/>
      <c r="BG12" s="42"/>
    </row>
    <row r="13" spans="1:59" ht="9.9499999999999993" customHeight="1" x14ac:dyDescent="0.15">
      <c r="A13" s="1819" t="s">
        <v>488</v>
      </c>
      <c r="B13" s="1820"/>
      <c r="C13" s="1820"/>
      <c r="D13" s="1820"/>
      <c r="E13" s="1820"/>
      <c r="F13" s="1820"/>
      <c r="G13" s="1820"/>
      <c r="H13" s="1820"/>
      <c r="I13" s="1820"/>
      <c r="J13" s="1820"/>
      <c r="K13" s="1820"/>
      <c r="L13" s="1820"/>
      <c r="M13" s="1820" t="s">
        <v>489</v>
      </c>
      <c r="N13" s="1820"/>
      <c r="O13" s="1820"/>
      <c r="P13" s="1820"/>
      <c r="Q13" s="1820"/>
      <c r="R13" s="1820"/>
      <c r="S13" s="1820"/>
      <c r="T13" s="1820"/>
      <c r="U13" s="1820"/>
      <c r="V13" s="1820"/>
      <c r="W13" s="1820"/>
      <c r="X13" s="1821"/>
      <c r="Y13" s="1821"/>
      <c r="Z13" s="1821"/>
      <c r="AA13" s="1821"/>
      <c r="AB13" s="1821"/>
      <c r="AC13" s="1821"/>
      <c r="AD13" s="1822" t="s">
        <v>491</v>
      </c>
      <c r="AE13" s="1822"/>
      <c r="AF13" s="1822"/>
      <c r="AG13" s="1822"/>
      <c r="AH13" s="1822"/>
      <c r="AI13" s="1822"/>
      <c r="AJ13" s="1822"/>
      <c r="AK13" s="1822"/>
      <c r="AL13" s="1822"/>
      <c r="AM13" s="1822"/>
      <c r="AN13" s="1822"/>
      <c r="AO13" s="1820" t="s">
        <v>492</v>
      </c>
      <c r="AP13" s="1820"/>
      <c r="AQ13" s="1820"/>
      <c r="AR13" s="1820"/>
      <c r="AS13" s="1820"/>
      <c r="AT13" s="1820"/>
      <c r="AU13" s="1820"/>
      <c r="AV13" s="1820"/>
      <c r="AW13" s="1820"/>
      <c r="AX13" s="1820" t="s">
        <v>493</v>
      </c>
      <c r="AY13" s="1821"/>
      <c r="AZ13" s="1821"/>
      <c r="BA13" s="1821"/>
      <c r="BB13" s="1821"/>
      <c r="BC13" s="1821"/>
      <c r="BD13" s="1821"/>
      <c r="BE13" s="1821"/>
      <c r="BF13" s="1823"/>
      <c r="BG13" s="42"/>
    </row>
    <row r="14" spans="1:59" ht="9.9499999999999993" customHeight="1" x14ac:dyDescent="0.15">
      <c r="A14" s="475"/>
      <c r="B14" s="476"/>
      <c r="C14" s="476"/>
      <c r="D14" s="476"/>
      <c r="E14" s="476"/>
      <c r="F14" s="476"/>
      <c r="G14" s="476"/>
      <c r="H14" s="476"/>
      <c r="I14" s="476"/>
      <c r="J14" s="476"/>
      <c r="K14" s="476"/>
      <c r="L14" s="476"/>
      <c r="M14" s="476"/>
      <c r="N14" s="476"/>
      <c r="O14" s="476"/>
      <c r="P14" s="476"/>
      <c r="Q14" s="476"/>
      <c r="R14" s="476"/>
      <c r="S14" s="476"/>
      <c r="T14" s="476"/>
      <c r="U14" s="476"/>
      <c r="V14" s="476"/>
      <c r="W14" s="476"/>
      <c r="X14" s="1762"/>
      <c r="Y14" s="1762"/>
      <c r="Z14" s="1762"/>
      <c r="AA14" s="1762"/>
      <c r="AB14" s="1762"/>
      <c r="AC14" s="1762"/>
      <c r="AD14" s="1764"/>
      <c r="AE14" s="1764"/>
      <c r="AF14" s="1764"/>
      <c r="AG14" s="1764"/>
      <c r="AH14" s="1764"/>
      <c r="AI14" s="1764"/>
      <c r="AJ14" s="1764"/>
      <c r="AK14" s="1764"/>
      <c r="AL14" s="1764"/>
      <c r="AM14" s="1764"/>
      <c r="AN14" s="1764"/>
      <c r="AO14" s="476"/>
      <c r="AP14" s="476"/>
      <c r="AQ14" s="476"/>
      <c r="AR14" s="476"/>
      <c r="AS14" s="476"/>
      <c r="AT14" s="476"/>
      <c r="AU14" s="476"/>
      <c r="AV14" s="476"/>
      <c r="AW14" s="476"/>
      <c r="AX14" s="1762"/>
      <c r="AY14" s="1762"/>
      <c r="AZ14" s="1762"/>
      <c r="BA14" s="1762"/>
      <c r="BB14" s="1762"/>
      <c r="BC14" s="1762"/>
      <c r="BD14" s="1762"/>
      <c r="BE14" s="1762"/>
      <c r="BF14" s="1766"/>
      <c r="BG14" s="42"/>
    </row>
    <row r="15" spans="1:59" ht="9.9499999999999993" customHeight="1" x14ac:dyDescent="0.15">
      <c r="A15" s="475"/>
      <c r="B15" s="476"/>
      <c r="C15" s="476"/>
      <c r="D15" s="476"/>
      <c r="E15" s="476"/>
      <c r="F15" s="476"/>
      <c r="G15" s="476"/>
      <c r="H15" s="476"/>
      <c r="I15" s="476"/>
      <c r="J15" s="476"/>
      <c r="K15" s="476"/>
      <c r="L15" s="476"/>
      <c r="M15" s="476"/>
      <c r="N15" s="476"/>
      <c r="O15" s="476"/>
      <c r="P15" s="476"/>
      <c r="Q15" s="476"/>
      <c r="R15" s="476"/>
      <c r="S15" s="476"/>
      <c r="T15" s="476"/>
      <c r="U15" s="476"/>
      <c r="V15" s="476"/>
      <c r="W15" s="476"/>
      <c r="X15" s="1762"/>
      <c r="Y15" s="1762"/>
      <c r="Z15" s="1762"/>
      <c r="AA15" s="1762"/>
      <c r="AB15" s="1762"/>
      <c r="AC15" s="1762"/>
      <c r="AD15" s="1764"/>
      <c r="AE15" s="1764"/>
      <c r="AF15" s="1764"/>
      <c r="AG15" s="1764"/>
      <c r="AH15" s="1764"/>
      <c r="AI15" s="1764"/>
      <c r="AJ15" s="1764"/>
      <c r="AK15" s="1764"/>
      <c r="AL15" s="1764"/>
      <c r="AM15" s="1764"/>
      <c r="AN15" s="1764"/>
      <c r="AO15" s="476"/>
      <c r="AP15" s="476"/>
      <c r="AQ15" s="476"/>
      <c r="AR15" s="476"/>
      <c r="AS15" s="476"/>
      <c r="AT15" s="476"/>
      <c r="AU15" s="476"/>
      <c r="AV15" s="476"/>
      <c r="AW15" s="476"/>
      <c r="AX15" s="1762"/>
      <c r="AY15" s="1762"/>
      <c r="AZ15" s="1762"/>
      <c r="BA15" s="1762"/>
      <c r="BB15" s="1762"/>
      <c r="BC15" s="1762"/>
      <c r="BD15" s="1762"/>
      <c r="BE15" s="1762"/>
      <c r="BF15" s="1766"/>
      <c r="BG15" s="42"/>
    </row>
    <row r="16" spans="1:59" ht="9.9499999999999993" customHeight="1" x14ac:dyDescent="0.15">
      <c r="A16" s="1824"/>
      <c r="B16" s="465"/>
      <c r="C16" s="465"/>
      <c r="D16" s="637" t="str">
        <f ca="1">IFERROR(VLOOKUP(A16,INDIRECT("機械一覧"),2,FALSE),"")</f>
        <v/>
      </c>
      <c r="E16" s="1829"/>
      <c r="F16" s="1829"/>
      <c r="G16" s="1829"/>
      <c r="H16" s="1829"/>
      <c r="I16" s="1829"/>
      <c r="J16" s="1829"/>
      <c r="K16" s="1829"/>
      <c r="L16" s="1830"/>
      <c r="M16" s="1535"/>
      <c r="N16" s="1535"/>
      <c r="O16" s="1535"/>
      <c r="P16" s="1535"/>
      <c r="Q16" s="1535"/>
      <c r="R16" s="1535"/>
      <c r="S16" s="1535"/>
      <c r="T16" s="1535"/>
      <c r="U16" s="1535"/>
      <c r="V16" s="1535"/>
      <c r="W16" s="1535"/>
      <c r="X16" s="1535"/>
      <c r="Y16" s="1535"/>
      <c r="Z16" s="1535"/>
      <c r="AA16" s="1535"/>
      <c r="AB16" s="1535"/>
      <c r="AC16" s="1535"/>
      <c r="AD16" s="1749"/>
      <c r="AE16" s="1749"/>
      <c r="AF16" s="1749"/>
      <c r="AG16" s="1749"/>
      <c r="AH16" s="1749"/>
      <c r="AI16" s="1749"/>
      <c r="AJ16" s="1749"/>
      <c r="AK16" s="1749"/>
      <c r="AL16" s="1749"/>
      <c r="AM16" s="1749"/>
      <c r="AN16" s="1749"/>
      <c r="AO16" s="1750"/>
      <c r="AP16" s="1750"/>
      <c r="AQ16" s="1750"/>
      <c r="AR16" s="1750"/>
      <c r="AS16" s="1750"/>
      <c r="AT16" s="1750"/>
      <c r="AU16" s="1750"/>
      <c r="AV16" s="1750"/>
      <c r="AW16" s="1750"/>
      <c r="AX16" s="1835"/>
      <c r="AY16" s="1835"/>
      <c r="AZ16" s="1835"/>
      <c r="BA16" s="1835"/>
      <c r="BB16" s="1835"/>
      <c r="BC16" s="1835"/>
      <c r="BD16" s="1835"/>
      <c r="BE16" s="1835"/>
      <c r="BF16" s="1836"/>
      <c r="BG16" s="42"/>
    </row>
    <row r="17" spans="1:59" ht="9.9499999999999993" customHeight="1" x14ac:dyDescent="0.15">
      <c r="A17" s="1825"/>
      <c r="B17" s="1826"/>
      <c r="C17" s="1826"/>
      <c r="D17" s="1831"/>
      <c r="E17" s="1831"/>
      <c r="F17" s="1831"/>
      <c r="G17" s="1831"/>
      <c r="H17" s="1831"/>
      <c r="I17" s="1831"/>
      <c r="J17" s="1831"/>
      <c r="K17" s="1831"/>
      <c r="L17" s="1832"/>
      <c r="M17" s="1535"/>
      <c r="N17" s="1535"/>
      <c r="O17" s="1535"/>
      <c r="P17" s="1535"/>
      <c r="Q17" s="1535"/>
      <c r="R17" s="1535"/>
      <c r="S17" s="1535"/>
      <c r="T17" s="1535"/>
      <c r="U17" s="1535"/>
      <c r="V17" s="1535"/>
      <c r="W17" s="1535"/>
      <c r="X17" s="1535"/>
      <c r="Y17" s="1535"/>
      <c r="Z17" s="1535"/>
      <c r="AA17" s="1535"/>
      <c r="AB17" s="1535"/>
      <c r="AC17" s="1535"/>
      <c r="AD17" s="1749"/>
      <c r="AE17" s="1749"/>
      <c r="AF17" s="1749"/>
      <c r="AG17" s="1749"/>
      <c r="AH17" s="1749"/>
      <c r="AI17" s="1749"/>
      <c r="AJ17" s="1749"/>
      <c r="AK17" s="1749"/>
      <c r="AL17" s="1749"/>
      <c r="AM17" s="1749"/>
      <c r="AN17" s="1749"/>
      <c r="AO17" s="1750"/>
      <c r="AP17" s="1750"/>
      <c r="AQ17" s="1750"/>
      <c r="AR17" s="1750"/>
      <c r="AS17" s="1750"/>
      <c r="AT17" s="1750"/>
      <c r="AU17" s="1750"/>
      <c r="AV17" s="1750"/>
      <c r="AW17" s="1750"/>
      <c r="AX17" s="1835"/>
      <c r="AY17" s="1835"/>
      <c r="AZ17" s="1835"/>
      <c r="BA17" s="1835"/>
      <c r="BB17" s="1835"/>
      <c r="BC17" s="1835"/>
      <c r="BD17" s="1835"/>
      <c r="BE17" s="1835"/>
      <c r="BF17" s="1836"/>
      <c r="BG17" s="42"/>
    </row>
    <row r="18" spans="1:59" ht="9.9499999999999993" customHeight="1" x14ac:dyDescent="0.15">
      <c r="A18" s="1825"/>
      <c r="B18" s="1826"/>
      <c r="C18" s="1826"/>
      <c r="D18" s="1831"/>
      <c r="E18" s="1831"/>
      <c r="F18" s="1831"/>
      <c r="G18" s="1831"/>
      <c r="H18" s="1831"/>
      <c r="I18" s="1831"/>
      <c r="J18" s="1831"/>
      <c r="K18" s="1831"/>
      <c r="L18" s="1832"/>
      <c r="M18" s="1535"/>
      <c r="N18" s="1535"/>
      <c r="O18" s="1535"/>
      <c r="P18" s="1535"/>
      <c r="Q18" s="1535"/>
      <c r="R18" s="1535"/>
      <c r="S18" s="1535"/>
      <c r="T18" s="1535"/>
      <c r="U18" s="1535"/>
      <c r="V18" s="1535"/>
      <c r="W18" s="1535"/>
      <c r="X18" s="1535"/>
      <c r="Y18" s="1535"/>
      <c r="Z18" s="1535"/>
      <c r="AA18" s="1535"/>
      <c r="AB18" s="1535"/>
      <c r="AC18" s="1535"/>
      <c r="AD18" s="1749"/>
      <c r="AE18" s="1749"/>
      <c r="AF18" s="1749"/>
      <c r="AG18" s="1749"/>
      <c r="AH18" s="1749"/>
      <c r="AI18" s="1749"/>
      <c r="AJ18" s="1749"/>
      <c r="AK18" s="1749"/>
      <c r="AL18" s="1749"/>
      <c r="AM18" s="1749"/>
      <c r="AN18" s="1749"/>
      <c r="AO18" s="1750"/>
      <c r="AP18" s="1750"/>
      <c r="AQ18" s="1750"/>
      <c r="AR18" s="1750"/>
      <c r="AS18" s="1750"/>
      <c r="AT18" s="1750"/>
      <c r="AU18" s="1750"/>
      <c r="AV18" s="1750"/>
      <c r="AW18" s="1750"/>
      <c r="AX18" s="1837"/>
      <c r="AY18" s="1837"/>
      <c r="AZ18" s="1837"/>
      <c r="BA18" s="1837"/>
      <c r="BB18" s="1837"/>
      <c r="BC18" s="1837"/>
      <c r="BD18" s="1837"/>
      <c r="BE18" s="1837"/>
      <c r="BF18" s="1838"/>
      <c r="BG18" s="42"/>
    </row>
    <row r="19" spans="1:59" ht="9.9499999999999993" customHeight="1" x14ac:dyDescent="0.15">
      <c r="A19" s="1827"/>
      <c r="B19" s="1828"/>
      <c r="C19" s="1828"/>
      <c r="D19" s="1833"/>
      <c r="E19" s="1833"/>
      <c r="F19" s="1833"/>
      <c r="G19" s="1833"/>
      <c r="H19" s="1833"/>
      <c r="I19" s="1833"/>
      <c r="J19" s="1833"/>
      <c r="K19" s="1833"/>
      <c r="L19" s="1834"/>
      <c r="M19" s="1535"/>
      <c r="N19" s="1535"/>
      <c r="O19" s="1535"/>
      <c r="P19" s="1535"/>
      <c r="Q19" s="1535"/>
      <c r="R19" s="1535"/>
      <c r="S19" s="1535"/>
      <c r="T19" s="1535"/>
      <c r="U19" s="1535"/>
      <c r="V19" s="1535"/>
      <c r="W19" s="1535"/>
      <c r="X19" s="1535"/>
      <c r="Y19" s="1535"/>
      <c r="Z19" s="1535"/>
      <c r="AA19" s="1535"/>
      <c r="AB19" s="1535"/>
      <c r="AC19" s="1535"/>
      <c r="AD19" s="1749"/>
      <c r="AE19" s="1749"/>
      <c r="AF19" s="1749"/>
      <c r="AG19" s="1749"/>
      <c r="AH19" s="1749"/>
      <c r="AI19" s="1749"/>
      <c r="AJ19" s="1749"/>
      <c r="AK19" s="1749"/>
      <c r="AL19" s="1749"/>
      <c r="AM19" s="1749"/>
      <c r="AN19" s="1749"/>
      <c r="AO19" s="1750"/>
      <c r="AP19" s="1750"/>
      <c r="AQ19" s="1750"/>
      <c r="AR19" s="1750"/>
      <c r="AS19" s="1750"/>
      <c r="AT19" s="1750"/>
      <c r="AU19" s="1750"/>
      <c r="AV19" s="1750"/>
      <c r="AW19" s="1750"/>
      <c r="AX19" s="1734" t="s">
        <v>142</v>
      </c>
      <c r="AY19" s="1735"/>
      <c r="AZ19" s="1813" t="str">
        <f>IF(ISBLANK(AX16)," ",IF(AX16=0,"－",ROUNDDOWN(AD16/AX16,1)))</f>
        <v xml:space="preserve"> </v>
      </c>
      <c r="BA19" s="1813"/>
      <c r="BB19" s="1813"/>
      <c r="BC19" s="1813"/>
      <c r="BD19" s="1732" t="s">
        <v>494</v>
      </c>
      <c r="BE19" s="1732"/>
      <c r="BF19" s="1733"/>
      <c r="BG19" s="42"/>
    </row>
    <row r="20" spans="1:59" ht="9.9499999999999993" customHeight="1" x14ac:dyDescent="0.15">
      <c r="A20" s="1824"/>
      <c r="B20" s="465"/>
      <c r="C20" s="465"/>
      <c r="D20" s="637" t="str">
        <f ca="1">IFERROR(VLOOKUP(A20,INDIRECT("機械一覧"),2,FALSE),"")</f>
        <v/>
      </c>
      <c r="E20" s="1829"/>
      <c r="F20" s="1829"/>
      <c r="G20" s="1829"/>
      <c r="H20" s="1829"/>
      <c r="I20" s="1829"/>
      <c r="J20" s="1829"/>
      <c r="K20" s="1829"/>
      <c r="L20" s="1830"/>
      <c r="M20" s="1535"/>
      <c r="N20" s="1535"/>
      <c r="O20" s="1535"/>
      <c r="P20" s="1535"/>
      <c r="Q20" s="1535"/>
      <c r="R20" s="1535"/>
      <c r="S20" s="1535"/>
      <c r="T20" s="1535"/>
      <c r="U20" s="1535"/>
      <c r="V20" s="1535"/>
      <c r="W20" s="1535"/>
      <c r="X20" s="1535"/>
      <c r="Y20" s="1535"/>
      <c r="Z20" s="1535"/>
      <c r="AA20" s="1535"/>
      <c r="AB20" s="1535"/>
      <c r="AC20" s="1535"/>
      <c r="AD20" s="1749"/>
      <c r="AE20" s="1749"/>
      <c r="AF20" s="1749"/>
      <c r="AG20" s="1749"/>
      <c r="AH20" s="1749"/>
      <c r="AI20" s="1749"/>
      <c r="AJ20" s="1749"/>
      <c r="AK20" s="1749"/>
      <c r="AL20" s="1749"/>
      <c r="AM20" s="1749"/>
      <c r="AN20" s="1749"/>
      <c r="AO20" s="1750"/>
      <c r="AP20" s="1750"/>
      <c r="AQ20" s="1750"/>
      <c r="AR20" s="1750"/>
      <c r="AS20" s="1750"/>
      <c r="AT20" s="1750"/>
      <c r="AU20" s="1750"/>
      <c r="AV20" s="1750"/>
      <c r="AW20" s="1750"/>
      <c r="AX20" s="1835"/>
      <c r="AY20" s="1835"/>
      <c r="AZ20" s="1835"/>
      <c r="BA20" s="1835"/>
      <c r="BB20" s="1835"/>
      <c r="BC20" s="1835"/>
      <c r="BD20" s="1835"/>
      <c r="BE20" s="1835"/>
      <c r="BF20" s="1836"/>
      <c r="BG20" s="42"/>
    </row>
    <row r="21" spans="1:59" ht="9.9499999999999993" customHeight="1" x14ac:dyDescent="0.15">
      <c r="A21" s="1825"/>
      <c r="B21" s="1826"/>
      <c r="C21" s="1826"/>
      <c r="D21" s="1831"/>
      <c r="E21" s="1831"/>
      <c r="F21" s="1831"/>
      <c r="G21" s="1831"/>
      <c r="H21" s="1831"/>
      <c r="I21" s="1831"/>
      <c r="J21" s="1831"/>
      <c r="K21" s="1831"/>
      <c r="L21" s="1832"/>
      <c r="M21" s="1535"/>
      <c r="N21" s="1535"/>
      <c r="O21" s="1535"/>
      <c r="P21" s="1535"/>
      <c r="Q21" s="1535"/>
      <c r="R21" s="1535"/>
      <c r="S21" s="1535"/>
      <c r="T21" s="1535"/>
      <c r="U21" s="1535"/>
      <c r="V21" s="1535"/>
      <c r="W21" s="1535"/>
      <c r="X21" s="1535"/>
      <c r="Y21" s="1535"/>
      <c r="Z21" s="1535"/>
      <c r="AA21" s="1535"/>
      <c r="AB21" s="1535"/>
      <c r="AC21" s="1535"/>
      <c r="AD21" s="1749"/>
      <c r="AE21" s="1749"/>
      <c r="AF21" s="1749"/>
      <c r="AG21" s="1749"/>
      <c r="AH21" s="1749"/>
      <c r="AI21" s="1749"/>
      <c r="AJ21" s="1749"/>
      <c r="AK21" s="1749"/>
      <c r="AL21" s="1749"/>
      <c r="AM21" s="1749"/>
      <c r="AN21" s="1749"/>
      <c r="AO21" s="1750"/>
      <c r="AP21" s="1750"/>
      <c r="AQ21" s="1750"/>
      <c r="AR21" s="1750"/>
      <c r="AS21" s="1750"/>
      <c r="AT21" s="1750"/>
      <c r="AU21" s="1750"/>
      <c r="AV21" s="1750"/>
      <c r="AW21" s="1750"/>
      <c r="AX21" s="1835"/>
      <c r="AY21" s="1835"/>
      <c r="AZ21" s="1835"/>
      <c r="BA21" s="1835"/>
      <c r="BB21" s="1835"/>
      <c r="BC21" s="1835"/>
      <c r="BD21" s="1835"/>
      <c r="BE21" s="1835"/>
      <c r="BF21" s="1836"/>
      <c r="BG21" s="42"/>
    </row>
    <row r="22" spans="1:59" ht="9.9499999999999993" customHeight="1" x14ac:dyDescent="0.15">
      <c r="A22" s="1825"/>
      <c r="B22" s="1826"/>
      <c r="C22" s="1826"/>
      <c r="D22" s="1831"/>
      <c r="E22" s="1831"/>
      <c r="F22" s="1831"/>
      <c r="G22" s="1831"/>
      <c r="H22" s="1831"/>
      <c r="I22" s="1831"/>
      <c r="J22" s="1831"/>
      <c r="K22" s="1831"/>
      <c r="L22" s="1832"/>
      <c r="M22" s="1535"/>
      <c r="N22" s="1535"/>
      <c r="O22" s="1535"/>
      <c r="P22" s="1535"/>
      <c r="Q22" s="1535"/>
      <c r="R22" s="1535"/>
      <c r="S22" s="1535"/>
      <c r="T22" s="1535"/>
      <c r="U22" s="1535"/>
      <c r="V22" s="1535"/>
      <c r="W22" s="1535"/>
      <c r="X22" s="1535"/>
      <c r="Y22" s="1535"/>
      <c r="Z22" s="1535"/>
      <c r="AA22" s="1535"/>
      <c r="AB22" s="1535"/>
      <c r="AC22" s="1535"/>
      <c r="AD22" s="1749"/>
      <c r="AE22" s="1749"/>
      <c r="AF22" s="1749"/>
      <c r="AG22" s="1749"/>
      <c r="AH22" s="1749"/>
      <c r="AI22" s="1749"/>
      <c r="AJ22" s="1749"/>
      <c r="AK22" s="1749"/>
      <c r="AL22" s="1749"/>
      <c r="AM22" s="1749"/>
      <c r="AN22" s="1749"/>
      <c r="AO22" s="1750"/>
      <c r="AP22" s="1750"/>
      <c r="AQ22" s="1750"/>
      <c r="AR22" s="1750"/>
      <c r="AS22" s="1750"/>
      <c r="AT22" s="1750"/>
      <c r="AU22" s="1750"/>
      <c r="AV22" s="1750"/>
      <c r="AW22" s="1750"/>
      <c r="AX22" s="1837"/>
      <c r="AY22" s="1837"/>
      <c r="AZ22" s="1837"/>
      <c r="BA22" s="1837"/>
      <c r="BB22" s="1837"/>
      <c r="BC22" s="1837"/>
      <c r="BD22" s="1837"/>
      <c r="BE22" s="1837"/>
      <c r="BF22" s="1838"/>
      <c r="BG22" s="42"/>
    </row>
    <row r="23" spans="1:59" ht="9.9499999999999993" customHeight="1" x14ac:dyDescent="0.15">
      <c r="A23" s="1827"/>
      <c r="B23" s="1828"/>
      <c r="C23" s="1828"/>
      <c r="D23" s="1833"/>
      <c r="E23" s="1833"/>
      <c r="F23" s="1833"/>
      <c r="G23" s="1833"/>
      <c r="H23" s="1833"/>
      <c r="I23" s="1833"/>
      <c r="J23" s="1833"/>
      <c r="K23" s="1833"/>
      <c r="L23" s="1834"/>
      <c r="M23" s="1535"/>
      <c r="N23" s="1535"/>
      <c r="O23" s="1535"/>
      <c r="P23" s="1535"/>
      <c r="Q23" s="1535"/>
      <c r="R23" s="1535"/>
      <c r="S23" s="1535"/>
      <c r="T23" s="1535"/>
      <c r="U23" s="1535"/>
      <c r="V23" s="1535"/>
      <c r="W23" s="1535"/>
      <c r="X23" s="1535"/>
      <c r="Y23" s="1535"/>
      <c r="Z23" s="1535"/>
      <c r="AA23" s="1535"/>
      <c r="AB23" s="1535"/>
      <c r="AC23" s="1535"/>
      <c r="AD23" s="1749"/>
      <c r="AE23" s="1749"/>
      <c r="AF23" s="1749"/>
      <c r="AG23" s="1749"/>
      <c r="AH23" s="1749"/>
      <c r="AI23" s="1749"/>
      <c r="AJ23" s="1749"/>
      <c r="AK23" s="1749"/>
      <c r="AL23" s="1749"/>
      <c r="AM23" s="1749"/>
      <c r="AN23" s="1749"/>
      <c r="AO23" s="1750"/>
      <c r="AP23" s="1750"/>
      <c r="AQ23" s="1750"/>
      <c r="AR23" s="1750"/>
      <c r="AS23" s="1750"/>
      <c r="AT23" s="1750"/>
      <c r="AU23" s="1750"/>
      <c r="AV23" s="1750"/>
      <c r="AW23" s="1750"/>
      <c r="AX23" s="1734" t="s">
        <v>142</v>
      </c>
      <c r="AY23" s="1735"/>
      <c r="AZ23" s="1813" t="str">
        <f>IF(ISBLANK(AX20)," ",IF(AX20=0,"－",ROUNDDOWN(AD20/AX20,1)))</f>
        <v xml:space="preserve"> </v>
      </c>
      <c r="BA23" s="1813"/>
      <c r="BB23" s="1813"/>
      <c r="BC23" s="1813"/>
      <c r="BD23" s="1732" t="s">
        <v>494</v>
      </c>
      <c r="BE23" s="1732"/>
      <c r="BF23" s="1733"/>
      <c r="BG23" s="42"/>
    </row>
    <row r="24" spans="1:59" ht="9.9499999999999993" customHeight="1" x14ac:dyDescent="0.15">
      <c r="A24" s="1824"/>
      <c r="B24" s="465"/>
      <c r="C24" s="465"/>
      <c r="D24" s="637" t="str">
        <f ca="1">IFERROR(VLOOKUP(A24,INDIRECT("機械一覧"),2,FALSE),"")</f>
        <v/>
      </c>
      <c r="E24" s="1829"/>
      <c r="F24" s="1829"/>
      <c r="G24" s="1829"/>
      <c r="H24" s="1829"/>
      <c r="I24" s="1829"/>
      <c r="J24" s="1829"/>
      <c r="K24" s="1829"/>
      <c r="L24" s="1830"/>
      <c r="M24" s="1535"/>
      <c r="N24" s="1535"/>
      <c r="O24" s="1535"/>
      <c r="P24" s="1535"/>
      <c r="Q24" s="1535"/>
      <c r="R24" s="1535"/>
      <c r="S24" s="1535"/>
      <c r="T24" s="1535"/>
      <c r="U24" s="1535"/>
      <c r="V24" s="1535"/>
      <c r="W24" s="1535"/>
      <c r="X24" s="1535"/>
      <c r="Y24" s="1535"/>
      <c r="Z24" s="1535"/>
      <c r="AA24" s="1535"/>
      <c r="AB24" s="1535"/>
      <c r="AC24" s="1535"/>
      <c r="AD24" s="1749"/>
      <c r="AE24" s="1749"/>
      <c r="AF24" s="1749"/>
      <c r="AG24" s="1749"/>
      <c r="AH24" s="1749"/>
      <c r="AI24" s="1749"/>
      <c r="AJ24" s="1749"/>
      <c r="AK24" s="1749"/>
      <c r="AL24" s="1749"/>
      <c r="AM24" s="1749"/>
      <c r="AN24" s="1749"/>
      <c r="AO24" s="1750"/>
      <c r="AP24" s="1750"/>
      <c r="AQ24" s="1750"/>
      <c r="AR24" s="1750"/>
      <c r="AS24" s="1750"/>
      <c r="AT24" s="1750"/>
      <c r="AU24" s="1750"/>
      <c r="AV24" s="1750"/>
      <c r="AW24" s="1750"/>
      <c r="AX24" s="1835"/>
      <c r="AY24" s="1835"/>
      <c r="AZ24" s="1835"/>
      <c r="BA24" s="1835"/>
      <c r="BB24" s="1835"/>
      <c r="BC24" s="1835"/>
      <c r="BD24" s="1835"/>
      <c r="BE24" s="1835"/>
      <c r="BF24" s="1836"/>
      <c r="BG24" s="42"/>
    </row>
    <row r="25" spans="1:59" ht="9.9499999999999993" customHeight="1" x14ac:dyDescent="0.15">
      <c r="A25" s="1825"/>
      <c r="B25" s="1826"/>
      <c r="C25" s="1826"/>
      <c r="D25" s="1831"/>
      <c r="E25" s="1831"/>
      <c r="F25" s="1831"/>
      <c r="G25" s="1831"/>
      <c r="H25" s="1831"/>
      <c r="I25" s="1831"/>
      <c r="J25" s="1831"/>
      <c r="K25" s="1831"/>
      <c r="L25" s="1832"/>
      <c r="M25" s="1535"/>
      <c r="N25" s="1535"/>
      <c r="O25" s="1535"/>
      <c r="P25" s="1535"/>
      <c r="Q25" s="1535"/>
      <c r="R25" s="1535"/>
      <c r="S25" s="1535"/>
      <c r="T25" s="1535"/>
      <c r="U25" s="1535"/>
      <c r="V25" s="1535"/>
      <c r="W25" s="1535"/>
      <c r="X25" s="1535"/>
      <c r="Y25" s="1535"/>
      <c r="Z25" s="1535"/>
      <c r="AA25" s="1535"/>
      <c r="AB25" s="1535"/>
      <c r="AC25" s="1535"/>
      <c r="AD25" s="1749"/>
      <c r="AE25" s="1749"/>
      <c r="AF25" s="1749"/>
      <c r="AG25" s="1749"/>
      <c r="AH25" s="1749"/>
      <c r="AI25" s="1749"/>
      <c r="AJ25" s="1749"/>
      <c r="AK25" s="1749"/>
      <c r="AL25" s="1749"/>
      <c r="AM25" s="1749"/>
      <c r="AN25" s="1749"/>
      <c r="AO25" s="1750"/>
      <c r="AP25" s="1750"/>
      <c r="AQ25" s="1750"/>
      <c r="AR25" s="1750"/>
      <c r="AS25" s="1750"/>
      <c r="AT25" s="1750"/>
      <c r="AU25" s="1750"/>
      <c r="AV25" s="1750"/>
      <c r="AW25" s="1750"/>
      <c r="AX25" s="1835"/>
      <c r="AY25" s="1835"/>
      <c r="AZ25" s="1835"/>
      <c r="BA25" s="1835"/>
      <c r="BB25" s="1835"/>
      <c r="BC25" s="1835"/>
      <c r="BD25" s="1835"/>
      <c r="BE25" s="1835"/>
      <c r="BF25" s="1836"/>
      <c r="BG25" s="42"/>
    </row>
    <row r="26" spans="1:59" ht="9.9499999999999993" customHeight="1" x14ac:dyDescent="0.15">
      <c r="A26" s="1825"/>
      <c r="B26" s="1826"/>
      <c r="C26" s="1826"/>
      <c r="D26" s="1831"/>
      <c r="E26" s="1831"/>
      <c r="F26" s="1831"/>
      <c r="G26" s="1831"/>
      <c r="H26" s="1831"/>
      <c r="I26" s="1831"/>
      <c r="J26" s="1831"/>
      <c r="K26" s="1831"/>
      <c r="L26" s="1832"/>
      <c r="M26" s="1535"/>
      <c r="N26" s="1535"/>
      <c r="O26" s="1535"/>
      <c r="P26" s="1535"/>
      <c r="Q26" s="1535"/>
      <c r="R26" s="1535"/>
      <c r="S26" s="1535"/>
      <c r="T26" s="1535"/>
      <c r="U26" s="1535"/>
      <c r="V26" s="1535"/>
      <c r="W26" s="1535"/>
      <c r="X26" s="1535"/>
      <c r="Y26" s="1535"/>
      <c r="Z26" s="1535"/>
      <c r="AA26" s="1535"/>
      <c r="AB26" s="1535"/>
      <c r="AC26" s="1535"/>
      <c r="AD26" s="1749"/>
      <c r="AE26" s="1749"/>
      <c r="AF26" s="1749"/>
      <c r="AG26" s="1749"/>
      <c r="AH26" s="1749"/>
      <c r="AI26" s="1749"/>
      <c r="AJ26" s="1749"/>
      <c r="AK26" s="1749"/>
      <c r="AL26" s="1749"/>
      <c r="AM26" s="1749"/>
      <c r="AN26" s="1749"/>
      <c r="AO26" s="1750"/>
      <c r="AP26" s="1750"/>
      <c r="AQ26" s="1750"/>
      <c r="AR26" s="1750"/>
      <c r="AS26" s="1750"/>
      <c r="AT26" s="1750"/>
      <c r="AU26" s="1750"/>
      <c r="AV26" s="1750"/>
      <c r="AW26" s="1750"/>
      <c r="AX26" s="1837"/>
      <c r="AY26" s="1837"/>
      <c r="AZ26" s="1837"/>
      <c r="BA26" s="1837"/>
      <c r="BB26" s="1837"/>
      <c r="BC26" s="1837"/>
      <c r="BD26" s="1837"/>
      <c r="BE26" s="1837"/>
      <c r="BF26" s="1838"/>
      <c r="BG26" s="42"/>
    </row>
    <row r="27" spans="1:59" ht="9.9499999999999993" customHeight="1" x14ac:dyDescent="0.15">
      <c r="A27" s="1827"/>
      <c r="B27" s="1828"/>
      <c r="C27" s="1828"/>
      <c r="D27" s="1833"/>
      <c r="E27" s="1833"/>
      <c r="F27" s="1833"/>
      <c r="G27" s="1833"/>
      <c r="H27" s="1833"/>
      <c r="I27" s="1833"/>
      <c r="J27" s="1833"/>
      <c r="K27" s="1833"/>
      <c r="L27" s="1834"/>
      <c r="M27" s="1535"/>
      <c r="N27" s="1535"/>
      <c r="O27" s="1535"/>
      <c r="P27" s="1535"/>
      <c r="Q27" s="1535"/>
      <c r="R27" s="1535"/>
      <c r="S27" s="1535"/>
      <c r="T27" s="1535"/>
      <c r="U27" s="1535"/>
      <c r="V27" s="1535"/>
      <c r="W27" s="1535"/>
      <c r="X27" s="1535"/>
      <c r="Y27" s="1535"/>
      <c r="Z27" s="1535"/>
      <c r="AA27" s="1535"/>
      <c r="AB27" s="1535"/>
      <c r="AC27" s="1535"/>
      <c r="AD27" s="1749"/>
      <c r="AE27" s="1749"/>
      <c r="AF27" s="1749"/>
      <c r="AG27" s="1749"/>
      <c r="AH27" s="1749"/>
      <c r="AI27" s="1749"/>
      <c r="AJ27" s="1749"/>
      <c r="AK27" s="1749"/>
      <c r="AL27" s="1749"/>
      <c r="AM27" s="1749"/>
      <c r="AN27" s="1749"/>
      <c r="AO27" s="1750"/>
      <c r="AP27" s="1750"/>
      <c r="AQ27" s="1750"/>
      <c r="AR27" s="1750"/>
      <c r="AS27" s="1750"/>
      <c r="AT27" s="1750"/>
      <c r="AU27" s="1750"/>
      <c r="AV27" s="1750"/>
      <c r="AW27" s="1750"/>
      <c r="AX27" s="1734" t="s">
        <v>142</v>
      </c>
      <c r="AY27" s="1735"/>
      <c r="AZ27" s="1813" t="str">
        <f>IF(ISBLANK(AX24)," ",IF(AX24=0,"－",ROUNDDOWN(AD24/AX24,1)))</f>
        <v xml:space="preserve"> </v>
      </c>
      <c r="BA27" s="1813"/>
      <c r="BB27" s="1813"/>
      <c r="BC27" s="1813"/>
      <c r="BD27" s="1732" t="s">
        <v>494</v>
      </c>
      <c r="BE27" s="1732"/>
      <c r="BF27" s="1733"/>
      <c r="BG27" s="42"/>
    </row>
    <row r="28" spans="1:59" ht="9.9499999999999993" customHeight="1" x14ac:dyDescent="0.15">
      <c r="A28" s="1824"/>
      <c r="B28" s="465"/>
      <c r="C28" s="465"/>
      <c r="D28" s="637" t="str">
        <f ca="1">IFERROR(VLOOKUP(A28,INDIRECT("機械一覧"),2,FALSE),"")</f>
        <v/>
      </c>
      <c r="E28" s="1829"/>
      <c r="F28" s="1829"/>
      <c r="G28" s="1829"/>
      <c r="H28" s="1829"/>
      <c r="I28" s="1829"/>
      <c r="J28" s="1829"/>
      <c r="K28" s="1829"/>
      <c r="L28" s="1830"/>
      <c r="M28" s="1535"/>
      <c r="N28" s="1535"/>
      <c r="O28" s="1535"/>
      <c r="P28" s="1535"/>
      <c r="Q28" s="1535"/>
      <c r="R28" s="1535"/>
      <c r="S28" s="1535"/>
      <c r="T28" s="1535"/>
      <c r="U28" s="1535"/>
      <c r="V28" s="1535"/>
      <c r="W28" s="1535"/>
      <c r="X28" s="1535"/>
      <c r="Y28" s="1535"/>
      <c r="Z28" s="1535"/>
      <c r="AA28" s="1535"/>
      <c r="AB28" s="1535"/>
      <c r="AC28" s="1535"/>
      <c r="AD28" s="1749"/>
      <c r="AE28" s="1749"/>
      <c r="AF28" s="1749"/>
      <c r="AG28" s="1749"/>
      <c r="AH28" s="1749"/>
      <c r="AI28" s="1749"/>
      <c r="AJ28" s="1749"/>
      <c r="AK28" s="1749"/>
      <c r="AL28" s="1749"/>
      <c r="AM28" s="1749"/>
      <c r="AN28" s="1749"/>
      <c r="AO28" s="1750"/>
      <c r="AP28" s="1750"/>
      <c r="AQ28" s="1750"/>
      <c r="AR28" s="1750"/>
      <c r="AS28" s="1750"/>
      <c r="AT28" s="1750"/>
      <c r="AU28" s="1750"/>
      <c r="AV28" s="1750"/>
      <c r="AW28" s="1750"/>
      <c r="AX28" s="1835"/>
      <c r="AY28" s="1835"/>
      <c r="AZ28" s="1835"/>
      <c r="BA28" s="1835"/>
      <c r="BB28" s="1835"/>
      <c r="BC28" s="1835"/>
      <c r="BD28" s="1835"/>
      <c r="BE28" s="1835"/>
      <c r="BF28" s="1836"/>
      <c r="BG28" s="42"/>
    </row>
    <row r="29" spans="1:59" ht="9.9499999999999993" customHeight="1" x14ac:dyDescent="0.15">
      <c r="A29" s="1825"/>
      <c r="B29" s="1826"/>
      <c r="C29" s="1826"/>
      <c r="D29" s="1831"/>
      <c r="E29" s="1831"/>
      <c r="F29" s="1831"/>
      <c r="G29" s="1831"/>
      <c r="H29" s="1831"/>
      <c r="I29" s="1831"/>
      <c r="J29" s="1831"/>
      <c r="K29" s="1831"/>
      <c r="L29" s="1832"/>
      <c r="M29" s="1535"/>
      <c r="N29" s="1535"/>
      <c r="O29" s="1535"/>
      <c r="P29" s="1535"/>
      <c r="Q29" s="1535"/>
      <c r="R29" s="1535"/>
      <c r="S29" s="1535"/>
      <c r="T29" s="1535"/>
      <c r="U29" s="1535"/>
      <c r="V29" s="1535"/>
      <c r="W29" s="1535"/>
      <c r="X29" s="1535"/>
      <c r="Y29" s="1535"/>
      <c r="Z29" s="1535"/>
      <c r="AA29" s="1535"/>
      <c r="AB29" s="1535"/>
      <c r="AC29" s="1535"/>
      <c r="AD29" s="1749"/>
      <c r="AE29" s="1749"/>
      <c r="AF29" s="1749"/>
      <c r="AG29" s="1749"/>
      <c r="AH29" s="1749"/>
      <c r="AI29" s="1749"/>
      <c r="AJ29" s="1749"/>
      <c r="AK29" s="1749"/>
      <c r="AL29" s="1749"/>
      <c r="AM29" s="1749"/>
      <c r="AN29" s="1749"/>
      <c r="AO29" s="1750"/>
      <c r="AP29" s="1750"/>
      <c r="AQ29" s="1750"/>
      <c r="AR29" s="1750"/>
      <c r="AS29" s="1750"/>
      <c r="AT29" s="1750"/>
      <c r="AU29" s="1750"/>
      <c r="AV29" s="1750"/>
      <c r="AW29" s="1750"/>
      <c r="AX29" s="1835"/>
      <c r="AY29" s="1835"/>
      <c r="AZ29" s="1835"/>
      <c r="BA29" s="1835"/>
      <c r="BB29" s="1835"/>
      <c r="BC29" s="1835"/>
      <c r="BD29" s="1835"/>
      <c r="BE29" s="1835"/>
      <c r="BF29" s="1836"/>
      <c r="BG29" s="42"/>
    </row>
    <row r="30" spans="1:59" ht="9.9499999999999993" customHeight="1" x14ac:dyDescent="0.15">
      <c r="A30" s="1825"/>
      <c r="B30" s="1826"/>
      <c r="C30" s="1826"/>
      <c r="D30" s="1831"/>
      <c r="E30" s="1831"/>
      <c r="F30" s="1831"/>
      <c r="G30" s="1831"/>
      <c r="H30" s="1831"/>
      <c r="I30" s="1831"/>
      <c r="J30" s="1831"/>
      <c r="K30" s="1831"/>
      <c r="L30" s="1832"/>
      <c r="M30" s="1535"/>
      <c r="N30" s="1535"/>
      <c r="O30" s="1535"/>
      <c r="P30" s="1535"/>
      <c r="Q30" s="1535"/>
      <c r="R30" s="1535"/>
      <c r="S30" s="1535"/>
      <c r="T30" s="1535"/>
      <c r="U30" s="1535"/>
      <c r="V30" s="1535"/>
      <c r="W30" s="1535"/>
      <c r="X30" s="1535"/>
      <c r="Y30" s="1535"/>
      <c r="Z30" s="1535"/>
      <c r="AA30" s="1535"/>
      <c r="AB30" s="1535"/>
      <c r="AC30" s="1535"/>
      <c r="AD30" s="1749"/>
      <c r="AE30" s="1749"/>
      <c r="AF30" s="1749"/>
      <c r="AG30" s="1749"/>
      <c r="AH30" s="1749"/>
      <c r="AI30" s="1749"/>
      <c r="AJ30" s="1749"/>
      <c r="AK30" s="1749"/>
      <c r="AL30" s="1749"/>
      <c r="AM30" s="1749"/>
      <c r="AN30" s="1749"/>
      <c r="AO30" s="1750"/>
      <c r="AP30" s="1750"/>
      <c r="AQ30" s="1750"/>
      <c r="AR30" s="1750"/>
      <c r="AS30" s="1750"/>
      <c r="AT30" s="1750"/>
      <c r="AU30" s="1750"/>
      <c r="AV30" s="1750"/>
      <c r="AW30" s="1750"/>
      <c r="AX30" s="1837"/>
      <c r="AY30" s="1837"/>
      <c r="AZ30" s="1837"/>
      <c r="BA30" s="1837"/>
      <c r="BB30" s="1837"/>
      <c r="BC30" s="1837"/>
      <c r="BD30" s="1837"/>
      <c r="BE30" s="1837"/>
      <c r="BF30" s="1838"/>
      <c r="BG30" s="42"/>
    </row>
    <row r="31" spans="1:59" ht="9.9499999999999993" customHeight="1" x14ac:dyDescent="0.15">
      <c r="A31" s="1827"/>
      <c r="B31" s="1828"/>
      <c r="C31" s="1828"/>
      <c r="D31" s="1833"/>
      <c r="E31" s="1833"/>
      <c r="F31" s="1833"/>
      <c r="G31" s="1833"/>
      <c r="H31" s="1833"/>
      <c r="I31" s="1833"/>
      <c r="J31" s="1833"/>
      <c r="K31" s="1833"/>
      <c r="L31" s="1834"/>
      <c r="M31" s="1535"/>
      <c r="N31" s="1535"/>
      <c r="O31" s="1535"/>
      <c r="P31" s="1535"/>
      <c r="Q31" s="1535"/>
      <c r="R31" s="1535"/>
      <c r="S31" s="1535"/>
      <c r="T31" s="1535"/>
      <c r="U31" s="1535"/>
      <c r="V31" s="1535"/>
      <c r="W31" s="1535"/>
      <c r="X31" s="1535"/>
      <c r="Y31" s="1535"/>
      <c r="Z31" s="1535"/>
      <c r="AA31" s="1535"/>
      <c r="AB31" s="1535"/>
      <c r="AC31" s="1535"/>
      <c r="AD31" s="1749"/>
      <c r="AE31" s="1749"/>
      <c r="AF31" s="1749"/>
      <c r="AG31" s="1749"/>
      <c r="AH31" s="1749"/>
      <c r="AI31" s="1749"/>
      <c r="AJ31" s="1749"/>
      <c r="AK31" s="1749"/>
      <c r="AL31" s="1749"/>
      <c r="AM31" s="1749"/>
      <c r="AN31" s="1749"/>
      <c r="AO31" s="1750"/>
      <c r="AP31" s="1750"/>
      <c r="AQ31" s="1750"/>
      <c r="AR31" s="1750"/>
      <c r="AS31" s="1750"/>
      <c r="AT31" s="1750"/>
      <c r="AU31" s="1750"/>
      <c r="AV31" s="1750"/>
      <c r="AW31" s="1750"/>
      <c r="AX31" s="1734" t="s">
        <v>142</v>
      </c>
      <c r="AY31" s="1735"/>
      <c r="AZ31" s="1813" t="str">
        <f>IF(ISBLANK(AX28)," ",IF(AX28=0,"－",ROUNDDOWN(AD28/AX28,1)))</f>
        <v xml:space="preserve"> </v>
      </c>
      <c r="BA31" s="1813"/>
      <c r="BB31" s="1813"/>
      <c r="BC31" s="1813"/>
      <c r="BD31" s="1732" t="s">
        <v>494</v>
      </c>
      <c r="BE31" s="1732"/>
      <c r="BF31" s="1733"/>
      <c r="BG31" s="42"/>
    </row>
    <row r="32" spans="1:59" ht="9.9499999999999993" customHeight="1" x14ac:dyDescent="0.15">
      <c r="A32" s="1824"/>
      <c r="B32" s="465"/>
      <c r="C32" s="465"/>
      <c r="D32" s="637" t="str">
        <f ca="1">IFERROR(VLOOKUP(A32,INDIRECT("機械一覧"),2,FALSE),"")</f>
        <v/>
      </c>
      <c r="E32" s="1829"/>
      <c r="F32" s="1829"/>
      <c r="G32" s="1829"/>
      <c r="H32" s="1829"/>
      <c r="I32" s="1829"/>
      <c r="J32" s="1829"/>
      <c r="K32" s="1829"/>
      <c r="L32" s="1830"/>
      <c r="M32" s="1535"/>
      <c r="N32" s="1535"/>
      <c r="O32" s="1535"/>
      <c r="P32" s="1535"/>
      <c r="Q32" s="1535"/>
      <c r="R32" s="1535"/>
      <c r="S32" s="1535"/>
      <c r="T32" s="1535"/>
      <c r="U32" s="1535"/>
      <c r="V32" s="1535"/>
      <c r="W32" s="1535"/>
      <c r="X32" s="1535"/>
      <c r="Y32" s="1535"/>
      <c r="Z32" s="1535"/>
      <c r="AA32" s="1535"/>
      <c r="AB32" s="1535"/>
      <c r="AC32" s="1535"/>
      <c r="AD32" s="1749"/>
      <c r="AE32" s="1749"/>
      <c r="AF32" s="1749"/>
      <c r="AG32" s="1749"/>
      <c r="AH32" s="1749"/>
      <c r="AI32" s="1749"/>
      <c r="AJ32" s="1749"/>
      <c r="AK32" s="1749"/>
      <c r="AL32" s="1749"/>
      <c r="AM32" s="1749"/>
      <c r="AN32" s="1749"/>
      <c r="AO32" s="1750"/>
      <c r="AP32" s="1750"/>
      <c r="AQ32" s="1750"/>
      <c r="AR32" s="1750"/>
      <c r="AS32" s="1750"/>
      <c r="AT32" s="1750"/>
      <c r="AU32" s="1750"/>
      <c r="AV32" s="1750"/>
      <c r="AW32" s="1750"/>
      <c r="AX32" s="1835"/>
      <c r="AY32" s="1835"/>
      <c r="AZ32" s="1835"/>
      <c r="BA32" s="1835"/>
      <c r="BB32" s="1835"/>
      <c r="BC32" s="1835"/>
      <c r="BD32" s="1835"/>
      <c r="BE32" s="1835"/>
      <c r="BF32" s="1836"/>
      <c r="BG32" s="42"/>
    </row>
    <row r="33" spans="1:59" ht="9.9499999999999993" customHeight="1" x14ac:dyDescent="0.15">
      <c r="A33" s="1825"/>
      <c r="B33" s="1826"/>
      <c r="C33" s="1826"/>
      <c r="D33" s="1831"/>
      <c r="E33" s="1831"/>
      <c r="F33" s="1831"/>
      <c r="G33" s="1831"/>
      <c r="H33" s="1831"/>
      <c r="I33" s="1831"/>
      <c r="J33" s="1831"/>
      <c r="K33" s="1831"/>
      <c r="L33" s="1832"/>
      <c r="M33" s="1535"/>
      <c r="N33" s="1535"/>
      <c r="O33" s="1535"/>
      <c r="P33" s="1535"/>
      <c r="Q33" s="1535"/>
      <c r="R33" s="1535"/>
      <c r="S33" s="1535"/>
      <c r="T33" s="1535"/>
      <c r="U33" s="1535"/>
      <c r="V33" s="1535"/>
      <c r="W33" s="1535"/>
      <c r="X33" s="1535"/>
      <c r="Y33" s="1535"/>
      <c r="Z33" s="1535"/>
      <c r="AA33" s="1535"/>
      <c r="AB33" s="1535"/>
      <c r="AC33" s="1535"/>
      <c r="AD33" s="1749"/>
      <c r="AE33" s="1749"/>
      <c r="AF33" s="1749"/>
      <c r="AG33" s="1749"/>
      <c r="AH33" s="1749"/>
      <c r="AI33" s="1749"/>
      <c r="AJ33" s="1749"/>
      <c r="AK33" s="1749"/>
      <c r="AL33" s="1749"/>
      <c r="AM33" s="1749"/>
      <c r="AN33" s="1749"/>
      <c r="AO33" s="1750"/>
      <c r="AP33" s="1750"/>
      <c r="AQ33" s="1750"/>
      <c r="AR33" s="1750"/>
      <c r="AS33" s="1750"/>
      <c r="AT33" s="1750"/>
      <c r="AU33" s="1750"/>
      <c r="AV33" s="1750"/>
      <c r="AW33" s="1750"/>
      <c r="AX33" s="1835"/>
      <c r="AY33" s="1835"/>
      <c r="AZ33" s="1835"/>
      <c r="BA33" s="1835"/>
      <c r="BB33" s="1835"/>
      <c r="BC33" s="1835"/>
      <c r="BD33" s="1835"/>
      <c r="BE33" s="1835"/>
      <c r="BF33" s="1836"/>
      <c r="BG33" s="42"/>
    </row>
    <row r="34" spans="1:59" ht="9.9499999999999993" customHeight="1" x14ac:dyDescent="0.15">
      <c r="A34" s="1825"/>
      <c r="B34" s="1826"/>
      <c r="C34" s="1826"/>
      <c r="D34" s="1831"/>
      <c r="E34" s="1831"/>
      <c r="F34" s="1831"/>
      <c r="G34" s="1831"/>
      <c r="H34" s="1831"/>
      <c r="I34" s="1831"/>
      <c r="J34" s="1831"/>
      <c r="K34" s="1831"/>
      <c r="L34" s="1832"/>
      <c r="M34" s="1535"/>
      <c r="N34" s="1535"/>
      <c r="O34" s="1535"/>
      <c r="P34" s="1535"/>
      <c r="Q34" s="1535"/>
      <c r="R34" s="1535"/>
      <c r="S34" s="1535"/>
      <c r="T34" s="1535"/>
      <c r="U34" s="1535"/>
      <c r="V34" s="1535"/>
      <c r="W34" s="1535"/>
      <c r="X34" s="1535"/>
      <c r="Y34" s="1535"/>
      <c r="Z34" s="1535"/>
      <c r="AA34" s="1535"/>
      <c r="AB34" s="1535"/>
      <c r="AC34" s="1535"/>
      <c r="AD34" s="1749"/>
      <c r="AE34" s="1749"/>
      <c r="AF34" s="1749"/>
      <c r="AG34" s="1749"/>
      <c r="AH34" s="1749"/>
      <c r="AI34" s="1749"/>
      <c r="AJ34" s="1749"/>
      <c r="AK34" s="1749"/>
      <c r="AL34" s="1749"/>
      <c r="AM34" s="1749"/>
      <c r="AN34" s="1749"/>
      <c r="AO34" s="1750"/>
      <c r="AP34" s="1750"/>
      <c r="AQ34" s="1750"/>
      <c r="AR34" s="1750"/>
      <c r="AS34" s="1750"/>
      <c r="AT34" s="1750"/>
      <c r="AU34" s="1750"/>
      <c r="AV34" s="1750"/>
      <c r="AW34" s="1750"/>
      <c r="AX34" s="1837"/>
      <c r="AY34" s="1837"/>
      <c r="AZ34" s="1837"/>
      <c r="BA34" s="1837"/>
      <c r="BB34" s="1837"/>
      <c r="BC34" s="1837"/>
      <c r="BD34" s="1837"/>
      <c r="BE34" s="1837"/>
      <c r="BF34" s="1838"/>
      <c r="BG34" s="42"/>
    </row>
    <row r="35" spans="1:59" ht="9.9499999999999993" customHeight="1" x14ac:dyDescent="0.15">
      <c r="A35" s="1827"/>
      <c r="B35" s="1828"/>
      <c r="C35" s="1828"/>
      <c r="D35" s="1833"/>
      <c r="E35" s="1833"/>
      <c r="F35" s="1833"/>
      <c r="G35" s="1833"/>
      <c r="H35" s="1833"/>
      <c r="I35" s="1833"/>
      <c r="J35" s="1833"/>
      <c r="K35" s="1833"/>
      <c r="L35" s="1834"/>
      <c r="M35" s="1535"/>
      <c r="N35" s="1535"/>
      <c r="O35" s="1535"/>
      <c r="P35" s="1535"/>
      <c r="Q35" s="1535"/>
      <c r="R35" s="1535"/>
      <c r="S35" s="1535"/>
      <c r="T35" s="1535"/>
      <c r="U35" s="1535"/>
      <c r="V35" s="1535"/>
      <c r="W35" s="1535"/>
      <c r="X35" s="1535"/>
      <c r="Y35" s="1535"/>
      <c r="Z35" s="1535"/>
      <c r="AA35" s="1535"/>
      <c r="AB35" s="1535"/>
      <c r="AC35" s="1535"/>
      <c r="AD35" s="1749"/>
      <c r="AE35" s="1749"/>
      <c r="AF35" s="1749"/>
      <c r="AG35" s="1749"/>
      <c r="AH35" s="1749"/>
      <c r="AI35" s="1749"/>
      <c r="AJ35" s="1749"/>
      <c r="AK35" s="1749"/>
      <c r="AL35" s="1749"/>
      <c r="AM35" s="1749"/>
      <c r="AN35" s="1749"/>
      <c r="AO35" s="1750"/>
      <c r="AP35" s="1750"/>
      <c r="AQ35" s="1750"/>
      <c r="AR35" s="1750"/>
      <c r="AS35" s="1750"/>
      <c r="AT35" s="1750"/>
      <c r="AU35" s="1750"/>
      <c r="AV35" s="1750"/>
      <c r="AW35" s="1750"/>
      <c r="AX35" s="1734" t="s">
        <v>142</v>
      </c>
      <c r="AY35" s="1735"/>
      <c r="AZ35" s="1813" t="str">
        <f>IF(ISBLANK(AX32)," ",IF(AX32=0,"－",ROUNDDOWN(AD32/AX32,1)))</f>
        <v xml:space="preserve"> </v>
      </c>
      <c r="BA35" s="1813"/>
      <c r="BB35" s="1813"/>
      <c r="BC35" s="1813"/>
      <c r="BD35" s="1732" t="s">
        <v>494</v>
      </c>
      <c r="BE35" s="1732"/>
      <c r="BF35" s="1733"/>
      <c r="BG35" s="42"/>
    </row>
    <row r="36" spans="1:59" ht="9.9499999999999993" customHeight="1" x14ac:dyDescent="0.15">
      <c r="A36" s="1824"/>
      <c r="B36" s="465"/>
      <c r="C36" s="465"/>
      <c r="D36" s="637" t="str">
        <f ca="1">IFERROR(VLOOKUP(A36,INDIRECT("機械一覧"),2,FALSE),"")</f>
        <v/>
      </c>
      <c r="E36" s="1829"/>
      <c r="F36" s="1829"/>
      <c r="G36" s="1829"/>
      <c r="H36" s="1829"/>
      <c r="I36" s="1829"/>
      <c r="J36" s="1829"/>
      <c r="K36" s="1829"/>
      <c r="L36" s="1830"/>
      <c r="M36" s="1535"/>
      <c r="N36" s="1535"/>
      <c r="O36" s="1535"/>
      <c r="P36" s="1535"/>
      <c r="Q36" s="1535"/>
      <c r="R36" s="1535"/>
      <c r="S36" s="1535"/>
      <c r="T36" s="1535"/>
      <c r="U36" s="1535"/>
      <c r="V36" s="1535"/>
      <c r="W36" s="1535"/>
      <c r="X36" s="1535"/>
      <c r="Y36" s="1535"/>
      <c r="Z36" s="1535"/>
      <c r="AA36" s="1535"/>
      <c r="AB36" s="1535"/>
      <c r="AC36" s="1535"/>
      <c r="AD36" s="1749"/>
      <c r="AE36" s="1749"/>
      <c r="AF36" s="1749"/>
      <c r="AG36" s="1749"/>
      <c r="AH36" s="1749"/>
      <c r="AI36" s="1749"/>
      <c r="AJ36" s="1749"/>
      <c r="AK36" s="1749"/>
      <c r="AL36" s="1749"/>
      <c r="AM36" s="1749"/>
      <c r="AN36" s="1749"/>
      <c r="AO36" s="1750"/>
      <c r="AP36" s="1750"/>
      <c r="AQ36" s="1750"/>
      <c r="AR36" s="1750"/>
      <c r="AS36" s="1750"/>
      <c r="AT36" s="1750"/>
      <c r="AU36" s="1750"/>
      <c r="AV36" s="1750"/>
      <c r="AW36" s="1750"/>
      <c r="AX36" s="1835"/>
      <c r="AY36" s="1835"/>
      <c r="AZ36" s="1835"/>
      <c r="BA36" s="1835"/>
      <c r="BB36" s="1835"/>
      <c r="BC36" s="1835"/>
      <c r="BD36" s="1835"/>
      <c r="BE36" s="1835"/>
      <c r="BF36" s="1836"/>
      <c r="BG36" s="42"/>
    </row>
    <row r="37" spans="1:59" ht="9.9499999999999993" customHeight="1" x14ac:dyDescent="0.15">
      <c r="A37" s="1825"/>
      <c r="B37" s="1826"/>
      <c r="C37" s="1826"/>
      <c r="D37" s="1831"/>
      <c r="E37" s="1831"/>
      <c r="F37" s="1831"/>
      <c r="G37" s="1831"/>
      <c r="H37" s="1831"/>
      <c r="I37" s="1831"/>
      <c r="J37" s="1831"/>
      <c r="K37" s="1831"/>
      <c r="L37" s="1832"/>
      <c r="M37" s="1535"/>
      <c r="N37" s="1535"/>
      <c r="O37" s="1535"/>
      <c r="P37" s="1535"/>
      <c r="Q37" s="1535"/>
      <c r="R37" s="1535"/>
      <c r="S37" s="1535"/>
      <c r="T37" s="1535"/>
      <c r="U37" s="1535"/>
      <c r="V37" s="1535"/>
      <c r="W37" s="1535"/>
      <c r="X37" s="1535"/>
      <c r="Y37" s="1535"/>
      <c r="Z37" s="1535"/>
      <c r="AA37" s="1535"/>
      <c r="AB37" s="1535"/>
      <c r="AC37" s="1535"/>
      <c r="AD37" s="1749"/>
      <c r="AE37" s="1749"/>
      <c r="AF37" s="1749"/>
      <c r="AG37" s="1749"/>
      <c r="AH37" s="1749"/>
      <c r="AI37" s="1749"/>
      <c r="AJ37" s="1749"/>
      <c r="AK37" s="1749"/>
      <c r="AL37" s="1749"/>
      <c r="AM37" s="1749"/>
      <c r="AN37" s="1749"/>
      <c r="AO37" s="1750"/>
      <c r="AP37" s="1750"/>
      <c r="AQ37" s="1750"/>
      <c r="AR37" s="1750"/>
      <c r="AS37" s="1750"/>
      <c r="AT37" s="1750"/>
      <c r="AU37" s="1750"/>
      <c r="AV37" s="1750"/>
      <c r="AW37" s="1750"/>
      <c r="AX37" s="1835"/>
      <c r="AY37" s="1835"/>
      <c r="AZ37" s="1835"/>
      <c r="BA37" s="1835"/>
      <c r="BB37" s="1835"/>
      <c r="BC37" s="1835"/>
      <c r="BD37" s="1835"/>
      <c r="BE37" s="1835"/>
      <c r="BF37" s="1836"/>
      <c r="BG37" s="42"/>
    </row>
    <row r="38" spans="1:59" ht="9.9499999999999993" customHeight="1" x14ac:dyDescent="0.15">
      <c r="A38" s="1825"/>
      <c r="B38" s="1826"/>
      <c r="C38" s="1826"/>
      <c r="D38" s="1831"/>
      <c r="E38" s="1831"/>
      <c r="F38" s="1831"/>
      <c r="G38" s="1831"/>
      <c r="H38" s="1831"/>
      <c r="I38" s="1831"/>
      <c r="J38" s="1831"/>
      <c r="K38" s="1831"/>
      <c r="L38" s="1832"/>
      <c r="M38" s="1535"/>
      <c r="N38" s="1535"/>
      <c r="O38" s="1535"/>
      <c r="P38" s="1535"/>
      <c r="Q38" s="1535"/>
      <c r="R38" s="1535"/>
      <c r="S38" s="1535"/>
      <c r="T38" s="1535"/>
      <c r="U38" s="1535"/>
      <c r="V38" s="1535"/>
      <c r="W38" s="1535"/>
      <c r="X38" s="1535"/>
      <c r="Y38" s="1535"/>
      <c r="Z38" s="1535"/>
      <c r="AA38" s="1535"/>
      <c r="AB38" s="1535"/>
      <c r="AC38" s="1535"/>
      <c r="AD38" s="1749"/>
      <c r="AE38" s="1749"/>
      <c r="AF38" s="1749"/>
      <c r="AG38" s="1749"/>
      <c r="AH38" s="1749"/>
      <c r="AI38" s="1749"/>
      <c r="AJ38" s="1749"/>
      <c r="AK38" s="1749"/>
      <c r="AL38" s="1749"/>
      <c r="AM38" s="1749"/>
      <c r="AN38" s="1749"/>
      <c r="AO38" s="1750"/>
      <c r="AP38" s="1750"/>
      <c r="AQ38" s="1750"/>
      <c r="AR38" s="1750"/>
      <c r="AS38" s="1750"/>
      <c r="AT38" s="1750"/>
      <c r="AU38" s="1750"/>
      <c r="AV38" s="1750"/>
      <c r="AW38" s="1750"/>
      <c r="AX38" s="1837"/>
      <c r="AY38" s="1837"/>
      <c r="AZ38" s="1837"/>
      <c r="BA38" s="1837"/>
      <c r="BB38" s="1837"/>
      <c r="BC38" s="1837"/>
      <c r="BD38" s="1837"/>
      <c r="BE38" s="1837"/>
      <c r="BF38" s="1838"/>
      <c r="BG38" s="42"/>
    </row>
    <row r="39" spans="1:59" ht="9.9499999999999993" customHeight="1" x14ac:dyDescent="0.15">
      <c r="A39" s="1827"/>
      <c r="B39" s="1828"/>
      <c r="C39" s="1828"/>
      <c r="D39" s="1833"/>
      <c r="E39" s="1833"/>
      <c r="F39" s="1833"/>
      <c r="G39" s="1833"/>
      <c r="H39" s="1833"/>
      <c r="I39" s="1833"/>
      <c r="J39" s="1833"/>
      <c r="K39" s="1833"/>
      <c r="L39" s="1834"/>
      <c r="M39" s="1535"/>
      <c r="N39" s="1535"/>
      <c r="O39" s="1535"/>
      <c r="P39" s="1535"/>
      <c r="Q39" s="1535"/>
      <c r="R39" s="1535"/>
      <c r="S39" s="1535"/>
      <c r="T39" s="1535"/>
      <c r="U39" s="1535"/>
      <c r="V39" s="1535"/>
      <c r="W39" s="1535"/>
      <c r="X39" s="1535"/>
      <c r="Y39" s="1535"/>
      <c r="Z39" s="1535"/>
      <c r="AA39" s="1535"/>
      <c r="AB39" s="1535"/>
      <c r="AC39" s="1535"/>
      <c r="AD39" s="1749"/>
      <c r="AE39" s="1749"/>
      <c r="AF39" s="1749"/>
      <c r="AG39" s="1749"/>
      <c r="AH39" s="1749"/>
      <c r="AI39" s="1749"/>
      <c r="AJ39" s="1749"/>
      <c r="AK39" s="1749"/>
      <c r="AL39" s="1749"/>
      <c r="AM39" s="1749"/>
      <c r="AN39" s="1749"/>
      <c r="AO39" s="1750"/>
      <c r="AP39" s="1750"/>
      <c r="AQ39" s="1750"/>
      <c r="AR39" s="1750"/>
      <c r="AS39" s="1750"/>
      <c r="AT39" s="1750"/>
      <c r="AU39" s="1750"/>
      <c r="AV39" s="1750"/>
      <c r="AW39" s="1750"/>
      <c r="AX39" s="1734" t="s">
        <v>142</v>
      </c>
      <c r="AY39" s="1735"/>
      <c r="AZ39" s="1813" t="str">
        <f>IF(ISBLANK(AX36)," ",IF(AX36=0,"－",ROUNDDOWN(AD36/AX36,1)))</f>
        <v xml:space="preserve"> </v>
      </c>
      <c r="BA39" s="1813"/>
      <c r="BB39" s="1813"/>
      <c r="BC39" s="1813"/>
      <c r="BD39" s="1732" t="s">
        <v>494</v>
      </c>
      <c r="BE39" s="1732"/>
      <c r="BF39" s="1733"/>
      <c r="BG39" s="42"/>
    </row>
    <row r="40" spans="1:59" ht="9.9499999999999993" customHeight="1" x14ac:dyDescent="0.15">
      <c r="A40" s="1824"/>
      <c r="B40" s="465"/>
      <c r="C40" s="465"/>
      <c r="D40" s="637" t="str">
        <f ca="1">IFERROR(VLOOKUP(A40,INDIRECT("機械一覧"),2,FALSE),"")</f>
        <v/>
      </c>
      <c r="E40" s="1829"/>
      <c r="F40" s="1829"/>
      <c r="G40" s="1829"/>
      <c r="H40" s="1829"/>
      <c r="I40" s="1829"/>
      <c r="J40" s="1829"/>
      <c r="K40" s="1829"/>
      <c r="L40" s="1830"/>
      <c r="M40" s="1535"/>
      <c r="N40" s="1535"/>
      <c r="O40" s="1535"/>
      <c r="P40" s="1535"/>
      <c r="Q40" s="1535"/>
      <c r="R40" s="1535"/>
      <c r="S40" s="1535"/>
      <c r="T40" s="1535"/>
      <c r="U40" s="1535"/>
      <c r="V40" s="1535"/>
      <c r="W40" s="1535"/>
      <c r="X40" s="1535"/>
      <c r="Y40" s="1535"/>
      <c r="Z40" s="1535"/>
      <c r="AA40" s="1535"/>
      <c r="AB40" s="1535"/>
      <c r="AC40" s="1535"/>
      <c r="AD40" s="1749"/>
      <c r="AE40" s="1749"/>
      <c r="AF40" s="1749"/>
      <c r="AG40" s="1749"/>
      <c r="AH40" s="1749"/>
      <c r="AI40" s="1749"/>
      <c r="AJ40" s="1749"/>
      <c r="AK40" s="1749"/>
      <c r="AL40" s="1749"/>
      <c r="AM40" s="1749"/>
      <c r="AN40" s="1749"/>
      <c r="AO40" s="1750"/>
      <c r="AP40" s="1750"/>
      <c r="AQ40" s="1750"/>
      <c r="AR40" s="1750"/>
      <c r="AS40" s="1750"/>
      <c r="AT40" s="1750"/>
      <c r="AU40" s="1750"/>
      <c r="AV40" s="1750"/>
      <c r="AW40" s="1750"/>
      <c r="AX40" s="1835"/>
      <c r="AY40" s="1835"/>
      <c r="AZ40" s="1835"/>
      <c r="BA40" s="1835"/>
      <c r="BB40" s="1835"/>
      <c r="BC40" s="1835"/>
      <c r="BD40" s="1835"/>
      <c r="BE40" s="1835"/>
      <c r="BF40" s="1836"/>
      <c r="BG40" s="42"/>
    </row>
    <row r="41" spans="1:59" ht="9.9499999999999993" customHeight="1" x14ac:dyDescent="0.15">
      <c r="A41" s="1825"/>
      <c r="B41" s="1826"/>
      <c r="C41" s="1826"/>
      <c r="D41" s="1831"/>
      <c r="E41" s="1831"/>
      <c r="F41" s="1831"/>
      <c r="G41" s="1831"/>
      <c r="H41" s="1831"/>
      <c r="I41" s="1831"/>
      <c r="J41" s="1831"/>
      <c r="K41" s="1831"/>
      <c r="L41" s="1832"/>
      <c r="M41" s="1535"/>
      <c r="N41" s="1535"/>
      <c r="O41" s="1535"/>
      <c r="P41" s="1535"/>
      <c r="Q41" s="1535"/>
      <c r="R41" s="1535"/>
      <c r="S41" s="1535"/>
      <c r="T41" s="1535"/>
      <c r="U41" s="1535"/>
      <c r="V41" s="1535"/>
      <c r="W41" s="1535"/>
      <c r="X41" s="1535"/>
      <c r="Y41" s="1535"/>
      <c r="Z41" s="1535"/>
      <c r="AA41" s="1535"/>
      <c r="AB41" s="1535"/>
      <c r="AC41" s="1535"/>
      <c r="AD41" s="1749"/>
      <c r="AE41" s="1749"/>
      <c r="AF41" s="1749"/>
      <c r="AG41" s="1749"/>
      <c r="AH41" s="1749"/>
      <c r="AI41" s="1749"/>
      <c r="AJ41" s="1749"/>
      <c r="AK41" s="1749"/>
      <c r="AL41" s="1749"/>
      <c r="AM41" s="1749"/>
      <c r="AN41" s="1749"/>
      <c r="AO41" s="1750"/>
      <c r="AP41" s="1750"/>
      <c r="AQ41" s="1750"/>
      <c r="AR41" s="1750"/>
      <c r="AS41" s="1750"/>
      <c r="AT41" s="1750"/>
      <c r="AU41" s="1750"/>
      <c r="AV41" s="1750"/>
      <c r="AW41" s="1750"/>
      <c r="AX41" s="1835"/>
      <c r="AY41" s="1835"/>
      <c r="AZ41" s="1835"/>
      <c r="BA41" s="1835"/>
      <c r="BB41" s="1835"/>
      <c r="BC41" s="1835"/>
      <c r="BD41" s="1835"/>
      <c r="BE41" s="1835"/>
      <c r="BF41" s="1836"/>
      <c r="BG41" s="42"/>
    </row>
    <row r="42" spans="1:59" ht="9.9499999999999993" customHeight="1" x14ac:dyDescent="0.15">
      <c r="A42" s="1825"/>
      <c r="B42" s="1826"/>
      <c r="C42" s="1826"/>
      <c r="D42" s="1831"/>
      <c r="E42" s="1831"/>
      <c r="F42" s="1831"/>
      <c r="G42" s="1831"/>
      <c r="H42" s="1831"/>
      <c r="I42" s="1831"/>
      <c r="J42" s="1831"/>
      <c r="K42" s="1831"/>
      <c r="L42" s="1832"/>
      <c r="M42" s="1535"/>
      <c r="N42" s="1535"/>
      <c r="O42" s="1535"/>
      <c r="P42" s="1535"/>
      <c r="Q42" s="1535"/>
      <c r="R42" s="1535"/>
      <c r="S42" s="1535"/>
      <c r="T42" s="1535"/>
      <c r="U42" s="1535"/>
      <c r="V42" s="1535"/>
      <c r="W42" s="1535"/>
      <c r="X42" s="1535"/>
      <c r="Y42" s="1535"/>
      <c r="Z42" s="1535"/>
      <c r="AA42" s="1535"/>
      <c r="AB42" s="1535"/>
      <c r="AC42" s="1535"/>
      <c r="AD42" s="1749"/>
      <c r="AE42" s="1749"/>
      <c r="AF42" s="1749"/>
      <c r="AG42" s="1749"/>
      <c r="AH42" s="1749"/>
      <c r="AI42" s="1749"/>
      <c r="AJ42" s="1749"/>
      <c r="AK42" s="1749"/>
      <c r="AL42" s="1749"/>
      <c r="AM42" s="1749"/>
      <c r="AN42" s="1749"/>
      <c r="AO42" s="1750"/>
      <c r="AP42" s="1750"/>
      <c r="AQ42" s="1750"/>
      <c r="AR42" s="1750"/>
      <c r="AS42" s="1750"/>
      <c r="AT42" s="1750"/>
      <c r="AU42" s="1750"/>
      <c r="AV42" s="1750"/>
      <c r="AW42" s="1750"/>
      <c r="AX42" s="1837"/>
      <c r="AY42" s="1837"/>
      <c r="AZ42" s="1837"/>
      <c r="BA42" s="1837"/>
      <c r="BB42" s="1837"/>
      <c r="BC42" s="1837"/>
      <c r="BD42" s="1837"/>
      <c r="BE42" s="1837"/>
      <c r="BF42" s="1838"/>
      <c r="BG42" s="42"/>
    </row>
    <row r="43" spans="1:59" ht="9.9499999999999993" customHeight="1" x14ac:dyDescent="0.15">
      <c r="A43" s="1827"/>
      <c r="B43" s="1828"/>
      <c r="C43" s="1828"/>
      <c r="D43" s="1833"/>
      <c r="E43" s="1833"/>
      <c r="F43" s="1833"/>
      <c r="G43" s="1833"/>
      <c r="H43" s="1833"/>
      <c r="I43" s="1833"/>
      <c r="J43" s="1833"/>
      <c r="K43" s="1833"/>
      <c r="L43" s="1834"/>
      <c r="M43" s="1535"/>
      <c r="N43" s="1535"/>
      <c r="O43" s="1535"/>
      <c r="P43" s="1535"/>
      <c r="Q43" s="1535"/>
      <c r="R43" s="1535"/>
      <c r="S43" s="1535"/>
      <c r="T43" s="1535"/>
      <c r="U43" s="1535"/>
      <c r="V43" s="1535"/>
      <c r="W43" s="1535"/>
      <c r="X43" s="1535"/>
      <c r="Y43" s="1535"/>
      <c r="Z43" s="1535"/>
      <c r="AA43" s="1535"/>
      <c r="AB43" s="1535"/>
      <c r="AC43" s="1535"/>
      <c r="AD43" s="1749"/>
      <c r="AE43" s="1749"/>
      <c r="AF43" s="1749"/>
      <c r="AG43" s="1749"/>
      <c r="AH43" s="1749"/>
      <c r="AI43" s="1749"/>
      <c r="AJ43" s="1749"/>
      <c r="AK43" s="1749"/>
      <c r="AL43" s="1749"/>
      <c r="AM43" s="1749"/>
      <c r="AN43" s="1749"/>
      <c r="AO43" s="1750"/>
      <c r="AP43" s="1750"/>
      <c r="AQ43" s="1750"/>
      <c r="AR43" s="1750"/>
      <c r="AS43" s="1750"/>
      <c r="AT43" s="1750"/>
      <c r="AU43" s="1750"/>
      <c r="AV43" s="1750"/>
      <c r="AW43" s="1750"/>
      <c r="AX43" s="1734" t="s">
        <v>142</v>
      </c>
      <c r="AY43" s="1735"/>
      <c r="AZ43" s="1813" t="str">
        <f>IF(ISBLANK(AX40)," ",IF(AX40=0,"－",ROUNDDOWN(AD40/AX40,1)))</f>
        <v xml:space="preserve"> </v>
      </c>
      <c r="BA43" s="1813"/>
      <c r="BB43" s="1813"/>
      <c r="BC43" s="1813"/>
      <c r="BD43" s="1732" t="s">
        <v>494</v>
      </c>
      <c r="BE43" s="1732"/>
      <c r="BF43" s="1733"/>
      <c r="BG43" s="42"/>
    </row>
    <row r="44" spans="1:59" ht="9.9499999999999993" customHeight="1" x14ac:dyDescent="0.15">
      <c r="A44" s="1824"/>
      <c r="B44" s="465"/>
      <c r="C44" s="465"/>
      <c r="D44" s="637" t="str">
        <f ca="1">IFERROR(VLOOKUP(A44,INDIRECT("機械一覧"),2,FALSE),"")</f>
        <v/>
      </c>
      <c r="E44" s="1829"/>
      <c r="F44" s="1829"/>
      <c r="G44" s="1829"/>
      <c r="H44" s="1829"/>
      <c r="I44" s="1829"/>
      <c r="J44" s="1829"/>
      <c r="K44" s="1829"/>
      <c r="L44" s="1830"/>
      <c r="M44" s="1535"/>
      <c r="N44" s="1535"/>
      <c r="O44" s="1535"/>
      <c r="P44" s="1535"/>
      <c r="Q44" s="1535"/>
      <c r="R44" s="1535"/>
      <c r="S44" s="1535"/>
      <c r="T44" s="1535"/>
      <c r="U44" s="1535"/>
      <c r="V44" s="1535"/>
      <c r="W44" s="1535"/>
      <c r="X44" s="1535"/>
      <c r="Y44" s="1535"/>
      <c r="Z44" s="1535"/>
      <c r="AA44" s="1535"/>
      <c r="AB44" s="1535"/>
      <c r="AC44" s="1535"/>
      <c r="AD44" s="1749"/>
      <c r="AE44" s="1749"/>
      <c r="AF44" s="1749"/>
      <c r="AG44" s="1749"/>
      <c r="AH44" s="1749"/>
      <c r="AI44" s="1749"/>
      <c r="AJ44" s="1749"/>
      <c r="AK44" s="1749"/>
      <c r="AL44" s="1749"/>
      <c r="AM44" s="1749"/>
      <c r="AN44" s="1749"/>
      <c r="AO44" s="1750"/>
      <c r="AP44" s="1750"/>
      <c r="AQ44" s="1750"/>
      <c r="AR44" s="1750"/>
      <c r="AS44" s="1750"/>
      <c r="AT44" s="1750"/>
      <c r="AU44" s="1750"/>
      <c r="AV44" s="1750"/>
      <c r="AW44" s="1750"/>
      <c r="AX44" s="1835"/>
      <c r="AY44" s="1835"/>
      <c r="AZ44" s="1835"/>
      <c r="BA44" s="1835"/>
      <c r="BB44" s="1835"/>
      <c r="BC44" s="1835"/>
      <c r="BD44" s="1835"/>
      <c r="BE44" s="1835"/>
      <c r="BF44" s="1836"/>
      <c r="BG44" s="42"/>
    </row>
    <row r="45" spans="1:59" ht="9.9499999999999993" customHeight="1" x14ac:dyDescent="0.15">
      <c r="A45" s="1825"/>
      <c r="B45" s="1826"/>
      <c r="C45" s="1826"/>
      <c r="D45" s="1831"/>
      <c r="E45" s="1831"/>
      <c r="F45" s="1831"/>
      <c r="G45" s="1831"/>
      <c r="H45" s="1831"/>
      <c r="I45" s="1831"/>
      <c r="J45" s="1831"/>
      <c r="K45" s="1831"/>
      <c r="L45" s="1832"/>
      <c r="M45" s="1535"/>
      <c r="N45" s="1535"/>
      <c r="O45" s="1535"/>
      <c r="P45" s="1535"/>
      <c r="Q45" s="1535"/>
      <c r="R45" s="1535"/>
      <c r="S45" s="1535"/>
      <c r="T45" s="1535"/>
      <c r="U45" s="1535"/>
      <c r="V45" s="1535"/>
      <c r="W45" s="1535"/>
      <c r="X45" s="1535"/>
      <c r="Y45" s="1535"/>
      <c r="Z45" s="1535"/>
      <c r="AA45" s="1535"/>
      <c r="AB45" s="1535"/>
      <c r="AC45" s="1535"/>
      <c r="AD45" s="1749"/>
      <c r="AE45" s="1749"/>
      <c r="AF45" s="1749"/>
      <c r="AG45" s="1749"/>
      <c r="AH45" s="1749"/>
      <c r="AI45" s="1749"/>
      <c r="AJ45" s="1749"/>
      <c r="AK45" s="1749"/>
      <c r="AL45" s="1749"/>
      <c r="AM45" s="1749"/>
      <c r="AN45" s="1749"/>
      <c r="AO45" s="1750"/>
      <c r="AP45" s="1750"/>
      <c r="AQ45" s="1750"/>
      <c r="AR45" s="1750"/>
      <c r="AS45" s="1750"/>
      <c r="AT45" s="1750"/>
      <c r="AU45" s="1750"/>
      <c r="AV45" s="1750"/>
      <c r="AW45" s="1750"/>
      <c r="AX45" s="1835"/>
      <c r="AY45" s="1835"/>
      <c r="AZ45" s="1835"/>
      <c r="BA45" s="1835"/>
      <c r="BB45" s="1835"/>
      <c r="BC45" s="1835"/>
      <c r="BD45" s="1835"/>
      <c r="BE45" s="1835"/>
      <c r="BF45" s="1836"/>
      <c r="BG45" s="42"/>
    </row>
    <row r="46" spans="1:59" ht="9.9499999999999993" customHeight="1" x14ac:dyDescent="0.15">
      <c r="A46" s="1825"/>
      <c r="B46" s="1826"/>
      <c r="C46" s="1826"/>
      <c r="D46" s="1831"/>
      <c r="E46" s="1831"/>
      <c r="F46" s="1831"/>
      <c r="G46" s="1831"/>
      <c r="H46" s="1831"/>
      <c r="I46" s="1831"/>
      <c r="J46" s="1831"/>
      <c r="K46" s="1831"/>
      <c r="L46" s="1832"/>
      <c r="M46" s="1535"/>
      <c r="N46" s="1535"/>
      <c r="O46" s="1535"/>
      <c r="P46" s="1535"/>
      <c r="Q46" s="1535"/>
      <c r="R46" s="1535"/>
      <c r="S46" s="1535"/>
      <c r="T46" s="1535"/>
      <c r="U46" s="1535"/>
      <c r="V46" s="1535"/>
      <c r="W46" s="1535"/>
      <c r="X46" s="1535"/>
      <c r="Y46" s="1535"/>
      <c r="Z46" s="1535"/>
      <c r="AA46" s="1535"/>
      <c r="AB46" s="1535"/>
      <c r="AC46" s="1535"/>
      <c r="AD46" s="1749"/>
      <c r="AE46" s="1749"/>
      <c r="AF46" s="1749"/>
      <c r="AG46" s="1749"/>
      <c r="AH46" s="1749"/>
      <c r="AI46" s="1749"/>
      <c r="AJ46" s="1749"/>
      <c r="AK46" s="1749"/>
      <c r="AL46" s="1749"/>
      <c r="AM46" s="1749"/>
      <c r="AN46" s="1749"/>
      <c r="AO46" s="1750"/>
      <c r="AP46" s="1750"/>
      <c r="AQ46" s="1750"/>
      <c r="AR46" s="1750"/>
      <c r="AS46" s="1750"/>
      <c r="AT46" s="1750"/>
      <c r="AU46" s="1750"/>
      <c r="AV46" s="1750"/>
      <c r="AW46" s="1750"/>
      <c r="AX46" s="1837"/>
      <c r="AY46" s="1837"/>
      <c r="AZ46" s="1837"/>
      <c r="BA46" s="1837"/>
      <c r="BB46" s="1837"/>
      <c r="BC46" s="1837"/>
      <c r="BD46" s="1837"/>
      <c r="BE46" s="1837"/>
      <c r="BF46" s="1838"/>
      <c r="BG46" s="42"/>
    </row>
    <row r="47" spans="1:59" ht="9.9499999999999993" customHeight="1" x14ac:dyDescent="0.15">
      <c r="A47" s="1827"/>
      <c r="B47" s="1828"/>
      <c r="C47" s="1828"/>
      <c r="D47" s="1833"/>
      <c r="E47" s="1833"/>
      <c r="F47" s="1833"/>
      <c r="G47" s="1833"/>
      <c r="H47" s="1833"/>
      <c r="I47" s="1833"/>
      <c r="J47" s="1833"/>
      <c r="K47" s="1833"/>
      <c r="L47" s="1834"/>
      <c r="M47" s="1535"/>
      <c r="N47" s="1535"/>
      <c r="O47" s="1535"/>
      <c r="P47" s="1535"/>
      <c r="Q47" s="1535"/>
      <c r="R47" s="1535"/>
      <c r="S47" s="1535"/>
      <c r="T47" s="1535"/>
      <c r="U47" s="1535"/>
      <c r="V47" s="1535"/>
      <c r="W47" s="1535"/>
      <c r="X47" s="1535"/>
      <c r="Y47" s="1535"/>
      <c r="Z47" s="1535"/>
      <c r="AA47" s="1535"/>
      <c r="AB47" s="1535"/>
      <c r="AC47" s="1535"/>
      <c r="AD47" s="1749"/>
      <c r="AE47" s="1749"/>
      <c r="AF47" s="1749"/>
      <c r="AG47" s="1749"/>
      <c r="AH47" s="1749"/>
      <c r="AI47" s="1749"/>
      <c r="AJ47" s="1749"/>
      <c r="AK47" s="1749"/>
      <c r="AL47" s="1749"/>
      <c r="AM47" s="1749"/>
      <c r="AN47" s="1749"/>
      <c r="AO47" s="1750"/>
      <c r="AP47" s="1750"/>
      <c r="AQ47" s="1750"/>
      <c r="AR47" s="1750"/>
      <c r="AS47" s="1750"/>
      <c r="AT47" s="1750"/>
      <c r="AU47" s="1750"/>
      <c r="AV47" s="1750"/>
      <c r="AW47" s="1750"/>
      <c r="AX47" s="1734" t="s">
        <v>142</v>
      </c>
      <c r="AY47" s="1735"/>
      <c r="AZ47" s="1813" t="str">
        <f>IF(ISBLANK(AX44)," ",IF(AX44=0,"－",ROUNDDOWN(AD44/AX44,1)))</f>
        <v xml:space="preserve"> </v>
      </c>
      <c r="BA47" s="1813"/>
      <c r="BB47" s="1813"/>
      <c r="BC47" s="1813"/>
      <c r="BD47" s="1732" t="s">
        <v>494</v>
      </c>
      <c r="BE47" s="1732"/>
      <c r="BF47" s="1733"/>
      <c r="BG47" s="42"/>
    </row>
    <row r="48" spans="1:59" ht="9.9499999999999993" customHeight="1" x14ac:dyDescent="0.15">
      <c r="A48" s="1824"/>
      <c r="B48" s="465"/>
      <c r="C48" s="465"/>
      <c r="D48" s="637" t="str">
        <f ca="1">IFERROR(VLOOKUP(A48,INDIRECT("機械一覧"),2,FALSE),"")</f>
        <v/>
      </c>
      <c r="E48" s="1829"/>
      <c r="F48" s="1829"/>
      <c r="G48" s="1829"/>
      <c r="H48" s="1829"/>
      <c r="I48" s="1829"/>
      <c r="J48" s="1829"/>
      <c r="K48" s="1829"/>
      <c r="L48" s="1830"/>
      <c r="M48" s="1535"/>
      <c r="N48" s="1535"/>
      <c r="O48" s="1535"/>
      <c r="P48" s="1535"/>
      <c r="Q48" s="1535"/>
      <c r="R48" s="1535"/>
      <c r="S48" s="1535"/>
      <c r="T48" s="1535"/>
      <c r="U48" s="1535"/>
      <c r="V48" s="1535"/>
      <c r="W48" s="1535"/>
      <c r="X48" s="1535"/>
      <c r="Y48" s="1535"/>
      <c r="Z48" s="1535"/>
      <c r="AA48" s="1535"/>
      <c r="AB48" s="1535"/>
      <c r="AC48" s="1535"/>
      <c r="AD48" s="1749"/>
      <c r="AE48" s="1749"/>
      <c r="AF48" s="1749"/>
      <c r="AG48" s="1749"/>
      <c r="AH48" s="1749"/>
      <c r="AI48" s="1749"/>
      <c r="AJ48" s="1749"/>
      <c r="AK48" s="1749"/>
      <c r="AL48" s="1749"/>
      <c r="AM48" s="1749"/>
      <c r="AN48" s="1749"/>
      <c r="AO48" s="1750"/>
      <c r="AP48" s="1750"/>
      <c r="AQ48" s="1750"/>
      <c r="AR48" s="1750"/>
      <c r="AS48" s="1750"/>
      <c r="AT48" s="1750"/>
      <c r="AU48" s="1750"/>
      <c r="AV48" s="1750"/>
      <c r="AW48" s="1750"/>
      <c r="AX48" s="1835"/>
      <c r="AY48" s="1835"/>
      <c r="AZ48" s="1835"/>
      <c r="BA48" s="1835"/>
      <c r="BB48" s="1835"/>
      <c r="BC48" s="1835"/>
      <c r="BD48" s="1835"/>
      <c r="BE48" s="1835"/>
      <c r="BF48" s="1836"/>
      <c r="BG48" s="42"/>
    </row>
    <row r="49" spans="1:59" ht="9.9499999999999993" customHeight="1" x14ac:dyDescent="0.15">
      <c r="A49" s="1825"/>
      <c r="B49" s="1826"/>
      <c r="C49" s="1826"/>
      <c r="D49" s="1831"/>
      <c r="E49" s="1831"/>
      <c r="F49" s="1831"/>
      <c r="G49" s="1831"/>
      <c r="H49" s="1831"/>
      <c r="I49" s="1831"/>
      <c r="J49" s="1831"/>
      <c r="K49" s="1831"/>
      <c r="L49" s="1832"/>
      <c r="M49" s="1535"/>
      <c r="N49" s="1535"/>
      <c r="O49" s="1535"/>
      <c r="P49" s="1535"/>
      <c r="Q49" s="1535"/>
      <c r="R49" s="1535"/>
      <c r="S49" s="1535"/>
      <c r="T49" s="1535"/>
      <c r="U49" s="1535"/>
      <c r="V49" s="1535"/>
      <c r="W49" s="1535"/>
      <c r="X49" s="1535"/>
      <c r="Y49" s="1535"/>
      <c r="Z49" s="1535"/>
      <c r="AA49" s="1535"/>
      <c r="AB49" s="1535"/>
      <c r="AC49" s="1535"/>
      <c r="AD49" s="1749"/>
      <c r="AE49" s="1749"/>
      <c r="AF49" s="1749"/>
      <c r="AG49" s="1749"/>
      <c r="AH49" s="1749"/>
      <c r="AI49" s="1749"/>
      <c r="AJ49" s="1749"/>
      <c r="AK49" s="1749"/>
      <c r="AL49" s="1749"/>
      <c r="AM49" s="1749"/>
      <c r="AN49" s="1749"/>
      <c r="AO49" s="1750"/>
      <c r="AP49" s="1750"/>
      <c r="AQ49" s="1750"/>
      <c r="AR49" s="1750"/>
      <c r="AS49" s="1750"/>
      <c r="AT49" s="1750"/>
      <c r="AU49" s="1750"/>
      <c r="AV49" s="1750"/>
      <c r="AW49" s="1750"/>
      <c r="AX49" s="1835"/>
      <c r="AY49" s="1835"/>
      <c r="AZ49" s="1835"/>
      <c r="BA49" s="1835"/>
      <c r="BB49" s="1835"/>
      <c r="BC49" s="1835"/>
      <c r="BD49" s="1835"/>
      <c r="BE49" s="1835"/>
      <c r="BF49" s="1836"/>
      <c r="BG49" s="42"/>
    </row>
    <row r="50" spans="1:59" ht="9.9499999999999993" customHeight="1" x14ac:dyDescent="0.15">
      <c r="A50" s="1825"/>
      <c r="B50" s="1826"/>
      <c r="C50" s="1826"/>
      <c r="D50" s="1831"/>
      <c r="E50" s="1831"/>
      <c r="F50" s="1831"/>
      <c r="G50" s="1831"/>
      <c r="H50" s="1831"/>
      <c r="I50" s="1831"/>
      <c r="J50" s="1831"/>
      <c r="K50" s="1831"/>
      <c r="L50" s="1832"/>
      <c r="M50" s="1535"/>
      <c r="N50" s="1535"/>
      <c r="O50" s="1535"/>
      <c r="P50" s="1535"/>
      <c r="Q50" s="1535"/>
      <c r="R50" s="1535"/>
      <c r="S50" s="1535"/>
      <c r="T50" s="1535"/>
      <c r="U50" s="1535"/>
      <c r="V50" s="1535"/>
      <c r="W50" s="1535"/>
      <c r="X50" s="1535"/>
      <c r="Y50" s="1535"/>
      <c r="Z50" s="1535"/>
      <c r="AA50" s="1535"/>
      <c r="AB50" s="1535"/>
      <c r="AC50" s="1535"/>
      <c r="AD50" s="1749"/>
      <c r="AE50" s="1749"/>
      <c r="AF50" s="1749"/>
      <c r="AG50" s="1749"/>
      <c r="AH50" s="1749"/>
      <c r="AI50" s="1749"/>
      <c r="AJ50" s="1749"/>
      <c r="AK50" s="1749"/>
      <c r="AL50" s="1749"/>
      <c r="AM50" s="1749"/>
      <c r="AN50" s="1749"/>
      <c r="AO50" s="1750"/>
      <c r="AP50" s="1750"/>
      <c r="AQ50" s="1750"/>
      <c r="AR50" s="1750"/>
      <c r="AS50" s="1750"/>
      <c r="AT50" s="1750"/>
      <c r="AU50" s="1750"/>
      <c r="AV50" s="1750"/>
      <c r="AW50" s="1750"/>
      <c r="AX50" s="1837"/>
      <c r="AY50" s="1837"/>
      <c r="AZ50" s="1837"/>
      <c r="BA50" s="1837"/>
      <c r="BB50" s="1837"/>
      <c r="BC50" s="1837"/>
      <c r="BD50" s="1837"/>
      <c r="BE50" s="1837"/>
      <c r="BF50" s="1838"/>
      <c r="BG50" s="42"/>
    </row>
    <row r="51" spans="1:59" ht="9.9499999999999993" customHeight="1" x14ac:dyDescent="0.15">
      <c r="A51" s="1827"/>
      <c r="B51" s="1828"/>
      <c r="C51" s="1828"/>
      <c r="D51" s="1833"/>
      <c r="E51" s="1833"/>
      <c r="F51" s="1833"/>
      <c r="G51" s="1833"/>
      <c r="H51" s="1833"/>
      <c r="I51" s="1833"/>
      <c r="J51" s="1833"/>
      <c r="K51" s="1833"/>
      <c r="L51" s="1834"/>
      <c r="M51" s="1535"/>
      <c r="N51" s="1535"/>
      <c r="O51" s="1535"/>
      <c r="P51" s="1535"/>
      <c r="Q51" s="1535"/>
      <c r="R51" s="1535"/>
      <c r="S51" s="1535"/>
      <c r="T51" s="1535"/>
      <c r="U51" s="1535"/>
      <c r="V51" s="1535"/>
      <c r="W51" s="1535"/>
      <c r="X51" s="1535"/>
      <c r="Y51" s="1535"/>
      <c r="Z51" s="1535"/>
      <c r="AA51" s="1535"/>
      <c r="AB51" s="1535"/>
      <c r="AC51" s="1535"/>
      <c r="AD51" s="1749"/>
      <c r="AE51" s="1749"/>
      <c r="AF51" s="1749"/>
      <c r="AG51" s="1749"/>
      <c r="AH51" s="1749"/>
      <c r="AI51" s="1749"/>
      <c r="AJ51" s="1749"/>
      <c r="AK51" s="1749"/>
      <c r="AL51" s="1749"/>
      <c r="AM51" s="1749"/>
      <c r="AN51" s="1749"/>
      <c r="AO51" s="1750"/>
      <c r="AP51" s="1750"/>
      <c r="AQ51" s="1750"/>
      <c r="AR51" s="1750"/>
      <c r="AS51" s="1750"/>
      <c r="AT51" s="1750"/>
      <c r="AU51" s="1750"/>
      <c r="AV51" s="1750"/>
      <c r="AW51" s="1750"/>
      <c r="AX51" s="1734" t="s">
        <v>142</v>
      </c>
      <c r="AY51" s="1735"/>
      <c r="AZ51" s="1813" t="str">
        <f>IF(ISBLANK(AX48)," ",IF(AX48=0,"－",ROUNDDOWN(AD48/AX48,1)))</f>
        <v xml:space="preserve"> </v>
      </c>
      <c r="BA51" s="1813"/>
      <c r="BB51" s="1813"/>
      <c r="BC51" s="1813"/>
      <c r="BD51" s="1732" t="s">
        <v>494</v>
      </c>
      <c r="BE51" s="1732"/>
      <c r="BF51" s="1733"/>
      <c r="BG51" s="42"/>
    </row>
    <row r="52" spans="1:59" ht="9.9499999999999993" customHeight="1" x14ac:dyDescent="0.15">
      <c r="A52" s="1824"/>
      <c r="B52" s="465"/>
      <c r="C52" s="465"/>
      <c r="D52" s="637" t="str">
        <f ca="1">IFERROR(VLOOKUP(A52,INDIRECT("機械一覧"),2,FALSE),"")</f>
        <v/>
      </c>
      <c r="E52" s="1829"/>
      <c r="F52" s="1829"/>
      <c r="G52" s="1829"/>
      <c r="H52" s="1829"/>
      <c r="I52" s="1829"/>
      <c r="J52" s="1829"/>
      <c r="K52" s="1829"/>
      <c r="L52" s="1830"/>
      <c r="M52" s="1535"/>
      <c r="N52" s="1535"/>
      <c r="O52" s="1535"/>
      <c r="P52" s="1535"/>
      <c r="Q52" s="1535"/>
      <c r="R52" s="1535"/>
      <c r="S52" s="1535"/>
      <c r="T52" s="1535"/>
      <c r="U52" s="1535"/>
      <c r="V52" s="1535"/>
      <c r="W52" s="1535"/>
      <c r="X52" s="1535"/>
      <c r="Y52" s="1535"/>
      <c r="Z52" s="1535"/>
      <c r="AA52" s="1535"/>
      <c r="AB52" s="1535"/>
      <c r="AC52" s="1535"/>
      <c r="AD52" s="1749"/>
      <c r="AE52" s="1749"/>
      <c r="AF52" s="1749"/>
      <c r="AG52" s="1749"/>
      <c r="AH52" s="1749"/>
      <c r="AI52" s="1749"/>
      <c r="AJ52" s="1749"/>
      <c r="AK52" s="1749"/>
      <c r="AL52" s="1749"/>
      <c r="AM52" s="1749"/>
      <c r="AN52" s="1749"/>
      <c r="AO52" s="1750"/>
      <c r="AP52" s="1750"/>
      <c r="AQ52" s="1750"/>
      <c r="AR52" s="1750"/>
      <c r="AS52" s="1750"/>
      <c r="AT52" s="1750"/>
      <c r="AU52" s="1750"/>
      <c r="AV52" s="1750"/>
      <c r="AW52" s="1750"/>
      <c r="AX52" s="1835"/>
      <c r="AY52" s="1835"/>
      <c r="AZ52" s="1835"/>
      <c r="BA52" s="1835"/>
      <c r="BB52" s="1835"/>
      <c r="BC52" s="1835"/>
      <c r="BD52" s="1835"/>
      <c r="BE52" s="1835"/>
      <c r="BF52" s="1836"/>
      <c r="BG52" s="42"/>
    </row>
    <row r="53" spans="1:59" ht="9.9499999999999993" customHeight="1" x14ac:dyDescent="0.15">
      <c r="A53" s="1825"/>
      <c r="B53" s="1826"/>
      <c r="C53" s="1826"/>
      <c r="D53" s="1831"/>
      <c r="E53" s="1831"/>
      <c r="F53" s="1831"/>
      <c r="G53" s="1831"/>
      <c r="H53" s="1831"/>
      <c r="I53" s="1831"/>
      <c r="J53" s="1831"/>
      <c r="K53" s="1831"/>
      <c r="L53" s="1832"/>
      <c r="M53" s="1535"/>
      <c r="N53" s="1535"/>
      <c r="O53" s="1535"/>
      <c r="P53" s="1535"/>
      <c r="Q53" s="1535"/>
      <c r="R53" s="1535"/>
      <c r="S53" s="1535"/>
      <c r="T53" s="1535"/>
      <c r="U53" s="1535"/>
      <c r="V53" s="1535"/>
      <c r="W53" s="1535"/>
      <c r="X53" s="1535"/>
      <c r="Y53" s="1535"/>
      <c r="Z53" s="1535"/>
      <c r="AA53" s="1535"/>
      <c r="AB53" s="1535"/>
      <c r="AC53" s="1535"/>
      <c r="AD53" s="1749"/>
      <c r="AE53" s="1749"/>
      <c r="AF53" s="1749"/>
      <c r="AG53" s="1749"/>
      <c r="AH53" s="1749"/>
      <c r="AI53" s="1749"/>
      <c r="AJ53" s="1749"/>
      <c r="AK53" s="1749"/>
      <c r="AL53" s="1749"/>
      <c r="AM53" s="1749"/>
      <c r="AN53" s="1749"/>
      <c r="AO53" s="1750"/>
      <c r="AP53" s="1750"/>
      <c r="AQ53" s="1750"/>
      <c r="AR53" s="1750"/>
      <c r="AS53" s="1750"/>
      <c r="AT53" s="1750"/>
      <c r="AU53" s="1750"/>
      <c r="AV53" s="1750"/>
      <c r="AW53" s="1750"/>
      <c r="AX53" s="1835"/>
      <c r="AY53" s="1835"/>
      <c r="AZ53" s="1835"/>
      <c r="BA53" s="1835"/>
      <c r="BB53" s="1835"/>
      <c r="BC53" s="1835"/>
      <c r="BD53" s="1835"/>
      <c r="BE53" s="1835"/>
      <c r="BF53" s="1836"/>
      <c r="BG53" s="42"/>
    </row>
    <row r="54" spans="1:59" ht="9.9499999999999993" customHeight="1" x14ac:dyDescent="0.15">
      <c r="A54" s="1825"/>
      <c r="B54" s="1826"/>
      <c r="C54" s="1826"/>
      <c r="D54" s="1831"/>
      <c r="E54" s="1831"/>
      <c r="F54" s="1831"/>
      <c r="G54" s="1831"/>
      <c r="H54" s="1831"/>
      <c r="I54" s="1831"/>
      <c r="J54" s="1831"/>
      <c r="K54" s="1831"/>
      <c r="L54" s="1832"/>
      <c r="M54" s="1535"/>
      <c r="N54" s="1535"/>
      <c r="O54" s="1535"/>
      <c r="P54" s="1535"/>
      <c r="Q54" s="1535"/>
      <c r="R54" s="1535"/>
      <c r="S54" s="1535"/>
      <c r="T54" s="1535"/>
      <c r="U54" s="1535"/>
      <c r="V54" s="1535"/>
      <c r="W54" s="1535"/>
      <c r="X54" s="1535"/>
      <c r="Y54" s="1535"/>
      <c r="Z54" s="1535"/>
      <c r="AA54" s="1535"/>
      <c r="AB54" s="1535"/>
      <c r="AC54" s="1535"/>
      <c r="AD54" s="1749"/>
      <c r="AE54" s="1749"/>
      <c r="AF54" s="1749"/>
      <c r="AG54" s="1749"/>
      <c r="AH54" s="1749"/>
      <c r="AI54" s="1749"/>
      <c r="AJ54" s="1749"/>
      <c r="AK54" s="1749"/>
      <c r="AL54" s="1749"/>
      <c r="AM54" s="1749"/>
      <c r="AN54" s="1749"/>
      <c r="AO54" s="1750"/>
      <c r="AP54" s="1750"/>
      <c r="AQ54" s="1750"/>
      <c r="AR54" s="1750"/>
      <c r="AS54" s="1750"/>
      <c r="AT54" s="1750"/>
      <c r="AU54" s="1750"/>
      <c r="AV54" s="1750"/>
      <c r="AW54" s="1750"/>
      <c r="AX54" s="1837"/>
      <c r="AY54" s="1837"/>
      <c r="AZ54" s="1837"/>
      <c r="BA54" s="1837"/>
      <c r="BB54" s="1837"/>
      <c r="BC54" s="1837"/>
      <c r="BD54" s="1837"/>
      <c r="BE54" s="1837"/>
      <c r="BF54" s="1838"/>
      <c r="BG54" s="42"/>
    </row>
    <row r="55" spans="1:59" ht="9.9499999999999993" customHeight="1" x14ac:dyDescent="0.15">
      <c r="A55" s="1827"/>
      <c r="B55" s="1828"/>
      <c r="C55" s="1828"/>
      <c r="D55" s="1833"/>
      <c r="E55" s="1833"/>
      <c r="F55" s="1833"/>
      <c r="G55" s="1833"/>
      <c r="H55" s="1833"/>
      <c r="I55" s="1833"/>
      <c r="J55" s="1833"/>
      <c r="K55" s="1833"/>
      <c r="L55" s="1834"/>
      <c r="M55" s="1535"/>
      <c r="N55" s="1535"/>
      <c r="O55" s="1535"/>
      <c r="P55" s="1535"/>
      <c r="Q55" s="1535"/>
      <c r="R55" s="1535"/>
      <c r="S55" s="1535"/>
      <c r="T55" s="1535"/>
      <c r="U55" s="1535"/>
      <c r="V55" s="1535"/>
      <c r="W55" s="1535"/>
      <c r="X55" s="1535"/>
      <c r="Y55" s="1535"/>
      <c r="Z55" s="1535"/>
      <c r="AA55" s="1535"/>
      <c r="AB55" s="1535"/>
      <c r="AC55" s="1535"/>
      <c r="AD55" s="1749"/>
      <c r="AE55" s="1749"/>
      <c r="AF55" s="1749"/>
      <c r="AG55" s="1749"/>
      <c r="AH55" s="1749"/>
      <c r="AI55" s="1749"/>
      <c r="AJ55" s="1749"/>
      <c r="AK55" s="1749"/>
      <c r="AL55" s="1749"/>
      <c r="AM55" s="1749"/>
      <c r="AN55" s="1749"/>
      <c r="AO55" s="1750"/>
      <c r="AP55" s="1750"/>
      <c r="AQ55" s="1750"/>
      <c r="AR55" s="1750"/>
      <c r="AS55" s="1750"/>
      <c r="AT55" s="1750"/>
      <c r="AU55" s="1750"/>
      <c r="AV55" s="1750"/>
      <c r="AW55" s="1750"/>
      <c r="AX55" s="1734" t="s">
        <v>142</v>
      </c>
      <c r="AY55" s="1735"/>
      <c r="AZ55" s="1813" t="str">
        <f>IF(ISBLANK(AX52)," ",IF(AX52=0,"－",ROUNDDOWN(AD52/AX52,1)))</f>
        <v xml:space="preserve"> </v>
      </c>
      <c r="BA55" s="1813"/>
      <c r="BB55" s="1813"/>
      <c r="BC55" s="1813"/>
      <c r="BD55" s="1732" t="s">
        <v>494</v>
      </c>
      <c r="BE55" s="1732"/>
      <c r="BF55" s="1733"/>
      <c r="BG55" s="42"/>
    </row>
    <row r="56" spans="1:59" ht="9.9499999999999993" customHeight="1" x14ac:dyDescent="0.15">
      <c r="A56" s="1824"/>
      <c r="B56" s="465"/>
      <c r="C56" s="465"/>
      <c r="D56" s="637" t="str">
        <f ca="1">IFERROR(VLOOKUP(A56,INDIRECT("機械一覧"),2,FALSE),"")</f>
        <v/>
      </c>
      <c r="E56" s="1829"/>
      <c r="F56" s="1829"/>
      <c r="G56" s="1829"/>
      <c r="H56" s="1829"/>
      <c r="I56" s="1829"/>
      <c r="J56" s="1829"/>
      <c r="K56" s="1829"/>
      <c r="L56" s="1830"/>
      <c r="M56" s="1535"/>
      <c r="N56" s="1535"/>
      <c r="O56" s="1535"/>
      <c r="P56" s="1535"/>
      <c r="Q56" s="1535"/>
      <c r="R56" s="1535"/>
      <c r="S56" s="1535"/>
      <c r="T56" s="1535"/>
      <c r="U56" s="1535"/>
      <c r="V56" s="1535"/>
      <c r="W56" s="1535"/>
      <c r="X56" s="1535"/>
      <c r="Y56" s="1535"/>
      <c r="Z56" s="1535"/>
      <c r="AA56" s="1535"/>
      <c r="AB56" s="1535"/>
      <c r="AC56" s="1535"/>
      <c r="AD56" s="1749"/>
      <c r="AE56" s="1749"/>
      <c r="AF56" s="1749"/>
      <c r="AG56" s="1749"/>
      <c r="AH56" s="1749"/>
      <c r="AI56" s="1749"/>
      <c r="AJ56" s="1749"/>
      <c r="AK56" s="1749"/>
      <c r="AL56" s="1749"/>
      <c r="AM56" s="1749"/>
      <c r="AN56" s="1749"/>
      <c r="AO56" s="1750"/>
      <c r="AP56" s="1750"/>
      <c r="AQ56" s="1750"/>
      <c r="AR56" s="1750"/>
      <c r="AS56" s="1750"/>
      <c r="AT56" s="1750"/>
      <c r="AU56" s="1750"/>
      <c r="AV56" s="1750"/>
      <c r="AW56" s="1750"/>
      <c r="AX56" s="1835"/>
      <c r="AY56" s="1835"/>
      <c r="AZ56" s="1835"/>
      <c r="BA56" s="1835"/>
      <c r="BB56" s="1835"/>
      <c r="BC56" s="1835"/>
      <c r="BD56" s="1835"/>
      <c r="BE56" s="1835"/>
      <c r="BF56" s="1836"/>
      <c r="BG56" s="42"/>
    </row>
    <row r="57" spans="1:59" ht="9.9499999999999993" customHeight="1" x14ac:dyDescent="0.15">
      <c r="A57" s="1825"/>
      <c r="B57" s="1826"/>
      <c r="C57" s="1826"/>
      <c r="D57" s="1831"/>
      <c r="E57" s="1831"/>
      <c r="F57" s="1831"/>
      <c r="G57" s="1831"/>
      <c r="H57" s="1831"/>
      <c r="I57" s="1831"/>
      <c r="J57" s="1831"/>
      <c r="K57" s="1831"/>
      <c r="L57" s="1832"/>
      <c r="M57" s="1535"/>
      <c r="N57" s="1535"/>
      <c r="O57" s="1535"/>
      <c r="P57" s="1535"/>
      <c r="Q57" s="1535"/>
      <c r="R57" s="1535"/>
      <c r="S57" s="1535"/>
      <c r="T57" s="1535"/>
      <c r="U57" s="1535"/>
      <c r="V57" s="1535"/>
      <c r="W57" s="1535"/>
      <c r="X57" s="1535"/>
      <c r="Y57" s="1535"/>
      <c r="Z57" s="1535"/>
      <c r="AA57" s="1535"/>
      <c r="AB57" s="1535"/>
      <c r="AC57" s="1535"/>
      <c r="AD57" s="1749"/>
      <c r="AE57" s="1749"/>
      <c r="AF57" s="1749"/>
      <c r="AG57" s="1749"/>
      <c r="AH57" s="1749"/>
      <c r="AI57" s="1749"/>
      <c r="AJ57" s="1749"/>
      <c r="AK57" s="1749"/>
      <c r="AL57" s="1749"/>
      <c r="AM57" s="1749"/>
      <c r="AN57" s="1749"/>
      <c r="AO57" s="1750"/>
      <c r="AP57" s="1750"/>
      <c r="AQ57" s="1750"/>
      <c r="AR57" s="1750"/>
      <c r="AS57" s="1750"/>
      <c r="AT57" s="1750"/>
      <c r="AU57" s="1750"/>
      <c r="AV57" s="1750"/>
      <c r="AW57" s="1750"/>
      <c r="AX57" s="1835"/>
      <c r="AY57" s="1835"/>
      <c r="AZ57" s="1835"/>
      <c r="BA57" s="1835"/>
      <c r="BB57" s="1835"/>
      <c r="BC57" s="1835"/>
      <c r="BD57" s="1835"/>
      <c r="BE57" s="1835"/>
      <c r="BF57" s="1836"/>
      <c r="BG57" s="42"/>
    </row>
    <row r="58" spans="1:59" ht="9.9499999999999993" customHeight="1" x14ac:dyDescent="0.15">
      <c r="A58" s="1825"/>
      <c r="B58" s="1826"/>
      <c r="C58" s="1826"/>
      <c r="D58" s="1831"/>
      <c r="E58" s="1831"/>
      <c r="F58" s="1831"/>
      <c r="G58" s="1831"/>
      <c r="H58" s="1831"/>
      <c r="I58" s="1831"/>
      <c r="J58" s="1831"/>
      <c r="K58" s="1831"/>
      <c r="L58" s="1832"/>
      <c r="M58" s="1535"/>
      <c r="N58" s="1535"/>
      <c r="O58" s="1535"/>
      <c r="P58" s="1535"/>
      <c r="Q58" s="1535"/>
      <c r="R58" s="1535"/>
      <c r="S58" s="1535"/>
      <c r="T58" s="1535"/>
      <c r="U58" s="1535"/>
      <c r="V58" s="1535"/>
      <c r="W58" s="1535"/>
      <c r="X58" s="1535"/>
      <c r="Y58" s="1535"/>
      <c r="Z58" s="1535"/>
      <c r="AA58" s="1535"/>
      <c r="AB58" s="1535"/>
      <c r="AC58" s="1535"/>
      <c r="AD58" s="1749"/>
      <c r="AE58" s="1749"/>
      <c r="AF58" s="1749"/>
      <c r="AG58" s="1749"/>
      <c r="AH58" s="1749"/>
      <c r="AI58" s="1749"/>
      <c r="AJ58" s="1749"/>
      <c r="AK58" s="1749"/>
      <c r="AL58" s="1749"/>
      <c r="AM58" s="1749"/>
      <c r="AN58" s="1749"/>
      <c r="AO58" s="1750"/>
      <c r="AP58" s="1750"/>
      <c r="AQ58" s="1750"/>
      <c r="AR58" s="1750"/>
      <c r="AS58" s="1750"/>
      <c r="AT58" s="1750"/>
      <c r="AU58" s="1750"/>
      <c r="AV58" s="1750"/>
      <c r="AW58" s="1750"/>
      <c r="AX58" s="1837"/>
      <c r="AY58" s="1837"/>
      <c r="AZ58" s="1837"/>
      <c r="BA58" s="1837"/>
      <c r="BB58" s="1837"/>
      <c r="BC58" s="1837"/>
      <c r="BD58" s="1837"/>
      <c r="BE58" s="1837"/>
      <c r="BF58" s="1838"/>
      <c r="BG58" s="42"/>
    </row>
    <row r="59" spans="1:59" ht="9.9499999999999993" customHeight="1" x14ac:dyDescent="0.15">
      <c r="A59" s="1827"/>
      <c r="B59" s="1828"/>
      <c r="C59" s="1828"/>
      <c r="D59" s="1833"/>
      <c r="E59" s="1833"/>
      <c r="F59" s="1833"/>
      <c r="G59" s="1833"/>
      <c r="H59" s="1833"/>
      <c r="I59" s="1833"/>
      <c r="J59" s="1833"/>
      <c r="K59" s="1833"/>
      <c r="L59" s="1834"/>
      <c r="M59" s="1535"/>
      <c r="N59" s="1535"/>
      <c r="O59" s="1535"/>
      <c r="P59" s="1535"/>
      <c r="Q59" s="1535"/>
      <c r="R59" s="1535"/>
      <c r="S59" s="1535"/>
      <c r="T59" s="1535"/>
      <c r="U59" s="1535"/>
      <c r="V59" s="1535"/>
      <c r="W59" s="1535"/>
      <c r="X59" s="1535"/>
      <c r="Y59" s="1535"/>
      <c r="Z59" s="1535"/>
      <c r="AA59" s="1535"/>
      <c r="AB59" s="1535"/>
      <c r="AC59" s="1535"/>
      <c r="AD59" s="1749"/>
      <c r="AE59" s="1749"/>
      <c r="AF59" s="1749"/>
      <c r="AG59" s="1749"/>
      <c r="AH59" s="1749"/>
      <c r="AI59" s="1749"/>
      <c r="AJ59" s="1749"/>
      <c r="AK59" s="1749"/>
      <c r="AL59" s="1749"/>
      <c r="AM59" s="1749"/>
      <c r="AN59" s="1749"/>
      <c r="AO59" s="1750"/>
      <c r="AP59" s="1750"/>
      <c r="AQ59" s="1750"/>
      <c r="AR59" s="1750"/>
      <c r="AS59" s="1750"/>
      <c r="AT59" s="1750"/>
      <c r="AU59" s="1750"/>
      <c r="AV59" s="1750"/>
      <c r="AW59" s="1750"/>
      <c r="AX59" s="1734" t="s">
        <v>142</v>
      </c>
      <c r="AY59" s="1735"/>
      <c r="AZ59" s="1813" t="str">
        <f>IF(ISBLANK(AX56)," ",IF(AX56=0,"－",ROUNDDOWN(AD56/AX56,1)))</f>
        <v xml:space="preserve"> </v>
      </c>
      <c r="BA59" s="1813"/>
      <c r="BB59" s="1813"/>
      <c r="BC59" s="1813"/>
      <c r="BD59" s="1732" t="s">
        <v>494</v>
      </c>
      <c r="BE59" s="1732"/>
      <c r="BF59" s="1733"/>
      <c r="BG59" s="42"/>
    </row>
    <row r="60" spans="1:59" ht="9.9499999999999993" customHeight="1" x14ac:dyDescent="0.15">
      <c r="A60" s="1824"/>
      <c r="B60" s="465"/>
      <c r="C60" s="465"/>
      <c r="D60" s="637" t="str">
        <f ca="1">IFERROR(VLOOKUP(A60,INDIRECT("機械一覧"),2,FALSE),"")</f>
        <v/>
      </c>
      <c r="E60" s="1829"/>
      <c r="F60" s="1829"/>
      <c r="G60" s="1829"/>
      <c r="H60" s="1829"/>
      <c r="I60" s="1829"/>
      <c r="J60" s="1829"/>
      <c r="K60" s="1829"/>
      <c r="L60" s="1830"/>
      <c r="M60" s="1535"/>
      <c r="N60" s="1535"/>
      <c r="O60" s="1535"/>
      <c r="P60" s="1535"/>
      <c r="Q60" s="1535"/>
      <c r="R60" s="1535"/>
      <c r="S60" s="1535"/>
      <c r="T60" s="1535"/>
      <c r="U60" s="1535"/>
      <c r="V60" s="1535"/>
      <c r="W60" s="1535"/>
      <c r="X60" s="1535"/>
      <c r="Y60" s="1535"/>
      <c r="Z60" s="1535"/>
      <c r="AA60" s="1535"/>
      <c r="AB60" s="1535"/>
      <c r="AC60" s="1535"/>
      <c r="AD60" s="1749"/>
      <c r="AE60" s="1749"/>
      <c r="AF60" s="1749"/>
      <c r="AG60" s="1749"/>
      <c r="AH60" s="1749"/>
      <c r="AI60" s="1749"/>
      <c r="AJ60" s="1749"/>
      <c r="AK60" s="1749"/>
      <c r="AL60" s="1749"/>
      <c r="AM60" s="1749"/>
      <c r="AN60" s="1749"/>
      <c r="AO60" s="1750"/>
      <c r="AP60" s="1750"/>
      <c r="AQ60" s="1750"/>
      <c r="AR60" s="1750"/>
      <c r="AS60" s="1750"/>
      <c r="AT60" s="1750"/>
      <c r="AU60" s="1750"/>
      <c r="AV60" s="1750"/>
      <c r="AW60" s="1750"/>
      <c r="AX60" s="1835"/>
      <c r="AY60" s="1835"/>
      <c r="AZ60" s="1835"/>
      <c r="BA60" s="1835"/>
      <c r="BB60" s="1835"/>
      <c r="BC60" s="1835"/>
      <c r="BD60" s="1835"/>
      <c r="BE60" s="1835"/>
      <c r="BF60" s="1836"/>
      <c r="BG60" s="42"/>
    </row>
    <row r="61" spans="1:59" ht="9.9499999999999993" customHeight="1" x14ac:dyDescent="0.15">
      <c r="A61" s="1825"/>
      <c r="B61" s="1826"/>
      <c r="C61" s="1826"/>
      <c r="D61" s="1831"/>
      <c r="E61" s="1831"/>
      <c r="F61" s="1831"/>
      <c r="G61" s="1831"/>
      <c r="H61" s="1831"/>
      <c r="I61" s="1831"/>
      <c r="J61" s="1831"/>
      <c r="K61" s="1831"/>
      <c r="L61" s="1832"/>
      <c r="M61" s="1535"/>
      <c r="N61" s="1535"/>
      <c r="O61" s="1535"/>
      <c r="P61" s="1535"/>
      <c r="Q61" s="1535"/>
      <c r="R61" s="1535"/>
      <c r="S61" s="1535"/>
      <c r="T61" s="1535"/>
      <c r="U61" s="1535"/>
      <c r="V61" s="1535"/>
      <c r="W61" s="1535"/>
      <c r="X61" s="1535"/>
      <c r="Y61" s="1535"/>
      <c r="Z61" s="1535"/>
      <c r="AA61" s="1535"/>
      <c r="AB61" s="1535"/>
      <c r="AC61" s="1535"/>
      <c r="AD61" s="1749"/>
      <c r="AE61" s="1749"/>
      <c r="AF61" s="1749"/>
      <c r="AG61" s="1749"/>
      <c r="AH61" s="1749"/>
      <c r="AI61" s="1749"/>
      <c r="AJ61" s="1749"/>
      <c r="AK61" s="1749"/>
      <c r="AL61" s="1749"/>
      <c r="AM61" s="1749"/>
      <c r="AN61" s="1749"/>
      <c r="AO61" s="1750"/>
      <c r="AP61" s="1750"/>
      <c r="AQ61" s="1750"/>
      <c r="AR61" s="1750"/>
      <c r="AS61" s="1750"/>
      <c r="AT61" s="1750"/>
      <c r="AU61" s="1750"/>
      <c r="AV61" s="1750"/>
      <c r="AW61" s="1750"/>
      <c r="AX61" s="1835"/>
      <c r="AY61" s="1835"/>
      <c r="AZ61" s="1835"/>
      <c r="BA61" s="1835"/>
      <c r="BB61" s="1835"/>
      <c r="BC61" s="1835"/>
      <c r="BD61" s="1835"/>
      <c r="BE61" s="1835"/>
      <c r="BF61" s="1836"/>
      <c r="BG61" s="42"/>
    </row>
    <row r="62" spans="1:59" ht="9.9499999999999993" customHeight="1" x14ac:dyDescent="0.15">
      <c r="A62" s="1825"/>
      <c r="B62" s="1826"/>
      <c r="C62" s="1826"/>
      <c r="D62" s="1831"/>
      <c r="E62" s="1831"/>
      <c r="F62" s="1831"/>
      <c r="G62" s="1831"/>
      <c r="H62" s="1831"/>
      <c r="I62" s="1831"/>
      <c r="J62" s="1831"/>
      <c r="K62" s="1831"/>
      <c r="L62" s="1832"/>
      <c r="M62" s="1535"/>
      <c r="N62" s="1535"/>
      <c r="O62" s="1535"/>
      <c r="P62" s="1535"/>
      <c r="Q62" s="1535"/>
      <c r="R62" s="1535"/>
      <c r="S62" s="1535"/>
      <c r="T62" s="1535"/>
      <c r="U62" s="1535"/>
      <c r="V62" s="1535"/>
      <c r="W62" s="1535"/>
      <c r="X62" s="1535"/>
      <c r="Y62" s="1535"/>
      <c r="Z62" s="1535"/>
      <c r="AA62" s="1535"/>
      <c r="AB62" s="1535"/>
      <c r="AC62" s="1535"/>
      <c r="AD62" s="1749"/>
      <c r="AE62" s="1749"/>
      <c r="AF62" s="1749"/>
      <c r="AG62" s="1749"/>
      <c r="AH62" s="1749"/>
      <c r="AI62" s="1749"/>
      <c r="AJ62" s="1749"/>
      <c r="AK62" s="1749"/>
      <c r="AL62" s="1749"/>
      <c r="AM62" s="1749"/>
      <c r="AN62" s="1749"/>
      <c r="AO62" s="1750"/>
      <c r="AP62" s="1750"/>
      <c r="AQ62" s="1750"/>
      <c r="AR62" s="1750"/>
      <c r="AS62" s="1750"/>
      <c r="AT62" s="1750"/>
      <c r="AU62" s="1750"/>
      <c r="AV62" s="1750"/>
      <c r="AW62" s="1750"/>
      <c r="AX62" s="1837"/>
      <c r="AY62" s="1837"/>
      <c r="AZ62" s="1837"/>
      <c r="BA62" s="1837"/>
      <c r="BB62" s="1837"/>
      <c r="BC62" s="1837"/>
      <c r="BD62" s="1837"/>
      <c r="BE62" s="1837"/>
      <c r="BF62" s="1838"/>
      <c r="BG62" s="42"/>
    </row>
    <row r="63" spans="1:59" ht="9.9499999999999993" customHeight="1" x14ac:dyDescent="0.15">
      <c r="A63" s="1827"/>
      <c r="B63" s="1828"/>
      <c r="C63" s="1828"/>
      <c r="D63" s="1833"/>
      <c r="E63" s="1833"/>
      <c r="F63" s="1833"/>
      <c r="G63" s="1833"/>
      <c r="H63" s="1833"/>
      <c r="I63" s="1833"/>
      <c r="J63" s="1833"/>
      <c r="K63" s="1833"/>
      <c r="L63" s="1834"/>
      <c r="M63" s="1535"/>
      <c r="N63" s="1535"/>
      <c r="O63" s="1535"/>
      <c r="P63" s="1535"/>
      <c r="Q63" s="1535"/>
      <c r="R63" s="1535"/>
      <c r="S63" s="1535"/>
      <c r="T63" s="1535"/>
      <c r="U63" s="1535"/>
      <c r="V63" s="1535"/>
      <c r="W63" s="1535"/>
      <c r="X63" s="1535"/>
      <c r="Y63" s="1535"/>
      <c r="Z63" s="1535"/>
      <c r="AA63" s="1535"/>
      <c r="AB63" s="1535"/>
      <c r="AC63" s="1535"/>
      <c r="AD63" s="1749"/>
      <c r="AE63" s="1749"/>
      <c r="AF63" s="1749"/>
      <c r="AG63" s="1749"/>
      <c r="AH63" s="1749"/>
      <c r="AI63" s="1749"/>
      <c r="AJ63" s="1749"/>
      <c r="AK63" s="1749"/>
      <c r="AL63" s="1749"/>
      <c r="AM63" s="1749"/>
      <c r="AN63" s="1749"/>
      <c r="AO63" s="1750"/>
      <c r="AP63" s="1750"/>
      <c r="AQ63" s="1750"/>
      <c r="AR63" s="1750"/>
      <c r="AS63" s="1750"/>
      <c r="AT63" s="1750"/>
      <c r="AU63" s="1750"/>
      <c r="AV63" s="1750"/>
      <c r="AW63" s="1750"/>
      <c r="AX63" s="1734" t="s">
        <v>142</v>
      </c>
      <c r="AY63" s="1735"/>
      <c r="AZ63" s="1813" t="str">
        <f>IF(ISBLANK(AX60)," ",IF(AX60=0,"－",ROUNDDOWN(AD60/AX60,1)))</f>
        <v xml:space="preserve"> </v>
      </c>
      <c r="BA63" s="1813"/>
      <c r="BB63" s="1813"/>
      <c r="BC63" s="1813"/>
      <c r="BD63" s="1732" t="s">
        <v>494</v>
      </c>
      <c r="BE63" s="1732"/>
      <c r="BF63" s="1733"/>
      <c r="BG63" s="42"/>
    </row>
    <row r="64" spans="1:59" ht="9.9499999999999993" customHeight="1" x14ac:dyDescent="0.15">
      <c r="A64" s="1824"/>
      <c r="B64" s="465"/>
      <c r="C64" s="465"/>
      <c r="D64" s="637" t="str">
        <f ca="1">IFERROR(VLOOKUP(A64,INDIRECT("機械一覧"),2,FALSE),"")</f>
        <v/>
      </c>
      <c r="E64" s="1829"/>
      <c r="F64" s="1829"/>
      <c r="G64" s="1829"/>
      <c r="H64" s="1829"/>
      <c r="I64" s="1829"/>
      <c r="J64" s="1829"/>
      <c r="K64" s="1829"/>
      <c r="L64" s="1830"/>
      <c r="M64" s="1535"/>
      <c r="N64" s="1535"/>
      <c r="O64" s="1535"/>
      <c r="P64" s="1535"/>
      <c r="Q64" s="1535"/>
      <c r="R64" s="1535"/>
      <c r="S64" s="1535"/>
      <c r="T64" s="1535"/>
      <c r="U64" s="1535"/>
      <c r="V64" s="1535"/>
      <c r="W64" s="1535"/>
      <c r="X64" s="1535"/>
      <c r="Y64" s="1535"/>
      <c r="Z64" s="1535"/>
      <c r="AA64" s="1535"/>
      <c r="AB64" s="1535"/>
      <c r="AC64" s="1535"/>
      <c r="AD64" s="1749"/>
      <c r="AE64" s="1749"/>
      <c r="AF64" s="1749"/>
      <c r="AG64" s="1749"/>
      <c r="AH64" s="1749"/>
      <c r="AI64" s="1749"/>
      <c r="AJ64" s="1749"/>
      <c r="AK64" s="1749"/>
      <c r="AL64" s="1749"/>
      <c r="AM64" s="1749"/>
      <c r="AN64" s="1749"/>
      <c r="AO64" s="1750"/>
      <c r="AP64" s="1750"/>
      <c r="AQ64" s="1750"/>
      <c r="AR64" s="1750"/>
      <c r="AS64" s="1750"/>
      <c r="AT64" s="1750"/>
      <c r="AU64" s="1750"/>
      <c r="AV64" s="1750"/>
      <c r="AW64" s="1750"/>
      <c r="AX64" s="1835"/>
      <c r="AY64" s="1835"/>
      <c r="AZ64" s="1835"/>
      <c r="BA64" s="1835"/>
      <c r="BB64" s="1835"/>
      <c r="BC64" s="1835"/>
      <c r="BD64" s="1835"/>
      <c r="BE64" s="1835"/>
      <c r="BF64" s="1836"/>
      <c r="BG64" s="42"/>
    </row>
    <row r="65" spans="1:59" ht="9.9499999999999993" customHeight="1" x14ac:dyDescent="0.15">
      <c r="A65" s="1825"/>
      <c r="B65" s="1826"/>
      <c r="C65" s="1826"/>
      <c r="D65" s="1831"/>
      <c r="E65" s="1831"/>
      <c r="F65" s="1831"/>
      <c r="G65" s="1831"/>
      <c r="H65" s="1831"/>
      <c r="I65" s="1831"/>
      <c r="J65" s="1831"/>
      <c r="K65" s="1831"/>
      <c r="L65" s="1832"/>
      <c r="M65" s="1535"/>
      <c r="N65" s="1535"/>
      <c r="O65" s="1535"/>
      <c r="P65" s="1535"/>
      <c r="Q65" s="1535"/>
      <c r="R65" s="1535"/>
      <c r="S65" s="1535"/>
      <c r="T65" s="1535"/>
      <c r="U65" s="1535"/>
      <c r="V65" s="1535"/>
      <c r="W65" s="1535"/>
      <c r="X65" s="1535"/>
      <c r="Y65" s="1535"/>
      <c r="Z65" s="1535"/>
      <c r="AA65" s="1535"/>
      <c r="AB65" s="1535"/>
      <c r="AC65" s="1535"/>
      <c r="AD65" s="1749"/>
      <c r="AE65" s="1749"/>
      <c r="AF65" s="1749"/>
      <c r="AG65" s="1749"/>
      <c r="AH65" s="1749"/>
      <c r="AI65" s="1749"/>
      <c r="AJ65" s="1749"/>
      <c r="AK65" s="1749"/>
      <c r="AL65" s="1749"/>
      <c r="AM65" s="1749"/>
      <c r="AN65" s="1749"/>
      <c r="AO65" s="1750"/>
      <c r="AP65" s="1750"/>
      <c r="AQ65" s="1750"/>
      <c r="AR65" s="1750"/>
      <c r="AS65" s="1750"/>
      <c r="AT65" s="1750"/>
      <c r="AU65" s="1750"/>
      <c r="AV65" s="1750"/>
      <c r="AW65" s="1750"/>
      <c r="AX65" s="1835"/>
      <c r="AY65" s="1835"/>
      <c r="AZ65" s="1835"/>
      <c r="BA65" s="1835"/>
      <c r="BB65" s="1835"/>
      <c r="BC65" s="1835"/>
      <c r="BD65" s="1835"/>
      <c r="BE65" s="1835"/>
      <c r="BF65" s="1836"/>
      <c r="BG65" s="42"/>
    </row>
    <row r="66" spans="1:59" ht="9.9499999999999993" customHeight="1" x14ac:dyDescent="0.15">
      <c r="A66" s="1825"/>
      <c r="B66" s="1826"/>
      <c r="C66" s="1826"/>
      <c r="D66" s="1831"/>
      <c r="E66" s="1831"/>
      <c r="F66" s="1831"/>
      <c r="G66" s="1831"/>
      <c r="H66" s="1831"/>
      <c r="I66" s="1831"/>
      <c r="J66" s="1831"/>
      <c r="K66" s="1831"/>
      <c r="L66" s="1832"/>
      <c r="M66" s="1535"/>
      <c r="N66" s="1535"/>
      <c r="O66" s="1535"/>
      <c r="P66" s="1535"/>
      <c r="Q66" s="1535"/>
      <c r="R66" s="1535"/>
      <c r="S66" s="1535"/>
      <c r="T66" s="1535"/>
      <c r="U66" s="1535"/>
      <c r="V66" s="1535"/>
      <c r="W66" s="1535"/>
      <c r="X66" s="1535"/>
      <c r="Y66" s="1535"/>
      <c r="Z66" s="1535"/>
      <c r="AA66" s="1535"/>
      <c r="AB66" s="1535"/>
      <c r="AC66" s="1535"/>
      <c r="AD66" s="1749"/>
      <c r="AE66" s="1749"/>
      <c r="AF66" s="1749"/>
      <c r="AG66" s="1749"/>
      <c r="AH66" s="1749"/>
      <c r="AI66" s="1749"/>
      <c r="AJ66" s="1749"/>
      <c r="AK66" s="1749"/>
      <c r="AL66" s="1749"/>
      <c r="AM66" s="1749"/>
      <c r="AN66" s="1749"/>
      <c r="AO66" s="1750"/>
      <c r="AP66" s="1750"/>
      <c r="AQ66" s="1750"/>
      <c r="AR66" s="1750"/>
      <c r="AS66" s="1750"/>
      <c r="AT66" s="1750"/>
      <c r="AU66" s="1750"/>
      <c r="AV66" s="1750"/>
      <c r="AW66" s="1750"/>
      <c r="AX66" s="1837"/>
      <c r="AY66" s="1837"/>
      <c r="AZ66" s="1837"/>
      <c r="BA66" s="1837"/>
      <c r="BB66" s="1837"/>
      <c r="BC66" s="1837"/>
      <c r="BD66" s="1837"/>
      <c r="BE66" s="1837"/>
      <c r="BF66" s="1838"/>
      <c r="BG66" s="42"/>
    </row>
    <row r="67" spans="1:59" ht="9.9499999999999993" customHeight="1" x14ac:dyDescent="0.15">
      <c r="A67" s="1827"/>
      <c r="B67" s="1828"/>
      <c r="C67" s="1828"/>
      <c r="D67" s="1833"/>
      <c r="E67" s="1833"/>
      <c r="F67" s="1833"/>
      <c r="G67" s="1833"/>
      <c r="H67" s="1833"/>
      <c r="I67" s="1833"/>
      <c r="J67" s="1833"/>
      <c r="K67" s="1833"/>
      <c r="L67" s="1834"/>
      <c r="M67" s="1535"/>
      <c r="N67" s="1535"/>
      <c r="O67" s="1535"/>
      <c r="P67" s="1535"/>
      <c r="Q67" s="1535"/>
      <c r="R67" s="1535"/>
      <c r="S67" s="1535"/>
      <c r="T67" s="1535"/>
      <c r="U67" s="1535"/>
      <c r="V67" s="1535"/>
      <c r="W67" s="1535"/>
      <c r="X67" s="1535"/>
      <c r="Y67" s="1535"/>
      <c r="Z67" s="1535"/>
      <c r="AA67" s="1535"/>
      <c r="AB67" s="1535"/>
      <c r="AC67" s="1535"/>
      <c r="AD67" s="1749"/>
      <c r="AE67" s="1749"/>
      <c r="AF67" s="1749"/>
      <c r="AG67" s="1749"/>
      <c r="AH67" s="1749"/>
      <c r="AI67" s="1749"/>
      <c r="AJ67" s="1749"/>
      <c r="AK67" s="1749"/>
      <c r="AL67" s="1749"/>
      <c r="AM67" s="1749"/>
      <c r="AN67" s="1749"/>
      <c r="AO67" s="1750"/>
      <c r="AP67" s="1750"/>
      <c r="AQ67" s="1750"/>
      <c r="AR67" s="1750"/>
      <c r="AS67" s="1750"/>
      <c r="AT67" s="1750"/>
      <c r="AU67" s="1750"/>
      <c r="AV67" s="1750"/>
      <c r="AW67" s="1750"/>
      <c r="AX67" s="1734" t="s">
        <v>142</v>
      </c>
      <c r="AY67" s="1735"/>
      <c r="AZ67" s="1813" t="str">
        <f>IF(ISBLANK(AX64)," ",IF(AX64=0,"－",ROUNDDOWN(AD64/AX64,1)))</f>
        <v xml:space="preserve"> </v>
      </c>
      <c r="BA67" s="1813"/>
      <c r="BB67" s="1813"/>
      <c r="BC67" s="1813"/>
      <c r="BD67" s="1732" t="s">
        <v>494</v>
      </c>
      <c r="BE67" s="1732"/>
      <c r="BF67" s="1733"/>
      <c r="BG67" s="42"/>
    </row>
    <row r="68" spans="1:59" ht="9.9499999999999993" customHeight="1" x14ac:dyDescent="0.15">
      <c r="A68" s="1824"/>
      <c r="B68" s="465"/>
      <c r="C68" s="465"/>
      <c r="D68" s="637" t="str">
        <f ca="1">IFERROR(VLOOKUP(A68,INDIRECT("機械一覧"),2,FALSE),"")</f>
        <v/>
      </c>
      <c r="E68" s="1829"/>
      <c r="F68" s="1829"/>
      <c r="G68" s="1829"/>
      <c r="H68" s="1829"/>
      <c r="I68" s="1829"/>
      <c r="J68" s="1829"/>
      <c r="K68" s="1829"/>
      <c r="L68" s="1830"/>
      <c r="M68" s="1535"/>
      <c r="N68" s="1535"/>
      <c r="O68" s="1535"/>
      <c r="P68" s="1535"/>
      <c r="Q68" s="1535"/>
      <c r="R68" s="1535"/>
      <c r="S68" s="1535"/>
      <c r="T68" s="1535"/>
      <c r="U68" s="1535"/>
      <c r="V68" s="1535"/>
      <c r="W68" s="1535"/>
      <c r="X68" s="1535"/>
      <c r="Y68" s="1535"/>
      <c r="Z68" s="1535"/>
      <c r="AA68" s="1535"/>
      <c r="AB68" s="1535"/>
      <c r="AC68" s="1535"/>
      <c r="AD68" s="1749"/>
      <c r="AE68" s="1749"/>
      <c r="AF68" s="1749"/>
      <c r="AG68" s="1749"/>
      <c r="AH68" s="1749"/>
      <c r="AI68" s="1749"/>
      <c r="AJ68" s="1749"/>
      <c r="AK68" s="1749"/>
      <c r="AL68" s="1749"/>
      <c r="AM68" s="1749"/>
      <c r="AN68" s="1749"/>
      <c r="AO68" s="1750"/>
      <c r="AP68" s="1750"/>
      <c r="AQ68" s="1750"/>
      <c r="AR68" s="1750"/>
      <c r="AS68" s="1750"/>
      <c r="AT68" s="1750"/>
      <c r="AU68" s="1750"/>
      <c r="AV68" s="1750"/>
      <c r="AW68" s="1750"/>
      <c r="AX68" s="1835"/>
      <c r="AY68" s="1835"/>
      <c r="AZ68" s="1835"/>
      <c r="BA68" s="1835"/>
      <c r="BB68" s="1835"/>
      <c r="BC68" s="1835"/>
      <c r="BD68" s="1835"/>
      <c r="BE68" s="1835"/>
      <c r="BF68" s="1836"/>
      <c r="BG68" s="42"/>
    </row>
    <row r="69" spans="1:59" ht="9.9499999999999993" customHeight="1" x14ac:dyDescent="0.15">
      <c r="A69" s="1825"/>
      <c r="B69" s="1826"/>
      <c r="C69" s="1826"/>
      <c r="D69" s="1831"/>
      <c r="E69" s="1831"/>
      <c r="F69" s="1831"/>
      <c r="G69" s="1831"/>
      <c r="H69" s="1831"/>
      <c r="I69" s="1831"/>
      <c r="J69" s="1831"/>
      <c r="K69" s="1831"/>
      <c r="L69" s="1832"/>
      <c r="M69" s="1535"/>
      <c r="N69" s="1535"/>
      <c r="O69" s="1535"/>
      <c r="P69" s="1535"/>
      <c r="Q69" s="1535"/>
      <c r="R69" s="1535"/>
      <c r="S69" s="1535"/>
      <c r="T69" s="1535"/>
      <c r="U69" s="1535"/>
      <c r="V69" s="1535"/>
      <c r="W69" s="1535"/>
      <c r="X69" s="1535"/>
      <c r="Y69" s="1535"/>
      <c r="Z69" s="1535"/>
      <c r="AA69" s="1535"/>
      <c r="AB69" s="1535"/>
      <c r="AC69" s="1535"/>
      <c r="AD69" s="1749"/>
      <c r="AE69" s="1749"/>
      <c r="AF69" s="1749"/>
      <c r="AG69" s="1749"/>
      <c r="AH69" s="1749"/>
      <c r="AI69" s="1749"/>
      <c r="AJ69" s="1749"/>
      <c r="AK69" s="1749"/>
      <c r="AL69" s="1749"/>
      <c r="AM69" s="1749"/>
      <c r="AN69" s="1749"/>
      <c r="AO69" s="1750"/>
      <c r="AP69" s="1750"/>
      <c r="AQ69" s="1750"/>
      <c r="AR69" s="1750"/>
      <c r="AS69" s="1750"/>
      <c r="AT69" s="1750"/>
      <c r="AU69" s="1750"/>
      <c r="AV69" s="1750"/>
      <c r="AW69" s="1750"/>
      <c r="AX69" s="1835"/>
      <c r="AY69" s="1835"/>
      <c r="AZ69" s="1835"/>
      <c r="BA69" s="1835"/>
      <c r="BB69" s="1835"/>
      <c r="BC69" s="1835"/>
      <c r="BD69" s="1835"/>
      <c r="BE69" s="1835"/>
      <c r="BF69" s="1836"/>
      <c r="BG69" s="42"/>
    </row>
    <row r="70" spans="1:59" ht="9.9499999999999993" customHeight="1" x14ac:dyDescent="0.15">
      <c r="A70" s="1825"/>
      <c r="B70" s="1826"/>
      <c r="C70" s="1826"/>
      <c r="D70" s="1831"/>
      <c r="E70" s="1831"/>
      <c r="F70" s="1831"/>
      <c r="G70" s="1831"/>
      <c r="H70" s="1831"/>
      <c r="I70" s="1831"/>
      <c r="J70" s="1831"/>
      <c r="K70" s="1831"/>
      <c r="L70" s="1832"/>
      <c r="M70" s="1535"/>
      <c r="N70" s="1535"/>
      <c r="O70" s="1535"/>
      <c r="P70" s="1535"/>
      <c r="Q70" s="1535"/>
      <c r="R70" s="1535"/>
      <c r="S70" s="1535"/>
      <c r="T70" s="1535"/>
      <c r="U70" s="1535"/>
      <c r="V70" s="1535"/>
      <c r="W70" s="1535"/>
      <c r="X70" s="1535"/>
      <c r="Y70" s="1535"/>
      <c r="Z70" s="1535"/>
      <c r="AA70" s="1535"/>
      <c r="AB70" s="1535"/>
      <c r="AC70" s="1535"/>
      <c r="AD70" s="1749"/>
      <c r="AE70" s="1749"/>
      <c r="AF70" s="1749"/>
      <c r="AG70" s="1749"/>
      <c r="AH70" s="1749"/>
      <c r="AI70" s="1749"/>
      <c r="AJ70" s="1749"/>
      <c r="AK70" s="1749"/>
      <c r="AL70" s="1749"/>
      <c r="AM70" s="1749"/>
      <c r="AN70" s="1749"/>
      <c r="AO70" s="1750"/>
      <c r="AP70" s="1750"/>
      <c r="AQ70" s="1750"/>
      <c r="AR70" s="1750"/>
      <c r="AS70" s="1750"/>
      <c r="AT70" s="1750"/>
      <c r="AU70" s="1750"/>
      <c r="AV70" s="1750"/>
      <c r="AW70" s="1750"/>
      <c r="AX70" s="1837"/>
      <c r="AY70" s="1837"/>
      <c r="AZ70" s="1837"/>
      <c r="BA70" s="1837"/>
      <c r="BB70" s="1837"/>
      <c r="BC70" s="1837"/>
      <c r="BD70" s="1837"/>
      <c r="BE70" s="1837"/>
      <c r="BF70" s="1838"/>
      <c r="BG70" s="42"/>
    </row>
    <row r="71" spans="1:59" ht="9.9499999999999993" customHeight="1" x14ac:dyDescent="0.15">
      <c r="A71" s="1827"/>
      <c r="B71" s="1828"/>
      <c r="C71" s="1828"/>
      <c r="D71" s="1833"/>
      <c r="E71" s="1833"/>
      <c r="F71" s="1833"/>
      <c r="G71" s="1833"/>
      <c r="H71" s="1833"/>
      <c r="I71" s="1833"/>
      <c r="J71" s="1833"/>
      <c r="K71" s="1833"/>
      <c r="L71" s="1834"/>
      <c r="M71" s="1535"/>
      <c r="N71" s="1535"/>
      <c r="O71" s="1535"/>
      <c r="P71" s="1535"/>
      <c r="Q71" s="1535"/>
      <c r="R71" s="1535"/>
      <c r="S71" s="1535"/>
      <c r="T71" s="1535"/>
      <c r="U71" s="1535"/>
      <c r="V71" s="1535"/>
      <c r="W71" s="1535"/>
      <c r="X71" s="1535"/>
      <c r="Y71" s="1535"/>
      <c r="Z71" s="1535"/>
      <c r="AA71" s="1535"/>
      <c r="AB71" s="1535"/>
      <c r="AC71" s="1535"/>
      <c r="AD71" s="1749"/>
      <c r="AE71" s="1749"/>
      <c r="AF71" s="1749"/>
      <c r="AG71" s="1749"/>
      <c r="AH71" s="1749"/>
      <c r="AI71" s="1749"/>
      <c r="AJ71" s="1749"/>
      <c r="AK71" s="1749"/>
      <c r="AL71" s="1749"/>
      <c r="AM71" s="1749"/>
      <c r="AN71" s="1749"/>
      <c r="AO71" s="1750"/>
      <c r="AP71" s="1750"/>
      <c r="AQ71" s="1750"/>
      <c r="AR71" s="1750"/>
      <c r="AS71" s="1750"/>
      <c r="AT71" s="1750"/>
      <c r="AU71" s="1750"/>
      <c r="AV71" s="1750"/>
      <c r="AW71" s="1750"/>
      <c r="AX71" s="1734" t="s">
        <v>142</v>
      </c>
      <c r="AY71" s="1735"/>
      <c r="AZ71" s="1813" t="str">
        <f>IF(ISBLANK(AX68)," ",IF(AX68=0,"－",ROUNDDOWN(AD68/AX68,1)))</f>
        <v xml:space="preserve"> </v>
      </c>
      <c r="BA71" s="1813"/>
      <c r="BB71" s="1813"/>
      <c r="BC71" s="1813"/>
      <c r="BD71" s="1732" t="s">
        <v>494</v>
      </c>
      <c r="BE71" s="1732"/>
      <c r="BF71" s="1733"/>
      <c r="BG71" s="42"/>
    </row>
    <row r="72" spans="1:59" ht="9.9499999999999993" customHeight="1" x14ac:dyDescent="0.15">
      <c r="A72" s="1824"/>
      <c r="B72" s="465"/>
      <c r="C72" s="465"/>
      <c r="D72" s="637" t="str">
        <f ca="1">IFERROR(VLOOKUP(A72,INDIRECT("機械一覧"),2,FALSE),"")</f>
        <v/>
      </c>
      <c r="E72" s="1829"/>
      <c r="F72" s="1829"/>
      <c r="G72" s="1829"/>
      <c r="H72" s="1829"/>
      <c r="I72" s="1829"/>
      <c r="J72" s="1829"/>
      <c r="K72" s="1829"/>
      <c r="L72" s="1830"/>
      <c r="M72" s="1535"/>
      <c r="N72" s="1535"/>
      <c r="O72" s="1535"/>
      <c r="P72" s="1535"/>
      <c r="Q72" s="1535"/>
      <c r="R72" s="1535"/>
      <c r="S72" s="1535"/>
      <c r="T72" s="1535"/>
      <c r="U72" s="1535"/>
      <c r="V72" s="1535"/>
      <c r="W72" s="1535"/>
      <c r="X72" s="1535"/>
      <c r="Y72" s="1535"/>
      <c r="Z72" s="1535"/>
      <c r="AA72" s="1535"/>
      <c r="AB72" s="1535"/>
      <c r="AC72" s="1535"/>
      <c r="AD72" s="1749"/>
      <c r="AE72" s="1749"/>
      <c r="AF72" s="1749"/>
      <c r="AG72" s="1749"/>
      <c r="AH72" s="1749"/>
      <c r="AI72" s="1749"/>
      <c r="AJ72" s="1749"/>
      <c r="AK72" s="1749"/>
      <c r="AL72" s="1749"/>
      <c r="AM72" s="1749"/>
      <c r="AN72" s="1749"/>
      <c r="AO72" s="1750"/>
      <c r="AP72" s="1750"/>
      <c r="AQ72" s="1750"/>
      <c r="AR72" s="1750"/>
      <c r="AS72" s="1750"/>
      <c r="AT72" s="1750"/>
      <c r="AU72" s="1750"/>
      <c r="AV72" s="1750"/>
      <c r="AW72" s="1750"/>
      <c r="AX72" s="1835"/>
      <c r="AY72" s="1835"/>
      <c r="AZ72" s="1835"/>
      <c r="BA72" s="1835"/>
      <c r="BB72" s="1835"/>
      <c r="BC72" s="1835"/>
      <c r="BD72" s="1835"/>
      <c r="BE72" s="1835"/>
      <c r="BF72" s="1836"/>
      <c r="BG72" s="42"/>
    </row>
    <row r="73" spans="1:59" ht="9.9499999999999993" customHeight="1" x14ac:dyDescent="0.15">
      <c r="A73" s="1825"/>
      <c r="B73" s="1826"/>
      <c r="C73" s="1826"/>
      <c r="D73" s="1831"/>
      <c r="E73" s="1831"/>
      <c r="F73" s="1831"/>
      <c r="G73" s="1831"/>
      <c r="H73" s="1831"/>
      <c r="I73" s="1831"/>
      <c r="J73" s="1831"/>
      <c r="K73" s="1831"/>
      <c r="L73" s="1832"/>
      <c r="M73" s="1535"/>
      <c r="N73" s="1535"/>
      <c r="O73" s="1535"/>
      <c r="P73" s="1535"/>
      <c r="Q73" s="1535"/>
      <c r="R73" s="1535"/>
      <c r="S73" s="1535"/>
      <c r="T73" s="1535"/>
      <c r="U73" s="1535"/>
      <c r="V73" s="1535"/>
      <c r="W73" s="1535"/>
      <c r="X73" s="1535"/>
      <c r="Y73" s="1535"/>
      <c r="Z73" s="1535"/>
      <c r="AA73" s="1535"/>
      <c r="AB73" s="1535"/>
      <c r="AC73" s="1535"/>
      <c r="AD73" s="1749"/>
      <c r="AE73" s="1749"/>
      <c r="AF73" s="1749"/>
      <c r="AG73" s="1749"/>
      <c r="AH73" s="1749"/>
      <c r="AI73" s="1749"/>
      <c r="AJ73" s="1749"/>
      <c r="AK73" s="1749"/>
      <c r="AL73" s="1749"/>
      <c r="AM73" s="1749"/>
      <c r="AN73" s="1749"/>
      <c r="AO73" s="1750"/>
      <c r="AP73" s="1750"/>
      <c r="AQ73" s="1750"/>
      <c r="AR73" s="1750"/>
      <c r="AS73" s="1750"/>
      <c r="AT73" s="1750"/>
      <c r="AU73" s="1750"/>
      <c r="AV73" s="1750"/>
      <c r="AW73" s="1750"/>
      <c r="AX73" s="1835"/>
      <c r="AY73" s="1835"/>
      <c r="AZ73" s="1835"/>
      <c r="BA73" s="1835"/>
      <c r="BB73" s="1835"/>
      <c r="BC73" s="1835"/>
      <c r="BD73" s="1835"/>
      <c r="BE73" s="1835"/>
      <c r="BF73" s="1836"/>
      <c r="BG73" s="42"/>
    </row>
    <row r="74" spans="1:59" ht="9.9499999999999993" customHeight="1" x14ac:dyDescent="0.15">
      <c r="A74" s="1825"/>
      <c r="B74" s="1826"/>
      <c r="C74" s="1826"/>
      <c r="D74" s="1831"/>
      <c r="E74" s="1831"/>
      <c r="F74" s="1831"/>
      <c r="G74" s="1831"/>
      <c r="H74" s="1831"/>
      <c r="I74" s="1831"/>
      <c r="J74" s="1831"/>
      <c r="K74" s="1831"/>
      <c r="L74" s="1832"/>
      <c r="M74" s="1535"/>
      <c r="N74" s="1535"/>
      <c r="O74" s="1535"/>
      <c r="P74" s="1535"/>
      <c r="Q74" s="1535"/>
      <c r="R74" s="1535"/>
      <c r="S74" s="1535"/>
      <c r="T74" s="1535"/>
      <c r="U74" s="1535"/>
      <c r="V74" s="1535"/>
      <c r="W74" s="1535"/>
      <c r="X74" s="1535"/>
      <c r="Y74" s="1535"/>
      <c r="Z74" s="1535"/>
      <c r="AA74" s="1535"/>
      <c r="AB74" s="1535"/>
      <c r="AC74" s="1535"/>
      <c r="AD74" s="1749"/>
      <c r="AE74" s="1749"/>
      <c r="AF74" s="1749"/>
      <c r="AG74" s="1749"/>
      <c r="AH74" s="1749"/>
      <c r="AI74" s="1749"/>
      <c r="AJ74" s="1749"/>
      <c r="AK74" s="1749"/>
      <c r="AL74" s="1749"/>
      <c r="AM74" s="1749"/>
      <c r="AN74" s="1749"/>
      <c r="AO74" s="1750"/>
      <c r="AP74" s="1750"/>
      <c r="AQ74" s="1750"/>
      <c r="AR74" s="1750"/>
      <c r="AS74" s="1750"/>
      <c r="AT74" s="1750"/>
      <c r="AU74" s="1750"/>
      <c r="AV74" s="1750"/>
      <c r="AW74" s="1750"/>
      <c r="AX74" s="1837"/>
      <c r="AY74" s="1837"/>
      <c r="AZ74" s="1837"/>
      <c r="BA74" s="1837"/>
      <c r="BB74" s="1837"/>
      <c r="BC74" s="1837"/>
      <c r="BD74" s="1837"/>
      <c r="BE74" s="1837"/>
      <c r="BF74" s="1838"/>
      <c r="BG74" s="42"/>
    </row>
    <row r="75" spans="1:59" ht="9.9499999999999993" customHeight="1" x14ac:dyDescent="0.15">
      <c r="A75" s="1827"/>
      <c r="B75" s="1828"/>
      <c r="C75" s="1828"/>
      <c r="D75" s="1833"/>
      <c r="E75" s="1833"/>
      <c r="F75" s="1833"/>
      <c r="G75" s="1833"/>
      <c r="H75" s="1833"/>
      <c r="I75" s="1833"/>
      <c r="J75" s="1833"/>
      <c r="K75" s="1833"/>
      <c r="L75" s="1834"/>
      <c r="M75" s="1535"/>
      <c r="N75" s="1535"/>
      <c r="O75" s="1535"/>
      <c r="P75" s="1535"/>
      <c r="Q75" s="1535"/>
      <c r="R75" s="1535"/>
      <c r="S75" s="1535"/>
      <c r="T75" s="1535"/>
      <c r="U75" s="1535"/>
      <c r="V75" s="1535"/>
      <c r="W75" s="1535"/>
      <c r="X75" s="1535"/>
      <c r="Y75" s="1535"/>
      <c r="Z75" s="1535"/>
      <c r="AA75" s="1535"/>
      <c r="AB75" s="1535"/>
      <c r="AC75" s="1535"/>
      <c r="AD75" s="1749"/>
      <c r="AE75" s="1749"/>
      <c r="AF75" s="1749"/>
      <c r="AG75" s="1749"/>
      <c r="AH75" s="1749"/>
      <c r="AI75" s="1749"/>
      <c r="AJ75" s="1749"/>
      <c r="AK75" s="1749"/>
      <c r="AL75" s="1749"/>
      <c r="AM75" s="1749"/>
      <c r="AN75" s="1749"/>
      <c r="AO75" s="1750"/>
      <c r="AP75" s="1750"/>
      <c r="AQ75" s="1750"/>
      <c r="AR75" s="1750"/>
      <c r="AS75" s="1750"/>
      <c r="AT75" s="1750"/>
      <c r="AU75" s="1750"/>
      <c r="AV75" s="1750"/>
      <c r="AW75" s="1750"/>
      <c r="AX75" s="1734" t="s">
        <v>142</v>
      </c>
      <c r="AY75" s="1735"/>
      <c r="AZ75" s="1813" t="str">
        <f>IF(ISBLANK(AX72)," ",IF(AX72=0,"－",ROUNDDOWN(AD72/AX72,1)))</f>
        <v xml:space="preserve"> </v>
      </c>
      <c r="BA75" s="1813"/>
      <c r="BB75" s="1813"/>
      <c r="BC75" s="1813"/>
      <c r="BD75" s="1732" t="s">
        <v>494</v>
      </c>
      <c r="BE75" s="1732"/>
      <c r="BF75" s="1733"/>
      <c r="BG75" s="42"/>
    </row>
    <row r="76" spans="1:59" ht="9.9499999999999993" customHeight="1" x14ac:dyDescent="0.15">
      <c r="A76" s="1824"/>
      <c r="B76" s="465"/>
      <c r="C76" s="465"/>
      <c r="D76" s="637" t="str">
        <f ca="1">IFERROR(VLOOKUP(A76,INDIRECT("機械一覧"),2,FALSE),"")</f>
        <v/>
      </c>
      <c r="E76" s="1829"/>
      <c r="F76" s="1829"/>
      <c r="G76" s="1829"/>
      <c r="H76" s="1829"/>
      <c r="I76" s="1829"/>
      <c r="J76" s="1829"/>
      <c r="K76" s="1829"/>
      <c r="L76" s="1830"/>
      <c r="M76" s="1535"/>
      <c r="N76" s="1535"/>
      <c r="O76" s="1535"/>
      <c r="P76" s="1535"/>
      <c r="Q76" s="1535"/>
      <c r="R76" s="1535"/>
      <c r="S76" s="1535"/>
      <c r="T76" s="1535"/>
      <c r="U76" s="1535"/>
      <c r="V76" s="1535"/>
      <c r="W76" s="1535"/>
      <c r="X76" s="1535"/>
      <c r="Y76" s="1535"/>
      <c r="Z76" s="1535"/>
      <c r="AA76" s="1535"/>
      <c r="AB76" s="1535"/>
      <c r="AC76" s="1535"/>
      <c r="AD76" s="1749"/>
      <c r="AE76" s="1749"/>
      <c r="AF76" s="1749"/>
      <c r="AG76" s="1749"/>
      <c r="AH76" s="1749"/>
      <c r="AI76" s="1749"/>
      <c r="AJ76" s="1749"/>
      <c r="AK76" s="1749"/>
      <c r="AL76" s="1749"/>
      <c r="AM76" s="1749"/>
      <c r="AN76" s="1749"/>
      <c r="AO76" s="1750"/>
      <c r="AP76" s="1750"/>
      <c r="AQ76" s="1750"/>
      <c r="AR76" s="1750"/>
      <c r="AS76" s="1750"/>
      <c r="AT76" s="1750"/>
      <c r="AU76" s="1750"/>
      <c r="AV76" s="1750"/>
      <c r="AW76" s="1750"/>
      <c r="AX76" s="1835"/>
      <c r="AY76" s="1835"/>
      <c r="AZ76" s="1835"/>
      <c r="BA76" s="1835"/>
      <c r="BB76" s="1835"/>
      <c r="BC76" s="1835"/>
      <c r="BD76" s="1835"/>
      <c r="BE76" s="1835"/>
      <c r="BF76" s="1836"/>
      <c r="BG76" s="42"/>
    </row>
    <row r="77" spans="1:59" ht="9.9499999999999993" customHeight="1" x14ac:dyDescent="0.15">
      <c r="A77" s="1825"/>
      <c r="B77" s="1826"/>
      <c r="C77" s="1826"/>
      <c r="D77" s="1831"/>
      <c r="E77" s="1831"/>
      <c r="F77" s="1831"/>
      <c r="G77" s="1831"/>
      <c r="H77" s="1831"/>
      <c r="I77" s="1831"/>
      <c r="J77" s="1831"/>
      <c r="K77" s="1831"/>
      <c r="L77" s="1832"/>
      <c r="M77" s="1535"/>
      <c r="N77" s="1535"/>
      <c r="O77" s="1535"/>
      <c r="P77" s="1535"/>
      <c r="Q77" s="1535"/>
      <c r="R77" s="1535"/>
      <c r="S77" s="1535"/>
      <c r="T77" s="1535"/>
      <c r="U77" s="1535"/>
      <c r="V77" s="1535"/>
      <c r="W77" s="1535"/>
      <c r="X77" s="1535"/>
      <c r="Y77" s="1535"/>
      <c r="Z77" s="1535"/>
      <c r="AA77" s="1535"/>
      <c r="AB77" s="1535"/>
      <c r="AC77" s="1535"/>
      <c r="AD77" s="1749"/>
      <c r="AE77" s="1749"/>
      <c r="AF77" s="1749"/>
      <c r="AG77" s="1749"/>
      <c r="AH77" s="1749"/>
      <c r="AI77" s="1749"/>
      <c r="AJ77" s="1749"/>
      <c r="AK77" s="1749"/>
      <c r="AL77" s="1749"/>
      <c r="AM77" s="1749"/>
      <c r="AN77" s="1749"/>
      <c r="AO77" s="1750"/>
      <c r="AP77" s="1750"/>
      <c r="AQ77" s="1750"/>
      <c r="AR77" s="1750"/>
      <c r="AS77" s="1750"/>
      <c r="AT77" s="1750"/>
      <c r="AU77" s="1750"/>
      <c r="AV77" s="1750"/>
      <c r="AW77" s="1750"/>
      <c r="AX77" s="1835"/>
      <c r="AY77" s="1835"/>
      <c r="AZ77" s="1835"/>
      <c r="BA77" s="1835"/>
      <c r="BB77" s="1835"/>
      <c r="BC77" s="1835"/>
      <c r="BD77" s="1835"/>
      <c r="BE77" s="1835"/>
      <c r="BF77" s="1836"/>
      <c r="BG77" s="42"/>
    </row>
    <row r="78" spans="1:59" ht="9.9499999999999993" customHeight="1" x14ac:dyDescent="0.15">
      <c r="A78" s="1825"/>
      <c r="B78" s="1826"/>
      <c r="C78" s="1826"/>
      <c r="D78" s="1831"/>
      <c r="E78" s="1831"/>
      <c r="F78" s="1831"/>
      <c r="G78" s="1831"/>
      <c r="H78" s="1831"/>
      <c r="I78" s="1831"/>
      <c r="J78" s="1831"/>
      <c r="K78" s="1831"/>
      <c r="L78" s="1832"/>
      <c r="M78" s="1535"/>
      <c r="N78" s="1535"/>
      <c r="O78" s="1535"/>
      <c r="P78" s="1535"/>
      <c r="Q78" s="1535"/>
      <c r="R78" s="1535"/>
      <c r="S78" s="1535"/>
      <c r="T78" s="1535"/>
      <c r="U78" s="1535"/>
      <c r="V78" s="1535"/>
      <c r="W78" s="1535"/>
      <c r="X78" s="1535"/>
      <c r="Y78" s="1535"/>
      <c r="Z78" s="1535"/>
      <c r="AA78" s="1535"/>
      <c r="AB78" s="1535"/>
      <c r="AC78" s="1535"/>
      <c r="AD78" s="1749"/>
      <c r="AE78" s="1749"/>
      <c r="AF78" s="1749"/>
      <c r="AG78" s="1749"/>
      <c r="AH78" s="1749"/>
      <c r="AI78" s="1749"/>
      <c r="AJ78" s="1749"/>
      <c r="AK78" s="1749"/>
      <c r="AL78" s="1749"/>
      <c r="AM78" s="1749"/>
      <c r="AN78" s="1749"/>
      <c r="AO78" s="1750"/>
      <c r="AP78" s="1750"/>
      <c r="AQ78" s="1750"/>
      <c r="AR78" s="1750"/>
      <c r="AS78" s="1750"/>
      <c r="AT78" s="1750"/>
      <c r="AU78" s="1750"/>
      <c r="AV78" s="1750"/>
      <c r="AW78" s="1750"/>
      <c r="AX78" s="1837"/>
      <c r="AY78" s="1837"/>
      <c r="AZ78" s="1837"/>
      <c r="BA78" s="1837"/>
      <c r="BB78" s="1837"/>
      <c r="BC78" s="1837"/>
      <c r="BD78" s="1837"/>
      <c r="BE78" s="1837"/>
      <c r="BF78" s="1838"/>
      <c r="BG78" s="42"/>
    </row>
    <row r="79" spans="1:59" ht="9.9499999999999993" customHeight="1" x14ac:dyDescent="0.15">
      <c r="A79" s="1827"/>
      <c r="B79" s="1828"/>
      <c r="C79" s="1828"/>
      <c r="D79" s="1833"/>
      <c r="E79" s="1833"/>
      <c r="F79" s="1833"/>
      <c r="G79" s="1833"/>
      <c r="H79" s="1833"/>
      <c r="I79" s="1833"/>
      <c r="J79" s="1833"/>
      <c r="K79" s="1833"/>
      <c r="L79" s="1834"/>
      <c r="M79" s="1769"/>
      <c r="N79" s="1769"/>
      <c r="O79" s="1769"/>
      <c r="P79" s="1769"/>
      <c r="Q79" s="1769"/>
      <c r="R79" s="1769"/>
      <c r="S79" s="1769"/>
      <c r="T79" s="1769"/>
      <c r="U79" s="1769"/>
      <c r="V79" s="1769"/>
      <c r="W79" s="1769"/>
      <c r="X79" s="1769"/>
      <c r="Y79" s="1769"/>
      <c r="Z79" s="1769"/>
      <c r="AA79" s="1769"/>
      <c r="AB79" s="1769"/>
      <c r="AC79" s="1769"/>
      <c r="AD79" s="1749"/>
      <c r="AE79" s="1749"/>
      <c r="AF79" s="1749"/>
      <c r="AG79" s="1749"/>
      <c r="AH79" s="1749"/>
      <c r="AI79" s="1749"/>
      <c r="AJ79" s="1749"/>
      <c r="AK79" s="1749"/>
      <c r="AL79" s="1749"/>
      <c r="AM79" s="1749"/>
      <c r="AN79" s="1749"/>
      <c r="AO79" s="1750"/>
      <c r="AP79" s="1750"/>
      <c r="AQ79" s="1750"/>
      <c r="AR79" s="1750"/>
      <c r="AS79" s="1750"/>
      <c r="AT79" s="1750"/>
      <c r="AU79" s="1750"/>
      <c r="AV79" s="1750"/>
      <c r="AW79" s="1750"/>
      <c r="AX79" s="1734" t="s">
        <v>142</v>
      </c>
      <c r="AY79" s="1735"/>
      <c r="AZ79" s="1813" t="str">
        <f>IF(ISBLANK(AX76)," ",IF(AX76=0,"－",ROUNDDOWN(AD76/AX76,1)))</f>
        <v xml:space="preserve"> </v>
      </c>
      <c r="BA79" s="1813"/>
      <c r="BB79" s="1813"/>
      <c r="BC79" s="1813"/>
      <c r="BD79" s="1732" t="s">
        <v>494</v>
      </c>
      <c r="BE79" s="1732"/>
      <c r="BF79" s="1733"/>
      <c r="BG79" s="42"/>
    </row>
    <row r="80" spans="1:59" ht="12" customHeight="1" x14ac:dyDescent="0.15">
      <c r="A80" s="1773" t="s">
        <v>279</v>
      </c>
      <c r="B80" s="1774"/>
      <c r="C80" s="1774"/>
      <c r="D80" s="1774"/>
      <c r="E80" s="1774"/>
      <c r="F80" s="1774"/>
      <c r="G80" s="1774"/>
      <c r="H80" s="1774"/>
      <c r="I80" s="1774"/>
      <c r="J80" s="1774"/>
      <c r="K80" s="1774"/>
      <c r="L80" s="1774"/>
      <c r="M80" s="1777"/>
      <c r="N80" s="1777"/>
      <c r="O80" s="1777"/>
      <c r="P80" s="1777"/>
      <c r="Q80" s="1777"/>
      <c r="R80" s="1777"/>
      <c r="S80" s="1777"/>
      <c r="T80" s="1777"/>
      <c r="U80" s="1777"/>
      <c r="V80" s="1777"/>
      <c r="W80" s="1777"/>
      <c r="X80" s="1777"/>
      <c r="Y80" s="1777"/>
      <c r="Z80" s="1777"/>
      <c r="AA80" s="1777"/>
      <c r="AB80" s="1777"/>
      <c r="AC80" s="1777"/>
      <c r="AD80" s="1780" t="str">
        <f>IF(SUM(AD16:AN79)=0," ",SUM(AD16:AN79))</f>
        <v xml:space="preserve"> </v>
      </c>
      <c r="AE80" s="1781"/>
      <c r="AF80" s="1781"/>
      <c r="AG80" s="1781"/>
      <c r="AH80" s="1781"/>
      <c r="AI80" s="1781"/>
      <c r="AJ80" s="1781"/>
      <c r="AK80" s="1781"/>
      <c r="AL80" s="1781"/>
      <c r="AM80" s="1781"/>
      <c r="AN80" s="1782"/>
      <c r="AO80" s="1777"/>
      <c r="AP80" s="1777"/>
      <c r="AQ80" s="1777"/>
      <c r="AR80" s="1777"/>
      <c r="AS80" s="1777"/>
      <c r="AT80" s="1777"/>
      <c r="AU80" s="1777"/>
      <c r="AV80" s="1777"/>
      <c r="AW80" s="1777"/>
      <c r="AX80" s="1777"/>
      <c r="AY80" s="1777"/>
      <c r="AZ80" s="1777"/>
      <c r="BA80" s="1777"/>
      <c r="BB80" s="1777"/>
      <c r="BC80" s="1777"/>
      <c r="BD80" s="1777"/>
      <c r="BE80" s="1777"/>
      <c r="BF80" s="1786"/>
      <c r="BG80" s="42"/>
    </row>
    <row r="81" spans="1:59" ht="9.9499999999999993" customHeight="1" x14ac:dyDescent="0.15">
      <c r="A81" s="1775"/>
      <c r="B81" s="1417"/>
      <c r="C81" s="1417"/>
      <c r="D81" s="1417"/>
      <c r="E81" s="1417"/>
      <c r="F81" s="1417"/>
      <c r="G81" s="1417"/>
      <c r="H81" s="1417"/>
      <c r="I81" s="1417"/>
      <c r="J81" s="1417"/>
      <c r="K81" s="1417"/>
      <c r="L81" s="1417"/>
      <c r="M81" s="1778"/>
      <c r="N81" s="1778"/>
      <c r="O81" s="1778"/>
      <c r="P81" s="1778"/>
      <c r="Q81" s="1778"/>
      <c r="R81" s="1778"/>
      <c r="S81" s="1778"/>
      <c r="T81" s="1778"/>
      <c r="U81" s="1778"/>
      <c r="V81" s="1778"/>
      <c r="W81" s="1778"/>
      <c r="X81" s="1778"/>
      <c r="Y81" s="1778"/>
      <c r="Z81" s="1778"/>
      <c r="AA81" s="1778"/>
      <c r="AB81" s="1778"/>
      <c r="AC81" s="1778"/>
      <c r="AD81" s="1783"/>
      <c r="AE81" s="1784"/>
      <c r="AF81" s="1784"/>
      <c r="AG81" s="1784"/>
      <c r="AH81" s="1784"/>
      <c r="AI81" s="1784"/>
      <c r="AJ81" s="1784"/>
      <c r="AK81" s="1784"/>
      <c r="AL81" s="1784"/>
      <c r="AM81" s="1784"/>
      <c r="AN81" s="1785"/>
      <c r="AO81" s="1778"/>
      <c r="AP81" s="1778"/>
      <c r="AQ81" s="1778"/>
      <c r="AR81" s="1778"/>
      <c r="AS81" s="1778"/>
      <c r="AT81" s="1778"/>
      <c r="AU81" s="1778"/>
      <c r="AV81" s="1778"/>
      <c r="AW81" s="1778"/>
      <c r="AX81" s="1778"/>
      <c r="AY81" s="1778"/>
      <c r="AZ81" s="1778"/>
      <c r="BA81" s="1778"/>
      <c r="BB81" s="1778"/>
      <c r="BC81" s="1778"/>
      <c r="BD81" s="1778"/>
      <c r="BE81" s="1778"/>
      <c r="BF81" s="1787"/>
      <c r="BG81" s="42"/>
    </row>
    <row r="82" spans="1:59" ht="9.9499999999999993" customHeight="1" x14ac:dyDescent="0.15">
      <c r="A82" s="1775"/>
      <c r="B82" s="1417"/>
      <c r="C82" s="1417"/>
      <c r="D82" s="1417"/>
      <c r="E82" s="1417"/>
      <c r="F82" s="1417"/>
      <c r="G82" s="1417"/>
      <c r="H82" s="1417"/>
      <c r="I82" s="1417"/>
      <c r="J82" s="1417"/>
      <c r="K82" s="1417"/>
      <c r="L82" s="1417"/>
      <c r="M82" s="1778"/>
      <c r="N82" s="1778"/>
      <c r="O82" s="1778"/>
      <c r="P82" s="1778"/>
      <c r="Q82" s="1778"/>
      <c r="R82" s="1778"/>
      <c r="S82" s="1778"/>
      <c r="T82" s="1778"/>
      <c r="U82" s="1778"/>
      <c r="V82" s="1778"/>
      <c r="W82" s="1778"/>
      <c r="X82" s="1778"/>
      <c r="Y82" s="1778"/>
      <c r="Z82" s="1778"/>
      <c r="AA82" s="1778"/>
      <c r="AB82" s="1778"/>
      <c r="AC82" s="1778"/>
      <c r="AD82" s="1789" t="str">
        <f>IF(SUM(AD80)=0," ",SUM('報告書(２葉)'!AF31)+SUM(AD80))</f>
        <v xml:space="preserve"> </v>
      </c>
      <c r="AE82" s="1790"/>
      <c r="AF82" s="1790"/>
      <c r="AG82" s="1790"/>
      <c r="AH82" s="1790"/>
      <c r="AI82" s="1790"/>
      <c r="AJ82" s="1790"/>
      <c r="AK82" s="1790"/>
      <c r="AL82" s="1790"/>
      <c r="AM82" s="1790"/>
      <c r="AN82" s="1791"/>
      <c r="AO82" s="1778"/>
      <c r="AP82" s="1778"/>
      <c r="AQ82" s="1778"/>
      <c r="AR82" s="1778"/>
      <c r="AS82" s="1778"/>
      <c r="AT82" s="1778"/>
      <c r="AU82" s="1778"/>
      <c r="AV82" s="1778"/>
      <c r="AW82" s="1778"/>
      <c r="AX82" s="1778"/>
      <c r="AY82" s="1778"/>
      <c r="AZ82" s="1778"/>
      <c r="BA82" s="1778"/>
      <c r="BB82" s="1778"/>
      <c r="BC82" s="1778"/>
      <c r="BD82" s="1778"/>
      <c r="BE82" s="1778"/>
      <c r="BF82" s="1787"/>
      <c r="BG82" s="42"/>
    </row>
    <row r="83" spans="1:59" ht="9.9499999999999993" customHeight="1" x14ac:dyDescent="0.15">
      <c r="A83" s="1839"/>
      <c r="B83" s="1418"/>
      <c r="C83" s="1418"/>
      <c r="D83" s="1418"/>
      <c r="E83" s="1418"/>
      <c r="F83" s="1418"/>
      <c r="G83" s="1418"/>
      <c r="H83" s="1418"/>
      <c r="I83" s="1418"/>
      <c r="J83" s="1418"/>
      <c r="K83" s="1418"/>
      <c r="L83" s="1418"/>
      <c r="M83" s="1840"/>
      <c r="N83" s="1840"/>
      <c r="O83" s="1840"/>
      <c r="P83" s="1840"/>
      <c r="Q83" s="1840"/>
      <c r="R83" s="1840"/>
      <c r="S83" s="1840"/>
      <c r="T83" s="1840"/>
      <c r="U83" s="1840"/>
      <c r="V83" s="1840"/>
      <c r="W83" s="1840"/>
      <c r="X83" s="1840"/>
      <c r="Y83" s="1840"/>
      <c r="Z83" s="1840"/>
      <c r="AA83" s="1840"/>
      <c r="AB83" s="1840"/>
      <c r="AC83" s="1840"/>
      <c r="AD83" s="1842"/>
      <c r="AE83" s="1843"/>
      <c r="AF83" s="1843"/>
      <c r="AG83" s="1843"/>
      <c r="AH83" s="1843"/>
      <c r="AI83" s="1843"/>
      <c r="AJ83" s="1843"/>
      <c r="AK83" s="1843"/>
      <c r="AL83" s="1843"/>
      <c r="AM83" s="1843"/>
      <c r="AN83" s="1844"/>
      <c r="AO83" s="1840"/>
      <c r="AP83" s="1840"/>
      <c r="AQ83" s="1840"/>
      <c r="AR83" s="1840"/>
      <c r="AS83" s="1840"/>
      <c r="AT83" s="1840"/>
      <c r="AU83" s="1840"/>
      <c r="AV83" s="1840"/>
      <c r="AW83" s="1840"/>
      <c r="AX83" s="1840"/>
      <c r="AY83" s="1840"/>
      <c r="AZ83" s="1840"/>
      <c r="BA83" s="1840"/>
      <c r="BB83" s="1840"/>
      <c r="BC83" s="1840"/>
      <c r="BD83" s="1840"/>
      <c r="BE83" s="1840"/>
      <c r="BF83" s="1841"/>
      <c r="BG83" s="42"/>
    </row>
    <row r="84" spans="1:59" ht="9.9499999999999993" customHeight="1" x14ac:dyDescent="0.15">
      <c r="A84" s="51" t="s">
        <v>266</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t="s">
        <v>514</v>
      </c>
      <c r="AY84" s="42"/>
      <c r="AZ84" s="42"/>
      <c r="BA84" s="42"/>
      <c r="BB84" s="42"/>
      <c r="BC84" s="42"/>
      <c r="BD84" s="42"/>
      <c r="BE84" s="42"/>
      <c r="BF84" s="42"/>
      <c r="BG84" s="42"/>
    </row>
    <row r="85" spans="1:59" ht="9.9499999999999993" customHeight="1" x14ac:dyDescent="0.15">
      <c r="A85" s="51" t="s">
        <v>92</v>
      </c>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row>
    <row r="86" spans="1:59" ht="9.9499999999999993" customHeight="1" x14ac:dyDescent="0.15">
      <c r="A86" s="40" t="s">
        <v>344</v>
      </c>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row>
    <row r="87" spans="1:59" ht="9.9499999999999993" customHeight="1" x14ac:dyDescent="0.15">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row>
    <row r="88" spans="1:59" ht="9.9499999999999993" customHeight="1" x14ac:dyDescent="0.15">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row>
    <row r="89" spans="1:59" ht="9.9499999999999993" customHeight="1" x14ac:dyDescent="0.15">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row>
    <row r="90" spans="1:59" ht="9.9499999999999993" customHeight="1" x14ac:dyDescent="0.1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row>
    <row r="91" spans="1:59" ht="9.9499999999999993" customHeight="1" x14ac:dyDescent="0.15">
      <c r="A91" s="41"/>
      <c r="B91" s="41"/>
      <c r="C91" s="41"/>
      <c r="D91" s="41"/>
      <c r="E91" s="41"/>
      <c r="F91" s="41"/>
      <c r="G91" s="41"/>
      <c r="H91" s="41"/>
      <c r="I91" s="41"/>
      <c r="J91" s="41"/>
      <c r="K91" s="41"/>
      <c r="L91" s="41"/>
      <c r="M91" s="41"/>
      <c r="N91" s="1705" t="s">
        <v>512</v>
      </c>
      <c r="O91" s="1706"/>
      <c r="P91" s="1706"/>
      <c r="Q91" s="1706"/>
      <c r="R91" s="1706"/>
      <c r="S91" s="1706"/>
      <c r="T91" s="1706"/>
      <c r="U91" s="1706"/>
      <c r="V91" s="1706"/>
      <c r="W91" s="1706"/>
      <c r="X91" s="1706"/>
      <c r="Y91" s="1706"/>
      <c r="Z91" s="1706"/>
      <c r="AA91" s="1706"/>
      <c r="AB91" s="1706"/>
      <c r="AC91" s="1706"/>
      <c r="AD91" s="1706"/>
      <c r="AE91" s="1706"/>
      <c r="AF91" s="1706"/>
      <c r="AG91" s="1706"/>
      <c r="AH91" s="1706"/>
      <c r="AI91" s="1706"/>
      <c r="AJ91" s="1706"/>
      <c r="AK91" s="1706"/>
      <c r="AL91" s="1706"/>
      <c r="AM91" s="1706"/>
      <c r="AN91" s="1706"/>
      <c r="AO91" s="1706"/>
      <c r="AP91" s="1706"/>
      <c r="AQ91" s="1706"/>
      <c r="AR91" s="1706"/>
      <c r="AS91" s="1706"/>
      <c r="AT91" s="1706"/>
      <c r="AU91" s="1706"/>
      <c r="AV91" s="42"/>
      <c r="AW91" s="42"/>
      <c r="AX91" s="42"/>
      <c r="AY91" s="42"/>
      <c r="AZ91" s="42"/>
      <c r="BA91" s="42"/>
      <c r="BB91" s="42"/>
      <c r="BC91" s="42"/>
      <c r="BD91" s="42"/>
      <c r="BE91" s="42"/>
      <c r="BF91" s="42"/>
      <c r="BG91" s="42"/>
    </row>
    <row r="92" spans="1:59" ht="9.9499999999999993" customHeight="1" x14ac:dyDescent="0.15">
      <c r="A92" s="41"/>
      <c r="B92" s="41"/>
      <c r="C92" s="41"/>
      <c r="D92" s="41"/>
      <c r="E92" s="41"/>
      <c r="F92" s="41"/>
      <c r="G92" s="41"/>
      <c r="H92" s="41"/>
      <c r="I92" s="41"/>
      <c r="J92" s="41"/>
      <c r="K92" s="41"/>
      <c r="L92" s="41"/>
      <c r="M92" s="41"/>
      <c r="N92" s="1706"/>
      <c r="O92" s="1706"/>
      <c r="P92" s="1706"/>
      <c r="Q92" s="1706"/>
      <c r="R92" s="1706"/>
      <c r="S92" s="1706"/>
      <c r="T92" s="1706"/>
      <c r="U92" s="1706"/>
      <c r="V92" s="1706"/>
      <c r="W92" s="1706"/>
      <c r="X92" s="1706"/>
      <c r="Y92" s="1706"/>
      <c r="Z92" s="1706"/>
      <c r="AA92" s="1706"/>
      <c r="AB92" s="1706"/>
      <c r="AC92" s="1706"/>
      <c r="AD92" s="1706"/>
      <c r="AE92" s="1706"/>
      <c r="AF92" s="1706"/>
      <c r="AG92" s="1706"/>
      <c r="AH92" s="1706"/>
      <c r="AI92" s="1706"/>
      <c r="AJ92" s="1706"/>
      <c r="AK92" s="1706"/>
      <c r="AL92" s="1706"/>
      <c r="AM92" s="1706"/>
      <c r="AN92" s="1706"/>
      <c r="AO92" s="1706"/>
      <c r="AP92" s="1706"/>
      <c r="AQ92" s="1706"/>
      <c r="AR92" s="1706"/>
      <c r="AS92" s="1706"/>
      <c r="AT92" s="1706"/>
      <c r="AU92" s="1706"/>
      <c r="AV92" s="42"/>
      <c r="AW92" s="42"/>
      <c r="AX92" s="42"/>
      <c r="AY92" s="42"/>
      <c r="AZ92" s="42"/>
      <c r="BA92" s="42"/>
      <c r="BB92" s="42"/>
      <c r="BC92" s="42"/>
      <c r="BD92" s="42"/>
      <c r="BE92" s="42"/>
      <c r="BF92" s="42"/>
      <c r="BG92" s="42"/>
    </row>
    <row r="93" spans="1:59" ht="9.9499999999999993" customHeight="1" x14ac:dyDescent="0.1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214" t="s">
        <v>418</v>
      </c>
      <c r="BD93" s="42"/>
      <c r="BE93" s="42"/>
      <c r="BF93" s="42"/>
      <c r="BG93" s="42"/>
    </row>
    <row r="94" spans="1:59" ht="9.9499999999999993" customHeight="1" x14ac:dyDescent="0.15">
      <c r="A94" s="1814" t="s">
        <v>513</v>
      </c>
      <c r="B94" s="1815"/>
      <c r="C94" s="1815"/>
      <c r="D94" s="1815"/>
      <c r="E94" s="1815"/>
      <c r="F94" s="1815"/>
      <c r="G94" s="1815"/>
      <c r="H94" s="1815"/>
      <c r="I94" s="1815"/>
      <c r="J94" s="1815"/>
      <c r="K94" s="1815"/>
      <c r="L94" s="918"/>
      <c r="M94" s="918"/>
      <c r="N94" s="918"/>
      <c r="O94" s="885">
        <f>IF(ISBLANK('報告書(１葉)'!AH11)," ",'報告書(１葉)'!AH11)</f>
        <v>0</v>
      </c>
      <c r="P94" s="1711"/>
      <c r="Q94" s="1711"/>
      <c r="R94" s="1711"/>
      <c r="S94" s="1711"/>
      <c r="T94" s="1711"/>
      <c r="U94" s="1711"/>
      <c r="V94" s="1711"/>
      <c r="W94" s="1711"/>
      <c r="X94" s="1711"/>
      <c r="Y94" s="1711"/>
      <c r="Z94" s="1711"/>
      <c r="AA94" s="1711"/>
      <c r="AB94" s="1711"/>
      <c r="AC94" s="1711"/>
      <c r="AD94" s="1711"/>
      <c r="AE94" s="1711"/>
      <c r="AF94" s="1711"/>
      <c r="AG94" s="1711"/>
      <c r="AH94" s="1711"/>
      <c r="AI94" s="1711"/>
      <c r="AJ94" s="1711"/>
      <c r="AK94" s="1711"/>
      <c r="AL94" s="1711"/>
      <c r="AM94" s="1711"/>
      <c r="AN94" s="1711"/>
      <c r="AO94" s="1711"/>
      <c r="AP94" s="1711"/>
      <c r="AQ94" s="1711"/>
      <c r="AR94" s="1711"/>
      <c r="AS94" s="1711"/>
      <c r="AT94" s="1711"/>
      <c r="AU94" s="1711"/>
      <c r="AV94" s="1711"/>
      <c r="AW94" s="1711"/>
      <c r="AX94" s="1711"/>
      <c r="AY94" s="1711"/>
      <c r="AZ94" s="1711"/>
      <c r="BA94" s="1711"/>
      <c r="BB94" s="1711"/>
      <c r="BC94" s="1711"/>
      <c r="BD94" s="1711"/>
      <c r="BE94" s="1711"/>
      <c r="BF94" s="1712"/>
      <c r="BG94" s="42"/>
    </row>
    <row r="95" spans="1:59" ht="9.9499999999999993" customHeight="1" x14ac:dyDescent="0.15">
      <c r="A95" s="1816"/>
      <c r="B95" s="1817"/>
      <c r="C95" s="1817"/>
      <c r="D95" s="1817"/>
      <c r="E95" s="1817"/>
      <c r="F95" s="1817"/>
      <c r="G95" s="1817"/>
      <c r="H95" s="1817"/>
      <c r="I95" s="1817"/>
      <c r="J95" s="1817"/>
      <c r="K95" s="1817"/>
      <c r="L95" s="1818"/>
      <c r="M95" s="1818"/>
      <c r="N95" s="1818"/>
      <c r="O95" s="888"/>
      <c r="P95" s="1714"/>
      <c r="Q95" s="1714"/>
      <c r="R95" s="1714"/>
      <c r="S95" s="1714"/>
      <c r="T95" s="1714"/>
      <c r="U95" s="1714"/>
      <c r="V95" s="1714"/>
      <c r="W95" s="1714"/>
      <c r="X95" s="1714"/>
      <c r="Y95" s="1714"/>
      <c r="Z95" s="1714"/>
      <c r="AA95" s="1714"/>
      <c r="AB95" s="1714"/>
      <c r="AC95" s="1714"/>
      <c r="AD95" s="1714"/>
      <c r="AE95" s="1714"/>
      <c r="AF95" s="1714"/>
      <c r="AG95" s="1714"/>
      <c r="AH95" s="1714"/>
      <c r="AI95" s="1714"/>
      <c r="AJ95" s="1714"/>
      <c r="AK95" s="1714"/>
      <c r="AL95" s="1714"/>
      <c r="AM95" s="1714"/>
      <c r="AN95" s="1714"/>
      <c r="AO95" s="1714"/>
      <c r="AP95" s="1714"/>
      <c r="AQ95" s="1714"/>
      <c r="AR95" s="1714"/>
      <c r="AS95" s="1714"/>
      <c r="AT95" s="1714"/>
      <c r="AU95" s="1714"/>
      <c r="AV95" s="1714"/>
      <c r="AW95" s="1714"/>
      <c r="AX95" s="1714"/>
      <c r="AY95" s="1714"/>
      <c r="AZ95" s="1714"/>
      <c r="BA95" s="1714"/>
      <c r="BB95" s="1714"/>
      <c r="BC95" s="1714"/>
      <c r="BD95" s="1714"/>
      <c r="BE95" s="1714"/>
      <c r="BF95" s="1715"/>
      <c r="BG95" s="42"/>
    </row>
    <row r="96" spans="1:59" ht="9.9499999999999993" customHeight="1" x14ac:dyDescent="0.15">
      <c r="A96" s="1816"/>
      <c r="B96" s="1817"/>
      <c r="C96" s="1817"/>
      <c r="D96" s="1817"/>
      <c r="E96" s="1817"/>
      <c r="F96" s="1817"/>
      <c r="G96" s="1817"/>
      <c r="H96" s="1817"/>
      <c r="I96" s="1817"/>
      <c r="J96" s="1817"/>
      <c r="K96" s="1817"/>
      <c r="L96" s="1818"/>
      <c r="M96" s="1818"/>
      <c r="N96" s="1818"/>
      <c r="O96" s="1713"/>
      <c r="P96" s="1714"/>
      <c r="Q96" s="1714"/>
      <c r="R96" s="1714"/>
      <c r="S96" s="1714"/>
      <c r="T96" s="1714"/>
      <c r="U96" s="1714"/>
      <c r="V96" s="1714"/>
      <c r="W96" s="1714"/>
      <c r="X96" s="1714"/>
      <c r="Y96" s="1714"/>
      <c r="Z96" s="1714"/>
      <c r="AA96" s="1714"/>
      <c r="AB96" s="1714"/>
      <c r="AC96" s="1714"/>
      <c r="AD96" s="1714"/>
      <c r="AE96" s="1714"/>
      <c r="AF96" s="1714"/>
      <c r="AG96" s="1714"/>
      <c r="AH96" s="1714"/>
      <c r="AI96" s="1714"/>
      <c r="AJ96" s="1714"/>
      <c r="AK96" s="1714"/>
      <c r="AL96" s="1714"/>
      <c r="AM96" s="1714"/>
      <c r="AN96" s="1714"/>
      <c r="AO96" s="1714"/>
      <c r="AP96" s="1714"/>
      <c r="AQ96" s="1714"/>
      <c r="AR96" s="1714"/>
      <c r="AS96" s="1714"/>
      <c r="AT96" s="1714"/>
      <c r="AU96" s="1714"/>
      <c r="AV96" s="1714"/>
      <c r="AW96" s="1714"/>
      <c r="AX96" s="1714"/>
      <c r="AY96" s="1714"/>
      <c r="AZ96" s="1714"/>
      <c r="BA96" s="1714"/>
      <c r="BB96" s="1714"/>
      <c r="BC96" s="1714"/>
      <c r="BD96" s="1714"/>
      <c r="BE96" s="1714"/>
      <c r="BF96" s="1715"/>
      <c r="BG96" s="42"/>
    </row>
    <row r="97" spans="1:59" ht="9.9499999999999993" customHeight="1" x14ac:dyDescent="0.15">
      <c r="A97" s="1819"/>
      <c r="B97" s="1820"/>
      <c r="C97" s="1820"/>
      <c r="D97" s="1820"/>
      <c r="E97" s="1820"/>
      <c r="F97" s="1820"/>
      <c r="G97" s="1820"/>
      <c r="H97" s="1820"/>
      <c r="I97" s="1820"/>
      <c r="J97" s="1820"/>
      <c r="K97" s="1820"/>
      <c r="L97" s="920"/>
      <c r="M97" s="920"/>
      <c r="N97" s="920"/>
      <c r="O97" s="1716"/>
      <c r="P97" s="1717"/>
      <c r="Q97" s="1717"/>
      <c r="R97" s="1717"/>
      <c r="S97" s="1717"/>
      <c r="T97" s="1717"/>
      <c r="U97" s="1717"/>
      <c r="V97" s="1717"/>
      <c r="W97" s="1717"/>
      <c r="X97" s="1717"/>
      <c r="Y97" s="1717"/>
      <c r="Z97" s="1717"/>
      <c r="AA97" s="1717"/>
      <c r="AB97" s="1717"/>
      <c r="AC97" s="1717"/>
      <c r="AD97" s="1717"/>
      <c r="AE97" s="1717"/>
      <c r="AF97" s="1717"/>
      <c r="AG97" s="1717"/>
      <c r="AH97" s="1717"/>
      <c r="AI97" s="1717"/>
      <c r="AJ97" s="1717"/>
      <c r="AK97" s="1717"/>
      <c r="AL97" s="1717"/>
      <c r="AM97" s="1717"/>
      <c r="AN97" s="1717"/>
      <c r="AO97" s="1717"/>
      <c r="AP97" s="1717"/>
      <c r="AQ97" s="1717"/>
      <c r="AR97" s="1717"/>
      <c r="AS97" s="1717"/>
      <c r="AT97" s="1717"/>
      <c r="AU97" s="1717"/>
      <c r="AV97" s="1717"/>
      <c r="AW97" s="1717"/>
      <c r="AX97" s="1717"/>
      <c r="AY97" s="1717"/>
      <c r="AZ97" s="1717"/>
      <c r="BA97" s="1717"/>
      <c r="BB97" s="1717"/>
      <c r="BC97" s="1717"/>
      <c r="BD97" s="1717"/>
      <c r="BE97" s="1717"/>
      <c r="BF97" s="1718"/>
      <c r="BG97" s="42"/>
    </row>
    <row r="98" spans="1:59" ht="9.9499999999999993" customHeight="1" x14ac:dyDescent="0.15">
      <c r="A98" s="1819" t="s">
        <v>488</v>
      </c>
      <c r="B98" s="1820"/>
      <c r="C98" s="1820"/>
      <c r="D98" s="1820"/>
      <c r="E98" s="1820"/>
      <c r="F98" s="1820"/>
      <c r="G98" s="1820"/>
      <c r="H98" s="1820"/>
      <c r="I98" s="1820"/>
      <c r="J98" s="1820"/>
      <c r="K98" s="1820"/>
      <c r="L98" s="1820"/>
      <c r="M98" s="1820" t="s">
        <v>515</v>
      </c>
      <c r="N98" s="1820"/>
      <c r="O98" s="1820"/>
      <c r="P98" s="1820"/>
      <c r="Q98" s="1820"/>
      <c r="R98" s="1820"/>
      <c r="S98" s="1820"/>
      <c r="T98" s="1820"/>
      <c r="U98" s="1820"/>
      <c r="V98" s="1820"/>
      <c r="W98" s="1820"/>
      <c r="X98" s="1821"/>
      <c r="Y98" s="1821"/>
      <c r="Z98" s="1821"/>
      <c r="AA98" s="1821"/>
      <c r="AB98" s="1821"/>
      <c r="AC98" s="1821"/>
      <c r="AD98" s="1822" t="s">
        <v>491</v>
      </c>
      <c r="AE98" s="1822"/>
      <c r="AF98" s="1822"/>
      <c r="AG98" s="1822"/>
      <c r="AH98" s="1822"/>
      <c r="AI98" s="1822"/>
      <c r="AJ98" s="1822"/>
      <c r="AK98" s="1822"/>
      <c r="AL98" s="1822"/>
      <c r="AM98" s="1822"/>
      <c r="AN98" s="1822"/>
      <c r="AO98" s="1820" t="s">
        <v>492</v>
      </c>
      <c r="AP98" s="1820"/>
      <c r="AQ98" s="1820"/>
      <c r="AR98" s="1820"/>
      <c r="AS98" s="1820"/>
      <c r="AT98" s="1820"/>
      <c r="AU98" s="1820"/>
      <c r="AV98" s="1820"/>
      <c r="AW98" s="1820"/>
      <c r="AX98" s="1820" t="s">
        <v>493</v>
      </c>
      <c r="AY98" s="1821"/>
      <c r="AZ98" s="1821"/>
      <c r="BA98" s="1821"/>
      <c r="BB98" s="1821"/>
      <c r="BC98" s="1821"/>
      <c r="BD98" s="1821"/>
      <c r="BE98" s="1821"/>
      <c r="BF98" s="1823"/>
      <c r="BG98" s="42"/>
    </row>
    <row r="99" spans="1:59" ht="9.9499999999999993" customHeight="1" x14ac:dyDescent="0.15">
      <c r="A99" s="475"/>
      <c r="B99" s="476"/>
      <c r="C99" s="476"/>
      <c r="D99" s="476"/>
      <c r="E99" s="476"/>
      <c r="F99" s="476"/>
      <c r="G99" s="476"/>
      <c r="H99" s="476"/>
      <c r="I99" s="476"/>
      <c r="J99" s="476"/>
      <c r="K99" s="476"/>
      <c r="L99" s="476"/>
      <c r="M99" s="476"/>
      <c r="N99" s="476"/>
      <c r="O99" s="476"/>
      <c r="P99" s="476"/>
      <c r="Q99" s="476"/>
      <c r="R99" s="476"/>
      <c r="S99" s="476"/>
      <c r="T99" s="476"/>
      <c r="U99" s="476"/>
      <c r="V99" s="476"/>
      <c r="W99" s="476"/>
      <c r="X99" s="1762"/>
      <c r="Y99" s="1762"/>
      <c r="Z99" s="1762"/>
      <c r="AA99" s="1762"/>
      <c r="AB99" s="1762"/>
      <c r="AC99" s="1762"/>
      <c r="AD99" s="1764"/>
      <c r="AE99" s="1764"/>
      <c r="AF99" s="1764"/>
      <c r="AG99" s="1764"/>
      <c r="AH99" s="1764"/>
      <c r="AI99" s="1764"/>
      <c r="AJ99" s="1764"/>
      <c r="AK99" s="1764"/>
      <c r="AL99" s="1764"/>
      <c r="AM99" s="1764"/>
      <c r="AN99" s="1764"/>
      <c r="AO99" s="476"/>
      <c r="AP99" s="476"/>
      <c r="AQ99" s="476"/>
      <c r="AR99" s="476"/>
      <c r="AS99" s="476"/>
      <c r="AT99" s="476"/>
      <c r="AU99" s="476"/>
      <c r="AV99" s="476"/>
      <c r="AW99" s="476"/>
      <c r="AX99" s="1762"/>
      <c r="AY99" s="1762"/>
      <c r="AZ99" s="1762"/>
      <c r="BA99" s="1762"/>
      <c r="BB99" s="1762"/>
      <c r="BC99" s="1762"/>
      <c r="BD99" s="1762"/>
      <c r="BE99" s="1762"/>
      <c r="BF99" s="1766"/>
      <c r="BG99" s="42"/>
    </row>
    <row r="100" spans="1:59" ht="9.9499999999999993" customHeight="1" x14ac:dyDescent="0.15">
      <c r="A100" s="475"/>
      <c r="B100" s="476"/>
      <c r="C100" s="476"/>
      <c r="D100" s="476"/>
      <c r="E100" s="476"/>
      <c r="F100" s="476"/>
      <c r="G100" s="476"/>
      <c r="H100" s="476"/>
      <c r="I100" s="476"/>
      <c r="J100" s="476"/>
      <c r="K100" s="476"/>
      <c r="L100" s="476"/>
      <c r="M100" s="476"/>
      <c r="N100" s="476"/>
      <c r="O100" s="476"/>
      <c r="P100" s="476"/>
      <c r="Q100" s="476"/>
      <c r="R100" s="476"/>
      <c r="S100" s="476"/>
      <c r="T100" s="476"/>
      <c r="U100" s="476"/>
      <c r="V100" s="476"/>
      <c r="W100" s="476"/>
      <c r="X100" s="1762"/>
      <c r="Y100" s="1762"/>
      <c r="Z100" s="1762"/>
      <c r="AA100" s="1762"/>
      <c r="AB100" s="1762"/>
      <c r="AC100" s="1762"/>
      <c r="AD100" s="1764"/>
      <c r="AE100" s="1764"/>
      <c r="AF100" s="1764"/>
      <c r="AG100" s="1764"/>
      <c r="AH100" s="1764"/>
      <c r="AI100" s="1764"/>
      <c r="AJ100" s="1764"/>
      <c r="AK100" s="1764"/>
      <c r="AL100" s="1764"/>
      <c r="AM100" s="1764"/>
      <c r="AN100" s="1764"/>
      <c r="AO100" s="476"/>
      <c r="AP100" s="476"/>
      <c r="AQ100" s="476"/>
      <c r="AR100" s="476"/>
      <c r="AS100" s="476"/>
      <c r="AT100" s="476"/>
      <c r="AU100" s="476"/>
      <c r="AV100" s="476"/>
      <c r="AW100" s="476"/>
      <c r="AX100" s="1762"/>
      <c r="AY100" s="1762"/>
      <c r="AZ100" s="1762"/>
      <c r="BA100" s="1762"/>
      <c r="BB100" s="1762"/>
      <c r="BC100" s="1762"/>
      <c r="BD100" s="1762"/>
      <c r="BE100" s="1762"/>
      <c r="BF100" s="1766"/>
      <c r="BG100" s="42"/>
    </row>
    <row r="101" spans="1:59" ht="9.9499999999999993" customHeight="1" x14ac:dyDescent="0.15">
      <c r="A101" s="1824"/>
      <c r="B101" s="465"/>
      <c r="C101" s="465"/>
      <c r="D101" s="637" t="str">
        <f ca="1">IFERROR(VLOOKUP(A101,INDIRECT("機械一覧"),2,FALSE),"")</f>
        <v/>
      </c>
      <c r="E101" s="1829"/>
      <c r="F101" s="1829"/>
      <c r="G101" s="1829"/>
      <c r="H101" s="1829"/>
      <c r="I101" s="1829"/>
      <c r="J101" s="1829"/>
      <c r="K101" s="1829"/>
      <c r="L101" s="1830"/>
      <c r="M101" s="1535"/>
      <c r="N101" s="1535"/>
      <c r="O101" s="1535"/>
      <c r="P101" s="1535"/>
      <c r="Q101" s="1535"/>
      <c r="R101" s="1535"/>
      <c r="S101" s="1535"/>
      <c r="T101" s="1535"/>
      <c r="U101" s="1535"/>
      <c r="V101" s="1535"/>
      <c r="W101" s="1535"/>
      <c r="X101" s="1535"/>
      <c r="Y101" s="1535"/>
      <c r="Z101" s="1535"/>
      <c r="AA101" s="1535"/>
      <c r="AB101" s="1535"/>
      <c r="AC101" s="1535"/>
      <c r="AD101" s="1749"/>
      <c r="AE101" s="1749"/>
      <c r="AF101" s="1749"/>
      <c r="AG101" s="1749"/>
      <c r="AH101" s="1749"/>
      <c r="AI101" s="1749"/>
      <c r="AJ101" s="1749"/>
      <c r="AK101" s="1749"/>
      <c r="AL101" s="1749"/>
      <c r="AM101" s="1749"/>
      <c r="AN101" s="1749"/>
      <c r="AO101" s="1750"/>
      <c r="AP101" s="1750"/>
      <c r="AQ101" s="1750"/>
      <c r="AR101" s="1750"/>
      <c r="AS101" s="1750"/>
      <c r="AT101" s="1750"/>
      <c r="AU101" s="1750"/>
      <c r="AV101" s="1750"/>
      <c r="AW101" s="1750"/>
      <c r="AX101" s="1835"/>
      <c r="AY101" s="1835"/>
      <c r="AZ101" s="1835"/>
      <c r="BA101" s="1835"/>
      <c r="BB101" s="1835"/>
      <c r="BC101" s="1835"/>
      <c r="BD101" s="1835"/>
      <c r="BE101" s="1835"/>
      <c r="BF101" s="1836"/>
      <c r="BG101" s="42"/>
    </row>
    <row r="102" spans="1:59" ht="9.9499999999999993" customHeight="1" x14ac:dyDescent="0.15">
      <c r="A102" s="1825"/>
      <c r="B102" s="1826"/>
      <c r="C102" s="1826"/>
      <c r="D102" s="1831"/>
      <c r="E102" s="1831"/>
      <c r="F102" s="1831"/>
      <c r="G102" s="1831"/>
      <c r="H102" s="1831"/>
      <c r="I102" s="1831"/>
      <c r="J102" s="1831"/>
      <c r="K102" s="1831"/>
      <c r="L102" s="1832"/>
      <c r="M102" s="1535"/>
      <c r="N102" s="1535"/>
      <c r="O102" s="1535"/>
      <c r="P102" s="1535"/>
      <c r="Q102" s="1535"/>
      <c r="R102" s="1535"/>
      <c r="S102" s="1535"/>
      <c r="T102" s="1535"/>
      <c r="U102" s="1535"/>
      <c r="V102" s="1535"/>
      <c r="W102" s="1535"/>
      <c r="X102" s="1535"/>
      <c r="Y102" s="1535"/>
      <c r="Z102" s="1535"/>
      <c r="AA102" s="1535"/>
      <c r="AB102" s="1535"/>
      <c r="AC102" s="1535"/>
      <c r="AD102" s="1749"/>
      <c r="AE102" s="1749"/>
      <c r="AF102" s="1749"/>
      <c r="AG102" s="1749"/>
      <c r="AH102" s="1749"/>
      <c r="AI102" s="1749"/>
      <c r="AJ102" s="1749"/>
      <c r="AK102" s="1749"/>
      <c r="AL102" s="1749"/>
      <c r="AM102" s="1749"/>
      <c r="AN102" s="1749"/>
      <c r="AO102" s="1750"/>
      <c r="AP102" s="1750"/>
      <c r="AQ102" s="1750"/>
      <c r="AR102" s="1750"/>
      <c r="AS102" s="1750"/>
      <c r="AT102" s="1750"/>
      <c r="AU102" s="1750"/>
      <c r="AV102" s="1750"/>
      <c r="AW102" s="1750"/>
      <c r="AX102" s="1835"/>
      <c r="AY102" s="1835"/>
      <c r="AZ102" s="1835"/>
      <c r="BA102" s="1835"/>
      <c r="BB102" s="1835"/>
      <c r="BC102" s="1835"/>
      <c r="BD102" s="1835"/>
      <c r="BE102" s="1835"/>
      <c r="BF102" s="1836"/>
      <c r="BG102" s="42"/>
    </row>
    <row r="103" spans="1:59" ht="9.9499999999999993" customHeight="1" x14ac:dyDescent="0.15">
      <c r="A103" s="1825"/>
      <c r="B103" s="1826"/>
      <c r="C103" s="1826"/>
      <c r="D103" s="1831"/>
      <c r="E103" s="1831"/>
      <c r="F103" s="1831"/>
      <c r="G103" s="1831"/>
      <c r="H103" s="1831"/>
      <c r="I103" s="1831"/>
      <c r="J103" s="1831"/>
      <c r="K103" s="1831"/>
      <c r="L103" s="1832"/>
      <c r="M103" s="1535"/>
      <c r="N103" s="1535"/>
      <c r="O103" s="1535"/>
      <c r="P103" s="1535"/>
      <c r="Q103" s="1535"/>
      <c r="R103" s="1535"/>
      <c r="S103" s="1535"/>
      <c r="T103" s="1535"/>
      <c r="U103" s="1535"/>
      <c r="V103" s="1535"/>
      <c r="W103" s="1535"/>
      <c r="X103" s="1535"/>
      <c r="Y103" s="1535"/>
      <c r="Z103" s="1535"/>
      <c r="AA103" s="1535"/>
      <c r="AB103" s="1535"/>
      <c r="AC103" s="1535"/>
      <c r="AD103" s="1749"/>
      <c r="AE103" s="1749"/>
      <c r="AF103" s="1749"/>
      <c r="AG103" s="1749"/>
      <c r="AH103" s="1749"/>
      <c r="AI103" s="1749"/>
      <c r="AJ103" s="1749"/>
      <c r="AK103" s="1749"/>
      <c r="AL103" s="1749"/>
      <c r="AM103" s="1749"/>
      <c r="AN103" s="1749"/>
      <c r="AO103" s="1750"/>
      <c r="AP103" s="1750"/>
      <c r="AQ103" s="1750"/>
      <c r="AR103" s="1750"/>
      <c r="AS103" s="1750"/>
      <c r="AT103" s="1750"/>
      <c r="AU103" s="1750"/>
      <c r="AV103" s="1750"/>
      <c r="AW103" s="1750"/>
      <c r="AX103" s="1837"/>
      <c r="AY103" s="1837"/>
      <c r="AZ103" s="1837"/>
      <c r="BA103" s="1837"/>
      <c r="BB103" s="1837"/>
      <c r="BC103" s="1837"/>
      <c r="BD103" s="1837"/>
      <c r="BE103" s="1837"/>
      <c r="BF103" s="1838"/>
      <c r="BG103" s="42"/>
    </row>
    <row r="104" spans="1:59" ht="9.9499999999999993" customHeight="1" x14ac:dyDescent="0.15">
      <c r="A104" s="1827"/>
      <c r="B104" s="1828"/>
      <c r="C104" s="1828"/>
      <c r="D104" s="1833"/>
      <c r="E104" s="1833"/>
      <c r="F104" s="1833"/>
      <c r="G104" s="1833"/>
      <c r="H104" s="1833"/>
      <c r="I104" s="1833"/>
      <c r="J104" s="1833"/>
      <c r="K104" s="1833"/>
      <c r="L104" s="1834"/>
      <c r="M104" s="1535"/>
      <c r="N104" s="1535"/>
      <c r="O104" s="1535"/>
      <c r="P104" s="1535"/>
      <c r="Q104" s="1535"/>
      <c r="R104" s="1535"/>
      <c r="S104" s="1535"/>
      <c r="T104" s="1535"/>
      <c r="U104" s="1535"/>
      <c r="V104" s="1535"/>
      <c r="W104" s="1535"/>
      <c r="X104" s="1535"/>
      <c r="Y104" s="1535"/>
      <c r="Z104" s="1535"/>
      <c r="AA104" s="1535"/>
      <c r="AB104" s="1535"/>
      <c r="AC104" s="1535"/>
      <c r="AD104" s="1749"/>
      <c r="AE104" s="1749"/>
      <c r="AF104" s="1749"/>
      <c r="AG104" s="1749"/>
      <c r="AH104" s="1749"/>
      <c r="AI104" s="1749"/>
      <c r="AJ104" s="1749"/>
      <c r="AK104" s="1749"/>
      <c r="AL104" s="1749"/>
      <c r="AM104" s="1749"/>
      <c r="AN104" s="1749"/>
      <c r="AO104" s="1750"/>
      <c r="AP104" s="1750"/>
      <c r="AQ104" s="1750"/>
      <c r="AR104" s="1750"/>
      <c r="AS104" s="1750"/>
      <c r="AT104" s="1750"/>
      <c r="AU104" s="1750"/>
      <c r="AV104" s="1750"/>
      <c r="AW104" s="1750"/>
      <c r="AX104" s="1734" t="s">
        <v>142</v>
      </c>
      <c r="AY104" s="1735"/>
      <c r="AZ104" s="1813" t="str">
        <f>IF(ISBLANK(AX101)," ",IF(AX101=0,"－",ROUNDDOWN(AD101/AX101,1)))</f>
        <v xml:space="preserve"> </v>
      </c>
      <c r="BA104" s="1813"/>
      <c r="BB104" s="1813"/>
      <c r="BC104" s="1813"/>
      <c r="BD104" s="1732" t="s">
        <v>494</v>
      </c>
      <c r="BE104" s="1732"/>
      <c r="BF104" s="1733"/>
      <c r="BG104" s="42"/>
    </row>
    <row r="105" spans="1:59" ht="9.9499999999999993" customHeight="1" x14ac:dyDescent="0.15">
      <c r="A105" s="1824"/>
      <c r="B105" s="465"/>
      <c r="C105" s="465"/>
      <c r="D105" s="637" t="str">
        <f ca="1">IFERROR(VLOOKUP(A105,INDIRECT("機械一覧"),2,FALSE),"")</f>
        <v/>
      </c>
      <c r="E105" s="1829"/>
      <c r="F105" s="1829"/>
      <c r="G105" s="1829"/>
      <c r="H105" s="1829"/>
      <c r="I105" s="1829"/>
      <c r="J105" s="1829"/>
      <c r="K105" s="1829"/>
      <c r="L105" s="1830"/>
      <c r="M105" s="1535"/>
      <c r="N105" s="1535"/>
      <c r="O105" s="1535"/>
      <c r="P105" s="1535"/>
      <c r="Q105" s="1535"/>
      <c r="R105" s="1535"/>
      <c r="S105" s="1535"/>
      <c r="T105" s="1535"/>
      <c r="U105" s="1535"/>
      <c r="V105" s="1535"/>
      <c r="W105" s="1535"/>
      <c r="X105" s="1535"/>
      <c r="Y105" s="1535"/>
      <c r="Z105" s="1535"/>
      <c r="AA105" s="1535"/>
      <c r="AB105" s="1535"/>
      <c r="AC105" s="1535"/>
      <c r="AD105" s="1749"/>
      <c r="AE105" s="1749"/>
      <c r="AF105" s="1749"/>
      <c r="AG105" s="1749"/>
      <c r="AH105" s="1749"/>
      <c r="AI105" s="1749"/>
      <c r="AJ105" s="1749"/>
      <c r="AK105" s="1749"/>
      <c r="AL105" s="1749"/>
      <c r="AM105" s="1749"/>
      <c r="AN105" s="1749"/>
      <c r="AO105" s="1750"/>
      <c r="AP105" s="1750"/>
      <c r="AQ105" s="1750"/>
      <c r="AR105" s="1750"/>
      <c r="AS105" s="1750"/>
      <c r="AT105" s="1750"/>
      <c r="AU105" s="1750"/>
      <c r="AV105" s="1750"/>
      <c r="AW105" s="1750"/>
      <c r="AX105" s="1835"/>
      <c r="AY105" s="1835"/>
      <c r="AZ105" s="1835"/>
      <c r="BA105" s="1835"/>
      <c r="BB105" s="1835"/>
      <c r="BC105" s="1835"/>
      <c r="BD105" s="1835"/>
      <c r="BE105" s="1835"/>
      <c r="BF105" s="1836"/>
      <c r="BG105" s="42"/>
    </row>
    <row r="106" spans="1:59" ht="9.9499999999999993" customHeight="1" x14ac:dyDescent="0.15">
      <c r="A106" s="1825"/>
      <c r="B106" s="1826"/>
      <c r="C106" s="1826"/>
      <c r="D106" s="1831"/>
      <c r="E106" s="1831"/>
      <c r="F106" s="1831"/>
      <c r="G106" s="1831"/>
      <c r="H106" s="1831"/>
      <c r="I106" s="1831"/>
      <c r="J106" s="1831"/>
      <c r="K106" s="1831"/>
      <c r="L106" s="1832"/>
      <c r="M106" s="1535"/>
      <c r="N106" s="1535"/>
      <c r="O106" s="1535"/>
      <c r="P106" s="1535"/>
      <c r="Q106" s="1535"/>
      <c r="R106" s="1535"/>
      <c r="S106" s="1535"/>
      <c r="T106" s="1535"/>
      <c r="U106" s="1535"/>
      <c r="V106" s="1535"/>
      <c r="W106" s="1535"/>
      <c r="X106" s="1535"/>
      <c r="Y106" s="1535"/>
      <c r="Z106" s="1535"/>
      <c r="AA106" s="1535"/>
      <c r="AB106" s="1535"/>
      <c r="AC106" s="1535"/>
      <c r="AD106" s="1749"/>
      <c r="AE106" s="1749"/>
      <c r="AF106" s="1749"/>
      <c r="AG106" s="1749"/>
      <c r="AH106" s="1749"/>
      <c r="AI106" s="1749"/>
      <c r="AJ106" s="1749"/>
      <c r="AK106" s="1749"/>
      <c r="AL106" s="1749"/>
      <c r="AM106" s="1749"/>
      <c r="AN106" s="1749"/>
      <c r="AO106" s="1750"/>
      <c r="AP106" s="1750"/>
      <c r="AQ106" s="1750"/>
      <c r="AR106" s="1750"/>
      <c r="AS106" s="1750"/>
      <c r="AT106" s="1750"/>
      <c r="AU106" s="1750"/>
      <c r="AV106" s="1750"/>
      <c r="AW106" s="1750"/>
      <c r="AX106" s="1835"/>
      <c r="AY106" s="1835"/>
      <c r="AZ106" s="1835"/>
      <c r="BA106" s="1835"/>
      <c r="BB106" s="1835"/>
      <c r="BC106" s="1835"/>
      <c r="BD106" s="1835"/>
      <c r="BE106" s="1835"/>
      <c r="BF106" s="1836"/>
      <c r="BG106" s="42"/>
    </row>
    <row r="107" spans="1:59" ht="9.9499999999999993" customHeight="1" x14ac:dyDescent="0.15">
      <c r="A107" s="1825"/>
      <c r="B107" s="1826"/>
      <c r="C107" s="1826"/>
      <c r="D107" s="1831"/>
      <c r="E107" s="1831"/>
      <c r="F107" s="1831"/>
      <c r="G107" s="1831"/>
      <c r="H107" s="1831"/>
      <c r="I107" s="1831"/>
      <c r="J107" s="1831"/>
      <c r="K107" s="1831"/>
      <c r="L107" s="1832"/>
      <c r="M107" s="1535"/>
      <c r="N107" s="1535"/>
      <c r="O107" s="1535"/>
      <c r="P107" s="1535"/>
      <c r="Q107" s="1535"/>
      <c r="R107" s="1535"/>
      <c r="S107" s="1535"/>
      <c r="T107" s="1535"/>
      <c r="U107" s="1535"/>
      <c r="V107" s="1535"/>
      <c r="W107" s="1535"/>
      <c r="X107" s="1535"/>
      <c r="Y107" s="1535"/>
      <c r="Z107" s="1535"/>
      <c r="AA107" s="1535"/>
      <c r="AB107" s="1535"/>
      <c r="AC107" s="1535"/>
      <c r="AD107" s="1749"/>
      <c r="AE107" s="1749"/>
      <c r="AF107" s="1749"/>
      <c r="AG107" s="1749"/>
      <c r="AH107" s="1749"/>
      <c r="AI107" s="1749"/>
      <c r="AJ107" s="1749"/>
      <c r="AK107" s="1749"/>
      <c r="AL107" s="1749"/>
      <c r="AM107" s="1749"/>
      <c r="AN107" s="1749"/>
      <c r="AO107" s="1750"/>
      <c r="AP107" s="1750"/>
      <c r="AQ107" s="1750"/>
      <c r="AR107" s="1750"/>
      <c r="AS107" s="1750"/>
      <c r="AT107" s="1750"/>
      <c r="AU107" s="1750"/>
      <c r="AV107" s="1750"/>
      <c r="AW107" s="1750"/>
      <c r="AX107" s="1837"/>
      <c r="AY107" s="1837"/>
      <c r="AZ107" s="1837"/>
      <c r="BA107" s="1837"/>
      <c r="BB107" s="1837"/>
      <c r="BC107" s="1837"/>
      <c r="BD107" s="1837"/>
      <c r="BE107" s="1837"/>
      <c r="BF107" s="1838"/>
      <c r="BG107" s="42"/>
    </row>
    <row r="108" spans="1:59" ht="9.9499999999999993" customHeight="1" x14ac:dyDescent="0.15">
      <c r="A108" s="1827"/>
      <c r="B108" s="1828"/>
      <c r="C108" s="1828"/>
      <c r="D108" s="1833"/>
      <c r="E108" s="1833"/>
      <c r="F108" s="1833"/>
      <c r="G108" s="1833"/>
      <c r="H108" s="1833"/>
      <c r="I108" s="1833"/>
      <c r="J108" s="1833"/>
      <c r="K108" s="1833"/>
      <c r="L108" s="1834"/>
      <c r="M108" s="1535"/>
      <c r="N108" s="1535"/>
      <c r="O108" s="1535"/>
      <c r="P108" s="1535"/>
      <c r="Q108" s="1535"/>
      <c r="R108" s="1535"/>
      <c r="S108" s="1535"/>
      <c r="T108" s="1535"/>
      <c r="U108" s="1535"/>
      <c r="V108" s="1535"/>
      <c r="W108" s="1535"/>
      <c r="X108" s="1535"/>
      <c r="Y108" s="1535"/>
      <c r="Z108" s="1535"/>
      <c r="AA108" s="1535"/>
      <c r="AB108" s="1535"/>
      <c r="AC108" s="1535"/>
      <c r="AD108" s="1749"/>
      <c r="AE108" s="1749"/>
      <c r="AF108" s="1749"/>
      <c r="AG108" s="1749"/>
      <c r="AH108" s="1749"/>
      <c r="AI108" s="1749"/>
      <c r="AJ108" s="1749"/>
      <c r="AK108" s="1749"/>
      <c r="AL108" s="1749"/>
      <c r="AM108" s="1749"/>
      <c r="AN108" s="1749"/>
      <c r="AO108" s="1750"/>
      <c r="AP108" s="1750"/>
      <c r="AQ108" s="1750"/>
      <c r="AR108" s="1750"/>
      <c r="AS108" s="1750"/>
      <c r="AT108" s="1750"/>
      <c r="AU108" s="1750"/>
      <c r="AV108" s="1750"/>
      <c r="AW108" s="1750"/>
      <c r="AX108" s="1734" t="s">
        <v>142</v>
      </c>
      <c r="AY108" s="1735"/>
      <c r="AZ108" s="1813" t="str">
        <f>IF(ISBLANK(AX105)," ",IF(AX105=0,"－",ROUNDDOWN(AD105/AX105,1)))</f>
        <v xml:space="preserve"> </v>
      </c>
      <c r="BA108" s="1813"/>
      <c r="BB108" s="1813"/>
      <c r="BC108" s="1813"/>
      <c r="BD108" s="1732" t="s">
        <v>494</v>
      </c>
      <c r="BE108" s="1732"/>
      <c r="BF108" s="1733"/>
      <c r="BG108" s="42"/>
    </row>
    <row r="109" spans="1:59" ht="9.9499999999999993" customHeight="1" x14ac:dyDescent="0.15">
      <c r="A109" s="1824"/>
      <c r="B109" s="465"/>
      <c r="C109" s="465"/>
      <c r="D109" s="637" t="str">
        <f ca="1">IFERROR(VLOOKUP(A109,INDIRECT("機械一覧"),2,FALSE),"")</f>
        <v/>
      </c>
      <c r="E109" s="1829"/>
      <c r="F109" s="1829"/>
      <c r="G109" s="1829"/>
      <c r="H109" s="1829"/>
      <c r="I109" s="1829"/>
      <c r="J109" s="1829"/>
      <c r="K109" s="1829"/>
      <c r="L109" s="1830"/>
      <c r="M109" s="1535"/>
      <c r="N109" s="1535"/>
      <c r="O109" s="1535"/>
      <c r="P109" s="1535"/>
      <c r="Q109" s="1535"/>
      <c r="R109" s="1535"/>
      <c r="S109" s="1535"/>
      <c r="T109" s="1535"/>
      <c r="U109" s="1535"/>
      <c r="V109" s="1535"/>
      <c r="W109" s="1535"/>
      <c r="X109" s="1535"/>
      <c r="Y109" s="1535"/>
      <c r="Z109" s="1535"/>
      <c r="AA109" s="1535"/>
      <c r="AB109" s="1535"/>
      <c r="AC109" s="1535"/>
      <c r="AD109" s="1749"/>
      <c r="AE109" s="1749"/>
      <c r="AF109" s="1749"/>
      <c r="AG109" s="1749"/>
      <c r="AH109" s="1749"/>
      <c r="AI109" s="1749"/>
      <c r="AJ109" s="1749"/>
      <c r="AK109" s="1749"/>
      <c r="AL109" s="1749"/>
      <c r="AM109" s="1749"/>
      <c r="AN109" s="1749"/>
      <c r="AO109" s="1750"/>
      <c r="AP109" s="1750"/>
      <c r="AQ109" s="1750"/>
      <c r="AR109" s="1750"/>
      <c r="AS109" s="1750"/>
      <c r="AT109" s="1750"/>
      <c r="AU109" s="1750"/>
      <c r="AV109" s="1750"/>
      <c r="AW109" s="1750"/>
      <c r="AX109" s="1835"/>
      <c r="AY109" s="1835"/>
      <c r="AZ109" s="1835"/>
      <c r="BA109" s="1835"/>
      <c r="BB109" s="1835"/>
      <c r="BC109" s="1835"/>
      <c r="BD109" s="1835"/>
      <c r="BE109" s="1835"/>
      <c r="BF109" s="1836"/>
      <c r="BG109" s="42"/>
    </row>
    <row r="110" spans="1:59" ht="9.9499999999999993" customHeight="1" x14ac:dyDescent="0.15">
      <c r="A110" s="1825"/>
      <c r="B110" s="1826"/>
      <c r="C110" s="1826"/>
      <c r="D110" s="1831"/>
      <c r="E110" s="1831"/>
      <c r="F110" s="1831"/>
      <c r="G110" s="1831"/>
      <c r="H110" s="1831"/>
      <c r="I110" s="1831"/>
      <c r="J110" s="1831"/>
      <c r="K110" s="1831"/>
      <c r="L110" s="1832"/>
      <c r="M110" s="1535"/>
      <c r="N110" s="1535"/>
      <c r="O110" s="1535"/>
      <c r="P110" s="1535"/>
      <c r="Q110" s="1535"/>
      <c r="R110" s="1535"/>
      <c r="S110" s="1535"/>
      <c r="T110" s="1535"/>
      <c r="U110" s="1535"/>
      <c r="V110" s="1535"/>
      <c r="W110" s="1535"/>
      <c r="X110" s="1535"/>
      <c r="Y110" s="1535"/>
      <c r="Z110" s="1535"/>
      <c r="AA110" s="1535"/>
      <c r="AB110" s="1535"/>
      <c r="AC110" s="1535"/>
      <c r="AD110" s="1749"/>
      <c r="AE110" s="1749"/>
      <c r="AF110" s="1749"/>
      <c r="AG110" s="1749"/>
      <c r="AH110" s="1749"/>
      <c r="AI110" s="1749"/>
      <c r="AJ110" s="1749"/>
      <c r="AK110" s="1749"/>
      <c r="AL110" s="1749"/>
      <c r="AM110" s="1749"/>
      <c r="AN110" s="1749"/>
      <c r="AO110" s="1750"/>
      <c r="AP110" s="1750"/>
      <c r="AQ110" s="1750"/>
      <c r="AR110" s="1750"/>
      <c r="AS110" s="1750"/>
      <c r="AT110" s="1750"/>
      <c r="AU110" s="1750"/>
      <c r="AV110" s="1750"/>
      <c r="AW110" s="1750"/>
      <c r="AX110" s="1835"/>
      <c r="AY110" s="1835"/>
      <c r="AZ110" s="1835"/>
      <c r="BA110" s="1835"/>
      <c r="BB110" s="1835"/>
      <c r="BC110" s="1835"/>
      <c r="BD110" s="1835"/>
      <c r="BE110" s="1835"/>
      <c r="BF110" s="1836"/>
      <c r="BG110" s="42"/>
    </row>
    <row r="111" spans="1:59" ht="9.9499999999999993" customHeight="1" x14ac:dyDescent="0.15">
      <c r="A111" s="1825"/>
      <c r="B111" s="1826"/>
      <c r="C111" s="1826"/>
      <c r="D111" s="1831"/>
      <c r="E111" s="1831"/>
      <c r="F111" s="1831"/>
      <c r="G111" s="1831"/>
      <c r="H111" s="1831"/>
      <c r="I111" s="1831"/>
      <c r="J111" s="1831"/>
      <c r="K111" s="1831"/>
      <c r="L111" s="1832"/>
      <c r="M111" s="1535"/>
      <c r="N111" s="1535"/>
      <c r="O111" s="1535"/>
      <c r="P111" s="1535"/>
      <c r="Q111" s="1535"/>
      <c r="R111" s="1535"/>
      <c r="S111" s="1535"/>
      <c r="T111" s="1535"/>
      <c r="U111" s="1535"/>
      <c r="V111" s="1535"/>
      <c r="W111" s="1535"/>
      <c r="X111" s="1535"/>
      <c r="Y111" s="1535"/>
      <c r="Z111" s="1535"/>
      <c r="AA111" s="1535"/>
      <c r="AB111" s="1535"/>
      <c r="AC111" s="1535"/>
      <c r="AD111" s="1749"/>
      <c r="AE111" s="1749"/>
      <c r="AF111" s="1749"/>
      <c r="AG111" s="1749"/>
      <c r="AH111" s="1749"/>
      <c r="AI111" s="1749"/>
      <c r="AJ111" s="1749"/>
      <c r="AK111" s="1749"/>
      <c r="AL111" s="1749"/>
      <c r="AM111" s="1749"/>
      <c r="AN111" s="1749"/>
      <c r="AO111" s="1750"/>
      <c r="AP111" s="1750"/>
      <c r="AQ111" s="1750"/>
      <c r="AR111" s="1750"/>
      <c r="AS111" s="1750"/>
      <c r="AT111" s="1750"/>
      <c r="AU111" s="1750"/>
      <c r="AV111" s="1750"/>
      <c r="AW111" s="1750"/>
      <c r="AX111" s="1837"/>
      <c r="AY111" s="1837"/>
      <c r="AZ111" s="1837"/>
      <c r="BA111" s="1837"/>
      <c r="BB111" s="1837"/>
      <c r="BC111" s="1837"/>
      <c r="BD111" s="1837"/>
      <c r="BE111" s="1837"/>
      <c r="BF111" s="1838"/>
      <c r="BG111" s="42"/>
    </row>
    <row r="112" spans="1:59" ht="9.9499999999999993" customHeight="1" x14ac:dyDescent="0.15">
      <c r="A112" s="1827"/>
      <c r="B112" s="1828"/>
      <c r="C112" s="1828"/>
      <c r="D112" s="1833"/>
      <c r="E112" s="1833"/>
      <c r="F112" s="1833"/>
      <c r="G112" s="1833"/>
      <c r="H112" s="1833"/>
      <c r="I112" s="1833"/>
      <c r="J112" s="1833"/>
      <c r="K112" s="1833"/>
      <c r="L112" s="1834"/>
      <c r="M112" s="1535"/>
      <c r="N112" s="1535"/>
      <c r="O112" s="1535"/>
      <c r="P112" s="1535"/>
      <c r="Q112" s="1535"/>
      <c r="R112" s="1535"/>
      <c r="S112" s="1535"/>
      <c r="T112" s="1535"/>
      <c r="U112" s="1535"/>
      <c r="V112" s="1535"/>
      <c r="W112" s="1535"/>
      <c r="X112" s="1535"/>
      <c r="Y112" s="1535"/>
      <c r="Z112" s="1535"/>
      <c r="AA112" s="1535"/>
      <c r="AB112" s="1535"/>
      <c r="AC112" s="1535"/>
      <c r="AD112" s="1749"/>
      <c r="AE112" s="1749"/>
      <c r="AF112" s="1749"/>
      <c r="AG112" s="1749"/>
      <c r="AH112" s="1749"/>
      <c r="AI112" s="1749"/>
      <c r="AJ112" s="1749"/>
      <c r="AK112" s="1749"/>
      <c r="AL112" s="1749"/>
      <c r="AM112" s="1749"/>
      <c r="AN112" s="1749"/>
      <c r="AO112" s="1750"/>
      <c r="AP112" s="1750"/>
      <c r="AQ112" s="1750"/>
      <c r="AR112" s="1750"/>
      <c r="AS112" s="1750"/>
      <c r="AT112" s="1750"/>
      <c r="AU112" s="1750"/>
      <c r="AV112" s="1750"/>
      <c r="AW112" s="1750"/>
      <c r="AX112" s="1734" t="s">
        <v>142</v>
      </c>
      <c r="AY112" s="1735"/>
      <c r="AZ112" s="1813" t="str">
        <f>IF(ISBLANK(AX109)," ",IF(AX109=0,"－",ROUNDDOWN(AD109/AX109,1)))</f>
        <v xml:space="preserve"> </v>
      </c>
      <c r="BA112" s="1813"/>
      <c r="BB112" s="1813"/>
      <c r="BC112" s="1813"/>
      <c r="BD112" s="1732" t="s">
        <v>494</v>
      </c>
      <c r="BE112" s="1732"/>
      <c r="BF112" s="1733"/>
      <c r="BG112" s="42"/>
    </row>
    <row r="113" spans="1:59" ht="9.9499999999999993" customHeight="1" x14ac:dyDescent="0.15">
      <c r="A113" s="1824"/>
      <c r="B113" s="465"/>
      <c r="C113" s="465"/>
      <c r="D113" s="637" t="str">
        <f ca="1">IFERROR(VLOOKUP(A113,INDIRECT("機械一覧"),2,FALSE),"")</f>
        <v/>
      </c>
      <c r="E113" s="1829"/>
      <c r="F113" s="1829"/>
      <c r="G113" s="1829"/>
      <c r="H113" s="1829"/>
      <c r="I113" s="1829"/>
      <c r="J113" s="1829"/>
      <c r="K113" s="1829"/>
      <c r="L113" s="1830"/>
      <c r="M113" s="1535"/>
      <c r="N113" s="1535"/>
      <c r="O113" s="1535"/>
      <c r="P113" s="1535"/>
      <c r="Q113" s="1535"/>
      <c r="R113" s="1535"/>
      <c r="S113" s="1535"/>
      <c r="T113" s="1535"/>
      <c r="U113" s="1535"/>
      <c r="V113" s="1535"/>
      <c r="W113" s="1535"/>
      <c r="X113" s="1535"/>
      <c r="Y113" s="1535"/>
      <c r="Z113" s="1535"/>
      <c r="AA113" s="1535"/>
      <c r="AB113" s="1535"/>
      <c r="AC113" s="1535"/>
      <c r="AD113" s="1749"/>
      <c r="AE113" s="1749"/>
      <c r="AF113" s="1749"/>
      <c r="AG113" s="1749"/>
      <c r="AH113" s="1749"/>
      <c r="AI113" s="1749"/>
      <c r="AJ113" s="1749"/>
      <c r="AK113" s="1749"/>
      <c r="AL113" s="1749"/>
      <c r="AM113" s="1749"/>
      <c r="AN113" s="1749"/>
      <c r="AO113" s="1750"/>
      <c r="AP113" s="1750"/>
      <c r="AQ113" s="1750"/>
      <c r="AR113" s="1750"/>
      <c r="AS113" s="1750"/>
      <c r="AT113" s="1750"/>
      <c r="AU113" s="1750"/>
      <c r="AV113" s="1750"/>
      <c r="AW113" s="1750"/>
      <c r="AX113" s="1835"/>
      <c r="AY113" s="1835"/>
      <c r="AZ113" s="1835"/>
      <c r="BA113" s="1835"/>
      <c r="BB113" s="1835"/>
      <c r="BC113" s="1835"/>
      <c r="BD113" s="1835"/>
      <c r="BE113" s="1835"/>
      <c r="BF113" s="1836"/>
      <c r="BG113" s="42"/>
    </row>
    <row r="114" spans="1:59" ht="9.9499999999999993" customHeight="1" x14ac:dyDescent="0.15">
      <c r="A114" s="1825"/>
      <c r="B114" s="1826"/>
      <c r="C114" s="1826"/>
      <c r="D114" s="1831"/>
      <c r="E114" s="1831"/>
      <c r="F114" s="1831"/>
      <c r="G114" s="1831"/>
      <c r="H114" s="1831"/>
      <c r="I114" s="1831"/>
      <c r="J114" s="1831"/>
      <c r="K114" s="1831"/>
      <c r="L114" s="1832"/>
      <c r="M114" s="1535"/>
      <c r="N114" s="1535"/>
      <c r="O114" s="1535"/>
      <c r="P114" s="1535"/>
      <c r="Q114" s="1535"/>
      <c r="R114" s="1535"/>
      <c r="S114" s="1535"/>
      <c r="T114" s="1535"/>
      <c r="U114" s="1535"/>
      <c r="V114" s="1535"/>
      <c r="W114" s="1535"/>
      <c r="X114" s="1535"/>
      <c r="Y114" s="1535"/>
      <c r="Z114" s="1535"/>
      <c r="AA114" s="1535"/>
      <c r="AB114" s="1535"/>
      <c r="AC114" s="1535"/>
      <c r="AD114" s="1749"/>
      <c r="AE114" s="1749"/>
      <c r="AF114" s="1749"/>
      <c r="AG114" s="1749"/>
      <c r="AH114" s="1749"/>
      <c r="AI114" s="1749"/>
      <c r="AJ114" s="1749"/>
      <c r="AK114" s="1749"/>
      <c r="AL114" s="1749"/>
      <c r="AM114" s="1749"/>
      <c r="AN114" s="1749"/>
      <c r="AO114" s="1750"/>
      <c r="AP114" s="1750"/>
      <c r="AQ114" s="1750"/>
      <c r="AR114" s="1750"/>
      <c r="AS114" s="1750"/>
      <c r="AT114" s="1750"/>
      <c r="AU114" s="1750"/>
      <c r="AV114" s="1750"/>
      <c r="AW114" s="1750"/>
      <c r="AX114" s="1835"/>
      <c r="AY114" s="1835"/>
      <c r="AZ114" s="1835"/>
      <c r="BA114" s="1835"/>
      <c r="BB114" s="1835"/>
      <c r="BC114" s="1835"/>
      <c r="BD114" s="1835"/>
      <c r="BE114" s="1835"/>
      <c r="BF114" s="1836"/>
      <c r="BG114" s="42"/>
    </row>
    <row r="115" spans="1:59" ht="9.9499999999999993" customHeight="1" x14ac:dyDescent="0.15">
      <c r="A115" s="1825"/>
      <c r="B115" s="1826"/>
      <c r="C115" s="1826"/>
      <c r="D115" s="1831"/>
      <c r="E115" s="1831"/>
      <c r="F115" s="1831"/>
      <c r="G115" s="1831"/>
      <c r="H115" s="1831"/>
      <c r="I115" s="1831"/>
      <c r="J115" s="1831"/>
      <c r="K115" s="1831"/>
      <c r="L115" s="1832"/>
      <c r="M115" s="1535"/>
      <c r="N115" s="1535"/>
      <c r="O115" s="1535"/>
      <c r="P115" s="1535"/>
      <c r="Q115" s="1535"/>
      <c r="R115" s="1535"/>
      <c r="S115" s="1535"/>
      <c r="T115" s="1535"/>
      <c r="U115" s="1535"/>
      <c r="V115" s="1535"/>
      <c r="W115" s="1535"/>
      <c r="X115" s="1535"/>
      <c r="Y115" s="1535"/>
      <c r="Z115" s="1535"/>
      <c r="AA115" s="1535"/>
      <c r="AB115" s="1535"/>
      <c r="AC115" s="1535"/>
      <c r="AD115" s="1749"/>
      <c r="AE115" s="1749"/>
      <c r="AF115" s="1749"/>
      <c r="AG115" s="1749"/>
      <c r="AH115" s="1749"/>
      <c r="AI115" s="1749"/>
      <c r="AJ115" s="1749"/>
      <c r="AK115" s="1749"/>
      <c r="AL115" s="1749"/>
      <c r="AM115" s="1749"/>
      <c r="AN115" s="1749"/>
      <c r="AO115" s="1750"/>
      <c r="AP115" s="1750"/>
      <c r="AQ115" s="1750"/>
      <c r="AR115" s="1750"/>
      <c r="AS115" s="1750"/>
      <c r="AT115" s="1750"/>
      <c r="AU115" s="1750"/>
      <c r="AV115" s="1750"/>
      <c r="AW115" s="1750"/>
      <c r="AX115" s="1837"/>
      <c r="AY115" s="1837"/>
      <c r="AZ115" s="1837"/>
      <c r="BA115" s="1837"/>
      <c r="BB115" s="1837"/>
      <c r="BC115" s="1837"/>
      <c r="BD115" s="1837"/>
      <c r="BE115" s="1837"/>
      <c r="BF115" s="1838"/>
      <c r="BG115" s="42"/>
    </row>
    <row r="116" spans="1:59" ht="9.9499999999999993" customHeight="1" x14ac:dyDescent="0.15">
      <c r="A116" s="1827"/>
      <c r="B116" s="1828"/>
      <c r="C116" s="1828"/>
      <c r="D116" s="1833"/>
      <c r="E116" s="1833"/>
      <c r="F116" s="1833"/>
      <c r="G116" s="1833"/>
      <c r="H116" s="1833"/>
      <c r="I116" s="1833"/>
      <c r="J116" s="1833"/>
      <c r="K116" s="1833"/>
      <c r="L116" s="1834"/>
      <c r="M116" s="1535"/>
      <c r="N116" s="1535"/>
      <c r="O116" s="1535"/>
      <c r="P116" s="1535"/>
      <c r="Q116" s="1535"/>
      <c r="R116" s="1535"/>
      <c r="S116" s="1535"/>
      <c r="T116" s="1535"/>
      <c r="U116" s="1535"/>
      <c r="V116" s="1535"/>
      <c r="W116" s="1535"/>
      <c r="X116" s="1535"/>
      <c r="Y116" s="1535"/>
      <c r="Z116" s="1535"/>
      <c r="AA116" s="1535"/>
      <c r="AB116" s="1535"/>
      <c r="AC116" s="1535"/>
      <c r="AD116" s="1749"/>
      <c r="AE116" s="1749"/>
      <c r="AF116" s="1749"/>
      <c r="AG116" s="1749"/>
      <c r="AH116" s="1749"/>
      <c r="AI116" s="1749"/>
      <c r="AJ116" s="1749"/>
      <c r="AK116" s="1749"/>
      <c r="AL116" s="1749"/>
      <c r="AM116" s="1749"/>
      <c r="AN116" s="1749"/>
      <c r="AO116" s="1750"/>
      <c r="AP116" s="1750"/>
      <c r="AQ116" s="1750"/>
      <c r="AR116" s="1750"/>
      <c r="AS116" s="1750"/>
      <c r="AT116" s="1750"/>
      <c r="AU116" s="1750"/>
      <c r="AV116" s="1750"/>
      <c r="AW116" s="1750"/>
      <c r="AX116" s="1734" t="s">
        <v>142</v>
      </c>
      <c r="AY116" s="1735"/>
      <c r="AZ116" s="1813" t="str">
        <f>IF(ISBLANK(AX113)," ",IF(AX113=0,"－",ROUNDDOWN(AD113/AX113,1)))</f>
        <v xml:space="preserve"> </v>
      </c>
      <c r="BA116" s="1813"/>
      <c r="BB116" s="1813"/>
      <c r="BC116" s="1813"/>
      <c r="BD116" s="1732" t="s">
        <v>494</v>
      </c>
      <c r="BE116" s="1732"/>
      <c r="BF116" s="1733"/>
      <c r="BG116" s="42"/>
    </row>
    <row r="117" spans="1:59" ht="9.9499999999999993" customHeight="1" x14ac:dyDescent="0.15">
      <c r="A117" s="1824"/>
      <c r="B117" s="465"/>
      <c r="C117" s="465"/>
      <c r="D117" s="637" t="str">
        <f ca="1">IFERROR(VLOOKUP(A117,INDIRECT("機械一覧"),2,FALSE),"")</f>
        <v/>
      </c>
      <c r="E117" s="1829"/>
      <c r="F117" s="1829"/>
      <c r="G117" s="1829"/>
      <c r="H117" s="1829"/>
      <c r="I117" s="1829"/>
      <c r="J117" s="1829"/>
      <c r="K117" s="1829"/>
      <c r="L117" s="1830"/>
      <c r="M117" s="1535"/>
      <c r="N117" s="1535"/>
      <c r="O117" s="1535"/>
      <c r="P117" s="1535"/>
      <c r="Q117" s="1535"/>
      <c r="R117" s="1535"/>
      <c r="S117" s="1535"/>
      <c r="T117" s="1535"/>
      <c r="U117" s="1535"/>
      <c r="V117" s="1535"/>
      <c r="W117" s="1535"/>
      <c r="X117" s="1535"/>
      <c r="Y117" s="1535"/>
      <c r="Z117" s="1535"/>
      <c r="AA117" s="1535"/>
      <c r="AB117" s="1535"/>
      <c r="AC117" s="1535"/>
      <c r="AD117" s="1749"/>
      <c r="AE117" s="1749"/>
      <c r="AF117" s="1749"/>
      <c r="AG117" s="1749"/>
      <c r="AH117" s="1749"/>
      <c r="AI117" s="1749"/>
      <c r="AJ117" s="1749"/>
      <c r="AK117" s="1749"/>
      <c r="AL117" s="1749"/>
      <c r="AM117" s="1749"/>
      <c r="AN117" s="1749"/>
      <c r="AO117" s="1750"/>
      <c r="AP117" s="1750"/>
      <c r="AQ117" s="1750"/>
      <c r="AR117" s="1750"/>
      <c r="AS117" s="1750"/>
      <c r="AT117" s="1750"/>
      <c r="AU117" s="1750"/>
      <c r="AV117" s="1750"/>
      <c r="AW117" s="1750"/>
      <c r="AX117" s="1835"/>
      <c r="AY117" s="1835"/>
      <c r="AZ117" s="1835"/>
      <c r="BA117" s="1835"/>
      <c r="BB117" s="1835"/>
      <c r="BC117" s="1835"/>
      <c r="BD117" s="1835"/>
      <c r="BE117" s="1835"/>
      <c r="BF117" s="1836"/>
      <c r="BG117" s="42"/>
    </row>
    <row r="118" spans="1:59" ht="9.9499999999999993" customHeight="1" x14ac:dyDescent="0.15">
      <c r="A118" s="1825"/>
      <c r="B118" s="1826"/>
      <c r="C118" s="1826"/>
      <c r="D118" s="1831"/>
      <c r="E118" s="1831"/>
      <c r="F118" s="1831"/>
      <c r="G118" s="1831"/>
      <c r="H118" s="1831"/>
      <c r="I118" s="1831"/>
      <c r="J118" s="1831"/>
      <c r="K118" s="1831"/>
      <c r="L118" s="1832"/>
      <c r="M118" s="1535"/>
      <c r="N118" s="1535"/>
      <c r="O118" s="1535"/>
      <c r="P118" s="1535"/>
      <c r="Q118" s="1535"/>
      <c r="R118" s="1535"/>
      <c r="S118" s="1535"/>
      <c r="T118" s="1535"/>
      <c r="U118" s="1535"/>
      <c r="V118" s="1535"/>
      <c r="W118" s="1535"/>
      <c r="X118" s="1535"/>
      <c r="Y118" s="1535"/>
      <c r="Z118" s="1535"/>
      <c r="AA118" s="1535"/>
      <c r="AB118" s="1535"/>
      <c r="AC118" s="1535"/>
      <c r="AD118" s="1749"/>
      <c r="AE118" s="1749"/>
      <c r="AF118" s="1749"/>
      <c r="AG118" s="1749"/>
      <c r="AH118" s="1749"/>
      <c r="AI118" s="1749"/>
      <c r="AJ118" s="1749"/>
      <c r="AK118" s="1749"/>
      <c r="AL118" s="1749"/>
      <c r="AM118" s="1749"/>
      <c r="AN118" s="1749"/>
      <c r="AO118" s="1750"/>
      <c r="AP118" s="1750"/>
      <c r="AQ118" s="1750"/>
      <c r="AR118" s="1750"/>
      <c r="AS118" s="1750"/>
      <c r="AT118" s="1750"/>
      <c r="AU118" s="1750"/>
      <c r="AV118" s="1750"/>
      <c r="AW118" s="1750"/>
      <c r="AX118" s="1835"/>
      <c r="AY118" s="1835"/>
      <c r="AZ118" s="1835"/>
      <c r="BA118" s="1835"/>
      <c r="BB118" s="1835"/>
      <c r="BC118" s="1835"/>
      <c r="BD118" s="1835"/>
      <c r="BE118" s="1835"/>
      <c r="BF118" s="1836"/>
      <c r="BG118" s="42"/>
    </row>
    <row r="119" spans="1:59" ht="9.9499999999999993" customHeight="1" x14ac:dyDescent="0.15">
      <c r="A119" s="1825"/>
      <c r="B119" s="1826"/>
      <c r="C119" s="1826"/>
      <c r="D119" s="1831"/>
      <c r="E119" s="1831"/>
      <c r="F119" s="1831"/>
      <c r="G119" s="1831"/>
      <c r="H119" s="1831"/>
      <c r="I119" s="1831"/>
      <c r="J119" s="1831"/>
      <c r="K119" s="1831"/>
      <c r="L119" s="1832"/>
      <c r="M119" s="1535"/>
      <c r="N119" s="1535"/>
      <c r="O119" s="1535"/>
      <c r="P119" s="1535"/>
      <c r="Q119" s="1535"/>
      <c r="R119" s="1535"/>
      <c r="S119" s="1535"/>
      <c r="T119" s="1535"/>
      <c r="U119" s="1535"/>
      <c r="V119" s="1535"/>
      <c r="W119" s="1535"/>
      <c r="X119" s="1535"/>
      <c r="Y119" s="1535"/>
      <c r="Z119" s="1535"/>
      <c r="AA119" s="1535"/>
      <c r="AB119" s="1535"/>
      <c r="AC119" s="1535"/>
      <c r="AD119" s="1749"/>
      <c r="AE119" s="1749"/>
      <c r="AF119" s="1749"/>
      <c r="AG119" s="1749"/>
      <c r="AH119" s="1749"/>
      <c r="AI119" s="1749"/>
      <c r="AJ119" s="1749"/>
      <c r="AK119" s="1749"/>
      <c r="AL119" s="1749"/>
      <c r="AM119" s="1749"/>
      <c r="AN119" s="1749"/>
      <c r="AO119" s="1750"/>
      <c r="AP119" s="1750"/>
      <c r="AQ119" s="1750"/>
      <c r="AR119" s="1750"/>
      <c r="AS119" s="1750"/>
      <c r="AT119" s="1750"/>
      <c r="AU119" s="1750"/>
      <c r="AV119" s="1750"/>
      <c r="AW119" s="1750"/>
      <c r="AX119" s="1837"/>
      <c r="AY119" s="1837"/>
      <c r="AZ119" s="1837"/>
      <c r="BA119" s="1837"/>
      <c r="BB119" s="1837"/>
      <c r="BC119" s="1837"/>
      <c r="BD119" s="1837"/>
      <c r="BE119" s="1837"/>
      <c r="BF119" s="1838"/>
      <c r="BG119" s="42"/>
    </row>
    <row r="120" spans="1:59" ht="9.9499999999999993" customHeight="1" x14ac:dyDescent="0.15">
      <c r="A120" s="1827"/>
      <c r="B120" s="1828"/>
      <c r="C120" s="1828"/>
      <c r="D120" s="1833"/>
      <c r="E120" s="1833"/>
      <c r="F120" s="1833"/>
      <c r="G120" s="1833"/>
      <c r="H120" s="1833"/>
      <c r="I120" s="1833"/>
      <c r="J120" s="1833"/>
      <c r="K120" s="1833"/>
      <c r="L120" s="1834"/>
      <c r="M120" s="1535"/>
      <c r="N120" s="1535"/>
      <c r="O120" s="1535"/>
      <c r="P120" s="1535"/>
      <c r="Q120" s="1535"/>
      <c r="R120" s="1535"/>
      <c r="S120" s="1535"/>
      <c r="T120" s="1535"/>
      <c r="U120" s="1535"/>
      <c r="V120" s="1535"/>
      <c r="W120" s="1535"/>
      <c r="X120" s="1535"/>
      <c r="Y120" s="1535"/>
      <c r="Z120" s="1535"/>
      <c r="AA120" s="1535"/>
      <c r="AB120" s="1535"/>
      <c r="AC120" s="1535"/>
      <c r="AD120" s="1749"/>
      <c r="AE120" s="1749"/>
      <c r="AF120" s="1749"/>
      <c r="AG120" s="1749"/>
      <c r="AH120" s="1749"/>
      <c r="AI120" s="1749"/>
      <c r="AJ120" s="1749"/>
      <c r="AK120" s="1749"/>
      <c r="AL120" s="1749"/>
      <c r="AM120" s="1749"/>
      <c r="AN120" s="1749"/>
      <c r="AO120" s="1750"/>
      <c r="AP120" s="1750"/>
      <c r="AQ120" s="1750"/>
      <c r="AR120" s="1750"/>
      <c r="AS120" s="1750"/>
      <c r="AT120" s="1750"/>
      <c r="AU120" s="1750"/>
      <c r="AV120" s="1750"/>
      <c r="AW120" s="1750"/>
      <c r="AX120" s="1734" t="s">
        <v>142</v>
      </c>
      <c r="AY120" s="1735"/>
      <c r="AZ120" s="1813" t="str">
        <f>IF(ISBLANK(AX117)," ",IF(AX117=0,"－",ROUNDDOWN(AD117/AX117,1)))</f>
        <v xml:space="preserve"> </v>
      </c>
      <c r="BA120" s="1813"/>
      <c r="BB120" s="1813"/>
      <c r="BC120" s="1813"/>
      <c r="BD120" s="1732" t="s">
        <v>494</v>
      </c>
      <c r="BE120" s="1732"/>
      <c r="BF120" s="1733"/>
      <c r="BG120" s="42"/>
    </row>
    <row r="121" spans="1:59" ht="9.9499999999999993" customHeight="1" x14ac:dyDescent="0.15">
      <c r="A121" s="1824"/>
      <c r="B121" s="465"/>
      <c r="C121" s="465"/>
      <c r="D121" s="637" t="str">
        <f ca="1">IFERROR(VLOOKUP(A121,INDIRECT("機械一覧"),2,FALSE),"")</f>
        <v/>
      </c>
      <c r="E121" s="1829"/>
      <c r="F121" s="1829"/>
      <c r="G121" s="1829"/>
      <c r="H121" s="1829"/>
      <c r="I121" s="1829"/>
      <c r="J121" s="1829"/>
      <c r="K121" s="1829"/>
      <c r="L121" s="1830"/>
      <c r="M121" s="1535"/>
      <c r="N121" s="1535"/>
      <c r="O121" s="1535"/>
      <c r="P121" s="1535"/>
      <c r="Q121" s="1535"/>
      <c r="R121" s="1535"/>
      <c r="S121" s="1535"/>
      <c r="T121" s="1535"/>
      <c r="U121" s="1535"/>
      <c r="V121" s="1535"/>
      <c r="W121" s="1535"/>
      <c r="X121" s="1535"/>
      <c r="Y121" s="1535"/>
      <c r="Z121" s="1535"/>
      <c r="AA121" s="1535"/>
      <c r="AB121" s="1535"/>
      <c r="AC121" s="1535"/>
      <c r="AD121" s="1749"/>
      <c r="AE121" s="1749"/>
      <c r="AF121" s="1749"/>
      <c r="AG121" s="1749"/>
      <c r="AH121" s="1749"/>
      <c r="AI121" s="1749"/>
      <c r="AJ121" s="1749"/>
      <c r="AK121" s="1749"/>
      <c r="AL121" s="1749"/>
      <c r="AM121" s="1749"/>
      <c r="AN121" s="1749"/>
      <c r="AO121" s="1750"/>
      <c r="AP121" s="1750"/>
      <c r="AQ121" s="1750"/>
      <c r="AR121" s="1750"/>
      <c r="AS121" s="1750"/>
      <c r="AT121" s="1750"/>
      <c r="AU121" s="1750"/>
      <c r="AV121" s="1750"/>
      <c r="AW121" s="1750"/>
      <c r="AX121" s="1835"/>
      <c r="AY121" s="1835"/>
      <c r="AZ121" s="1835"/>
      <c r="BA121" s="1835"/>
      <c r="BB121" s="1835"/>
      <c r="BC121" s="1835"/>
      <c r="BD121" s="1835"/>
      <c r="BE121" s="1835"/>
      <c r="BF121" s="1836"/>
      <c r="BG121" s="42"/>
    </row>
    <row r="122" spans="1:59" ht="9.9499999999999993" customHeight="1" x14ac:dyDescent="0.15">
      <c r="A122" s="1825"/>
      <c r="B122" s="1826"/>
      <c r="C122" s="1826"/>
      <c r="D122" s="1831"/>
      <c r="E122" s="1831"/>
      <c r="F122" s="1831"/>
      <c r="G122" s="1831"/>
      <c r="H122" s="1831"/>
      <c r="I122" s="1831"/>
      <c r="J122" s="1831"/>
      <c r="K122" s="1831"/>
      <c r="L122" s="1832"/>
      <c r="M122" s="1535"/>
      <c r="N122" s="1535"/>
      <c r="O122" s="1535"/>
      <c r="P122" s="1535"/>
      <c r="Q122" s="1535"/>
      <c r="R122" s="1535"/>
      <c r="S122" s="1535"/>
      <c r="T122" s="1535"/>
      <c r="U122" s="1535"/>
      <c r="V122" s="1535"/>
      <c r="W122" s="1535"/>
      <c r="X122" s="1535"/>
      <c r="Y122" s="1535"/>
      <c r="Z122" s="1535"/>
      <c r="AA122" s="1535"/>
      <c r="AB122" s="1535"/>
      <c r="AC122" s="1535"/>
      <c r="AD122" s="1749"/>
      <c r="AE122" s="1749"/>
      <c r="AF122" s="1749"/>
      <c r="AG122" s="1749"/>
      <c r="AH122" s="1749"/>
      <c r="AI122" s="1749"/>
      <c r="AJ122" s="1749"/>
      <c r="AK122" s="1749"/>
      <c r="AL122" s="1749"/>
      <c r="AM122" s="1749"/>
      <c r="AN122" s="1749"/>
      <c r="AO122" s="1750"/>
      <c r="AP122" s="1750"/>
      <c r="AQ122" s="1750"/>
      <c r="AR122" s="1750"/>
      <c r="AS122" s="1750"/>
      <c r="AT122" s="1750"/>
      <c r="AU122" s="1750"/>
      <c r="AV122" s="1750"/>
      <c r="AW122" s="1750"/>
      <c r="AX122" s="1835"/>
      <c r="AY122" s="1835"/>
      <c r="AZ122" s="1835"/>
      <c r="BA122" s="1835"/>
      <c r="BB122" s="1835"/>
      <c r="BC122" s="1835"/>
      <c r="BD122" s="1835"/>
      <c r="BE122" s="1835"/>
      <c r="BF122" s="1836"/>
      <c r="BG122" s="42"/>
    </row>
    <row r="123" spans="1:59" ht="9.9499999999999993" customHeight="1" x14ac:dyDescent="0.15">
      <c r="A123" s="1825"/>
      <c r="B123" s="1826"/>
      <c r="C123" s="1826"/>
      <c r="D123" s="1831"/>
      <c r="E123" s="1831"/>
      <c r="F123" s="1831"/>
      <c r="G123" s="1831"/>
      <c r="H123" s="1831"/>
      <c r="I123" s="1831"/>
      <c r="J123" s="1831"/>
      <c r="K123" s="1831"/>
      <c r="L123" s="1832"/>
      <c r="M123" s="1535"/>
      <c r="N123" s="1535"/>
      <c r="O123" s="1535"/>
      <c r="P123" s="1535"/>
      <c r="Q123" s="1535"/>
      <c r="R123" s="1535"/>
      <c r="S123" s="1535"/>
      <c r="T123" s="1535"/>
      <c r="U123" s="1535"/>
      <c r="V123" s="1535"/>
      <c r="W123" s="1535"/>
      <c r="X123" s="1535"/>
      <c r="Y123" s="1535"/>
      <c r="Z123" s="1535"/>
      <c r="AA123" s="1535"/>
      <c r="AB123" s="1535"/>
      <c r="AC123" s="1535"/>
      <c r="AD123" s="1749"/>
      <c r="AE123" s="1749"/>
      <c r="AF123" s="1749"/>
      <c r="AG123" s="1749"/>
      <c r="AH123" s="1749"/>
      <c r="AI123" s="1749"/>
      <c r="AJ123" s="1749"/>
      <c r="AK123" s="1749"/>
      <c r="AL123" s="1749"/>
      <c r="AM123" s="1749"/>
      <c r="AN123" s="1749"/>
      <c r="AO123" s="1750"/>
      <c r="AP123" s="1750"/>
      <c r="AQ123" s="1750"/>
      <c r="AR123" s="1750"/>
      <c r="AS123" s="1750"/>
      <c r="AT123" s="1750"/>
      <c r="AU123" s="1750"/>
      <c r="AV123" s="1750"/>
      <c r="AW123" s="1750"/>
      <c r="AX123" s="1837"/>
      <c r="AY123" s="1837"/>
      <c r="AZ123" s="1837"/>
      <c r="BA123" s="1837"/>
      <c r="BB123" s="1837"/>
      <c r="BC123" s="1837"/>
      <c r="BD123" s="1837"/>
      <c r="BE123" s="1837"/>
      <c r="BF123" s="1838"/>
      <c r="BG123" s="42"/>
    </row>
    <row r="124" spans="1:59" ht="9.9499999999999993" customHeight="1" x14ac:dyDescent="0.15">
      <c r="A124" s="1827"/>
      <c r="B124" s="1828"/>
      <c r="C124" s="1828"/>
      <c r="D124" s="1833"/>
      <c r="E124" s="1833"/>
      <c r="F124" s="1833"/>
      <c r="G124" s="1833"/>
      <c r="H124" s="1833"/>
      <c r="I124" s="1833"/>
      <c r="J124" s="1833"/>
      <c r="K124" s="1833"/>
      <c r="L124" s="1834"/>
      <c r="M124" s="1535"/>
      <c r="N124" s="1535"/>
      <c r="O124" s="1535"/>
      <c r="P124" s="1535"/>
      <c r="Q124" s="1535"/>
      <c r="R124" s="1535"/>
      <c r="S124" s="1535"/>
      <c r="T124" s="1535"/>
      <c r="U124" s="1535"/>
      <c r="V124" s="1535"/>
      <c r="W124" s="1535"/>
      <c r="X124" s="1535"/>
      <c r="Y124" s="1535"/>
      <c r="Z124" s="1535"/>
      <c r="AA124" s="1535"/>
      <c r="AB124" s="1535"/>
      <c r="AC124" s="1535"/>
      <c r="AD124" s="1749"/>
      <c r="AE124" s="1749"/>
      <c r="AF124" s="1749"/>
      <c r="AG124" s="1749"/>
      <c r="AH124" s="1749"/>
      <c r="AI124" s="1749"/>
      <c r="AJ124" s="1749"/>
      <c r="AK124" s="1749"/>
      <c r="AL124" s="1749"/>
      <c r="AM124" s="1749"/>
      <c r="AN124" s="1749"/>
      <c r="AO124" s="1750"/>
      <c r="AP124" s="1750"/>
      <c r="AQ124" s="1750"/>
      <c r="AR124" s="1750"/>
      <c r="AS124" s="1750"/>
      <c r="AT124" s="1750"/>
      <c r="AU124" s="1750"/>
      <c r="AV124" s="1750"/>
      <c r="AW124" s="1750"/>
      <c r="AX124" s="1734" t="s">
        <v>142</v>
      </c>
      <c r="AY124" s="1735"/>
      <c r="AZ124" s="1813" t="str">
        <f>IF(ISBLANK(AX121)," ",IF(AX121=0,"－",ROUNDDOWN(AD121/AX121,1)))</f>
        <v xml:space="preserve"> </v>
      </c>
      <c r="BA124" s="1813"/>
      <c r="BB124" s="1813"/>
      <c r="BC124" s="1813"/>
      <c r="BD124" s="1732" t="s">
        <v>494</v>
      </c>
      <c r="BE124" s="1732"/>
      <c r="BF124" s="1733"/>
      <c r="BG124" s="42"/>
    </row>
    <row r="125" spans="1:59" ht="9.9499999999999993" customHeight="1" x14ac:dyDescent="0.15">
      <c r="A125" s="1824"/>
      <c r="B125" s="465"/>
      <c r="C125" s="465"/>
      <c r="D125" s="637" t="str">
        <f ca="1">IFERROR(VLOOKUP(A125,INDIRECT("機械一覧"),2,FALSE),"")</f>
        <v/>
      </c>
      <c r="E125" s="1829"/>
      <c r="F125" s="1829"/>
      <c r="G125" s="1829"/>
      <c r="H125" s="1829"/>
      <c r="I125" s="1829"/>
      <c r="J125" s="1829"/>
      <c r="K125" s="1829"/>
      <c r="L125" s="1830"/>
      <c r="M125" s="1535"/>
      <c r="N125" s="1535"/>
      <c r="O125" s="1535"/>
      <c r="P125" s="1535"/>
      <c r="Q125" s="1535"/>
      <c r="R125" s="1535"/>
      <c r="S125" s="1535"/>
      <c r="T125" s="1535"/>
      <c r="U125" s="1535"/>
      <c r="V125" s="1535"/>
      <c r="W125" s="1535"/>
      <c r="X125" s="1535"/>
      <c r="Y125" s="1535"/>
      <c r="Z125" s="1535"/>
      <c r="AA125" s="1535"/>
      <c r="AB125" s="1535"/>
      <c r="AC125" s="1535"/>
      <c r="AD125" s="1749"/>
      <c r="AE125" s="1749"/>
      <c r="AF125" s="1749"/>
      <c r="AG125" s="1749"/>
      <c r="AH125" s="1749"/>
      <c r="AI125" s="1749"/>
      <c r="AJ125" s="1749"/>
      <c r="AK125" s="1749"/>
      <c r="AL125" s="1749"/>
      <c r="AM125" s="1749"/>
      <c r="AN125" s="1749"/>
      <c r="AO125" s="1750"/>
      <c r="AP125" s="1750"/>
      <c r="AQ125" s="1750"/>
      <c r="AR125" s="1750"/>
      <c r="AS125" s="1750"/>
      <c r="AT125" s="1750"/>
      <c r="AU125" s="1750"/>
      <c r="AV125" s="1750"/>
      <c r="AW125" s="1750"/>
      <c r="AX125" s="1835"/>
      <c r="AY125" s="1835"/>
      <c r="AZ125" s="1835"/>
      <c r="BA125" s="1835"/>
      <c r="BB125" s="1835"/>
      <c r="BC125" s="1835"/>
      <c r="BD125" s="1835"/>
      <c r="BE125" s="1835"/>
      <c r="BF125" s="1836"/>
      <c r="BG125" s="42"/>
    </row>
    <row r="126" spans="1:59" ht="9.9499999999999993" customHeight="1" x14ac:dyDescent="0.15">
      <c r="A126" s="1825"/>
      <c r="B126" s="1826"/>
      <c r="C126" s="1826"/>
      <c r="D126" s="1831"/>
      <c r="E126" s="1831"/>
      <c r="F126" s="1831"/>
      <c r="G126" s="1831"/>
      <c r="H126" s="1831"/>
      <c r="I126" s="1831"/>
      <c r="J126" s="1831"/>
      <c r="K126" s="1831"/>
      <c r="L126" s="1832"/>
      <c r="M126" s="1535"/>
      <c r="N126" s="1535"/>
      <c r="O126" s="1535"/>
      <c r="P126" s="1535"/>
      <c r="Q126" s="1535"/>
      <c r="R126" s="1535"/>
      <c r="S126" s="1535"/>
      <c r="T126" s="1535"/>
      <c r="U126" s="1535"/>
      <c r="V126" s="1535"/>
      <c r="W126" s="1535"/>
      <c r="X126" s="1535"/>
      <c r="Y126" s="1535"/>
      <c r="Z126" s="1535"/>
      <c r="AA126" s="1535"/>
      <c r="AB126" s="1535"/>
      <c r="AC126" s="1535"/>
      <c r="AD126" s="1749"/>
      <c r="AE126" s="1749"/>
      <c r="AF126" s="1749"/>
      <c r="AG126" s="1749"/>
      <c r="AH126" s="1749"/>
      <c r="AI126" s="1749"/>
      <c r="AJ126" s="1749"/>
      <c r="AK126" s="1749"/>
      <c r="AL126" s="1749"/>
      <c r="AM126" s="1749"/>
      <c r="AN126" s="1749"/>
      <c r="AO126" s="1750"/>
      <c r="AP126" s="1750"/>
      <c r="AQ126" s="1750"/>
      <c r="AR126" s="1750"/>
      <c r="AS126" s="1750"/>
      <c r="AT126" s="1750"/>
      <c r="AU126" s="1750"/>
      <c r="AV126" s="1750"/>
      <c r="AW126" s="1750"/>
      <c r="AX126" s="1835"/>
      <c r="AY126" s="1835"/>
      <c r="AZ126" s="1835"/>
      <c r="BA126" s="1835"/>
      <c r="BB126" s="1835"/>
      <c r="BC126" s="1835"/>
      <c r="BD126" s="1835"/>
      <c r="BE126" s="1835"/>
      <c r="BF126" s="1836"/>
      <c r="BG126" s="42"/>
    </row>
    <row r="127" spans="1:59" ht="9.9499999999999993" customHeight="1" x14ac:dyDescent="0.15">
      <c r="A127" s="1825"/>
      <c r="B127" s="1826"/>
      <c r="C127" s="1826"/>
      <c r="D127" s="1831"/>
      <c r="E127" s="1831"/>
      <c r="F127" s="1831"/>
      <c r="G127" s="1831"/>
      <c r="H127" s="1831"/>
      <c r="I127" s="1831"/>
      <c r="J127" s="1831"/>
      <c r="K127" s="1831"/>
      <c r="L127" s="1832"/>
      <c r="M127" s="1535"/>
      <c r="N127" s="1535"/>
      <c r="O127" s="1535"/>
      <c r="P127" s="1535"/>
      <c r="Q127" s="1535"/>
      <c r="R127" s="1535"/>
      <c r="S127" s="1535"/>
      <c r="T127" s="1535"/>
      <c r="U127" s="1535"/>
      <c r="V127" s="1535"/>
      <c r="W127" s="1535"/>
      <c r="X127" s="1535"/>
      <c r="Y127" s="1535"/>
      <c r="Z127" s="1535"/>
      <c r="AA127" s="1535"/>
      <c r="AB127" s="1535"/>
      <c r="AC127" s="1535"/>
      <c r="AD127" s="1749"/>
      <c r="AE127" s="1749"/>
      <c r="AF127" s="1749"/>
      <c r="AG127" s="1749"/>
      <c r="AH127" s="1749"/>
      <c r="AI127" s="1749"/>
      <c r="AJ127" s="1749"/>
      <c r="AK127" s="1749"/>
      <c r="AL127" s="1749"/>
      <c r="AM127" s="1749"/>
      <c r="AN127" s="1749"/>
      <c r="AO127" s="1750"/>
      <c r="AP127" s="1750"/>
      <c r="AQ127" s="1750"/>
      <c r="AR127" s="1750"/>
      <c r="AS127" s="1750"/>
      <c r="AT127" s="1750"/>
      <c r="AU127" s="1750"/>
      <c r="AV127" s="1750"/>
      <c r="AW127" s="1750"/>
      <c r="AX127" s="1837"/>
      <c r="AY127" s="1837"/>
      <c r="AZ127" s="1837"/>
      <c r="BA127" s="1837"/>
      <c r="BB127" s="1837"/>
      <c r="BC127" s="1837"/>
      <c r="BD127" s="1837"/>
      <c r="BE127" s="1837"/>
      <c r="BF127" s="1838"/>
      <c r="BG127" s="42"/>
    </row>
    <row r="128" spans="1:59" ht="9.9499999999999993" customHeight="1" x14ac:dyDescent="0.15">
      <c r="A128" s="1827"/>
      <c r="B128" s="1828"/>
      <c r="C128" s="1828"/>
      <c r="D128" s="1833"/>
      <c r="E128" s="1833"/>
      <c r="F128" s="1833"/>
      <c r="G128" s="1833"/>
      <c r="H128" s="1833"/>
      <c r="I128" s="1833"/>
      <c r="J128" s="1833"/>
      <c r="K128" s="1833"/>
      <c r="L128" s="1834"/>
      <c r="M128" s="1535"/>
      <c r="N128" s="1535"/>
      <c r="O128" s="1535"/>
      <c r="P128" s="1535"/>
      <c r="Q128" s="1535"/>
      <c r="R128" s="1535"/>
      <c r="S128" s="1535"/>
      <c r="T128" s="1535"/>
      <c r="U128" s="1535"/>
      <c r="V128" s="1535"/>
      <c r="W128" s="1535"/>
      <c r="X128" s="1535"/>
      <c r="Y128" s="1535"/>
      <c r="Z128" s="1535"/>
      <c r="AA128" s="1535"/>
      <c r="AB128" s="1535"/>
      <c r="AC128" s="1535"/>
      <c r="AD128" s="1749"/>
      <c r="AE128" s="1749"/>
      <c r="AF128" s="1749"/>
      <c r="AG128" s="1749"/>
      <c r="AH128" s="1749"/>
      <c r="AI128" s="1749"/>
      <c r="AJ128" s="1749"/>
      <c r="AK128" s="1749"/>
      <c r="AL128" s="1749"/>
      <c r="AM128" s="1749"/>
      <c r="AN128" s="1749"/>
      <c r="AO128" s="1750"/>
      <c r="AP128" s="1750"/>
      <c r="AQ128" s="1750"/>
      <c r="AR128" s="1750"/>
      <c r="AS128" s="1750"/>
      <c r="AT128" s="1750"/>
      <c r="AU128" s="1750"/>
      <c r="AV128" s="1750"/>
      <c r="AW128" s="1750"/>
      <c r="AX128" s="1734" t="s">
        <v>142</v>
      </c>
      <c r="AY128" s="1735"/>
      <c r="AZ128" s="1813" t="str">
        <f>IF(ISBLANK(AX125)," ",IF(AX125=0,"－",ROUNDDOWN(AD125/AX125,1)))</f>
        <v xml:space="preserve"> </v>
      </c>
      <c r="BA128" s="1813"/>
      <c r="BB128" s="1813"/>
      <c r="BC128" s="1813"/>
      <c r="BD128" s="1732" t="s">
        <v>494</v>
      </c>
      <c r="BE128" s="1732"/>
      <c r="BF128" s="1733"/>
      <c r="BG128" s="42"/>
    </row>
    <row r="129" spans="1:59" ht="9.9499999999999993" customHeight="1" x14ac:dyDescent="0.15">
      <c r="A129" s="1824"/>
      <c r="B129" s="465"/>
      <c r="C129" s="465"/>
      <c r="D129" s="637" t="str">
        <f ca="1">IFERROR(VLOOKUP(A129,INDIRECT("機械一覧"),2,FALSE),"")</f>
        <v/>
      </c>
      <c r="E129" s="1829"/>
      <c r="F129" s="1829"/>
      <c r="G129" s="1829"/>
      <c r="H129" s="1829"/>
      <c r="I129" s="1829"/>
      <c r="J129" s="1829"/>
      <c r="K129" s="1829"/>
      <c r="L129" s="1830"/>
      <c r="M129" s="1535"/>
      <c r="N129" s="1535"/>
      <c r="O129" s="1535"/>
      <c r="P129" s="1535"/>
      <c r="Q129" s="1535"/>
      <c r="R129" s="1535"/>
      <c r="S129" s="1535"/>
      <c r="T129" s="1535"/>
      <c r="U129" s="1535"/>
      <c r="V129" s="1535"/>
      <c r="W129" s="1535"/>
      <c r="X129" s="1535"/>
      <c r="Y129" s="1535"/>
      <c r="Z129" s="1535"/>
      <c r="AA129" s="1535"/>
      <c r="AB129" s="1535"/>
      <c r="AC129" s="1535"/>
      <c r="AD129" s="1749"/>
      <c r="AE129" s="1749"/>
      <c r="AF129" s="1749"/>
      <c r="AG129" s="1749"/>
      <c r="AH129" s="1749"/>
      <c r="AI129" s="1749"/>
      <c r="AJ129" s="1749"/>
      <c r="AK129" s="1749"/>
      <c r="AL129" s="1749"/>
      <c r="AM129" s="1749"/>
      <c r="AN129" s="1749"/>
      <c r="AO129" s="1750"/>
      <c r="AP129" s="1750"/>
      <c r="AQ129" s="1750"/>
      <c r="AR129" s="1750"/>
      <c r="AS129" s="1750"/>
      <c r="AT129" s="1750"/>
      <c r="AU129" s="1750"/>
      <c r="AV129" s="1750"/>
      <c r="AW129" s="1750"/>
      <c r="AX129" s="1835"/>
      <c r="AY129" s="1835"/>
      <c r="AZ129" s="1835"/>
      <c r="BA129" s="1835"/>
      <c r="BB129" s="1835"/>
      <c r="BC129" s="1835"/>
      <c r="BD129" s="1835"/>
      <c r="BE129" s="1835"/>
      <c r="BF129" s="1836"/>
      <c r="BG129" s="42"/>
    </row>
    <row r="130" spans="1:59" ht="9.9499999999999993" customHeight="1" x14ac:dyDescent="0.15">
      <c r="A130" s="1825"/>
      <c r="B130" s="1826"/>
      <c r="C130" s="1826"/>
      <c r="D130" s="1831"/>
      <c r="E130" s="1831"/>
      <c r="F130" s="1831"/>
      <c r="G130" s="1831"/>
      <c r="H130" s="1831"/>
      <c r="I130" s="1831"/>
      <c r="J130" s="1831"/>
      <c r="K130" s="1831"/>
      <c r="L130" s="1832"/>
      <c r="M130" s="1535"/>
      <c r="N130" s="1535"/>
      <c r="O130" s="1535"/>
      <c r="P130" s="1535"/>
      <c r="Q130" s="1535"/>
      <c r="R130" s="1535"/>
      <c r="S130" s="1535"/>
      <c r="T130" s="1535"/>
      <c r="U130" s="1535"/>
      <c r="V130" s="1535"/>
      <c r="W130" s="1535"/>
      <c r="X130" s="1535"/>
      <c r="Y130" s="1535"/>
      <c r="Z130" s="1535"/>
      <c r="AA130" s="1535"/>
      <c r="AB130" s="1535"/>
      <c r="AC130" s="1535"/>
      <c r="AD130" s="1749"/>
      <c r="AE130" s="1749"/>
      <c r="AF130" s="1749"/>
      <c r="AG130" s="1749"/>
      <c r="AH130" s="1749"/>
      <c r="AI130" s="1749"/>
      <c r="AJ130" s="1749"/>
      <c r="AK130" s="1749"/>
      <c r="AL130" s="1749"/>
      <c r="AM130" s="1749"/>
      <c r="AN130" s="1749"/>
      <c r="AO130" s="1750"/>
      <c r="AP130" s="1750"/>
      <c r="AQ130" s="1750"/>
      <c r="AR130" s="1750"/>
      <c r="AS130" s="1750"/>
      <c r="AT130" s="1750"/>
      <c r="AU130" s="1750"/>
      <c r="AV130" s="1750"/>
      <c r="AW130" s="1750"/>
      <c r="AX130" s="1835"/>
      <c r="AY130" s="1835"/>
      <c r="AZ130" s="1835"/>
      <c r="BA130" s="1835"/>
      <c r="BB130" s="1835"/>
      <c r="BC130" s="1835"/>
      <c r="BD130" s="1835"/>
      <c r="BE130" s="1835"/>
      <c r="BF130" s="1836"/>
      <c r="BG130" s="42"/>
    </row>
    <row r="131" spans="1:59" ht="9.9499999999999993" customHeight="1" x14ac:dyDescent="0.15">
      <c r="A131" s="1825"/>
      <c r="B131" s="1826"/>
      <c r="C131" s="1826"/>
      <c r="D131" s="1831"/>
      <c r="E131" s="1831"/>
      <c r="F131" s="1831"/>
      <c r="G131" s="1831"/>
      <c r="H131" s="1831"/>
      <c r="I131" s="1831"/>
      <c r="J131" s="1831"/>
      <c r="K131" s="1831"/>
      <c r="L131" s="1832"/>
      <c r="M131" s="1535"/>
      <c r="N131" s="1535"/>
      <c r="O131" s="1535"/>
      <c r="P131" s="1535"/>
      <c r="Q131" s="1535"/>
      <c r="R131" s="1535"/>
      <c r="S131" s="1535"/>
      <c r="T131" s="1535"/>
      <c r="U131" s="1535"/>
      <c r="V131" s="1535"/>
      <c r="W131" s="1535"/>
      <c r="X131" s="1535"/>
      <c r="Y131" s="1535"/>
      <c r="Z131" s="1535"/>
      <c r="AA131" s="1535"/>
      <c r="AB131" s="1535"/>
      <c r="AC131" s="1535"/>
      <c r="AD131" s="1749"/>
      <c r="AE131" s="1749"/>
      <c r="AF131" s="1749"/>
      <c r="AG131" s="1749"/>
      <c r="AH131" s="1749"/>
      <c r="AI131" s="1749"/>
      <c r="AJ131" s="1749"/>
      <c r="AK131" s="1749"/>
      <c r="AL131" s="1749"/>
      <c r="AM131" s="1749"/>
      <c r="AN131" s="1749"/>
      <c r="AO131" s="1750"/>
      <c r="AP131" s="1750"/>
      <c r="AQ131" s="1750"/>
      <c r="AR131" s="1750"/>
      <c r="AS131" s="1750"/>
      <c r="AT131" s="1750"/>
      <c r="AU131" s="1750"/>
      <c r="AV131" s="1750"/>
      <c r="AW131" s="1750"/>
      <c r="AX131" s="1837"/>
      <c r="AY131" s="1837"/>
      <c r="AZ131" s="1837"/>
      <c r="BA131" s="1837"/>
      <c r="BB131" s="1837"/>
      <c r="BC131" s="1837"/>
      <c r="BD131" s="1837"/>
      <c r="BE131" s="1837"/>
      <c r="BF131" s="1838"/>
      <c r="BG131" s="42"/>
    </row>
    <row r="132" spans="1:59" ht="9.9499999999999993" customHeight="1" x14ac:dyDescent="0.15">
      <c r="A132" s="1827"/>
      <c r="B132" s="1828"/>
      <c r="C132" s="1828"/>
      <c r="D132" s="1833"/>
      <c r="E132" s="1833"/>
      <c r="F132" s="1833"/>
      <c r="G132" s="1833"/>
      <c r="H132" s="1833"/>
      <c r="I132" s="1833"/>
      <c r="J132" s="1833"/>
      <c r="K132" s="1833"/>
      <c r="L132" s="1834"/>
      <c r="M132" s="1535"/>
      <c r="N132" s="1535"/>
      <c r="O132" s="1535"/>
      <c r="P132" s="1535"/>
      <c r="Q132" s="1535"/>
      <c r="R132" s="1535"/>
      <c r="S132" s="1535"/>
      <c r="T132" s="1535"/>
      <c r="U132" s="1535"/>
      <c r="V132" s="1535"/>
      <c r="W132" s="1535"/>
      <c r="X132" s="1535"/>
      <c r="Y132" s="1535"/>
      <c r="Z132" s="1535"/>
      <c r="AA132" s="1535"/>
      <c r="AB132" s="1535"/>
      <c r="AC132" s="1535"/>
      <c r="AD132" s="1749"/>
      <c r="AE132" s="1749"/>
      <c r="AF132" s="1749"/>
      <c r="AG132" s="1749"/>
      <c r="AH132" s="1749"/>
      <c r="AI132" s="1749"/>
      <c r="AJ132" s="1749"/>
      <c r="AK132" s="1749"/>
      <c r="AL132" s="1749"/>
      <c r="AM132" s="1749"/>
      <c r="AN132" s="1749"/>
      <c r="AO132" s="1750"/>
      <c r="AP132" s="1750"/>
      <c r="AQ132" s="1750"/>
      <c r="AR132" s="1750"/>
      <c r="AS132" s="1750"/>
      <c r="AT132" s="1750"/>
      <c r="AU132" s="1750"/>
      <c r="AV132" s="1750"/>
      <c r="AW132" s="1750"/>
      <c r="AX132" s="1734" t="s">
        <v>142</v>
      </c>
      <c r="AY132" s="1735"/>
      <c r="AZ132" s="1813" t="str">
        <f>IF(ISBLANK(AX129)," ",IF(AX129=0,"－",ROUNDDOWN(AD129/AX129,1)))</f>
        <v xml:space="preserve"> </v>
      </c>
      <c r="BA132" s="1813"/>
      <c r="BB132" s="1813"/>
      <c r="BC132" s="1813"/>
      <c r="BD132" s="1732" t="s">
        <v>494</v>
      </c>
      <c r="BE132" s="1732"/>
      <c r="BF132" s="1733"/>
      <c r="BG132" s="42"/>
    </row>
    <row r="133" spans="1:59" ht="9.9499999999999993" customHeight="1" x14ac:dyDescent="0.15">
      <c r="A133" s="1824"/>
      <c r="B133" s="465"/>
      <c r="C133" s="465"/>
      <c r="D133" s="637" t="str">
        <f ca="1">IFERROR(VLOOKUP(A133,INDIRECT("機械一覧"),2,FALSE),"")</f>
        <v/>
      </c>
      <c r="E133" s="1829"/>
      <c r="F133" s="1829"/>
      <c r="G133" s="1829"/>
      <c r="H133" s="1829"/>
      <c r="I133" s="1829"/>
      <c r="J133" s="1829"/>
      <c r="K133" s="1829"/>
      <c r="L133" s="1830"/>
      <c r="M133" s="1535"/>
      <c r="N133" s="1535"/>
      <c r="O133" s="1535"/>
      <c r="P133" s="1535"/>
      <c r="Q133" s="1535"/>
      <c r="R133" s="1535"/>
      <c r="S133" s="1535"/>
      <c r="T133" s="1535"/>
      <c r="U133" s="1535"/>
      <c r="V133" s="1535"/>
      <c r="W133" s="1535"/>
      <c r="X133" s="1535"/>
      <c r="Y133" s="1535"/>
      <c r="Z133" s="1535"/>
      <c r="AA133" s="1535"/>
      <c r="AB133" s="1535"/>
      <c r="AC133" s="1535"/>
      <c r="AD133" s="1749"/>
      <c r="AE133" s="1749"/>
      <c r="AF133" s="1749"/>
      <c r="AG133" s="1749"/>
      <c r="AH133" s="1749"/>
      <c r="AI133" s="1749"/>
      <c r="AJ133" s="1749"/>
      <c r="AK133" s="1749"/>
      <c r="AL133" s="1749"/>
      <c r="AM133" s="1749"/>
      <c r="AN133" s="1749"/>
      <c r="AO133" s="1750"/>
      <c r="AP133" s="1750"/>
      <c r="AQ133" s="1750"/>
      <c r="AR133" s="1750"/>
      <c r="AS133" s="1750"/>
      <c r="AT133" s="1750"/>
      <c r="AU133" s="1750"/>
      <c r="AV133" s="1750"/>
      <c r="AW133" s="1750"/>
      <c r="AX133" s="1835"/>
      <c r="AY133" s="1835"/>
      <c r="AZ133" s="1835"/>
      <c r="BA133" s="1835"/>
      <c r="BB133" s="1835"/>
      <c r="BC133" s="1835"/>
      <c r="BD133" s="1835"/>
      <c r="BE133" s="1835"/>
      <c r="BF133" s="1836"/>
      <c r="BG133" s="42"/>
    </row>
    <row r="134" spans="1:59" ht="9.9499999999999993" customHeight="1" x14ac:dyDescent="0.15">
      <c r="A134" s="1825"/>
      <c r="B134" s="1826"/>
      <c r="C134" s="1826"/>
      <c r="D134" s="1831"/>
      <c r="E134" s="1831"/>
      <c r="F134" s="1831"/>
      <c r="G134" s="1831"/>
      <c r="H134" s="1831"/>
      <c r="I134" s="1831"/>
      <c r="J134" s="1831"/>
      <c r="K134" s="1831"/>
      <c r="L134" s="1832"/>
      <c r="M134" s="1535"/>
      <c r="N134" s="1535"/>
      <c r="O134" s="1535"/>
      <c r="P134" s="1535"/>
      <c r="Q134" s="1535"/>
      <c r="R134" s="1535"/>
      <c r="S134" s="1535"/>
      <c r="T134" s="1535"/>
      <c r="U134" s="1535"/>
      <c r="V134" s="1535"/>
      <c r="W134" s="1535"/>
      <c r="X134" s="1535"/>
      <c r="Y134" s="1535"/>
      <c r="Z134" s="1535"/>
      <c r="AA134" s="1535"/>
      <c r="AB134" s="1535"/>
      <c r="AC134" s="1535"/>
      <c r="AD134" s="1749"/>
      <c r="AE134" s="1749"/>
      <c r="AF134" s="1749"/>
      <c r="AG134" s="1749"/>
      <c r="AH134" s="1749"/>
      <c r="AI134" s="1749"/>
      <c r="AJ134" s="1749"/>
      <c r="AK134" s="1749"/>
      <c r="AL134" s="1749"/>
      <c r="AM134" s="1749"/>
      <c r="AN134" s="1749"/>
      <c r="AO134" s="1750"/>
      <c r="AP134" s="1750"/>
      <c r="AQ134" s="1750"/>
      <c r="AR134" s="1750"/>
      <c r="AS134" s="1750"/>
      <c r="AT134" s="1750"/>
      <c r="AU134" s="1750"/>
      <c r="AV134" s="1750"/>
      <c r="AW134" s="1750"/>
      <c r="AX134" s="1835"/>
      <c r="AY134" s="1835"/>
      <c r="AZ134" s="1835"/>
      <c r="BA134" s="1835"/>
      <c r="BB134" s="1835"/>
      <c r="BC134" s="1835"/>
      <c r="BD134" s="1835"/>
      <c r="BE134" s="1835"/>
      <c r="BF134" s="1836"/>
      <c r="BG134" s="42"/>
    </row>
    <row r="135" spans="1:59" ht="9.9499999999999993" customHeight="1" x14ac:dyDescent="0.15">
      <c r="A135" s="1825"/>
      <c r="B135" s="1826"/>
      <c r="C135" s="1826"/>
      <c r="D135" s="1831"/>
      <c r="E135" s="1831"/>
      <c r="F135" s="1831"/>
      <c r="G135" s="1831"/>
      <c r="H135" s="1831"/>
      <c r="I135" s="1831"/>
      <c r="J135" s="1831"/>
      <c r="K135" s="1831"/>
      <c r="L135" s="1832"/>
      <c r="M135" s="1535"/>
      <c r="N135" s="1535"/>
      <c r="O135" s="1535"/>
      <c r="P135" s="1535"/>
      <c r="Q135" s="1535"/>
      <c r="R135" s="1535"/>
      <c r="S135" s="1535"/>
      <c r="T135" s="1535"/>
      <c r="U135" s="1535"/>
      <c r="V135" s="1535"/>
      <c r="W135" s="1535"/>
      <c r="X135" s="1535"/>
      <c r="Y135" s="1535"/>
      <c r="Z135" s="1535"/>
      <c r="AA135" s="1535"/>
      <c r="AB135" s="1535"/>
      <c r="AC135" s="1535"/>
      <c r="AD135" s="1749"/>
      <c r="AE135" s="1749"/>
      <c r="AF135" s="1749"/>
      <c r="AG135" s="1749"/>
      <c r="AH135" s="1749"/>
      <c r="AI135" s="1749"/>
      <c r="AJ135" s="1749"/>
      <c r="AK135" s="1749"/>
      <c r="AL135" s="1749"/>
      <c r="AM135" s="1749"/>
      <c r="AN135" s="1749"/>
      <c r="AO135" s="1750"/>
      <c r="AP135" s="1750"/>
      <c r="AQ135" s="1750"/>
      <c r="AR135" s="1750"/>
      <c r="AS135" s="1750"/>
      <c r="AT135" s="1750"/>
      <c r="AU135" s="1750"/>
      <c r="AV135" s="1750"/>
      <c r="AW135" s="1750"/>
      <c r="AX135" s="1837"/>
      <c r="AY135" s="1837"/>
      <c r="AZ135" s="1837"/>
      <c r="BA135" s="1837"/>
      <c r="BB135" s="1837"/>
      <c r="BC135" s="1837"/>
      <c r="BD135" s="1837"/>
      <c r="BE135" s="1837"/>
      <c r="BF135" s="1838"/>
      <c r="BG135" s="42"/>
    </row>
    <row r="136" spans="1:59" ht="9.9499999999999993" customHeight="1" x14ac:dyDescent="0.15">
      <c r="A136" s="1827"/>
      <c r="B136" s="1828"/>
      <c r="C136" s="1828"/>
      <c r="D136" s="1833"/>
      <c r="E136" s="1833"/>
      <c r="F136" s="1833"/>
      <c r="G136" s="1833"/>
      <c r="H136" s="1833"/>
      <c r="I136" s="1833"/>
      <c r="J136" s="1833"/>
      <c r="K136" s="1833"/>
      <c r="L136" s="1834"/>
      <c r="M136" s="1535"/>
      <c r="N136" s="1535"/>
      <c r="O136" s="1535"/>
      <c r="P136" s="1535"/>
      <c r="Q136" s="1535"/>
      <c r="R136" s="1535"/>
      <c r="S136" s="1535"/>
      <c r="T136" s="1535"/>
      <c r="U136" s="1535"/>
      <c r="V136" s="1535"/>
      <c r="W136" s="1535"/>
      <c r="X136" s="1535"/>
      <c r="Y136" s="1535"/>
      <c r="Z136" s="1535"/>
      <c r="AA136" s="1535"/>
      <c r="AB136" s="1535"/>
      <c r="AC136" s="1535"/>
      <c r="AD136" s="1749"/>
      <c r="AE136" s="1749"/>
      <c r="AF136" s="1749"/>
      <c r="AG136" s="1749"/>
      <c r="AH136" s="1749"/>
      <c r="AI136" s="1749"/>
      <c r="AJ136" s="1749"/>
      <c r="AK136" s="1749"/>
      <c r="AL136" s="1749"/>
      <c r="AM136" s="1749"/>
      <c r="AN136" s="1749"/>
      <c r="AO136" s="1750"/>
      <c r="AP136" s="1750"/>
      <c r="AQ136" s="1750"/>
      <c r="AR136" s="1750"/>
      <c r="AS136" s="1750"/>
      <c r="AT136" s="1750"/>
      <c r="AU136" s="1750"/>
      <c r="AV136" s="1750"/>
      <c r="AW136" s="1750"/>
      <c r="AX136" s="1734" t="s">
        <v>142</v>
      </c>
      <c r="AY136" s="1735"/>
      <c r="AZ136" s="1813" t="str">
        <f>IF(ISBLANK(AX133)," ",IF(AX133=0,"－",ROUNDDOWN(AD133/AX133,1)))</f>
        <v xml:space="preserve"> </v>
      </c>
      <c r="BA136" s="1813"/>
      <c r="BB136" s="1813"/>
      <c r="BC136" s="1813"/>
      <c r="BD136" s="1732" t="s">
        <v>494</v>
      </c>
      <c r="BE136" s="1732"/>
      <c r="BF136" s="1733"/>
      <c r="BG136" s="42"/>
    </row>
    <row r="137" spans="1:59" ht="9.9499999999999993" customHeight="1" x14ac:dyDescent="0.15">
      <c r="A137" s="1824"/>
      <c r="B137" s="465"/>
      <c r="C137" s="465"/>
      <c r="D137" s="637" t="str">
        <f ca="1">IFERROR(VLOOKUP(A137,INDIRECT("機械一覧"),2,FALSE),"")</f>
        <v/>
      </c>
      <c r="E137" s="1829"/>
      <c r="F137" s="1829"/>
      <c r="G137" s="1829"/>
      <c r="H137" s="1829"/>
      <c r="I137" s="1829"/>
      <c r="J137" s="1829"/>
      <c r="K137" s="1829"/>
      <c r="L137" s="1830"/>
      <c r="M137" s="1535"/>
      <c r="N137" s="1535"/>
      <c r="O137" s="1535"/>
      <c r="P137" s="1535"/>
      <c r="Q137" s="1535"/>
      <c r="R137" s="1535"/>
      <c r="S137" s="1535"/>
      <c r="T137" s="1535"/>
      <c r="U137" s="1535"/>
      <c r="V137" s="1535"/>
      <c r="W137" s="1535"/>
      <c r="X137" s="1535"/>
      <c r="Y137" s="1535"/>
      <c r="Z137" s="1535"/>
      <c r="AA137" s="1535"/>
      <c r="AB137" s="1535"/>
      <c r="AC137" s="1535"/>
      <c r="AD137" s="1749"/>
      <c r="AE137" s="1749"/>
      <c r="AF137" s="1749"/>
      <c r="AG137" s="1749"/>
      <c r="AH137" s="1749"/>
      <c r="AI137" s="1749"/>
      <c r="AJ137" s="1749"/>
      <c r="AK137" s="1749"/>
      <c r="AL137" s="1749"/>
      <c r="AM137" s="1749"/>
      <c r="AN137" s="1749"/>
      <c r="AO137" s="1750"/>
      <c r="AP137" s="1750"/>
      <c r="AQ137" s="1750"/>
      <c r="AR137" s="1750"/>
      <c r="AS137" s="1750"/>
      <c r="AT137" s="1750"/>
      <c r="AU137" s="1750"/>
      <c r="AV137" s="1750"/>
      <c r="AW137" s="1750"/>
      <c r="AX137" s="1835"/>
      <c r="AY137" s="1835"/>
      <c r="AZ137" s="1835"/>
      <c r="BA137" s="1835"/>
      <c r="BB137" s="1835"/>
      <c r="BC137" s="1835"/>
      <c r="BD137" s="1835"/>
      <c r="BE137" s="1835"/>
      <c r="BF137" s="1836"/>
      <c r="BG137" s="42"/>
    </row>
    <row r="138" spans="1:59" ht="9.9499999999999993" customHeight="1" x14ac:dyDescent="0.15">
      <c r="A138" s="1825"/>
      <c r="B138" s="1826"/>
      <c r="C138" s="1826"/>
      <c r="D138" s="1831"/>
      <c r="E138" s="1831"/>
      <c r="F138" s="1831"/>
      <c r="G138" s="1831"/>
      <c r="H138" s="1831"/>
      <c r="I138" s="1831"/>
      <c r="J138" s="1831"/>
      <c r="K138" s="1831"/>
      <c r="L138" s="1832"/>
      <c r="M138" s="1535"/>
      <c r="N138" s="1535"/>
      <c r="O138" s="1535"/>
      <c r="P138" s="1535"/>
      <c r="Q138" s="1535"/>
      <c r="R138" s="1535"/>
      <c r="S138" s="1535"/>
      <c r="T138" s="1535"/>
      <c r="U138" s="1535"/>
      <c r="V138" s="1535"/>
      <c r="W138" s="1535"/>
      <c r="X138" s="1535"/>
      <c r="Y138" s="1535"/>
      <c r="Z138" s="1535"/>
      <c r="AA138" s="1535"/>
      <c r="AB138" s="1535"/>
      <c r="AC138" s="1535"/>
      <c r="AD138" s="1749"/>
      <c r="AE138" s="1749"/>
      <c r="AF138" s="1749"/>
      <c r="AG138" s="1749"/>
      <c r="AH138" s="1749"/>
      <c r="AI138" s="1749"/>
      <c r="AJ138" s="1749"/>
      <c r="AK138" s="1749"/>
      <c r="AL138" s="1749"/>
      <c r="AM138" s="1749"/>
      <c r="AN138" s="1749"/>
      <c r="AO138" s="1750"/>
      <c r="AP138" s="1750"/>
      <c r="AQ138" s="1750"/>
      <c r="AR138" s="1750"/>
      <c r="AS138" s="1750"/>
      <c r="AT138" s="1750"/>
      <c r="AU138" s="1750"/>
      <c r="AV138" s="1750"/>
      <c r="AW138" s="1750"/>
      <c r="AX138" s="1835"/>
      <c r="AY138" s="1835"/>
      <c r="AZ138" s="1835"/>
      <c r="BA138" s="1835"/>
      <c r="BB138" s="1835"/>
      <c r="BC138" s="1835"/>
      <c r="BD138" s="1835"/>
      <c r="BE138" s="1835"/>
      <c r="BF138" s="1836"/>
      <c r="BG138" s="42"/>
    </row>
    <row r="139" spans="1:59" ht="9.9499999999999993" customHeight="1" x14ac:dyDescent="0.15">
      <c r="A139" s="1825"/>
      <c r="B139" s="1826"/>
      <c r="C139" s="1826"/>
      <c r="D139" s="1831"/>
      <c r="E139" s="1831"/>
      <c r="F139" s="1831"/>
      <c r="G139" s="1831"/>
      <c r="H139" s="1831"/>
      <c r="I139" s="1831"/>
      <c r="J139" s="1831"/>
      <c r="K139" s="1831"/>
      <c r="L139" s="1832"/>
      <c r="M139" s="1535"/>
      <c r="N139" s="1535"/>
      <c r="O139" s="1535"/>
      <c r="P139" s="1535"/>
      <c r="Q139" s="1535"/>
      <c r="R139" s="1535"/>
      <c r="S139" s="1535"/>
      <c r="T139" s="1535"/>
      <c r="U139" s="1535"/>
      <c r="V139" s="1535"/>
      <c r="W139" s="1535"/>
      <c r="X139" s="1535"/>
      <c r="Y139" s="1535"/>
      <c r="Z139" s="1535"/>
      <c r="AA139" s="1535"/>
      <c r="AB139" s="1535"/>
      <c r="AC139" s="1535"/>
      <c r="AD139" s="1749"/>
      <c r="AE139" s="1749"/>
      <c r="AF139" s="1749"/>
      <c r="AG139" s="1749"/>
      <c r="AH139" s="1749"/>
      <c r="AI139" s="1749"/>
      <c r="AJ139" s="1749"/>
      <c r="AK139" s="1749"/>
      <c r="AL139" s="1749"/>
      <c r="AM139" s="1749"/>
      <c r="AN139" s="1749"/>
      <c r="AO139" s="1750"/>
      <c r="AP139" s="1750"/>
      <c r="AQ139" s="1750"/>
      <c r="AR139" s="1750"/>
      <c r="AS139" s="1750"/>
      <c r="AT139" s="1750"/>
      <c r="AU139" s="1750"/>
      <c r="AV139" s="1750"/>
      <c r="AW139" s="1750"/>
      <c r="AX139" s="1837"/>
      <c r="AY139" s="1837"/>
      <c r="AZ139" s="1837"/>
      <c r="BA139" s="1837"/>
      <c r="BB139" s="1837"/>
      <c r="BC139" s="1837"/>
      <c r="BD139" s="1837"/>
      <c r="BE139" s="1837"/>
      <c r="BF139" s="1838"/>
      <c r="BG139" s="42"/>
    </row>
    <row r="140" spans="1:59" ht="9.9499999999999993" customHeight="1" x14ac:dyDescent="0.15">
      <c r="A140" s="1827"/>
      <c r="B140" s="1828"/>
      <c r="C140" s="1828"/>
      <c r="D140" s="1833"/>
      <c r="E140" s="1833"/>
      <c r="F140" s="1833"/>
      <c r="G140" s="1833"/>
      <c r="H140" s="1833"/>
      <c r="I140" s="1833"/>
      <c r="J140" s="1833"/>
      <c r="K140" s="1833"/>
      <c r="L140" s="1834"/>
      <c r="M140" s="1535"/>
      <c r="N140" s="1535"/>
      <c r="O140" s="1535"/>
      <c r="P140" s="1535"/>
      <c r="Q140" s="1535"/>
      <c r="R140" s="1535"/>
      <c r="S140" s="1535"/>
      <c r="T140" s="1535"/>
      <c r="U140" s="1535"/>
      <c r="V140" s="1535"/>
      <c r="W140" s="1535"/>
      <c r="X140" s="1535"/>
      <c r="Y140" s="1535"/>
      <c r="Z140" s="1535"/>
      <c r="AA140" s="1535"/>
      <c r="AB140" s="1535"/>
      <c r="AC140" s="1535"/>
      <c r="AD140" s="1749"/>
      <c r="AE140" s="1749"/>
      <c r="AF140" s="1749"/>
      <c r="AG140" s="1749"/>
      <c r="AH140" s="1749"/>
      <c r="AI140" s="1749"/>
      <c r="AJ140" s="1749"/>
      <c r="AK140" s="1749"/>
      <c r="AL140" s="1749"/>
      <c r="AM140" s="1749"/>
      <c r="AN140" s="1749"/>
      <c r="AO140" s="1750"/>
      <c r="AP140" s="1750"/>
      <c r="AQ140" s="1750"/>
      <c r="AR140" s="1750"/>
      <c r="AS140" s="1750"/>
      <c r="AT140" s="1750"/>
      <c r="AU140" s="1750"/>
      <c r="AV140" s="1750"/>
      <c r="AW140" s="1750"/>
      <c r="AX140" s="1734" t="s">
        <v>142</v>
      </c>
      <c r="AY140" s="1735"/>
      <c r="AZ140" s="1813" t="str">
        <f>IF(ISBLANK(AX137)," ",IF(AX137=0,"－",ROUNDDOWN(AD137/AX137,1)))</f>
        <v xml:space="preserve"> </v>
      </c>
      <c r="BA140" s="1813"/>
      <c r="BB140" s="1813"/>
      <c r="BC140" s="1813"/>
      <c r="BD140" s="1732" t="s">
        <v>494</v>
      </c>
      <c r="BE140" s="1732"/>
      <c r="BF140" s="1733"/>
      <c r="BG140" s="42"/>
    </row>
    <row r="141" spans="1:59" ht="9.9499999999999993" customHeight="1" x14ac:dyDescent="0.15">
      <c r="A141" s="1824"/>
      <c r="B141" s="465"/>
      <c r="C141" s="465"/>
      <c r="D141" s="637" t="str">
        <f ca="1">IFERROR(VLOOKUP(A141,INDIRECT("機械一覧"),2,FALSE),"")</f>
        <v/>
      </c>
      <c r="E141" s="1829"/>
      <c r="F141" s="1829"/>
      <c r="G141" s="1829"/>
      <c r="H141" s="1829"/>
      <c r="I141" s="1829"/>
      <c r="J141" s="1829"/>
      <c r="K141" s="1829"/>
      <c r="L141" s="1830"/>
      <c r="M141" s="1535"/>
      <c r="N141" s="1535"/>
      <c r="O141" s="1535"/>
      <c r="P141" s="1535"/>
      <c r="Q141" s="1535"/>
      <c r="R141" s="1535"/>
      <c r="S141" s="1535"/>
      <c r="T141" s="1535"/>
      <c r="U141" s="1535"/>
      <c r="V141" s="1535"/>
      <c r="W141" s="1535"/>
      <c r="X141" s="1535"/>
      <c r="Y141" s="1535"/>
      <c r="Z141" s="1535"/>
      <c r="AA141" s="1535"/>
      <c r="AB141" s="1535"/>
      <c r="AC141" s="1535"/>
      <c r="AD141" s="1749"/>
      <c r="AE141" s="1749"/>
      <c r="AF141" s="1749"/>
      <c r="AG141" s="1749"/>
      <c r="AH141" s="1749"/>
      <c r="AI141" s="1749"/>
      <c r="AJ141" s="1749"/>
      <c r="AK141" s="1749"/>
      <c r="AL141" s="1749"/>
      <c r="AM141" s="1749"/>
      <c r="AN141" s="1749"/>
      <c r="AO141" s="1750"/>
      <c r="AP141" s="1750"/>
      <c r="AQ141" s="1750"/>
      <c r="AR141" s="1750"/>
      <c r="AS141" s="1750"/>
      <c r="AT141" s="1750"/>
      <c r="AU141" s="1750"/>
      <c r="AV141" s="1750"/>
      <c r="AW141" s="1750"/>
      <c r="AX141" s="1835"/>
      <c r="AY141" s="1835"/>
      <c r="AZ141" s="1835"/>
      <c r="BA141" s="1835"/>
      <c r="BB141" s="1835"/>
      <c r="BC141" s="1835"/>
      <c r="BD141" s="1835"/>
      <c r="BE141" s="1835"/>
      <c r="BF141" s="1836"/>
      <c r="BG141" s="42"/>
    </row>
    <row r="142" spans="1:59" ht="9.9499999999999993" customHeight="1" x14ac:dyDescent="0.15">
      <c r="A142" s="1825"/>
      <c r="B142" s="1826"/>
      <c r="C142" s="1826"/>
      <c r="D142" s="1831"/>
      <c r="E142" s="1831"/>
      <c r="F142" s="1831"/>
      <c r="G142" s="1831"/>
      <c r="H142" s="1831"/>
      <c r="I142" s="1831"/>
      <c r="J142" s="1831"/>
      <c r="K142" s="1831"/>
      <c r="L142" s="1832"/>
      <c r="M142" s="1535"/>
      <c r="N142" s="1535"/>
      <c r="O142" s="1535"/>
      <c r="P142" s="1535"/>
      <c r="Q142" s="1535"/>
      <c r="R142" s="1535"/>
      <c r="S142" s="1535"/>
      <c r="T142" s="1535"/>
      <c r="U142" s="1535"/>
      <c r="V142" s="1535"/>
      <c r="W142" s="1535"/>
      <c r="X142" s="1535"/>
      <c r="Y142" s="1535"/>
      <c r="Z142" s="1535"/>
      <c r="AA142" s="1535"/>
      <c r="AB142" s="1535"/>
      <c r="AC142" s="1535"/>
      <c r="AD142" s="1749"/>
      <c r="AE142" s="1749"/>
      <c r="AF142" s="1749"/>
      <c r="AG142" s="1749"/>
      <c r="AH142" s="1749"/>
      <c r="AI142" s="1749"/>
      <c r="AJ142" s="1749"/>
      <c r="AK142" s="1749"/>
      <c r="AL142" s="1749"/>
      <c r="AM142" s="1749"/>
      <c r="AN142" s="1749"/>
      <c r="AO142" s="1750"/>
      <c r="AP142" s="1750"/>
      <c r="AQ142" s="1750"/>
      <c r="AR142" s="1750"/>
      <c r="AS142" s="1750"/>
      <c r="AT142" s="1750"/>
      <c r="AU142" s="1750"/>
      <c r="AV142" s="1750"/>
      <c r="AW142" s="1750"/>
      <c r="AX142" s="1835"/>
      <c r="AY142" s="1835"/>
      <c r="AZ142" s="1835"/>
      <c r="BA142" s="1835"/>
      <c r="BB142" s="1835"/>
      <c r="BC142" s="1835"/>
      <c r="BD142" s="1835"/>
      <c r="BE142" s="1835"/>
      <c r="BF142" s="1836"/>
      <c r="BG142" s="42"/>
    </row>
    <row r="143" spans="1:59" ht="9.9499999999999993" customHeight="1" x14ac:dyDescent="0.15">
      <c r="A143" s="1825"/>
      <c r="B143" s="1826"/>
      <c r="C143" s="1826"/>
      <c r="D143" s="1831"/>
      <c r="E143" s="1831"/>
      <c r="F143" s="1831"/>
      <c r="G143" s="1831"/>
      <c r="H143" s="1831"/>
      <c r="I143" s="1831"/>
      <c r="J143" s="1831"/>
      <c r="K143" s="1831"/>
      <c r="L143" s="1832"/>
      <c r="M143" s="1535"/>
      <c r="N143" s="1535"/>
      <c r="O143" s="1535"/>
      <c r="P143" s="1535"/>
      <c r="Q143" s="1535"/>
      <c r="R143" s="1535"/>
      <c r="S143" s="1535"/>
      <c r="T143" s="1535"/>
      <c r="U143" s="1535"/>
      <c r="V143" s="1535"/>
      <c r="W143" s="1535"/>
      <c r="X143" s="1535"/>
      <c r="Y143" s="1535"/>
      <c r="Z143" s="1535"/>
      <c r="AA143" s="1535"/>
      <c r="AB143" s="1535"/>
      <c r="AC143" s="1535"/>
      <c r="AD143" s="1749"/>
      <c r="AE143" s="1749"/>
      <c r="AF143" s="1749"/>
      <c r="AG143" s="1749"/>
      <c r="AH143" s="1749"/>
      <c r="AI143" s="1749"/>
      <c r="AJ143" s="1749"/>
      <c r="AK143" s="1749"/>
      <c r="AL143" s="1749"/>
      <c r="AM143" s="1749"/>
      <c r="AN143" s="1749"/>
      <c r="AO143" s="1750"/>
      <c r="AP143" s="1750"/>
      <c r="AQ143" s="1750"/>
      <c r="AR143" s="1750"/>
      <c r="AS143" s="1750"/>
      <c r="AT143" s="1750"/>
      <c r="AU143" s="1750"/>
      <c r="AV143" s="1750"/>
      <c r="AW143" s="1750"/>
      <c r="AX143" s="1837"/>
      <c r="AY143" s="1837"/>
      <c r="AZ143" s="1837"/>
      <c r="BA143" s="1837"/>
      <c r="BB143" s="1837"/>
      <c r="BC143" s="1837"/>
      <c r="BD143" s="1837"/>
      <c r="BE143" s="1837"/>
      <c r="BF143" s="1838"/>
      <c r="BG143" s="42"/>
    </row>
    <row r="144" spans="1:59" ht="9.9499999999999993" customHeight="1" x14ac:dyDescent="0.15">
      <c r="A144" s="1827"/>
      <c r="B144" s="1828"/>
      <c r="C144" s="1828"/>
      <c r="D144" s="1833"/>
      <c r="E144" s="1833"/>
      <c r="F144" s="1833"/>
      <c r="G144" s="1833"/>
      <c r="H144" s="1833"/>
      <c r="I144" s="1833"/>
      <c r="J144" s="1833"/>
      <c r="K144" s="1833"/>
      <c r="L144" s="1834"/>
      <c r="M144" s="1535"/>
      <c r="N144" s="1535"/>
      <c r="O144" s="1535"/>
      <c r="P144" s="1535"/>
      <c r="Q144" s="1535"/>
      <c r="R144" s="1535"/>
      <c r="S144" s="1535"/>
      <c r="T144" s="1535"/>
      <c r="U144" s="1535"/>
      <c r="V144" s="1535"/>
      <c r="W144" s="1535"/>
      <c r="X144" s="1535"/>
      <c r="Y144" s="1535"/>
      <c r="Z144" s="1535"/>
      <c r="AA144" s="1535"/>
      <c r="AB144" s="1535"/>
      <c r="AC144" s="1535"/>
      <c r="AD144" s="1749"/>
      <c r="AE144" s="1749"/>
      <c r="AF144" s="1749"/>
      <c r="AG144" s="1749"/>
      <c r="AH144" s="1749"/>
      <c r="AI144" s="1749"/>
      <c r="AJ144" s="1749"/>
      <c r="AK144" s="1749"/>
      <c r="AL144" s="1749"/>
      <c r="AM144" s="1749"/>
      <c r="AN144" s="1749"/>
      <c r="AO144" s="1750"/>
      <c r="AP144" s="1750"/>
      <c r="AQ144" s="1750"/>
      <c r="AR144" s="1750"/>
      <c r="AS144" s="1750"/>
      <c r="AT144" s="1750"/>
      <c r="AU144" s="1750"/>
      <c r="AV144" s="1750"/>
      <c r="AW144" s="1750"/>
      <c r="AX144" s="1734" t="s">
        <v>142</v>
      </c>
      <c r="AY144" s="1735"/>
      <c r="AZ144" s="1813" t="str">
        <f>IF(ISBLANK(AX141)," ",IF(AX141=0,"－",ROUNDDOWN(AD141/AX141,1)))</f>
        <v xml:space="preserve"> </v>
      </c>
      <c r="BA144" s="1813"/>
      <c r="BB144" s="1813"/>
      <c r="BC144" s="1813"/>
      <c r="BD144" s="1732" t="s">
        <v>494</v>
      </c>
      <c r="BE144" s="1732"/>
      <c r="BF144" s="1733"/>
      <c r="BG144" s="42"/>
    </row>
    <row r="145" spans="1:59" ht="9.9499999999999993" customHeight="1" x14ac:dyDescent="0.15">
      <c r="A145" s="1824"/>
      <c r="B145" s="465"/>
      <c r="C145" s="465"/>
      <c r="D145" s="637" t="str">
        <f ca="1">IFERROR(VLOOKUP(A145,INDIRECT("機械一覧"),2,FALSE),"")</f>
        <v/>
      </c>
      <c r="E145" s="1829"/>
      <c r="F145" s="1829"/>
      <c r="G145" s="1829"/>
      <c r="H145" s="1829"/>
      <c r="I145" s="1829"/>
      <c r="J145" s="1829"/>
      <c r="K145" s="1829"/>
      <c r="L145" s="1830"/>
      <c r="M145" s="1535"/>
      <c r="N145" s="1535"/>
      <c r="O145" s="1535"/>
      <c r="P145" s="1535"/>
      <c r="Q145" s="1535"/>
      <c r="R145" s="1535"/>
      <c r="S145" s="1535"/>
      <c r="T145" s="1535"/>
      <c r="U145" s="1535"/>
      <c r="V145" s="1535"/>
      <c r="W145" s="1535"/>
      <c r="X145" s="1535"/>
      <c r="Y145" s="1535"/>
      <c r="Z145" s="1535"/>
      <c r="AA145" s="1535"/>
      <c r="AB145" s="1535"/>
      <c r="AC145" s="1535"/>
      <c r="AD145" s="1749"/>
      <c r="AE145" s="1749"/>
      <c r="AF145" s="1749"/>
      <c r="AG145" s="1749"/>
      <c r="AH145" s="1749"/>
      <c r="AI145" s="1749"/>
      <c r="AJ145" s="1749"/>
      <c r="AK145" s="1749"/>
      <c r="AL145" s="1749"/>
      <c r="AM145" s="1749"/>
      <c r="AN145" s="1749"/>
      <c r="AO145" s="1750"/>
      <c r="AP145" s="1750"/>
      <c r="AQ145" s="1750"/>
      <c r="AR145" s="1750"/>
      <c r="AS145" s="1750"/>
      <c r="AT145" s="1750"/>
      <c r="AU145" s="1750"/>
      <c r="AV145" s="1750"/>
      <c r="AW145" s="1750"/>
      <c r="AX145" s="1835"/>
      <c r="AY145" s="1835"/>
      <c r="AZ145" s="1835"/>
      <c r="BA145" s="1835"/>
      <c r="BB145" s="1835"/>
      <c r="BC145" s="1835"/>
      <c r="BD145" s="1835"/>
      <c r="BE145" s="1835"/>
      <c r="BF145" s="1836"/>
      <c r="BG145" s="42"/>
    </row>
    <row r="146" spans="1:59" ht="9.9499999999999993" customHeight="1" x14ac:dyDescent="0.15">
      <c r="A146" s="1825"/>
      <c r="B146" s="1826"/>
      <c r="C146" s="1826"/>
      <c r="D146" s="1831"/>
      <c r="E146" s="1831"/>
      <c r="F146" s="1831"/>
      <c r="G146" s="1831"/>
      <c r="H146" s="1831"/>
      <c r="I146" s="1831"/>
      <c r="J146" s="1831"/>
      <c r="K146" s="1831"/>
      <c r="L146" s="1832"/>
      <c r="M146" s="1535"/>
      <c r="N146" s="1535"/>
      <c r="O146" s="1535"/>
      <c r="P146" s="1535"/>
      <c r="Q146" s="1535"/>
      <c r="R146" s="1535"/>
      <c r="S146" s="1535"/>
      <c r="T146" s="1535"/>
      <c r="U146" s="1535"/>
      <c r="V146" s="1535"/>
      <c r="W146" s="1535"/>
      <c r="X146" s="1535"/>
      <c r="Y146" s="1535"/>
      <c r="Z146" s="1535"/>
      <c r="AA146" s="1535"/>
      <c r="AB146" s="1535"/>
      <c r="AC146" s="1535"/>
      <c r="AD146" s="1749"/>
      <c r="AE146" s="1749"/>
      <c r="AF146" s="1749"/>
      <c r="AG146" s="1749"/>
      <c r="AH146" s="1749"/>
      <c r="AI146" s="1749"/>
      <c r="AJ146" s="1749"/>
      <c r="AK146" s="1749"/>
      <c r="AL146" s="1749"/>
      <c r="AM146" s="1749"/>
      <c r="AN146" s="1749"/>
      <c r="AO146" s="1750"/>
      <c r="AP146" s="1750"/>
      <c r="AQ146" s="1750"/>
      <c r="AR146" s="1750"/>
      <c r="AS146" s="1750"/>
      <c r="AT146" s="1750"/>
      <c r="AU146" s="1750"/>
      <c r="AV146" s="1750"/>
      <c r="AW146" s="1750"/>
      <c r="AX146" s="1835"/>
      <c r="AY146" s="1835"/>
      <c r="AZ146" s="1835"/>
      <c r="BA146" s="1835"/>
      <c r="BB146" s="1835"/>
      <c r="BC146" s="1835"/>
      <c r="BD146" s="1835"/>
      <c r="BE146" s="1835"/>
      <c r="BF146" s="1836"/>
      <c r="BG146" s="42"/>
    </row>
    <row r="147" spans="1:59" ht="9.9499999999999993" customHeight="1" x14ac:dyDescent="0.15">
      <c r="A147" s="1825"/>
      <c r="B147" s="1826"/>
      <c r="C147" s="1826"/>
      <c r="D147" s="1831"/>
      <c r="E147" s="1831"/>
      <c r="F147" s="1831"/>
      <c r="G147" s="1831"/>
      <c r="H147" s="1831"/>
      <c r="I147" s="1831"/>
      <c r="J147" s="1831"/>
      <c r="K147" s="1831"/>
      <c r="L147" s="1832"/>
      <c r="M147" s="1535"/>
      <c r="N147" s="1535"/>
      <c r="O147" s="1535"/>
      <c r="P147" s="1535"/>
      <c r="Q147" s="1535"/>
      <c r="R147" s="1535"/>
      <c r="S147" s="1535"/>
      <c r="T147" s="1535"/>
      <c r="U147" s="1535"/>
      <c r="V147" s="1535"/>
      <c r="W147" s="1535"/>
      <c r="X147" s="1535"/>
      <c r="Y147" s="1535"/>
      <c r="Z147" s="1535"/>
      <c r="AA147" s="1535"/>
      <c r="AB147" s="1535"/>
      <c r="AC147" s="1535"/>
      <c r="AD147" s="1749"/>
      <c r="AE147" s="1749"/>
      <c r="AF147" s="1749"/>
      <c r="AG147" s="1749"/>
      <c r="AH147" s="1749"/>
      <c r="AI147" s="1749"/>
      <c r="AJ147" s="1749"/>
      <c r="AK147" s="1749"/>
      <c r="AL147" s="1749"/>
      <c r="AM147" s="1749"/>
      <c r="AN147" s="1749"/>
      <c r="AO147" s="1750"/>
      <c r="AP147" s="1750"/>
      <c r="AQ147" s="1750"/>
      <c r="AR147" s="1750"/>
      <c r="AS147" s="1750"/>
      <c r="AT147" s="1750"/>
      <c r="AU147" s="1750"/>
      <c r="AV147" s="1750"/>
      <c r="AW147" s="1750"/>
      <c r="AX147" s="1837"/>
      <c r="AY147" s="1837"/>
      <c r="AZ147" s="1837"/>
      <c r="BA147" s="1837"/>
      <c r="BB147" s="1837"/>
      <c r="BC147" s="1837"/>
      <c r="BD147" s="1837"/>
      <c r="BE147" s="1837"/>
      <c r="BF147" s="1838"/>
      <c r="BG147" s="42"/>
    </row>
    <row r="148" spans="1:59" ht="9.9499999999999993" customHeight="1" x14ac:dyDescent="0.15">
      <c r="A148" s="1827"/>
      <c r="B148" s="1828"/>
      <c r="C148" s="1828"/>
      <c r="D148" s="1833"/>
      <c r="E148" s="1833"/>
      <c r="F148" s="1833"/>
      <c r="G148" s="1833"/>
      <c r="H148" s="1833"/>
      <c r="I148" s="1833"/>
      <c r="J148" s="1833"/>
      <c r="K148" s="1833"/>
      <c r="L148" s="1834"/>
      <c r="M148" s="1535"/>
      <c r="N148" s="1535"/>
      <c r="O148" s="1535"/>
      <c r="P148" s="1535"/>
      <c r="Q148" s="1535"/>
      <c r="R148" s="1535"/>
      <c r="S148" s="1535"/>
      <c r="T148" s="1535"/>
      <c r="U148" s="1535"/>
      <c r="V148" s="1535"/>
      <c r="W148" s="1535"/>
      <c r="X148" s="1535"/>
      <c r="Y148" s="1535"/>
      <c r="Z148" s="1535"/>
      <c r="AA148" s="1535"/>
      <c r="AB148" s="1535"/>
      <c r="AC148" s="1535"/>
      <c r="AD148" s="1749"/>
      <c r="AE148" s="1749"/>
      <c r="AF148" s="1749"/>
      <c r="AG148" s="1749"/>
      <c r="AH148" s="1749"/>
      <c r="AI148" s="1749"/>
      <c r="AJ148" s="1749"/>
      <c r="AK148" s="1749"/>
      <c r="AL148" s="1749"/>
      <c r="AM148" s="1749"/>
      <c r="AN148" s="1749"/>
      <c r="AO148" s="1750"/>
      <c r="AP148" s="1750"/>
      <c r="AQ148" s="1750"/>
      <c r="AR148" s="1750"/>
      <c r="AS148" s="1750"/>
      <c r="AT148" s="1750"/>
      <c r="AU148" s="1750"/>
      <c r="AV148" s="1750"/>
      <c r="AW148" s="1750"/>
      <c r="AX148" s="1734" t="s">
        <v>142</v>
      </c>
      <c r="AY148" s="1735"/>
      <c r="AZ148" s="1813" t="str">
        <f>IF(ISBLANK(AX145)," ",IF(AX145=0,"－",ROUNDDOWN(AD145/AX145,1)))</f>
        <v xml:space="preserve"> </v>
      </c>
      <c r="BA148" s="1813"/>
      <c r="BB148" s="1813"/>
      <c r="BC148" s="1813"/>
      <c r="BD148" s="1732" t="s">
        <v>494</v>
      </c>
      <c r="BE148" s="1732"/>
      <c r="BF148" s="1733"/>
      <c r="BG148" s="42"/>
    </row>
    <row r="149" spans="1:59" ht="9.9499999999999993" customHeight="1" x14ac:dyDescent="0.15">
      <c r="A149" s="1824"/>
      <c r="B149" s="465"/>
      <c r="C149" s="465"/>
      <c r="D149" s="637" t="str">
        <f ca="1">IFERROR(VLOOKUP(A149,INDIRECT("機械一覧"),2,FALSE),"")</f>
        <v/>
      </c>
      <c r="E149" s="1829"/>
      <c r="F149" s="1829"/>
      <c r="G149" s="1829"/>
      <c r="H149" s="1829"/>
      <c r="I149" s="1829"/>
      <c r="J149" s="1829"/>
      <c r="K149" s="1829"/>
      <c r="L149" s="1830"/>
      <c r="M149" s="1535"/>
      <c r="N149" s="1535"/>
      <c r="O149" s="1535"/>
      <c r="P149" s="1535"/>
      <c r="Q149" s="1535"/>
      <c r="R149" s="1535"/>
      <c r="S149" s="1535"/>
      <c r="T149" s="1535"/>
      <c r="U149" s="1535"/>
      <c r="V149" s="1535"/>
      <c r="W149" s="1535"/>
      <c r="X149" s="1535"/>
      <c r="Y149" s="1535"/>
      <c r="Z149" s="1535"/>
      <c r="AA149" s="1535"/>
      <c r="AB149" s="1535"/>
      <c r="AC149" s="1535"/>
      <c r="AD149" s="1749"/>
      <c r="AE149" s="1749"/>
      <c r="AF149" s="1749"/>
      <c r="AG149" s="1749"/>
      <c r="AH149" s="1749"/>
      <c r="AI149" s="1749"/>
      <c r="AJ149" s="1749"/>
      <c r="AK149" s="1749"/>
      <c r="AL149" s="1749"/>
      <c r="AM149" s="1749"/>
      <c r="AN149" s="1749"/>
      <c r="AO149" s="1750"/>
      <c r="AP149" s="1750"/>
      <c r="AQ149" s="1750"/>
      <c r="AR149" s="1750"/>
      <c r="AS149" s="1750"/>
      <c r="AT149" s="1750"/>
      <c r="AU149" s="1750"/>
      <c r="AV149" s="1750"/>
      <c r="AW149" s="1750"/>
      <c r="AX149" s="1835"/>
      <c r="AY149" s="1835"/>
      <c r="AZ149" s="1835"/>
      <c r="BA149" s="1835"/>
      <c r="BB149" s="1835"/>
      <c r="BC149" s="1835"/>
      <c r="BD149" s="1835"/>
      <c r="BE149" s="1835"/>
      <c r="BF149" s="1836"/>
      <c r="BG149" s="42"/>
    </row>
    <row r="150" spans="1:59" ht="9.9499999999999993" customHeight="1" x14ac:dyDescent="0.15">
      <c r="A150" s="1825"/>
      <c r="B150" s="1826"/>
      <c r="C150" s="1826"/>
      <c r="D150" s="1831"/>
      <c r="E150" s="1831"/>
      <c r="F150" s="1831"/>
      <c r="G150" s="1831"/>
      <c r="H150" s="1831"/>
      <c r="I150" s="1831"/>
      <c r="J150" s="1831"/>
      <c r="K150" s="1831"/>
      <c r="L150" s="1832"/>
      <c r="M150" s="1535"/>
      <c r="N150" s="1535"/>
      <c r="O150" s="1535"/>
      <c r="P150" s="1535"/>
      <c r="Q150" s="1535"/>
      <c r="R150" s="1535"/>
      <c r="S150" s="1535"/>
      <c r="T150" s="1535"/>
      <c r="U150" s="1535"/>
      <c r="V150" s="1535"/>
      <c r="W150" s="1535"/>
      <c r="X150" s="1535"/>
      <c r="Y150" s="1535"/>
      <c r="Z150" s="1535"/>
      <c r="AA150" s="1535"/>
      <c r="AB150" s="1535"/>
      <c r="AC150" s="1535"/>
      <c r="AD150" s="1749"/>
      <c r="AE150" s="1749"/>
      <c r="AF150" s="1749"/>
      <c r="AG150" s="1749"/>
      <c r="AH150" s="1749"/>
      <c r="AI150" s="1749"/>
      <c r="AJ150" s="1749"/>
      <c r="AK150" s="1749"/>
      <c r="AL150" s="1749"/>
      <c r="AM150" s="1749"/>
      <c r="AN150" s="1749"/>
      <c r="AO150" s="1750"/>
      <c r="AP150" s="1750"/>
      <c r="AQ150" s="1750"/>
      <c r="AR150" s="1750"/>
      <c r="AS150" s="1750"/>
      <c r="AT150" s="1750"/>
      <c r="AU150" s="1750"/>
      <c r="AV150" s="1750"/>
      <c r="AW150" s="1750"/>
      <c r="AX150" s="1835"/>
      <c r="AY150" s="1835"/>
      <c r="AZ150" s="1835"/>
      <c r="BA150" s="1835"/>
      <c r="BB150" s="1835"/>
      <c r="BC150" s="1835"/>
      <c r="BD150" s="1835"/>
      <c r="BE150" s="1835"/>
      <c r="BF150" s="1836"/>
      <c r="BG150" s="42"/>
    </row>
    <row r="151" spans="1:59" ht="9.9499999999999993" customHeight="1" x14ac:dyDescent="0.15">
      <c r="A151" s="1825"/>
      <c r="B151" s="1826"/>
      <c r="C151" s="1826"/>
      <c r="D151" s="1831"/>
      <c r="E151" s="1831"/>
      <c r="F151" s="1831"/>
      <c r="G151" s="1831"/>
      <c r="H151" s="1831"/>
      <c r="I151" s="1831"/>
      <c r="J151" s="1831"/>
      <c r="K151" s="1831"/>
      <c r="L151" s="1832"/>
      <c r="M151" s="1535"/>
      <c r="N151" s="1535"/>
      <c r="O151" s="1535"/>
      <c r="P151" s="1535"/>
      <c r="Q151" s="1535"/>
      <c r="R151" s="1535"/>
      <c r="S151" s="1535"/>
      <c r="T151" s="1535"/>
      <c r="U151" s="1535"/>
      <c r="V151" s="1535"/>
      <c r="W151" s="1535"/>
      <c r="X151" s="1535"/>
      <c r="Y151" s="1535"/>
      <c r="Z151" s="1535"/>
      <c r="AA151" s="1535"/>
      <c r="AB151" s="1535"/>
      <c r="AC151" s="1535"/>
      <c r="AD151" s="1749"/>
      <c r="AE151" s="1749"/>
      <c r="AF151" s="1749"/>
      <c r="AG151" s="1749"/>
      <c r="AH151" s="1749"/>
      <c r="AI151" s="1749"/>
      <c r="AJ151" s="1749"/>
      <c r="AK151" s="1749"/>
      <c r="AL151" s="1749"/>
      <c r="AM151" s="1749"/>
      <c r="AN151" s="1749"/>
      <c r="AO151" s="1750"/>
      <c r="AP151" s="1750"/>
      <c r="AQ151" s="1750"/>
      <c r="AR151" s="1750"/>
      <c r="AS151" s="1750"/>
      <c r="AT151" s="1750"/>
      <c r="AU151" s="1750"/>
      <c r="AV151" s="1750"/>
      <c r="AW151" s="1750"/>
      <c r="AX151" s="1837"/>
      <c r="AY151" s="1837"/>
      <c r="AZ151" s="1837"/>
      <c r="BA151" s="1837"/>
      <c r="BB151" s="1837"/>
      <c r="BC151" s="1837"/>
      <c r="BD151" s="1837"/>
      <c r="BE151" s="1837"/>
      <c r="BF151" s="1838"/>
      <c r="BG151" s="42"/>
    </row>
    <row r="152" spans="1:59" ht="9.9499999999999993" customHeight="1" x14ac:dyDescent="0.15">
      <c r="A152" s="1827"/>
      <c r="B152" s="1828"/>
      <c r="C152" s="1828"/>
      <c r="D152" s="1833"/>
      <c r="E152" s="1833"/>
      <c r="F152" s="1833"/>
      <c r="G152" s="1833"/>
      <c r="H152" s="1833"/>
      <c r="I152" s="1833"/>
      <c r="J152" s="1833"/>
      <c r="K152" s="1833"/>
      <c r="L152" s="1834"/>
      <c r="M152" s="1535"/>
      <c r="N152" s="1535"/>
      <c r="O152" s="1535"/>
      <c r="P152" s="1535"/>
      <c r="Q152" s="1535"/>
      <c r="R152" s="1535"/>
      <c r="S152" s="1535"/>
      <c r="T152" s="1535"/>
      <c r="U152" s="1535"/>
      <c r="V152" s="1535"/>
      <c r="W152" s="1535"/>
      <c r="X152" s="1535"/>
      <c r="Y152" s="1535"/>
      <c r="Z152" s="1535"/>
      <c r="AA152" s="1535"/>
      <c r="AB152" s="1535"/>
      <c r="AC152" s="1535"/>
      <c r="AD152" s="1749"/>
      <c r="AE152" s="1749"/>
      <c r="AF152" s="1749"/>
      <c r="AG152" s="1749"/>
      <c r="AH152" s="1749"/>
      <c r="AI152" s="1749"/>
      <c r="AJ152" s="1749"/>
      <c r="AK152" s="1749"/>
      <c r="AL152" s="1749"/>
      <c r="AM152" s="1749"/>
      <c r="AN152" s="1749"/>
      <c r="AO152" s="1750"/>
      <c r="AP152" s="1750"/>
      <c r="AQ152" s="1750"/>
      <c r="AR152" s="1750"/>
      <c r="AS152" s="1750"/>
      <c r="AT152" s="1750"/>
      <c r="AU152" s="1750"/>
      <c r="AV152" s="1750"/>
      <c r="AW152" s="1750"/>
      <c r="AX152" s="1734" t="s">
        <v>142</v>
      </c>
      <c r="AY152" s="1735"/>
      <c r="AZ152" s="1813" t="str">
        <f>IF(ISBLANK(AX149)," ",IF(AX149=0,"－",ROUNDDOWN(AD149/AX149,1)))</f>
        <v xml:space="preserve"> </v>
      </c>
      <c r="BA152" s="1813"/>
      <c r="BB152" s="1813"/>
      <c r="BC152" s="1813"/>
      <c r="BD152" s="1732" t="s">
        <v>494</v>
      </c>
      <c r="BE152" s="1732"/>
      <c r="BF152" s="1733"/>
      <c r="BG152" s="42"/>
    </row>
    <row r="153" spans="1:59" ht="9.9499999999999993" customHeight="1" x14ac:dyDescent="0.15">
      <c r="A153" s="1824"/>
      <c r="B153" s="465"/>
      <c r="C153" s="465"/>
      <c r="D153" s="637" t="str">
        <f ca="1">IFERROR(VLOOKUP(A153,INDIRECT("機械一覧"),2,FALSE),"")</f>
        <v/>
      </c>
      <c r="E153" s="1829"/>
      <c r="F153" s="1829"/>
      <c r="G153" s="1829"/>
      <c r="H153" s="1829"/>
      <c r="I153" s="1829"/>
      <c r="J153" s="1829"/>
      <c r="K153" s="1829"/>
      <c r="L153" s="1830"/>
      <c r="M153" s="1535"/>
      <c r="N153" s="1535"/>
      <c r="O153" s="1535"/>
      <c r="P153" s="1535"/>
      <c r="Q153" s="1535"/>
      <c r="R153" s="1535"/>
      <c r="S153" s="1535"/>
      <c r="T153" s="1535"/>
      <c r="U153" s="1535"/>
      <c r="V153" s="1535"/>
      <c r="W153" s="1535"/>
      <c r="X153" s="1535"/>
      <c r="Y153" s="1535"/>
      <c r="Z153" s="1535"/>
      <c r="AA153" s="1535"/>
      <c r="AB153" s="1535"/>
      <c r="AC153" s="1535"/>
      <c r="AD153" s="1749"/>
      <c r="AE153" s="1749"/>
      <c r="AF153" s="1749"/>
      <c r="AG153" s="1749"/>
      <c r="AH153" s="1749"/>
      <c r="AI153" s="1749"/>
      <c r="AJ153" s="1749"/>
      <c r="AK153" s="1749"/>
      <c r="AL153" s="1749"/>
      <c r="AM153" s="1749"/>
      <c r="AN153" s="1749"/>
      <c r="AO153" s="1750"/>
      <c r="AP153" s="1750"/>
      <c r="AQ153" s="1750"/>
      <c r="AR153" s="1750"/>
      <c r="AS153" s="1750"/>
      <c r="AT153" s="1750"/>
      <c r="AU153" s="1750"/>
      <c r="AV153" s="1750"/>
      <c r="AW153" s="1750"/>
      <c r="AX153" s="1835"/>
      <c r="AY153" s="1835"/>
      <c r="AZ153" s="1835"/>
      <c r="BA153" s="1835"/>
      <c r="BB153" s="1835"/>
      <c r="BC153" s="1835"/>
      <c r="BD153" s="1835"/>
      <c r="BE153" s="1835"/>
      <c r="BF153" s="1836"/>
      <c r="BG153" s="42"/>
    </row>
    <row r="154" spans="1:59" ht="9.9499999999999993" customHeight="1" x14ac:dyDescent="0.15">
      <c r="A154" s="1825"/>
      <c r="B154" s="1826"/>
      <c r="C154" s="1826"/>
      <c r="D154" s="1831"/>
      <c r="E154" s="1831"/>
      <c r="F154" s="1831"/>
      <c r="G154" s="1831"/>
      <c r="H154" s="1831"/>
      <c r="I154" s="1831"/>
      <c r="J154" s="1831"/>
      <c r="K154" s="1831"/>
      <c r="L154" s="1832"/>
      <c r="M154" s="1535"/>
      <c r="N154" s="1535"/>
      <c r="O154" s="1535"/>
      <c r="P154" s="1535"/>
      <c r="Q154" s="1535"/>
      <c r="R154" s="1535"/>
      <c r="S154" s="1535"/>
      <c r="T154" s="1535"/>
      <c r="U154" s="1535"/>
      <c r="V154" s="1535"/>
      <c r="W154" s="1535"/>
      <c r="X154" s="1535"/>
      <c r="Y154" s="1535"/>
      <c r="Z154" s="1535"/>
      <c r="AA154" s="1535"/>
      <c r="AB154" s="1535"/>
      <c r="AC154" s="1535"/>
      <c r="AD154" s="1749"/>
      <c r="AE154" s="1749"/>
      <c r="AF154" s="1749"/>
      <c r="AG154" s="1749"/>
      <c r="AH154" s="1749"/>
      <c r="AI154" s="1749"/>
      <c r="AJ154" s="1749"/>
      <c r="AK154" s="1749"/>
      <c r="AL154" s="1749"/>
      <c r="AM154" s="1749"/>
      <c r="AN154" s="1749"/>
      <c r="AO154" s="1750"/>
      <c r="AP154" s="1750"/>
      <c r="AQ154" s="1750"/>
      <c r="AR154" s="1750"/>
      <c r="AS154" s="1750"/>
      <c r="AT154" s="1750"/>
      <c r="AU154" s="1750"/>
      <c r="AV154" s="1750"/>
      <c r="AW154" s="1750"/>
      <c r="AX154" s="1835"/>
      <c r="AY154" s="1835"/>
      <c r="AZ154" s="1835"/>
      <c r="BA154" s="1835"/>
      <c r="BB154" s="1835"/>
      <c r="BC154" s="1835"/>
      <c r="BD154" s="1835"/>
      <c r="BE154" s="1835"/>
      <c r="BF154" s="1836"/>
      <c r="BG154" s="42"/>
    </row>
    <row r="155" spans="1:59" ht="9.9499999999999993" customHeight="1" x14ac:dyDescent="0.15">
      <c r="A155" s="1825"/>
      <c r="B155" s="1826"/>
      <c r="C155" s="1826"/>
      <c r="D155" s="1831"/>
      <c r="E155" s="1831"/>
      <c r="F155" s="1831"/>
      <c r="G155" s="1831"/>
      <c r="H155" s="1831"/>
      <c r="I155" s="1831"/>
      <c r="J155" s="1831"/>
      <c r="K155" s="1831"/>
      <c r="L155" s="1832"/>
      <c r="M155" s="1535"/>
      <c r="N155" s="1535"/>
      <c r="O155" s="1535"/>
      <c r="P155" s="1535"/>
      <c r="Q155" s="1535"/>
      <c r="R155" s="1535"/>
      <c r="S155" s="1535"/>
      <c r="T155" s="1535"/>
      <c r="U155" s="1535"/>
      <c r="V155" s="1535"/>
      <c r="W155" s="1535"/>
      <c r="X155" s="1535"/>
      <c r="Y155" s="1535"/>
      <c r="Z155" s="1535"/>
      <c r="AA155" s="1535"/>
      <c r="AB155" s="1535"/>
      <c r="AC155" s="1535"/>
      <c r="AD155" s="1749"/>
      <c r="AE155" s="1749"/>
      <c r="AF155" s="1749"/>
      <c r="AG155" s="1749"/>
      <c r="AH155" s="1749"/>
      <c r="AI155" s="1749"/>
      <c r="AJ155" s="1749"/>
      <c r="AK155" s="1749"/>
      <c r="AL155" s="1749"/>
      <c r="AM155" s="1749"/>
      <c r="AN155" s="1749"/>
      <c r="AO155" s="1750"/>
      <c r="AP155" s="1750"/>
      <c r="AQ155" s="1750"/>
      <c r="AR155" s="1750"/>
      <c r="AS155" s="1750"/>
      <c r="AT155" s="1750"/>
      <c r="AU155" s="1750"/>
      <c r="AV155" s="1750"/>
      <c r="AW155" s="1750"/>
      <c r="AX155" s="1837"/>
      <c r="AY155" s="1837"/>
      <c r="AZ155" s="1837"/>
      <c r="BA155" s="1837"/>
      <c r="BB155" s="1837"/>
      <c r="BC155" s="1837"/>
      <c r="BD155" s="1837"/>
      <c r="BE155" s="1837"/>
      <c r="BF155" s="1838"/>
      <c r="BG155" s="42"/>
    </row>
    <row r="156" spans="1:59" ht="9.9499999999999993" customHeight="1" x14ac:dyDescent="0.15">
      <c r="A156" s="1827"/>
      <c r="B156" s="1828"/>
      <c r="C156" s="1828"/>
      <c r="D156" s="1833"/>
      <c r="E156" s="1833"/>
      <c r="F156" s="1833"/>
      <c r="G156" s="1833"/>
      <c r="H156" s="1833"/>
      <c r="I156" s="1833"/>
      <c r="J156" s="1833"/>
      <c r="K156" s="1833"/>
      <c r="L156" s="1834"/>
      <c r="M156" s="1535"/>
      <c r="N156" s="1535"/>
      <c r="O156" s="1535"/>
      <c r="P156" s="1535"/>
      <c r="Q156" s="1535"/>
      <c r="R156" s="1535"/>
      <c r="S156" s="1535"/>
      <c r="T156" s="1535"/>
      <c r="U156" s="1535"/>
      <c r="V156" s="1535"/>
      <c r="W156" s="1535"/>
      <c r="X156" s="1535"/>
      <c r="Y156" s="1535"/>
      <c r="Z156" s="1535"/>
      <c r="AA156" s="1535"/>
      <c r="AB156" s="1535"/>
      <c r="AC156" s="1535"/>
      <c r="AD156" s="1749"/>
      <c r="AE156" s="1749"/>
      <c r="AF156" s="1749"/>
      <c r="AG156" s="1749"/>
      <c r="AH156" s="1749"/>
      <c r="AI156" s="1749"/>
      <c r="AJ156" s="1749"/>
      <c r="AK156" s="1749"/>
      <c r="AL156" s="1749"/>
      <c r="AM156" s="1749"/>
      <c r="AN156" s="1749"/>
      <c r="AO156" s="1750"/>
      <c r="AP156" s="1750"/>
      <c r="AQ156" s="1750"/>
      <c r="AR156" s="1750"/>
      <c r="AS156" s="1750"/>
      <c r="AT156" s="1750"/>
      <c r="AU156" s="1750"/>
      <c r="AV156" s="1750"/>
      <c r="AW156" s="1750"/>
      <c r="AX156" s="1734" t="s">
        <v>142</v>
      </c>
      <c r="AY156" s="1735"/>
      <c r="AZ156" s="1813" t="str">
        <f>IF(ISBLANK(AX153)," ",IF(AX153=0,"－",ROUNDDOWN(AD153/AX153,1)))</f>
        <v xml:space="preserve"> </v>
      </c>
      <c r="BA156" s="1813"/>
      <c r="BB156" s="1813"/>
      <c r="BC156" s="1813"/>
      <c r="BD156" s="1732" t="s">
        <v>494</v>
      </c>
      <c r="BE156" s="1732"/>
      <c r="BF156" s="1733"/>
      <c r="BG156" s="42"/>
    </row>
    <row r="157" spans="1:59" ht="9.9499999999999993" customHeight="1" x14ac:dyDescent="0.15">
      <c r="A157" s="1824"/>
      <c r="B157" s="465"/>
      <c r="C157" s="465"/>
      <c r="D157" s="637" t="str">
        <f ca="1">IFERROR(VLOOKUP(A157,INDIRECT("機械一覧"),2,FALSE),"")</f>
        <v/>
      </c>
      <c r="E157" s="1829"/>
      <c r="F157" s="1829"/>
      <c r="G157" s="1829"/>
      <c r="H157" s="1829"/>
      <c r="I157" s="1829"/>
      <c r="J157" s="1829"/>
      <c r="K157" s="1829"/>
      <c r="L157" s="1830"/>
      <c r="M157" s="1535"/>
      <c r="N157" s="1535"/>
      <c r="O157" s="1535"/>
      <c r="P157" s="1535"/>
      <c r="Q157" s="1535"/>
      <c r="R157" s="1535"/>
      <c r="S157" s="1535"/>
      <c r="T157" s="1535"/>
      <c r="U157" s="1535"/>
      <c r="V157" s="1535"/>
      <c r="W157" s="1535"/>
      <c r="X157" s="1535"/>
      <c r="Y157" s="1535"/>
      <c r="Z157" s="1535"/>
      <c r="AA157" s="1535"/>
      <c r="AB157" s="1535"/>
      <c r="AC157" s="1535"/>
      <c r="AD157" s="1749"/>
      <c r="AE157" s="1749"/>
      <c r="AF157" s="1749"/>
      <c r="AG157" s="1749"/>
      <c r="AH157" s="1749"/>
      <c r="AI157" s="1749"/>
      <c r="AJ157" s="1749"/>
      <c r="AK157" s="1749"/>
      <c r="AL157" s="1749"/>
      <c r="AM157" s="1749"/>
      <c r="AN157" s="1749"/>
      <c r="AO157" s="1750"/>
      <c r="AP157" s="1750"/>
      <c r="AQ157" s="1750"/>
      <c r="AR157" s="1750"/>
      <c r="AS157" s="1750"/>
      <c r="AT157" s="1750"/>
      <c r="AU157" s="1750"/>
      <c r="AV157" s="1750"/>
      <c r="AW157" s="1750"/>
      <c r="AX157" s="1835"/>
      <c r="AY157" s="1835"/>
      <c r="AZ157" s="1835"/>
      <c r="BA157" s="1835"/>
      <c r="BB157" s="1835"/>
      <c r="BC157" s="1835"/>
      <c r="BD157" s="1835"/>
      <c r="BE157" s="1835"/>
      <c r="BF157" s="1836"/>
      <c r="BG157" s="42"/>
    </row>
    <row r="158" spans="1:59" ht="9.9499999999999993" customHeight="1" x14ac:dyDescent="0.15">
      <c r="A158" s="1825"/>
      <c r="B158" s="1826"/>
      <c r="C158" s="1826"/>
      <c r="D158" s="1831"/>
      <c r="E158" s="1831"/>
      <c r="F158" s="1831"/>
      <c r="G158" s="1831"/>
      <c r="H158" s="1831"/>
      <c r="I158" s="1831"/>
      <c r="J158" s="1831"/>
      <c r="K158" s="1831"/>
      <c r="L158" s="1832"/>
      <c r="M158" s="1535"/>
      <c r="N158" s="1535"/>
      <c r="O158" s="1535"/>
      <c r="P158" s="1535"/>
      <c r="Q158" s="1535"/>
      <c r="R158" s="1535"/>
      <c r="S158" s="1535"/>
      <c r="T158" s="1535"/>
      <c r="U158" s="1535"/>
      <c r="V158" s="1535"/>
      <c r="W158" s="1535"/>
      <c r="X158" s="1535"/>
      <c r="Y158" s="1535"/>
      <c r="Z158" s="1535"/>
      <c r="AA158" s="1535"/>
      <c r="AB158" s="1535"/>
      <c r="AC158" s="1535"/>
      <c r="AD158" s="1749"/>
      <c r="AE158" s="1749"/>
      <c r="AF158" s="1749"/>
      <c r="AG158" s="1749"/>
      <c r="AH158" s="1749"/>
      <c r="AI158" s="1749"/>
      <c r="AJ158" s="1749"/>
      <c r="AK158" s="1749"/>
      <c r="AL158" s="1749"/>
      <c r="AM158" s="1749"/>
      <c r="AN158" s="1749"/>
      <c r="AO158" s="1750"/>
      <c r="AP158" s="1750"/>
      <c r="AQ158" s="1750"/>
      <c r="AR158" s="1750"/>
      <c r="AS158" s="1750"/>
      <c r="AT158" s="1750"/>
      <c r="AU158" s="1750"/>
      <c r="AV158" s="1750"/>
      <c r="AW158" s="1750"/>
      <c r="AX158" s="1835"/>
      <c r="AY158" s="1835"/>
      <c r="AZ158" s="1835"/>
      <c r="BA158" s="1835"/>
      <c r="BB158" s="1835"/>
      <c r="BC158" s="1835"/>
      <c r="BD158" s="1835"/>
      <c r="BE158" s="1835"/>
      <c r="BF158" s="1836"/>
      <c r="BG158" s="42"/>
    </row>
    <row r="159" spans="1:59" ht="9.9499999999999993" customHeight="1" x14ac:dyDescent="0.15">
      <c r="A159" s="1825"/>
      <c r="B159" s="1826"/>
      <c r="C159" s="1826"/>
      <c r="D159" s="1831"/>
      <c r="E159" s="1831"/>
      <c r="F159" s="1831"/>
      <c r="G159" s="1831"/>
      <c r="H159" s="1831"/>
      <c r="I159" s="1831"/>
      <c r="J159" s="1831"/>
      <c r="K159" s="1831"/>
      <c r="L159" s="1832"/>
      <c r="M159" s="1535"/>
      <c r="N159" s="1535"/>
      <c r="O159" s="1535"/>
      <c r="P159" s="1535"/>
      <c r="Q159" s="1535"/>
      <c r="R159" s="1535"/>
      <c r="S159" s="1535"/>
      <c r="T159" s="1535"/>
      <c r="U159" s="1535"/>
      <c r="V159" s="1535"/>
      <c r="W159" s="1535"/>
      <c r="X159" s="1535"/>
      <c r="Y159" s="1535"/>
      <c r="Z159" s="1535"/>
      <c r="AA159" s="1535"/>
      <c r="AB159" s="1535"/>
      <c r="AC159" s="1535"/>
      <c r="AD159" s="1749"/>
      <c r="AE159" s="1749"/>
      <c r="AF159" s="1749"/>
      <c r="AG159" s="1749"/>
      <c r="AH159" s="1749"/>
      <c r="AI159" s="1749"/>
      <c r="AJ159" s="1749"/>
      <c r="AK159" s="1749"/>
      <c r="AL159" s="1749"/>
      <c r="AM159" s="1749"/>
      <c r="AN159" s="1749"/>
      <c r="AO159" s="1750"/>
      <c r="AP159" s="1750"/>
      <c r="AQ159" s="1750"/>
      <c r="AR159" s="1750"/>
      <c r="AS159" s="1750"/>
      <c r="AT159" s="1750"/>
      <c r="AU159" s="1750"/>
      <c r="AV159" s="1750"/>
      <c r="AW159" s="1750"/>
      <c r="AX159" s="1837"/>
      <c r="AY159" s="1837"/>
      <c r="AZ159" s="1837"/>
      <c r="BA159" s="1837"/>
      <c r="BB159" s="1837"/>
      <c r="BC159" s="1837"/>
      <c r="BD159" s="1837"/>
      <c r="BE159" s="1837"/>
      <c r="BF159" s="1838"/>
      <c r="BG159" s="42"/>
    </row>
    <row r="160" spans="1:59" ht="9.9499999999999993" customHeight="1" x14ac:dyDescent="0.15">
      <c r="A160" s="1827"/>
      <c r="B160" s="1828"/>
      <c r="C160" s="1828"/>
      <c r="D160" s="1833"/>
      <c r="E160" s="1833"/>
      <c r="F160" s="1833"/>
      <c r="G160" s="1833"/>
      <c r="H160" s="1833"/>
      <c r="I160" s="1833"/>
      <c r="J160" s="1833"/>
      <c r="K160" s="1833"/>
      <c r="L160" s="1834"/>
      <c r="M160" s="1535"/>
      <c r="N160" s="1535"/>
      <c r="O160" s="1535"/>
      <c r="P160" s="1535"/>
      <c r="Q160" s="1535"/>
      <c r="R160" s="1535"/>
      <c r="S160" s="1535"/>
      <c r="T160" s="1535"/>
      <c r="U160" s="1535"/>
      <c r="V160" s="1535"/>
      <c r="W160" s="1535"/>
      <c r="X160" s="1535"/>
      <c r="Y160" s="1535"/>
      <c r="Z160" s="1535"/>
      <c r="AA160" s="1535"/>
      <c r="AB160" s="1535"/>
      <c r="AC160" s="1535"/>
      <c r="AD160" s="1749"/>
      <c r="AE160" s="1749"/>
      <c r="AF160" s="1749"/>
      <c r="AG160" s="1749"/>
      <c r="AH160" s="1749"/>
      <c r="AI160" s="1749"/>
      <c r="AJ160" s="1749"/>
      <c r="AK160" s="1749"/>
      <c r="AL160" s="1749"/>
      <c r="AM160" s="1749"/>
      <c r="AN160" s="1749"/>
      <c r="AO160" s="1750"/>
      <c r="AP160" s="1750"/>
      <c r="AQ160" s="1750"/>
      <c r="AR160" s="1750"/>
      <c r="AS160" s="1750"/>
      <c r="AT160" s="1750"/>
      <c r="AU160" s="1750"/>
      <c r="AV160" s="1750"/>
      <c r="AW160" s="1750"/>
      <c r="AX160" s="1734" t="s">
        <v>142</v>
      </c>
      <c r="AY160" s="1735"/>
      <c r="AZ160" s="1813" t="str">
        <f>IF(ISBLANK(AX157)," ",IF(AX157=0,"－",ROUNDDOWN(AD157/AX157,1)))</f>
        <v xml:space="preserve"> </v>
      </c>
      <c r="BA160" s="1813"/>
      <c r="BB160" s="1813"/>
      <c r="BC160" s="1813"/>
      <c r="BD160" s="1732" t="s">
        <v>494</v>
      </c>
      <c r="BE160" s="1732"/>
      <c r="BF160" s="1733"/>
      <c r="BG160" s="42"/>
    </row>
    <row r="161" spans="1:59" ht="9.9499999999999993" customHeight="1" x14ac:dyDescent="0.15">
      <c r="A161" s="1824"/>
      <c r="B161" s="465"/>
      <c r="C161" s="465"/>
      <c r="D161" s="637" t="str">
        <f ca="1">IFERROR(VLOOKUP(A161,INDIRECT("機械一覧"),2,FALSE),"")</f>
        <v/>
      </c>
      <c r="E161" s="1829"/>
      <c r="F161" s="1829"/>
      <c r="G161" s="1829"/>
      <c r="H161" s="1829"/>
      <c r="I161" s="1829"/>
      <c r="J161" s="1829"/>
      <c r="K161" s="1829"/>
      <c r="L161" s="1830"/>
      <c r="M161" s="1535"/>
      <c r="N161" s="1535"/>
      <c r="O161" s="1535"/>
      <c r="P161" s="1535"/>
      <c r="Q161" s="1535"/>
      <c r="R161" s="1535"/>
      <c r="S161" s="1535"/>
      <c r="T161" s="1535"/>
      <c r="U161" s="1535"/>
      <c r="V161" s="1535"/>
      <c r="W161" s="1535"/>
      <c r="X161" s="1535"/>
      <c r="Y161" s="1535"/>
      <c r="Z161" s="1535"/>
      <c r="AA161" s="1535"/>
      <c r="AB161" s="1535"/>
      <c r="AC161" s="1535"/>
      <c r="AD161" s="1749"/>
      <c r="AE161" s="1749"/>
      <c r="AF161" s="1749"/>
      <c r="AG161" s="1749"/>
      <c r="AH161" s="1749"/>
      <c r="AI161" s="1749"/>
      <c r="AJ161" s="1749"/>
      <c r="AK161" s="1749"/>
      <c r="AL161" s="1749"/>
      <c r="AM161" s="1749"/>
      <c r="AN161" s="1749"/>
      <c r="AO161" s="1750"/>
      <c r="AP161" s="1750"/>
      <c r="AQ161" s="1750"/>
      <c r="AR161" s="1750"/>
      <c r="AS161" s="1750"/>
      <c r="AT161" s="1750"/>
      <c r="AU161" s="1750"/>
      <c r="AV161" s="1750"/>
      <c r="AW161" s="1750"/>
      <c r="AX161" s="1835"/>
      <c r="AY161" s="1835"/>
      <c r="AZ161" s="1835"/>
      <c r="BA161" s="1835"/>
      <c r="BB161" s="1835"/>
      <c r="BC161" s="1835"/>
      <c r="BD161" s="1835"/>
      <c r="BE161" s="1835"/>
      <c r="BF161" s="1836"/>
      <c r="BG161" s="42"/>
    </row>
    <row r="162" spans="1:59" ht="9.9499999999999993" customHeight="1" x14ac:dyDescent="0.15">
      <c r="A162" s="1825"/>
      <c r="B162" s="1826"/>
      <c r="C162" s="1826"/>
      <c r="D162" s="1831"/>
      <c r="E162" s="1831"/>
      <c r="F162" s="1831"/>
      <c r="G162" s="1831"/>
      <c r="H162" s="1831"/>
      <c r="I162" s="1831"/>
      <c r="J162" s="1831"/>
      <c r="K162" s="1831"/>
      <c r="L162" s="1832"/>
      <c r="M162" s="1535"/>
      <c r="N162" s="1535"/>
      <c r="O162" s="1535"/>
      <c r="P162" s="1535"/>
      <c r="Q162" s="1535"/>
      <c r="R162" s="1535"/>
      <c r="S162" s="1535"/>
      <c r="T162" s="1535"/>
      <c r="U162" s="1535"/>
      <c r="V162" s="1535"/>
      <c r="W162" s="1535"/>
      <c r="X162" s="1535"/>
      <c r="Y162" s="1535"/>
      <c r="Z162" s="1535"/>
      <c r="AA162" s="1535"/>
      <c r="AB162" s="1535"/>
      <c r="AC162" s="1535"/>
      <c r="AD162" s="1749"/>
      <c r="AE162" s="1749"/>
      <c r="AF162" s="1749"/>
      <c r="AG162" s="1749"/>
      <c r="AH162" s="1749"/>
      <c r="AI162" s="1749"/>
      <c r="AJ162" s="1749"/>
      <c r="AK162" s="1749"/>
      <c r="AL162" s="1749"/>
      <c r="AM162" s="1749"/>
      <c r="AN162" s="1749"/>
      <c r="AO162" s="1750"/>
      <c r="AP162" s="1750"/>
      <c r="AQ162" s="1750"/>
      <c r="AR162" s="1750"/>
      <c r="AS162" s="1750"/>
      <c r="AT162" s="1750"/>
      <c r="AU162" s="1750"/>
      <c r="AV162" s="1750"/>
      <c r="AW162" s="1750"/>
      <c r="AX162" s="1835"/>
      <c r="AY162" s="1835"/>
      <c r="AZ162" s="1835"/>
      <c r="BA162" s="1835"/>
      <c r="BB162" s="1835"/>
      <c r="BC162" s="1835"/>
      <c r="BD162" s="1835"/>
      <c r="BE162" s="1835"/>
      <c r="BF162" s="1836"/>
      <c r="BG162" s="42"/>
    </row>
    <row r="163" spans="1:59" ht="9.9499999999999993" customHeight="1" x14ac:dyDescent="0.15">
      <c r="A163" s="1825"/>
      <c r="B163" s="1826"/>
      <c r="C163" s="1826"/>
      <c r="D163" s="1831"/>
      <c r="E163" s="1831"/>
      <c r="F163" s="1831"/>
      <c r="G163" s="1831"/>
      <c r="H163" s="1831"/>
      <c r="I163" s="1831"/>
      <c r="J163" s="1831"/>
      <c r="K163" s="1831"/>
      <c r="L163" s="1832"/>
      <c r="M163" s="1535"/>
      <c r="N163" s="1535"/>
      <c r="O163" s="1535"/>
      <c r="P163" s="1535"/>
      <c r="Q163" s="1535"/>
      <c r="R163" s="1535"/>
      <c r="S163" s="1535"/>
      <c r="T163" s="1535"/>
      <c r="U163" s="1535"/>
      <c r="V163" s="1535"/>
      <c r="W163" s="1535"/>
      <c r="X163" s="1535"/>
      <c r="Y163" s="1535"/>
      <c r="Z163" s="1535"/>
      <c r="AA163" s="1535"/>
      <c r="AB163" s="1535"/>
      <c r="AC163" s="1535"/>
      <c r="AD163" s="1749"/>
      <c r="AE163" s="1749"/>
      <c r="AF163" s="1749"/>
      <c r="AG163" s="1749"/>
      <c r="AH163" s="1749"/>
      <c r="AI163" s="1749"/>
      <c r="AJ163" s="1749"/>
      <c r="AK163" s="1749"/>
      <c r="AL163" s="1749"/>
      <c r="AM163" s="1749"/>
      <c r="AN163" s="1749"/>
      <c r="AO163" s="1750"/>
      <c r="AP163" s="1750"/>
      <c r="AQ163" s="1750"/>
      <c r="AR163" s="1750"/>
      <c r="AS163" s="1750"/>
      <c r="AT163" s="1750"/>
      <c r="AU163" s="1750"/>
      <c r="AV163" s="1750"/>
      <c r="AW163" s="1750"/>
      <c r="AX163" s="1837"/>
      <c r="AY163" s="1837"/>
      <c r="AZ163" s="1837"/>
      <c r="BA163" s="1837"/>
      <c r="BB163" s="1837"/>
      <c r="BC163" s="1837"/>
      <c r="BD163" s="1837"/>
      <c r="BE163" s="1837"/>
      <c r="BF163" s="1838"/>
      <c r="BG163" s="42"/>
    </row>
    <row r="164" spans="1:59" ht="9.9499999999999993" customHeight="1" x14ac:dyDescent="0.15">
      <c r="A164" s="1827"/>
      <c r="B164" s="1828"/>
      <c r="C164" s="1828"/>
      <c r="D164" s="1833"/>
      <c r="E164" s="1833"/>
      <c r="F164" s="1833"/>
      <c r="G164" s="1833"/>
      <c r="H164" s="1833"/>
      <c r="I164" s="1833"/>
      <c r="J164" s="1833"/>
      <c r="K164" s="1833"/>
      <c r="L164" s="1834"/>
      <c r="M164" s="1769"/>
      <c r="N164" s="1769"/>
      <c r="O164" s="1769"/>
      <c r="P164" s="1769"/>
      <c r="Q164" s="1769"/>
      <c r="R164" s="1769"/>
      <c r="S164" s="1769"/>
      <c r="T164" s="1769"/>
      <c r="U164" s="1769"/>
      <c r="V164" s="1769"/>
      <c r="W164" s="1769"/>
      <c r="X164" s="1769"/>
      <c r="Y164" s="1769"/>
      <c r="Z164" s="1769"/>
      <c r="AA164" s="1769"/>
      <c r="AB164" s="1769"/>
      <c r="AC164" s="1769"/>
      <c r="AD164" s="1749"/>
      <c r="AE164" s="1749"/>
      <c r="AF164" s="1749"/>
      <c r="AG164" s="1749"/>
      <c r="AH164" s="1749"/>
      <c r="AI164" s="1749"/>
      <c r="AJ164" s="1749"/>
      <c r="AK164" s="1749"/>
      <c r="AL164" s="1749"/>
      <c r="AM164" s="1749"/>
      <c r="AN164" s="1749"/>
      <c r="AO164" s="1750"/>
      <c r="AP164" s="1750"/>
      <c r="AQ164" s="1750"/>
      <c r="AR164" s="1750"/>
      <c r="AS164" s="1750"/>
      <c r="AT164" s="1750"/>
      <c r="AU164" s="1750"/>
      <c r="AV164" s="1750"/>
      <c r="AW164" s="1750"/>
      <c r="AX164" s="1734" t="s">
        <v>142</v>
      </c>
      <c r="AY164" s="1735"/>
      <c r="AZ164" s="1813" t="str">
        <f>IF(ISBLANK(AX161)," ",IF(AX161=0,"－",ROUNDDOWN(AD161/AX161,1)))</f>
        <v xml:space="preserve"> </v>
      </c>
      <c r="BA164" s="1813"/>
      <c r="BB164" s="1813"/>
      <c r="BC164" s="1813"/>
      <c r="BD164" s="1732" t="s">
        <v>494</v>
      </c>
      <c r="BE164" s="1732"/>
      <c r="BF164" s="1733"/>
      <c r="BG164" s="42"/>
    </row>
    <row r="165" spans="1:59" ht="12" customHeight="1" x14ac:dyDescent="0.15">
      <c r="A165" s="1773" t="s">
        <v>279</v>
      </c>
      <c r="B165" s="1774"/>
      <c r="C165" s="1774"/>
      <c r="D165" s="1774"/>
      <c r="E165" s="1774"/>
      <c r="F165" s="1774"/>
      <c r="G165" s="1774"/>
      <c r="H165" s="1774"/>
      <c r="I165" s="1774"/>
      <c r="J165" s="1774"/>
      <c r="K165" s="1774"/>
      <c r="L165" s="1774"/>
      <c r="M165" s="1777"/>
      <c r="N165" s="1777"/>
      <c r="O165" s="1777"/>
      <c r="P165" s="1777"/>
      <c r="Q165" s="1777"/>
      <c r="R165" s="1777"/>
      <c r="S165" s="1777"/>
      <c r="T165" s="1777"/>
      <c r="U165" s="1777"/>
      <c r="V165" s="1777"/>
      <c r="W165" s="1777"/>
      <c r="X165" s="1777"/>
      <c r="Y165" s="1777"/>
      <c r="Z165" s="1777"/>
      <c r="AA165" s="1777"/>
      <c r="AB165" s="1777"/>
      <c r="AC165" s="1777"/>
      <c r="AD165" s="1780" t="str">
        <f>IF(SUM(AD101:AN164)=0," ",SUM(AD101:AN164))</f>
        <v xml:space="preserve"> </v>
      </c>
      <c r="AE165" s="1781"/>
      <c r="AF165" s="1781"/>
      <c r="AG165" s="1781"/>
      <c r="AH165" s="1781"/>
      <c r="AI165" s="1781"/>
      <c r="AJ165" s="1781"/>
      <c r="AK165" s="1781"/>
      <c r="AL165" s="1781"/>
      <c r="AM165" s="1781"/>
      <c r="AN165" s="1782"/>
      <c r="AO165" s="1777"/>
      <c r="AP165" s="1777"/>
      <c r="AQ165" s="1777"/>
      <c r="AR165" s="1777"/>
      <c r="AS165" s="1777"/>
      <c r="AT165" s="1777"/>
      <c r="AU165" s="1777"/>
      <c r="AV165" s="1777"/>
      <c r="AW165" s="1777"/>
      <c r="AX165" s="1777"/>
      <c r="AY165" s="1777"/>
      <c r="AZ165" s="1777"/>
      <c r="BA165" s="1777"/>
      <c r="BB165" s="1777"/>
      <c r="BC165" s="1777"/>
      <c r="BD165" s="1777"/>
      <c r="BE165" s="1777"/>
      <c r="BF165" s="1786"/>
      <c r="BG165" s="42"/>
    </row>
    <row r="166" spans="1:59" ht="9.9499999999999993" customHeight="1" x14ac:dyDescent="0.15">
      <c r="A166" s="1775"/>
      <c r="B166" s="1417"/>
      <c r="C166" s="1417"/>
      <c r="D166" s="1417"/>
      <c r="E166" s="1417"/>
      <c r="F166" s="1417"/>
      <c r="G166" s="1417"/>
      <c r="H166" s="1417"/>
      <c r="I166" s="1417"/>
      <c r="J166" s="1417"/>
      <c r="K166" s="1417"/>
      <c r="L166" s="1417"/>
      <c r="M166" s="1778"/>
      <c r="N166" s="1778"/>
      <c r="O166" s="1778"/>
      <c r="P166" s="1778"/>
      <c r="Q166" s="1778"/>
      <c r="R166" s="1778"/>
      <c r="S166" s="1778"/>
      <c r="T166" s="1778"/>
      <c r="U166" s="1778"/>
      <c r="V166" s="1778"/>
      <c r="W166" s="1778"/>
      <c r="X166" s="1778"/>
      <c r="Y166" s="1778"/>
      <c r="Z166" s="1778"/>
      <c r="AA166" s="1778"/>
      <c r="AB166" s="1778"/>
      <c r="AC166" s="1778"/>
      <c r="AD166" s="1783"/>
      <c r="AE166" s="1784"/>
      <c r="AF166" s="1784"/>
      <c r="AG166" s="1784"/>
      <c r="AH166" s="1784"/>
      <c r="AI166" s="1784"/>
      <c r="AJ166" s="1784"/>
      <c r="AK166" s="1784"/>
      <c r="AL166" s="1784"/>
      <c r="AM166" s="1784"/>
      <c r="AN166" s="1785"/>
      <c r="AO166" s="1778"/>
      <c r="AP166" s="1778"/>
      <c r="AQ166" s="1778"/>
      <c r="AR166" s="1778"/>
      <c r="AS166" s="1778"/>
      <c r="AT166" s="1778"/>
      <c r="AU166" s="1778"/>
      <c r="AV166" s="1778"/>
      <c r="AW166" s="1778"/>
      <c r="AX166" s="1778"/>
      <c r="AY166" s="1778"/>
      <c r="AZ166" s="1778"/>
      <c r="BA166" s="1778"/>
      <c r="BB166" s="1778"/>
      <c r="BC166" s="1778"/>
      <c r="BD166" s="1778"/>
      <c r="BE166" s="1778"/>
      <c r="BF166" s="1787"/>
      <c r="BG166" s="42"/>
    </row>
    <row r="167" spans="1:59" ht="9.9499999999999993" customHeight="1" x14ac:dyDescent="0.15">
      <c r="A167" s="1775"/>
      <c r="B167" s="1417"/>
      <c r="C167" s="1417"/>
      <c r="D167" s="1417"/>
      <c r="E167" s="1417"/>
      <c r="F167" s="1417"/>
      <c r="G167" s="1417"/>
      <c r="H167" s="1417"/>
      <c r="I167" s="1417"/>
      <c r="J167" s="1417"/>
      <c r="K167" s="1417"/>
      <c r="L167" s="1417"/>
      <c r="M167" s="1778"/>
      <c r="N167" s="1778"/>
      <c r="O167" s="1778"/>
      <c r="P167" s="1778"/>
      <c r="Q167" s="1778"/>
      <c r="R167" s="1778"/>
      <c r="S167" s="1778"/>
      <c r="T167" s="1778"/>
      <c r="U167" s="1778"/>
      <c r="V167" s="1778"/>
      <c r="W167" s="1778"/>
      <c r="X167" s="1778"/>
      <c r="Y167" s="1778"/>
      <c r="Z167" s="1778"/>
      <c r="AA167" s="1778"/>
      <c r="AB167" s="1778"/>
      <c r="AC167" s="1778"/>
      <c r="AD167" s="1789" t="str">
        <f>IF(SUM(AD165)=0," ",SUM(AD82)+SUM(AD165))</f>
        <v xml:space="preserve"> </v>
      </c>
      <c r="AE167" s="1790"/>
      <c r="AF167" s="1790"/>
      <c r="AG167" s="1790"/>
      <c r="AH167" s="1790"/>
      <c r="AI167" s="1790"/>
      <c r="AJ167" s="1790"/>
      <c r="AK167" s="1790"/>
      <c r="AL167" s="1790"/>
      <c r="AM167" s="1790"/>
      <c r="AN167" s="1791"/>
      <c r="AO167" s="1778"/>
      <c r="AP167" s="1778"/>
      <c r="AQ167" s="1778"/>
      <c r="AR167" s="1778"/>
      <c r="AS167" s="1778"/>
      <c r="AT167" s="1778"/>
      <c r="AU167" s="1778"/>
      <c r="AV167" s="1778"/>
      <c r="AW167" s="1778"/>
      <c r="AX167" s="1778"/>
      <c r="AY167" s="1778"/>
      <c r="AZ167" s="1778"/>
      <c r="BA167" s="1778"/>
      <c r="BB167" s="1778"/>
      <c r="BC167" s="1778"/>
      <c r="BD167" s="1778"/>
      <c r="BE167" s="1778"/>
      <c r="BF167" s="1787"/>
      <c r="BG167" s="42"/>
    </row>
    <row r="168" spans="1:59" ht="9.9499999999999993" customHeight="1" x14ac:dyDescent="0.15">
      <c r="A168" s="1839"/>
      <c r="B168" s="1418"/>
      <c r="C168" s="1418"/>
      <c r="D168" s="1418"/>
      <c r="E168" s="1418"/>
      <c r="F168" s="1418"/>
      <c r="G168" s="1418"/>
      <c r="H168" s="1418"/>
      <c r="I168" s="1418"/>
      <c r="J168" s="1418"/>
      <c r="K168" s="1418"/>
      <c r="L168" s="1418"/>
      <c r="M168" s="1840"/>
      <c r="N168" s="1840"/>
      <c r="O168" s="1840"/>
      <c r="P168" s="1840"/>
      <c r="Q168" s="1840"/>
      <c r="R168" s="1840"/>
      <c r="S168" s="1840"/>
      <c r="T168" s="1840"/>
      <c r="U168" s="1840"/>
      <c r="V168" s="1840"/>
      <c r="W168" s="1840"/>
      <c r="X168" s="1840"/>
      <c r="Y168" s="1840"/>
      <c r="Z168" s="1840"/>
      <c r="AA168" s="1840"/>
      <c r="AB168" s="1840"/>
      <c r="AC168" s="1840"/>
      <c r="AD168" s="1842"/>
      <c r="AE168" s="1843"/>
      <c r="AF168" s="1843"/>
      <c r="AG168" s="1843"/>
      <c r="AH168" s="1843"/>
      <c r="AI168" s="1843"/>
      <c r="AJ168" s="1843"/>
      <c r="AK168" s="1843"/>
      <c r="AL168" s="1843"/>
      <c r="AM168" s="1843"/>
      <c r="AN168" s="1844"/>
      <c r="AO168" s="1840"/>
      <c r="AP168" s="1840"/>
      <c r="AQ168" s="1840"/>
      <c r="AR168" s="1840"/>
      <c r="AS168" s="1840"/>
      <c r="AT168" s="1840"/>
      <c r="AU168" s="1840"/>
      <c r="AV168" s="1840"/>
      <c r="AW168" s="1840"/>
      <c r="AX168" s="1840"/>
      <c r="AY168" s="1840"/>
      <c r="AZ168" s="1840"/>
      <c r="BA168" s="1840"/>
      <c r="BB168" s="1840"/>
      <c r="BC168" s="1840"/>
      <c r="BD168" s="1840"/>
      <c r="BE168" s="1840"/>
      <c r="BF168" s="1841"/>
      <c r="BG168" s="42"/>
    </row>
    <row r="169" spans="1:59" ht="9.9499999999999993" customHeight="1" x14ac:dyDescent="0.15">
      <c r="A169" s="51" t="s">
        <v>266</v>
      </c>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row>
    <row r="170" spans="1:59" ht="9.9499999999999993" customHeight="1" x14ac:dyDescent="0.15">
      <c r="A170" s="51" t="s">
        <v>92</v>
      </c>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row>
    <row r="171" spans="1:59" ht="9.9499999999999993" customHeight="1" x14ac:dyDescent="0.15">
      <c r="A171" s="40" t="s">
        <v>344</v>
      </c>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row>
    <row r="172" spans="1:59" ht="9.9499999999999993" customHeight="1" x14ac:dyDescent="0.15">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row>
    <row r="173" spans="1:59" ht="9.9499999999999993" customHeight="1" x14ac:dyDescent="0.15">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row>
    <row r="174" spans="1:59" ht="9.9499999999999993" customHeight="1" x14ac:dyDescent="0.15">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row>
    <row r="175" spans="1:59" ht="9.9499999999999993" customHeight="1" x14ac:dyDescent="0.15">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row>
    <row r="176" spans="1:59" ht="9.9499999999999993" customHeight="1" x14ac:dyDescent="0.15">
      <c r="A176" s="41"/>
      <c r="B176" s="41"/>
      <c r="C176" s="41"/>
      <c r="D176" s="41"/>
      <c r="E176" s="41"/>
      <c r="F176" s="41"/>
      <c r="G176" s="41"/>
      <c r="H176" s="41"/>
      <c r="I176" s="41"/>
      <c r="J176" s="41"/>
      <c r="K176" s="41"/>
      <c r="L176" s="41"/>
      <c r="M176" s="41"/>
      <c r="N176" s="1705" t="s">
        <v>512</v>
      </c>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42"/>
      <c r="AW176" s="42"/>
      <c r="AX176" s="42"/>
      <c r="AY176" s="42"/>
      <c r="AZ176" s="42"/>
      <c r="BA176" s="42"/>
      <c r="BB176" s="42"/>
      <c r="BC176" s="42"/>
      <c r="BD176" s="42"/>
      <c r="BE176" s="42"/>
      <c r="BF176" s="42"/>
      <c r="BG176" s="42"/>
    </row>
    <row r="177" spans="1:59" ht="9.9499999999999993" customHeight="1" x14ac:dyDescent="0.15">
      <c r="A177" s="41"/>
      <c r="B177" s="41"/>
      <c r="C177" s="41"/>
      <c r="D177" s="41"/>
      <c r="E177" s="41"/>
      <c r="F177" s="41"/>
      <c r="G177" s="41"/>
      <c r="H177" s="41"/>
      <c r="I177" s="41"/>
      <c r="J177" s="41"/>
      <c r="K177" s="41"/>
      <c r="L177" s="41"/>
      <c r="M177" s="41"/>
      <c r="N177" s="1706"/>
      <c r="O177" s="1706"/>
      <c r="P177" s="1706"/>
      <c r="Q177" s="1706"/>
      <c r="R177" s="1706"/>
      <c r="S177" s="1706"/>
      <c r="T177" s="1706"/>
      <c r="U177" s="1706"/>
      <c r="V177" s="1706"/>
      <c r="W177" s="1706"/>
      <c r="X177" s="1706"/>
      <c r="Y177" s="1706"/>
      <c r="Z177" s="1706"/>
      <c r="AA177" s="1706"/>
      <c r="AB177" s="1706"/>
      <c r="AC177" s="1706"/>
      <c r="AD177" s="1706"/>
      <c r="AE177" s="1706"/>
      <c r="AF177" s="1706"/>
      <c r="AG177" s="1706"/>
      <c r="AH177" s="1706"/>
      <c r="AI177" s="1706"/>
      <c r="AJ177" s="1706"/>
      <c r="AK177" s="1706"/>
      <c r="AL177" s="1706"/>
      <c r="AM177" s="1706"/>
      <c r="AN177" s="1706"/>
      <c r="AO177" s="1706"/>
      <c r="AP177" s="1706"/>
      <c r="AQ177" s="1706"/>
      <c r="AR177" s="1706"/>
      <c r="AS177" s="1706"/>
      <c r="AT177" s="1706"/>
      <c r="AU177" s="1706"/>
      <c r="AV177" s="42"/>
      <c r="AW177" s="42"/>
      <c r="AX177" s="42"/>
      <c r="AY177" s="42"/>
      <c r="AZ177" s="42"/>
      <c r="BA177" s="42"/>
      <c r="BB177" s="42"/>
      <c r="BC177" s="42"/>
      <c r="BD177" s="42"/>
      <c r="BE177" s="42"/>
      <c r="BF177" s="42"/>
      <c r="BG177" s="42"/>
    </row>
    <row r="178" spans="1:59" ht="9.9499999999999993" customHeight="1" x14ac:dyDescent="0.15">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214" t="s">
        <v>270</v>
      </c>
      <c r="BD178" s="42"/>
      <c r="BE178" s="42"/>
      <c r="BF178" s="42"/>
      <c r="BG178" s="42"/>
    </row>
    <row r="179" spans="1:59" ht="9.9499999999999993" customHeight="1" x14ac:dyDescent="0.15">
      <c r="A179" s="1814" t="s">
        <v>513</v>
      </c>
      <c r="B179" s="1815"/>
      <c r="C179" s="1815"/>
      <c r="D179" s="1815"/>
      <c r="E179" s="1815"/>
      <c r="F179" s="1815"/>
      <c r="G179" s="1815"/>
      <c r="H179" s="1815"/>
      <c r="I179" s="1815"/>
      <c r="J179" s="1815"/>
      <c r="K179" s="1815"/>
      <c r="L179" s="918"/>
      <c r="M179" s="918"/>
      <c r="N179" s="918"/>
      <c r="O179" s="885">
        <f>IF(ISBLANK('報告書(１葉)'!AH11)," ",'報告書(１葉)'!AH11)</f>
        <v>0</v>
      </c>
      <c r="P179" s="1711"/>
      <c r="Q179" s="1711"/>
      <c r="R179" s="1711"/>
      <c r="S179" s="1711"/>
      <c r="T179" s="1711"/>
      <c r="U179" s="1711"/>
      <c r="V179" s="1711"/>
      <c r="W179" s="1711"/>
      <c r="X179" s="1711"/>
      <c r="Y179" s="1711"/>
      <c r="Z179" s="1711"/>
      <c r="AA179" s="1711"/>
      <c r="AB179" s="1711"/>
      <c r="AC179" s="1711"/>
      <c r="AD179" s="1711"/>
      <c r="AE179" s="1711"/>
      <c r="AF179" s="1711"/>
      <c r="AG179" s="1711"/>
      <c r="AH179" s="1711"/>
      <c r="AI179" s="1711"/>
      <c r="AJ179" s="1711"/>
      <c r="AK179" s="1711"/>
      <c r="AL179" s="1711"/>
      <c r="AM179" s="1711"/>
      <c r="AN179" s="1711"/>
      <c r="AO179" s="1711"/>
      <c r="AP179" s="1711"/>
      <c r="AQ179" s="1711"/>
      <c r="AR179" s="1711"/>
      <c r="AS179" s="1711"/>
      <c r="AT179" s="1711"/>
      <c r="AU179" s="1711"/>
      <c r="AV179" s="1711"/>
      <c r="AW179" s="1711"/>
      <c r="AX179" s="1711"/>
      <c r="AY179" s="1711"/>
      <c r="AZ179" s="1711"/>
      <c r="BA179" s="1711"/>
      <c r="BB179" s="1711"/>
      <c r="BC179" s="1711"/>
      <c r="BD179" s="1711"/>
      <c r="BE179" s="1711"/>
      <c r="BF179" s="1712"/>
      <c r="BG179" s="42"/>
    </row>
    <row r="180" spans="1:59" ht="9.9499999999999993" customHeight="1" x14ac:dyDescent="0.15">
      <c r="A180" s="1816"/>
      <c r="B180" s="1817"/>
      <c r="C180" s="1817"/>
      <c r="D180" s="1817"/>
      <c r="E180" s="1817"/>
      <c r="F180" s="1817"/>
      <c r="G180" s="1817"/>
      <c r="H180" s="1817"/>
      <c r="I180" s="1817"/>
      <c r="J180" s="1817"/>
      <c r="K180" s="1817"/>
      <c r="L180" s="1818"/>
      <c r="M180" s="1818"/>
      <c r="N180" s="1818"/>
      <c r="O180" s="888"/>
      <c r="P180" s="1714"/>
      <c r="Q180" s="1714"/>
      <c r="R180" s="1714"/>
      <c r="S180" s="1714"/>
      <c r="T180" s="1714"/>
      <c r="U180" s="1714"/>
      <c r="V180" s="1714"/>
      <c r="W180" s="1714"/>
      <c r="X180" s="1714"/>
      <c r="Y180" s="1714"/>
      <c r="Z180" s="1714"/>
      <c r="AA180" s="1714"/>
      <c r="AB180" s="1714"/>
      <c r="AC180" s="1714"/>
      <c r="AD180" s="1714"/>
      <c r="AE180" s="1714"/>
      <c r="AF180" s="1714"/>
      <c r="AG180" s="1714"/>
      <c r="AH180" s="1714"/>
      <c r="AI180" s="1714"/>
      <c r="AJ180" s="1714"/>
      <c r="AK180" s="1714"/>
      <c r="AL180" s="1714"/>
      <c r="AM180" s="1714"/>
      <c r="AN180" s="1714"/>
      <c r="AO180" s="1714"/>
      <c r="AP180" s="1714"/>
      <c r="AQ180" s="1714"/>
      <c r="AR180" s="1714"/>
      <c r="AS180" s="1714"/>
      <c r="AT180" s="1714"/>
      <c r="AU180" s="1714"/>
      <c r="AV180" s="1714"/>
      <c r="AW180" s="1714"/>
      <c r="AX180" s="1714"/>
      <c r="AY180" s="1714"/>
      <c r="AZ180" s="1714"/>
      <c r="BA180" s="1714"/>
      <c r="BB180" s="1714"/>
      <c r="BC180" s="1714"/>
      <c r="BD180" s="1714"/>
      <c r="BE180" s="1714"/>
      <c r="BF180" s="1715"/>
      <c r="BG180" s="42"/>
    </row>
    <row r="181" spans="1:59" ht="9.9499999999999993" customHeight="1" x14ac:dyDescent="0.15">
      <c r="A181" s="1816"/>
      <c r="B181" s="1817"/>
      <c r="C181" s="1817"/>
      <c r="D181" s="1817"/>
      <c r="E181" s="1817"/>
      <c r="F181" s="1817"/>
      <c r="G181" s="1817"/>
      <c r="H181" s="1817"/>
      <c r="I181" s="1817"/>
      <c r="J181" s="1817"/>
      <c r="K181" s="1817"/>
      <c r="L181" s="1818"/>
      <c r="M181" s="1818"/>
      <c r="N181" s="1818"/>
      <c r="O181" s="1713"/>
      <c r="P181" s="1714"/>
      <c r="Q181" s="1714"/>
      <c r="R181" s="1714"/>
      <c r="S181" s="1714"/>
      <c r="T181" s="1714"/>
      <c r="U181" s="1714"/>
      <c r="V181" s="1714"/>
      <c r="W181" s="1714"/>
      <c r="X181" s="1714"/>
      <c r="Y181" s="1714"/>
      <c r="Z181" s="1714"/>
      <c r="AA181" s="1714"/>
      <c r="AB181" s="1714"/>
      <c r="AC181" s="1714"/>
      <c r="AD181" s="1714"/>
      <c r="AE181" s="1714"/>
      <c r="AF181" s="1714"/>
      <c r="AG181" s="1714"/>
      <c r="AH181" s="1714"/>
      <c r="AI181" s="1714"/>
      <c r="AJ181" s="1714"/>
      <c r="AK181" s="1714"/>
      <c r="AL181" s="1714"/>
      <c r="AM181" s="1714"/>
      <c r="AN181" s="1714"/>
      <c r="AO181" s="1714"/>
      <c r="AP181" s="1714"/>
      <c r="AQ181" s="1714"/>
      <c r="AR181" s="1714"/>
      <c r="AS181" s="1714"/>
      <c r="AT181" s="1714"/>
      <c r="AU181" s="1714"/>
      <c r="AV181" s="1714"/>
      <c r="AW181" s="1714"/>
      <c r="AX181" s="1714"/>
      <c r="AY181" s="1714"/>
      <c r="AZ181" s="1714"/>
      <c r="BA181" s="1714"/>
      <c r="BB181" s="1714"/>
      <c r="BC181" s="1714"/>
      <c r="BD181" s="1714"/>
      <c r="BE181" s="1714"/>
      <c r="BF181" s="1715"/>
      <c r="BG181" s="42"/>
    </row>
    <row r="182" spans="1:59" ht="9.9499999999999993" customHeight="1" x14ac:dyDescent="0.15">
      <c r="A182" s="1819"/>
      <c r="B182" s="1820"/>
      <c r="C182" s="1820"/>
      <c r="D182" s="1820"/>
      <c r="E182" s="1820"/>
      <c r="F182" s="1820"/>
      <c r="G182" s="1820"/>
      <c r="H182" s="1820"/>
      <c r="I182" s="1820"/>
      <c r="J182" s="1820"/>
      <c r="K182" s="1820"/>
      <c r="L182" s="920"/>
      <c r="M182" s="920"/>
      <c r="N182" s="920"/>
      <c r="O182" s="1716"/>
      <c r="P182" s="1717"/>
      <c r="Q182" s="1717"/>
      <c r="R182" s="1717"/>
      <c r="S182" s="1717"/>
      <c r="T182" s="1717"/>
      <c r="U182" s="1717"/>
      <c r="V182" s="1717"/>
      <c r="W182" s="1717"/>
      <c r="X182" s="1717"/>
      <c r="Y182" s="1717"/>
      <c r="Z182" s="1717"/>
      <c r="AA182" s="1717"/>
      <c r="AB182" s="1717"/>
      <c r="AC182" s="1717"/>
      <c r="AD182" s="1717"/>
      <c r="AE182" s="1717"/>
      <c r="AF182" s="1717"/>
      <c r="AG182" s="1717"/>
      <c r="AH182" s="1717"/>
      <c r="AI182" s="1717"/>
      <c r="AJ182" s="1717"/>
      <c r="AK182" s="1717"/>
      <c r="AL182" s="1717"/>
      <c r="AM182" s="1717"/>
      <c r="AN182" s="1717"/>
      <c r="AO182" s="1717"/>
      <c r="AP182" s="1717"/>
      <c r="AQ182" s="1717"/>
      <c r="AR182" s="1717"/>
      <c r="AS182" s="1717"/>
      <c r="AT182" s="1717"/>
      <c r="AU182" s="1717"/>
      <c r="AV182" s="1717"/>
      <c r="AW182" s="1717"/>
      <c r="AX182" s="1717"/>
      <c r="AY182" s="1717"/>
      <c r="AZ182" s="1717"/>
      <c r="BA182" s="1717"/>
      <c r="BB182" s="1717"/>
      <c r="BC182" s="1717"/>
      <c r="BD182" s="1717"/>
      <c r="BE182" s="1717"/>
      <c r="BF182" s="1718"/>
      <c r="BG182" s="42"/>
    </row>
    <row r="183" spans="1:59" ht="9.9499999999999993" customHeight="1" x14ac:dyDescent="0.15">
      <c r="A183" s="1819" t="s">
        <v>488</v>
      </c>
      <c r="B183" s="1820"/>
      <c r="C183" s="1820"/>
      <c r="D183" s="1820"/>
      <c r="E183" s="1820"/>
      <c r="F183" s="1820"/>
      <c r="G183" s="1820"/>
      <c r="H183" s="1820"/>
      <c r="I183" s="1820"/>
      <c r="J183" s="1820"/>
      <c r="K183" s="1820"/>
      <c r="L183" s="1820"/>
      <c r="M183" s="1820" t="s">
        <v>515</v>
      </c>
      <c r="N183" s="1820"/>
      <c r="O183" s="1820"/>
      <c r="P183" s="1820"/>
      <c r="Q183" s="1820"/>
      <c r="R183" s="1820"/>
      <c r="S183" s="1820"/>
      <c r="T183" s="1820"/>
      <c r="U183" s="1820"/>
      <c r="V183" s="1820"/>
      <c r="W183" s="1820"/>
      <c r="X183" s="1821"/>
      <c r="Y183" s="1821"/>
      <c r="Z183" s="1821"/>
      <c r="AA183" s="1821"/>
      <c r="AB183" s="1821"/>
      <c r="AC183" s="1821"/>
      <c r="AD183" s="1822" t="s">
        <v>491</v>
      </c>
      <c r="AE183" s="1822"/>
      <c r="AF183" s="1822"/>
      <c r="AG183" s="1822"/>
      <c r="AH183" s="1822"/>
      <c r="AI183" s="1822"/>
      <c r="AJ183" s="1822"/>
      <c r="AK183" s="1822"/>
      <c r="AL183" s="1822"/>
      <c r="AM183" s="1822"/>
      <c r="AN183" s="1822"/>
      <c r="AO183" s="1820" t="s">
        <v>492</v>
      </c>
      <c r="AP183" s="1820"/>
      <c r="AQ183" s="1820"/>
      <c r="AR183" s="1820"/>
      <c r="AS183" s="1820"/>
      <c r="AT183" s="1820"/>
      <c r="AU183" s="1820"/>
      <c r="AV183" s="1820"/>
      <c r="AW183" s="1820"/>
      <c r="AX183" s="1820" t="s">
        <v>493</v>
      </c>
      <c r="AY183" s="1821"/>
      <c r="AZ183" s="1821"/>
      <c r="BA183" s="1821"/>
      <c r="BB183" s="1821"/>
      <c r="BC183" s="1821"/>
      <c r="BD183" s="1821"/>
      <c r="BE183" s="1821"/>
      <c r="BF183" s="1823"/>
      <c r="BG183" s="42"/>
    </row>
    <row r="184" spans="1:59" ht="9.9499999999999993" customHeight="1" x14ac:dyDescent="0.15">
      <c r="A184" s="475"/>
      <c r="B184" s="476"/>
      <c r="C184" s="476"/>
      <c r="D184" s="476"/>
      <c r="E184" s="476"/>
      <c r="F184" s="476"/>
      <c r="G184" s="476"/>
      <c r="H184" s="476"/>
      <c r="I184" s="476"/>
      <c r="J184" s="476"/>
      <c r="K184" s="476"/>
      <c r="L184" s="476"/>
      <c r="M184" s="476"/>
      <c r="N184" s="476"/>
      <c r="O184" s="476"/>
      <c r="P184" s="476"/>
      <c r="Q184" s="476"/>
      <c r="R184" s="476"/>
      <c r="S184" s="476"/>
      <c r="T184" s="476"/>
      <c r="U184" s="476"/>
      <c r="V184" s="476"/>
      <c r="W184" s="476"/>
      <c r="X184" s="1762"/>
      <c r="Y184" s="1762"/>
      <c r="Z184" s="1762"/>
      <c r="AA184" s="1762"/>
      <c r="AB184" s="1762"/>
      <c r="AC184" s="1762"/>
      <c r="AD184" s="1764"/>
      <c r="AE184" s="1764"/>
      <c r="AF184" s="1764"/>
      <c r="AG184" s="1764"/>
      <c r="AH184" s="1764"/>
      <c r="AI184" s="1764"/>
      <c r="AJ184" s="1764"/>
      <c r="AK184" s="1764"/>
      <c r="AL184" s="1764"/>
      <c r="AM184" s="1764"/>
      <c r="AN184" s="1764"/>
      <c r="AO184" s="476"/>
      <c r="AP184" s="476"/>
      <c r="AQ184" s="476"/>
      <c r="AR184" s="476"/>
      <c r="AS184" s="476"/>
      <c r="AT184" s="476"/>
      <c r="AU184" s="476"/>
      <c r="AV184" s="476"/>
      <c r="AW184" s="476"/>
      <c r="AX184" s="1762"/>
      <c r="AY184" s="1762"/>
      <c r="AZ184" s="1762"/>
      <c r="BA184" s="1762"/>
      <c r="BB184" s="1762"/>
      <c r="BC184" s="1762"/>
      <c r="BD184" s="1762"/>
      <c r="BE184" s="1762"/>
      <c r="BF184" s="1766"/>
      <c r="BG184" s="42"/>
    </row>
    <row r="185" spans="1:59" ht="9.9499999999999993" customHeight="1" x14ac:dyDescent="0.15">
      <c r="A185" s="475"/>
      <c r="B185" s="476"/>
      <c r="C185" s="476"/>
      <c r="D185" s="476"/>
      <c r="E185" s="476"/>
      <c r="F185" s="476"/>
      <c r="G185" s="476"/>
      <c r="H185" s="476"/>
      <c r="I185" s="476"/>
      <c r="J185" s="476"/>
      <c r="K185" s="476"/>
      <c r="L185" s="476"/>
      <c r="M185" s="476"/>
      <c r="N185" s="476"/>
      <c r="O185" s="476"/>
      <c r="P185" s="476"/>
      <c r="Q185" s="476"/>
      <c r="R185" s="476"/>
      <c r="S185" s="476"/>
      <c r="T185" s="476"/>
      <c r="U185" s="476"/>
      <c r="V185" s="476"/>
      <c r="W185" s="476"/>
      <c r="X185" s="1762"/>
      <c r="Y185" s="1762"/>
      <c r="Z185" s="1762"/>
      <c r="AA185" s="1762"/>
      <c r="AB185" s="1762"/>
      <c r="AC185" s="1762"/>
      <c r="AD185" s="1764"/>
      <c r="AE185" s="1764"/>
      <c r="AF185" s="1764"/>
      <c r="AG185" s="1764"/>
      <c r="AH185" s="1764"/>
      <c r="AI185" s="1764"/>
      <c r="AJ185" s="1764"/>
      <c r="AK185" s="1764"/>
      <c r="AL185" s="1764"/>
      <c r="AM185" s="1764"/>
      <c r="AN185" s="1764"/>
      <c r="AO185" s="476"/>
      <c r="AP185" s="476"/>
      <c r="AQ185" s="476"/>
      <c r="AR185" s="476"/>
      <c r="AS185" s="476"/>
      <c r="AT185" s="476"/>
      <c r="AU185" s="476"/>
      <c r="AV185" s="476"/>
      <c r="AW185" s="476"/>
      <c r="AX185" s="1762"/>
      <c r="AY185" s="1762"/>
      <c r="AZ185" s="1762"/>
      <c r="BA185" s="1762"/>
      <c r="BB185" s="1762"/>
      <c r="BC185" s="1762"/>
      <c r="BD185" s="1762"/>
      <c r="BE185" s="1762"/>
      <c r="BF185" s="1766"/>
      <c r="BG185" s="42"/>
    </row>
    <row r="186" spans="1:59" ht="9.9499999999999993" customHeight="1" x14ac:dyDescent="0.15">
      <c r="A186" s="1824"/>
      <c r="B186" s="465"/>
      <c r="C186" s="465"/>
      <c r="D186" s="637" t="str">
        <f ca="1">IFERROR(VLOOKUP(A186,INDIRECT("機械一覧"),2,FALSE),"")</f>
        <v/>
      </c>
      <c r="E186" s="1829"/>
      <c r="F186" s="1829"/>
      <c r="G186" s="1829"/>
      <c r="H186" s="1829"/>
      <c r="I186" s="1829"/>
      <c r="J186" s="1829"/>
      <c r="K186" s="1829"/>
      <c r="L186" s="1830"/>
      <c r="M186" s="1535"/>
      <c r="N186" s="1535"/>
      <c r="O186" s="1535"/>
      <c r="P186" s="1535"/>
      <c r="Q186" s="1535"/>
      <c r="R186" s="1535"/>
      <c r="S186" s="1535"/>
      <c r="T186" s="1535"/>
      <c r="U186" s="1535"/>
      <c r="V186" s="1535"/>
      <c r="W186" s="1535"/>
      <c r="X186" s="1535"/>
      <c r="Y186" s="1535"/>
      <c r="Z186" s="1535"/>
      <c r="AA186" s="1535"/>
      <c r="AB186" s="1535"/>
      <c r="AC186" s="1535"/>
      <c r="AD186" s="1749"/>
      <c r="AE186" s="1749"/>
      <c r="AF186" s="1749"/>
      <c r="AG186" s="1749"/>
      <c r="AH186" s="1749"/>
      <c r="AI186" s="1749"/>
      <c r="AJ186" s="1749"/>
      <c r="AK186" s="1749"/>
      <c r="AL186" s="1749"/>
      <c r="AM186" s="1749"/>
      <c r="AN186" s="1749"/>
      <c r="AO186" s="1750"/>
      <c r="AP186" s="1750"/>
      <c r="AQ186" s="1750"/>
      <c r="AR186" s="1750"/>
      <c r="AS186" s="1750"/>
      <c r="AT186" s="1750"/>
      <c r="AU186" s="1750"/>
      <c r="AV186" s="1750"/>
      <c r="AW186" s="1750"/>
      <c r="AX186" s="1835"/>
      <c r="AY186" s="1835"/>
      <c r="AZ186" s="1835"/>
      <c r="BA186" s="1835"/>
      <c r="BB186" s="1835"/>
      <c r="BC186" s="1835"/>
      <c r="BD186" s="1835"/>
      <c r="BE186" s="1835"/>
      <c r="BF186" s="1836"/>
      <c r="BG186" s="42"/>
    </row>
    <row r="187" spans="1:59" ht="9.9499999999999993" customHeight="1" x14ac:dyDescent="0.15">
      <c r="A187" s="1825"/>
      <c r="B187" s="1826"/>
      <c r="C187" s="1826"/>
      <c r="D187" s="1831"/>
      <c r="E187" s="1831"/>
      <c r="F187" s="1831"/>
      <c r="G187" s="1831"/>
      <c r="H187" s="1831"/>
      <c r="I187" s="1831"/>
      <c r="J187" s="1831"/>
      <c r="K187" s="1831"/>
      <c r="L187" s="1832"/>
      <c r="M187" s="1535"/>
      <c r="N187" s="1535"/>
      <c r="O187" s="1535"/>
      <c r="P187" s="1535"/>
      <c r="Q187" s="1535"/>
      <c r="R187" s="1535"/>
      <c r="S187" s="1535"/>
      <c r="T187" s="1535"/>
      <c r="U187" s="1535"/>
      <c r="V187" s="1535"/>
      <c r="W187" s="1535"/>
      <c r="X187" s="1535"/>
      <c r="Y187" s="1535"/>
      <c r="Z187" s="1535"/>
      <c r="AA187" s="1535"/>
      <c r="AB187" s="1535"/>
      <c r="AC187" s="1535"/>
      <c r="AD187" s="1749"/>
      <c r="AE187" s="1749"/>
      <c r="AF187" s="1749"/>
      <c r="AG187" s="1749"/>
      <c r="AH187" s="1749"/>
      <c r="AI187" s="1749"/>
      <c r="AJ187" s="1749"/>
      <c r="AK187" s="1749"/>
      <c r="AL187" s="1749"/>
      <c r="AM187" s="1749"/>
      <c r="AN187" s="1749"/>
      <c r="AO187" s="1750"/>
      <c r="AP187" s="1750"/>
      <c r="AQ187" s="1750"/>
      <c r="AR187" s="1750"/>
      <c r="AS187" s="1750"/>
      <c r="AT187" s="1750"/>
      <c r="AU187" s="1750"/>
      <c r="AV187" s="1750"/>
      <c r="AW187" s="1750"/>
      <c r="AX187" s="1835"/>
      <c r="AY187" s="1835"/>
      <c r="AZ187" s="1835"/>
      <c r="BA187" s="1835"/>
      <c r="BB187" s="1835"/>
      <c r="BC187" s="1835"/>
      <c r="BD187" s="1835"/>
      <c r="BE187" s="1835"/>
      <c r="BF187" s="1836"/>
      <c r="BG187" s="42"/>
    </row>
    <row r="188" spans="1:59" ht="9.9499999999999993" customHeight="1" x14ac:dyDescent="0.15">
      <c r="A188" s="1825"/>
      <c r="B188" s="1826"/>
      <c r="C188" s="1826"/>
      <c r="D188" s="1831"/>
      <c r="E188" s="1831"/>
      <c r="F188" s="1831"/>
      <c r="G188" s="1831"/>
      <c r="H188" s="1831"/>
      <c r="I188" s="1831"/>
      <c r="J188" s="1831"/>
      <c r="K188" s="1831"/>
      <c r="L188" s="1832"/>
      <c r="M188" s="1535"/>
      <c r="N188" s="1535"/>
      <c r="O188" s="1535"/>
      <c r="P188" s="1535"/>
      <c r="Q188" s="1535"/>
      <c r="R188" s="1535"/>
      <c r="S188" s="1535"/>
      <c r="T188" s="1535"/>
      <c r="U188" s="1535"/>
      <c r="V188" s="1535"/>
      <c r="W188" s="1535"/>
      <c r="X188" s="1535"/>
      <c r="Y188" s="1535"/>
      <c r="Z188" s="1535"/>
      <c r="AA188" s="1535"/>
      <c r="AB188" s="1535"/>
      <c r="AC188" s="1535"/>
      <c r="AD188" s="1749"/>
      <c r="AE188" s="1749"/>
      <c r="AF188" s="1749"/>
      <c r="AG188" s="1749"/>
      <c r="AH188" s="1749"/>
      <c r="AI188" s="1749"/>
      <c r="AJ188" s="1749"/>
      <c r="AK188" s="1749"/>
      <c r="AL188" s="1749"/>
      <c r="AM188" s="1749"/>
      <c r="AN188" s="1749"/>
      <c r="AO188" s="1750"/>
      <c r="AP188" s="1750"/>
      <c r="AQ188" s="1750"/>
      <c r="AR188" s="1750"/>
      <c r="AS188" s="1750"/>
      <c r="AT188" s="1750"/>
      <c r="AU188" s="1750"/>
      <c r="AV188" s="1750"/>
      <c r="AW188" s="1750"/>
      <c r="AX188" s="1837"/>
      <c r="AY188" s="1837"/>
      <c r="AZ188" s="1837"/>
      <c r="BA188" s="1837"/>
      <c r="BB188" s="1837"/>
      <c r="BC188" s="1837"/>
      <c r="BD188" s="1837"/>
      <c r="BE188" s="1837"/>
      <c r="BF188" s="1838"/>
      <c r="BG188" s="42"/>
    </row>
    <row r="189" spans="1:59" ht="9.9499999999999993" customHeight="1" x14ac:dyDescent="0.15">
      <c r="A189" s="1827"/>
      <c r="B189" s="1828"/>
      <c r="C189" s="1828"/>
      <c r="D189" s="1833"/>
      <c r="E189" s="1833"/>
      <c r="F189" s="1833"/>
      <c r="G189" s="1833"/>
      <c r="H189" s="1833"/>
      <c r="I189" s="1833"/>
      <c r="J189" s="1833"/>
      <c r="K189" s="1833"/>
      <c r="L189" s="1834"/>
      <c r="M189" s="1535"/>
      <c r="N189" s="1535"/>
      <c r="O189" s="1535"/>
      <c r="P189" s="1535"/>
      <c r="Q189" s="1535"/>
      <c r="R189" s="1535"/>
      <c r="S189" s="1535"/>
      <c r="T189" s="1535"/>
      <c r="U189" s="1535"/>
      <c r="V189" s="1535"/>
      <c r="W189" s="1535"/>
      <c r="X189" s="1535"/>
      <c r="Y189" s="1535"/>
      <c r="Z189" s="1535"/>
      <c r="AA189" s="1535"/>
      <c r="AB189" s="1535"/>
      <c r="AC189" s="1535"/>
      <c r="AD189" s="1749"/>
      <c r="AE189" s="1749"/>
      <c r="AF189" s="1749"/>
      <c r="AG189" s="1749"/>
      <c r="AH189" s="1749"/>
      <c r="AI189" s="1749"/>
      <c r="AJ189" s="1749"/>
      <c r="AK189" s="1749"/>
      <c r="AL189" s="1749"/>
      <c r="AM189" s="1749"/>
      <c r="AN189" s="1749"/>
      <c r="AO189" s="1750"/>
      <c r="AP189" s="1750"/>
      <c r="AQ189" s="1750"/>
      <c r="AR189" s="1750"/>
      <c r="AS189" s="1750"/>
      <c r="AT189" s="1750"/>
      <c r="AU189" s="1750"/>
      <c r="AV189" s="1750"/>
      <c r="AW189" s="1750"/>
      <c r="AX189" s="1734" t="s">
        <v>142</v>
      </c>
      <c r="AY189" s="1735"/>
      <c r="AZ189" s="1813" t="str">
        <f>IF(ISBLANK(AX186)," ",IF(AX186=0,"－",ROUNDDOWN(AD186/AX186,1)))</f>
        <v xml:space="preserve"> </v>
      </c>
      <c r="BA189" s="1813"/>
      <c r="BB189" s="1813"/>
      <c r="BC189" s="1813"/>
      <c r="BD189" s="1732" t="s">
        <v>494</v>
      </c>
      <c r="BE189" s="1732"/>
      <c r="BF189" s="1733"/>
      <c r="BG189" s="42"/>
    </row>
    <row r="190" spans="1:59" ht="9.9499999999999993" customHeight="1" x14ac:dyDescent="0.15">
      <c r="A190" s="1824"/>
      <c r="B190" s="465"/>
      <c r="C190" s="465"/>
      <c r="D190" s="637" t="str">
        <f ca="1">IFERROR(VLOOKUP(A190,INDIRECT("機械一覧"),2,FALSE),"")</f>
        <v/>
      </c>
      <c r="E190" s="1829"/>
      <c r="F190" s="1829"/>
      <c r="G190" s="1829"/>
      <c r="H190" s="1829"/>
      <c r="I190" s="1829"/>
      <c r="J190" s="1829"/>
      <c r="K190" s="1829"/>
      <c r="L190" s="1830"/>
      <c r="M190" s="1535"/>
      <c r="N190" s="1535"/>
      <c r="O190" s="1535"/>
      <c r="P190" s="1535"/>
      <c r="Q190" s="1535"/>
      <c r="R190" s="1535"/>
      <c r="S190" s="1535"/>
      <c r="T190" s="1535"/>
      <c r="U190" s="1535"/>
      <c r="V190" s="1535"/>
      <c r="W190" s="1535"/>
      <c r="X190" s="1535"/>
      <c r="Y190" s="1535"/>
      <c r="Z190" s="1535"/>
      <c r="AA190" s="1535"/>
      <c r="AB190" s="1535"/>
      <c r="AC190" s="1535"/>
      <c r="AD190" s="1749"/>
      <c r="AE190" s="1749"/>
      <c r="AF190" s="1749"/>
      <c r="AG190" s="1749"/>
      <c r="AH190" s="1749"/>
      <c r="AI190" s="1749"/>
      <c r="AJ190" s="1749"/>
      <c r="AK190" s="1749"/>
      <c r="AL190" s="1749"/>
      <c r="AM190" s="1749"/>
      <c r="AN190" s="1749"/>
      <c r="AO190" s="1750"/>
      <c r="AP190" s="1750"/>
      <c r="AQ190" s="1750"/>
      <c r="AR190" s="1750"/>
      <c r="AS190" s="1750"/>
      <c r="AT190" s="1750"/>
      <c r="AU190" s="1750"/>
      <c r="AV190" s="1750"/>
      <c r="AW190" s="1750"/>
      <c r="AX190" s="1835"/>
      <c r="AY190" s="1835"/>
      <c r="AZ190" s="1835"/>
      <c r="BA190" s="1835"/>
      <c r="BB190" s="1835"/>
      <c r="BC190" s="1835"/>
      <c r="BD190" s="1835"/>
      <c r="BE190" s="1835"/>
      <c r="BF190" s="1836"/>
      <c r="BG190" s="42"/>
    </row>
    <row r="191" spans="1:59" ht="9.9499999999999993" customHeight="1" x14ac:dyDescent="0.15">
      <c r="A191" s="1825"/>
      <c r="B191" s="1826"/>
      <c r="C191" s="1826"/>
      <c r="D191" s="1831"/>
      <c r="E191" s="1831"/>
      <c r="F191" s="1831"/>
      <c r="G191" s="1831"/>
      <c r="H191" s="1831"/>
      <c r="I191" s="1831"/>
      <c r="J191" s="1831"/>
      <c r="K191" s="1831"/>
      <c r="L191" s="1832"/>
      <c r="M191" s="1535"/>
      <c r="N191" s="1535"/>
      <c r="O191" s="1535"/>
      <c r="P191" s="1535"/>
      <c r="Q191" s="1535"/>
      <c r="R191" s="1535"/>
      <c r="S191" s="1535"/>
      <c r="T191" s="1535"/>
      <c r="U191" s="1535"/>
      <c r="V191" s="1535"/>
      <c r="W191" s="1535"/>
      <c r="X191" s="1535"/>
      <c r="Y191" s="1535"/>
      <c r="Z191" s="1535"/>
      <c r="AA191" s="1535"/>
      <c r="AB191" s="1535"/>
      <c r="AC191" s="1535"/>
      <c r="AD191" s="1749"/>
      <c r="AE191" s="1749"/>
      <c r="AF191" s="1749"/>
      <c r="AG191" s="1749"/>
      <c r="AH191" s="1749"/>
      <c r="AI191" s="1749"/>
      <c r="AJ191" s="1749"/>
      <c r="AK191" s="1749"/>
      <c r="AL191" s="1749"/>
      <c r="AM191" s="1749"/>
      <c r="AN191" s="1749"/>
      <c r="AO191" s="1750"/>
      <c r="AP191" s="1750"/>
      <c r="AQ191" s="1750"/>
      <c r="AR191" s="1750"/>
      <c r="AS191" s="1750"/>
      <c r="AT191" s="1750"/>
      <c r="AU191" s="1750"/>
      <c r="AV191" s="1750"/>
      <c r="AW191" s="1750"/>
      <c r="AX191" s="1835"/>
      <c r="AY191" s="1835"/>
      <c r="AZ191" s="1835"/>
      <c r="BA191" s="1835"/>
      <c r="BB191" s="1835"/>
      <c r="BC191" s="1835"/>
      <c r="BD191" s="1835"/>
      <c r="BE191" s="1835"/>
      <c r="BF191" s="1836"/>
      <c r="BG191" s="42"/>
    </row>
    <row r="192" spans="1:59" ht="9.9499999999999993" customHeight="1" x14ac:dyDescent="0.15">
      <c r="A192" s="1825"/>
      <c r="B192" s="1826"/>
      <c r="C192" s="1826"/>
      <c r="D192" s="1831"/>
      <c r="E192" s="1831"/>
      <c r="F192" s="1831"/>
      <c r="G192" s="1831"/>
      <c r="H192" s="1831"/>
      <c r="I192" s="1831"/>
      <c r="J192" s="1831"/>
      <c r="K192" s="1831"/>
      <c r="L192" s="1832"/>
      <c r="M192" s="1535"/>
      <c r="N192" s="1535"/>
      <c r="O192" s="1535"/>
      <c r="P192" s="1535"/>
      <c r="Q192" s="1535"/>
      <c r="R192" s="1535"/>
      <c r="S192" s="1535"/>
      <c r="T192" s="1535"/>
      <c r="U192" s="1535"/>
      <c r="V192" s="1535"/>
      <c r="W192" s="1535"/>
      <c r="X192" s="1535"/>
      <c r="Y192" s="1535"/>
      <c r="Z192" s="1535"/>
      <c r="AA192" s="1535"/>
      <c r="AB192" s="1535"/>
      <c r="AC192" s="1535"/>
      <c r="AD192" s="1749"/>
      <c r="AE192" s="1749"/>
      <c r="AF192" s="1749"/>
      <c r="AG192" s="1749"/>
      <c r="AH192" s="1749"/>
      <c r="AI192" s="1749"/>
      <c r="AJ192" s="1749"/>
      <c r="AK192" s="1749"/>
      <c r="AL192" s="1749"/>
      <c r="AM192" s="1749"/>
      <c r="AN192" s="1749"/>
      <c r="AO192" s="1750"/>
      <c r="AP192" s="1750"/>
      <c r="AQ192" s="1750"/>
      <c r="AR192" s="1750"/>
      <c r="AS192" s="1750"/>
      <c r="AT192" s="1750"/>
      <c r="AU192" s="1750"/>
      <c r="AV192" s="1750"/>
      <c r="AW192" s="1750"/>
      <c r="AX192" s="1837"/>
      <c r="AY192" s="1837"/>
      <c r="AZ192" s="1837"/>
      <c r="BA192" s="1837"/>
      <c r="BB192" s="1837"/>
      <c r="BC192" s="1837"/>
      <c r="BD192" s="1837"/>
      <c r="BE192" s="1837"/>
      <c r="BF192" s="1838"/>
      <c r="BG192" s="42"/>
    </row>
    <row r="193" spans="1:59" ht="9.9499999999999993" customHeight="1" x14ac:dyDescent="0.15">
      <c r="A193" s="1827"/>
      <c r="B193" s="1828"/>
      <c r="C193" s="1828"/>
      <c r="D193" s="1833"/>
      <c r="E193" s="1833"/>
      <c r="F193" s="1833"/>
      <c r="G193" s="1833"/>
      <c r="H193" s="1833"/>
      <c r="I193" s="1833"/>
      <c r="J193" s="1833"/>
      <c r="K193" s="1833"/>
      <c r="L193" s="1834"/>
      <c r="M193" s="1535"/>
      <c r="N193" s="1535"/>
      <c r="O193" s="1535"/>
      <c r="P193" s="1535"/>
      <c r="Q193" s="1535"/>
      <c r="R193" s="1535"/>
      <c r="S193" s="1535"/>
      <c r="T193" s="1535"/>
      <c r="U193" s="1535"/>
      <c r="V193" s="1535"/>
      <c r="W193" s="1535"/>
      <c r="X193" s="1535"/>
      <c r="Y193" s="1535"/>
      <c r="Z193" s="1535"/>
      <c r="AA193" s="1535"/>
      <c r="AB193" s="1535"/>
      <c r="AC193" s="1535"/>
      <c r="AD193" s="1749"/>
      <c r="AE193" s="1749"/>
      <c r="AF193" s="1749"/>
      <c r="AG193" s="1749"/>
      <c r="AH193" s="1749"/>
      <c r="AI193" s="1749"/>
      <c r="AJ193" s="1749"/>
      <c r="AK193" s="1749"/>
      <c r="AL193" s="1749"/>
      <c r="AM193" s="1749"/>
      <c r="AN193" s="1749"/>
      <c r="AO193" s="1750"/>
      <c r="AP193" s="1750"/>
      <c r="AQ193" s="1750"/>
      <c r="AR193" s="1750"/>
      <c r="AS193" s="1750"/>
      <c r="AT193" s="1750"/>
      <c r="AU193" s="1750"/>
      <c r="AV193" s="1750"/>
      <c r="AW193" s="1750"/>
      <c r="AX193" s="1734" t="s">
        <v>142</v>
      </c>
      <c r="AY193" s="1735"/>
      <c r="AZ193" s="1813" t="str">
        <f>IF(ISBLANK(AX190)," ",IF(AX190=0,"－",ROUNDDOWN(AD190/AX190,1)))</f>
        <v xml:space="preserve"> </v>
      </c>
      <c r="BA193" s="1813"/>
      <c r="BB193" s="1813"/>
      <c r="BC193" s="1813"/>
      <c r="BD193" s="1732" t="s">
        <v>494</v>
      </c>
      <c r="BE193" s="1732"/>
      <c r="BF193" s="1733"/>
      <c r="BG193" s="42"/>
    </row>
    <row r="194" spans="1:59" ht="9.9499999999999993" customHeight="1" x14ac:dyDescent="0.15">
      <c r="A194" s="1824"/>
      <c r="B194" s="465"/>
      <c r="C194" s="465"/>
      <c r="D194" s="637" t="str">
        <f ca="1">IFERROR(VLOOKUP(A194,INDIRECT("機械一覧"),2,FALSE),"")</f>
        <v/>
      </c>
      <c r="E194" s="1829"/>
      <c r="F194" s="1829"/>
      <c r="G194" s="1829"/>
      <c r="H194" s="1829"/>
      <c r="I194" s="1829"/>
      <c r="J194" s="1829"/>
      <c r="K194" s="1829"/>
      <c r="L194" s="1830"/>
      <c r="M194" s="1535"/>
      <c r="N194" s="1535"/>
      <c r="O194" s="1535"/>
      <c r="P194" s="1535"/>
      <c r="Q194" s="1535"/>
      <c r="R194" s="1535"/>
      <c r="S194" s="1535"/>
      <c r="T194" s="1535"/>
      <c r="U194" s="1535"/>
      <c r="V194" s="1535"/>
      <c r="W194" s="1535"/>
      <c r="X194" s="1535"/>
      <c r="Y194" s="1535"/>
      <c r="Z194" s="1535"/>
      <c r="AA194" s="1535"/>
      <c r="AB194" s="1535"/>
      <c r="AC194" s="1535"/>
      <c r="AD194" s="1749"/>
      <c r="AE194" s="1749"/>
      <c r="AF194" s="1749"/>
      <c r="AG194" s="1749"/>
      <c r="AH194" s="1749"/>
      <c r="AI194" s="1749"/>
      <c r="AJ194" s="1749"/>
      <c r="AK194" s="1749"/>
      <c r="AL194" s="1749"/>
      <c r="AM194" s="1749"/>
      <c r="AN194" s="1749"/>
      <c r="AO194" s="1750"/>
      <c r="AP194" s="1750"/>
      <c r="AQ194" s="1750"/>
      <c r="AR194" s="1750"/>
      <c r="AS194" s="1750"/>
      <c r="AT194" s="1750"/>
      <c r="AU194" s="1750"/>
      <c r="AV194" s="1750"/>
      <c r="AW194" s="1750"/>
      <c r="AX194" s="1835"/>
      <c r="AY194" s="1835"/>
      <c r="AZ194" s="1835"/>
      <c r="BA194" s="1835"/>
      <c r="BB194" s="1835"/>
      <c r="BC194" s="1835"/>
      <c r="BD194" s="1835"/>
      <c r="BE194" s="1835"/>
      <c r="BF194" s="1836"/>
      <c r="BG194" s="42"/>
    </row>
    <row r="195" spans="1:59" ht="9.9499999999999993" customHeight="1" x14ac:dyDescent="0.15">
      <c r="A195" s="1825"/>
      <c r="B195" s="1826"/>
      <c r="C195" s="1826"/>
      <c r="D195" s="1831"/>
      <c r="E195" s="1831"/>
      <c r="F195" s="1831"/>
      <c r="G195" s="1831"/>
      <c r="H195" s="1831"/>
      <c r="I195" s="1831"/>
      <c r="J195" s="1831"/>
      <c r="K195" s="1831"/>
      <c r="L195" s="1832"/>
      <c r="M195" s="1535"/>
      <c r="N195" s="1535"/>
      <c r="O195" s="1535"/>
      <c r="P195" s="1535"/>
      <c r="Q195" s="1535"/>
      <c r="R195" s="1535"/>
      <c r="S195" s="1535"/>
      <c r="T195" s="1535"/>
      <c r="U195" s="1535"/>
      <c r="V195" s="1535"/>
      <c r="W195" s="1535"/>
      <c r="X195" s="1535"/>
      <c r="Y195" s="1535"/>
      <c r="Z195" s="1535"/>
      <c r="AA195" s="1535"/>
      <c r="AB195" s="1535"/>
      <c r="AC195" s="1535"/>
      <c r="AD195" s="1749"/>
      <c r="AE195" s="1749"/>
      <c r="AF195" s="1749"/>
      <c r="AG195" s="1749"/>
      <c r="AH195" s="1749"/>
      <c r="AI195" s="1749"/>
      <c r="AJ195" s="1749"/>
      <c r="AK195" s="1749"/>
      <c r="AL195" s="1749"/>
      <c r="AM195" s="1749"/>
      <c r="AN195" s="1749"/>
      <c r="AO195" s="1750"/>
      <c r="AP195" s="1750"/>
      <c r="AQ195" s="1750"/>
      <c r="AR195" s="1750"/>
      <c r="AS195" s="1750"/>
      <c r="AT195" s="1750"/>
      <c r="AU195" s="1750"/>
      <c r="AV195" s="1750"/>
      <c r="AW195" s="1750"/>
      <c r="AX195" s="1835"/>
      <c r="AY195" s="1835"/>
      <c r="AZ195" s="1835"/>
      <c r="BA195" s="1835"/>
      <c r="BB195" s="1835"/>
      <c r="BC195" s="1835"/>
      <c r="BD195" s="1835"/>
      <c r="BE195" s="1835"/>
      <c r="BF195" s="1836"/>
      <c r="BG195" s="42"/>
    </row>
    <row r="196" spans="1:59" ht="9.9499999999999993" customHeight="1" x14ac:dyDescent="0.15">
      <c r="A196" s="1825"/>
      <c r="B196" s="1826"/>
      <c r="C196" s="1826"/>
      <c r="D196" s="1831"/>
      <c r="E196" s="1831"/>
      <c r="F196" s="1831"/>
      <c r="G196" s="1831"/>
      <c r="H196" s="1831"/>
      <c r="I196" s="1831"/>
      <c r="J196" s="1831"/>
      <c r="K196" s="1831"/>
      <c r="L196" s="1832"/>
      <c r="M196" s="1535"/>
      <c r="N196" s="1535"/>
      <c r="O196" s="1535"/>
      <c r="P196" s="1535"/>
      <c r="Q196" s="1535"/>
      <c r="R196" s="1535"/>
      <c r="S196" s="1535"/>
      <c r="T196" s="1535"/>
      <c r="U196" s="1535"/>
      <c r="V196" s="1535"/>
      <c r="W196" s="1535"/>
      <c r="X196" s="1535"/>
      <c r="Y196" s="1535"/>
      <c r="Z196" s="1535"/>
      <c r="AA196" s="1535"/>
      <c r="AB196" s="1535"/>
      <c r="AC196" s="1535"/>
      <c r="AD196" s="1749"/>
      <c r="AE196" s="1749"/>
      <c r="AF196" s="1749"/>
      <c r="AG196" s="1749"/>
      <c r="AH196" s="1749"/>
      <c r="AI196" s="1749"/>
      <c r="AJ196" s="1749"/>
      <c r="AK196" s="1749"/>
      <c r="AL196" s="1749"/>
      <c r="AM196" s="1749"/>
      <c r="AN196" s="1749"/>
      <c r="AO196" s="1750"/>
      <c r="AP196" s="1750"/>
      <c r="AQ196" s="1750"/>
      <c r="AR196" s="1750"/>
      <c r="AS196" s="1750"/>
      <c r="AT196" s="1750"/>
      <c r="AU196" s="1750"/>
      <c r="AV196" s="1750"/>
      <c r="AW196" s="1750"/>
      <c r="AX196" s="1837"/>
      <c r="AY196" s="1837"/>
      <c r="AZ196" s="1837"/>
      <c r="BA196" s="1837"/>
      <c r="BB196" s="1837"/>
      <c r="BC196" s="1837"/>
      <c r="BD196" s="1837"/>
      <c r="BE196" s="1837"/>
      <c r="BF196" s="1838"/>
      <c r="BG196" s="42"/>
    </row>
    <row r="197" spans="1:59" ht="9.9499999999999993" customHeight="1" x14ac:dyDescent="0.15">
      <c r="A197" s="1827"/>
      <c r="B197" s="1828"/>
      <c r="C197" s="1828"/>
      <c r="D197" s="1833"/>
      <c r="E197" s="1833"/>
      <c r="F197" s="1833"/>
      <c r="G197" s="1833"/>
      <c r="H197" s="1833"/>
      <c r="I197" s="1833"/>
      <c r="J197" s="1833"/>
      <c r="K197" s="1833"/>
      <c r="L197" s="1834"/>
      <c r="M197" s="1535"/>
      <c r="N197" s="1535"/>
      <c r="O197" s="1535"/>
      <c r="P197" s="1535"/>
      <c r="Q197" s="1535"/>
      <c r="R197" s="1535"/>
      <c r="S197" s="1535"/>
      <c r="T197" s="1535"/>
      <c r="U197" s="1535"/>
      <c r="V197" s="1535"/>
      <c r="W197" s="1535"/>
      <c r="X197" s="1535"/>
      <c r="Y197" s="1535"/>
      <c r="Z197" s="1535"/>
      <c r="AA197" s="1535"/>
      <c r="AB197" s="1535"/>
      <c r="AC197" s="1535"/>
      <c r="AD197" s="1749"/>
      <c r="AE197" s="1749"/>
      <c r="AF197" s="1749"/>
      <c r="AG197" s="1749"/>
      <c r="AH197" s="1749"/>
      <c r="AI197" s="1749"/>
      <c r="AJ197" s="1749"/>
      <c r="AK197" s="1749"/>
      <c r="AL197" s="1749"/>
      <c r="AM197" s="1749"/>
      <c r="AN197" s="1749"/>
      <c r="AO197" s="1750"/>
      <c r="AP197" s="1750"/>
      <c r="AQ197" s="1750"/>
      <c r="AR197" s="1750"/>
      <c r="AS197" s="1750"/>
      <c r="AT197" s="1750"/>
      <c r="AU197" s="1750"/>
      <c r="AV197" s="1750"/>
      <c r="AW197" s="1750"/>
      <c r="AX197" s="1734" t="s">
        <v>142</v>
      </c>
      <c r="AY197" s="1735"/>
      <c r="AZ197" s="1813" t="str">
        <f>IF(ISBLANK(AX194)," ",IF(AX194=0,"－",ROUNDDOWN(AD194/AX194,1)))</f>
        <v xml:space="preserve"> </v>
      </c>
      <c r="BA197" s="1813"/>
      <c r="BB197" s="1813"/>
      <c r="BC197" s="1813"/>
      <c r="BD197" s="1732" t="s">
        <v>494</v>
      </c>
      <c r="BE197" s="1732"/>
      <c r="BF197" s="1733"/>
      <c r="BG197" s="42"/>
    </row>
    <row r="198" spans="1:59" ht="9.9499999999999993" customHeight="1" x14ac:dyDescent="0.15">
      <c r="A198" s="1824"/>
      <c r="B198" s="465"/>
      <c r="C198" s="465"/>
      <c r="D198" s="637" t="str">
        <f ca="1">IFERROR(VLOOKUP(A198,INDIRECT("機械一覧"),2,FALSE),"")</f>
        <v/>
      </c>
      <c r="E198" s="1829"/>
      <c r="F198" s="1829"/>
      <c r="G198" s="1829"/>
      <c r="H198" s="1829"/>
      <c r="I198" s="1829"/>
      <c r="J198" s="1829"/>
      <c r="K198" s="1829"/>
      <c r="L198" s="1830"/>
      <c r="M198" s="1535"/>
      <c r="N198" s="1535"/>
      <c r="O198" s="1535"/>
      <c r="P198" s="1535"/>
      <c r="Q198" s="1535"/>
      <c r="R198" s="1535"/>
      <c r="S198" s="1535"/>
      <c r="T198" s="1535"/>
      <c r="U198" s="1535"/>
      <c r="V198" s="1535"/>
      <c r="W198" s="1535"/>
      <c r="X198" s="1535"/>
      <c r="Y198" s="1535"/>
      <c r="Z198" s="1535"/>
      <c r="AA198" s="1535"/>
      <c r="AB198" s="1535"/>
      <c r="AC198" s="1535"/>
      <c r="AD198" s="1749"/>
      <c r="AE198" s="1749"/>
      <c r="AF198" s="1749"/>
      <c r="AG198" s="1749"/>
      <c r="AH198" s="1749"/>
      <c r="AI198" s="1749"/>
      <c r="AJ198" s="1749"/>
      <c r="AK198" s="1749"/>
      <c r="AL198" s="1749"/>
      <c r="AM198" s="1749"/>
      <c r="AN198" s="1749"/>
      <c r="AO198" s="1750"/>
      <c r="AP198" s="1750"/>
      <c r="AQ198" s="1750"/>
      <c r="AR198" s="1750"/>
      <c r="AS198" s="1750"/>
      <c r="AT198" s="1750"/>
      <c r="AU198" s="1750"/>
      <c r="AV198" s="1750"/>
      <c r="AW198" s="1750"/>
      <c r="AX198" s="1835"/>
      <c r="AY198" s="1835"/>
      <c r="AZ198" s="1835"/>
      <c r="BA198" s="1835"/>
      <c r="BB198" s="1835"/>
      <c r="BC198" s="1835"/>
      <c r="BD198" s="1835"/>
      <c r="BE198" s="1835"/>
      <c r="BF198" s="1836"/>
      <c r="BG198" s="42"/>
    </row>
    <row r="199" spans="1:59" ht="9.9499999999999993" customHeight="1" x14ac:dyDescent="0.15">
      <c r="A199" s="1825"/>
      <c r="B199" s="1826"/>
      <c r="C199" s="1826"/>
      <c r="D199" s="1831"/>
      <c r="E199" s="1831"/>
      <c r="F199" s="1831"/>
      <c r="G199" s="1831"/>
      <c r="H199" s="1831"/>
      <c r="I199" s="1831"/>
      <c r="J199" s="1831"/>
      <c r="K199" s="1831"/>
      <c r="L199" s="1832"/>
      <c r="M199" s="1535"/>
      <c r="N199" s="1535"/>
      <c r="O199" s="1535"/>
      <c r="P199" s="1535"/>
      <c r="Q199" s="1535"/>
      <c r="R199" s="1535"/>
      <c r="S199" s="1535"/>
      <c r="T199" s="1535"/>
      <c r="U199" s="1535"/>
      <c r="V199" s="1535"/>
      <c r="W199" s="1535"/>
      <c r="X199" s="1535"/>
      <c r="Y199" s="1535"/>
      <c r="Z199" s="1535"/>
      <c r="AA199" s="1535"/>
      <c r="AB199" s="1535"/>
      <c r="AC199" s="1535"/>
      <c r="AD199" s="1749"/>
      <c r="AE199" s="1749"/>
      <c r="AF199" s="1749"/>
      <c r="AG199" s="1749"/>
      <c r="AH199" s="1749"/>
      <c r="AI199" s="1749"/>
      <c r="AJ199" s="1749"/>
      <c r="AK199" s="1749"/>
      <c r="AL199" s="1749"/>
      <c r="AM199" s="1749"/>
      <c r="AN199" s="1749"/>
      <c r="AO199" s="1750"/>
      <c r="AP199" s="1750"/>
      <c r="AQ199" s="1750"/>
      <c r="AR199" s="1750"/>
      <c r="AS199" s="1750"/>
      <c r="AT199" s="1750"/>
      <c r="AU199" s="1750"/>
      <c r="AV199" s="1750"/>
      <c r="AW199" s="1750"/>
      <c r="AX199" s="1835"/>
      <c r="AY199" s="1835"/>
      <c r="AZ199" s="1835"/>
      <c r="BA199" s="1835"/>
      <c r="BB199" s="1835"/>
      <c r="BC199" s="1835"/>
      <c r="BD199" s="1835"/>
      <c r="BE199" s="1835"/>
      <c r="BF199" s="1836"/>
      <c r="BG199" s="42"/>
    </row>
    <row r="200" spans="1:59" ht="9.9499999999999993" customHeight="1" x14ac:dyDescent="0.15">
      <c r="A200" s="1825"/>
      <c r="B200" s="1826"/>
      <c r="C200" s="1826"/>
      <c r="D200" s="1831"/>
      <c r="E200" s="1831"/>
      <c r="F200" s="1831"/>
      <c r="G200" s="1831"/>
      <c r="H200" s="1831"/>
      <c r="I200" s="1831"/>
      <c r="J200" s="1831"/>
      <c r="K200" s="1831"/>
      <c r="L200" s="1832"/>
      <c r="M200" s="1535"/>
      <c r="N200" s="1535"/>
      <c r="O200" s="1535"/>
      <c r="P200" s="1535"/>
      <c r="Q200" s="1535"/>
      <c r="R200" s="1535"/>
      <c r="S200" s="1535"/>
      <c r="T200" s="1535"/>
      <c r="U200" s="1535"/>
      <c r="V200" s="1535"/>
      <c r="W200" s="1535"/>
      <c r="X200" s="1535"/>
      <c r="Y200" s="1535"/>
      <c r="Z200" s="1535"/>
      <c r="AA200" s="1535"/>
      <c r="AB200" s="1535"/>
      <c r="AC200" s="1535"/>
      <c r="AD200" s="1749"/>
      <c r="AE200" s="1749"/>
      <c r="AF200" s="1749"/>
      <c r="AG200" s="1749"/>
      <c r="AH200" s="1749"/>
      <c r="AI200" s="1749"/>
      <c r="AJ200" s="1749"/>
      <c r="AK200" s="1749"/>
      <c r="AL200" s="1749"/>
      <c r="AM200" s="1749"/>
      <c r="AN200" s="1749"/>
      <c r="AO200" s="1750"/>
      <c r="AP200" s="1750"/>
      <c r="AQ200" s="1750"/>
      <c r="AR200" s="1750"/>
      <c r="AS200" s="1750"/>
      <c r="AT200" s="1750"/>
      <c r="AU200" s="1750"/>
      <c r="AV200" s="1750"/>
      <c r="AW200" s="1750"/>
      <c r="AX200" s="1837"/>
      <c r="AY200" s="1837"/>
      <c r="AZ200" s="1837"/>
      <c r="BA200" s="1837"/>
      <c r="BB200" s="1837"/>
      <c r="BC200" s="1837"/>
      <c r="BD200" s="1837"/>
      <c r="BE200" s="1837"/>
      <c r="BF200" s="1838"/>
      <c r="BG200" s="42"/>
    </row>
    <row r="201" spans="1:59" ht="9.9499999999999993" customHeight="1" x14ac:dyDescent="0.15">
      <c r="A201" s="1827"/>
      <c r="B201" s="1828"/>
      <c r="C201" s="1828"/>
      <c r="D201" s="1833"/>
      <c r="E201" s="1833"/>
      <c r="F201" s="1833"/>
      <c r="G201" s="1833"/>
      <c r="H201" s="1833"/>
      <c r="I201" s="1833"/>
      <c r="J201" s="1833"/>
      <c r="K201" s="1833"/>
      <c r="L201" s="1834"/>
      <c r="M201" s="1535"/>
      <c r="N201" s="1535"/>
      <c r="O201" s="1535"/>
      <c r="P201" s="1535"/>
      <c r="Q201" s="1535"/>
      <c r="R201" s="1535"/>
      <c r="S201" s="1535"/>
      <c r="T201" s="1535"/>
      <c r="U201" s="1535"/>
      <c r="V201" s="1535"/>
      <c r="W201" s="1535"/>
      <c r="X201" s="1535"/>
      <c r="Y201" s="1535"/>
      <c r="Z201" s="1535"/>
      <c r="AA201" s="1535"/>
      <c r="AB201" s="1535"/>
      <c r="AC201" s="1535"/>
      <c r="AD201" s="1749"/>
      <c r="AE201" s="1749"/>
      <c r="AF201" s="1749"/>
      <c r="AG201" s="1749"/>
      <c r="AH201" s="1749"/>
      <c r="AI201" s="1749"/>
      <c r="AJ201" s="1749"/>
      <c r="AK201" s="1749"/>
      <c r="AL201" s="1749"/>
      <c r="AM201" s="1749"/>
      <c r="AN201" s="1749"/>
      <c r="AO201" s="1750"/>
      <c r="AP201" s="1750"/>
      <c r="AQ201" s="1750"/>
      <c r="AR201" s="1750"/>
      <c r="AS201" s="1750"/>
      <c r="AT201" s="1750"/>
      <c r="AU201" s="1750"/>
      <c r="AV201" s="1750"/>
      <c r="AW201" s="1750"/>
      <c r="AX201" s="1734" t="s">
        <v>142</v>
      </c>
      <c r="AY201" s="1735"/>
      <c r="AZ201" s="1813" t="str">
        <f>IF(ISBLANK(AX198)," ",IF(AX198=0,"－",ROUNDDOWN(AD198/AX198,1)))</f>
        <v xml:space="preserve"> </v>
      </c>
      <c r="BA201" s="1813"/>
      <c r="BB201" s="1813"/>
      <c r="BC201" s="1813"/>
      <c r="BD201" s="1732" t="s">
        <v>494</v>
      </c>
      <c r="BE201" s="1732"/>
      <c r="BF201" s="1733"/>
      <c r="BG201" s="42"/>
    </row>
    <row r="202" spans="1:59" ht="9.9499999999999993" customHeight="1" x14ac:dyDescent="0.15">
      <c r="A202" s="1824"/>
      <c r="B202" s="465"/>
      <c r="C202" s="465"/>
      <c r="D202" s="637" t="str">
        <f ca="1">IFERROR(VLOOKUP(A202,INDIRECT("機械一覧"),2,FALSE),"")</f>
        <v/>
      </c>
      <c r="E202" s="1829"/>
      <c r="F202" s="1829"/>
      <c r="G202" s="1829"/>
      <c r="H202" s="1829"/>
      <c r="I202" s="1829"/>
      <c r="J202" s="1829"/>
      <c r="K202" s="1829"/>
      <c r="L202" s="1830"/>
      <c r="M202" s="1535"/>
      <c r="N202" s="1535"/>
      <c r="O202" s="1535"/>
      <c r="P202" s="1535"/>
      <c r="Q202" s="1535"/>
      <c r="R202" s="1535"/>
      <c r="S202" s="1535"/>
      <c r="T202" s="1535"/>
      <c r="U202" s="1535"/>
      <c r="V202" s="1535"/>
      <c r="W202" s="1535"/>
      <c r="X202" s="1535"/>
      <c r="Y202" s="1535"/>
      <c r="Z202" s="1535"/>
      <c r="AA202" s="1535"/>
      <c r="AB202" s="1535"/>
      <c r="AC202" s="1535"/>
      <c r="AD202" s="1749"/>
      <c r="AE202" s="1749"/>
      <c r="AF202" s="1749"/>
      <c r="AG202" s="1749"/>
      <c r="AH202" s="1749"/>
      <c r="AI202" s="1749"/>
      <c r="AJ202" s="1749"/>
      <c r="AK202" s="1749"/>
      <c r="AL202" s="1749"/>
      <c r="AM202" s="1749"/>
      <c r="AN202" s="1749"/>
      <c r="AO202" s="1750"/>
      <c r="AP202" s="1750"/>
      <c r="AQ202" s="1750"/>
      <c r="AR202" s="1750"/>
      <c r="AS202" s="1750"/>
      <c r="AT202" s="1750"/>
      <c r="AU202" s="1750"/>
      <c r="AV202" s="1750"/>
      <c r="AW202" s="1750"/>
      <c r="AX202" s="1835"/>
      <c r="AY202" s="1835"/>
      <c r="AZ202" s="1835"/>
      <c r="BA202" s="1835"/>
      <c r="BB202" s="1835"/>
      <c r="BC202" s="1835"/>
      <c r="BD202" s="1835"/>
      <c r="BE202" s="1835"/>
      <c r="BF202" s="1836"/>
      <c r="BG202" s="42"/>
    </row>
    <row r="203" spans="1:59" ht="9.9499999999999993" customHeight="1" x14ac:dyDescent="0.15">
      <c r="A203" s="1825"/>
      <c r="B203" s="1826"/>
      <c r="C203" s="1826"/>
      <c r="D203" s="1831"/>
      <c r="E203" s="1831"/>
      <c r="F203" s="1831"/>
      <c r="G203" s="1831"/>
      <c r="H203" s="1831"/>
      <c r="I203" s="1831"/>
      <c r="J203" s="1831"/>
      <c r="K203" s="1831"/>
      <c r="L203" s="1832"/>
      <c r="M203" s="1535"/>
      <c r="N203" s="1535"/>
      <c r="O203" s="1535"/>
      <c r="P203" s="1535"/>
      <c r="Q203" s="1535"/>
      <c r="R203" s="1535"/>
      <c r="S203" s="1535"/>
      <c r="T203" s="1535"/>
      <c r="U203" s="1535"/>
      <c r="V203" s="1535"/>
      <c r="W203" s="1535"/>
      <c r="X203" s="1535"/>
      <c r="Y203" s="1535"/>
      <c r="Z203" s="1535"/>
      <c r="AA203" s="1535"/>
      <c r="AB203" s="1535"/>
      <c r="AC203" s="1535"/>
      <c r="AD203" s="1749"/>
      <c r="AE203" s="1749"/>
      <c r="AF203" s="1749"/>
      <c r="AG203" s="1749"/>
      <c r="AH203" s="1749"/>
      <c r="AI203" s="1749"/>
      <c r="AJ203" s="1749"/>
      <c r="AK203" s="1749"/>
      <c r="AL203" s="1749"/>
      <c r="AM203" s="1749"/>
      <c r="AN203" s="1749"/>
      <c r="AO203" s="1750"/>
      <c r="AP203" s="1750"/>
      <c r="AQ203" s="1750"/>
      <c r="AR203" s="1750"/>
      <c r="AS203" s="1750"/>
      <c r="AT203" s="1750"/>
      <c r="AU203" s="1750"/>
      <c r="AV203" s="1750"/>
      <c r="AW203" s="1750"/>
      <c r="AX203" s="1835"/>
      <c r="AY203" s="1835"/>
      <c r="AZ203" s="1835"/>
      <c r="BA203" s="1835"/>
      <c r="BB203" s="1835"/>
      <c r="BC203" s="1835"/>
      <c r="BD203" s="1835"/>
      <c r="BE203" s="1835"/>
      <c r="BF203" s="1836"/>
      <c r="BG203" s="42"/>
    </row>
    <row r="204" spans="1:59" ht="9.9499999999999993" customHeight="1" x14ac:dyDescent="0.15">
      <c r="A204" s="1825"/>
      <c r="B204" s="1826"/>
      <c r="C204" s="1826"/>
      <c r="D204" s="1831"/>
      <c r="E204" s="1831"/>
      <c r="F204" s="1831"/>
      <c r="G204" s="1831"/>
      <c r="H204" s="1831"/>
      <c r="I204" s="1831"/>
      <c r="J204" s="1831"/>
      <c r="K204" s="1831"/>
      <c r="L204" s="1832"/>
      <c r="M204" s="1535"/>
      <c r="N204" s="1535"/>
      <c r="O204" s="1535"/>
      <c r="P204" s="1535"/>
      <c r="Q204" s="1535"/>
      <c r="R204" s="1535"/>
      <c r="S204" s="1535"/>
      <c r="T204" s="1535"/>
      <c r="U204" s="1535"/>
      <c r="V204" s="1535"/>
      <c r="W204" s="1535"/>
      <c r="X204" s="1535"/>
      <c r="Y204" s="1535"/>
      <c r="Z204" s="1535"/>
      <c r="AA204" s="1535"/>
      <c r="AB204" s="1535"/>
      <c r="AC204" s="1535"/>
      <c r="AD204" s="1749"/>
      <c r="AE204" s="1749"/>
      <c r="AF204" s="1749"/>
      <c r="AG204" s="1749"/>
      <c r="AH204" s="1749"/>
      <c r="AI204" s="1749"/>
      <c r="AJ204" s="1749"/>
      <c r="AK204" s="1749"/>
      <c r="AL204" s="1749"/>
      <c r="AM204" s="1749"/>
      <c r="AN204" s="1749"/>
      <c r="AO204" s="1750"/>
      <c r="AP204" s="1750"/>
      <c r="AQ204" s="1750"/>
      <c r="AR204" s="1750"/>
      <c r="AS204" s="1750"/>
      <c r="AT204" s="1750"/>
      <c r="AU204" s="1750"/>
      <c r="AV204" s="1750"/>
      <c r="AW204" s="1750"/>
      <c r="AX204" s="1837"/>
      <c r="AY204" s="1837"/>
      <c r="AZ204" s="1837"/>
      <c r="BA204" s="1837"/>
      <c r="BB204" s="1837"/>
      <c r="BC204" s="1837"/>
      <c r="BD204" s="1837"/>
      <c r="BE204" s="1837"/>
      <c r="BF204" s="1838"/>
      <c r="BG204" s="42"/>
    </row>
    <row r="205" spans="1:59" ht="9.9499999999999993" customHeight="1" x14ac:dyDescent="0.15">
      <c r="A205" s="1827"/>
      <c r="B205" s="1828"/>
      <c r="C205" s="1828"/>
      <c r="D205" s="1833"/>
      <c r="E205" s="1833"/>
      <c r="F205" s="1833"/>
      <c r="G205" s="1833"/>
      <c r="H205" s="1833"/>
      <c r="I205" s="1833"/>
      <c r="J205" s="1833"/>
      <c r="K205" s="1833"/>
      <c r="L205" s="1834"/>
      <c r="M205" s="1535"/>
      <c r="N205" s="1535"/>
      <c r="O205" s="1535"/>
      <c r="P205" s="1535"/>
      <c r="Q205" s="1535"/>
      <c r="R205" s="1535"/>
      <c r="S205" s="1535"/>
      <c r="T205" s="1535"/>
      <c r="U205" s="1535"/>
      <c r="V205" s="1535"/>
      <c r="W205" s="1535"/>
      <c r="X205" s="1535"/>
      <c r="Y205" s="1535"/>
      <c r="Z205" s="1535"/>
      <c r="AA205" s="1535"/>
      <c r="AB205" s="1535"/>
      <c r="AC205" s="1535"/>
      <c r="AD205" s="1749"/>
      <c r="AE205" s="1749"/>
      <c r="AF205" s="1749"/>
      <c r="AG205" s="1749"/>
      <c r="AH205" s="1749"/>
      <c r="AI205" s="1749"/>
      <c r="AJ205" s="1749"/>
      <c r="AK205" s="1749"/>
      <c r="AL205" s="1749"/>
      <c r="AM205" s="1749"/>
      <c r="AN205" s="1749"/>
      <c r="AO205" s="1750"/>
      <c r="AP205" s="1750"/>
      <c r="AQ205" s="1750"/>
      <c r="AR205" s="1750"/>
      <c r="AS205" s="1750"/>
      <c r="AT205" s="1750"/>
      <c r="AU205" s="1750"/>
      <c r="AV205" s="1750"/>
      <c r="AW205" s="1750"/>
      <c r="AX205" s="1734" t="s">
        <v>142</v>
      </c>
      <c r="AY205" s="1735"/>
      <c r="AZ205" s="1813" t="str">
        <f>IF(ISBLANK(AX202)," ",IF(AX202=0,"－",ROUNDDOWN(AD202/AX202,1)))</f>
        <v xml:space="preserve"> </v>
      </c>
      <c r="BA205" s="1813"/>
      <c r="BB205" s="1813"/>
      <c r="BC205" s="1813"/>
      <c r="BD205" s="1732" t="s">
        <v>494</v>
      </c>
      <c r="BE205" s="1732"/>
      <c r="BF205" s="1733"/>
      <c r="BG205" s="42"/>
    </row>
    <row r="206" spans="1:59" ht="9.9499999999999993" customHeight="1" x14ac:dyDescent="0.15">
      <c r="A206" s="1824"/>
      <c r="B206" s="465"/>
      <c r="C206" s="465"/>
      <c r="D206" s="637" t="str">
        <f ca="1">IFERROR(VLOOKUP(A206,INDIRECT("機械一覧"),2,FALSE),"")</f>
        <v/>
      </c>
      <c r="E206" s="1829"/>
      <c r="F206" s="1829"/>
      <c r="G206" s="1829"/>
      <c r="H206" s="1829"/>
      <c r="I206" s="1829"/>
      <c r="J206" s="1829"/>
      <c r="K206" s="1829"/>
      <c r="L206" s="1830"/>
      <c r="M206" s="1535"/>
      <c r="N206" s="1535"/>
      <c r="O206" s="1535"/>
      <c r="P206" s="1535"/>
      <c r="Q206" s="1535"/>
      <c r="R206" s="1535"/>
      <c r="S206" s="1535"/>
      <c r="T206" s="1535"/>
      <c r="U206" s="1535"/>
      <c r="V206" s="1535"/>
      <c r="W206" s="1535"/>
      <c r="X206" s="1535"/>
      <c r="Y206" s="1535"/>
      <c r="Z206" s="1535"/>
      <c r="AA206" s="1535"/>
      <c r="AB206" s="1535"/>
      <c r="AC206" s="1535"/>
      <c r="AD206" s="1749"/>
      <c r="AE206" s="1749"/>
      <c r="AF206" s="1749"/>
      <c r="AG206" s="1749"/>
      <c r="AH206" s="1749"/>
      <c r="AI206" s="1749"/>
      <c r="AJ206" s="1749"/>
      <c r="AK206" s="1749"/>
      <c r="AL206" s="1749"/>
      <c r="AM206" s="1749"/>
      <c r="AN206" s="1749"/>
      <c r="AO206" s="1750"/>
      <c r="AP206" s="1750"/>
      <c r="AQ206" s="1750"/>
      <c r="AR206" s="1750"/>
      <c r="AS206" s="1750"/>
      <c r="AT206" s="1750"/>
      <c r="AU206" s="1750"/>
      <c r="AV206" s="1750"/>
      <c r="AW206" s="1750"/>
      <c r="AX206" s="1835"/>
      <c r="AY206" s="1835"/>
      <c r="AZ206" s="1835"/>
      <c r="BA206" s="1835"/>
      <c r="BB206" s="1835"/>
      <c r="BC206" s="1835"/>
      <c r="BD206" s="1835"/>
      <c r="BE206" s="1835"/>
      <c r="BF206" s="1836"/>
      <c r="BG206" s="42"/>
    </row>
    <row r="207" spans="1:59" ht="9.9499999999999993" customHeight="1" x14ac:dyDescent="0.15">
      <c r="A207" s="1825"/>
      <c r="B207" s="1826"/>
      <c r="C207" s="1826"/>
      <c r="D207" s="1831"/>
      <c r="E207" s="1831"/>
      <c r="F207" s="1831"/>
      <c r="G207" s="1831"/>
      <c r="H207" s="1831"/>
      <c r="I207" s="1831"/>
      <c r="J207" s="1831"/>
      <c r="K207" s="1831"/>
      <c r="L207" s="1832"/>
      <c r="M207" s="1535"/>
      <c r="N207" s="1535"/>
      <c r="O207" s="1535"/>
      <c r="P207" s="1535"/>
      <c r="Q207" s="1535"/>
      <c r="R207" s="1535"/>
      <c r="S207" s="1535"/>
      <c r="T207" s="1535"/>
      <c r="U207" s="1535"/>
      <c r="V207" s="1535"/>
      <c r="W207" s="1535"/>
      <c r="X207" s="1535"/>
      <c r="Y207" s="1535"/>
      <c r="Z207" s="1535"/>
      <c r="AA207" s="1535"/>
      <c r="AB207" s="1535"/>
      <c r="AC207" s="1535"/>
      <c r="AD207" s="1749"/>
      <c r="AE207" s="1749"/>
      <c r="AF207" s="1749"/>
      <c r="AG207" s="1749"/>
      <c r="AH207" s="1749"/>
      <c r="AI207" s="1749"/>
      <c r="AJ207" s="1749"/>
      <c r="AK207" s="1749"/>
      <c r="AL207" s="1749"/>
      <c r="AM207" s="1749"/>
      <c r="AN207" s="1749"/>
      <c r="AO207" s="1750"/>
      <c r="AP207" s="1750"/>
      <c r="AQ207" s="1750"/>
      <c r="AR207" s="1750"/>
      <c r="AS207" s="1750"/>
      <c r="AT207" s="1750"/>
      <c r="AU207" s="1750"/>
      <c r="AV207" s="1750"/>
      <c r="AW207" s="1750"/>
      <c r="AX207" s="1835"/>
      <c r="AY207" s="1835"/>
      <c r="AZ207" s="1835"/>
      <c r="BA207" s="1835"/>
      <c r="BB207" s="1835"/>
      <c r="BC207" s="1835"/>
      <c r="BD207" s="1835"/>
      <c r="BE207" s="1835"/>
      <c r="BF207" s="1836"/>
      <c r="BG207" s="42"/>
    </row>
    <row r="208" spans="1:59" ht="9.9499999999999993" customHeight="1" x14ac:dyDescent="0.15">
      <c r="A208" s="1825"/>
      <c r="B208" s="1826"/>
      <c r="C208" s="1826"/>
      <c r="D208" s="1831"/>
      <c r="E208" s="1831"/>
      <c r="F208" s="1831"/>
      <c r="G208" s="1831"/>
      <c r="H208" s="1831"/>
      <c r="I208" s="1831"/>
      <c r="J208" s="1831"/>
      <c r="K208" s="1831"/>
      <c r="L208" s="1832"/>
      <c r="M208" s="1535"/>
      <c r="N208" s="1535"/>
      <c r="O208" s="1535"/>
      <c r="P208" s="1535"/>
      <c r="Q208" s="1535"/>
      <c r="R208" s="1535"/>
      <c r="S208" s="1535"/>
      <c r="T208" s="1535"/>
      <c r="U208" s="1535"/>
      <c r="V208" s="1535"/>
      <c r="W208" s="1535"/>
      <c r="X208" s="1535"/>
      <c r="Y208" s="1535"/>
      <c r="Z208" s="1535"/>
      <c r="AA208" s="1535"/>
      <c r="AB208" s="1535"/>
      <c r="AC208" s="1535"/>
      <c r="AD208" s="1749"/>
      <c r="AE208" s="1749"/>
      <c r="AF208" s="1749"/>
      <c r="AG208" s="1749"/>
      <c r="AH208" s="1749"/>
      <c r="AI208" s="1749"/>
      <c r="AJ208" s="1749"/>
      <c r="AK208" s="1749"/>
      <c r="AL208" s="1749"/>
      <c r="AM208" s="1749"/>
      <c r="AN208" s="1749"/>
      <c r="AO208" s="1750"/>
      <c r="AP208" s="1750"/>
      <c r="AQ208" s="1750"/>
      <c r="AR208" s="1750"/>
      <c r="AS208" s="1750"/>
      <c r="AT208" s="1750"/>
      <c r="AU208" s="1750"/>
      <c r="AV208" s="1750"/>
      <c r="AW208" s="1750"/>
      <c r="AX208" s="1837"/>
      <c r="AY208" s="1837"/>
      <c r="AZ208" s="1837"/>
      <c r="BA208" s="1837"/>
      <c r="BB208" s="1837"/>
      <c r="BC208" s="1837"/>
      <c r="BD208" s="1837"/>
      <c r="BE208" s="1837"/>
      <c r="BF208" s="1838"/>
      <c r="BG208" s="42"/>
    </row>
    <row r="209" spans="1:59" ht="9.9499999999999993" customHeight="1" x14ac:dyDescent="0.15">
      <c r="A209" s="1827"/>
      <c r="B209" s="1828"/>
      <c r="C209" s="1828"/>
      <c r="D209" s="1833"/>
      <c r="E209" s="1833"/>
      <c r="F209" s="1833"/>
      <c r="G209" s="1833"/>
      <c r="H209" s="1833"/>
      <c r="I209" s="1833"/>
      <c r="J209" s="1833"/>
      <c r="K209" s="1833"/>
      <c r="L209" s="1834"/>
      <c r="M209" s="1535"/>
      <c r="N209" s="1535"/>
      <c r="O209" s="1535"/>
      <c r="P209" s="1535"/>
      <c r="Q209" s="1535"/>
      <c r="R209" s="1535"/>
      <c r="S209" s="1535"/>
      <c r="T209" s="1535"/>
      <c r="U209" s="1535"/>
      <c r="V209" s="1535"/>
      <c r="W209" s="1535"/>
      <c r="X209" s="1535"/>
      <c r="Y209" s="1535"/>
      <c r="Z209" s="1535"/>
      <c r="AA209" s="1535"/>
      <c r="AB209" s="1535"/>
      <c r="AC209" s="1535"/>
      <c r="AD209" s="1749"/>
      <c r="AE209" s="1749"/>
      <c r="AF209" s="1749"/>
      <c r="AG209" s="1749"/>
      <c r="AH209" s="1749"/>
      <c r="AI209" s="1749"/>
      <c r="AJ209" s="1749"/>
      <c r="AK209" s="1749"/>
      <c r="AL209" s="1749"/>
      <c r="AM209" s="1749"/>
      <c r="AN209" s="1749"/>
      <c r="AO209" s="1750"/>
      <c r="AP209" s="1750"/>
      <c r="AQ209" s="1750"/>
      <c r="AR209" s="1750"/>
      <c r="AS209" s="1750"/>
      <c r="AT209" s="1750"/>
      <c r="AU209" s="1750"/>
      <c r="AV209" s="1750"/>
      <c r="AW209" s="1750"/>
      <c r="AX209" s="1734" t="s">
        <v>142</v>
      </c>
      <c r="AY209" s="1735"/>
      <c r="AZ209" s="1813" t="str">
        <f>IF(ISBLANK(AX206)," ",IF(AX206=0,"－",ROUNDDOWN(AD206/AX206,1)))</f>
        <v xml:space="preserve"> </v>
      </c>
      <c r="BA209" s="1813"/>
      <c r="BB209" s="1813"/>
      <c r="BC209" s="1813"/>
      <c r="BD209" s="1732" t="s">
        <v>494</v>
      </c>
      <c r="BE209" s="1732"/>
      <c r="BF209" s="1733"/>
      <c r="BG209" s="42"/>
    </row>
    <row r="210" spans="1:59" ht="9.9499999999999993" customHeight="1" x14ac:dyDescent="0.15">
      <c r="A210" s="1824"/>
      <c r="B210" s="465"/>
      <c r="C210" s="465"/>
      <c r="D210" s="637" t="str">
        <f ca="1">IFERROR(VLOOKUP(A210,INDIRECT("機械一覧"),2,FALSE),"")</f>
        <v/>
      </c>
      <c r="E210" s="1829"/>
      <c r="F210" s="1829"/>
      <c r="G210" s="1829"/>
      <c r="H210" s="1829"/>
      <c r="I210" s="1829"/>
      <c r="J210" s="1829"/>
      <c r="K210" s="1829"/>
      <c r="L210" s="1830"/>
      <c r="M210" s="1535"/>
      <c r="N210" s="1535"/>
      <c r="O210" s="1535"/>
      <c r="P210" s="1535"/>
      <c r="Q210" s="1535"/>
      <c r="R210" s="1535"/>
      <c r="S210" s="1535"/>
      <c r="T210" s="1535"/>
      <c r="U210" s="1535"/>
      <c r="V210" s="1535"/>
      <c r="W210" s="1535"/>
      <c r="X210" s="1535"/>
      <c r="Y210" s="1535"/>
      <c r="Z210" s="1535"/>
      <c r="AA210" s="1535"/>
      <c r="AB210" s="1535"/>
      <c r="AC210" s="1535"/>
      <c r="AD210" s="1749"/>
      <c r="AE210" s="1749"/>
      <c r="AF210" s="1749"/>
      <c r="AG210" s="1749"/>
      <c r="AH210" s="1749"/>
      <c r="AI210" s="1749"/>
      <c r="AJ210" s="1749"/>
      <c r="AK210" s="1749"/>
      <c r="AL210" s="1749"/>
      <c r="AM210" s="1749"/>
      <c r="AN210" s="1749"/>
      <c r="AO210" s="1750"/>
      <c r="AP210" s="1750"/>
      <c r="AQ210" s="1750"/>
      <c r="AR210" s="1750"/>
      <c r="AS210" s="1750"/>
      <c r="AT210" s="1750"/>
      <c r="AU210" s="1750"/>
      <c r="AV210" s="1750"/>
      <c r="AW210" s="1750"/>
      <c r="AX210" s="1835"/>
      <c r="AY210" s="1835"/>
      <c r="AZ210" s="1835"/>
      <c r="BA210" s="1835"/>
      <c r="BB210" s="1835"/>
      <c r="BC210" s="1835"/>
      <c r="BD210" s="1835"/>
      <c r="BE210" s="1835"/>
      <c r="BF210" s="1836"/>
      <c r="BG210" s="42"/>
    </row>
    <row r="211" spans="1:59" ht="9.9499999999999993" customHeight="1" x14ac:dyDescent="0.15">
      <c r="A211" s="1825"/>
      <c r="B211" s="1826"/>
      <c r="C211" s="1826"/>
      <c r="D211" s="1831"/>
      <c r="E211" s="1831"/>
      <c r="F211" s="1831"/>
      <c r="G211" s="1831"/>
      <c r="H211" s="1831"/>
      <c r="I211" s="1831"/>
      <c r="J211" s="1831"/>
      <c r="K211" s="1831"/>
      <c r="L211" s="1832"/>
      <c r="M211" s="1535"/>
      <c r="N211" s="1535"/>
      <c r="O211" s="1535"/>
      <c r="P211" s="1535"/>
      <c r="Q211" s="1535"/>
      <c r="R211" s="1535"/>
      <c r="S211" s="1535"/>
      <c r="T211" s="1535"/>
      <c r="U211" s="1535"/>
      <c r="V211" s="1535"/>
      <c r="W211" s="1535"/>
      <c r="X211" s="1535"/>
      <c r="Y211" s="1535"/>
      <c r="Z211" s="1535"/>
      <c r="AA211" s="1535"/>
      <c r="AB211" s="1535"/>
      <c r="AC211" s="1535"/>
      <c r="AD211" s="1749"/>
      <c r="AE211" s="1749"/>
      <c r="AF211" s="1749"/>
      <c r="AG211" s="1749"/>
      <c r="AH211" s="1749"/>
      <c r="AI211" s="1749"/>
      <c r="AJ211" s="1749"/>
      <c r="AK211" s="1749"/>
      <c r="AL211" s="1749"/>
      <c r="AM211" s="1749"/>
      <c r="AN211" s="1749"/>
      <c r="AO211" s="1750"/>
      <c r="AP211" s="1750"/>
      <c r="AQ211" s="1750"/>
      <c r="AR211" s="1750"/>
      <c r="AS211" s="1750"/>
      <c r="AT211" s="1750"/>
      <c r="AU211" s="1750"/>
      <c r="AV211" s="1750"/>
      <c r="AW211" s="1750"/>
      <c r="AX211" s="1835"/>
      <c r="AY211" s="1835"/>
      <c r="AZ211" s="1835"/>
      <c r="BA211" s="1835"/>
      <c r="BB211" s="1835"/>
      <c r="BC211" s="1835"/>
      <c r="BD211" s="1835"/>
      <c r="BE211" s="1835"/>
      <c r="BF211" s="1836"/>
      <c r="BG211" s="42"/>
    </row>
    <row r="212" spans="1:59" ht="9.9499999999999993" customHeight="1" x14ac:dyDescent="0.15">
      <c r="A212" s="1825"/>
      <c r="B212" s="1826"/>
      <c r="C212" s="1826"/>
      <c r="D212" s="1831"/>
      <c r="E212" s="1831"/>
      <c r="F212" s="1831"/>
      <c r="G212" s="1831"/>
      <c r="H212" s="1831"/>
      <c r="I212" s="1831"/>
      <c r="J212" s="1831"/>
      <c r="K212" s="1831"/>
      <c r="L212" s="1832"/>
      <c r="M212" s="1535"/>
      <c r="N212" s="1535"/>
      <c r="O212" s="1535"/>
      <c r="P212" s="1535"/>
      <c r="Q212" s="1535"/>
      <c r="R212" s="1535"/>
      <c r="S212" s="1535"/>
      <c r="T212" s="1535"/>
      <c r="U212" s="1535"/>
      <c r="V212" s="1535"/>
      <c r="W212" s="1535"/>
      <c r="X212" s="1535"/>
      <c r="Y212" s="1535"/>
      <c r="Z212" s="1535"/>
      <c r="AA212" s="1535"/>
      <c r="AB212" s="1535"/>
      <c r="AC212" s="1535"/>
      <c r="AD212" s="1749"/>
      <c r="AE212" s="1749"/>
      <c r="AF212" s="1749"/>
      <c r="AG212" s="1749"/>
      <c r="AH212" s="1749"/>
      <c r="AI212" s="1749"/>
      <c r="AJ212" s="1749"/>
      <c r="AK212" s="1749"/>
      <c r="AL212" s="1749"/>
      <c r="AM212" s="1749"/>
      <c r="AN212" s="1749"/>
      <c r="AO212" s="1750"/>
      <c r="AP212" s="1750"/>
      <c r="AQ212" s="1750"/>
      <c r="AR212" s="1750"/>
      <c r="AS212" s="1750"/>
      <c r="AT212" s="1750"/>
      <c r="AU212" s="1750"/>
      <c r="AV212" s="1750"/>
      <c r="AW212" s="1750"/>
      <c r="AX212" s="1837"/>
      <c r="AY212" s="1837"/>
      <c r="AZ212" s="1837"/>
      <c r="BA212" s="1837"/>
      <c r="BB212" s="1837"/>
      <c r="BC212" s="1837"/>
      <c r="BD212" s="1837"/>
      <c r="BE212" s="1837"/>
      <c r="BF212" s="1838"/>
      <c r="BG212" s="42"/>
    </row>
    <row r="213" spans="1:59" ht="9.9499999999999993" customHeight="1" x14ac:dyDescent="0.15">
      <c r="A213" s="1827"/>
      <c r="B213" s="1828"/>
      <c r="C213" s="1828"/>
      <c r="D213" s="1833"/>
      <c r="E213" s="1833"/>
      <c r="F213" s="1833"/>
      <c r="G213" s="1833"/>
      <c r="H213" s="1833"/>
      <c r="I213" s="1833"/>
      <c r="J213" s="1833"/>
      <c r="K213" s="1833"/>
      <c r="L213" s="1834"/>
      <c r="M213" s="1535"/>
      <c r="N213" s="1535"/>
      <c r="O213" s="1535"/>
      <c r="P213" s="1535"/>
      <c r="Q213" s="1535"/>
      <c r="R213" s="1535"/>
      <c r="S213" s="1535"/>
      <c r="T213" s="1535"/>
      <c r="U213" s="1535"/>
      <c r="V213" s="1535"/>
      <c r="W213" s="1535"/>
      <c r="X213" s="1535"/>
      <c r="Y213" s="1535"/>
      <c r="Z213" s="1535"/>
      <c r="AA213" s="1535"/>
      <c r="AB213" s="1535"/>
      <c r="AC213" s="1535"/>
      <c r="AD213" s="1749"/>
      <c r="AE213" s="1749"/>
      <c r="AF213" s="1749"/>
      <c r="AG213" s="1749"/>
      <c r="AH213" s="1749"/>
      <c r="AI213" s="1749"/>
      <c r="AJ213" s="1749"/>
      <c r="AK213" s="1749"/>
      <c r="AL213" s="1749"/>
      <c r="AM213" s="1749"/>
      <c r="AN213" s="1749"/>
      <c r="AO213" s="1750"/>
      <c r="AP213" s="1750"/>
      <c r="AQ213" s="1750"/>
      <c r="AR213" s="1750"/>
      <c r="AS213" s="1750"/>
      <c r="AT213" s="1750"/>
      <c r="AU213" s="1750"/>
      <c r="AV213" s="1750"/>
      <c r="AW213" s="1750"/>
      <c r="AX213" s="1734" t="s">
        <v>142</v>
      </c>
      <c r="AY213" s="1735"/>
      <c r="AZ213" s="1813" t="str">
        <f>IF(ISBLANK(AX210)," ",IF(AX210=0,"－",ROUNDDOWN(AD210/AX210,1)))</f>
        <v xml:space="preserve"> </v>
      </c>
      <c r="BA213" s="1813"/>
      <c r="BB213" s="1813"/>
      <c r="BC213" s="1813"/>
      <c r="BD213" s="1732" t="s">
        <v>494</v>
      </c>
      <c r="BE213" s="1732"/>
      <c r="BF213" s="1733"/>
      <c r="BG213" s="42"/>
    </row>
    <row r="214" spans="1:59" ht="9.9499999999999993" customHeight="1" x14ac:dyDescent="0.15">
      <c r="A214" s="1824"/>
      <c r="B214" s="465"/>
      <c r="C214" s="465"/>
      <c r="D214" s="637" t="str">
        <f ca="1">IFERROR(VLOOKUP(A214,INDIRECT("機械一覧"),2,FALSE),"")</f>
        <v/>
      </c>
      <c r="E214" s="1829"/>
      <c r="F214" s="1829"/>
      <c r="G214" s="1829"/>
      <c r="H214" s="1829"/>
      <c r="I214" s="1829"/>
      <c r="J214" s="1829"/>
      <c r="K214" s="1829"/>
      <c r="L214" s="1830"/>
      <c r="M214" s="1535"/>
      <c r="N214" s="1535"/>
      <c r="O214" s="1535"/>
      <c r="P214" s="1535"/>
      <c r="Q214" s="1535"/>
      <c r="R214" s="1535"/>
      <c r="S214" s="1535"/>
      <c r="T214" s="1535"/>
      <c r="U214" s="1535"/>
      <c r="V214" s="1535"/>
      <c r="W214" s="1535"/>
      <c r="X214" s="1535"/>
      <c r="Y214" s="1535"/>
      <c r="Z214" s="1535"/>
      <c r="AA214" s="1535"/>
      <c r="AB214" s="1535"/>
      <c r="AC214" s="1535"/>
      <c r="AD214" s="1749"/>
      <c r="AE214" s="1749"/>
      <c r="AF214" s="1749"/>
      <c r="AG214" s="1749"/>
      <c r="AH214" s="1749"/>
      <c r="AI214" s="1749"/>
      <c r="AJ214" s="1749"/>
      <c r="AK214" s="1749"/>
      <c r="AL214" s="1749"/>
      <c r="AM214" s="1749"/>
      <c r="AN214" s="1749"/>
      <c r="AO214" s="1750"/>
      <c r="AP214" s="1750"/>
      <c r="AQ214" s="1750"/>
      <c r="AR214" s="1750"/>
      <c r="AS214" s="1750"/>
      <c r="AT214" s="1750"/>
      <c r="AU214" s="1750"/>
      <c r="AV214" s="1750"/>
      <c r="AW214" s="1750"/>
      <c r="AX214" s="1835"/>
      <c r="AY214" s="1835"/>
      <c r="AZ214" s="1835"/>
      <c r="BA214" s="1835"/>
      <c r="BB214" s="1835"/>
      <c r="BC214" s="1835"/>
      <c r="BD214" s="1835"/>
      <c r="BE214" s="1835"/>
      <c r="BF214" s="1836"/>
      <c r="BG214" s="42"/>
    </row>
    <row r="215" spans="1:59" ht="9.9499999999999993" customHeight="1" x14ac:dyDescent="0.15">
      <c r="A215" s="1825"/>
      <c r="B215" s="1826"/>
      <c r="C215" s="1826"/>
      <c r="D215" s="1831"/>
      <c r="E215" s="1831"/>
      <c r="F215" s="1831"/>
      <c r="G215" s="1831"/>
      <c r="H215" s="1831"/>
      <c r="I215" s="1831"/>
      <c r="J215" s="1831"/>
      <c r="K215" s="1831"/>
      <c r="L215" s="1832"/>
      <c r="M215" s="1535"/>
      <c r="N215" s="1535"/>
      <c r="O215" s="1535"/>
      <c r="P215" s="1535"/>
      <c r="Q215" s="1535"/>
      <c r="R215" s="1535"/>
      <c r="S215" s="1535"/>
      <c r="T215" s="1535"/>
      <c r="U215" s="1535"/>
      <c r="V215" s="1535"/>
      <c r="W215" s="1535"/>
      <c r="X215" s="1535"/>
      <c r="Y215" s="1535"/>
      <c r="Z215" s="1535"/>
      <c r="AA215" s="1535"/>
      <c r="AB215" s="1535"/>
      <c r="AC215" s="1535"/>
      <c r="AD215" s="1749"/>
      <c r="AE215" s="1749"/>
      <c r="AF215" s="1749"/>
      <c r="AG215" s="1749"/>
      <c r="AH215" s="1749"/>
      <c r="AI215" s="1749"/>
      <c r="AJ215" s="1749"/>
      <c r="AK215" s="1749"/>
      <c r="AL215" s="1749"/>
      <c r="AM215" s="1749"/>
      <c r="AN215" s="1749"/>
      <c r="AO215" s="1750"/>
      <c r="AP215" s="1750"/>
      <c r="AQ215" s="1750"/>
      <c r="AR215" s="1750"/>
      <c r="AS215" s="1750"/>
      <c r="AT215" s="1750"/>
      <c r="AU215" s="1750"/>
      <c r="AV215" s="1750"/>
      <c r="AW215" s="1750"/>
      <c r="AX215" s="1835"/>
      <c r="AY215" s="1835"/>
      <c r="AZ215" s="1835"/>
      <c r="BA215" s="1835"/>
      <c r="BB215" s="1835"/>
      <c r="BC215" s="1835"/>
      <c r="BD215" s="1835"/>
      <c r="BE215" s="1835"/>
      <c r="BF215" s="1836"/>
      <c r="BG215" s="42"/>
    </row>
    <row r="216" spans="1:59" ht="9.9499999999999993" customHeight="1" x14ac:dyDescent="0.15">
      <c r="A216" s="1825"/>
      <c r="B216" s="1826"/>
      <c r="C216" s="1826"/>
      <c r="D216" s="1831"/>
      <c r="E216" s="1831"/>
      <c r="F216" s="1831"/>
      <c r="G216" s="1831"/>
      <c r="H216" s="1831"/>
      <c r="I216" s="1831"/>
      <c r="J216" s="1831"/>
      <c r="K216" s="1831"/>
      <c r="L216" s="1832"/>
      <c r="M216" s="1535"/>
      <c r="N216" s="1535"/>
      <c r="O216" s="1535"/>
      <c r="P216" s="1535"/>
      <c r="Q216" s="1535"/>
      <c r="R216" s="1535"/>
      <c r="S216" s="1535"/>
      <c r="T216" s="1535"/>
      <c r="U216" s="1535"/>
      <c r="V216" s="1535"/>
      <c r="W216" s="1535"/>
      <c r="X216" s="1535"/>
      <c r="Y216" s="1535"/>
      <c r="Z216" s="1535"/>
      <c r="AA216" s="1535"/>
      <c r="AB216" s="1535"/>
      <c r="AC216" s="1535"/>
      <c r="AD216" s="1749"/>
      <c r="AE216" s="1749"/>
      <c r="AF216" s="1749"/>
      <c r="AG216" s="1749"/>
      <c r="AH216" s="1749"/>
      <c r="AI216" s="1749"/>
      <c r="AJ216" s="1749"/>
      <c r="AK216" s="1749"/>
      <c r="AL216" s="1749"/>
      <c r="AM216" s="1749"/>
      <c r="AN216" s="1749"/>
      <c r="AO216" s="1750"/>
      <c r="AP216" s="1750"/>
      <c r="AQ216" s="1750"/>
      <c r="AR216" s="1750"/>
      <c r="AS216" s="1750"/>
      <c r="AT216" s="1750"/>
      <c r="AU216" s="1750"/>
      <c r="AV216" s="1750"/>
      <c r="AW216" s="1750"/>
      <c r="AX216" s="1837"/>
      <c r="AY216" s="1837"/>
      <c r="AZ216" s="1837"/>
      <c r="BA216" s="1837"/>
      <c r="BB216" s="1837"/>
      <c r="BC216" s="1837"/>
      <c r="BD216" s="1837"/>
      <c r="BE216" s="1837"/>
      <c r="BF216" s="1838"/>
      <c r="BG216" s="42"/>
    </row>
    <row r="217" spans="1:59" ht="9.9499999999999993" customHeight="1" x14ac:dyDescent="0.15">
      <c r="A217" s="1827"/>
      <c r="B217" s="1828"/>
      <c r="C217" s="1828"/>
      <c r="D217" s="1833"/>
      <c r="E217" s="1833"/>
      <c r="F217" s="1833"/>
      <c r="G217" s="1833"/>
      <c r="H217" s="1833"/>
      <c r="I217" s="1833"/>
      <c r="J217" s="1833"/>
      <c r="K217" s="1833"/>
      <c r="L217" s="1834"/>
      <c r="M217" s="1535"/>
      <c r="N217" s="1535"/>
      <c r="O217" s="1535"/>
      <c r="P217" s="1535"/>
      <c r="Q217" s="1535"/>
      <c r="R217" s="1535"/>
      <c r="S217" s="1535"/>
      <c r="T217" s="1535"/>
      <c r="U217" s="1535"/>
      <c r="V217" s="1535"/>
      <c r="W217" s="1535"/>
      <c r="X217" s="1535"/>
      <c r="Y217" s="1535"/>
      <c r="Z217" s="1535"/>
      <c r="AA217" s="1535"/>
      <c r="AB217" s="1535"/>
      <c r="AC217" s="1535"/>
      <c r="AD217" s="1749"/>
      <c r="AE217" s="1749"/>
      <c r="AF217" s="1749"/>
      <c r="AG217" s="1749"/>
      <c r="AH217" s="1749"/>
      <c r="AI217" s="1749"/>
      <c r="AJ217" s="1749"/>
      <c r="AK217" s="1749"/>
      <c r="AL217" s="1749"/>
      <c r="AM217" s="1749"/>
      <c r="AN217" s="1749"/>
      <c r="AO217" s="1750"/>
      <c r="AP217" s="1750"/>
      <c r="AQ217" s="1750"/>
      <c r="AR217" s="1750"/>
      <c r="AS217" s="1750"/>
      <c r="AT217" s="1750"/>
      <c r="AU217" s="1750"/>
      <c r="AV217" s="1750"/>
      <c r="AW217" s="1750"/>
      <c r="AX217" s="1734" t="s">
        <v>142</v>
      </c>
      <c r="AY217" s="1735"/>
      <c r="AZ217" s="1813" t="str">
        <f>IF(ISBLANK(AX214)," ",IF(AX214=0,"－",ROUNDDOWN(AD214/AX214,1)))</f>
        <v xml:space="preserve"> </v>
      </c>
      <c r="BA217" s="1813"/>
      <c r="BB217" s="1813"/>
      <c r="BC217" s="1813"/>
      <c r="BD217" s="1732" t="s">
        <v>494</v>
      </c>
      <c r="BE217" s="1732"/>
      <c r="BF217" s="1733"/>
      <c r="BG217" s="42"/>
    </row>
    <row r="218" spans="1:59" ht="9.9499999999999993" customHeight="1" x14ac:dyDescent="0.15">
      <c r="A218" s="1824"/>
      <c r="B218" s="465"/>
      <c r="C218" s="465"/>
      <c r="D218" s="637" t="str">
        <f ca="1">IFERROR(VLOOKUP(A218,INDIRECT("機械一覧"),2,FALSE),"")</f>
        <v/>
      </c>
      <c r="E218" s="1829"/>
      <c r="F218" s="1829"/>
      <c r="G218" s="1829"/>
      <c r="H218" s="1829"/>
      <c r="I218" s="1829"/>
      <c r="J218" s="1829"/>
      <c r="K218" s="1829"/>
      <c r="L218" s="1830"/>
      <c r="M218" s="1535"/>
      <c r="N218" s="1535"/>
      <c r="O218" s="1535"/>
      <c r="P218" s="1535"/>
      <c r="Q218" s="1535"/>
      <c r="R218" s="1535"/>
      <c r="S218" s="1535"/>
      <c r="T218" s="1535"/>
      <c r="U218" s="1535"/>
      <c r="V218" s="1535"/>
      <c r="W218" s="1535"/>
      <c r="X218" s="1535"/>
      <c r="Y218" s="1535"/>
      <c r="Z218" s="1535"/>
      <c r="AA218" s="1535"/>
      <c r="AB218" s="1535"/>
      <c r="AC218" s="1535"/>
      <c r="AD218" s="1749"/>
      <c r="AE218" s="1749"/>
      <c r="AF218" s="1749"/>
      <c r="AG218" s="1749"/>
      <c r="AH218" s="1749"/>
      <c r="AI218" s="1749"/>
      <c r="AJ218" s="1749"/>
      <c r="AK218" s="1749"/>
      <c r="AL218" s="1749"/>
      <c r="AM218" s="1749"/>
      <c r="AN218" s="1749"/>
      <c r="AO218" s="1750"/>
      <c r="AP218" s="1750"/>
      <c r="AQ218" s="1750"/>
      <c r="AR218" s="1750"/>
      <c r="AS218" s="1750"/>
      <c r="AT218" s="1750"/>
      <c r="AU218" s="1750"/>
      <c r="AV218" s="1750"/>
      <c r="AW218" s="1750"/>
      <c r="AX218" s="1835"/>
      <c r="AY218" s="1835"/>
      <c r="AZ218" s="1835"/>
      <c r="BA218" s="1835"/>
      <c r="BB218" s="1835"/>
      <c r="BC218" s="1835"/>
      <c r="BD218" s="1835"/>
      <c r="BE218" s="1835"/>
      <c r="BF218" s="1836"/>
      <c r="BG218" s="42"/>
    </row>
    <row r="219" spans="1:59" ht="9.9499999999999993" customHeight="1" x14ac:dyDescent="0.15">
      <c r="A219" s="1825"/>
      <c r="B219" s="1826"/>
      <c r="C219" s="1826"/>
      <c r="D219" s="1831"/>
      <c r="E219" s="1831"/>
      <c r="F219" s="1831"/>
      <c r="G219" s="1831"/>
      <c r="H219" s="1831"/>
      <c r="I219" s="1831"/>
      <c r="J219" s="1831"/>
      <c r="K219" s="1831"/>
      <c r="L219" s="1832"/>
      <c r="M219" s="1535"/>
      <c r="N219" s="1535"/>
      <c r="O219" s="1535"/>
      <c r="P219" s="1535"/>
      <c r="Q219" s="1535"/>
      <c r="R219" s="1535"/>
      <c r="S219" s="1535"/>
      <c r="T219" s="1535"/>
      <c r="U219" s="1535"/>
      <c r="V219" s="1535"/>
      <c r="W219" s="1535"/>
      <c r="X219" s="1535"/>
      <c r="Y219" s="1535"/>
      <c r="Z219" s="1535"/>
      <c r="AA219" s="1535"/>
      <c r="AB219" s="1535"/>
      <c r="AC219" s="1535"/>
      <c r="AD219" s="1749"/>
      <c r="AE219" s="1749"/>
      <c r="AF219" s="1749"/>
      <c r="AG219" s="1749"/>
      <c r="AH219" s="1749"/>
      <c r="AI219" s="1749"/>
      <c r="AJ219" s="1749"/>
      <c r="AK219" s="1749"/>
      <c r="AL219" s="1749"/>
      <c r="AM219" s="1749"/>
      <c r="AN219" s="1749"/>
      <c r="AO219" s="1750"/>
      <c r="AP219" s="1750"/>
      <c r="AQ219" s="1750"/>
      <c r="AR219" s="1750"/>
      <c r="AS219" s="1750"/>
      <c r="AT219" s="1750"/>
      <c r="AU219" s="1750"/>
      <c r="AV219" s="1750"/>
      <c r="AW219" s="1750"/>
      <c r="AX219" s="1835"/>
      <c r="AY219" s="1835"/>
      <c r="AZ219" s="1835"/>
      <c r="BA219" s="1835"/>
      <c r="BB219" s="1835"/>
      <c r="BC219" s="1835"/>
      <c r="BD219" s="1835"/>
      <c r="BE219" s="1835"/>
      <c r="BF219" s="1836"/>
      <c r="BG219" s="42"/>
    </row>
    <row r="220" spans="1:59" ht="9.9499999999999993" customHeight="1" x14ac:dyDescent="0.15">
      <c r="A220" s="1825"/>
      <c r="B220" s="1826"/>
      <c r="C220" s="1826"/>
      <c r="D220" s="1831"/>
      <c r="E220" s="1831"/>
      <c r="F220" s="1831"/>
      <c r="G220" s="1831"/>
      <c r="H220" s="1831"/>
      <c r="I220" s="1831"/>
      <c r="J220" s="1831"/>
      <c r="K220" s="1831"/>
      <c r="L220" s="1832"/>
      <c r="M220" s="1535"/>
      <c r="N220" s="1535"/>
      <c r="O220" s="1535"/>
      <c r="P220" s="1535"/>
      <c r="Q220" s="1535"/>
      <c r="R220" s="1535"/>
      <c r="S220" s="1535"/>
      <c r="T220" s="1535"/>
      <c r="U220" s="1535"/>
      <c r="V220" s="1535"/>
      <c r="W220" s="1535"/>
      <c r="X220" s="1535"/>
      <c r="Y220" s="1535"/>
      <c r="Z220" s="1535"/>
      <c r="AA220" s="1535"/>
      <c r="AB220" s="1535"/>
      <c r="AC220" s="1535"/>
      <c r="AD220" s="1749"/>
      <c r="AE220" s="1749"/>
      <c r="AF220" s="1749"/>
      <c r="AG220" s="1749"/>
      <c r="AH220" s="1749"/>
      <c r="AI220" s="1749"/>
      <c r="AJ220" s="1749"/>
      <c r="AK220" s="1749"/>
      <c r="AL220" s="1749"/>
      <c r="AM220" s="1749"/>
      <c r="AN220" s="1749"/>
      <c r="AO220" s="1750"/>
      <c r="AP220" s="1750"/>
      <c r="AQ220" s="1750"/>
      <c r="AR220" s="1750"/>
      <c r="AS220" s="1750"/>
      <c r="AT220" s="1750"/>
      <c r="AU220" s="1750"/>
      <c r="AV220" s="1750"/>
      <c r="AW220" s="1750"/>
      <c r="AX220" s="1837"/>
      <c r="AY220" s="1837"/>
      <c r="AZ220" s="1837"/>
      <c r="BA220" s="1837"/>
      <c r="BB220" s="1837"/>
      <c r="BC220" s="1837"/>
      <c r="BD220" s="1837"/>
      <c r="BE220" s="1837"/>
      <c r="BF220" s="1838"/>
      <c r="BG220" s="42"/>
    </row>
    <row r="221" spans="1:59" ht="9.9499999999999993" customHeight="1" x14ac:dyDescent="0.15">
      <c r="A221" s="1827"/>
      <c r="B221" s="1828"/>
      <c r="C221" s="1828"/>
      <c r="D221" s="1833"/>
      <c r="E221" s="1833"/>
      <c r="F221" s="1833"/>
      <c r="G221" s="1833"/>
      <c r="H221" s="1833"/>
      <c r="I221" s="1833"/>
      <c r="J221" s="1833"/>
      <c r="K221" s="1833"/>
      <c r="L221" s="1834"/>
      <c r="M221" s="1535"/>
      <c r="N221" s="1535"/>
      <c r="O221" s="1535"/>
      <c r="P221" s="1535"/>
      <c r="Q221" s="1535"/>
      <c r="R221" s="1535"/>
      <c r="S221" s="1535"/>
      <c r="T221" s="1535"/>
      <c r="U221" s="1535"/>
      <c r="V221" s="1535"/>
      <c r="W221" s="1535"/>
      <c r="X221" s="1535"/>
      <c r="Y221" s="1535"/>
      <c r="Z221" s="1535"/>
      <c r="AA221" s="1535"/>
      <c r="AB221" s="1535"/>
      <c r="AC221" s="1535"/>
      <c r="AD221" s="1749"/>
      <c r="AE221" s="1749"/>
      <c r="AF221" s="1749"/>
      <c r="AG221" s="1749"/>
      <c r="AH221" s="1749"/>
      <c r="AI221" s="1749"/>
      <c r="AJ221" s="1749"/>
      <c r="AK221" s="1749"/>
      <c r="AL221" s="1749"/>
      <c r="AM221" s="1749"/>
      <c r="AN221" s="1749"/>
      <c r="AO221" s="1750"/>
      <c r="AP221" s="1750"/>
      <c r="AQ221" s="1750"/>
      <c r="AR221" s="1750"/>
      <c r="AS221" s="1750"/>
      <c r="AT221" s="1750"/>
      <c r="AU221" s="1750"/>
      <c r="AV221" s="1750"/>
      <c r="AW221" s="1750"/>
      <c r="AX221" s="1734" t="s">
        <v>142</v>
      </c>
      <c r="AY221" s="1735"/>
      <c r="AZ221" s="1813" t="str">
        <f>IF(ISBLANK(AX218)," ",IF(AX218=0,"－",ROUNDDOWN(AD218/AX218,1)))</f>
        <v xml:space="preserve"> </v>
      </c>
      <c r="BA221" s="1813"/>
      <c r="BB221" s="1813"/>
      <c r="BC221" s="1813"/>
      <c r="BD221" s="1732" t="s">
        <v>494</v>
      </c>
      <c r="BE221" s="1732"/>
      <c r="BF221" s="1733"/>
      <c r="BG221" s="42"/>
    </row>
    <row r="222" spans="1:59" ht="9.9499999999999993" customHeight="1" x14ac:dyDescent="0.15">
      <c r="A222" s="1824"/>
      <c r="B222" s="465"/>
      <c r="C222" s="465"/>
      <c r="D222" s="637" t="str">
        <f ca="1">IFERROR(VLOOKUP(A222,INDIRECT("機械一覧"),2,FALSE),"")</f>
        <v/>
      </c>
      <c r="E222" s="1829"/>
      <c r="F222" s="1829"/>
      <c r="G222" s="1829"/>
      <c r="H222" s="1829"/>
      <c r="I222" s="1829"/>
      <c r="J222" s="1829"/>
      <c r="K222" s="1829"/>
      <c r="L222" s="1830"/>
      <c r="M222" s="1535"/>
      <c r="N222" s="1535"/>
      <c r="O222" s="1535"/>
      <c r="P222" s="1535"/>
      <c r="Q222" s="1535"/>
      <c r="R222" s="1535"/>
      <c r="S222" s="1535"/>
      <c r="T222" s="1535"/>
      <c r="U222" s="1535"/>
      <c r="V222" s="1535"/>
      <c r="W222" s="1535"/>
      <c r="X222" s="1535"/>
      <c r="Y222" s="1535"/>
      <c r="Z222" s="1535"/>
      <c r="AA222" s="1535"/>
      <c r="AB222" s="1535"/>
      <c r="AC222" s="1535"/>
      <c r="AD222" s="1749"/>
      <c r="AE222" s="1749"/>
      <c r="AF222" s="1749"/>
      <c r="AG222" s="1749"/>
      <c r="AH222" s="1749"/>
      <c r="AI222" s="1749"/>
      <c r="AJ222" s="1749"/>
      <c r="AK222" s="1749"/>
      <c r="AL222" s="1749"/>
      <c r="AM222" s="1749"/>
      <c r="AN222" s="1749"/>
      <c r="AO222" s="1750"/>
      <c r="AP222" s="1750"/>
      <c r="AQ222" s="1750"/>
      <c r="AR222" s="1750"/>
      <c r="AS222" s="1750"/>
      <c r="AT222" s="1750"/>
      <c r="AU222" s="1750"/>
      <c r="AV222" s="1750"/>
      <c r="AW222" s="1750"/>
      <c r="AX222" s="1835"/>
      <c r="AY222" s="1835"/>
      <c r="AZ222" s="1835"/>
      <c r="BA222" s="1835"/>
      <c r="BB222" s="1835"/>
      <c r="BC222" s="1835"/>
      <c r="BD222" s="1835"/>
      <c r="BE222" s="1835"/>
      <c r="BF222" s="1836"/>
      <c r="BG222" s="42"/>
    </row>
    <row r="223" spans="1:59" ht="9.9499999999999993" customHeight="1" x14ac:dyDescent="0.15">
      <c r="A223" s="1825"/>
      <c r="B223" s="1826"/>
      <c r="C223" s="1826"/>
      <c r="D223" s="1831"/>
      <c r="E223" s="1831"/>
      <c r="F223" s="1831"/>
      <c r="G223" s="1831"/>
      <c r="H223" s="1831"/>
      <c r="I223" s="1831"/>
      <c r="J223" s="1831"/>
      <c r="K223" s="1831"/>
      <c r="L223" s="1832"/>
      <c r="M223" s="1535"/>
      <c r="N223" s="1535"/>
      <c r="O223" s="1535"/>
      <c r="P223" s="1535"/>
      <c r="Q223" s="1535"/>
      <c r="R223" s="1535"/>
      <c r="S223" s="1535"/>
      <c r="T223" s="1535"/>
      <c r="U223" s="1535"/>
      <c r="V223" s="1535"/>
      <c r="W223" s="1535"/>
      <c r="X223" s="1535"/>
      <c r="Y223" s="1535"/>
      <c r="Z223" s="1535"/>
      <c r="AA223" s="1535"/>
      <c r="AB223" s="1535"/>
      <c r="AC223" s="1535"/>
      <c r="AD223" s="1749"/>
      <c r="AE223" s="1749"/>
      <c r="AF223" s="1749"/>
      <c r="AG223" s="1749"/>
      <c r="AH223" s="1749"/>
      <c r="AI223" s="1749"/>
      <c r="AJ223" s="1749"/>
      <c r="AK223" s="1749"/>
      <c r="AL223" s="1749"/>
      <c r="AM223" s="1749"/>
      <c r="AN223" s="1749"/>
      <c r="AO223" s="1750"/>
      <c r="AP223" s="1750"/>
      <c r="AQ223" s="1750"/>
      <c r="AR223" s="1750"/>
      <c r="AS223" s="1750"/>
      <c r="AT223" s="1750"/>
      <c r="AU223" s="1750"/>
      <c r="AV223" s="1750"/>
      <c r="AW223" s="1750"/>
      <c r="AX223" s="1835"/>
      <c r="AY223" s="1835"/>
      <c r="AZ223" s="1835"/>
      <c r="BA223" s="1835"/>
      <c r="BB223" s="1835"/>
      <c r="BC223" s="1835"/>
      <c r="BD223" s="1835"/>
      <c r="BE223" s="1835"/>
      <c r="BF223" s="1836"/>
      <c r="BG223" s="42"/>
    </row>
    <row r="224" spans="1:59" ht="9.9499999999999993" customHeight="1" x14ac:dyDescent="0.15">
      <c r="A224" s="1825"/>
      <c r="B224" s="1826"/>
      <c r="C224" s="1826"/>
      <c r="D224" s="1831"/>
      <c r="E224" s="1831"/>
      <c r="F224" s="1831"/>
      <c r="G224" s="1831"/>
      <c r="H224" s="1831"/>
      <c r="I224" s="1831"/>
      <c r="J224" s="1831"/>
      <c r="K224" s="1831"/>
      <c r="L224" s="1832"/>
      <c r="M224" s="1535"/>
      <c r="N224" s="1535"/>
      <c r="O224" s="1535"/>
      <c r="P224" s="1535"/>
      <c r="Q224" s="1535"/>
      <c r="R224" s="1535"/>
      <c r="S224" s="1535"/>
      <c r="T224" s="1535"/>
      <c r="U224" s="1535"/>
      <c r="V224" s="1535"/>
      <c r="W224" s="1535"/>
      <c r="X224" s="1535"/>
      <c r="Y224" s="1535"/>
      <c r="Z224" s="1535"/>
      <c r="AA224" s="1535"/>
      <c r="AB224" s="1535"/>
      <c r="AC224" s="1535"/>
      <c r="AD224" s="1749"/>
      <c r="AE224" s="1749"/>
      <c r="AF224" s="1749"/>
      <c r="AG224" s="1749"/>
      <c r="AH224" s="1749"/>
      <c r="AI224" s="1749"/>
      <c r="AJ224" s="1749"/>
      <c r="AK224" s="1749"/>
      <c r="AL224" s="1749"/>
      <c r="AM224" s="1749"/>
      <c r="AN224" s="1749"/>
      <c r="AO224" s="1750"/>
      <c r="AP224" s="1750"/>
      <c r="AQ224" s="1750"/>
      <c r="AR224" s="1750"/>
      <c r="AS224" s="1750"/>
      <c r="AT224" s="1750"/>
      <c r="AU224" s="1750"/>
      <c r="AV224" s="1750"/>
      <c r="AW224" s="1750"/>
      <c r="AX224" s="1837"/>
      <c r="AY224" s="1837"/>
      <c r="AZ224" s="1837"/>
      <c r="BA224" s="1837"/>
      <c r="BB224" s="1837"/>
      <c r="BC224" s="1837"/>
      <c r="BD224" s="1837"/>
      <c r="BE224" s="1837"/>
      <c r="BF224" s="1838"/>
      <c r="BG224" s="42"/>
    </row>
    <row r="225" spans="1:59" ht="9.9499999999999993" customHeight="1" x14ac:dyDescent="0.15">
      <c r="A225" s="1827"/>
      <c r="B225" s="1828"/>
      <c r="C225" s="1828"/>
      <c r="D225" s="1833"/>
      <c r="E225" s="1833"/>
      <c r="F225" s="1833"/>
      <c r="G225" s="1833"/>
      <c r="H225" s="1833"/>
      <c r="I225" s="1833"/>
      <c r="J225" s="1833"/>
      <c r="K225" s="1833"/>
      <c r="L225" s="1834"/>
      <c r="M225" s="1535"/>
      <c r="N225" s="1535"/>
      <c r="O225" s="1535"/>
      <c r="P225" s="1535"/>
      <c r="Q225" s="1535"/>
      <c r="R225" s="1535"/>
      <c r="S225" s="1535"/>
      <c r="T225" s="1535"/>
      <c r="U225" s="1535"/>
      <c r="V225" s="1535"/>
      <c r="W225" s="1535"/>
      <c r="X225" s="1535"/>
      <c r="Y225" s="1535"/>
      <c r="Z225" s="1535"/>
      <c r="AA225" s="1535"/>
      <c r="AB225" s="1535"/>
      <c r="AC225" s="1535"/>
      <c r="AD225" s="1749"/>
      <c r="AE225" s="1749"/>
      <c r="AF225" s="1749"/>
      <c r="AG225" s="1749"/>
      <c r="AH225" s="1749"/>
      <c r="AI225" s="1749"/>
      <c r="AJ225" s="1749"/>
      <c r="AK225" s="1749"/>
      <c r="AL225" s="1749"/>
      <c r="AM225" s="1749"/>
      <c r="AN225" s="1749"/>
      <c r="AO225" s="1750"/>
      <c r="AP225" s="1750"/>
      <c r="AQ225" s="1750"/>
      <c r="AR225" s="1750"/>
      <c r="AS225" s="1750"/>
      <c r="AT225" s="1750"/>
      <c r="AU225" s="1750"/>
      <c r="AV225" s="1750"/>
      <c r="AW225" s="1750"/>
      <c r="AX225" s="1734" t="s">
        <v>142</v>
      </c>
      <c r="AY225" s="1735"/>
      <c r="AZ225" s="1813" t="str">
        <f>IF(ISBLANK(AX222)," ",IF(AX222=0,"－",ROUNDDOWN(AD222/AX222,1)))</f>
        <v xml:space="preserve"> </v>
      </c>
      <c r="BA225" s="1813"/>
      <c r="BB225" s="1813"/>
      <c r="BC225" s="1813"/>
      <c r="BD225" s="1732" t="s">
        <v>494</v>
      </c>
      <c r="BE225" s="1732"/>
      <c r="BF225" s="1733"/>
      <c r="BG225" s="42"/>
    </row>
    <row r="226" spans="1:59" ht="9.9499999999999993" customHeight="1" x14ac:dyDescent="0.15">
      <c r="A226" s="1824"/>
      <c r="B226" s="465"/>
      <c r="C226" s="465"/>
      <c r="D226" s="637" t="str">
        <f ca="1">IFERROR(VLOOKUP(A226,INDIRECT("機械一覧"),2,FALSE),"")</f>
        <v/>
      </c>
      <c r="E226" s="1829"/>
      <c r="F226" s="1829"/>
      <c r="G226" s="1829"/>
      <c r="H226" s="1829"/>
      <c r="I226" s="1829"/>
      <c r="J226" s="1829"/>
      <c r="K226" s="1829"/>
      <c r="L226" s="1830"/>
      <c r="M226" s="1535"/>
      <c r="N226" s="1535"/>
      <c r="O226" s="1535"/>
      <c r="P226" s="1535"/>
      <c r="Q226" s="1535"/>
      <c r="R226" s="1535"/>
      <c r="S226" s="1535"/>
      <c r="T226" s="1535"/>
      <c r="U226" s="1535"/>
      <c r="V226" s="1535"/>
      <c r="W226" s="1535"/>
      <c r="X226" s="1535"/>
      <c r="Y226" s="1535"/>
      <c r="Z226" s="1535"/>
      <c r="AA226" s="1535"/>
      <c r="AB226" s="1535"/>
      <c r="AC226" s="1535"/>
      <c r="AD226" s="1749"/>
      <c r="AE226" s="1749"/>
      <c r="AF226" s="1749"/>
      <c r="AG226" s="1749"/>
      <c r="AH226" s="1749"/>
      <c r="AI226" s="1749"/>
      <c r="AJ226" s="1749"/>
      <c r="AK226" s="1749"/>
      <c r="AL226" s="1749"/>
      <c r="AM226" s="1749"/>
      <c r="AN226" s="1749"/>
      <c r="AO226" s="1750"/>
      <c r="AP226" s="1750"/>
      <c r="AQ226" s="1750"/>
      <c r="AR226" s="1750"/>
      <c r="AS226" s="1750"/>
      <c r="AT226" s="1750"/>
      <c r="AU226" s="1750"/>
      <c r="AV226" s="1750"/>
      <c r="AW226" s="1750"/>
      <c r="AX226" s="1835"/>
      <c r="AY226" s="1835"/>
      <c r="AZ226" s="1835"/>
      <c r="BA226" s="1835"/>
      <c r="BB226" s="1835"/>
      <c r="BC226" s="1835"/>
      <c r="BD226" s="1835"/>
      <c r="BE226" s="1835"/>
      <c r="BF226" s="1836"/>
      <c r="BG226" s="42"/>
    </row>
    <row r="227" spans="1:59" ht="9.9499999999999993" customHeight="1" x14ac:dyDescent="0.15">
      <c r="A227" s="1825"/>
      <c r="B227" s="1826"/>
      <c r="C227" s="1826"/>
      <c r="D227" s="1831"/>
      <c r="E227" s="1831"/>
      <c r="F227" s="1831"/>
      <c r="G227" s="1831"/>
      <c r="H227" s="1831"/>
      <c r="I227" s="1831"/>
      <c r="J227" s="1831"/>
      <c r="K227" s="1831"/>
      <c r="L227" s="1832"/>
      <c r="M227" s="1535"/>
      <c r="N227" s="1535"/>
      <c r="O227" s="1535"/>
      <c r="P227" s="1535"/>
      <c r="Q227" s="1535"/>
      <c r="R227" s="1535"/>
      <c r="S227" s="1535"/>
      <c r="T227" s="1535"/>
      <c r="U227" s="1535"/>
      <c r="V227" s="1535"/>
      <c r="W227" s="1535"/>
      <c r="X227" s="1535"/>
      <c r="Y227" s="1535"/>
      <c r="Z227" s="1535"/>
      <c r="AA227" s="1535"/>
      <c r="AB227" s="1535"/>
      <c r="AC227" s="1535"/>
      <c r="AD227" s="1749"/>
      <c r="AE227" s="1749"/>
      <c r="AF227" s="1749"/>
      <c r="AG227" s="1749"/>
      <c r="AH227" s="1749"/>
      <c r="AI227" s="1749"/>
      <c r="AJ227" s="1749"/>
      <c r="AK227" s="1749"/>
      <c r="AL227" s="1749"/>
      <c r="AM227" s="1749"/>
      <c r="AN227" s="1749"/>
      <c r="AO227" s="1750"/>
      <c r="AP227" s="1750"/>
      <c r="AQ227" s="1750"/>
      <c r="AR227" s="1750"/>
      <c r="AS227" s="1750"/>
      <c r="AT227" s="1750"/>
      <c r="AU227" s="1750"/>
      <c r="AV227" s="1750"/>
      <c r="AW227" s="1750"/>
      <c r="AX227" s="1835"/>
      <c r="AY227" s="1835"/>
      <c r="AZ227" s="1835"/>
      <c r="BA227" s="1835"/>
      <c r="BB227" s="1835"/>
      <c r="BC227" s="1835"/>
      <c r="BD227" s="1835"/>
      <c r="BE227" s="1835"/>
      <c r="BF227" s="1836"/>
      <c r="BG227" s="42"/>
    </row>
    <row r="228" spans="1:59" ht="9.9499999999999993" customHeight="1" x14ac:dyDescent="0.15">
      <c r="A228" s="1825"/>
      <c r="B228" s="1826"/>
      <c r="C228" s="1826"/>
      <c r="D228" s="1831"/>
      <c r="E228" s="1831"/>
      <c r="F228" s="1831"/>
      <c r="G228" s="1831"/>
      <c r="H228" s="1831"/>
      <c r="I228" s="1831"/>
      <c r="J228" s="1831"/>
      <c r="K228" s="1831"/>
      <c r="L228" s="1832"/>
      <c r="M228" s="1535"/>
      <c r="N228" s="1535"/>
      <c r="O228" s="1535"/>
      <c r="P228" s="1535"/>
      <c r="Q228" s="1535"/>
      <c r="R228" s="1535"/>
      <c r="S228" s="1535"/>
      <c r="T228" s="1535"/>
      <c r="U228" s="1535"/>
      <c r="V228" s="1535"/>
      <c r="W228" s="1535"/>
      <c r="X228" s="1535"/>
      <c r="Y228" s="1535"/>
      <c r="Z228" s="1535"/>
      <c r="AA228" s="1535"/>
      <c r="AB228" s="1535"/>
      <c r="AC228" s="1535"/>
      <c r="AD228" s="1749"/>
      <c r="AE228" s="1749"/>
      <c r="AF228" s="1749"/>
      <c r="AG228" s="1749"/>
      <c r="AH228" s="1749"/>
      <c r="AI228" s="1749"/>
      <c r="AJ228" s="1749"/>
      <c r="AK228" s="1749"/>
      <c r="AL228" s="1749"/>
      <c r="AM228" s="1749"/>
      <c r="AN228" s="1749"/>
      <c r="AO228" s="1750"/>
      <c r="AP228" s="1750"/>
      <c r="AQ228" s="1750"/>
      <c r="AR228" s="1750"/>
      <c r="AS228" s="1750"/>
      <c r="AT228" s="1750"/>
      <c r="AU228" s="1750"/>
      <c r="AV228" s="1750"/>
      <c r="AW228" s="1750"/>
      <c r="AX228" s="1837"/>
      <c r="AY228" s="1837"/>
      <c r="AZ228" s="1837"/>
      <c r="BA228" s="1837"/>
      <c r="BB228" s="1837"/>
      <c r="BC228" s="1837"/>
      <c r="BD228" s="1837"/>
      <c r="BE228" s="1837"/>
      <c r="BF228" s="1838"/>
      <c r="BG228" s="42"/>
    </row>
    <row r="229" spans="1:59" ht="9.9499999999999993" customHeight="1" x14ac:dyDescent="0.15">
      <c r="A229" s="1827"/>
      <c r="B229" s="1828"/>
      <c r="C229" s="1828"/>
      <c r="D229" s="1833"/>
      <c r="E229" s="1833"/>
      <c r="F229" s="1833"/>
      <c r="G229" s="1833"/>
      <c r="H229" s="1833"/>
      <c r="I229" s="1833"/>
      <c r="J229" s="1833"/>
      <c r="K229" s="1833"/>
      <c r="L229" s="1834"/>
      <c r="M229" s="1535"/>
      <c r="N229" s="1535"/>
      <c r="O229" s="1535"/>
      <c r="P229" s="1535"/>
      <c r="Q229" s="1535"/>
      <c r="R229" s="1535"/>
      <c r="S229" s="1535"/>
      <c r="T229" s="1535"/>
      <c r="U229" s="1535"/>
      <c r="V229" s="1535"/>
      <c r="W229" s="1535"/>
      <c r="X229" s="1535"/>
      <c r="Y229" s="1535"/>
      <c r="Z229" s="1535"/>
      <c r="AA229" s="1535"/>
      <c r="AB229" s="1535"/>
      <c r="AC229" s="1535"/>
      <c r="AD229" s="1749"/>
      <c r="AE229" s="1749"/>
      <c r="AF229" s="1749"/>
      <c r="AG229" s="1749"/>
      <c r="AH229" s="1749"/>
      <c r="AI229" s="1749"/>
      <c r="AJ229" s="1749"/>
      <c r="AK229" s="1749"/>
      <c r="AL229" s="1749"/>
      <c r="AM229" s="1749"/>
      <c r="AN229" s="1749"/>
      <c r="AO229" s="1750"/>
      <c r="AP229" s="1750"/>
      <c r="AQ229" s="1750"/>
      <c r="AR229" s="1750"/>
      <c r="AS229" s="1750"/>
      <c r="AT229" s="1750"/>
      <c r="AU229" s="1750"/>
      <c r="AV229" s="1750"/>
      <c r="AW229" s="1750"/>
      <c r="AX229" s="1734" t="s">
        <v>142</v>
      </c>
      <c r="AY229" s="1735"/>
      <c r="AZ229" s="1813" t="str">
        <f>IF(ISBLANK(AX226)," ",IF(AX226=0,"－",ROUNDDOWN(AD226/AX226,1)))</f>
        <v xml:space="preserve"> </v>
      </c>
      <c r="BA229" s="1813"/>
      <c r="BB229" s="1813"/>
      <c r="BC229" s="1813"/>
      <c r="BD229" s="1732" t="s">
        <v>494</v>
      </c>
      <c r="BE229" s="1732"/>
      <c r="BF229" s="1733"/>
      <c r="BG229" s="42"/>
    </row>
    <row r="230" spans="1:59" ht="9.9499999999999993" customHeight="1" x14ac:dyDescent="0.15">
      <c r="A230" s="1824"/>
      <c r="B230" s="465"/>
      <c r="C230" s="465"/>
      <c r="D230" s="637" t="str">
        <f ca="1">IFERROR(VLOOKUP(A230,INDIRECT("機械一覧"),2,FALSE),"")</f>
        <v/>
      </c>
      <c r="E230" s="1829"/>
      <c r="F230" s="1829"/>
      <c r="G230" s="1829"/>
      <c r="H230" s="1829"/>
      <c r="I230" s="1829"/>
      <c r="J230" s="1829"/>
      <c r="K230" s="1829"/>
      <c r="L230" s="1830"/>
      <c r="M230" s="1535"/>
      <c r="N230" s="1535"/>
      <c r="O230" s="1535"/>
      <c r="P230" s="1535"/>
      <c r="Q230" s="1535"/>
      <c r="R230" s="1535"/>
      <c r="S230" s="1535"/>
      <c r="T230" s="1535"/>
      <c r="U230" s="1535"/>
      <c r="V230" s="1535"/>
      <c r="W230" s="1535"/>
      <c r="X230" s="1535"/>
      <c r="Y230" s="1535"/>
      <c r="Z230" s="1535"/>
      <c r="AA230" s="1535"/>
      <c r="AB230" s="1535"/>
      <c r="AC230" s="1535"/>
      <c r="AD230" s="1749"/>
      <c r="AE230" s="1749"/>
      <c r="AF230" s="1749"/>
      <c r="AG230" s="1749"/>
      <c r="AH230" s="1749"/>
      <c r="AI230" s="1749"/>
      <c r="AJ230" s="1749"/>
      <c r="AK230" s="1749"/>
      <c r="AL230" s="1749"/>
      <c r="AM230" s="1749"/>
      <c r="AN230" s="1749"/>
      <c r="AO230" s="1750"/>
      <c r="AP230" s="1750"/>
      <c r="AQ230" s="1750"/>
      <c r="AR230" s="1750"/>
      <c r="AS230" s="1750"/>
      <c r="AT230" s="1750"/>
      <c r="AU230" s="1750"/>
      <c r="AV230" s="1750"/>
      <c r="AW230" s="1750"/>
      <c r="AX230" s="1835"/>
      <c r="AY230" s="1835"/>
      <c r="AZ230" s="1835"/>
      <c r="BA230" s="1835"/>
      <c r="BB230" s="1835"/>
      <c r="BC230" s="1835"/>
      <c r="BD230" s="1835"/>
      <c r="BE230" s="1835"/>
      <c r="BF230" s="1836"/>
      <c r="BG230" s="42"/>
    </row>
    <row r="231" spans="1:59" ht="9.9499999999999993" customHeight="1" x14ac:dyDescent="0.15">
      <c r="A231" s="1825"/>
      <c r="B231" s="1826"/>
      <c r="C231" s="1826"/>
      <c r="D231" s="1831"/>
      <c r="E231" s="1831"/>
      <c r="F231" s="1831"/>
      <c r="G231" s="1831"/>
      <c r="H231" s="1831"/>
      <c r="I231" s="1831"/>
      <c r="J231" s="1831"/>
      <c r="K231" s="1831"/>
      <c r="L231" s="1832"/>
      <c r="M231" s="1535"/>
      <c r="N231" s="1535"/>
      <c r="O231" s="1535"/>
      <c r="P231" s="1535"/>
      <c r="Q231" s="1535"/>
      <c r="R231" s="1535"/>
      <c r="S231" s="1535"/>
      <c r="T231" s="1535"/>
      <c r="U231" s="1535"/>
      <c r="V231" s="1535"/>
      <c r="W231" s="1535"/>
      <c r="X231" s="1535"/>
      <c r="Y231" s="1535"/>
      <c r="Z231" s="1535"/>
      <c r="AA231" s="1535"/>
      <c r="AB231" s="1535"/>
      <c r="AC231" s="1535"/>
      <c r="AD231" s="1749"/>
      <c r="AE231" s="1749"/>
      <c r="AF231" s="1749"/>
      <c r="AG231" s="1749"/>
      <c r="AH231" s="1749"/>
      <c r="AI231" s="1749"/>
      <c r="AJ231" s="1749"/>
      <c r="AK231" s="1749"/>
      <c r="AL231" s="1749"/>
      <c r="AM231" s="1749"/>
      <c r="AN231" s="1749"/>
      <c r="AO231" s="1750"/>
      <c r="AP231" s="1750"/>
      <c r="AQ231" s="1750"/>
      <c r="AR231" s="1750"/>
      <c r="AS231" s="1750"/>
      <c r="AT231" s="1750"/>
      <c r="AU231" s="1750"/>
      <c r="AV231" s="1750"/>
      <c r="AW231" s="1750"/>
      <c r="AX231" s="1835"/>
      <c r="AY231" s="1835"/>
      <c r="AZ231" s="1835"/>
      <c r="BA231" s="1835"/>
      <c r="BB231" s="1835"/>
      <c r="BC231" s="1835"/>
      <c r="BD231" s="1835"/>
      <c r="BE231" s="1835"/>
      <c r="BF231" s="1836"/>
      <c r="BG231" s="42"/>
    </row>
    <row r="232" spans="1:59" ht="9.9499999999999993" customHeight="1" x14ac:dyDescent="0.15">
      <c r="A232" s="1825"/>
      <c r="B232" s="1826"/>
      <c r="C232" s="1826"/>
      <c r="D232" s="1831"/>
      <c r="E232" s="1831"/>
      <c r="F232" s="1831"/>
      <c r="G232" s="1831"/>
      <c r="H232" s="1831"/>
      <c r="I232" s="1831"/>
      <c r="J232" s="1831"/>
      <c r="K232" s="1831"/>
      <c r="L232" s="1832"/>
      <c r="M232" s="1535"/>
      <c r="N232" s="1535"/>
      <c r="O232" s="1535"/>
      <c r="P232" s="1535"/>
      <c r="Q232" s="1535"/>
      <c r="R232" s="1535"/>
      <c r="S232" s="1535"/>
      <c r="T232" s="1535"/>
      <c r="U232" s="1535"/>
      <c r="V232" s="1535"/>
      <c r="W232" s="1535"/>
      <c r="X232" s="1535"/>
      <c r="Y232" s="1535"/>
      <c r="Z232" s="1535"/>
      <c r="AA232" s="1535"/>
      <c r="AB232" s="1535"/>
      <c r="AC232" s="1535"/>
      <c r="AD232" s="1749"/>
      <c r="AE232" s="1749"/>
      <c r="AF232" s="1749"/>
      <c r="AG232" s="1749"/>
      <c r="AH232" s="1749"/>
      <c r="AI232" s="1749"/>
      <c r="AJ232" s="1749"/>
      <c r="AK232" s="1749"/>
      <c r="AL232" s="1749"/>
      <c r="AM232" s="1749"/>
      <c r="AN232" s="1749"/>
      <c r="AO232" s="1750"/>
      <c r="AP232" s="1750"/>
      <c r="AQ232" s="1750"/>
      <c r="AR232" s="1750"/>
      <c r="AS232" s="1750"/>
      <c r="AT232" s="1750"/>
      <c r="AU232" s="1750"/>
      <c r="AV232" s="1750"/>
      <c r="AW232" s="1750"/>
      <c r="AX232" s="1837"/>
      <c r="AY232" s="1837"/>
      <c r="AZ232" s="1837"/>
      <c r="BA232" s="1837"/>
      <c r="BB232" s="1837"/>
      <c r="BC232" s="1837"/>
      <c r="BD232" s="1837"/>
      <c r="BE232" s="1837"/>
      <c r="BF232" s="1838"/>
      <c r="BG232" s="42"/>
    </row>
    <row r="233" spans="1:59" ht="9.9499999999999993" customHeight="1" x14ac:dyDescent="0.15">
      <c r="A233" s="1827"/>
      <c r="B233" s="1828"/>
      <c r="C233" s="1828"/>
      <c r="D233" s="1833"/>
      <c r="E233" s="1833"/>
      <c r="F233" s="1833"/>
      <c r="G233" s="1833"/>
      <c r="H233" s="1833"/>
      <c r="I233" s="1833"/>
      <c r="J233" s="1833"/>
      <c r="K233" s="1833"/>
      <c r="L233" s="1834"/>
      <c r="M233" s="1535"/>
      <c r="N233" s="1535"/>
      <c r="O233" s="1535"/>
      <c r="P233" s="1535"/>
      <c r="Q233" s="1535"/>
      <c r="R233" s="1535"/>
      <c r="S233" s="1535"/>
      <c r="T233" s="1535"/>
      <c r="U233" s="1535"/>
      <c r="V233" s="1535"/>
      <c r="W233" s="1535"/>
      <c r="X233" s="1535"/>
      <c r="Y233" s="1535"/>
      <c r="Z233" s="1535"/>
      <c r="AA233" s="1535"/>
      <c r="AB233" s="1535"/>
      <c r="AC233" s="1535"/>
      <c r="AD233" s="1749"/>
      <c r="AE233" s="1749"/>
      <c r="AF233" s="1749"/>
      <c r="AG233" s="1749"/>
      <c r="AH233" s="1749"/>
      <c r="AI233" s="1749"/>
      <c r="AJ233" s="1749"/>
      <c r="AK233" s="1749"/>
      <c r="AL233" s="1749"/>
      <c r="AM233" s="1749"/>
      <c r="AN233" s="1749"/>
      <c r="AO233" s="1750"/>
      <c r="AP233" s="1750"/>
      <c r="AQ233" s="1750"/>
      <c r="AR233" s="1750"/>
      <c r="AS233" s="1750"/>
      <c r="AT233" s="1750"/>
      <c r="AU233" s="1750"/>
      <c r="AV233" s="1750"/>
      <c r="AW233" s="1750"/>
      <c r="AX233" s="1734" t="s">
        <v>142</v>
      </c>
      <c r="AY233" s="1735"/>
      <c r="AZ233" s="1813" t="str">
        <f>IF(ISBLANK(AX230)," ",IF(AX230=0,"－",ROUNDDOWN(AD230/AX230,1)))</f>
        <v xml:space="preserve"> </v>
      </c>
      <c r="BA233" s="1813"/>
      <c r="BB233" s="1813"/>
      <c r="BC233" s="1813"/>
      <c r="BD233" s="1732" t="s">
        <v>494</v>
      </c>
      <c r="BE233" s="1732"/>
      <c r="BF233" s="1733"/>
      <c r="BG233" s="42"/>
    </row>
    <row r="234" spans="1:59" ht="9.9499999999999993" customHeight="1" x14ac:dyDescent="0.15">
      <c r="A234" s="1824"/>
      <c r="B234" s="465"/>
      <c r="C234" s="465"/>
      <c r="D234" s="637" t="str">
        <f ca="1">IFERROR(VLOOKUP(A234,INDIRECT("機械一覧"),2,FALSE),"")</f>
        <v/>
      </c>
      <c r="E234" s="1829"/>
      <c r="F234" s="1829"/>
      <c r="G234" s="1829"/>
      <c r="H234" s="1829"/>
      <c r="I234" s="1829"/>
      <c r="J234" s="1829"/>
      <c r="K234" s="1829"/>
      <c r="L234" s="1830"/>
      <c r="M234" s="1535"/>
      <c r="N234" s="1535"/>
      <c r="O234" s="1535"/>
      <c r="P234" s="1535"/>
      <c r="Q234" s="1535"/>
      <c r="R234" s="1535"/>
      <c r="S234" s="1535"/>
      <c r="T234" s="1535"/>
      <c r="U234" s="1535"/>
      <c r="V234" s="1535"/>
      <c r="W234" s="1535"/>
      <c r="X234" s="1535"/>
      <c r="Y234" s="1535"/>
      <c r="Z234" s="1535"/>
      <c r="AA234" s="1535"/>
      <c r="AB234" s="1535"/>
      <c r="AC234" s="1535"/>
      <c r="AD234" s="1749"/>
      <c r="AE234" s="1749"/>
      <c r="AF234" s="1749"/>
      <c r="AG234" s="1749"/>
      <c r="AH234" s="1749"/>
      <c r="AI234" s="1749"/>
      <c r="AJ234" s="1749"/>
      <c r="AK234" s="1749"/>
      <c r="AL234" s="1749"/>
      <c r="AM234" s="1749"/>
      <c r="AN234" s="1749"/>
      <c r="AO234" s="1750"/>
      <c r="AP234" s="1750"/>
      <c r="AQ234" s="1750"/>
      <c r="AR234" s="1750"/>
      <c r="AS234" s="1750"/>
      <c r="AT234" s="1750"/>
      <c r="AU234" s="1750"/>
      <c r="AV234" s="1750"/>
      <c r="AW234" s="1750"/>
      <c r="AX234" s="1835"/>
      <c r="AY234" s="1835"/>
      <c r="AZ234" s="1835"/>
      <c r="BA234" s="1835"/>
      <c r="BB234" s="1835"/>
      <c r="BC234" s="1835"/>
      <c r="BD234" s="1835"/>
      <c r="BE234" s="1835"/>
      <c r="BF234" s="1836"/>
      <c r="BG234" s="42"/>
    </row>
    <row r="235" spans="1:59" ht="9.9499999999999993" customHeight="1" x14ac:dyDescent="0.15">
      <c r="A235" s="1825"/>
      <c r="B235" s="1826"/>
      <c r="C235" s="1826"/>
      <c r="D235" s="1831"/>
      <c r="E235" s="1831"/>
      <c r="F235" s="1831"/>
      <c r="G235" s="1831"/>
      <c r="H235" s="1831"/>
      <c r="I235" s="1831"/>
      <c r="J235" s="1831"/>
      <c r="K235" s="1831"/>
      <c r="L235" s="1832"/>
      <c r="M235" s="1535"/>
      <c r="N235" s="1535"/>
      <c r="O235" s="1535"/>
      <c r="P235" s="1535"/>
      <c r="Q235" s="1535"/>
      <c r="R235" s="1535"/>
      <c r="S235" s="1535"/>
      <c r="T235" s="1535"/>
      <c r="U235" s="1535"/>
      <c r="V235" s="1535"/>
      <c r="W235" s="1535"/>
      <c r="X235" s="1535"/>
      <c r="Y235" s="1535"/>
      <c r="Z235" s="1535"/>
      <c r="AA235" s="1535"/>
      <c r="AB235" s="1535"/>
      <c r="AC235" s="1535"/>
      <c r="AD235" s="1749"/>
      <c r="AE235" s="1749"/>
      <c r="AF235" s="1749"/>
      <c r="AG235" s="1749"/>
      <c r="AH235" s="1749"/>
      <c r="AI235" s="1749"/>
      <c r="AJ235" s="1749"/>
      <c r="AK235" s="1749"/>
      <c r="AL235" s="1749"/>
      <c r="AM235" s="1749"/>
      <c r="AN235" s="1749"/>
      <c r="AO235" s="1750"/>
      <c r="AP235" s="1750"/>
      <c r="AQ235" s="1750"/>
      <c r="AR235" s="1750"/>
      <c r="AS235" s="1750"/>
      <c r="AT235" s="1750"/>
      <c r="AU235" s="1750"/>
      <c r="AV235" s="1750"/>
      <c r="AW235" s="1750"/>
      <c r="AX235" s="1835"/>
      <c r="AY235" s="1835"/>
      <c r="AZ235" s="1835"/>
      <c r="BA235" s="1835"/>
      <c r="BB235" s="1835"/>
      <c r="BC235" s="1835"/>
      <c r="BD235" s="1835"/>
      <c r="BE235" s="1835"/>
      <c r="BF235" s="1836"/>
      <c r="BG235" s="42"/>
    </row>
    <row r="236" spans="1:59" ht="9.9499999999999993" customHeight="1" x14ac:dyDescent="0.15">
      <c r="A236" s="1825"/>
      <c r="B236" s="1826"/>
      <c r="C236" s="1826"/>
      <c r="D236" s="1831"/>
      <c r="E236" s="1831"/>
      <c r="F236" s="1831"/>
      <c r="G236" s="1831"/>
      <c r="H236" s="1831"/>
      <c r="I236" s="1831"/>
      <c r="J236" s="1831"/>
      <c r="K236" s="1831"/>
      <c r="L236" s="1832"/>
      <c r="M236" s="1535"/>
      <c r="N236" s="1535"/>
      <c r="O236" s="1535"/>
      <c r="P236" s="1535"/>
      <c r="Q236" s="1535"/>
      <c r="R236" s="1535"/>
      <c r="S236" s="1535"/>
      <c r="T236" s="1535"/>
      <c r="U236" s="1535"/>
      <c r="V236" s="1535"/>
      <c r="W236" s="1535"/>
      <c r="X236" s="1535"/>
      <c r="Y236" s="1535"/>
      <c r="Z236" s="1535"/>
      <c r="AA236" s="1535"/>
      <c r="AB236" s="1535"/>
      <c r="AC236" s="1535"/>
      <c r="AD236" s="1749"/>
      <c r="AE236" s="1749"/>
      <c r="AF236" s="1749"/>
      <c r="AG236" s="1749"/>
      <c r="AH236" s="1749"/>
      <c r="AI236" s="1749"/>
      <c r="AJ236" s="1749"/>
      <c r="AK236" s="1749"/>
      <c r="AL236" s="1749"/>
      <c r="AM236" s="1749"/>
      <c r="AN236" s="1749"/>
      <c r="AO236" s="1750"/>
      <c r="AP236" s="1750"/>
      <c r="AQ236" s="1750"/>
      <c r="AR236" s="1750"/>
      <c r="AS236" s="1750"/>
      <c r="AT236" s="1750"/>
      <c r="AU236" s="1750"/>
      <c r="AV236" s="1750"/>
      <c r="AW236" s="1750"/>
      <c r="AX236" s="1837"/>
      <c r="AY236" s="1837"/>
      <c r="AZ236" s="1837"/>
      <c r="BA236" s="1837"/>
      <c r="BB236" s="1837"/>
      <c r="BC236" s="1837"/>
      <c r="BD236" s="1837"/>
      <c r="BE236" s="1837"/>
      <c r="BF236" s="1838"/>
      <c r="BG236" s="42"/>
    </row>
    <row r="237" spans="1:59" ht="9.9499999999999993" customHeight="1" x14ac:dyDescent="0.15">
      <c r="A237" s="1827"/>
      <c r="B237" s="1828"/>
      <c r="C237" s="1828"/>
      <c r="D237" s="1833"/>
      <c r="E237" s="1833"/>
      <c r="F237" s="1833"/>
      <c r="G237" s="1833"/>
      <c r="H237" s="1833"/>
      <c r="I237" s="1833"/>
      <c r="J237" s="1833"/>
      <c r="K237" s="1833"/>
      <c r="L237" s="1834"/>
      <c r="M237" s="1535"/>
      <c r="N237" s="1535"/>
      <c r="O237" s="1535"/>
      <c r="P237" s="1535"/>
      <c r="Q237" s="1535"/>
      <c r="R237" s="1535"/>
      <c r="S237" s="1535"/>
      <c r="T237" s="1535"/>
      <c r="U237" s="1535"/>
      <c r="V237" s="1535"/>
      <c r="W237" s="1535"/>
      <c r="X237" s="1535"/>
      <c r="Y237" s="1535"/>
      <c r="Z237" s="1535"/>
      <c r="AA237" s="1535"/>
      <c r="AB237" s="1535"/>
      <c r="AC237" s="1535"/>
      <c r="AD237" s="1749"/>
      <c r="AE237" s="1749"/>
      <c r="AF237" s="1749"/>
      <c r="AG237" s="1749"/>
      <c r="AH237" s="1749"/>
      <c r="AI237" s="1749"/>
      <c r="AJ237" s="1749"/>
      <c r="AK237" s="1749"/>
      <c r="AL237" s="1749"/>
      <c r="AM237" s="1749"/>
      <c r="AN237" s="1749"/>
      <c r="AO237" s="1750"/>
      <c r="AP237" s="1750"/>
      <c r="AQ237" s="1750"/>
      <c r="AR237" s="1750"/>
      <c r="AS237" s="1750"/>
      <c r="AT237" s="1750"/>
      <c r="AU237" s="1750"/>
      <c r="AV237" s="1750"/>
      <c r="AW237" s="1750"/>
      <c r="AX237" s="1734" t="s">
        <v>142</v>
      </c>
      <c r="AY237" s="1735"/>
      <c r="AZ237" s="1813" t="str">
        <f>IF(ISBLANK(AX234)," ",IF(AX234=0,"－",ROUNDDOWN(AD234/AX234,1)))</f>
        <v xml:space="preserve"> </v>
      </c>
      <c r="BA237" s="1813"/>
      <c r="BB237" s="1813"/>
      <c r="BC237" s="1813"/>
      <c r="BD237" s="1732" t="s">
        <v>494</v>
      </c>
      <c r="BE237" s="1732"/>
      <c r="BF237" s="1733"/>
      <c r="BG237" s="42"/>
    </row>
    <row r="238" spans="1:59" ht="9.9499999999999993" customHeight="1" x14ac:dyDescent="0.15">
      <c r="A238" s="1824"/>
      <c r="B238" s="465"/>
      <c r="C238" s="465"/>
      <c r="D238" s="637" t="str">
        <f ca="1">IFERROR(VLOOKUP(A238,INDIRECT("機械一覧"),2,FALSE),"")</f>
        <v/>
      </c>
      <c r="E238" s="1829"/>
      <c r="F238" s="1829"/>
      <c r="G238" s="1829"/>
      <c r="H238" s="1829"/>
      <c r="I238" s="1829"/>
      <c r="J238" s="1829"/>
      <c r="K238" s="1829"/>
      <c r="L238" s="1830"/>
      <c r="M238" s="1535"/>
      <c r="N238" s="1535"/>
      <c r="O238" s="1535"/>
      <c r="P238" s="1535"/>
      <c r="Q238" s="1535"/>
      <c r="R238" s="1535"/>
      <c r="S238" s="1535"/>
      <c r="T238" s="1535"/>
      <c r="U238" s="1535"/>
      <c r="V238" s="1535"/>
      <c r="W238" s="1535"/>
      <c r="X238" s="1535"/>
      <c r="Y238" s="1535"/>
      <c r="Z238" s="1535"/>
      <c r="AA238" s="1535"/>
      <c r="AB238" s="1535"/>
      <c r="AC238" s="1535"/>
      <c r="AD238" s="1749"/>
      <c r="AE238" s="1749"/>
      <c r="AF238" s="1749"/>
      <c r="AG238" s="1749"/>
      <c r="AH238" s="1749"/>
      <c r="AI238" s="1749"/>
      <c r="AJ238" s="1749"/>
      <c r="AK238" s="1749"/>
      <c r="AL238" s="1749"/>
      <c r="AM238" s="1749"/>
      <c r="AN238" s="1749"/>
      <c r="AO238" s="1750"/>
      <c r="AP238" s="1750"/>
      <c r="AQ238" s="1750"/>
      <c r="AR238" s="1750"/>
      <c r="AS238" s="1750"/>
      <c r="AT238" s="1750"/>
      <c r="AU238" s="1750"/>
      <c r="AV238" s="1750"/>
      <c r="AW238" s="1750"/>
      <c r="AX238" s="1835"/>
      <c r="AY238" s="1835"/>
      <c r="AZ238" s="1835"/>
      <c r="BA238" s="1835"/>
      <c r="BB238" s="1835"/>
      <c r="BC238" s="1835"/>
      <c r="BD238" s="1835"/>
      <c r="BE238" s="1835"/>
      <c r="BF238" s="1836"/>
      <c r="BG238" s="42"/>
    </row>
    <row r="239" spans="1:59" ht="9.9499999999999993" customHeight="1" x14ac:dyDescent="0.15">
      <c r="A239" s="1825"/>
      <c r="B239" s="1826"/>
      <c r="C239" s="1826"/>
      <c r="D239" s="1831"/>
      <c r="E239" s="1831"/>
      <c r="F239" s="1831"/>
      <c r="G239" s="1831"/>
      <c r="H239" s="1831"/>
      <c r="I239" s="1831"/>
      <c r="J239" s="1831"/>
      <c r="K239" s="1831"/>
      <c r="L239" s="1832"/>
      <c r="M239" s="1535"/>
      <c r="N239" s="1535"/>
      <c r="O239" s="1535"/>
      <c r="P239" s="1535"/>
      <c r="Q239" s="1535"/>
      <c r="R239" s="1535"/>
      <c r="S239" s="1535"/>
      <c r="T239" s="1535"/>
      <c r="U239" s="1535"/>
      <c r="V239" s="1535"/>
      <c r="W239" s="1535"/>
      <c r="X239" s="1535"/>
      <c r="Y239" s="1535"/>
      <c r="Z239" s="1535"/>
      <c r="AA239" s="1535"/>
      <c r="AB239" s="1535"/>
      <c r="AC239" s="1535"/>
      <c r="AD239" s="1749"/>
      <c r="AE239" s="1749"/>
      <c r="AF239" s="1749"/>
      <c r="AG239" s="1749"/>
      <c r="AH239" s="1749"/>
      <c r="AI239" s="1749"/>
      <c r="AJ239" s="1749"/>
      <c r="AK239" s="1749"/>
      <c r="AL239" s="1749"/>
      <c r="AM239" s="1749"/>
      <c r="AN239" s="1749"/>
      <c r="AO239" s="1750"/>
      <c r="AP239" s="1750"/>
      <c r="AQ239" s="1750"/>
      <c r="AR239" s="1750"/>
      <c r="AS239" s="1750"/>
      <c r="AT239" s="1750"/>
      <c r="AU239" s="1750"/>
      <c r="AV239" s="1750"/>
      <c r="AW239" s="1750"/>
      <c r="AX239" s="1835"/>
      <c r="AY239" s="1835"/>
      <c r="AZ239" s="1835"/>
      <c r="BA239" s="1835"/>
      <c r="BB239" s="1835"/>
      <c r="BC239" s="1835"/>
      <c r="BD239" s="1835"/>
      <c r="BE239" s="1835"/>
      <c r="BF239" s="1836"/>
      <c r="BG239" s="42"/>
    </row>
    <row r="240" spans="1:59" ht="9.9499999999999993" customHeight="1" x14ac:dyDescent="0.15">
      <c r="A240" s="1825"/>
      <c r="B240" s="1826"/>
      <c r="C240" s="1826"/>
      <c r="D240" s="1831"/>
      <c r="E240" s="1831"/>
      <c r="F240" s="1831"/>
      <c r="G240" s="1831"/>
      <c r="H240" s="1831"/>
      <c r="I240" s="1831"/>
      <c r="J240" s="1831"/>
      <c r="K240" s="1831"/>
      <c r="L240" s="1832"/>
      <c r="M240" s="1535"/>
      <c r="N240" s="1535"/>
      <c r="O240" s="1535"/>
      <c r="P240" s="1535"/>
      <c r="Q240" s="1535"/>
      <c r="R240" s="1535"/>
      <c r="S240" s="1535"/>
      <c r="T240" s="1535"/>
      <c r="U240" s="1535"/>
      <c r="V240" s="1535"/>
      <c r="W240" s="1535"/>
      <c r="X240" s="1535"/>
      <c r="Y240" s="1535"/>
      <c r="Z240" s="1535"/>
      <c r="AA240" s="1535"/>
      <c r="AB240" s="1535"/>
      <c r="AC240" s="1535"/>
      <c r="AD240" s="1749"/>
      <c r="AE240" s="1749"/>
      <c r="AF240" s="1749"/>
      <c r="AG240" s="1749"/>
      <c r="AH240" s="1749"/>
      <c r="AI240" s="1749"/>
      <c r="AJ240" s="1749"/>
      <c r="AK240" s="1749"/>
      <c r="AL240" s="1749"/>
      <c r="AM240" s="1749"/>
      <c r="AN240" s="1749"/>
      <c r="AO240" s="1750"/>
      <c r="AP240" s="1750"/>
      <c r="AQ240" s="1750"/>
      <c r="AR240" s="1750"/>
      <c r="AS240" s="1750"/>
      <c r="AT240" s="1750"/>
      <c r="AU240" s="1750"/>
      <c r="AV240" s="1750"/>
      <c r="AW240" s="1750"/>
      <c r="AX240" s="1837"/>
      <c r="AY240" s="1837"/>
      <c r="AZ240" s="1837"/>
      <c r="BA240" s="1837"/>
      <c r="BB240" s="1837"/>
      <c r="BC240" s="1837"/>
      <c r="BD240" s="1837"/>
      <c r="BE240" s="1837"/>
      <c r="BF240" s="1838"/>
      <c r="BG240" s="42"/>
    </row>
    <row r="241" spans="1:59" ht="9.9499999999999993" customHeight="1" x14ac:dyDescent="0.15">
      <c r="A241" s="1827"/>
      <c r="B241" s="1828"/>
      <c r="C241" s="1828"/>
      <c r="D241" s="1833"/>
      <c r="E241" s="1833"/>
      <c r="F241" s="1833"/>
      <c r="G241" s="1833"/>
      <c r="H241" s="1833"/>
      <c r="I241" s="1833"/>
      <c r="J241" s="1833"/>
      <c r="K241" s="1833"/>
      <c r="L241" s="1834"/>
      <c r="M241" s="1535"/>
      <c r="N241" s="1535"/>
      <c r="O241" s="1535"/>
      <c r="P241" s="1535"/>
      <c r="Q241" s="1535"/>
      <c r="R241" s="1535"/>
      <c r="S241" s="1535"/>
      <c r="T241" s="1535"/>
      <c r="U241" s="1535"/>
      <c r="V241" s="1535"/>
      <c r="W241" s="1535"/>
      <c r="X241" s="1535"/>
      <c r="Y241" s="1535"/>
      <c r="Z241" s="1535"/>
      <c r="AA241" s="1535"/>
      <c r="AB241" s="1535"/>
      <c r="AC241" s="1535"/>
      <c r="AD241" s="1749"/>
      <c r="AE241" s="1749"/>
      <c r="AF241" s="1749"/>
      <c r="AG241" s="1749"/>
      <c r="AH241" s="1749"/>
      <c r="AI241" s="1749"/>
      <c r="AJ241" s="1749"/>
      <c r="AK241" s="1749"/>
      <c r="AL241" s="1749"/>
      <c r="AM241" s="1749"/>
      <c r="AN241" s="1749"/>
      <c r="AO241" s="1750"/>
      <c r="AP241" s="1750"/>
      <c r="AQ241" s="1750"/>
      <c r="AR241" s="1750"/>
      <c r="AS241" s="1750"/>
      <c r="AT241" s="1750"/>
      <c r="AU241" s="1750"/>
      <c r="AV241" s="1750"/>
      <c r="AW241" s="1750"/>
      <c r="AX241" s="1734" t="s">
        <v>142</v>
      </c>
      <c r="AY241" s="1735"/>
      <c r="AZ241" s="1813" t="str">
        <f>IF(ISBLANK(AX238)," ",IF(AX238=0,"－",ROUNDDOWN(AD238/AX238,1)))</f>
        <v xml:space="preserve"> </v>
      </c>
      <c r="BA241" s="1813"/>
      <c r="BB241" s="1813"/>
      <c r="BC241" s="1813"/>
      <c r="BD241" s="1732" t="s">
        <v>494</v>
      </c>
      <c r="BE241" s="1732"/>
      <c r="BF241" s="1733"/>
      <c r="BG241" s="42"/>
    </row>
    <row r="242" spans="1:59" ht="9.9499999999999993" customHeight="1" x14ac:dyDescent="0.15">
      <c r="A242" s="1824"/>
      <c r="B242" s="465"/>
      <c r="C242" s="465"/>
      <c r="D242" s="637" t="str">
        <f ca="1">IFERROR(VLOOKUP(A242,INDIRECT("機械一覧"),2,FALSE),"")</f>
        <v/>
      </c>
      <c r="E242" s="1829"/>
      <c r="F242" s="1829"/>
      <c r="G242" s="1829"/>
      <c r="H242" s="1829"/>
      <c r="I242" s="1829"/>
      <c r="J242" s="1829"/>
      <c r="K242" s="1829"/>
      <c r="L242" s="1830"/>
      <c r="M242" s="1535"/>
      <c r="N242" s="1535"/>
      <c r="O242" s="1535"/>
      <c r="P242" s="1535"/>
      <c r="Q242" s="1535"/>
      <c r="R242" s="1535"/>
      <c r="S242" s="1535"/>
      <c r="T242" s="1535"/>
      <c r="U242" s="1535"/>
      <c r="V242" s="1535"/>
      <c r="W242" s="1535"/>
      <c r="X242" s="1535"/>
      <c r="Y242" s="1535"/>
      <c r="Z242" s="1535"/>
      <c r="AA242" s="1535"/>
      <c r="AB242" s="1535"/>
      <c r="AC242" s="1535"/>
      <c r="AD242" s="1749"/>
      <c r="AE242" s="1749"/>
      <c r="AF242" s="1749"/>
      <c r="AG242" s="1749"/>
      <c r="AH242" s="1749"/>
      <c r="AI242" s="1749"/>
      <c r="AJ242" s="1749"/>
      <c r="AK242" s="1749"/>
      <c r="AL242" s="1749"/>
      <c r="AM242" s="1749"/>
      <c r="AN242" s="1749"/>
      <c r="AO242" s="1750"/>
      <c r="AP242" s="1750"/>
      <c r="AQ242" s="1750"/>
      <c r="AR242" s="1750"/>
      <c r="AS242" s="1750"/>
      <c r="AT242" s="1750"/>
      <c r="AU242" s="1750"/>
      <c r="AV242" s="1750"/>
      <c r="AW242" s="1750"/>
      <c r="AX242" s="1835"/>
      <c r="AY242" s="1835"/>
      <c r="AZ242" s="1835"/>
      <c r="BA242" s="1835"/>
      <c r="BB242" s="1835"/>
      <c r="BC242" s="1835"/>
      <c r="BD242" s="1835"/>
      <c r="BE242" s="1835"/>
      <c r="BF242" s="1836"/>
      <c r="BG242" s="42"/>
    </row>
    <row r="243" spans="1:59" ht="9.9499999999999993" customHeight="1" x14ac:dyDescent="0.15">
      <c r="A243" s="1825"/>
      <c r="B243" s="1826"/>
      <c r="C243" s="1826"/>
      <c r="D243" s="1831"/>
      <c r="E243" s="1831"/>
      <c r="F243" s="1831"/>
      <c r="G243" s="1831"/>
      <c r="H243" s="1831"/>
      <c r="I243" s="1831"/>
      <c r="J243" s="1831"/>
      <c r="K243" s="1831"/>
      <c r="L243" s="1832"/>
      <c r="M243" s="1535"/>
      <c r="N243" s="1535"/>
      <c r="O243" s="1535"/>
      <c r="P243" s="1535"/>
      <c r="Q243" s="1535"/>
      <c r="R243" s="1535"/>
      <c r="S243" s="1535"/>
      <c r="T243" s="1535"/>
      <c r="U243" s="1535"/>
      <c r="V243" s="1535"/>
      <c r="W243" s="1535"/>
      <c r="X243" s="1535"/>
      <c r="Y243" s="1535"/>
      <c r="Z243" s="1535"/>
      <c r="AA243" s="1535"/>
      <c r="AB243" s="1535"/>
      <c r="AC243" s="1535"/>
      <c r="AD243" s="1749"/>
      <c r="AE243" s="1749"/>
      <c r="AF243" s="1749"/>
      <c r="AG243" s="1749"/>
      <c r="AH243" s="1749"/>
      <c r="AI243" s="1749"/>
      <c r="AJ243" s="1749"/>
      <c r="AK243" s="1749"/>
      <c r="AL243" s="1749"/>
      <c r="AM243" s="1749"/>
      <c r="AN243" s="1749"/>
      <c r="AO243" s="1750"/>
      <c r="AP243" s="1750"/>
      <c r="AQ243" s="1750"/>
      <c r="AR243" s="1750"/>
      <c r="AS243" s="1750"/>
      <c r="AT243" s="1750"/>
      <c r="AU243" s="1750"/>
      <c r="AV243" s="1750"/>
      <c r="AW243" s="1750"/>
      <c r="AX243" s="1835"/>
      <c r="AY243" s="1835"/>
      <c r="AZ243" s="1835"/>
      <c r="BA243" s="1835"/>
      <c r="BB243" s="1835"/>
      <c r="BC243" s="1835"/>
      <c r="BD243" s="1835"/>
      <c r="BE243" s="1835"/>
      <c r="BF243" s="1836"/>
      <c r="BG243" s="42"/>
    </row>
    <row r="244" spans="1:59" ht="9.9499999999999993" customHeight="1" x14ac:dyDescent="0.15">
      <c r="A244" s="1825"/>
      <c r="B244" s="1826"/>
      <c r="C244" s="1826"/>
      <c r="D244" s="1831"/>
      <c r="E244" s="1831"/>
      <c r="F244" s="1831"/>
      <c r="G244" s="1831"/>
      <c r="H244" s="1831"/>
      <c r="I244" s="1831"/>
      <c r="J244" s="1831"/>
      <c r="K244" s="1831"/>
      <c r="L244" s="1832"/>
      <c r="M244" s="1535"/>
      <c r="N244" s="1535"/>
      <c r="O244" s="1535"/>
      <c r="P244" s="1535"/>
      <c r="Q244" s="1535"/>
      <c r="R244" s="1535"/>
      <c r="S244" s="1535"/>
      <c r="T244" s="1535"/>
      <c r="U244" s="1535"/>
      <c r="V244" s="1535"/>
      <c r="W244" s="1535"/>
      <c r="X244" s="1535"/>
      <c r="Y244" s="1535"/>
      <c r="Z244" s="1535"/>
      <c r="AA244" s="1535"/>
      <c r="AB244" s="1535"/>
      <c r="AC244" s="1535"/>
      <c r="AD244" s="1749"/>
      <c r="AE244" s="1749"/>
      <c r="AF244" s="1749"/>
      <c r="AG244" s="1749"/>
      <c r="AH244" s="1749"/>
      <c r="AI244" s="1749"/>
      <c r="AJ244" s="1749"/>
      <c r="AK244" s="1749"/>
      <c r="AL244" s="1749"/>
      <c r="AM244" s="1749"/>
      <c r="AN244" s="1749"/>
      <c r="AO244" s="1750"/>
      <c r="AP244" s="1750"/>
      <c r="AQ244" s="1750"/>
      <c r="AR244" s="1750"/>
      <c r="AS244" s="1750"/>
      <c r="AT244" s="1750"/>
      <c r="AU244" s="1750"/>
      <c r="AV244" s="1750"/>
      <c r="AW244" s="1750"/>
      <c r="AX244" s="1837"/>
      <c r="AY244" s="1837"/>
      <c r="AZ244" s="1837"/>
      <c r="BA244" s="1837"/>
      <c r="BB244" s="1837"/>
      <c r="BC244" s="1837"/>
      <c r="BD244" s="1837"/>
      <c r="BE244" s="1837"/>
      <c r="BF244" s="1838"/>
      <c r="BG244" s="42"/>
    </row>
    <row r="245" spans="1:59" ht="9.9499999999999993" customHeight="1" x14ac:dyDescent="0.15">
      <c r="A245" s="1827"/>
      <c r="B245" s="1828"/>
      <c r="C245" s="1828"/>
      <c r="D245" s="1833"/>
      <c r="E245" s="1833"/>
      <c r="F245" s="1833"/>
      <c r="G245" s="1833"/>
      <c r="H245" s="1833"/>
      <c r="I245" s="1833"/>
      <c r="J245" s="1833"/>
      <c r="K245" s="1833"/>
      <c r="L245" s="1834"/>
      <c r="M245" s="1535"/>
      <c r="N245" s="1535"/>
      <c r="O245" s="1535"/>
      <c r="P245" s="1535"/>
      <c r="Q245" s="1535"/>
      <c r="R245" s="1535"/>
      <c r="S245" s="1535"/>
      <c r="T245" s="1535"/>
      <c r="U245" s="1535"/>
      <c r="V245" s="1535"/>
      <c r="W245" s="1535"/>
      <c r="X245" s="1535"/>
      <c r="Y245" s="1535"/>
      <c r="Z245" s="1535"/>
      <c r="AA245" s="1535"/>
      <c r="AB245" s="1535"/>
      <c r="AC245" s="1535"/>
      <c r="AD245" s="1749"/>
      <c r="AE245" s="1749"/>
      <c r="AF245" s="1749"/>
      <c r="AG245" s="1749"/>
      <c r="AH245" s="1749"/>
      <c r="AI245" s="1749"/>
      <c r="AJ245" s="1749"/>
      <c r="AK245" s="1749"/>
      <c r="AL245" s="1749"/>
      <c r="AM245" s="1749"/>
      <c r="AN245" s="1749"/>
      <c r="AO245" s="1750"/>
      <c r="AP245" s="1750"/>
      <c r="AQ245" s="1750"/>
      <c r="AR245" s="1750"/>
      <c r="AS245" s="1750"/>
      <c r="AT245" s="1750"/>
      <c r="AU245" s="1750"/>
      <c r="AV245" s="1750"/>
      <c r="AW245" s="1750"/>
      <c r="AX245" s="1734" t="s">
        <v>142</v>
      </c>
      <c r="AY245" s="1735"/>
      <c r="AZ245" s="1813" t="str">
        <f>IF(ISBLANK(AX242)," ",IF(AX242=0,"－",ROUNDDOWN(AD242/AX242,1)))</f>
        <v xml:space="preserve"> </v>
      </c>
      <c r="BA245" s="1813"/>
      <c r="BB245" s="1813"/>
      <c r="BC245" s="1813"/>
      <c r="BD245" s="1732" t="s">
        <v>494</v>
      </c>
      <c r="BE245" s="1732"/>
      <c r="BF245" s="1733"/>
      <c r="BG245" s="42"/>
    </row>
    <row r="246" spans="1:59" ht="9.9499999999999993" customHeight="1" x14ac:dyDescent="0.15">
      <c r="A246" s="1824"/>
      <c r="B246" s="465"/>
      <c r="C246" s="465"/>
      <c r="D246" s="637" t="str">
        <f ca="1">IFERROR(VLOOKUP(A246,INDIRECT("機械一覧"),2,FALSE),"")</f>
        <v/>
      </c>
      <c r="E246" s="1829"/>
      <c r="F246" s="1829"/>
      <c r="G246" s="1829"/>
      <c r="H246" s="1829"/>
      <c r="I246" s="1829"/>
      <c r="J246" s="1829"/>
      <c r="K246" s="1829"/>
      <c r="L246" s="1830"/>
      <c r="M246" s="1535"/>
      <c r="N246" s="1535"/>
      <c r="O246" s="1535"/>
      <c r="P246" s="1535"/>
      <c r="Q246" s="1535"/>
      <c r="R246" s="1535"/>
      <c r="S246" s="1535"/>
      <c r="T246" s="1535"/>
      <c r="U246" s="1535"/>
      <c r="V246" s="1535"/>
      <c r="W246" s="1535"/>
      <c r="X246" s="1535"/>
      <c r="Y246" s="1535"/>
      <c r="Z246" s="1535"/>
      <c r="AA246" s="1535"/>
      <c r="AB246" s="1535"/>
      <c r="AC246" s="1535"/>
      <c r="AD246" s="1749"/>
      <c r="AE246" s="1749"/>
      <c r="AF246" s="1749"/>
      <c r="AG246" s="1749"/>
      <c r="AH246" s="1749"/>
      <c r="AI246" s="1749"/>
      <c r="AJ246" s="1749"/>
      <c r="AK246" s="1749"/>
      <c r="AL246" s="1749"/>
      <c r="AM246" s="1749"/>
      <c r="AN246" s="1749"/>
      <c r="AO246" s="1750"/>
      <c r="AP246" s="1750"/>
      <c r="AQ246" s="1750"/>
      <c r="AR246" s="1750"/>
      <c r="AS246" s="1750"/>
      <c r="AT246" s="1750"/>
      <c r="AU246" s="1750"/>
      <c r="AV246" s="1750"/>
      <c r="AW246" s="1750"/>
      <c r="AX246" s="1835"/>
      <c r="AY246" s="1835"/>
      <c r="AZ246" s="1835"/>
      <c r="BA246" s="1835"/>
      <c r="BB246" s="1835"/>
      <c r="BC246" s="1835"/>
      <c r="BD246" s="1835"/>
      <c r="BE246" s="1835"/>
      <c r="BF246" s="1836"/>
      <c r="BG246" s="42"/>
    </row>
    <row r="247" spans="1:59" ht="9.9499999999999993" customHeight="1" x14ac:dyDescent="0.15">
      <c r="A247" s="1825"/>
      <c r="B247" s="1826"/>
      <c r="C247" s="1826"/>
      <c r="D247" s="1831"/>
      <c r="E247" s="1831"/>
      <c r="F247" s="1831"/>
      <c r="G247" s="1831"/>
      <c r="H247" s="1831"/>
      <c r="I247" s="1831"/>
      <c r="J247" s="1831"/>
      <c r="K247" s="1831"/>
      <c r="L247" s="1832"/>
      <c r="M247" s="1535"/>
      <c r="N247" s="1535"/>
      <c r="O247" s="1535"/>
      <c r="P247" s="1535"/>
      <c r="Q247" s="1535"/>
      <c r="R247" s="1535"/>
      <c r="S247" s="1535"/>
      <c r="T247" s="1535"/>
      <c r="U247" s="1535"/>
      <c r="V247" s="1535"/>
      <c r="W247" s="1535"/>
      <c r="X247" s="1535"/>
      <c r="Y247" s="1535"/>
      <c r="Z247" s="1535"/>
      <c r="AA247" s="1535"/>
      <c r="AB247" s="1535"/>
      <c r="AC247" s="1535"/>
      <c r="AD247" s="1749"/>
      <c r="AE247" s="1749"/>
      <c r="AF247" s="1749"/>
      <c r="AG247" s="1749"/>
      <c r="AH247" s="1749"/>
      <c r="AI247" s="1749"/>
      <c r="AJ247" s="1749"/>
      <c r="AK247" s="1749"/>
      <c r="AL247" s="1749"/>
      <c r="AM247" s="1749"/>
      <c r="AN247" s="1749"/>
      <c r="AO247" s="1750"/>
      <c r="AP247" s="1750"/>
      <c r="AQ247" s="1750"/>
      <c r="AR247" s="1750"/>
      <c r="AS247" s="1750"/>
      <c r="AT247" s="1750"/>
      <c r="AU247" s="1750"/>
      <c r="AV247" s="1750"/>
      <c r="AW247" s="1750"/>
      <c r="AX247" s="1835"/>
      <c r="AY247" s="1835"/>
      <c r="AZ247" s="1835"/>
      <c r="BA247" s="1835"/>
      <c r="BB247" s="1835"/>
      <c r="BC247" s="1835"/>
      <c r="BD247" s="1835"/>
      <c r="BE247" s="1835"/>
      <c r="BF247" s="1836"/>
      <c r="BG247" s="42"/>
    </row>
    <row r="248" spans="1:59" ht="9.9499999999999993" customHeight="1" x14ac:dyDescent="0.15">
      <c r="A248" s="1825"/>
      <c r="B248" s="1826"/>
      <c r="C248" s="1826"/>
      <c r="D248" s="1831"/>
      <c r="E248" s="1831"/>
      <c r="F248" s="1831"/>
      <c r="G248" s="1831"/>
      <c r="H248" s="1831"/>
      <c r="I248" s="1831"/>
      <c r="J248" s="1831"/>
      <c r="K248" s="1831"/>
      <c r="L248" s="1832"/>
      <c r="M248" s="1535"/>
      <c r="N248" s="1535"/>
      <c r="O248" s="1535"/>
      <c r="P248" s="1535"/>
      <c r="Q248" s="1535"/>
      <c r="R248" s="1535"/>
      <c r="S248" s="1535"/>
      <c r="T248" s="1535"/>
      <c r="U248" s="1535"/>
      <c r="V248" s="1535"/>
      <c r="W248" s="1535"/>
      <c r="X248" s="1535"/>
      <c r="Y248" s="1535"/>
      <c r="Z248" s="1535"/>
      <c r="AA248" s="1535"/>
      <c r="AB248" s="1535"/>
      <c r="AC248" s="1535"/>
      <c r="AD248" s="1749"/>
      <c r="AE248" s="1749"/>
      <c r="AF248" s="1749"/>
      <c r="AG248" s="1749"/>
      <c r="AH248" s="1749"/>
      <c r="AI248" s="1749"/>
      <c r="AJ248" s="1749"/>
      <c r="AK248" s="1749"/>
      <c r="AL248" s="1749"/>
      <c r="AM248" s="1749"/>
      <c r="AN248" s="1749"/>
      <c r="AO248" s="1750"/>
      <c r="AP248" s="1750"/>
      <c r="AQ248" s="1750"/>
      <c r="AR248" s="1750"/>
      <c r="AS248" s="1750"/>
      <c r="AT248" s="1750"/>
      <c r="AU248" s="1750"/>
      <c r="AV248" s="1750"/>
      <c r="AW248" s="1750"/>
      <c r="AX248" s="1837"/>
      <c r="AY248" s="1837"/>
      <c r="AZ248" s="1837"/>
      <c r="BA248" s="1837"/>
      <c r="BB248" s="1837"/>
      <c r="BC248" s="1837"/>
      <c r="BD248" s="1837"/>
      <c r="BE248" s="1837"/>
      <c r="BF248" s="1838"/>
      <c r="BG248" s="42"/>
    </row>
    <row r="249" spans="1:59" ht="9.9499999999999993" customHeight="1" x14ac:dyDescent="0.15">
      <c r="A249" s="1827"/>
      <c r="B249" s="1828"/>
      <c r="C249" s="1828"/>
      <c r="D249" s="1833"/>
      <c r="E249" s="1833"/>
      <c r="F249" s="1833"/>
      <c r="G249" s="1833"/>
      <c r="H249" s="1833"/>
      <c r="I249" s="1833"/>
      <c r="J249" s="1833"/>
      <c r="K249" s="1833"/>
      <c r="L249" s="1834"/>
      <c r="M249" s="1769"/>
      <c r="N249" s="1769"/>
      <c r="O249" s="1769"/>
      <c r="P249" s="1769"/>
      <c r="Q249" s="1769"/>
      <c r="R249" s="1769"/>
      <c r="S249" s="1769"/>
      <c r="T249" s="1769"/>
      <c r="U249" s="1769"/>
      <c r="V249" s="1769"/>
      <c r="W249" s="1769"/>
      <c r="X249" s="1769"/>
      <c r="Y249" s="1769"/>
      <c r="Z249" s="1769"/>
      <c r="AA249" s="1769"/>
      <c r="AB249" s="1769"/>
      <c r="AC249" s="1769"/>
      <c r="AD249" s="1749"/>
      <c r="AE249" s="1749"/>
      <c r="AF249" s="1749"/>
      <c r="AG249" s="1749"/>
      <c r="AH249" s="1749"/>
      <c r="AI249" s="1749"/>
      <c r="AJ249" s="1749"/>
      <c r="AK249" s="1749"/>
      <c r="AL249" s="1749"/>
      <c r="AM249" s="1749"/>
      <c r="AN249" s="1749"/>
      <c r="AO249" s="1770"/>
      <c r="AP249" s="1770"/>
      <c r="AQ249" s="1770"/>
      <c r="AR249" s="1770"/>
      <c r="AS249" s="1770"/>
      <c r="AT249" s="1770"/>
      <c r="AU249" s="1770"/>
      <c r="AV249" s="1770"/>
      <c r="AW249" s="1770"/>
      <c r="AX249" s="1734" t="s">
        <v>142</v>
      </c>
      <c r="AY249" s="1735"/>
      <c r="AZ249" s="1813" t="str">
        <f>IF(ISBLANK(AX246)," ",IF(AX246=0,"－",ROUNDDOWN(AD246/AX246,1)))</f>
        <v xml:space="preserve"> </v>
      </c>
      <c r="BA249" s="1813"/>
      <c r="BB249" s="1813"/>
      <c r="BC249" s="1813"/>
      <c r="BD249" s="1732" t="s">
        <v>494</v>
      </c>
      <c r="BE249" s="1732"/>
      <c r="BF249" s="1733"/>
      <c r="BG249" s="42"/>
    </row>
    <row r="250" spans="1:59" ht="12" customHeight="1" x14ac:dyDescent="0.15">
      <c r="A250" s="1773" t="s">
        <v>279</v>
      </c>
      <c r="B250" s="1774"/>
      <c r="C250" s="1774"/>
      <c r="D250" s="1774"/>
      <c r="E250" s="1774"/>
      <c r="F250" s="1774"/>
      <c r="G250" s="1774"/>
      <c r="H250" s="1774"/>
      <c r="I250" s="1774"/>
      <c r="J250" s="1774"/>
      <c r="K250" s="1774"/>
      <c r="L250" s="1774"/>
      <c r="M250" s="1777"/>
      <c r="N250" s="1777"/>
      <c r="O250" s="1777"/>
      <c r="P250" s="1777"/>
      <c r="Q250" s="1777"/>
      <c r="R250" s="1777"/>
      <c r="S250" s="1777"/>
      <c r="T250" s="1777"/>
      <c r="U250" s="1777"/>
      <c r="V250" s="1777"/>
      <c r="W250" s="1777"/>
      <c r="X250" s="1777"/>
      <c r="Y250" s="1777"/>
      <c r="Z250" s="1777"/>
      <c r="AA250" s="1777"/>
      <c r="AB250" s="1777"/>
      <c r="AC250" s="1777"/>
      <c r="AD250" s="1780" t="str">
        <f>IF(SUM(AD186:AN249)=0," ",SUM(AD186:AN249))</f>
        <v xml:space="preserve"> </v>
      </c>
      <c r="AE250" s="1781"/>
      <c r="AF250" s="1781"/>
      <c r="AG250" s="1781"/>
      <c r="AH250" s="1781"/>
      <c r="AI250" s="1781"/>
      <c r="AJ250" s="1781"/>
      <c r="AK250" s="1781"/>
      <c r="AL250" s="1781"/>
      <c r="AM250" s="1781"/>
      <c r="AN250" s="1782"/>
      <c r="AO250" s="1777"/>
      <c r="AP250" s="1777"/>
      <c r="AQ250" s="1777"/>
      <c r="AR250" s="1777"/>
      <c r="AS250" s="1777"/>
      <c r="AT250" s="1777"/>
      <c r="AU250" s="1777"/>
      <c r="AV250" s="1777"/>
      <c r="AW250" s="1777"/>
      <c r="AX250" s="1777"/>
      <c r="AY250" s="1777"/>
      <c r="AZ250" s="1777"/>
      <c r="BA250" s="1777"/>
      <c r="BB250" s="1777"/>
      <c r="BC250" s="1777"/>
      <c r="BD250" s="1777"/>
      <c r="BE250" s="1777"/>
      <c r="BF250" s="1786"/>
      <c r="BG250" s="42"/>
    </row>
    <row r="251" spans="1:59" ht="9.9499999999999993" customHeight="1" x14ac:dyDescent="0.15">
      <c r="A251" s="1775"/>
      <c r="B251" s="1417"/>
      <c r="C251" s="1417"/>
      <c r="D251" s="1417"/>
      <c r="E251" s="1417"/>
      <c r="F251" s="1417"/>
      <c r="G251" s="1417"/>
      <c r="H251" s="1417"/>
      <c r="I251" s="1417"/>
      <c r="J251" s="1417"/>
      <c r="K251" s="1417"/>
      <c r="L251" s="1417"/>
      <c r="M251" s="1778"/>
      <c r="N251" s="1778"/>
      <c r="O251" s="1778"/>
      <c r="P251" s="1778"/>
      <c r="Q251" s="1778"/>
      <c r="R251" s="1778"/>
      <c r="S251" s="1778"/>
      <c r="T251" s="1778"/>
      <c r="U251" s="1778"/>
      <c r="V251" s="1778"/>
      <c r="W251" s="1778"/>
      <c r="X251" s="1778"/>
      <c r="Y251" s="1778"/>
      <c r="Z251" s="1778"/>
      <c r="AA251" s="1778"/>
      <c r="AB251" s="1778"/>
      <c r="AC251" s="1778"/>
      <c r="AD251" s="1783"/>
      <c r="AE251" s="1784"/>
      <c r="AF251" s="1784"/>
      <c r="AG251" s="1784"/>
      <c r="AH251" s="1784"/>
      <c r="AI251" s="1784"/>
      <c r="AJ251" s="1784"/>
      <c r="AK251" s="1784"/>
      <c r="AL251" s="1784"/>
      <c r="AM251" s="1784"/>
      <c r="AN251" s="1785"/>
      <c r="AO251" s="1778"/>
      <c r="AP251" s="1778"/>
      <c r="AQ251" s="1778"/>
      <c r="AR251" s="1778"/>
      <c r="AS251" s="1778"/>
      <c r="AT251" s="1778"/>
      <c r="AU251" s="1778"/>
      <c r="AV251" s="1778"/>
      <c r="AW251" s="1778"/>
      <c r="AX251" s="1778"/>
      <c r="AY251" s="1778"/>
      <c r="AZ251" s="1778"/>
      <c r="BA251" s="1778"/>
      <c r="BB251" s="1778"/>
      <c r="BC251" s="1778"/>
      <c r="BD251" s="1778"/>
      <c r="BE251" s="1778"/>
      <c r="BF251" s="1787"/>
      <c r="BG251" s="42"/>
    </row>
    <row r="252" spans="1:59" ht="9.9499999999999993" customHeight="1" x14ac:dyDescent="0.15">
      <c r="A252" s="1775"/>
      <c r="B252" s="1417"/>
      <c r="C252" s="1417"/>
      <c r="D252" s="1417"/>
      <c r="E252" s="1417"/>
      <c r="F252" s="1417"/>
      <c r="G252" s="1417"/>
      <c r="H252" s="1417"/>
      <c r="I252" s="1417"/>
      <c r="J252" s="1417"/>
      <c r="K252" s="1417"/>
      <c r="L252" s="1417"/>
      <c r="M252" s="1778"/>
      <c r="N252" s="1778"/>
      <c r="O252" s="1778"/>
      <c r="P252" s="1778"/>
      <c r="Q252" s="1778"/>
      <c r="R252" s="1778"/>
      <c r="S252" s="1778"/>
      <c r="T252" s="1778"/>
      <c r="U252" s="1778"/>
      <c r="V252" s="1778"/>
      <c r="W252" s="1778"/>
      <c r="X252" s="1778"/>
      <c r="Y252" s="1778"/>
      <c r="Z252" s="1778"/>
      <c r="AA252" s="1778"/>
      <c r="AB252" s="1778"/>
      <c r="AC252" s="1778"/>
      <c r="AD252" s="1789" t="str">
        <f>IF(SUM(AD250)=0," ",SUM(AD167)+SUM(AD250))</f>
        <v xml:space="preserve"> </v>
      </c>
      <c r="AE252" s="1790"/>
      <c r="AF252" s="1790"/>
      <c r="AG252" s="1790"/>
      <c r="AH252" s="1790"/>
      <c r="AI252" s="1790"/>
      <c r="AJ252" s="1790"/>
      <c r="AK252" s="1790"/>
      <c r="AL252" s="1790"/>
      <c r="AM252" s="1790"/>
      <c r="AN252" s="1791"/>
      <c r="AO252" s="1778"/>
      <c r="AP252" s="1778"/>
      <c r="AQ252" s="1778"/>
      <c r="AR252" s="1778"/>
      <c r="AS252" s="1778"/>
      <c r="AT252" s="1778"/>
      <c r="AU252" s="1778"/>
      <c r="AV252" s="1778"/>
      <c r="AW252" s="1778"/>
      <c r="AX252" s="1778"/>
      <c r="AY252" s="1778"/>
      <c r="AZ252" s="1778"/>
      <c r="BA252" s="1778"/>
      <c r="BB252" s="1778"/>
      <c r="BC252" s="1778"/>
      <c r="BD252" s="1778"/>
      <c r="BE252" s="1778"/>
      <c r="BF252" s="1787"/>
      <c r="BG252" s="42"/>
    </row>
    <row r="253" spans="1:59" ht="9.9499999999999993" customHeight="1" x14ac:dyDescent="0.15">
      <c r="A253" s="1839"/>
      <c r="B253" s="1418"/>
      <c r="C253" s="1418"/>
      <c r="D253" s="1418"/>
      <c r="E253" s="1418"/>
      <c r="F253" s="1418"/>
      <c r="G253" s="1418"/>
      <c r="H253" s="1418"/>
      <c r="I253" s="1418"/>
      <c r="J253" s="1418"/>
      <c r="K253" s="1418"/>
      <c r="L253" s="1418"/>
      <c r="M253" s="1840"/>
      <c r="N253" s="1840"/>
      <c r="O253" s="1840"/>
      <c r="P253" s="1840"/>
      <c r="Q253" s="1840"/>
      <c r="R253" s="1840"/>
      <c r="S253" s="1840"/>
      <c r="T253" s="1840"/>
      <c r="U253" s="1840"/>
      <c r="V253" s="1840"/>
      <c r="W253" s="1840"/>
      <c r="X253" s="1840"/>
      <c r="Y253" s="1840"/>
      <c r="Z253" s="1840"/>
      <c r="AA253" s="1840"/>
      <c r="AB253" s="1840"/>
      <c r="AC253" s="1840"/>
      <c r="AD253" s="1842"/>
      <c r="AE253" s="1843"/>
      <c r="AF253" s="1843"/>
      <c r="AG253" s="1843"/>
      <c r="AH253" s="1843"/>
      <c r="AI253" s="1843"/>
      <c r="AJ253" s="1843"/>
      <c r="AK253" s="1843"/>
      <c r="AL253" s="1843"/>
      <c r="AM253" s="1843"/>
      <c r="AN253" s="1844"/>
      <c r="AO253" s="1840"/>
      <c r="AP253" s="1840"/>
      <c r="AQ253" s="1840"/>
      <c r="AR253" s="1840"/>
      <c r="AS253" s="1840"/>
      <c r="AT253" s="1840"/>
      <c r="AU253" s="1840"/>
      <c r="AV253" s="1840"/>
      <c r="AW253" s="1840"/>
      <c r="AX253" s="1840"/>
      <c r="AY253" s="1840"/>
      <c r="AZ253" s="1840"/>
      <c r="BA253" s="1840"/>
      <c r="BB253" s="1840"/>
      <c r="BC253" s="1840"/>
      <c r="BD253" s="1840"/>
      <c r="BE253" s="1840"/>
      <c r="BF253" s="1841"/>
      <c r="BG253" s="42"/>
    </row>
    <row r="254" spans="1:59" ht="9.9499999999999993" customHeight="1" x14ac:dyDescent="0.15">
      <c r="A254" s="51" t="s">
        <v>266</v>
      </c>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row>
    <row r="255" spans="1:59" ht="9.9499999999999993" customHeight="1" x14ac:dyDescent="0.15">
      <c r="A255" s="51" t="s">
        <v>92</v>
      </c>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row>
    <row r="256" spans="1:59" ht="9.9499999999999993" customHeight="1" x14ac:dyDescent="0.15">
      <c r="A256" s="40" t="s">
        <v>344</v>
      </c>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row>
    <row r="257" spans="1:59" ht="9.9499999999999993" customHeight="1" x14ac:dyDescent="0.1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row>
    <row r="258" spans="1:59" ht="9.9499999999999993" customHeight="1" x14ac:dyDescent="0.1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row>
    <row r="259" spans="1:59" ht="9.9499999999999993" customHeight="1" x14ac:dyDescent="0.1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row>
    <row r="260" spans="1:59" ht="9.9499999999999993" customHeight="1" x14ac:dyDescent="0.1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row>
    <row r="261" spans="1:59" ht="9.9499999999999993" customHeight="1" x14ac:dyDescent="0.15">
      <c r="A261" s="41"/>
      <c r="B261" s="41"/>
      <c r="C261" s="41"/>
      <c r="D261" s="41"/>
      <c r="E261" s="41"/>
      <c r="F261" s="41"/>
      <c r="G261" s="41"/>
      <c r="H261" s="41"/>
      <c r="I261" s="41"/>
      <c r="J261" s="41"/>
      <c r="K261" s="41"/>
      <c r="L261" s="41"/>
      <c r="M261" s="41"/>
      <c r="N261" s="1705" t="s">
        <v>512</v>
      </c>
      <c r="O261" s="1706"/>
      <c r="P261" s="1706"/>
      <c r="Q261" s="1706"/>
      <c r="R261" s="1706"/>
      <c r="S261" s="1706"/>
      <c r="T261" s="1706"/>
      <c r="U261" s="1706"/>
      <c r="V261" s="1706"/>
      <c r="W261" s="1706"/>
      <c r="X261" s="1706"/>
      <c r="Y261" s="1706"/>
      <c r="Z261" s="1706"/>
      <c r="AA261" s="1706"/>
      <c r="AB261" s="1706"/>
      <c r="AC261" s="1706"/>
      <c r="AD261" s="1706"/>
      <c r="AE261" s="1706"/>
      <c r="AF261" s="1706"/>
      <c r="AG261" s="1706"/>
      <c r="AH261" s="1706"/>
      <c r="AI261" s="1706"/>
      <c r="AJ261" s="1706"/>
      <c r="AK261" s="1706"/>
      <c r="AL261" s="1706"/>
      <c r="AM261" s="1706"/>
      <c r="AN261" s="1706"/>
      <c r="AO261" s="1706"/>
      <c r="AP261" s="1706"/>
      <c r="AQ261" s="1706"/>
      <c r="AR261" s="1706"/>
      <c r="AS261" s="1706"/>
      <c r="AT261" s="1706"/>
      <c r="AU261" s="1706"/>
      <c r="AV261" s="42"/>
      <c r="AW261" s="42"/>
      <c r="AX261" s="42"/>
      <c r="AY261" s="42"/>
      <c r="AZ261" s="42"/>
      <c r="BA261" s="42"/>
      <c r="BB261" s="42"/>
      <c r="BC261" s="42"/>
      <c r="BD261" s="42"/>
      <c r="BE261" s="42"/>
      <c r="BF261" s="42"/>
      <c r="BG261" s="42"/>
    </row>
    <row r="262" spans="1:59" ht="9.9499999999999993" customHeight="1" x14ac:dyDescent="0.15">
      <c r="A262" s="41"/>
      <c r="B262" s="41"/>
      <c r="C262" s="41"/>
      <c r="D262" s="41"/>
      <c r="E262" s="41"/>
      <c r="F262" s="41"/>
      <c r="G262" s="41"/>
      <c r="H262" s="41"/>
      <c r="I262" s="41"/>
      <c r="J262" s="41"/>
      <c r="K262" s="41"/>
      <c r="L262" s="41"/>
      <c r="M262" s="41"/>
      <c r="N262" s="1706"/>
      <c r="O262" s="1706"/>
      <c r="P262" s="1706"/>
      <c r="Q262" s="1706"/>
      <c r="R262" s="1706"/>
      <c r="S262" s="1706"/>
      <c r="T262" s="1706"/>
      <c r="U262" s="1706"/>
      <c r="V262" s="1706"/>
      <c r="W262" s="1706"/>
      <c r="X262" s="1706"/>
      <c r="Y262" s="1706"/>
      <c r="Z262" s="1706"/>
      <c r="AA262" s="1706"/>
      <c r="AB262" s="1706"/>
      <c r="AC262" s="1706"/>
      <c r="AD262" s="1706"/>
      <c r="AE262" s="1706"/>
      <c r="AF262" s="1706"/>
      <c r="AG262" s="1706"/>
      <c r="AH262" s="1706"/>
      <c r="AI262" s="1706"/>
      <c r="AJ262" s="1706"/>
      <c r="AK262" s="1706"/>
      <c r="AL262" s="1706"/>
      <c r="AM262" s="1706"/>
      <c r="AN262" s="1706"/>
      <c r="AO262" s="1706"/>
      <c r="AP262" s="1706"/>
      <c r="AQ262" s="1706"/>
      <c r="AR262" s="1706"/>
      <c r="AS262" s="1706"/>
      <c r="AT262" s="1706"/>
      <c r="AU262" s="1706"/>
      <c r="AV262" s="42"/>
      <c r="AW262" s="42"/>
      <c r="AX262" s="42"/>
      <c r="AY262" s="42"/>
      <c r="AZ262" s="42"/>
      <c r="BA262" s="42"/>
      <c r="BB262" s="42"/>
      <c r="BC262" s="42"/>
      <c r="BD262" s="42"/>
      <c r="BE262" s="42"/>
      <c r="BF262" s="42"/>
      <c r="BG262" s="42"/>
    </row>
    <row r="263" spans="1:59" ht="9.9499999999999993" customHeight="1" x14ac:dyDescent="0.1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214" t="s">
        <v>146</v>
      </c>
      <c r="BD263" s="42"/>
      <c r="BE263" s="42"/>
      <c r="BF263" s="42"/>
      <c r="BG263" s="42"/>
    </row>
    <row r="264" spans="1:59" ht="9.9499999999999993" customHeight="1" x14ac:dyDescent="0.15">
      <c r="A264" s="1814" t="s">
        <v>513</v>
      </c>
      <c r="B264" s="1815"/>
      <c r="C264" s="1815"/>
      <c r="D264" s="1815"/>
      <c r="E264" s="1815"/>
      <c r="F264" s="1815"/>
      <c r="G264" s="1815"/>
      <c r="H264" s="1815"/>
      <c r="I264" s="1815"/>
      <c r="J264" s="1815"/>
      <c r="K264" s="1815"/>
      <c r="L264" s="918"/>
      <c r="M264" s="918"/>
      <c r="N264" s="918"/>
      <c r="O264" s="885">
        <f>IF(ISBLANK('報告書(１葉)'!AH11)," ",'報告書(１葉)'!AH11)</f>
        <v>0</v>
      </c>
      <c r="P264" s="1711"/>
      <c r="Q264" s="1711"/>
      <c r="R264" s="1711"/>
      <c r="S264" s="1711"/>
      <c r="T264" s="1711"/>
      <c r="U264" s="1711"/>
      <c r="V264" s="1711"/>
      <c r="W264" s="1711"/>
      <c r="X264" s="1711"/>
      <c r="Y264" s="1711"/>
      <c r="Z264" s="1711"/>
      <c r="AA264" s="1711"/>
      <c r="AB264" s="1711"/>
      <c r="AC264" s="1711"/>
      <c r="AD264" s="1711"/>
      <c r="AE264" s="1711"/>
      <c r="AF264" s="1711"/>
      <c r="AG264" s="1711"/>
      <c r="AH264" s="1711"/>
      <c r="AI264" s="1711"/>
      <c r="AJ264" s="1711"/>
      <c r="AK264" s="1711"/>
      <c r="AL264" s="1711"/>
      <c r="AM264" s="1711"/>
      <c r="AN264" s="1711"/>
      <c r="AO264" s="1711"/>
      <c r="AP264" s="1711"/>
      <c r="AQ264" s="1711"/>
      <c r="AR264" s="1711"/>
      <c r="AS264" s="1711"/>
      <c r="AT264" s="1711"/>
      <c r="AU264" s="1711"/>
      <c r="AV264" s="1711"/>
      <c r="AW264" s="1711"/>
      <c r="AX264" s="1711"/>
      <c r="AY264" s="1711"/>
      <c r="AZ264" s="1711"/>
      <c r="BA264" s="1711"/>
      <c r="BB264" s="1711"/>
      <c r="BC264" s="1711"/>
      <c r="BD264" s="1711"/>
      <c r="BE264" s="1711"/>
      <c r="BF264" s="1712"/>
      <c r="BG264" s="42"/>
    </row>
    <row r="265" spans="1:59" ht="9.9499999999999993" customHeight="1" x14ac:dyDescent="0.15">
      <c r="A265" s="1816"/>
      <c r="B265" s="1817"/>
      <c r="C265" s="1817"/>
      <c r="D265" s="1817"/>
      <c r="E265" s="1817"/>
      <c r="F265" s="1817"/>
      <c r="G265" s="1817"/>
      <c r="H265" s="1817"/>
      <c r="I265" s="1817"/>
      <c r="J265" s="1817"/>
      <c r="K265" s="1817"/>
      <c r="L265" s="1818"/>
      <c r="M265" s="1818"/>
      <c r="N265" s="1818"/>
      <c r="O265" s="888"/>
      <c r="P265" s="1714"/>
      <c r="Q265" s="1714"/>
      <c r="R265" s="1714"/>
      <c r="S265" s="1714"/>
      <c r="T265" s="1714"/>
      <c r="U265" s="1714"/>
      <c r="V265" s="1714"/>
      <c r="W265" s="1714"/>
      <c r="X265" s="1714"/>
      <c r="Y265" s="1714"/>
      <c r="Z265" s="1714"/>
      <c r="AA265" s="1714"/>
      <c r="AB265" s="1714"/>
      <c r="AC265" s="1714"/>
      <c r="AD265" s="1714"/>
      <c r="AE265" s="1714"/>
      <c r="AF265" s="1714"/>
      <c r="AG265" s="1714"/>
      <c r="AH265" s="1714"/>
      <c r="AI265" s="1714"/>
      <c r="AJ265" s="1714"/>
      <c r="AK265" s="1714"/>
      <c r="AL265" s="1714"/>
      <c r="AM265" s="1714"/>
      <c r="AN265" s="1714"/>
      <c r="AO265" s="1714"/>
      <c r="AP265" s="1714"/>
      <c r="AQ265" s="1714"/>
      <c r="AR265" s="1714"/>
      <c r="AS265" s="1714"/>
      <c r="AT265" s="1714"/>
      <c r="AU265" s="1714"/>
      <c r="AV265" s="1714"/>
      <c r="AW265" s="1714"/>
      <c r="AX265" s="1714"/>
      <c r="AY265" s="1714"/>
      <c r="AZ265" s="1714"/>
      <c r="BA265" s="1714"/>
      <c r="BB265" s="1714"/>
      <c r="BC265" s="1714"/>
      <c r="BD265" s="1714"/>
      <c r="BE265" s="1714"/>
      <c r="BF265" s="1715"/>
      <c r="BG265" s="42"/>
    </row>
    <row r="266" spans="1:59" ht="9.9499999999999993" customHeight="1" x14ac:dyDescent="0.15">
      <c r="A266" s="1816"/>
      <c r="B266" s="1817"/>
      <c r="C266" s="1817"/>
      <c r="D266" s="1817"/>
      <c r="E266" s="1817"/>
      <c r="F266" s="1817"/>
      <c r="G266" s="1817"/>
      <c r="H266" s="1817"/>
      <c r="I266" s="1817"/>
      <c r="J266" s="1817"/>
      <c r="K266" s="1817"/>
      <c r="L266" s="1818"/>
      <c r="M266" s="1818"/>
      <c r="N266" s="1818"/>
      <c r="O266" s="1713"/>
      <c r="P266" s="1714"/>
      <c r="Q266" s="1714"/>
      <c r="R266" s="1714"/>
      <c r="S266" s="1714"/>
      <c r="T266" s="1714"/>
      <c r="U266" s="1714"/>
      <c r="V266" s="1714"/>
      <c r="W266" s="1714"/>
      <c r="X266" s="1714"/>
      <c r="Y266" s="1714"/>
      <c r="Z266" s="1714"/>
      <c r="AA266" s="1714"/>
      <c r="AB266" s="1714"/>
      <c r="AC266" s="1714"/>
      <c r="AD266" s="1714"/>
      <c r="AE266" s="1714"/>
      <c r="AF266" s="1714"/>
      <c r="AG266" s="1714"/>
      <c r="AH266" s="1714"/>
      <c r="AI266" s="1714"/>
      <c r="AJ266" s="1714"/>
      <c r="AK266" s="1714"/>
      <c r="AL266" s="1714"/>
      <c r="AM266" s="1714"/>
      <c r="AN266" s="1714"/>
      <c r="AO266" s="1714"/>
      <c r="AP266" s="1714"/>
      <c r="AQ266" s="1714"/>
      <c r="AR266" s="1714"/>
      <c r="AS266" s="1714"/>
      <c r="AT266" s="1714"/>
      <c r="AU266" s="1714"/>
      <c r="AV266" s="1714"/>
      <c r="AW266" s="1714"/>
      <c r="AX266" s="1714"/>
      <c r="AY266" s="1714"/>
      <c r="AZ266" s="1714"/>
      <c r="BA266" s="1714"/>
      <c r="BB266" s="1714"/>
      <c r="BC266" s="1714"/>
      <c r="BD266" s="1714"/>
      <c r="BE266" s="1714"/>
      <c r="BF266" s="1715"/>
      <c r="BG266" s="42"/>
    </row>
    <row r="267" spans="1:59" ht="9.9499999999999993" customHeight="1" x14ac:dyDescent="0.15">
      <c r="A267" s="1819"/>
      <c r="B267" s="1820"/>
      <c r="C267" s="1820"/>
      <c r="D267" s="1820"/>
      <c r="E267" s="1820"/>
      <c r="F267" s="1820"/>
      <c r="G267" s="1820"/>
      <c r="H267" s="1820"/>
      <c r="I267" s="1820"/>
      <c r="J267" s="1820"/>
      <c r="K267" s="1820"/>
      <c r="L267" s="920"/>
      <c r="M267" s="920"/>
      <c r="N267" s="920"/>
      <c r="O267" s="1716"/>
      <c r="P267" s="1717"/>
      <c r="Q267" s="1717"/>
      <c r="R267" s="1717"/>
      <c r="S267" s="1717"/>
      <c r="T267" s="1717"/>
      <c r="U267" s="1717"/>
      <c r="V267" s="1717"/>
      <c r="W267" s="1717"/>
      <c r="X267" s="1717"/>
      <c r="Y267" s="1717"/>
      <c r="Z267" s="1717"/>
      <c r="AA267" s="1717"/>
      <c r="AB267" s="1717"/>
      <c r="AC267" s="1717"/>
      <c r="AD267" s="1717"/>
      <c r="AE267" s="1717"/>
      <c r="AF267" s="1717"/>
      <c r="AG267" s="1717"/>
      <c r="AH267" s="1717"/>
      <c r="AI267" s="1717"/>
      <c r="AJ267" s="1717"/>
      <c r="AK267" s="1717"/>
      <c r="AL267" s="1717"/>
      <c r="AM267" s="1717"/>
      <c r="AN267" s="1717"/>
      <c r="AO267" s="1717"/>
      <c r="AP267" s="1717"/>
      <c r="AQ267" s="1717"/>
      <c r="AR267" s="1717"/>
      <c r="AS267" s="1717"/>
      <c r="AT267" s="1717"/>
      <c r="AU267" s="1717"/>
      <c r="AV267" s="1717"/>
      <c r="AW267" s="1717"/>
      <c r="AX267" s="1717"/>
      <c r="AY267" s="1717"/>
      <c r="AZ267" s="1717"/>
      <c r="BA267" s="1717"/>
      <c r="BB267" s="1717"/>
      <c r="BC267" s="1717"/>
      <c r="BD267" s="1717"/>
      <c r="BE267" s="1717"/>
      <c r="BF267" s="1718"/>
      <c r="BG267" s="42"/>
    </row>
    <row r="268" spans="1:59" ht="9.9499999999999993" customHeight="1" x14ac:dyDescent="0.15">
      <c r="A268" s="1819" t="s">
        <v>488</v>
      </c>
      <c r="B268" s="1820"/>
      <c r="C268" s="1820"/>
      <c r="D268" s="1820"/>
      <c r="E268" s="1820"/>
      <c r="F268" s="1820"/>
      <c r="G268" s="1820"/>
      <c r="H268" s="1820"/>
      <c r="I268" s="1820"/>
      <c r="J268" s="1820"/>
      <c r="K268" s="1820"/>
      <c r="L268" s="1820"/>
      <c r="M268" s="1820" t="s">
        <v>515</v>
      </c>
      <c r="N268" s="1820"/>
      <c r="O268" s="1820"/>
      <c r="P268" s="1820"/>
      <c r="Q268" s="1820"/>
      <c r="R268" s="1820"/>
      <c r="S268" s="1820"/>
      <c r="T268" s="1820"/>
      <c r="U268" s="1820"/>
      <c r="V268" s="1820"/>
      <c r="W268" s="1820"/>
      <c r="X268" s="1821"/>
      <c r="Y268" s="1821"/>
      <c r="Z268" s="1821"/>
      <c r="AA268" s="1821"/>
      <c r="AB268" s="1821"/>
      <c r="AC268" s="1821"/>
      <c r="AD268" s="1822" t="s">
        <v>491</v>
      </c>
      <c r="AE268" s="1822"/>
      <c r="AF268" s="1822"/>
      <c r="AG268" s="1822"/>
      <c r="AH268" s="1822"/>
      <c r="AI268" s="1822"/>
      <c r="AJ268" s="1822"/>
      <c r="AK268" s="1822"/>
      <c r="AL268" s="1822"/>
      <c r="AM268" s="1822"/>
      <c r="AN268" s="1822"/>
      <c r="AO268" s="1820" t="s">
        <v>492</v>
      </c>
      <c r="AP268" s="1820"/>
      <c r="AQ268" s="1820"/>
      <c r="AR268" s="1820"/>
      <c r="AS268" s="1820"/>
      <c r="AT268" s="1820"/>
      <c r="AU268" s="1820"/>
      <c r="AV268" s="1820"/>
      <c r="AW268" s="1820"/>
      <c r="AX268" s="1820" t="s">
        <v>493</v>
      </c>
      <c r="AY268" s="1821"/>
      <c r="AZ268" s="1821"/>
      <c r="BA268" s="1821"/>
      <c r="BB268" s="1821"/>
      <c r="BC268" s="1821"/>
      <c r="BD268" s="1821"/>
      <c r="BE268" s="1821"/>
      <c r="BF268" s="1823"/>
      <c r="BG268" s="42"/>
    </row>
    <row r="269" spans="1:59" ht="9.9499999999999993" customHeight="1" x14ac:dyDescent="0.15">
      <c r="A269" s="475"/>
      <c r="B269" s="476"/>
      <c r="C269" s="476"/>
      <c r="D269" s="476"/>
      <c r="E269" s="476"/>
      <c r="F269" s="476"/>
      <c r="G269" s="476"/>
      <c r="H269" s="476"/>
      <c r="I269" s="476"/>
      <c r="J269" s="476"/>
      <c r="K269" s="476"/>
      <c r="L269" s="476"/>
      <c r="M269" s="476"/>
      <c r="N269" s="476"/>
      <c r="O269" s="476"/>
      <c r="P269" s="476"/>
      <c r="Q269" s="476"/>
      <c r="R269" s="476"/>
      <c r="S269" s="476"/>
      <c r="T269" s="476"/>
      <c r="U269" s="476"/>
      <c r="V269" s="476"/>
      <c r="W269" s="476"/>
      <c r="X269" s="1762"/>
      <c r="Y269" s="1762"/>
      <c r="Z269" s="1762"/>
      <c r="AA269" s="1762"/>
      <c r="AB269" s="1762"/>
      <c r="AC269" s="1762"/>
      <c r="AD269" s="1764"/>
      <c r="AE269" s="1764"/>
      <c r="AF269" s="1764"/>
      <c r="AG269" s="1764"/>
      <c r="AH269" s="1764"/>
      <c r="AI269" s="1764"/>
      <c r="AJ269" s="1764"/>
      <c r="AK269" s="1764"/>
      <c r="AL269" s="1764"/>
      <c r="AM269" s="1764"/>
      <c r="AN269" s="1764"/>
      <c r="AO269" s="476"/>
      <c r="AP269" s="476"/>
      <c r="AQ269" s="476"/>
      <c r="AR269" s="476"/>
      <c r="AS269" s="476"/>
      <c r="AT269" s="476"/>
      <c r="AU269" s="476"/>
      <c r="AV269" s="476"/>
      <c r="AW269" s="476"/>
      <c r="AX269" s="1762"/>
      <c r="AY269" s="1762"/>
      <c r="AZ269" s="1762"/>
      <c r="BA269" s="1762"/>
      <c r="BB269" s="1762"/>
      <c r="BC269" s="1762"/>
      <c r="BD269" s="1762"/>
      <c r="BE269" s="1762"/>
      <c r="BF269" s="1766"/>
      <c r="BG269" s="42"/>
    </row>
    <row r="270" spans="1:59" ht="9.9499999999999993" customHeight="1" x14ac:dyDescent="0.15">
      <c r="A270" s="475"/>
      <c r="B270" s="476"/>
      <c r="C270" s="476"/>
      <c r="D270" s="476"/>
      <c r="E270" s="476"/>
      <c r="F270" s="476"/>
      <c r="G270" s="476"/>
      <c r="H270" s="476"/>
      <c r="I270" s="476"/>
      <c r="J270" s="476"/>
      <c r="K270" s="476"/>
      <c r="L270" s="476"/>
      <c r="M270" s="476"/>
      <c r="N270" s="476"/>
      <c r="O270" s="476"/>
      <c r="P270" s="476"/>
      <c r="Q270" s="476"/>
      <c r="R270" s="476"/>
      <c r="S270" s="476"/>
      <c r="T270" s="476"/>
      <c r="U270" s="476"/>
      <c r="V270" s="476"/>
      <c r="W270" s="476"/>
      <c r="X270" s="1762"/>
      <c r="Y270" s="1762"/>
      <c r="Z270" s="1762"/>
      <c r="AA270" s="1762"/>
      <c r="AB270" s="1762"/>
      <c r="AC270" s="1762"/>
      <c r="AD270" s="1764"/>
      <c r="AE270" s="1764"/>
      <c r="AF270" s="1764"/>
      <c r="AG270" s="1764"/>
      <c r="AH270" s="1764"/>
      <c r="AI270" s="1764"/>
      <c r="AJ270" s="1764"/>
      <c r="AK270" s="1764"/>
      <c r="AL270" s="1764"/>
      <c r="AM270" s="1764"/>
      <c r="AN270" s="1764"/>
      <c r="AO270" s="476"/>
      <c r="AP270" s="476"/>
      <c r="AQ270" s="476"/>
      <c r="AR270" s="476"/>
      <c r="AS270" s="476"/>
      <c r="AT270" s="476"/>
      <c r="AU270" s="476"/>
      <c r="AV270" s="476"/>
      <c r="AW270" s="476"/>
      <c r="AX270" s="1762"/>
      <c r="AY270" s="1762"/>
      <c r="AZ270" s="1762"/>
      <c r="BA270" s="1762"/>
      <c r="BB270" s="1762"/>
      <c r="BC270" s="1762"/>
      <c r="BD270" s="1762"/>
      <c r="BE270" s="1762"/>
      <c r="BF270" s="1766"/>
      <c r="BG270" s="42"/>
    </row>
    <row r="271" spans="1:59" ht="9.9499999999999993" customHeight="1" x14ac:dyDescent="0.15">
      <c r="A271" s="1824"/>
      <c r="B271" s="465"/>
      <c r="C271" s="465"/>
      <c r="D271" s="637" t="str">
        <f ca="1">IFERROR(VLOOKUP(A271,INDIRECT("機械一覧"),2,FALSE),"")</f>
        <v/>
      </c>
      <c r="E271" s="1829"/>
      <c r="F271" s="1829"/>
      <c r="G271" s="1829"/>
      <c r="H271" s="1829"/>
      <c r="I271" s="1829"/>
      <c r="J271" s="1829"/>
      <c r="K271" s="1829"/>
      <c r="L271" s="1830"/>
      <c r="M271" s="1535"/>
      <c r="N271" s="1535"/>
      <c r="O271" s="1535"/>
      <c r="P271" s="1535"/>
      <c r="Q271" s="1535"/>
      <c r="R271" s="1535"/>
      <c r="S271" s="1535"/>
      <c r="T271" s="1535"/>
      <c r="U271" s="1535"/>
      <c r="V271" s="1535"/>
      <c r="W271" s="1535"/>
      <c r="X271" s="1535"/>
      <c r="Y271" s="1535"/>
      <c r="Z271" s="1535"/>
      <c r="AA271" s="1535"/>
      <c r="AB271" s="1535"/>
      <c r="AC271" s="1535"/>
      <c r="AD271" s="1749"/>
      <c r="AE271" s="1749"/>
      <c r="AF271" s="1749"/>
      <c r="AG271" s="1749"/>
      <c r="AH271" s="1749"/>
      <c r="AI271" s="1749"/>
      <c r="AJ271" s="1749"/>
      <c r="AK271" s="1749"/>
      <c r="AL271" s="1749"/>
      <c r="AM271" s="1749"/>
      <c r="AN271" s="1749"/>
      <c r="AO271" s="1750"/>
      <c r="AP271" s="1750"/>
      <c r="AQ271" s="1750"/>
      <c r="AR271" s="1750"/>
      <c r="AS271" s="1750"/>
      <c r="AT271" s="1750"/>
      <c r="AU271" s="1750"/>
      <c r="AV271" s="1750"/>
      <c r="AW271" s="1750"/>
      <c r="AX271" s="1835"/>
      <c r="AY271" s="1835"/>
      <c r="AZ271" s="1835"/>
      <c r="BA271" s="1835"/>
      <c r="BB271" s="1835"/>
      <c r="BC271" s="1835"/>
      <c r="BD271" s="1835"/>
      <c r="BE271" s="1835"/>
      <c r="BF271" s="1836"/>
      <c r="BG271" s="42"/>
    </row>
    <row r="272" spans="1:59" ht="9.9499999999999993" customHeight="1" x14ac:dyDescent="0.15">
      <c r="A272" s="1825"/>
      <c r="B272" s="1826"/>
      <c r="C272" s="1826"/>
      <c r="D272" s="1831"/>
      <c r="E272" s="1831"/>
      <c r="F272" s="1831"/>
      <c r="G272" s="1831"/>
      <c r="H272" s="1831"/>
      <c r="I272" s="1831"/>
      <c r="J272" s="1831"/>
      <c r="K272" s="1831"/>
      <c r="L272" s="1832"/>
      <c r="M272" s="1535"/>
      <c r="N272" s="1535"/>
      <c r="O272" s="1535"/>
      <c r="P272" s="1535"/>
      <c r="Q272" s="1535"/>
      <c r="R272" s="1535"/>
      <c r="S272" s="1535"/>
      <c r="T272" s="1535"/>
      <c r="U272" s="1535"/>
      <c r="V272" s="1535"/>
      <c r="W272" s="1535"/>
      <c r="X272" s="1535"/>
      <c r="Y272" s="1535"/>
      <c r="Z272" s="1535"/>
      <c r="AA272" s="1535"/>
      <c r="AB272" s="1535"/>
      <c r="AC272" s="1535"/>
      <c r="AD272" s="1749"/>
      <c r="AE272" s="1749"/>
      <c r="AF272" s="1749"/>
      <c r="AG272" s="1749"/>
      <c r="AH272" s="1749"/>
      <c r="AI272" s="1749"/>
      <c r="AJ272" s="1749"/>
      <c r="AK272" s="1749"/>
      <c r="AL272" s="1749"/>
      <c r="AM272" s="1749"/>
      <c r="AN272" s="1749"/>
      <c r="AO272" s="1750"/>
      <c r="AP272" s="1750"/>
      <c r="AQ272" s="1750"/>
      <c r="AR272" s="1750"/>
      <c r="AS272" s="1750"/>
      <c r="AT272" s="1750"/>
      <c r="AU272" s="1750"/>
      <c r="AV272" s="1750"/>
      <c r="AW272" s="1750"/>
      <c r="AX272" s="1835"/>
      <c r="AY272" s="1835"/>
      <c r="AZ272" s="1835"/>
      <c r="BA272" s="1835"/>
      <c r="BB272" s="1835"/>
      <c r="BC272" s="1835"/>
      <c r="BD272" s="1835"/>
      <c r="BE272" s="1835"/>
      <c r="BF272" s="1836"/>
      <c r="BG272" s="42"/>
    </row>
    <row r="273" spans="1:59" ht="9.9499999999999993" customHeight="1" x14ac:dyDescent="0.15">
      <c r="A273" s="1825"/>
      <c r="B273" s="1826"/>
      <c r="C273" s="1826"/>
      <c r="D273" s="1831"/>
      <c r="E273" s="1831"/>
      <c r="F273" s="1831"/>
      <c r="G273" s="1831"/>
      <c r="H273" s="1831"/>
      <c r="I273" s="1831"/>
      <c r="J273" s="1831"/>
      <c r="K273" s="1831"/>
      <c r="L273" s="1832"/>
      <c r="M273" s="1535"/>
      <c r="N273" s="1535"/>
      <c r="O273" s="1535"/>
      <c r="P273" s="1535"/>
      <c r="Q273" s="1535"/>
      <c r="R273" s="1535"/>
      <c r="S273" s="1535"/>
      <c r="T273" s="1535"/>
      <c r="U273" s="1535"/>
      <c r="V273" s="1535"/>
      <c r="W273" s="1535"/>
      <c r="X273" s="1535"/>
      <c r="Y273" s="1535"/>
      <c r="Z273" s="1535"/>
      <c r="AA273" s="1535"/>
      <c r="AB273" s="1535"/>
      <c r="AC273" s="1535"/>
      <c r="AD273" s="1749"/>
      <c r="AE273" s="1749"/>
      <c r="AF273" s="1749"/>
      <c r="AG273" s="1749"/>
      <c r="AH273" s="1749"/>
      <c r="AI273" s="1749"/>
      <c r="AJ273" s="1749"/>
      <c r="AK273" s="1749"/>
      <c r="AL273" s="1749"/>
      <c r="AM273" s="1749"/>
      <c r="AN273" s="1749"/>
      <c r="AO273" s="1750"/>
      <c r="AP273" s="1750"/>
      <c r="AQ273" s="1750"/>
      <c r="AR273" s="1750"/>
      <c r="AS273" s="1750"/>
      <c r="AT273" s="1750"/>
      <c r="AU273" s="1750"/>
      <c r="AV273" s="1750"/>
      <c r="AW273" s="1750"/>
      <c r="AX273" s="1837"/>
      <c r="AY273" s="1837"/>
      <c r="AZ273" s="1837"/>
      <c r="BA273" s="1837"/>
      <c r="BB273" s="1837"/>
      <c r="BC273" s="1837"/>
      <c r="BD273" s="1837"/>
      <c r="BE273" s="1837"/>
      <c r="BF273" s="1838"/>
      <c r="BG273" s="42"/>
    </row>
    <row r="274" spans="1:59" ht="9.9499999999999993" customHeight="1" x14ac:dyDescent="0.15">
      <c r="A274" s="1827"/>
      <c r="B274" s="1828"/>
      <c r="C274" s="1828"/>
      <c r="D274" s="1833"/>
      <c r="E274" s="1833"/>
      <c r="F274" s="1833"/>
      <c r="G274" s="1833"/>
      <c r="H274" s="1833"/>
      <c r="I274" s="1833"/>
      <c r="J274" s="1833"/>
      <c r="K274" s="1833"/>
      <c r="L274" s="1834"/>
      <c r="M274" s="1535"/>
      <c r="N274" s="1535"/>
      <c r="O274" s="1535"/>
      <c r="P274" s="1535"/>
      <c r="Q274" s="1535"/>
      <c r="R274" s="1535"/>
      <c r="S274" s="1535"/>
      <c r="T274" s="1535"/>
      <c r="U274" s="1535"/>
      <c r="V274" s="1535"/>
      <c r="W274" s="1535"/>
      <c r="X274" s="1535"/>
      <c r="Y274" s="1535"/>
      <c r="Z274" s="1535"/>
      <c r="AA274" s="1535"/>
      <c r="AB274" s="1535"/>
      <c r="AC274" s="1535"/>
      <c r="AD274" s="1749"/>
      <c r="AE274" s="1749"/>
      <c r="AF274" s="1749"/>
      <c r="AG274" s="1749"/>
      <c r="AH274" s="1749"/>
      <c r="AI274" s="1749"/>
      <c r="AJ274" s="1749"/>
      <c r="AK274" s="1749"/>
      <c r="AL274" s="1749"/>
      <c r="AM274" s="1749"/>
      <c r="AN274" s="1749"/>
      <c r="AO274" s="1750"/>
      <c r="AP274" s="1750"/>
      <c r="AQ274" s="1750"/>
      <c r="AR274" s="1750"/>
      <c r="AS274" s="1750"/>
      <c r="AT274" s="1750"/>
      <c r="AU274" s="1750"/>
      <c r="AV274" s="1750"/>
      <c r="AW274" s="1750"/>
      <c r="AX274" s="1734" t="s">
        <v>142</v>
      </c>
      <c r="AY274" s="1735"/>
      <c r="AZ274" s="1813" t="str">
        <f>IFERROR(ROUNDDOWN(AD271/AX271,1),"")</f>
        <v/>
      </c>
      <c r="BA274" s="1813"/>
      <c r="BB274" s="1813"/>
      <c r="BC274" s="1813"/>
      <c r="BD274" s="1732" t="s">
        <v>494</v>
      </c>
      <c r="BE274" s="1732"/>
      <c r="BF274" s="1733"/>
      <c r="BG274" s="42"/>
    </row>
    <row r="275" spans="1:59" ht="9.9499999999999993" customHeight="1" x14ac:dyDescent="0.15">
      <c r="A275" s="1824"/>
      <c r="B275" s="465"/>
      <c r="C275" s="465"/>
      <c r="D275" s="637" t="str">
        <f ca="1">IFERROR(VLOOKUP(A275,INDIRECT("機械一覧"),2,FALSE),"")</f>
        <v/>
      </c>
      <c r="E275" s="1829"/>
      <c r="F275" s="1829"/>
      <c r="G275" s="1829"/>
      <c r="H275" s="1829"/>
      <c r="I275" s="1829"/>
      <c r="J275" s="1829"/>
      <c r="K275" s="1829"/>
      <c r="L275" s="1830"/>
      <c r="M275" s="1535"/>
      <c r="N275" s="1535"/>
      <c r="O275" s="1535"/>
      <c r="P275" s="1535"/>
      <c r="Q275" s="1535"/>
      <c r="R275" s="1535"/>
      <c r="S275" s="1535"/>
      <c r="T275" s="1535"/>
      <c r="U275" s="1535"/>
      <c r="V275" s="1535"/>
      <c r="W275" s="1535"/>
      <c r="X275" s="1535"/>
      <c r="Y275" s="1535"/>
      <c r="Z275" s="1535"/>
      <c r="AA275" s="1535"/>
      <c r="AB275" s="1535"/>
      <c r="AC275" s="1535"/>
      <c r="AD275" s="1749"/>
      <c r="AE275" s="1749"/>
      <c r="AF275" s="1749"/>
      <c r="AG275" s="1749"/>
      <c r="AH275" s="1749"/>
      <c r="AI275" s="1749"/>
      <c r="AJ275" s="1749"/>
      <c r="AK275" s="1749"/>
      <c r="AL275" s="1749"/>
      <c r="AM275" s="1749"/>
      <c r="AN275" s="1749"/>
      <c r="AO275" s="1750"/>
      <c r="AP275" s="1750"/>
      <c r="AQ275" s="1750"/>
      <c r="AR275" s="1750"/>
      <c r="AS275" s="1750"/>
      <c r="AT275" s="1750"/>
      <c r="AU275" s="1750"/>
      <c r="AV275" s="1750"/>
      <c r="AW275" s="1750"/>
      <c r="AX275" s="1835"/>
      <c r="AY275" s="1835"/>
      <c r="AZ275" s="1835"/>
      <c r="BA275" s="1835"/>
      <c r="BB275" s="1835"/>
      <c r="BC275" s="1835"/>
      <c r="BD275" s="1835"/>
      <c r="BE275" s="1835"/>
      <c r="BF275" s="1836"/>
      <c r="BG275" s="42"/>
    </row>
    <row r="276" spans="1:59" ht="9.9499999999999993" customHeight="1" x14ac:dyDescent="0.15">
      <c r="A276" s="1825"/>
      <c r="B276" s="1826"/>
      <c r="C276" s="1826"/>
      <c r="D276" s="1831"/>
      <c r="E276" s="1831"/>
      <c r="F276" s="1831"/>
      <c r="G276" s="1831"/>
      <c r="H276" s="1831"/>
      <c r="I276" s="1831"/>
      <c r="J276" s="1831"/>
      <c r="K276" s="1831"/>
      <c r="L276" s="1832"/>
      <c r="M276" s="1535"/>
      <c r="N276" s="1535"/>
      <c r="O276" s="1535"/>
      <c r="P276" s="1535"/>
      <c r="Q276" s="1535"/>
      <c r="R276" s="1535"/>
      <c r="S276" s="1535"/>
      <c r="T276" s="1535"/>
      <c r="U276" s="1535"/>
      <c r="V276" s="1535"/>
      <c r="W276" s="1535"/>
      <c r="X276" s="1535"/>
      <c r="Y276" s="1535"/>
      <c r="Z276" s="1535"/>
      <c r="AA276" s="1535"/>
      <c r="AB276" s="1535"/>
      <c r="AC276" s="1535"/>
      <c r="AD276" s="1749"/>
      <c r="AE276" s="1749"/>
      <c r="AF276" s="1749"/>
      <c r="AG276" s="1749"/>
      <c r="AH276" s="1749"/>
      <c r="AI276" s="1749"/>
      <c r="AJ276" s="1749"/>
      <c r="AK276" s="1749"/>
      <c r="AL276" s="1749"/>
      <c r="AM276" s="1749"/>
      <c r="AN276" s="1749"/>
      <c r="AO276" s="1750"/>
      <c r="AP276" s="1750"/>
      <c r="AQ276" s="1750"/>
      <c r="AR276" s="1750"/>
      <c r="AS276" s="1750"/>
      <c r="AT276" s="1750"/>
      <c r="AU276" s="1750"/>
      <c r="AV276" s="1750"/>
      <c r="AW276" s="1750"/>
      <c r="AX276" s="1835"/>
      <c r="AY276" s="1835"/>
      <c r="AZ276" s="1835"/>
      <c r="BA276" s="1835"/>
      <c r="BB276" s="1835"/>
      <c r="BC276" s="1835"/>
      <c r="BD276" s="1835"/>
      <c r="BE276" s="1835"/>
      <c r="BF276" s="1836"/>
      <c r="BG276" s="42"/>
    </row>
    <row r="277" spans="1:59" ht="9.9499999999999993" customHeight="1" x14ac:dyDescent="0.15">
      <c r="A277" s="1825"/>
      <c r="B277" s="1826"/>
      <c r="C277" s="1826"/>
      <c r="D277" s="1831"/>
      <c r="E277" s="1831"/>
      <c r="F277" s="1831"/>
      <c r="G277" s="1831"/>
      <c r="H277" s="1831"/>
      <c r="I277" s="1831"/>
      <c r="J277" s="1831"/>
      <c r="K277" s="1831"/>
      <c r="L277" s="1832"/>
      <c r="M277" s="1535"/>
      <c r="N277" s="1535"/>
      <c r="O277" s="1535"/>
      <c r="P277" s="1535"/>
      <c r="Q277" s="1535"/>
      <c r="R277" s="1535"/>
      <c r="S277" s="1535"/>
      <c r="T277" s="1535"/>
      <c r="U277" s="1535"/>
      <c r="V277" s="1535"/>
      <c r="W277" s="1535"/>
      <c r="X277" s="1535"/>
      <c r="Y277" s="1535"/>
      <c r="Z277" s="1535"/>
      <c r="AA277" s="1535"/>
      <c r="AB277" s="1535"/>
      <c r="AC277" s="1535"/>
      <c r="AD277" s="1749"/>
      <c r="AE277" s="1749"/>
      <c r="AF277" s="1749"/>
      <c r="AG277" s="1749"/>
      <c r="AH277" s="1749"/>
      <c r="AI277" s="1749"/>
      <c r="AJ277" s="1749"/>
      <c r="AK277" s="1749"/>
      <c r="AL277" s="1749"/>
      <c r="AM277" s="1749"/>
      <c r="AN277" s="1749"/>
      <c r="AO277" s="1750"/>
      <c r="AP277" s="1750"/>
      <c r="AQ277" s="1750"/>
      <c r="AR277" s="1750"/>
      <c r="AS277" s="1750"/>
      <c r="AT277" s="1750"/>
      <c r="AU277" s="1750"/>
      <c r="AV277" s="1750"/>
      <c r="AW277" s="1750"/>
      <c r="AX277" s="1837"/>
      <c r="AY277" s="1837"/>
      <c r="AZ277" s="1837"/>
      <c r="BA277" s="1837"/>
      <c r="BB277" s="1837"/>
      <c r="BC277" s="1837"/>
      <c r="BD277" s="1837"/>
      <c r="BE277" s="1837"/>
      <c r="BF277" s="1838"/>
      <c r="BG277" s="42"/>
    </row>
    <row r="278" spans="1:59" ht="9.9499999999999993" customHeight="1" x14ac:dyDescent="0.15">
      <c r="A278" s="1827"/>
      <c r="B278" s="1828"/>
      <c r="C278" s="1828"/>
      <c r="D278" s="1833"/>
      <c r="E278" s="1833"/>
      <c r="F278" s="1833"/>
      <c r="G278" s="1833"/>
      <c r="H278" s="1833"/>
      <c r="I278" s="1833"/>
      <c r="J278" s="1833"/>
      <c r="K278" s="1833"/>
      <c r="L278" s="1834"/>
      <c r="M278" s="1535"/>
      <c r="N278" s="1535"/>
      <c r="O278" s="1535"/>
      <c r="P278" s="1535"/>
      <c r="Q278" s="1535"/>
      <c r="R278" s="1535"/>
      <c r="S278" s="1535"/>
      <c r="T278" s="1535"/>
      <c r="U278" s="1535"/>
      <c r="V278" s="1535"/>
      <c r="W278" s="1535"/>
      <c r="X278" s="1535"/>
      <c r="Y278" s="1535"/>
      <c r="Z278" s="1535"/>
      <c r="AA278" s="1535"/>
      <c r="AB278" s="1535"/>
      <c r="AC278" s="1535"/>
      <c r="AD278" s="1749"/>
      <c r="AE278" s="1749"/>
      <c r="AF278" s="1749"/>
      <c r="AG278" s="1749"/>
      <c r="AH278" s="1749"/>
      <c r="AI278" s="1749"/>
      <c r="AJ278" s="1749"/>
      <c r="AK278" s="1749"/>
      <c r="AL278" s="1749"/>
      <c r="AM278" s="1749"/>
      <c r="AN278" s="1749"/>
      <c r="AO278" s="1750"/>
      <c r="AP278" s="1750"/>
      <c r="AQ278" s="1750"/>
      <c r="AR278" s="1750"/>
      <c r="AS278" s="1750"/>
      <c r="AT278" s="1750"/>
      <c r="AU278" s="1750"/>
      <c r="AV278" s="1750"/>
      <c r="AW278" s="1750"/>
      <c r="AX278" s="1734" t="s">
        <v>142</v>
      </c>
      <c r="AY278" s="1735"/>
      <c r="AZ278" s="1813" t="str">
        <f>IFERROR(ROUNDDOWN(AD275/AX275,1),"")</f>
        <v/>
      </c>
      <c r="BA278" s="1813"/>
      <c r="BB278" s="1813"/>
      <c r="BC278" s="1813"/>
      <c r="BD278" s="1732" t="s">
        <v>494</v>
      </c>
      <c r="BE278" s="1732"/>
      <c r="BF278" s="1733"/>
      <c r="BG278" s="42"/>
    </row>
    <row r="279" spans="1:59" ht="9.9499999999999993" customHeight="1" x14ac:dyDescent="0.15">
      <c r="A279" s="1824"/>
      <c r="B279" s="465"/>
      <c r="C279" s="465"/>
      <c r="D279" s="637" t="str">
        <f ca="1">IFERROR(VLOOKUP(A279,INDIRECT("機械一覧"),2,FALSE),"")</f>
        <v/>
      </c>
      <c r="E279" s="1829"/>
      <c r="F279" s="1829"/>
      <c r="G279" s="1829"/>
      <c r="H279" s="1829"/>
      <c r="I279" s="1829"/>
      <c r="J279" s="1829"/>
      <c r="K279" s="1829"/>
      <c r="L279" s="1830"/>
      <c r="M279" s="1535"/>
      <c r="N279" s="1535"/>
      <c r="O279" s="1535"/>
      <c r="P279" s="1535"/>
      <c r="Q279" s="1535"/>
      <c r="R279" s="1535"/>
      <c r="S279" s="1535"/>
      <c r="T279" s="1535"/>
      <c r="U279" s="1535"/>
      <c r="V279" s="1535"/>
      <c r="W279" s="1535"/>
      <c r="X279" s="1535"/>
      <c r="Y279" s="1535"/>
      <c r="Z279" s="1535"/>
      <c r="AA279" s="1535"/>
      <c r="AB279" s="1535"/>
      <c r="AC279" s="1535"/>
      <c r="AD279" s="1749"/>
      <c r="AE279" s="1749"/>
      <c r="AF279" s="1749"/>
      <c r="AG279" s="1749"/>
      <c r="AH279" s="1749"/>
      <c r="AI279" s="1749"/>
      <c r="AJ279" s="1749"/>
      <c r="AK279" s="1749"/>
      <c r="AL279" s="1749"/>
      <c r="AM279" s="1749"/>
      <c r="AN279" s="1749"/>
      <c r="AO279" s="1750"/>
      <c r="AP279" s="1750"/>
      <c r="AQ279" s="1750"/>
      <c r="AR279" s="1750"/>
      <c r="AS279" s="1750"/>
      <c r="AT279" s="1750"/>
      <c r="AU279" s="1750"/>
      <c r="AV279" s="1750"/>
      <c r="AW279" s="1750"/>
      <c r="AX279" s="1835"/>
      <c r="AY279" s="1835"/>
      <c r="AZ279" s="1835"/>
      <c r="BA279" s="1835"/>
      <c r="BB279" s="1835"/>
      <c r="BC279" s="1835"/>
      <c r="BD279" s="1835"/>
      <c r="BE279" s="1835"/>
      <c r="BF279" s="1836"/>
      <c r="BG279" s="42"/>
    </row>
    <row r="280" spans="1:59" ht="9.9499999999999993" customHeight="1" x14ac:dyDescent="0.15">
      <c r="A280" s="1825"/>
      <c r="B280" s="1826"/>
      <c r="C280" s="1826"/>
      <c r="D280" s="1831"/>
      <c r="E280" s="1831"/>
      <c r="F280" s="1831"/>
      <c r="G280" s="1831"/>
      <c r="H280" s="1831"/>
      <c r="I280" s="1831"/>
      <c r="J280" s="1831"/>
      <c r="K280" s="1831"/>
      <c r="L280" s="1832"/>
      <c r="M280" s="1535"/>
      <c r="N280" s="1535"/>
      <c r="O280" s="1535"/>
      <c r="P280" s="1535"/>
      <c r="Q280" s="1535"/>
      <c r="R280" s="1535"/>
      <c r="S280" s="1535"/>
      <c r="T280" s="1535"/>
      <c r="U280" s="1535"/>
      <c r="V280" s="1535"/>
      <c r="W280" s="1535"/>
      <c r="X280" s="1535"/>
      <c r="Y280" s="1535"/>
      <c r="Z280" s="1535"/>
      <c r="AA280" s="1535"/>
      <c r="AB280" s="1535"/>
      <c r="AC280" s="1535"/>
      <c r="AD280" s="1749"/>
      <c r="AE280" s="1749"/>
      <c r="AF280" s="1749"/>
      <c r="AG280" s="1749"/>
      <c r="AH280" s="1749"/>
      <c r="AI280" s="1749"/>
      <c r="AJ280" s="1749"/>
      <c r="AK280" s="1749"/>
      <c r="AL280" s="1749"/>
      <c r="AM280" s="1749"/>
      <c r="AN280" s="1749"/>
      <c r="AO280" s="1750"/>
      <c r="AP280" s="1750"/>
      <c r="AQ280" s="1750"/>
      <c r="AR280" s="1750"/>
      <c r="AS280" s="1750"/>
      <c r="AT280" s="1750"/>
      <c r="AU280" s="1750"/>
      <c r="AV280" s="1750"/>
      <c r="AW280" s="1750"/>
      <c r="AX280" s="1835"/>
      <c r="AY280" s="1835"/>
      <c r="AZ280" s="1835"/>
      <c r="BA280" s="1835"/>
      <c r="BB280" s="1835"/>
      <c r="BC280" s="1835"/>
      <c r="BD280" s="1835"/>
      <c r="BE280" s="1835"/>
      <c r="BF280" s="1836"/>
      <c r="BG280" s="42"/>
    </row>
    <row r="281" spans="1:59" ht="9.9499999999999993" customHeight="1" x14ac:dyDescent="0.15">
      <c r="A281" s="1825"/>
      <c r="B281" s="1826"/>
      <c r="C281" s="1826"/>
      <c r="D281" s="1831"/>
      <c r="E281" s="1831"/>
      <c r="F281" s="1831"/>
      <c r="G281" s="1831"/>
      <c r="H281" s="1831"/>
      <c r="I281" s="1831"/>
      <c r="J281" s="1831"/>
      <c r="K281" s="1831"/>
      <c r="L281" s="1832"/>
      <c r="M281" s="1535"/>
      <c r="N281" s="1535"/>
      <c r="O281" s="1535"/>
      <c r="P281" s="1535"/>
      <c r="Q281" s="1535"/>
      <c r="R281" s="1535"/>
      <c r="S281" s="1535"/>
      <c r="T281" s="1535"/>
      <c r="U281" s="1535"/>
      <c r="V281" s="1535"/>
      <c r="W281" s="1535"/>
      <c r="X281" s="1535"/>
      <c r="Y281" s="1535"/>
      <c r="Z281" s="1535"/>
      <c r="AA281" s="1535"/>
      <c r="AB281" s="1535"/>
      <c r="AC281" s="1535"/>
      <c r="AD281" s="1749"/>
      <c r="AE281" s="1749"/>
      <c r="AF281" s="1749"/>
      <c r="AG281" s="1749"/>
      <c r="AH281" s="1749"/>
      <c r="AI281" s="1749"/>
      <c r="AJ281" s="1749"/>
      <c r="AK281" s="1749"/>
      <c r="AL281" s="1749"/>
      <c r="AM281" s="1749"/>
      <c r="AN281" s="1749"/>
      <c r="AO281" s="1750"/>
      <c r="AP281" s="1750"/>
      <c r="AQ281" s="1750"/>
      <c r="AR281" s="1750"/>
      <c r="AS281" s="1750"/>
      <c r="AT281" s="1750"/>
      <c r="AU281" s="1750"/>
      <c r="AV281" s="1750"/>
      <c r="AW281" s="1750"/>
      <c r="AX281" s="1837"/>
      <c r="AY281" s="1837"/>
      <c r="AZ281" s="1837"/>
      <c r="BA281" s="1837"/>
      <c r="BB281" s="1837"/>
      <c r="BC281" s="1837"/>
      <c r="BD281" s="1837"/>
      <c r="BE281" s="1837"/>
      <c r="BF281" s="1838"/>
      <c r="BG281" s="42"/>
    </row>
    <row r="282" spans="1:59" ht="9.9499999999999993" customHeight="1" x14ac:dyDescent="0.15">
      <c r="A282" s="1827"/>
      <c r="B282" s="1828"/>
      <c r="C282" s="1828"/>
      <c r="D282" s="1833"/>
      <c r="E282" s="1833"/>
      <c r="F282" s="1833"/>
      <c r="G282" s="1833"/>
      <c r="H282" s="1833"/>
      <c r="I282" s="1833"/>
      <c r="J282" s="1833"/>
      <c r="K282" s="1833"/>
      <c r="L282" s="1834"/>
      <c r="M282" s="1535"/>
      <c r="N282" s="1535"/>
      <c r="O282" s="1535"/>
      <c r="P282" s="1535"/>
      <c r="Q282" s="1535"/>
      <c r="R282" s="1535"/>
      <c r="S282" s="1535"/>
      <c r="T282" s="1535"/>
      <c r="U282" s="1535"/>
      <c r="V282" s="1535"/>
      <c r="W282" s="1535"/>
      <c r="X282" s="1535"/>
      <c r="Y282" s="1535"/>
      <c r="Z282" s="1535"/>
      <c r="AA282" s="1535"/>
      <c r="AB282" s="1535"/>
      <c r="AC282" s="1535"/>
      <c r="AD282" s="1749"/>
      <c r="AE282" s="1749"/>
      <c r="AF282" s="1749"/>
      <c r="AG282" s="1749"/>
      <c r="AH282" s="1749"/>
      <c r="AI282" s="1749"/>
      <c r="AJ282" s="1749"/>
      <c r="AK282" s="1749"/>
      <c r="AL282" s="1749"/>
      <c r="AM282" s="1749"/>
      <c r="AN282" s="1749"/>
      <c r="AO282" s="1750"/>
      <c r="AP282" s="1750"/>
      <c r="AQ282" s="1750"/>
      <c r="AR282" s="1750"/>
      <c r="AS282" s="1750"/>
      <c r="AT282" s="1750"/>
      <c r="AU282" s="1750"/>
      <c r="AV282" s="1750"/>
      <c r="AW282" s="1750"/>
      <c r="AX282" s="1734" t="s">
        <v>142</v>
      </c>
      <c r="AY282" s="1735"/>
      <c r="AZ282" s="1813" t="str">
        <f>IFERROR(ROUNDDOWN(AD279/AX279,1),"")</f>
        <v/>
      </c>
      <c r="BA282" s="1813"/>
      <c r="BB282" s="1813"/>
      <c r="BC282" s="1813"/>
      <c r="BD282" s="1732" t="s">
        <v>494</v>
      </c>
      <c r="BE282" s="1732"/>
      <c r="BF282" s="1733"/>
      <c r="BG282" s="42"/>
    </row>
    <row r="283" spans="1:59" ht="9.9499999999999993" customHeight="1" x14ac:dyDescent="0.15">
      <c r="A283" s="1824"/>
      <c r="B283" s="465"/>
      <c r="C283" s="465"/>
      <c r="D283" s="637" t="str">
        <f ca="1">IFERROR(VLOOKUP(A283,INDIRECT("機械一覧"),2,FALSE),"")</f>
        <v/>
      </c>
      <c r="E283" s="1829"/>
      <c r="F283" s="1829"/>
      <c r="G283" s="1829"/>
      <c r="H283" s="1829"/>
      <c r="I283" s="1829"/>
      <c r="J283" s="1829"/>
      <c r="K283" s="1829"/>
      <c r="L283" s="1830"/>
      <c r="M283" s="1535"/>
      <c r="N283" s="1535"/>
      <c r="O283" s="1535"/>
      <c r="P283" s="1535"/>
      <c r="Q283" s="1535"/>
      <c r="R283" s="1535"/>
      <c r="S283" s="1535"/>
      <c r="T283" s="1535"/>
      <c r="U283" s="1535"/>
      <c r="V283" s="1535"/>
      <c r="W283" s="1535"/>
      <c r="X283" s="1535"/>
      <c r="Y283" s="1535"/>
      <c r="Z283" s="1535"/>
      <c r="AA283" s="1535"/>
      <c r="AB283" s="1535"/>
      <c r="AC283" s="1535"/>
      <c r="AD283" s="1749"/>
      <c r="AE283" s="1749"/>
      <c r="AF283" s="1749"/>
      <c r="AG283" s="1749"/>
      <c r="AH283" s="1749"/>
      <c r="AI283" s="1749"/>
      <c r="AJ283" s="1749"/>
      <c r="AK283" s="1749"/>
      <c r="AL283" s="1749"/>
      <c r="AM283" s="1749"/>
      <c r="AN283" s="1749"/>
      <c r="AO283" s="1750"/>
      <c r="AP283" s="1750"/>
      <c r="AQ283" s="1750"/>
      <c r="AR283" s="1750"/>
      <c r="AS283" s="1750"/>
      <c r="AT283" s="1750"/>
      <c r="AU283" s="1750"/>
      <c r="AV283" s="1750"/>
      <c r="AW283" s="1750"/>
      <c r="AX283" s="1835"/>
      <c r="AY283" s="1835"/>
      <c r="AZ283" s="1835"/>
      <c r="BA283" s="1835"/>
      <c r="BB283" s="1835"/>
      <c r="BC283" s="1835"/>
      <c r="BD283" s="1835"/>
      <c r="BE283" s="1835"/>
      <c r="BF283" s="1836"/>
      <c r="BG283" s="42"/>
    </row>
    <row r="284" spans="1:59" ht="9.9499999999999993" customHeight="1" x14ac:dyDescent="0.15">
      <c r="A284" s="1825"/>
      <c r="B284" s="1826"/>
      <c r="C284" s="1826"/>
      <c r="D284" s="1831"/>
      <c r="E284" s="1831"/>
      <c r="F284" s="1831"/>
      <c r="G284" s="1831"/>
      <c r="H284" s="1831"/>
      <c r="I284" s="1831"/>
      <c r="J284" s="1831"/>
      <c r="K284" s="1831"/>
      <c r="L284" s="1832"/>
      <c r="M284" s="1535"/>
      <c r="N284" s="1535"/>
      <c r="O284" s="1535"/>
      <c r="P284" s="1535"/>
      <c r="Q284" s="1535"/>
      <c r="R284" s="1535"/>
      <c r="S284" s="1535"/>
      <c r="T284" s="1535"/>
      <c r="U284" s="1535"/>
      <c r="V284" s="1535"/>
      <c r="W284" s="1535"/>
      <c r="X284" s="1535"/>
      <c r="Y284" s="1535"/>
      <c r="Z284" s="1535"/>
      <c r="AA284" s="1535"/>
      <c r="AB284" s="1535"/>
      <c r="AC284" s="1535"/>
      <c r="AD284" s="1749"/>
      <c r="AE284" s="1749"/>
      <c r="AF284" s="1749"/>
      <c r="AG284" s="1749"/>
      <c r="AH284" s="1749"/>
      <c r="AI284" s="1749"/>
      <c r="AJ284" s="1749"/>
      <c r="AK284" s="1749"/>
      <c r="AL284" s="1749"/>
      <c r="AM284" s="1749"/>
      <c r="AN284" s="1749"/>
      <c r="AO284" s="1750"/>
      <c r="AP284" s="1750"/>
      <c r="AQ284" s="1750"/>
      <c r="AR284" s="1750"/>
      <c r="AS284" s="1750"/>
      <c r="AT284" s="1750"/>
      <c r="AU284" s="1750"/>
      <c r="AV284" s="1750"/>
      <c r="AW284" s="1750"/>
      <c r="AX284" s="1835"/>
      <c r="AY284" s="1835"/>
      <c r="AZ284" s="1835"/>
      <c r="BA284" s="1835"/>
      <c r="BB284" s="1835"/>
      <c r="BC284" s="1835"/>
      <c r="BD284" s="1835"/>
      <c r="BE284" s="1835"/>
      <c r="BF284" s="1836"/>
      <c r="BG284" s="42"/>
    </row>
    <row r="285" spans="1:59" ht="9.9499999999999993" customHeight="1" x14ac:dyDescent="0.15">
      <c r="A285" s="1825"/>
      <c r="B285" s="1826"/>
      <c r="C285" s="1826"/>
      <c r="D285" s="1831"/>
      <c r="E285" s="1831"/>
      <c r="F285" s="1831"/>
      <c r="G285" s="1831"/>
      <c r="H285" s="1831"/>
      <c r="I285" s="1831"/>
      <c r="J285" s="1831"/>
      <c r="K285" s="1831"/>
      <c r="L285" s="1832"/>
      <c r="M285" s="1535"/>
      <c r="N285" s="1535"/>
      <c r="O285" s="1535"/>
      <c r="P285" s="1535"/>
      <c r="Q285" s="1535"/>
      <c r="R285" s="1535"/>
      <c r="S285" s="1535"/>
      <c r="T285" s="1535"/>
      <c r="U285" s="1535"/>
      <c r="V285" s="1535"/>
      <c r="W285" s="1535"/>
      <c r="X285" s="1535"/>
      <c r="Y285" s="1535"/>
      <c r="Z285" s="1535"/>
      <c r="AA285" s="1535"/>
      <c r="AB285" s="1535"/>
      <c r="AC285" s="1535"/>
      <c r="AD285" s="1749"/>
      <c r="AE285" s="1749"/>
      <c r="AF285" s="1749"/>
      <c r="AG285" s="1749"/>
      <c r="AH285" s="1749"/>
      <c r="AI285" s="1749"/>
      <c r="AJ285" s="1749"/>
      <c r="AK285" s="1749"/>
      <c r="AL285" s="1749"/>
      <c r="AM285" s="1749"/>
      <c r="AN285" s="1749"/>
      <c r="AO285" s="1750"/>
      <c r="AP285" s="1750"/>
      <c r="AQ285" s="1750"/>
      <c r="AR285" s="1750"/>
      <c r="AS285" s="1750"/>
      <c r="AT285" s="1750"/>
      <c r="AU285" s="1750"/>
      <c r="AV285" s="1750"/>
      <c r="AW285" s="1750"/>
      <c r="AX285" s="1837"/>
      <c r="AY285" s="1837"/>
      <c r="AZ285" s="1837"/>
      <c r="BA285" s="1837"/>
      <c r="BB285" s="1837"/>
      <c r="BC285" s="1837"/>
      <c r="BD285" s="1837"/>
      <c r="BE285" s="1837"/>
      <c r="BF285" s="1838"/>
      <c r="BG285" s="42"/>
    </row>
    <row r="286" spans="1:59" ht="9.9499999999999993" customHeight="1" x14ac:dyDescent="0.15">
      <c r="A286" s="1827"/>
      <c r="B286" s="1828"/>
      <c r="C286" s="1828"/>
      <c r="D286" s="1833"/>
      <c r="E286" s="1833"/>
      <c r="F286" s="1833"/>
      <c r="G286" s="1833"/>
      <c r="H286" s="1833"/>
      <c r="I286" s="1833"/>
      <c r="J286" s="1833"/>
      <c r="K286" s="1833"/>
      <c r="L286" s="1834"/>
      <c r="M286" s="1535"/>
      <c r="N286" s="1535"/>
      <c r="O286" s="1535"/>
      <c r="P286" s="1535"/>
      <c r="Q286" s="1535"/>
      <c r="R286" s="1535"/>
      <c r="S286" s="1535"/>
      <c r="T286" s="1535"/>
      <c r="U286" s="1535"/>
      <c r="V286" s="1535"/>
      <c r="W286" s="1535"/>
      <c r="X286" s="1535"/>
      <c r="Y286" s="1535"/>
      <c r="Z286" s="1535"/>
      <c r="AA286" s="1535"/>
      <c r="AB286" s="1535"/>
      <c r="AC286" s="1535"/>
      <c r="AD286" s="1749"/>
      <c r="AE286" s="1749"/>
      <c r="AF286" s="1749"/>
      <c r="AG286" s="1749"/>
      <c r="AH286" s="1749"/>
      <c r="AI286" s="1749"/>
      <c r="AJ286" s="1749"/>
      <c r="AK286" s="1749"/>
      <c r="AL286" s="1749"/>
      <c r="AM286" s="1749"/>
      <c r="AN286" s="1749"/>
      <c r="AO286" s="1750"/>
      <c r="AP286" s="1750"/>
      <c r="AQ286" s="1750"/>
      <c r="AR286" s="1750"/>
      <c r="AS286" s="1750"/>
      <c r="AT286" s="1750"/>
      <c r="AU286" s="1750"/>
      <c r="AV286" s="1750"/>
      <c r="AW286" s="1750"/>
      <c r="AX286" s="1734" t="s">
        <v>142</v>
      </c>
      <c r="AY286" s="1735"/>
      <c r="AZ286" s="1813" t="str">
        <f>IFERROR(ROUNDDOWN(AD283/AX283,1),"")</f>
        <v/>
      </c>
      <c r="BA286" s="1813"/>
      <c r="BB286" s="1813"/>
      <c r="BC286" s="1813"/>
      <c r="BD286" s="1732" t="s">
        <v>494</v>
      </c>
      <c r="BE286" s="1732"/>
      <c r="BF286" s="1733"/>
      <c r="BG286" s="42"/>
    </row>
    <row r="287" spans="1:59" ht="9.9499999999999993" customHeight="1" x14ac:dyDescent="0.15">
      <c r="A287" s="1824"/>
      <c r="B287" s="465"/>
      <c r="C287" s="465"/>
      <c r="D287" s="637" t="str">
        <f ca="1">IFERROR(VLOOKUP(A287,INDIRECT("機械一覧"),2,FALSE),"")</f>
        <v/>
      </c>
      <c r="E287" s="1829"/>
      <c r="F287" s="1829"/>
      <c r="G287" s="1829"/>
      <c r="H287" s="1829"/>
      <c r="I287" s="1829"/>
      <c r="J287" s="1829"/>
      <c r="K287" s="1829"/>
      <c r="L287" s="1830"/>
      <c r="M287" s="1535"/>
      <c r="N287" s="1535"/>
      <c r="O287" s="1535"/>
      <c r="P287" s="1535"/>
      <c r="Q287" s="1535"/>
      <c r="R287" s="1535"/>
      <c r="S287" s="1535"/>
      <c r="T287" s="1535"/>
      <c r="U287" s="1535"/>
      <c r="V287" s="1535"/>
      <c r="W287" s="1535"/>
      <c r="X287" s="1535"/>
      <c r="Y287" s="1535"/>
      <c r="Z287" s="1535"/>
      <c r="AA287" s="1535"/>
      <c r="AB287" s="1535"/>
      <c r="AC287" s="1535"/>
      <c r="AD287" s="1749"/>
      <c r="AE287" s="1749"/>
      <c r="AF287" s="1749"/>
      <c r="AG287" s="1749"/>
      <c r="AH287" s="1749"/>
      <c r="AI287" s="1749"/>
      <c r="AJ287" s="1749"/>
      <c r="AK287" s="1749"/>
      <c r="AL287" s="1749"/>
      <c r="AM287" s="1749"/>
      <c r="AN287" s="1749"/>
      <c r="AO287" s="1750"/>
      <c r="AP287" s="1750"/>
      <c r="AQ287" s="1750"/>
      <c r="AR287" s="1750"/>
      <c r="AS287" s="1750"/>
      <c r="AT287" s="1750"/>
      <c r="AU287" s="1750"/>
      <c r="AV287" s="1750"/>
      <c r="AW287" s="1750"/>
      <c r="AX287" s="1835"/>
      <c r="AY287" s="1835"/>
      <c r="AZ287" s="1835"/>
      <c r="BA287" s="1835"/>
      <c r="BB287" s="1835"/>
      <c r="BC287" s="1835"/>
      <c r="BD287" s="1835"/>
      <c r="BE287" s="1835"/>
      <c r="BF287" s="1836"/>
      <c r="BG287" s="42"/>
    </row>
    <row r="288" spans="1:59" ht="9.9499999999999993" customHeight="1" x14ac:dyDescent="0.15">
      <c r="A288" s="1825"/>
      <c r="B288" s="1826"/>
      <c r="C288" s="1826"/>
      <c r="D288" s="1831"/>
      <c r="E288" s="1831"/>
      <c r="F288" s="1831"/>
      <c r="G288" s="1831"/>
      <c r="H288" s="1831"/>
      <c r="I288" s="1831"/>
      <c r="J288" s="1831"/>
      <c r="K288" s="1831"/>
      <c r="L288" s="1832"/>
      <c r="M288" s="1535"/>
      <c r="N288" s="1535"/>
      <c r="O288" s="1535"/>
      <c r="P288" s="1535"/>
      <c r="Q288" s="1535"/>
      <c r="R288" s="1535"/>
      <c r="S288" s="1535"/>
      <c r="T288" s="1535"/>
      <c r="U288" s="1535"/>
      <c r="V288" s="1535"/>
      <c r="W288" s="1535"/>
      <c r="X288" s="1535"/>
      <c r="Y288" s="1535"/>
      <c r="Z288" s="1535"/>
      <c r="AA288" s="1535"/>
      <c r="AB288" s="1535"/>
      <c r="AC288" s="1535"/>
      <c r="AD288" s="1749"/>
      <c r="AE288" s="1749"/>
      <c r="AF288" s="1749"/>
      <c r="AG288" s="1749"/>
      <c r="AH288" s="1749"/>
      <c r="AI288" s="1749"/>
      <c r="AJ288" s="1749"/>
      <c r="AK288" s="1749"/>
      <c r="AL288" s="1749"/>
      <c r="AM288" s="1749"/>
      <c r="AN288" s="1749"/>
      <c r="AO288" s="1750"/>
      <c r="AP288" s="1750"/>
      <c r="AQ288" s="1750"/>
      <c r="AR288" s="1750"/>
      <c r="AS288" s="1750"/>
      <c r="AT288" s="1750"/>
      <c r="AU288" s="1750"/>
      <c r="AV288" s="1750"/>
      <c r="AW288" s="1750"/>
      <c r="AX288" s="1835"/>
      <c r="AY288" s="1835"/>
      <c r="AZ288" s="1835"/>
      <c r="BA288" s="1835"/>
      <c r="BB288" s="1835"/>
      <c r="BC288" s="1835"/>
      <c r="BD288" s="1835"/>
      <c r="BE288" s="1835"/>
      <c r="BF288" s="1836"/>
      <c r="BG288" s="42"/>
    </row>
    <row r="289" spans="1:59" ht="9.9499999999999993" customHeight="1" x14ac:dyDescent="0.15">
      <c r="A289" s="1825"/>
      <c r="B289" s="1826"/>
      <c r="C289" s="1826"/>
      <c r="D289" s="1831"/>
      <c r="E289" s="1831"/>
      <c r="F289" s="1831"/>
      <c r="G289" s="1831"/>
      <c r="H289" s="1831"/>
      <c r="I289" s="1831"/>
      <c r="J289" s="1831"/>
      <c r="K289" s="1831"/>
      <c r="L289" s="1832"/>
      <c r="M289" s="1535"/>
      <c r="N289" s="1535"/>
      <c r="O289" s="1535"/>
      <c r="P289" s="1535"/>
      <c r="Q289" s="1535"/>
      <c r="R289" s="1535"/>
      <c r="S289" s="1535"/>
      <c r="T289" s="1535"/>
      <c r="U289" s="1535"/>
      <c r="V289" s="1535"/>
      <c r="W289" s="1535"/>
      <c r="X289" s="1535"/>
      <c r="Y289" s="1535"/>
      <c r="Z289" s="1535"/>
      <c r="AA289" s="1535"/>
      <c r="AB289" s="1535"/>
      <c r="AC289" s="1535"/>
      <c r="AD289" s="1749"/>
      <c r="AE289" s="1749"/>
      <c r="AF289" s="1749"/>
      <c r="AG289" s="1749"/>
      <c r="AH289" s="1749"/>
      <c r="AI289" s="1749"/>
      <c r="AJ289" s="1749"/>
      <c r="AK289" s="1749"/>
      <c r="AL289" s="1749"/>
      <c r="AM289" s="1749"/>
      <c r="AN289" s="1749"/>
      <c r="AO289" s="1750"/>
      <c r="AP289" s="1750"/>
      <c r="AQ289" s="1750"/>
      <c r="AR289" s="1750"/>
      <c r="AS289" s="1750"/>
      <c r="AT289" s="1750"/>
      <c r="AU289" s="1750"/>
      <c r="AV289" s="1750"/>
      <c r="AW289" s="1750"/>
      <c r="AX289" s="1837"/>
      <c r="AY289" s="1837"/>
      <c r="AZ289" s="1837"/>
      <c r="BA289" s="1837"/>
      <c r="BB289" s="1837"/>
      <c r="BC289" s="1837"/>
      <c r="BD289" s="1837"/>
      <c r="BE289" s="1837"/>
      <c r="BF289" s="1838"/>
      <c r="BG289" s="42"/>
    </row>
    <row r="290" spans="1:59" ht="9.9499999999999993" customHeight="1" x14ac:dyDescent="0.15">
      <c r="A290" s="1827"/>
      <c r="B290" s="1828"/>
      <c r="C290" s="1828"/>
      <c r="D290" s="1833"/>
      <c r="E290" s="1833"/>
      <c r="F290" s="1833"/>
      <c r="G290" s="1833"/>
      <c r="H290" s="1833"/>
      <c r="I290" s="1833"/>
      <c r="J290" s="1833"/>
      <c r="K290" s="1833"/>
      <c r="L290" s="1834"/>
      <c r="M290" s="1535"/>
      <c r="N290" s="1535"/>
      <c r="O290" s="1535"/>
      <c r="P290" s="1535"/>
      <c r="Q290" s="1535"/>
      <c r="R290" s="1535"/>
      <c r="S290" s="1535"/>
      <c r="T290" s="1535"/>
      <c r="U290" s="1535"/>
      <c r="V290" s="1535"/>
      <c r="W290" s="1535"/>
      <c r="X290" s="1535"/>
      <c r="Y290" s="1535"/>
      <c r="Z290" s="1535"/>
      <c r="AA290" s="1535"/>
      <c r="AB290" s="1535"/>
      <c r="AC290" s="1535"/>
      <c r="AD290" s="1749"/>
      <c r="AE290" s="1749"/>
      <c r="AF290" s="1749"/>
      <c r="AG290" s="1749"/>
      <c r="AH290" s="1749"/>
      <c r="AI290" s="1749"/>
      <c r="AJ290" s="1749"/>
      <c r="AK290" s="1749"/>
      <c r="AL290" s="1749"/>
      <c r="AM290" s="1749"/>
      <c r="AN290" s="1749"/>
      <c r="AO290" s="1750"/>
      <c r="AP290" s="1750"/>
      <c r="AQ290" s="1750"/>
      <c r="AR290" s="1750"/>
      <c r="AS290" s="1750"/>
      <c r="AT290" s="1750"/>
      <c r="AU290" s="1750"/>
      <c r="AV290" s="1750"/>
      <c r="AW290" s="1750"/>
      <c r="AX290" s="1734" t="s">
        <v>142</v>
      </c>
      <c r="AY290" s="1735"/>
      <c r="AZ290" s="1813" t="str">
        <f>IFERROR(ROUNDDOWN(AD287/AX287,1),"")</f>
        <v/>
      </c>
      <c r="BA290" s="1813"/>
      <c r="BB290" s="1813"/>
      <c r="BC290" s="1813"/>
      <c r="BD290" s="1732" t="s">
        <v>494</v>
      </c>
      <c r="BE290" s="1732"/>
      <c r="BF290" s="1733"/>
      <c r="BG290" s="42"/>
    </row>
    <row r="291" spans="1:59" ht="9.9499999999999993" customHeight="1" x14ac:dyDescent="0.15">
      <c r="A291" s="1824"/>
      <c r="B291" s="465"/>
      <c r="C291" s="465"/>
      <c r="D291" s="637" t="str">
        <f ca="1">IFERROR(VLOOKUP(A291,INDIRECT("機械一覧"),2,FALSE),"")</f>
        <v/>
      </c>
      <c r="E291" s="1829"/>
      <c r="F291" s="1829"/>
      <c r="G291" s="1829"/>
      <c r="H291" s="1829"/>
      <c r="I291" s="1829"/>
      <c r="J291" s="1829"/>
      <c r="K291" s="1829"/>
      <c r="L291" s="1830"/>
      <c r="M291" s="1535"/>
      <c r="N291" s="1535"/>
      <c r="O291" s="1535"/>
      <c r="P291" s="1535"/>
      <c r="Q291" s="1535"/>
      <c r="R291" s="1535"/>
      <c r="S291" s="1535"/>
      <c r="T291" s="1535"/>
      <c r="U291" s="1535"/>
      <c r="V291" s="1535"/>
      <c r="W291" s="1535"/>
      <c r="X291" s="1535"/>
      <c r="Y291" s="1535"/>
      <c r="Z291" s="1535"/>
      <c r="AA291" s="1535"/>
      <c r="AB291" s="1535"/>
      <c r="AC291" s="1535"/>
      <c r="AD291" s="1749"/>
      <c r="AE291" s="1749"/>
      <c r="AF291" s="1749"/>
      <c r="AG291" s="1749"/>
      <c r="AH291" s="1749"/>
      <c r="AI291" s="1749"/>
      <c r="AJ291" s="1749"/>
      <c r="AK291" s="1749"/>
      <c r="AL291" s="1749"/>
      <c r="AM291" s="1749"/>
      <c r="AN291" s="1749"/>
      <c r="AO291" s="1750"/>
      <c r="AP291" s="1750"/>
      <c r="AQ291" s="1750"/>
      <c r="AR291" s="1750"/>
      <c r="AS291" s="1750"/>
      <c r="AT291" s="1750"/>
      <c r="AU291" s="1750"/>
      <c r="AV291" s="1750"/>
      <c r="AW291" s="1750"/>
      <c r="AX291" s="1835"/>
      <c r="AY291" s="1835"/>
      <c r="AZ291" s="1835"/>
      <c r="BA291" s="1835"/>
      <c r="BB291" s="1835"/>
      <c r="BC291" s="1835"/>
      <c r="BD291" s="1835"/>
      <c r="BE291" s="1835"/>
      <c r="BF291" s="1836"/>
      <c r="BG291" s="42"/>
    </row>
    <row r="292" spans="1:59" ht="9.9499999999999993" customHeight="1" x14ac:dyDescent="0.15">
      <c r="A292" s="1825"/>
      <c r="B292" s="1826"/>
      <c r="C292" s="1826"/>
      <c r="D292" s="1831"/>
      <c r="E292" s="1831"/>
      <c r="F292" s="1831"/>
      <c r="G292" s="1831"/>
      <c r="H292" s="1831"/>
      <c r="I292" s="1831"/>
      <c r="J292" s="1831"/>
      <c r="K292" s="1831"/>
      <c r="L292" s="1832"/>
      <c r="M292" s="1535"/>
      <c r="N292" s="1535"/>
      <c r="O292" s="1535"/>
      <c r="P292" s="1535"/>
      <c r="Q292" s="1535"/>
      <c r="R292" s="1535"/>
      <c r="S292" s="1535"/>
      <c r="T292" s="1535"/>
      <c r="U292" s="1535"/>
      <c r="V292" s="1535"/>
      <c r="W292" s="1535"/>
      <c r="X292" s="1535"/>
      <c r="Y292" s="1535"/>
      <c r="Z292" s="1535"/>
      <c r="AA292" s="1535"/>
      <c r="AB292" s="1535"/>
      <c r="AC292" s="1535"/>
      <c r="AD292" s="1749"/>
      <c r="AE292" s="1749"/>
      <c r="AF292" s="1749"/>
      <c r="AG292" s="1749"/>
      <c r="AH292" s="1749"/>
      <c r="AI292" s="1749"/>
      <c r="AJ292" s="1749"/>
      <c r="AK292" s="1749"/>
      <c r="AL292" s="1749"/>
      <c r="AM292" s="1749"/>
      <c r="AN292" s="1749"/>
      <c r="AO292" s="1750"/>
      <c r="AP292" s="1750"/>
      <c r="AQ292" s="1750"/>
      <c r="AR292" s="1750"/>
      <c r="AS292" s="1750"/>
      <c r="AT292" s="1750"/>
      <c r="AU292" s="1750"/>
      <c r="AV292" s="1750"/>
      <c r="AW292" s="1750"/>
      <c r="AX292" s="1835"/>
      <c r="AY292" s="1835"/>
      <c r="AZ292" s="1835"/>
      <c r="BA292" s="1835"/>
      <c r="BB292" s="1835"/>
      <c r="BC292" s="1835"/>
      <c r="BD292" s="1835"/>
      <c r="BE292" s="1835"/>
      <c r="BF292" s="1836"/>
      <c r="BG292" s="42"/>
    </row>
    <row r="293" spans="1:59" ht="9.9499999999999993" customHeight="1" x14ac:dyDescent="0.15">
      <c r="A293" s="1825"/>
      <c r="B293" s="1826"/>
      <c r="C293" s="1826"/>
      <c r="D293" s="1831"/>
      <c r="E293" s="1831"/>
      <c r="F293" s="1831"/>
      <c r="G293" s="1831"/>
      <c r="H293" s="1831"/>
      <c r="I293" s="1831"/>
      <c r="J293" s="1831"/>
      <c r="K293" s="1831"/>
      <c r="L293" s="1832"/>
      <c r="M293" s="1535"/>
      <c r="N293" s="1535"/>
      <c r="O293" s="1535"/>
      <c r="P293" s="1535"/>
      <c r="Q293" s="1535"/>
      <c r="R293" s="1535"/>
      <c r="S293" s="1535"/>
      <c r="T293" s="1535"/>
      <c r="U293" s="1535"/>
      <c r="V293" s="1535"/>
      <c r="W293" s="1535"/>
      <c r="X293" s="1535"/>
      <c r="Y293" s="1535"/>
      <c r="Z293" s="1535"/>
      <c r="AA293" s="1535"/>
      <c r="AB293" s="1535"/>
      <c r="AC293" s="1535"/>
      <c r="AD293" s="1749"/>
      <c r="AE293" s="1749"/>
      <c r="AF293" s="1749"/>
      <c r="AG293" s="1749"/>
      <c r="AH293" s="1749"/>
      <c r="AI293" s="1749"/>
      <c r="AJ293" s="1749"/>
      <c r="AK293" s="1749"/>
      <c r="AL293" s="1749"/>
      <c r="AM293" s="1749"/>
      <c r="AN293" s="1749"/>
      <c r="AO293" s="1750"/>
      <c r="AP293" s="1750"/>
      <c r="AQ293" s="1750"/>
      <c r="AR293" s="1750"/>
      <c r="AS293" s="1750"/>
      <c r="AT293" s="1750"/>
      <c r="AU293" s="1750"/>
      <c r="AV293" s="1750"/>
      <c r="AW293" s="1750"/>
      <c r="AX293" s="1837"/>
      <c r="AY293" s="1837"/>
      <c r="AZ293" s="1837"/>
      <c r="BA293" s="1837"/>
      <c r="BB293" s="1837"/>
      <c r="BC293" s="1837"/>
      <c r="BD293" s="1837"/>
      <c r="BE293" s="1837"/>
      <c r="BF293" s="1838"/>
      <c r="BG293" s="42"/>
    </row>
    <row r="294" spans="1:59" ht="9.9499999999999993" customHeight="1" x14ac:dyDescent="0.15">
      <c r="A294" s="1827"/>
      <c r="B294" s="1828"/>
      <c r="C294" s="1828"/>
      <c r="D294" s="1833"/>
      <c r="E294" s="1833"/>
      <c r="F294" s="1833"/>
      <c r="G294" s="1833"/>
      <c r="H294" s="1833"/>
      <c r="I294" s="1833"/>
      <c r="J294" s="1833"/>
      <c r="K294" s="1833"/>
      <c r="L294" s="1834"/>
      <c r="M294" s="1535"/>
      <c r="N294" s="1535"/>
      <c r="O294" s="1535"/>
      <c r="P294" s="1535"/>
      <c r="Q294" s="1535"/>
      <c r="R294" s="1535"/>
      <c r="S294" s="1535"/>
      <c r="T294" s="1535"/>
      <c r="U294" s="1535"/>
      <c r="V294" s="1535"/>
      <c r="W294" s="1535"/>
      <c r="X294" s="1535"/>
      <c r="Y294" s="1535"/>
      <c r="Z294" s="1535"/>
      <c r="AA294" s="1535"/>
      <c r="AB294" s="1535"/>
      <c r="AC294" s="1535"/>
      <c r="AD294" s="1749"/>
      <c r="AE294" s="1749"/>
      <c r="AF294" s="1749"/>
      <c r="AG294" s="1749"/>
      <c r="AH294" s="1749"/>
      <c r="AI294" s="1749"/>
      <c r="AJ294" s="1749"/>
      <c r="AK294" s="1749"/>
      <c r="AL294" s="1749"/>
      <c r="AM294" s="1749"/>
      <c r="AN294" s="1749"/>
      <c r="AO294" s="1750"/>
      <c r="AP294" s="1750"/>
      <c r="AQ294" s="1750"/>
      <c r="AR294" s="1750"/>
      <c r="AS294" s="1750"/>
      <c r="AT294" s="1750"/>
      <c r="AU294" s="1750"/>
      <c r="AV294" s="1750"/>
      <c r="AW294" s="1750"/>
      <c r="AX294" s="1734" t="s">
        <v>142</v>
      </c>
      <c r="AY294" s="1735"/>
      <c r="AZ294" s="1813" t="str">
        <f>IFERROR(ROUNDDOWN(AD291/AX291,1),"")</f>
        <v/>
      </c>
      <c r="BA294" s="1813"/>
      <c r="BB294" s="1813"/>
      <c r="BC294" s="1813"/>
      <c r="BD294" s="1732" t="s">
        <v>494</v>
      </c>
      <c r="BE294" s="1732"/>
      <c r="BF294" s="1733"/>
      <c r="BG294" s="42"/>
    </row>
    <row r="295" spans="1:59" ht="9.9499999999999993" customHeight="1" x14ac:dyDescent="0.15">
      <c r="A295" s="1824"/>
      <c r="B295" s="465"/>
      <c r="C295" s="465"/>
      <c r="D295" s="637" t="str">
        <f ca="1">IFERROR(VLOOKUP(A295,INDIRECT("機械一覧"),2,FALSE),"")</f>
        <v/>
      </c>
      <c r="E295" s="1829"/>
      <c r="F295" s="1829"/>
      <c r="G295" s="1829"/>
      <c r="H295" s="1829"/>
      <c r="I295" s="1829"/>
      <c r="J295" s="1829"/>
      <c r="K295" s="1829"/>
      <c r="L295" s="1830"/>
      <c r="M295" s="1535"/>
      <c r="N295" s="1535"/>
      <c r="O295" s="1535"/>
      <c r="P295" s="1535"/>
      <c r="Q295" s="1535"/>
      <c r="R295" s="1535"/>
      <c r="S295" s="1535"/>
      <c r="T295" s="1535"/>
      <c r="U295" s="1535"/>
      <c r="V295" s="1535"/>
      <c r="W295" s="1535"/>
      <c r="X295" s="1535"/>
      <c r="Y295" s="1535"/>
      <c r="Z295" s="1535"/>
      <c r="AA295" s="1535"/>
      <c r="AB295" s="1535"/>
      <c r="AC295" s="1535"/>
      <c r="AD295" s="1749"/>
      <c r="AE295" s="1749"/>
      <c r="AF295" s="1749"/>
      <c r="AG295" s="1749"/>
      <c r="AH295" s="1749"/>
      <c r="AI295" s="1749"/>
      <c r="AJ295" s="1749"/>
      <c r="AK295" s="1749"/>
      <c r="AL295" s="1749"/>
      <c r="AM295" s="1749"/>
      <c r="AN295" s="1749"/>
      <c r="AO295" s="1750"/>
      <c r="AP295" s="1750"/>
      <c r="AQ295" s="1750"/>
      <c r="AR295" s="1750"/>
      <c r="AS295" s="1750"/>
      <c r="AT295" s="1750"/>
      <c r="AU295" s="1750"/>
      <c r="AV295" s="1750"/>
      <c r="AW295" s="1750"/>
      <c r="AX295" s="1835"/>
      <c r="AY295" s="1835"/>
      <c r="AZ295" s="1835"/>
      <c r="BA295" s="1835"/>
      <c r="BB295" s="1835"/>
      <c r="BC295" s="1835"/>
      <c r="BD295" s="1835"/>
      <c r="BE295" s="1835"/>
      <c r="BF295" s="1836"/>
      <c r="BG295" s="42"/>
    </row>
    <row r="296" spans="1:59" ht="9.9499999999999993" customHeight="1" x14ac:dyDescent="0.15">
      <c r="A296" s="1825"/>
      <c r="B296" s="1826"/>
      <c r="C296" s="1826"/>
      <c r="D296" s="1831"/>
      <c r="E296" s="1831"/>
      <c r="F296" s="1831"/>
      <c r="G296" s="1831"/>
      <c r="H296" s="1831"/>
      <c r="I296" s="1831"/>
      <c r="J296" s="1831"/>
      <c r="K296" s="1831"/>
      <c r="L296" s="1832"/>
      <c r="M296" s="1535"/>
      <c r="N296" s="1535"/>
      <c r="O296" s="1535"/>
      <c r="P296" s="1535"/>
      <c r="Q296" s="1535"/>
      <c r="R296" s="1535"/>
      <c r="S296" s="1535"/>
      <c r="T296" s="1535"/>
      <c r="U296" s="1535"/>
      <c r="V296" s="1535"/>
      <c r="W296" s="1535"/>
      <c r="X296" s="1535"/>
      <c r="Y296" s="1535"/>
      <c r="Z296" s="1535"/>
      <c r="AA296" s="1535"/>
      <c r="AB296" s="1535"/>
      <c r="AC296" s="1535"/>
      <c r="AD296" s="1749"/>
      <c r="AE296" s="1749"/>
      <c r="AF296" s="1749"/>
      <c r="AG296" s="1749"/>
      <c r="AH296" s="1749"/>
      <c r="AI296" s="1749"/>
      <c r="AJ296" s="1749"/>
      <c r="AK296" s="1749"/>
      <c r="AL296" s="1749"/>
      <c r="AM296" s="1749"/>
      <c r="AN296" s="1749"/>
      <c r="AO296" s="1750"/>
      <c r="AP296" s="1750"/>
      <c r="AQ296" s="1750"/>
      <c r="AR296" s="1750"/>
      <c r="AS296" s="1750"/>
      <c r="AT296" s="1750"/>
      <c r="AU296" s="1750"/>
      <c r="AV296" s="1750"/>
      <c r="AW296" s="1750"/>
      <c r="AX296" s="1835"/>
      <c r="AY296" s="1835"/>
      <c r="AZ296" s="1835"/>
      <c r="BA296" s="1835"/>
      <c r="BB296" s="1835"/>
      <c r="BC296" s="1835"/>
      <c r="BD296" s="1835"/>
      <c r="BE296" s="1835"/>
      <c r="BF296" s="1836"/>
      <c r="BG296" s="42"/>
    </row>
    <row r="297" spans="1:59" ht="9.9499999999999993" customHeight="1" x14ac:dyDescent="0.15">
      <c r="A297" s="1825"/>
      <c r="B297" s="1826"/>
      <c r="C297" s="1826"/>
      <c r="D297" s="1831"/>
      <c r="E297" s="1831"/>
      <c r="F297" s="1831"/>
      <c r="G297" s="1831"/>
      <c r="H297" s="1831"/>
      <c r="I297" s="1831"/>
      <c r="J297" s="1831"/>
      <c r="K297" s="1831"/>
      <c r="L297" s="1832"/>
      <c r="M297" s="1535"/>
      <c r="N297" s="1535"/>
      <c r="O297" s="1535"/>
      <c r="P297" s="1535"/>
      <c r="Q297" s="1535"/>
      <c r="R297" s="1535"/>
      <c r="S297" s="1535"/>
      <c r="T297" s="1535"/>
      <c r="U297" s="1535"/>
      <c r="V297" s="1535"/>
      <c r="W297" s="1535"/>
      <c r="X297" s="1535"/>
      <c r="Y297" s="1535"/>
      <c r="Z297" s="1535"/>
      <c r="AA297" s="1535"/>
      <c r="AB297" s="1535"/>
      <c r="AC297" s="1535"/>
      <c r="AD297" s="1749"/>
      <c r="AE297" s="1749"/>
      <c r="AF297" s="1749"/>
      <c r="AG297" s="1749"/>
      <c r="AH297" s="1749"/>
      <c r="AI297" s="1749"/>
      <c r="AJ297" s="1749"/>
      <c r="AK297" s="1749"/>
      <c r="AL297" s="1749"/>
      <c r="AM297" s="1749"/>
      <c r="AN297" s="1749"/>
      <c r="AO297" s="1750"/>
      <c r="AP297" s="1750"/>
      <c r="AQ297" s="1750"/>
      <c r="AR297" s="1750"/>
      <c r="AS297" s="1750"/>
      <c r="AT297" s="1750"/>
      <c r="AU297" s="1750"/>
      <c r="AV297" s="1750"/>
      <c r="AW297" s="1750"/>
      <c r="AX297" s="1837"/>
      <c r="AY297" s="1837"/>
      <c r="AZ297" s="1837"/>
      <c r="BA297" s="1837"/>
      <c r="BB297" s="1837"/>
      <c r="BC297" s="1837"/>
      <c r="BD297" s="1837"/>
      <c r="BE297" s="1837"/>
      <c r="BF297" s="1838"/>
      <c r="BG297" s="42"/>
    </row>
    <row r="298" spans="1:59" ht="9.9499999999999993" customHeight="1" x14ac:dyDescent="0.15">
      <c r="A298" s="1827"/>
      <c r="B298" s="1828"/>
      <c r="C298" s="1828"/>
      <c r="D298" s="1833"/>
      <c r="E298" s="1833"/>
      <c r="F298" s="1833"/>
      <c r="G298" s="1833"/>
      <c r="H298" s="1833"/>
      <c r="I298" s="1833"/>
      <c r="J298" s="1833"/>
      <c r="K298" s="1833"/>
      <c r="L298" s="1834"/>
      <c r="M298" s="1535"/>
      <c r="N298" s="1535"/>
      <c r="O298" s="1535"/>
      <c r="P298" s="1535"/>
      <c r="Q298" s="1535"/>
      <c r="R298" s="1535"/>
      <c r="S298" s="1535"/>
      <c r="T298" s="1535"/>
      <c r="U298" s="1535"/>
      <c r="V298" s="1535"/>
      <c r="W298" s="1535"/>
      <c r="X298" s="1535"/>
      <c r="Y298" s="1535"/>
      <c r="Z298" s="1535"/>
      <c r="AA298" s="1535"/>
      <c r="AB298" s="1535"/>
      <c r="AC298" s="1535"/>
      <c r="AD298" s="1749"/>
      <c r="AE298" s="1749"/>
      <c r="AF298" s="1749"/>
      <c r="AG298" s="1749"/>
      <c r="AH298" s="1749"/>
      <c r="AI298" s="1749"/>
      <c r="AJ298" s="1749"/>
      <c r="AK298" s="1749"/>
      <c r="AL298" s="1749"/>
      <c r="AM298" s="1749"/>
      <c r="AN298" s="1749"/>
      <c r="AO298" s="1750"/>
      <c r="AP298" s="1750"/>
      <c r="AQ298" s="1750"/>
      <c r="AR298" s="1750"/>
      <c r="AS298" s="1750"/>
      <c r="AT298" s="1750"/>
      <c r="AU298" s="1750"/>
      <c r="AV298" s="1750"/>
      <c r="AW298" s="1750"/>
      <c r="AX298" s="1734" t="s">
        <v>142</v>
      </c>
      <c r="AY298" s="1735"/>
      <c r="AZ298" s="1813" t="str">
        <f>IFERROR(ROUNDDOWN(AD295/AX295,1),"")</f>
        <v/>
      </c>
      <c r="BA298" s="1813"/>
      <c r="BB298" s="1813"/>
      <c r="BC298" s="1813"/>
      <c r="BD298" s="1732" t="s">
        <v>494</v>
      </c>
      <c r="BE298" s="1732"/>
      <c r="BF298" s="1733"/>
      <c r="BG298" s="42"/>
    </row>
    <row r="299" spans="1:59" ht="9.9499999999999993" customHeight="1" x14ac:dyDescent="0.15">
      <c r="A299" s="1824"/>
      <c r="B299" s="465"/>
      <c r="C299" s="465"/>
      <c r="D299" s="637" t="str">
        <f ca="1">IFERROR(VLOOKUP(A299,INDIRECT("機械一覧"),2,FALSE),"")</f>
        <v/>
      </c>
      <c r="E299" s="1829"/>
      <c r="F299" s="1829"/>
      <c r="G299" s="1829"/>
      <c r="H299" s="1829"/>
      <c r="I299" s="1829"/>
      <c r="J299" s="1829"/>
      <c r="K299" s="1829"/>
      <c r="L299" s="1830"/>
      <c r="M299" s="1535"/>
      <c r="N299" s="1535"/>
      <c r="O299" s="1535"/>
      <c r="P299" s="1535"/>
      <c r="Q299" s="1535"/>
      <c r="R299" s="1535"/>
      <c r="S299" s="1535"/>
      <c r="T299" s="1535"/>
      <c r="U299" s="1535"/>
      <c r="V299" s="1535"/>
      <c r="W299" s="1535"/>
      <c r="X299" s="1535"/>
      <c r="Y299" s="1535"/>
      <c r="Z299" s="1535"/>
      <c r="AA299" s="1535"/>
      <c r="AB299" s="1535"/>
      <c r="AC299" s="1535"/>
      <c r="AD299" s="1749"/>
      <c r="AE299" s="1749"/>
      <c r="AF299" s="1749"/>
      <c r="AG299" s="1749"/>
      <c r="AH299" s="1749"/>
      <c r="AI299" s="1749"/>
      <c r="AJ299" s="1749"/>
      <c r="AK299" s="1749"/>
      <c r="AL299" s="1749"/>
      <c r="AM299" s="1749"/>
      <c r="AN299" s="1749"/>
      <c r="AO299" s="1750"/>
      <c r="AP299" s="1750"/>
      <c r="AQ299" s="1750"/>
      <c r="AR299" s="1750"/>
      <c r="AS299" s="1750"/>
      <c r="AT299" s="1750"/>
      <c r="AU299" s="1750"/>
      <c r="AV299" s="1750"/>
      <c r="AW299" s="1750"/>
      <c r="AX299" s="1835"/>
      <c r="AY299" s="1835"/>
      <c r="AZ299" s="1835"/>
      <c r="BA299" s="1835"/>
      <c r="BB299" s="1835"/>
      <c r="BC299" s="1835"/>
      <c r="BD299" s="1835"/>
      <c r="BE299" s="1835"/>
      <c r="BF299" s="1836"/>
      <c r="BG299" s="42"/>
    </row>
    <row r="300" spans="1:59" ht="9.9499999999999993" customHeight="1" x14ac:dyDescent="0.15">
      <c r="A300" s="1825"/>
      <c r="B300" s="1826"/>
      <c r="C300" s="1826"/>
      <c r="D300" s="1831"/>
      <c r="E300" s="1831"/>
      <c r="F300" s="1831"/>
      <c r="G300" s="1831"/>
      <c r="H300" s="1831"/>
      <c r="I300" s="1831"/>
      <c r="J300" s="1831"/>
      <c r="K300" s="1831"/>
      <c r="L300" s="1832"/>
      <c r="M300" s="1535"/>
      <c r="N300" s="1535"/>
      <c r="O300" s="1535"/>
      <c r="P300" s="1535"/>
      <c r="Q300" s="1535"/>
      <c r="R300" s="1535"/>
      <c r="S300" s="1535"/>
      <c r="T300" s="1535"/>
      <c r="U300" s="1535"/>
      <c r="V300" s="1535"/>
      <c r="W300" s="1535"/>
      <c r="X300" s="1535"/>
      <c r="Y300" s="1535"/>
      <c r="Z300" s="1535"/>
      <c r="AA300" s="1535"/>
      <c r="AB300" s="1535"/>
      <c r="AC300" s="1535"/>
      <c r="AD300" s="1749"/>
      <c r="AE300" s="1749"/>
      <c r="AF300" s="1749"/>
      <c r="AG300" s="1749"/>
      <c r="AH300" s="1749"/>
      <c r="AI300" s="1749"/>
      <c r="AJ300" s="1749"/>
      <c r="AK300" s="1749"/>
      <c r="AL300" s="1749"/>
      <c r="AM300" s="1749"/>
      <c r="AN300" s="1749"/>
      <c r="AO300" s="1750"/>
      <c r="AP300" s="1750"/>
      <c r="AQ300" s="1750"/>
      <c r="AR300" s="1750"/>
      <c r="AS300" s="1750"/>
      <c r="AT300" s="1750"/>
      <c r="AU300" s="1750"/>
      <c r="AV300" s="1750"/>
      <c r="AW300" s="1750"/>
      <c r="AX300" s="1835"/>
      <c r="AY300" s="1835"/>
      <c r="AZ300" s="1835"/>
      <c r="BA300" s="1835"/>
      <c r="BB300" s="1835"/>
      <c r="BC300" s="1835"/>
      <c r="BD300" s="1835"/>
      <c r="BE300" s="1835"/>
      <c r="BF300" s="1836"/>
      <c r="BG300" s="42"/>
    </row>
    <row r="301" spans="1:59" ht="9.9499999999999993" customHeight="1" x14ac:dyDescent="0.15">
      <c r="A301" s="1825"/>
      <c r="B301" s="1826"/>
      <c r="C301" s="1826"/>
      <c r="D301" s="1831"/>
      <c r="E301" s="1831"/>
      <c r="F301" s="1831"/>
      <c r="G301" s="1831"/>
      <c r="H301" s="1831"/>
      <c r="I301" s="1831"/>
      <c r="J301" s="1831"/>
      <c r="K301" s="1831"/>
      <c r="L301" s="1832"/>
      <c r="M301" s="1535"/>
      <c r="N301" s="1535"/>
      <c r="O301" s="1535"/>
      <c r="P301" s="1535"/>
      <c r="Q301" s="1535"/>
      <c r="R301" s="1535"/>
      <c r="S301" s="1535"/>
      <c r="T301" s="1535"/>
      <c r="U301" s="1535"/>
      <c r="V301" s="1535"/>
      <c r="W301" s="1535"/>
      <c r="X301" s="1535"/>
      <c r="Y301" s="1535"/>
      <c r="Z301" s="1535"/>
      <c r="AA301" s="1535"/>
      <c r="AB301" s="1535"/>
      <c r="AC301" s="1535"/>
      <c r="AD301" s="1749"/>
      <c r="AE301" s="1749"/>
      <c r="AF301" s="1749"/>
      <c r="AG301" s="1749"/>
      <c r="AH301" s="1749"/>
      <c r="AI301" s="1749"/>
      <c r="AJ301" s="1749"/>
      <c r="AK301" s="1749"/>
      <c r="AL301" s="1749"/>
      <c r="AM301" s="1749"/>
      <c r="AN301" s="1749"/>
      <c r="AO301" s="1750"/>
      <c r="AP301" s="1750"/>
      <c r="AQ301" s="1750"/>
      <c r="AR301" s="1750"/>
      <c r="AS301" s="1750"/>
      <c r="AT301" s="1750"/>
      <c r="AU301" s="1750"/>
      <c r="AV301" s="1750"/>
      <c r="AW301" s="1750"/>
      <c r="AX301" s="1837"/>
      <c r="AY301" s="1837"/>
      <c r="AZ301" s="1837"/>
      <c r="BA301" s="1837"/>
      <c r="BB301" s="1837"/>
      <c r="BC301" s="1837"/>
      <c r="BD301" s="1837"/>
      <c r="BE301" s="1837"/>
      <c r="BF301" s="1838"/>
      <c r="BG301" s="42"/>
    </row>
    <row r="302" spans="1:59" ht="9.9499999999999993" customHeight="1" x14ac:dyDescent="0.15">
      <c r="A302" s="1827"/>
      <c r="B302" s="1828"/>
      <c r="C302" s="1828"/>
      <c r="D302" s="1833"/>
      <c r="E302" s="1833"/>
      <c r="F302" s="1833"/>
      <c r="G302" s="1833"/>
      <c r="H302" s="1833"/>
      <c r="I302" s="1833"/>
      <c r="J302" s="1833"/>
      <c r="K302" s="1833"/>
      <c r="L302" s="1834"/>
      <c r="M302" s="1535"/>
      <c r="N302" s="1535"/>
      <c r="O302" s="1535"/>
      <c r="P302" s="1535"/>
      <c r="Q302" s="1535"/>
      <c r="R302" s="1535"/>
      <c r="S302" s="1535"/>
      <c r="T302" s="1535"/>
      <c r="U302" s="1535"/>
      <c r="V302" s="1535"/>
      <c r="W302" s="1535"/>
      <c r="X302" s="1535"/>
      <c r="Y302" s="1535"/>
      <c r="Z302" s="1535"/>
      <c r="AA302" s="1535"/>
      <c r="AB302" s="1535"/>
      <c r="AC302" s="1535"/>
      <c r="AD302" s="1749"/>
      <c r="AE302" s="1749"/>
      <c r="AF302" s="1749"/>
      <c r="AG302" s="1749"/>
      <c r="AH302" s="1749"/>
      <c r="AI302" s="1749"/>
      <c r="AJ302" s="1749"/>
      <c r="AK302" s="1749"/>
      <c r="AL302" s="1749"/>
      <c r="AM302" s="1749"/>
      <c r="AN302" s="1749"/>
      <c r="AO302" s="1750"/>
      <c r="AP302" s="1750"/>
      <c r="AQ302" s="1750"/>
      <c r="AR302" s="1750"/>
      <c r="AS302" s="1750"/>
      <c r="AT302" s="1750"/>
      <c r="AU302" s="1750"/>
      <c r="AV302" s="1750"/>
      <c r="AW302" s="1750"/>
      <c r="AX302" s="1734" t="s">
        <v>142</v>
      </c>
      <c r="AY302" s="1735"/>
      <c r="AZ302" s="1813" t="str">
        <f>IFERROR(ROUNDDOWN(AD299/AX299,1),"")</f>
        <v/>
      </c>
      <c r="BA302" s="1813"/>
      <c r="BB302" s="1813"/>
      <c r="BC302" s="1813"/>
      <c r="BD302" s="1732" t="s">
        <v>494</v>
      </c>
      <c r="BE302" s="1732"/>
      <c r="BF302" s="1733"/>
      <c r="BG302" s="42"/>
    </row>
    <row r="303" spans="1:59" ht="9.9499999999999993" customHeight="1" x14ac:dyDescent="0.15">
      <c r="A303" s="1824"/>
      <c r="B303" s="465"/>
      <c r="C303" s="465"/>
      <c r="D303" s="637" t="str">
        <f ca="1">IFERROR(VLOOKUP(A303,INDIRECT("機械一覧"),2,FALSE),"")</f>
        <v/>
      </c>
      <c r="E303" s="1829"/>
      <c r="F303" s="1829"/>
      <c r="G303" s="1829"/>
      <c r="H303" s="1829"/>
      <c r="I303" s="1829"/>
      <c r="J303" s="1829"/>
      <c r="K303" s="1829"/>
      <c r="L303" s="1830"/>
      <c r="M303" s="1535"/>
      <c r="N303" s="1535"/>
      <c r="O303" s="1535"/>
      <c r="P303" s="1535"/>
      <c r="Q303" s="1535"/>
      <c r="R303" s="1535"/>
      <c r="S303" s="1535"/>
      <c r="T303" s="1535"/>
      <c r="U303" s="1535"/>
      <c r="V303" s="1535"/>
      <c r="W303" s="1535"/>
      <c r="X303" s="1535"/>
      <c r="Y303" s="1535"/>
      <c r="Z303" s="1535"/>
      <c r="AA303" s="1535"/>
      <c r="AB303" s="1535"/>
      <c r="AC303" s="1535"/>
      <c r="AD303" s="1749"/>
      <c r="AE303" s="1749"/>
      <c r="AF303" s="1749"/>
      <c r="AG303" s="1749"/>
      <c r="AH303" s="1749"/>
      <c r="AI303" s="1749"/>
      <c r="AJ303" s="1749"/>
      <c r="AK303" s="1749"/>
      <c r="AL303" s="1749"/>
      <c r="AM303" s="1749"/>
      <c r="AN303" s="1749"/>
      <c r="AO303" s="1750"/>
      <c r="AP303" s="1750"/>
      <c r="AQ303" s="1750"/>
      <c r="AR303" s="1750"/>
      <c r="AS303" s="1750"/>
      <c r="AT303" s="1750"/>
      <c r="AU303" s="1750"/>
      <c r="AV303" s="1750"/>
      <c r="AW303" s="1750"/>
      <c r="AX303" s="1835"/>
      <c r="AY303" s="1835"/>
      <c r="AZ303" s="1835"/>
      <c r="BA303" s="1835"/>
      <c r="BB303" s="1835"/>
      <c r="BC303" s="1835"/>
      <c r="BD303" s="1835"/>
      <c r="BE303" s="1835"/>
      <c r="BF303" s="1836"/>
      <c r="BG303" s="42"/>
    </row>
    <row r="304" spans="1:59" ht="9.9499999999999993" customHeight="1" x14ac:dyDescent="0.15">
      <c r="A304" s="1825"/>
      <c r="B304" s="1826"/>
      <c r="C304" s="1826"/>
      <c r="D304" s="1831"/>
      <c r="E304" s="1831"/>
      <c r="F304" s="1831"/>
      <c r="G304" s="1831"/>
      <c r="H304" s="1831"/>
      <c r="I304" s="1831"/>
      <c r="J304" s="1831"/>
      <c r="K304" s="1831"/>
      <c r="L304" s="1832"/>
      <c r="M304" s="1535"/>
      <c r="N304" s="1535"/>
      <c r="O304" s="1535"/>
      <c r="P304" s="1535"/>
      <c r="Q304" s="1535"/>
      <c r="R304" s="1535"/>
      <c r="S304" s="1535"/>
      <c r="T304" s="1535"/>
      <c r="U304" s="1535"/>
      <c r="V304" s="1535"/>
      <c r="W304" s="1535"/>
      <c r="X304" s="1535"/>
      <c r="Y304" s="1535"/>
      <c r="Z304" s="1535"/>
      <c r="AA304" s="1535"/>
      <c r="AB304" s="1535"/>
      <c r="AC304" s="1535"/>
      <c r="AD304" s="1749"/>
      <c r="AE304" s="1749"/>
      <c r="AF304" s="1749"/>
      <c r="AG304" s="1749"/>
      <c r="AH304" s="1749"/>
      <c r="AI304" s="1749"/>
      <c r="AJ304" s="1749"/>
      <c r="AK304" s="1749"/>
      <c r="AL304" s="1749"/>
      <c r="AM304" s="1749"/>
      <c r="AN304" s="1749"/>
      <c r="AO304" s="1750"/>
      <c r="AP304" s="1750"/>
      <c r="AQ304" s="1750"/>
      <c r="AR304" s="1750"/>
      <c r="AS304" s="1750"/>
      <c r="AT304" s="1750"/>
      <c r="AU304" s="1750"/>
      <c r="AV304" s="1750"/>
      <c r="AW304" s="1750"/>
      <c r="AX304" s="1835"/>
      <c r="AY304" s="1835"/>
      <c r="AZ304" s="1835"/>
      <c r="BA304" s="1835"/>
      <c r="BB304" s="1835"/>
      <c r="BC304" s="1835"/>
      <c r="BD304" s="1835"/>
      <c r="BE304" s="1835"/>
      <c r="BF304" s="1836"/>
      <c r="BG304" s="42"/>
    </row>
    <row r="305" spans="1:59" ht="9.9499999999999993" customHeight="1" x14ac:dyDescent="0.15">
      <c r="A305" s="1825"/>
      <c r="B305" s="1826"/>
      <c r="C305" s="1826"/>
      <c r="D305" s="1831"/>
      <c r="E305" s="1831"/>
      <c r="F305" s="1831"/>
      <c r="G305" s="1831"/>
      <c r="H305" s="1831"/>
      <c r="I305" s="1831"/>
      <c r="J305" s="1831"/>
      <c r="K305" s="1831"/>
      <c r="L305" s="1832"/>
      <c r="M305" s="1535"/>
      <c r="N305" s="1535"/>
      <c r="O305" s="1535"/>
      <c r="P305" s="1535"/>
      <c r="Q305" s="1535"/>
      <c r="R305" s="1535"/>
      <c r="S305" s="1535"/>
      <c r="T305" s="1535"/>
      <c r="U305" s="1535"/>
      <c r="V305" s="1535"/>
      <c r="W305" s="1535"/>
      <c r="X305" s="1535"/>
      <c r="Y305" s="1535"/>
      <c r="Z305" s="1535"/>
      <c r="AA305" s="1535"/>
      <c r="AB305" s="1535"/>
      <c r="AC305" s="1535"/>
      <c r="AD305" s="1749"/>
      <c r="AE305" s="1749"/>
      <c r="AF305" s="1749"/>
      <c r="AG305" s="1749"/>
      <c r="AH305" s="1749"/>
      <c r="AI305" s="1749"/>
      <c r="AJ305" s="1749"/>
      <c r="AK305" s="1749"/>
      <c r="AL305" s="1749"/>
      <c r="AM305" s="1749"/>
      <c r="AN305" s="1749"/>
      <c r="AO305" s="1750"/>
      <c r="AP305" s="1750"/>
      <c r="AQ305" s="1750"/>
      <c r="AR305" s="1750"/>
      <c r="AS305" s="1750"/>
      <c r="AT305" s="1750"/>
      <c r="AU305" s="1750"/>
      <c r="AV305" s="1750"/>
      <c r="AW305" s="1750"/>
      <c r="AX305" s="1837"/>
      <c r="AY305" s="1837"/>
      <c r="AZ305" s="1837"/>
      <c r="BA305" s="1837"/>
      <c r="BB305" s="1837"/>
      <c r="BC305" s="1837"/>
      <c r="BD305" s="1837"/>
      <c r="BE305" s="1837"/>
      <c r="BF305" s="1838"/>
      <c r="BG305" s="42"/>
    </row>
    <row r="306" spans="1:59" ht="9.9499999999999993" customHeight="1" x14ac:dyDescent="0.15">
      <c r="A306" s="1827"/>
      <c r="B306" s="1828"/>
      <c r="C306" s="1828"/>
      <c r="D306" s="1833"/>
      <c r="E306" s="1833"/>
      <c r="F306" s="1833"/>
      <c r="G306" s="1833"/>
      <c r="H306" s="1833"/>
      <c r="I306" s="1833"/>
      <c r="J306" s="1833"/>
      <c r="K306" s="1833"/>
      <c r="L306" s="1834"/>
      <c r="M306" s="1535"/>
      <c r="N306" s="1535"/>
      <c r="O306" s="1535"/>
      <c r="P306" s="1535"/>
      <c r="Q306" s="1535"/>
      <c r="R306" s="1535"/>
      <c r="S306" s="1535"/>
      <c r="T306" s="1535"/>
      <c r="U306" s="1535"/>
      <c r="V306" s="1535"/>
      <c r="W306" s="1535"/>
      <c r="X306" s="1535"/>
      <c r="Y306" s="1535"/>
      <c r="Z306" s="1535"/>
      <c r="AA306" s="1535"/>
      <c r="AB306" s="1535"/>
      <c r="AC306" s="1535"/>
      <c r="AD306" s="1749"/>
      <c r="AE306" s="1749"/>
      <c r="AF306" s="1749"/>
      <c r="AG306" s="1749"/>
      <c r="AH306" s="1749"/>
      <c r="AI306" s="1749"/>
      <c r="AJ306" s="1749"/>
      <c r="AK306" s="1749"/>
      <c r="AL306" s="1749"/>
      <c r="AM306" s="1749"/>
      <c r="AN306" s="1749"/>
      <c r="AO306" s="1750"/>
      <c r="AP306" s="1750"/>
      <c r="AQ306" s="1750"/>
      <c r="AR306" s="1750"/>
      <c r="AS306" s="1750"/>
      <c r="AT306" s="1750"/>
      <c r="AU306" s="1750"/>
      <c r="AV306" s="1750"/>
      <c r="AW306" s="1750"/>
      <c r="AX306" s="1734" t="s">
        <v>142</v>
      </c>
      <c r="AY306" s="1735"/>
      <c r="AZ306" s="1813" t="str">
        <f>IFERROR(ROUNDDOWN(AD303/AX303,1),"")</f>
        <v/>
      </c>
      <c r="BA306" s="1813"/>
      <c r="BB306" s="1813"/>
      <c r="BC306" s="1813"/>
      <c r="BD306" s="1732" t="s">
        <v>494</v>
      </c>
      <c r="BE306" s="1732"/>
      <c r="BF306" s="1733"/>
      <c r="BG306" s="42"/>
    </row>
    <row r="307" spans="1:59" ht="9.9499999999999993" customHeight="1" x14ac:dyDescent="0.15">
      <c r="A307" s="1824"/>
      <c r="B307" s="465"/>
      <c r="C307" s="465"/>
      <c r="D307" s="637" t="str">
        <f ca="1">IFERROR(VLOOKUP(A307,INDIRECT("機械一覧"),2,FALSE),"")</f>
        <v/>
      </c>
      <c r="E307" s="1829"/>
      <c r="F307" s="1829"/>
      <c r="G307" s="1829"/>
      <c r="H307" s="1829"/>
      <c r="I307" s="1829"/>
      <c r="J307" s="1829"/>
      <c r="K307" s="1829"/>
      <c r="L307" s="1830"/>
      <c r="M307" s="1535"/>
      <c r="N307" s="1535"/>
      <c r="O307" s="1535"/>
      <c r="P307" s="1535"/>
      <c r="Q307" s="1535"/>
      <c r="R307" s="1535"/>
      <c r="S307" s="1535"/>
      <c r="T307" s="1535"/>
      <c r="U307" s="1535"/>
      <c r="V307" s="1535"/>
      <c r="W307" s="1535"/>
      <c r="X307" s="1535"/>
      <c r="Y307" s="1535"/>
      <c r="Z307" s="1535"/>
      <c r="AA307" s="1535"/>
      <c r="AB307" s="1535"/>
      <c r="AC307" s="1535"/>
      <c r="AD307" s="1749"/>
      <c r="AE307" s="1749"/>
      <c r="AF307" s="1749"/>
      <c r="AG307" s="1749"/>
      <c r="AH307" s="1749"/>
      <c r="AI307" s="1749"/>
      <c r="AJ307" s="1749"/>
      <c r="AK307" s="1749"/>
      <c r="AL307" s="1749"/>
      <c r="AM307" s="1749"/>
      <c r="AN307" s="1749"/>
      <c r="AO307" s="1750"/>
      <c r="AP307" s="1750"/>
      <c r="AQ307" s="1750"/>
      <c r="AR307" s="1750"/>
      <c r="AS307" s="1750"/>
      <c r="AT307" s="1750"/>
      <c r="AU307" s="1750"/>
      <c r="AV307" s="1750"/>
      <c r="AW307" s="1750"/>
      <c r="AX307" s="1835"/>
      <c r="AY307" s="1835"/>
      <c r="AZ307" s="1835"/>
      <c r="BA307" s="1835"/>
      <c r="BB307" s="1835"/>
      <c r="BC307" s="1835"/>
      <c r="BD307" s="1835"/>
      <c r="BE307" s="1835"/>
      <c r="BF307" s="1836"/>
      <c r="BG307" s="42"/>
    </row>
    <row r="308" spans="1:59" ht="9.9499999999999993" customHeight="1" x14ac:dyDescent="0.15">
      <c r="A308" s="1825"/>
      <c r="B308" s="1826"/>
      <c r="C308" s="1826"/>
      <c r="D308" s="1831"/>
      <c r="E308" s="1831"/>
      <c r="F308" s="1831"/>
      <c r="G308" s="1831"/>
      <c r="H308" s="1831"/>
      <c r="I308" s="1831"/>
      <c r="J308" s="1831"/>
      <c r="K308" s="1831"/>
      <c r="L308" s="1832"/>
      <c r="M308" s="1535"/>
      <c r="N308" s="1535"/>
      <c r="O308" s="1535"/>
      <c r="P308" s="1535"/>
      <c r="Q308" s="1535"/>
      <c r="R308" s="1535"/>
      <c r="S308" s="1535"/>
      <c r="T308" s="1535"/>
      <c r="U308" s="1535"/>
      <c r="V308" s="1535"/>
      <c r="W308" s="1535"/>
      <c r="X308" s="1535"/>
      <c r="Y308" s="1535"/>
      <c r="Z308" s="1535"/>
      <c r="AA308" s="1535"/>
      <c r="AB308" s="1535"/>
      <c r="AC308" s="1535"/>
      <c r="AD308" s="1749"/>
      <c r="AE308" s="1749"/>
      <c r="AF308" s="1749"/>
      <c r="AG308" s="1749"/>
      <c r="AH308" s="1749"/>
      <c r="AI308" s="1749"/>
      <c r="AJ308" s="1749"/>
      <c r="AK308" s="1749"/>
      <c r="AL308" s="1749"/>
      <c r="AM308" s="1749"/>
      <c r="AN308" s="1749"/>
      <c r="AO308" s="1750"/>
      <c r="AP308" s="1750"/>
      <c r="AQ308" s="1750"/>
      <c r="AR308" s="1750"/>
      <c r="AS308" s="1750"/>
      <c r="AT308" s="1750"/>
      <c r="AU308" s="1750"/>
      <c r="AV308" s="1750"/>
      <c r="AW308" s="1750"/>
      <c r="AX308" s="1835"/>
      <c r="AY308" s="1835"/>
      <c r="AZ308" s="1835"/>
      <c r="BA308" s="1835"/>
      <c r="BB308" s="1835"/>
      <c r="BC308" s="1835"/>
      <c r="BD308" s="1835"/>
      <c r="BE308" s="1835"/>
      <c r="BF308" s="1836"/>
      <c r="BG308" s="42"/>
    </row>
    <row r="309" spans="1:59" ht="9.9499999999999993" customHeight="1" x14ac:dyDescent="0.15">
      <c r="A309" s="1825"/>
      <c r="B309" s="1826"/>
      <c r="C309" s="1826"/>
      <c r="D309" s="1831"/>
      <c r="E309" s="1831"/>
      <c r="F309" s="1831"/>
      <c r="G309" s="1831"/>
      <c r="H309" s="1831"/>
      <c r="I309" s="1831"/>
      <c r="J309" s="1831"/>
      <c r="K309" s="1831"/>
      <c r="L309" s="1832"/>
      <c r="M309" s="1535"/>
      <c r="N309" s="1535"/>
      <c r="O309" s="1535"/>
      <c r="P309" s="1535"/>
      <c r="Q309" s="1535"/>
      <c r="R309" s="1535"/>
      <c r="S309" s="1535"/>
      <c r="T309" s="1535"/>
      <c r="U309" s="1535"/>
      <c r="V309" s="1535"/>
      <c r="W309" s="1535"/>
      <c r="X309" s="1535"/>
      <c r="Y309" s="1535"/>
      <c r="Z309" s="1535"/>
      <c r="AA309" s="1535"/>
      <c r="AB309" s="1535"/>
      <c r="AC309" s="1535"/>
      <c r="AD309" s="1749"/>
      <c r="AE309" s="1749"/>
      <c r="AF309" s="1749"/>
      <c r="AG309" s="1749"/>
      <c r="AH309" s="1749"/>
      <c r="AI309" s="1749"/>
      <c r="AJ309" s="1749"/>
      <c r="AK309" s="1749"/>
      <c r="AL309" s="1749"/>
      <c r="AM309" s="1749"/>
      <c r="AN309" s="1749"/>
      <c r="AO309" s="1750"/>
      <c r="AP309" s="1750"/>
      <c r="AQ309" s="1750"/>
      <c r="AR309" s="1750"/>
      <c r="AS309" s="1750"/>
      <c r="AT309" s="1750"/>
      <c r="AU309" s="1750"/>
      <c r="AV309" s="1750"/>
      <c r="AW309" s="1750"/>
      <c r="AX309" s="1837"/>
      <c r="AY309" s="1837"/>
      <c r="AZ309" s="1837"/>
      <c r="BA309" s="1837"/>
      <c r="BB309" s="1837"/>
      <c r="BC309" s="1837"/>
      <c r="BD309" s="1837"/>
      <c r="BE309" s="1837"/>
      <c r="BF309" s="1838"/>
      <c r="BG309" s="42"/>
    </row>
    <row r="310" spans="1:59" ht="9.9499999999999993" customHeight="1" x14ac:dyDescent="0.15">
      <c r="A310" s="1827"/>
      <c r="B310" s="1828"/>
      <c r="C310" s="1828"/>
      <c r="D310" s="1833"/>
      <c r="E310" s="1833"/>
      <c r="F310" s="1833"/>
      <c r="G310" s="1833"/>
      <c r="H310" s="1833"/>
      <c r="I310" s="1833"/>
      <c r="J310" s="1833"/>
      <c r="K310" s="1833"/>
      <c r="L310" s="1834"/>
      <c r="M310" s="1535"/>
      <c r="N310" s="1535"/>
      <c r="O310" s="1535"/>
      <c r="P310" s="1535"/>
      <c r="Q310" s="1535"/>
      <c r="R310" s="1535"/>
      <c r="S310" s="1535"/>
      <c r="T310" s="1535"/>
      <c r="U310" s="1535"/>
      <c r="V310" s="1535"/>
      <c r="W310" s="1535"/>
      <c r="X310" s="1535"/>
      <c r="Y310" s="1535"/>
      <c r="Z310" s="1535"/>
      <c r="AA310" s="1535"/>
      <c r="AB310" s="1535"/>
      <c r="AC310" s="1535"/>
      <c r="AD310" s="1749"/>
      <c r="AE310" s="1749"/>
      <c r="AF310" s="1749"/>
      <c r="AG310" s="1749"/>
      <c r="AH310" s="1749"/>
      <c r="AI310" s="1749"/>
      <c r="AJ310" s="1749"/>
      <c r="AK310" s="1749"/>
      <c r="AL310" s="1749"/>
      <c r="AM310" s="1749"/>
      <c r="AN310" s="1749"/>
      <c r="AO310" s="1750"/>
      <c r="AP310" s="1750"/>
      <c r="AQ310" s="1750"/>
      <c r="AR310" s="1750"/>
      <c r="AS310" s="1750"/>
      <c r="AT310" s="1750"/>
      <c r="AU310" s="1750"/>
      <c r="AV310" s="1750"/>
      <c r="AW310" s="1750"/>
      <c r="AX310" s="1734" t="s">
        <v>142</v>
      </c>
      <c r="AY310" s="1735"/>
      <c r="AZ310" s="1813" t="str">
        <f>IFERROR(ROUNDDOWN(AD307/AX307,1),"")</f>
        <v/>
      </c>
      <c r="BA310" s="1813"/>
      <c r="BB310" s="1813"/>
      <c r="BC310" s="1813"/>
      <c r="BD310" s="1732" t="s">
        <v>494</v>
      </c>
      <c r="BE310" s="1732"/>
      <c r="BF310" s="1733"/>
      <c r="BG310" s="42"/>
    </row>
    <row r="311" spans="1:59" ht="9.9499999999999993" customHeight="1" x14ac:dyDescent="0.15">
      <c r="A311" s="1824"/>
      <c r="B311" s="465"/>
      <c r="C311" s="465"/>
      <c r="D311" s="637" t="str">
        <f ca="1">IFERROR(VLOOKUP(A311,INDIRECT("機械一覧"),2,FALSE),"")</f>
        <v/>
      </c>
      <c r="E311" s="1829"/>
      <c r="F311" s="1829"/>
      <c r="G311" s="1829"/>
      <c r="H311" s="1829"/>
      <c r="I311" s="1829"/>
      <c r="J311" s="1829"/>
      <c r="K311" s="1829"/>
      <c r="L311" s="1830"/>
      <c r="M311" s="1535"/>
      <c r="N311" s="1535"/>
      <c r="O311" s="1535"/>
      <c r="P311" s="1535"/>
      <c r="Q311" s="1535"/>
      <c r="R311" s="1535"/>
      <c r="S311" s="1535"/>
      <c r="T311" s="1535"/>
      <c r="U311" s="1535"/>
      <c r="V311" s="1535"/>
      <c r="W311" s="1535"/>
      <c r="X311" s="1535"/>
      <c r="Y311" s="1535"/>
      <c r="Z311" s="1535"/>
      <c r="AA311" s="1535"/>
      <c r="AB311" s="1535"/>
      <c r="AC311" s="1535"/>
      <c r="AD311" s="1749"/>
      <c r="AE311" s="1749"/>
      <c r="AF311" s="1749"/>
      <c r="AG311" s="1749"/>
      <c r="AH311" s="1749"/>
      <c r="AI311" s="1749"/>
      <c r="AJ311" s="1749"/>
      <c r="AK311" s="1749"/>
      <c r="AL311" s="1749"/>
      <c r="AM311" s="1749"/>
      <c r="AN311" s="1749"/>
      <c r="AO311" s="1750"/>
      <c r="AP311" s="1750"/>
      <c r="AQ311" s="1750"/>
      <c r="AR311" s="1750"/>
      <c r="AS311" s="1750"/>
      <c r="AT311" s="1750"/>
      <c r="AU311" s="1750"/>
      <c r="AV311" s="1750"/>
      <c r="AW311" s="1750"/>
      <c r="AX311" s="1835"/>
      <c r="AY311" s="1835"/>
      <c r="AZ311" s="1835"/>
      <c r="BA311" s="1835"/>
      <c r="BB311" s="1835"/>
      <c r="BC311" s="1835"/>
      <c r="BD311" s="1835"/>
      <c r="BE311" s="1835"/>
      <c r="BF311" s="1836"/>
      <c r="BG311" s="42"/>
    </row>
    <row r="312" spans="1:59" ht="9.9499999999999993" customHeight="1" x14ac:dyDescent="0.15">
      <c r="A312" s="1825"/>
      <c r="B312" s="1826"/>
      <c r="C312" s="1826"/>
      <c r="D312" s="1831"/>
      <c r="E312" s="1831"/>
      <c r="F312" s="1831"/>
      <c r="G312" s="1831"/>
      <c r="H312" s="1831"/>
      <c r="I312" s="1831"/>
      <c r="J312" s="1831"/>
      <c r="K312" s="1831"/>
      <c r="L312" s="1832"/>
      <c r="M312" s="1535"/>
      <c r="N312" s="1535"/>
      <c r="O312" s="1535"/>
      <c r="P312" s="1535"/>
      <c r="Q312" s="1535"/>
      <c r="R312" s="1535"/>
      <c r="S312" s="1535"/>
      <c r="T312" s="1535"/>
      <c r="U312" s="1535"/>
      <c r="V312" s="1535"/>
      <c r="W312" s="1535"/>
      <c r="X312" s="1535"/>
      <c r="Y312" s="1535"/>
      <c r="Z312" s="1535"/>
      <c r="AA312" s="1535"/>
      <c r="AB312" s="1535"/>
      <c r="AC312" s="1535"/>
      <c r="AD312" s="1749"/>
      <c r="AE312" s="1749"/>
      <c r="AF312" s="1749"/>
      <c r="AG312" s="1749"/>
      <c r="AH312" s="1749"/>
      <c r="AI312" s="1749"/>
      <c r="AJ312" s="1749"/>
      <c r="AK312" s="1749"/>
      <c r="AL312" s="1749"/>
      <c r="AM312" s="1749"/>
      <c r="AN312" s="1749"/>
      <c r="AO312" s="1750"/>
      <c r="AP312" s="1750"/>
      <c r="AQ312" s="1750"/>
      <c r="AR312" s="1750"/>
      <c r="AS312" s="1750"/>
      <c r="AT312" s="1750"/>
      <c r="AU312" s="1750"/>
      <c r="AV312" s="1750"/>
      <c r="AW312" s="1750"/>
      <c r="AX312" s="1835"/>
      <c r="AY312" s="1835"/>
      <c r="AZ312" s="1835"/>
      <c r="BA312" s="1835"/>
      <c r="BB312" s="1835"/>
      <c r="BC312" s="1835"/>
      <c r="BD312" s="1835"/>
      <c r="BE312" s="1835"/>
      <c r="BF312" s="1836"/>
      <c r="BG312" s="42"/>
    </row>
    <row r="313" spans="1:59" ht="9.9499999999999993" customHeight="1" x14ac:dyDescent="0.15">
      <c r="A313" s="1825"/>
      <c r="B313" s="1826"/>
      <c r="C313" s="1826"/>
      <c r="D313" s="1831"/>
      <c r="E313" s="1831"/>
      <c r="F313" s="1831"/>
      <c r="G313" s="1831"/>
      <c r="H313" s="1831"/>
      <c r="I313" s="1831"/>
      <c r="J313" s="1831"/>
      <c r="K313" s="1831"/>
      <c r="L313" s="1832"/>
      <c r="M313" s="1535"/>
      <c r="N313" s="1535"/>
      <c r="O313" s="1535"/>
      <c r="P313" s="1535"/>
      <c r="Q313" s="1535"/>
      <c r="R313" s="1535"/>
      <c r="S313" s="1535"/>
      <c r="T313" s="1535"/>
      <c r="U313" s="1535"/>
      <c r="V313" s="1535"/>
      <c r="W313" s="1535"/>
      <c r="X313" s="1535"/>
      <c r="Y313" s="1535"/>
      <c r="Z313" s="1535"/>
      <c r="AA313" s="1535"/>
      <c r="AB313" s="1535"/>
      <c r="AC313" s="1535"/>
      <c r="AD313" s="1749"/>
      <c r="AE313" s="1749"/>
      <c r="AF313" s="1749"/>
      <c r="AG313" s="1749"/>
      <c r="AH313" s="1749"/>
      <c r="AI313" s="1749"/>
      <c r="AJ313" s="1749"/>
      <c r="AK313" s="1749"/>
      <c r="AL313" s="1749"/>
      <c r="AM313" s="1749"/>
      <c r="AN313" s="1749"/>
      <c r="AO313" s="1750"/>
      <c r="AP313" s="1750"/>
      <c r="AQ313" s="1750"/>
      <c r="AR313" s="1750"/>
      <c r="AS313" s="1750"/>
      <c r="AT313" s="1750"/>
      <c r="AU313" s="1750"/>
      <c r="AV313" s="1750"/>
      <c r="AW313" s="1750"/>
      <c r="AX313" s="1837"/>
      <c r="AY313" s="1837"/>
      <c r="AZ313" s="1837"/>
      <c r="BA313" s="1837"/>
      <c r="BB313" s="1837"/>
      <c r="BC313" s="1837"/>
      <c r="BD313" s="1837"/>
      <c r="BE313" s="1837"/>
      <c r="BF313" s="1838"/>
      <c r="BG313" s="42"/>
    </row>
    <row r="314" spans="1:59" ht="9.9499999999999993" customHeight="1" x14ac:dyDescent="0.15">
      <c r="A314" s="1827"/>
      <c r="B314" s="1828"/>
      <c r="C314" s="1828"/>
      <c r="D314" s="1833"/>
      <c r="E314" s="1833"/>
      <c r="F314" s="1833"/>
      <c r="G314" s="1833"/>
      <c r="H314" s="1833"/>
      <c r="I314" s="1833"/>
      <c r="J314" s="1833"/>
      <c r="K314" s="1833"/>
      <c r="L314" s="1834"/>
      <c r="M314" s="1535"/>
      <c r="N314" s="1535"/>
      <c r="O314" s="1535"/>
      <c r="P314" s="1535"/>
      <c r="Q314" s="1535"/>
      <c r="R314" s="1535"/>
      <c r="S314" s="1535"/>
      <c r="T314" s="1535"/>
      <c r="U314" s="1535"/>
      <c r="V314" s="1535"/>
      <c r="W314" s="1535"/>
      <c r="X314" s="1535"/>
      <c r="Y314" s="1535"/>
      <c r="Z314" s="1535"/>
      <c r="AA314" s="1535"/>
      <c r="AB314" s="1535"/>
      <c r="AC314" s="1535"/>
      <c r="AD314" s="1749"/>
      <c r="AE314" s="1749"/>
      <c r="AF314" s="1749"/>
      <c r="AG314" s="1749"/>
      <c r="AH314" s="1749"/>
      <c r="AI314" s="1749"/>
      <c r="AJ314" s="1749"/>
      <c r="AK314" s="1749"/>
      <c r="AL314" s="1749"/>
      <c r="AM314" s="1749"/>
      <c r="AN314" s="1749"/>
      <c r="AO314" s="1750"/>
      <c r="AP314" s="1750"/>
      <c r="AQ314" s="1750"/>
      <c r="AR314" s="1750"/>
      <c r="AS314" s="1750"/>
      <c r="AT314" s="1750"/>
      <c r="AU314" s="1750"/>
      <c r="AV314" s="1750"/>
      <c r="AW314" s="1750"/>
      <c r="AX314" s="1734" t="s">
        <v>142</v>
      </c>
      <c r="AY314" s="1735"/>
      <c r="AZ314" s="1813" t="str">
        <f>IFERROR(ROUNDDOWN(AD311/AX311,1),"")</f>
        <v/>
      </c>
      <c r="BA314" s="1813"/>
      <c r="BB314" s="1813"/>
      <c r="BC314" s="1813"/>
      <c r="BD314" s="1732" t="s">
        <v>494</v>
      </c>
      <c r="BE314" s="1732"/>
      <c r="BF314" s="1733"/>
      <c r="BG314" s="42"/>
    </row>
    <row r="315" spans="1:59" ht="9.9499999999999993" customHeight="1" x14ac:dyDescent="0.15">
      <c r="A315" s="1824"/>
      <c r="B315" s="465"/>
      <c r="C315" s="465"/>
      <c r="D315" s="637" t="str">
        <f ca="1">IFERROR(VLOOKUP(A315,INDIRECT("機械一覧"),2,FALSE),"")</f>
        <v/>
      </c>
      <c r="E315" s="1829"/>
      <c r="F315" s="1829"/>
      <c r="G315" s="1829"/>
      <c r="H315" s="1829"/>
      <c r="I315" s="1829"/>
      <c r="J315" s="1829"/>
      <c r="K315" s="1829"/>
      <c r="L315" s="1830"/>
      <c r="M315" s="1535"/>
      <c r="N315" s="1535"/>
      <c r="O315" s="1535"/>
      <c r="P315" s="1535"/>
      <c r="Q315" s="1535"/>
      <c r="R315" s="1535"/>
      <c r="S315" s="1535"/>
      <c r="T315" s="1535"/>
      <c r="U315" s="1535"/>
      <c r="V315" s="1535"/>
      <c r="W315" s="1535"/>
      <c r="X315" s="1535"/>
      <c r="Y315" s="1535"/>
      <c r="Z315" s="1535"/>
      <c r="AA315" s="1535"/>
      <c r="AB315" s="1535"/>
      <c r="AC315" s="1535"/>
      <c r="AD315" s="1749"/>
      <c r="AE315" s="1749"/>
      <c r="AF315" s="1749"/>
      <c r="AG315" s="1749"/>
      <c r="AH315" s="1749"/>
      <c r="AI315" s="1749"/>
      <c r="AJ315" s="1749"/>
      <c r="AK315" s="1749"/>
      <c r="AL315" s="1749"/>
      <c r="AM315" s="1749"/>
      <c r="AN315" s="1749"/>
      <c r="AO315" s="1750"/>
      <c r="AP315" s="1750"/>
      <c r="AQ315" s="1750"/>
      <c r="AR315" s="1750"/>
      <c r="AS315" s="1750"/>
      <c r="AT315" s="1750"/>
      <c r="AU315" s="1750"/>
      <c r="AV315" s="1750"/>
      <c r="AW315" s="1750"/>
      <c r="AX315" s="1835"/>
      <c r="AY315" s="1835"/>
      <c r="AZ315" s="1835"/>
      <c r="BA315" s="1835"/>
      <c r="BB315" s="1835"/>
      <c r="BC315" s="1835"/>
      <c r="BD315" s="1835"/>
      <c r="BE315" s="1835"/>
      <c r="BF315" s="1836"/>
      <c r="BG315" s="42"/>
    </row>
    <row r="316" spans="1:59" ht="9.9499999999999993" customHeight="1" x14ac:dyDescent="0.15">
      <c r="A316" s="1825"/>
      <c r="B316" s="1826"/>
      <c r="C316" s="1826"/>
      <c r="D316" s="1831"/>
      <c r="E316" s="1831"/>
      <c r="F316" s="1831"/>
      <c r="G316" s="1831"/>
      <c r="H316" s="1831"/>
      <c r="I316" s="1831"/>
      <c r="J316" s="1831"/>
      <c r="K316" s="1831"/>
      <c r="L316" s="1832"/>
      <c r="M316" s="1535"/>
      <c r="N316" s="1535"/>
      <c r="O316" s="1535"/>
      <c r="P316" s="1535"/>
      <c r="Q316" s="1535"/>
      <c r="R316" s="1535"/>
      <c r="S316" s="1535"/>
      <c r="T316" s="1535"/>
      <c r="U316" s="1535"/>
      <c r="V316" s="1535"/>
      <c r="W316" s="1535"/>
      <c r="X316" s="1535"/>
      <c r="Y316" s="1535"/>
      <c r="Z316" s="1535"/>
      <c r="AA316" s="1535"/>
      <c r="AB316" s="1535"/>
      <c r="AC316" s="1535"/>
      <c r="AD316" s="1749"/>
      <c r="AE316" s="1749"/>
      <c r="AF316" s="1749"/>
      <c r="AG316" s="1749"/>
      <c r="AH316" s="1749"/>
      <c r="AI316" s="1749"/>
      <c r="AJ316" s="1749"/>
      <c r="AK316" s="1749"/>
      <c r="AL316" s="1749"/>
      <c r="AM316" s="1749"/>
      <c r="AN316" s="1749"/>
      <c r="AO316" s="1750"/>
      <c r="AP316" s="1750"/>
      <c r="AQ316" s="1750"/>
      <c r="AR316" s="1750"/>
      <c r="AS316" s="1750"/>
      <c r="AT316" s="1750"/>
      <c r="AU316" s="1750"/>
      <c r="AV316" s="1750"/>
      <c r="AW316" s="1750"/>
      <c r="AX316" s="1835"/>
      <c r="AY316" s="1835"/>
      <c r="AZ316" s="1835"/>
      <c r="BA316" s="1835"/>
      <c r="BB316" s="1835"/>
      <c r="BC316" s="1835"/>
      <c r="BD316" s="1835"/>
      <c r="BE316" s="1835"/>
      <c r="BF316" s="1836"/>
      <c r="BG316" s="42"/>
    </row>
    <row r="317" spans="1:59" ht="9.9499999999999993" customHeight="1" x14ac:dyDescent="0.15">
      <c r="A317" s="1825"/>
      <c r="B317" s="1826"/>
      <c r="C317" s="1826"/>
      <c r="D317" s="1831"/>
      <c r="E317" s="1831"/>
      <c r="F317" s="1831"/>
      <c r="G317" s="1831"/>
      <c r="H317" s="1831"/>
      <c r="I317" s="1831"/>
      <c r="J317" s="1831"/>
      <c r="K317" s="1831"/>
      <c r="L317" s="1832"/>
      <c r="M317" s="1535"/>
      <c r="N317" s="1535"/>
      <c r="O317" s="1535"/>
      <c r="P317" s="1535"/>
      <c r="Q317" s="1535"/>
      <c r="R317" s="1535"/>
      <c r="S317" s="1535"/>
      <c r="T317" s="1535"/>
      <c r="U317" s="1535"/>
      <c r="V317" s="1535"/>
      <c r="W317" s="1535"/>
      <c r="X317" s="1535"/>
      <c r="Y317" s="1535"/>
      <c r="Z317" s="1535"/>
      <c r="AA317" s="1535"/>
      <c r="AB317" s="1535"/>
      <c r="AC317" s="1535"/>
      <c r="AD317" s="1749"/>
      <c r="AE317" s="1749"/>
      <c r="AF317" s="1749"/>
      <c r="AG317" s="1749"/>
      <c r="AH317" s="1749"/>
      <c r="AI317" s="1749"/>
      <c r="AJ317" s="1749"/>
      <c r="AK317" s="1749"/>
      <c r="AL317" s="1749"/>
      <c r="AM317" s="1749"/>
      <c r="AN317" s="1749"/>
      <c r="AO317" s="1750"/>
      <c r="AP317" s="1750"/>
      <c r="AQ317" s="1750"/>
      <c r="AR317" s="1750"/>
      <c r="AS317" s="1750"/>
      <c r="AT317" s="1750"/>
      <c r="AU317" s="1750"/>
      <c r="AV317" s="1750"/>
      <c r="AW317" s="1750"/>
      <c r="AX317" s="1837"/>
      <c r="AY317" s="1837"/>
      <c r="AZ317" s="1837"/>
      <c r="BA317" s="1837"/>
      <c r="BB317" s="1837"/>
      <c r="BC317" s="1837"/>
      <c r="BD317" s="1837"/>
      <c r="BE317" s="1837"/>
      <c r="BF317" s="1838"/>
      <c r="BG317" s="42"/>
    </row>
    <row r="318" spans="1:59" ht="9.9499999999999993" customHeight="1" x14ac:dyDescent="0.15">
      <c r="A318" s="1827"/>
      <c r="B318" s="1828"/>
      <c r="C318" s="1828"/>
      <c r="D318" s="1833"/>
      <c r="E318" s="1833"/>
      <c r="F318" s="1833"/>
      <c r="G318" s="1833"/>
      <c r="H318" s="1833"/>
      <c r="I318" s="1833"/>
      <c r="J318" s="1833"/>
      <c r="K318" s="1833"/>
      <c r="L318" s="1834"/>
      <c r="M318" s="1535"/>
      <c r="N318" s="1535"/>
      <c r="O318" s="1535"/>
      <c r="P318" s="1535"/>
      <c r="Q318" s="1535"/>
      <c r="R318" s="1535"/>
      <c r="S318" s="1535"/>
      <c r="T318" s="1535"/>
      <c r="U318" s="1535"/>
      <c r="V318" s="1535"/>
      <c r="W318" s="1535"/>
      <c r="X318" s="1535"/>
      <c r="Y318" s="1535"/>
      <c r="Z318" s="1535"/>
      <c r="AA318" s="1535"/>
      <c r="AB318" s="1535"/>
      <c r="AC318" s="1535"/>
      <c r="AD318" s="1749"/>
      <c r="AE318" s="1749"/>
      <c r="AF318" s="1749"/>
      <c r="AG318" s="1749"/>
      <c r="AH318" s="1749"/>
      <c r="AI318" s="1749"/>
      <c r="AJ318" s="1749"/>
      <c r="AK318" s="1749"/>
      <c r="AL318" s="1749"/>
      <c r="AM318" s="1749"/>
      <c r="AN318" s="1749"/>
      <c r="AO318" s="1750"/>
      <c r="AP318" s="1750"/>
      <c r="AQ318" s="1750"/>
      <c r="AR318" s="1750"/>
      <c r="AS318" s="1750"/>
      <c r="AT318" s="1750"/>
      <c r="AU318" s="1750"/>
      <c r="AV318" s="1750"/>
      <c r="AW318" s="1750"/>
      <c r="AX318" s="1734" t="s">
        <v>142</v>
      </c>
      <c r="AY318" s="1735"/>
      <c r="AZ318" s="1813" t="str">
        <f>IFERROR(ROUNDDOWN(AD315/AX315,1),"")</f>
        <v/>
      </c>
      <c r="BA318" s="1813"/>
      <c r="BB318" s="1813"/>
      <c r="BC318" s="1813"/>
      <c r="BD318" s="1732" t="s">
        <v>494</v>
      </c>
      <c r="BE318" s="1732"/>
      <c r="BF318" s="1733"/>
      <c r="BG318" s="42"/>
    </row>
    <row r="319" spans="1:59" ht="9.9499999999999993" customHeight="1" x14ac:dyDescent="0.15">
      <c r="A319" s="1824"/>
      <c r="B319" s="465"/>
      <c r="C319" s="465"/>
      <c r="D319" s="637" t="str">
        <f ca="1">IFERROR(VLOOKUP(A319,INDIRECT("機械一覧"),2,FALSE),"")</f>
        <v/>
      </c>
      <c r="E319" s="1829"/>
      <c r="F319" s="1829"/>
      <c r="G319" s="1829"/>
      <c r="H319" s="1829"/>
      <c r="I319" s="1829"/>
      <c r="J319" s="1829"/>
      <c r="K319" s="1829"/>
      <c r="L319" s="1830"/>
      <c r="M319" s="1535"/>
      <c r="N319" s="1535"/>
      <c r="O319" s="1535"/>
      <c r="P319" s="1535"/>
      <c r="Q319" s="1535"/>
      <c r="R319" s="1535"/>
      <c r="S319" s="1535"/>
      <c r="T319" s="1535"/>
      <c r="U319" s="1535"/>
      <c r="V319" s="1535"/>
      <c r="W319" s="1535"/>
      <c r="X319" s="1535"/>
      <c r="Y319" s="1535"/>
      <c r="Z319" s="1535"/>
      <c r="AA319" s="1535"/>
      <c r="AB319" s="1535"/>
      <c r="AC319" s="1535"/>
      <c r="AD319" s="1749"/>
      <c r="AE319" s="1749"/>
      <c r="AF319" s="1749"/>
      <c r="AG319" s="1749"/>
      <c r="AH319" s="1749"/>
      <c r="AI319" s="1749"/>
      <c r="AJ319" s="1749"/>
      <c r="AK319" s="1749"/>
      <c r="AL319" s="1749"/>
      <c r="AM319" s="1749"/>
      <c r="AN319" s="1749"/>
      <c r="AO319" s="1750"/>
      <c r="AP319" s="1750"/>
      <c r="AQ319" s="1750"/>
      <c r="AR319" s="1750"/>
      <c r="AS319" s="1750"/>
      <c r="AT319" s="1750"/>
      <c r="AU319" s="1750"/>
      <c r="AV319" s="1750"/>
      <c r="AW319" s="1750"/>
      <c r="AX319" s="1835"/>
      <c r="AY319" s="1835"/>
      <c r="AZ319" s="1835"/>
      <c r="BA319" s="1835"/>
      <c r="BB319" s="1835"/>
      <c r="BC319" s="1835"/>
      <c r="BD319" s="1835"/>
      <c r="BE319" s="1835"/>
      <c r="BF319" s="1836"/>
      <c r="BG319" s="42"/>
    </row>
    <row r="320" spans="1:59" ht="9.9499999999999993" customHeight="1" x14ac:dyDescent="0.15">
      <c r="A320" s="1825"/>
      <c r="B320" s="1826"/>
      <c r="C320" s="1826"/>
      <c r="D320" s="1831"/>
      <c r="E320" s="1831"/>
      <c r="F320" s="1831"/>
      <c r="G320" s="1831"/>
      <c r="H320" s="1831"/>
      <c r="I320" s="1831"/>
      <c r="J320" s="1831"/>
      <c r="K320" s="1831"/>
      <c r="L320" s="1832"/>
      <c r="M320" s="1535"/>
      <c r="N320" s="1535"/>
      <c r="O320" s="1535"/>
      <c r="P320" s="1535"/>
      <c r="Q320" s="1535"/>
      <c r="R320" s="1535"/>
      <c r="S320" s="1535"/>
      <c r="T320" s="1535"/>
      <c r="U320" s="1535"/>
      <c r="V320" s="1535"/>
      <c r="W320" s="1535"/>
      <c r="X320" s="1535"/>
      <c r="Y320" s="1535"/>
      <c r="Z320" s="1535"/>
      <c r="AA320" s="1535"/>
      <c r="AB320" s="1535"/>
      <c r="AC320" s="1535"/>
      <c r="AD320" s="1749"/>
      <c r="AE320" s="1749"/>
      <c r="AF320" s="1749"/>
      <c r="AG320" s="1749"/>
      <c r="AH320" s="1749"/>
      <c r="AI320" s="1749"/>
      <c r="AJ320" s="1749"/>
      <c r="AK320" s="1749"/>
      <c r="AL320" s="1749"/>
      <c r="AM320" s="1749"/>
      <c r="AN320" s="1749"/>
      <c r="AO320" s="1750"/>
      <c r="AP320" s="1750"/>
      <c r="AQ320" s="1750"/>
      <c r="AR320" s="1750"/>
      <c r="AS320" s="1750"/>
      <c r="AT320" s="1750"/>
      <c r="AU320" s="1750"/>
      <c r="AV320" s="1750"/>
      <c r="AW320" s="1750"/>
      <c r="AX320" s="1835"/>
      <c r="AY320" s="1835"/>
      <c r="AZ320" s="1835"/>
      <c r="BA320" s="1835"/>
      <c r="BB320" s="1835"/>
      <c r="BC320" s="1835"/>
      <c r="BD320" s="1835"/>
      <c r="BE320" s="1835"/>
      <c r="BF320" s="1836"/>
      <c r="BG320" s="42"/>
    </row>
    <row r="321" spans="1:59" ht="9.9499999999999993" customHeight="1" x14ac:dyDescent="0.15">
      <c r="A321" s="1825"/>
      <c r="B321" s="1826"/>
      <c r="C321" s="1826"/>
      <c r="D321" s="1831"/>
      <c r="E321" s="1831"/>
      <c r="F321" s="1831"/>
      <c r="G321" s="1831"/>
      <c r="H321" s="1831"/>
      <c r="I321" s="1831"/>
      <c r="J321" s="1831"/>
      <c r="K321" s="1831"/>
      <c r="L321" s="1832"/>
      <c r="M321" s="1535"/>
      <c r="N321" s="1535"/>
      <c r="O321" s="1535"/>
      <c r="P321" s="1535"/>
      <c r="Q321" s="1535"/>
      <c r="R321" s="1535"/>
      <c r="S321" s="1535"/>
      <c r="T321" s="1535"/>
      <c r="U321" s="1535"/>
      <c r="V321" s="1535"/>
      <c r="W321" s="1535"/>
      <c r="X321" s="1535"/>
      <c r="Y321" s="1535"/>
      <c r="Z321" s="1535"/>
      <c r="AA321" s="1535"/>
      <c r="AB321" s="1535"/>
      <c r="AC321" s="1535"/>
      <c r="AD321" s="1749"/>
      <c r="AE321" s="1749"/>
      <c r="AF321" s="1749"/>
      <c r="AG321" s="1749"/>
      <c r="AH321" s="1749"/>
      <c r="AI321" s="1749"/>
      <c r="AJ321" s="1749"/>
      <c r="AK321" s="1749"/>
      <c r="AL321" s="1749"/>
      <c r="AM321" s="1749"/>
      <c r="AN321" s="1749"/>
      <c r="AO321" s="1750"/>
      <c r="AP321" s="1750"/>
      <c r="AQ321" s="1750"/>
      <c r="AR321" s="1750"/>
      <c r="AS321" s="1750"/>
      <c r="AT321" s="1750"/>
      <c r="AU321" s="1750"/>
      <c r="AV321" s="1750"/>
      <c r="AW321" s="1750"/>
      <c r="AX321" s="1837"/>
      <c r="AY321" s="1837"/>
      <c r="AZ321" s="1837"/>
      <c r="BA321" s="1837"/>
      <c r="BB321" s="1837"/>
      <c r="BC321" s="1837"/>
      <c r="BD321" s="1837"/>
      <c r="BE321" s="1837"/>
      <c r="BF321" s="1838"/>
      <c r="BG321" s="42"/>
    </row>
    <row r="322" spans="1:59" ht="9.9499999999999993" customHeight="1" x14ac:dyDescent="0.15">
      <c r="A322" s="1827"/>
      <c r="B322" s="1828"/>
      <c r="C322" s="1828"/>
      <c r="D322" s="1833"/>
      <c r="E322" s="1833"/>
      <c r="F322" s="1833"/>
      <c r="G322" s="1833"/>
      <c r="H322" s="1833"/>
      <c r="I322" s="1833"/>
      <c r="J322" s="1833"/>
      <c r="K322" s="1833"/>
      <c r="L322" s="1834"/>
      <c r="M322" s="1535"/>
      <c r="N322" s="1535"/>
      <c r="O322" s="1535"/>
      <c r="P322" s="1535"/>
      <c r="Q322" s="1535"/>
      <c r="R322" s="1535"/>
      <c r="S322" s="1535"/>
      <c r="T322" s="1535"/>
      <c r="U322" s="1535"/>
      <c r="V322" s="1535"/>
      <c r="W322" s="1535"/>
      <c r="X322" s="1535"/>
      <c r="Y322" s="1535"/>
      <c r="Z322" s="1535"/>
      <c r="AA322" s="1535"/>
      <c r="AB322" s="1535"/>
      <c r="AC322" s="1535"/>
      <c r="AD322" s="1749"/>
      <c r="AE322" s="1749"/>
      <c r="AF322" s="1749"/>
      <c r="AG322" s="1749"/>
      <c r="AH322" s="1749"/>
      <c r="AI322" s="1749"/>
      <c r="AJ322" s="1749"/>
      <c r="AK322" s="1749"/>
      <c r="AL322" s="1749"/>
      <c r="AM322" s="1749"/>
      <c r="AN322" s="1749"/>
      <c r="AO322" s="1750"/>
      <c r="AP322" s="1750"/>
      <c r="AQ322" s="1750"/>
      <c r="AR322" s="1750"/>
      <c r="AS322" s="1750"/>
      <c r="AT322" s="1750"/>
      <c r="AU322" s="1750"/>
      <c r="AV322" s="1750"/>
      <c r="AW322" s="1750"/>
      <c r="AX322" s="1734" t="s">
        <v>142</v>
      </c>
      <c r="AY322" s="1735"/>
      <c r="AZ322" s="1813" t="str">
        <f>IFERROR(ROUNDDOWN(AD319/AX319,1),"")</f>
        <v/>
      </c>
      <c r="BA322" s="1813"/>
      <c r="BB322" s="1813"/>
      <c r="BC322" s="1813"/>
      <c r="BD322" s="1732" t="s">
        <v>494</v>
      </c>
      <c r="BE322" s="1732"/>
      <c r="BF322" s="1733"/>
      <c r="BG322" s="42"/>
    </row>
    <row r="323" spans="1:59" ht="9.9499999999999993" customHeight="1" x14ac:dyDescent="0.15">
      <c r="A323" s="1824"/>
      <c r="B323" s="465"/>
      <c r="C323" s="465"/>
      <c r="D323" s="637" t="str">
        <f ca="1">IFERROR(VLOOKUP(A323,INDIRECT("機械一覧"),2,FALSE),"")</f>
        <v/>
      </c>
      <c r="E323" s="1829"/>
      <c r="F323" s="1829"/>
      <c r="G323" s="1829"/>
      <c r="H323" s="1829"/>
      <c r="I323" s="1829"/>
      <c r="J323" s="1829"/>
      <c r="K323" s="1829"/>
      <c r="L323" s="1830"/>
      <c r="M323" s="1535"/>
      <c r="N323" s="1535"/>
      <c r="O323" s="1535"/>
      <c r="P323" s="1535"/>
      <c r="Q323" s="1535"/>
      <c r="R323" s="1535"/>
      <c r="S323" s="1535"/>
      <c r="T323" s="1535"/>
      <c r="U323" s="1535"/>
      <c r="V323" s="1535"/>
      <c r="W323" s="1535"/>
      <c r="X323" s="1535"/>
      <c r="Y323" s="1535"/>
      <c r="Z323" s="1535"/>
      <c r="AA323" s="1535"/>
      <c r="AB323" s="1535"/>
      <c r="AC323" s="1535"/>
      <c r="AD323" s="1749"/>
      <c r="AE323" s="1749"/>
      <c r="AF323" s="1749"/>
      <c r="AG323" s="1749"/>
      <c r="AH323" s="1749"/>
      <c r="AI323" s="1749"/>
      <c r="AJ323" s="1749"/>
      <c r="AK323" s="1749"/>
      <c r="AL323" s="1749"/>
      <c r="AM323" s="1749"/>
      <c r="AN323" s="1749"/>
      <c r="AO323" s="1750"/>
      <c r="AP323" s="1750"/>
      <c r="AQ323" s="1750"/>
      <c r="AR323" s="1750"/>
      <c r="AS323" s="1750"/>
      <c r="AT323" s="1750"/>
      <c r="AU323" s="1750"/>
      <c r="AV323" s="1750"/>
      <c r="AW323" s="1750"/>
      <c r="AX323" s="1835"/>
      <c r="AY323" s="1835"/>
      <c r="AZ323" s="1835"/>
      <c r="BA323" s="1835"/>
      <c r="BB323" s="1835"/>
      <c r="BC323" s="1835"/>
      <c r="BD323" s="1835"/>
      <c r="BE323" s="1835"/>
      <c r="BF323" s="1836"/>
      <c r="BG323" s="42"/>
    </row>
    <row r="324" spans="1:59" ht="9.9499999999999993" customHeight="1" x14ac:dyDescent="0.15">
      <c r="A324" s="1825"/>
      <c r="B324" s="1826"/>
      <c r="C324" s="1826"/>
      <c r="D324" s="1831"/>
      <c r="E324" s="1831"/>
      <c r="F324" s="1831"/>
      <c r="G324" s="1831"/>
      <c r="H324" s="1831"/>
      <c r="I324" s="1831"/>
      <c r="J324" s="1831"/>
      <c r="K324" s="1831"/>
      <c r="L324" s="1832"/>
      <c r="M324" s="1535"/>
      <c r="N324" s="1535"/>
      <c r="O324" s="1535"/>
      <c r="P324" s="1535"/>
      <c r="Q324" s="1535"/>
      <c r="R324" s="1535"/>
      <c r="S324" s="1535"/>
      <c r="T324" s="1535"/>
      <c r="U324" s="1535"/>
      <c r="V324" s="1535"/>
      <c r="W324" s="1535"/>
      <c r="X324" s="1535"/>
      <c r="Y324" s="1535"/>
      <c r="Z324" s="1535"/>
      <c r="AA324" s="1535"/>
      <c r="AB324" s="1535"/>
      <c r="AC324" s="1535"/>
      <c r="AD324" s="1749"/>
      <c r="AE324" s="1749"/>
      <c r="AF324" s="1749"/>
      <c r="AG324" s="1749"/>
      <c r="AH324" s="1749"/>
      <c r="AI324" s="1749"/>
      <c r="AJ324" s="1749"/>
      <c r="AK324" s="1749"/>
      <c r="AL324" s="1749"/>
      <c r="AM324" s="1749"/>
      <c r="AN324" s="1749"/>
      <c r="AO324" s="1750"/>
      <c r="AP324" s="1750"/>
      <c r="AQ324" s="1750"/>
      <c r="AR324" s="1750"/>
      <c r="AS324" s="1750"/>
      <c r="AT324" s="1750"/>
      <c r="AU324" s="1750"/>
      <c r="AV324" s="1750"/>
      <c r="AW324" s="1750"/>
      <c r="AX324" s="1835"/>
      <c r="AY324" s="1835"/>
      <c r="AZ324" s="1835"/>
      <c r="BA324" s="1835"/>
      <c r="BB324" s="1835"/>
      <c r="BC324" s="1835"/>
      <c r="BD324" s="1835"/>
      <c r="BE324" s="1835"/>
      <c r="BF324" s="1836"/>
      <c r="BG324" s="42"/>
    </row>
    <row r="325" spans="1:59" ht="9.9499999999999993" customHeight="1" x14ac:dyDescent="0.15">
      <c r="A325" s="1825"/>
      <c r="B325" s="1826"/>
      <c r="C325" s="1826"/>
      <c r="D325" s="1831"/>
      <c r="E325" s="1831"/>
      <c r="F325" s="1831"/>
      <c r="G325" s="1831"/>
      <c r="H325" s="1831"/>
      <c r="I325" s="1831"/>
      <c r="J325" s="1831"/>
      <c r="K325" s="1831"/>
      <c r="L325" s="1832"/>
      <c r="M325" s="1535"/>
      <c r="N325" s="1535"/>
      <c r="O325" s="1535"/>
      <c r="P325" s="1535"/>
      <c r="Q325" s="1535"/>
      <c r="R325" s="1535"/>
      <c r="S325" s="1535"/>
      <c r="T325" s="1535"/>
      <c r="U325" s="1535"/>
      <c r="V325" s="1535"/>
      <c r="W325" s="1535"/>
      <c r="X325" s="1535"/>
      <c r="Y325" s="1535"/>
      <c r="Z325" s="1535"/>
      <c r="AA325" s="1535"/>
      <c r="AB325" s="1535"/>
      <c r="AC325" s="1535"/>
      <c r="AD325" s="1749"/>
      <c r="AE325" s="1749"/>
      <c r="AF325" s="1749"/>
      <c r="AG325" s="1749"/>
      <c r="AH325" s="1749"/>
      <c r="AI325" s="1749"/>
      <c r="AJ325" s="1749"/>
      <c r="AK325" s="1749"/>
      <c r="AL325" s="1749"/>
      <c r="AM325" s="1749"/>
      <c r="AN325" s="1749"/>
      <c r="AO325" s="1750"/>
      <c r="AP325" s="1750"/>
      <c r="AQ325" s="1750"/>
      <c r="AR325" s="1750"/>
      <c r="AS325" s="1750"/>
      <c r="AT325" s="1750"/>
      <c r="AU325" s="1750"/>
      <c r="AV325" s="1750"/>
      <c r="AW325" s="1750"/>
      <c r="AX325" s="1837"/>
      <c r="AY325" s="1837"/>
      <c r="AZ325" s="1837"/>
      <c r="BA325" s="1837"/>
      <c r="BB325" s="1837"/>
      <c r="BC325" s="1837"/>
      <c r="BD325" s="1837"/>
      <c r="BE325" s="1837"/>
      <c r="BF325" s="1838"/>
      <c r="BG325" s="42"/>
    </row>
    <row r="326" spans="1:59" ht="9.9499999999999993" customHeight="1" x14ac:dyDescent="0.15">
      <c r="A326" s="1827"/>
      <c r="B326" s="1828"/>
      <c r="C326" s="1828"/>
      <c r="D326" s="1833"/>
      <c r="E326" s="1833"/>
      <c r="F326" s="1833"/>
      <c r="G326" s="1833"/>
      <c r="H326" s="1833"/>
      <c r="I326" s="1833"/>
      <c r="J326" s="1833"/>
      <c r="K326" s="1833"/>
      <c r="L326" s="1834"/>
      <c r="M326" s="1535"/>
      <c r="N326" s="1535"/>
      <c r="O326" s="1535"/>
      <c r="P326" s="1535"/>
      <c r="Q326" s="1535"/>
      <c r="R326" s="1535"/>
      <c r="S326" s="1535"/>
      <c r="T326" s="1535"/>
      <c r="U326" s="1535"/>
      <c r="V326" s="1535"/>
      <c r="W326" s="1535"/>
      <c r="X326" s="1535"/>
      <c r="Y326" s="1535"/>
      <c r="Z326" s="1535"/>
      <c r="AA326" s="1535"/>
      <c r="AB326" s="1535"/>
      <c r="AC326" s="1535"/>
      <c r="AD326" s="1749"/>
      <c r="AE326" s="1749"/>
      <c r="AF326" s="1749"/>
      <c r="AG326" s="1749"/>
      <c r="AH326" s="1749"/>
      <c r="AI326" s="1749"/>
      <c r="AJ326" s="1749"/>
      <c r="AK326" s="1749"/>
      <c r="AL326" s="1749"/>
      <c r="AM326" s="1749"/>
      <c r="AN326" s="1749"/>
      <c r="AO326" s="1750"/>
      <c r="AP326" s="1750"/>
      <c r="AQ326" s="1750"/>
      <c r="AR326" s="1750"/>
      <c r="AS326" s="1750"/>
      <c r="AT326" s="1750"/>
      <c r="AU326" s="1750"/>
      <c r="AV326" s="1750"/>
      <c r="AW326" s="1750"/>
      <c r="AX326" s="1734" t="s">
        <v>142</v>
      </c>
      <c r="AY326" s="1735"/>
      <c r="AZ326" s="1813" t="str">
        <f>IFERROR(ROUNDDOWN(AD323/AX323,1),"")</f>
        <v/>
      </c>
      <c r="BA326" s="1813"/>
      <c r="BB326" s="1813"/>
      <c r="BC326" s="1813"/>
      <c r="BD326" s="1732" t="s">
        <v>494</v>
      </c>
      <c r="BE326" s="1732"/>
      <c r="BF326" s="1733"/>
      <c r="BG326" s="42"/>
    </row>
    <row r="327" spans="1:59" ht="9.9499999999999993" customHeight="1" x14ac:dyDescent="0.15">
      <c r="A327" s="1824"/>
      <c r="B327" s="465"/>
      <c r="C327" s="465"/>
      <c r="D327" s="637" t="str">
        <f ca="1">IFERROR(VLOOKUP(A327,INDIRECT("機械一覧"),2,FALSE),"")</f>
        <v/>
      </c>
      <c r="E327" s="1829"/>
      <c r="F327" s="1829"/>
      <c r="G327" s="1829"/>
      <c r="H327" s="1829"/>
      <c r="I327" s="1829"/>
      <c r="J327" s="1829"/>
      <c r="K327" s="1829"/>
      <c r="L327" s="1830"/>
      <c r="M327" s="1535"/>
      <c r="N327" s="1535"/>
      <c r="O327" s="1535"/>
      <c r="P327" s="1535"/>
      <c r="Q327" s="1535"/>
      <c r="R327" s="1535"/>
      <c r="S327" s="1535"/>
      <c r="T327" s="1535"/>
      <c r="U327" s="1535"/>
      <c r="V327" s="1535"/>
      <c r="W327" s="1535"/>
      <c r="X327" s="1535"/>
      <c r="Y327" s="1535"/>
      <c r="Z327" s="1535"/>
      <c r="AA327" s="1535"/>
      <c r="AB327" s="1535"/>
      <c r="AC327" s="1535"/>
      <c r="AD327" s="1749"/>
      <c r="AE327" s="1749"/>
      <c r="AF327" s="1749"/>
      <c r="AG327" s="1749"/>
      <c r="AH327" s="1749"/>
      <c r="AI327" s="1749"/>
      <c r="AJ327" s="1749"/>
      <c r="AK327" s="1749"/>
      <c r="AL327" s="1749"/>
      <c r="AM327" s="1749"/>
      <c r="AN327" s="1749"/>
      <c r="AO327" s="1750"/>
      <c r="AP327" s="1750"/>
      <c r="AQ327" s="1750"/>
      <c r="AR327" s="1750"/>
      <c r="AS327" s="1750"/>
      <c r="AT327" s="1750"/>
      <c r="AU327" s="1750"/>
      <c r="AV327" s="1750"/>
      <c r="AW327" s="1750"/>
      <c r="AX327" s="1835"/>
      <c r="AY327" s="1835"/>
      <c r="AZ327" s="1835"/>
      <c r="BA327" s="1835"/>
      <c r="BB327" s="1835"/>
      <c r="BC327" s="1835"/>
      <c r="BD327" s="1835"/>
      <c r="BE327" s="1835"/>
      <c r="BF327" s="1836"/>
      <c r="BG327" s="42"/>
    </row>
    <row r="328" spans="1:59" ht="9.9499999999999993" customHeight="1" x14ac:dyDescent="0.15">
      <c r="A328" s="1825"/>
      <c r="B328" s="1826"/>
      <c r="C328" s="1826"/>
      <c r="D328" s="1831"/>
      <c r="E328" s="1831"/>
      <c r="F328" s="1831"/>
      <c r="G328" s="1831"/>
      <c r="H328" s="1831"/>
      <c r="I328" s="1831"/>
      <c r="J328" s="1831"/>
      <c r="K328" s="1831"/>
      <c r="L328" s="1832"/>
      <c r="M328" s="1535"/>
      <c r="N328" s="1535"/>
      <c r="O328" s="1535"/>
      <c r="P328" s="1535"/>
      <c r="Q328" s="1535"/>
      <c r="R328" s="1535"/>
      <c r="S328" s="1535"/>
      <c r="T328" s="1535"/>
      <c r="U328" s="1535"/>
      <c r="V328" s="1535"/>
      <c r="W328" s="1535"/>
      <c r="X328" s="1535"/>
      <c r="Y328" s="1535"/>
      <c r="Z328" s="1535"/>
      <c r="AA328" s="1535"/>
      <c r="AB328" s="1535"/>
      <c r="AC328" s="1535"/>
      <c r="AD328" s="1749"/>
      <c r="AE328" s="1749"/>
      <c r="AF328" s="1749"/>
      <c r="AG328" s="1749"/>
      <c r="AH328" s="1749"/>
      <c r="AI328" s="1749"/>
      <c r="AJ328" s="1749"/>
      <c r="AK328" s="1749"/>
      <c r="AL328" s="1749"/>
      <c r="AM328" s="1749"/>
      <c r="AN328" s="1749"/>
      <c r="AO328" s="1750"/>
      <c r="AP328" s="1750"/>
      <c r="AQ328" s="1750"/>
      <c r="AR328" s="1750"/>
      <c r="AS328" s="1750"/>
      <c r="AT328" s="1750"/>
      <c r="AU328" s="1750"/>
      <c r="AV328" s="1750"/>
      <c r="AW328" s="1750"/>
      <c r="AX328" s="1835"/>
      <c r="AY328" s="1835"/>
      <c r="AZ328" s="1835"/>
      <c r="BA328" s="1835"/>
      <c r="BB328" s="1835"/>
      <c r="BC328" s="1835"/>
      <c r="BD328" s="1835"/>
      <c r="BE328" s="1835"/>
      <c r="BF328" s="1836"/>
      <c r="BG328" s="42"/>
    </row>
    <row r="329" spans="1:59" ht="9.9499999999999993" customHeight="1" x14ac:dyDescent="0.15">
      <c r="A329" s="1825"/>
      <c r="B329" s="1826"/>
      <c r="C329" s="1826"/>
      <c r="D329" s="1831"/>
      <c r="E329" s="1831"/>
      <c r="F329" s="1831"/>
      <c r="G329" s="1831"/>
      <c r="H329" s="1831"/>
      <c r="I329" s="1831"/>
      <c r="J329" s="1831"/>
      <c r="K329" s="1831"/>
      <c r="L329" s="1832"/>
      <c r="M329" s="1535"/>
      <c r="N329" s="1535"/>
      <c r="O329" s="1535"/>
      <c r="P329" s="1535"/>
      <c r="Q329" s="1535"/>
      <c r="R329" s="1535"/>
      <c r="S329" s="1535"/>
      <c r="T329" s="1535"/>
      <c r="U329" s="1535"/>
      <c r="V329" s="1535"/>
      <c r="W329" s="1535"/>
      <c r="X329" s="1535"/>
      <c r="Y329" s="1535"/>
      <c r="Z329" s="1535"/>
      <c r="AA329" s="1535"/>
      <c r="AB329" s="1535"/>
      <c r="AC329" s="1535"/>
      <c r="AD329" s="1749"/>
      <c r="AE329" s="1749"/>
      <c r="AF329" s="1749"/>
      <c r="AG329" s="1749"/>
      <c r="AH329" s="1749"/>
      <c r="AI329" s="1749"/>
      <c r="AJ329" s="1749"/>
      <c r="AK329" s="1749"/>
      <c r="AL329" s="1749"/>
      <c r="AM329" s="1749"/>
      <c r="AN329" s="1749"/>
      <c r="AO329" s="1750"/>
      <c r="AP329" s="1750"/>
      <c r="AQ329" s="1750"/>
      <c r="AR329" s="1750"/>
      <c r="AS329" s="1750"/>
      <c r="AT329" s="1750"/>
      <c r="AU329" s="1750"/>
      <c r="AV329" s="1750"/>
      <c r="AW329" s="1750"/>
      <c r="AX329" s="1837"/>
      <c r="AY329" s="1837"/>
      <c r="AZ329" s="1837"/>
      <c r="BA329" s="1837"/>
      <c r="BB329" s="1837"/>
      <c r="BC329" s="1837"/>
      <c r="BD329" s="1837"/>
      <c r="BE329" s="1837"/>
      <c r="BF329" s="1838"/>
      <c r="BG329" s="42"/>
    </row>
    <row r="330" spans="1:59" ht="9.9499999999999993" customHeight="1" x14ac:dyDescent="0.15">
      <c r="A330" s="1827"/>
      <c r="B330" s="1828"/>
      <c r="C330" s="1828"/>
      <c r="D330" s="1833"/>
      <c r="E330" s="1833"/>
      <c r="F330" s="1833"/>
      <c r="G330" s="1833"/>
      <c r="H330" s="1833"/>
      <c r="I330" s="1833"/>
      <c r="J330" s="1833"/>
      <c r="K330" s="1833"/>
      <c r="L330" s="1834"/>
      <c r="M330" s="1535"/>
      <c r="N330" s="1535"/>
      <c r="O330" s="1535"/>
      <c r="P330" s="1535"/>
      <c r="Q330" s="1535"/>
      <c r="R330" s="1535"/>
      <c r="S330" s="1535"/>
      <c r="T330" s="1535"/>
      <c r="U330" s="1535"/>
      <c r="V330" s="1535"/>
      <c r="W330" s="1535"/>
      <c r="X330" s="1535"/>
      <c r="Y330" s="1535"/>
      <c r="Z330" s="1535"/>
      <c r="AA330" s="1535"/>
      <c r="AB330" s="1535"/>
      <c r="AC330" s="1535"/>
      <c r="AD330" s="1749"/>
      <c r="AE330" s="1749"/>
      <c r="AF330" s="1749"/>
      <c r="AG330" s="1749"/>
      <c r="AH330" s="1749"/>
      <c r="AI330" s="1749"/>
      <c r="AJ330" s="1749"/>
      <c r="AK330" s="1749"/>
      <c r="AL330" s="1749"/>
      <c r="AM330" s="1749"/>
      <c r="AN330" s="1749"/>
      <c r="AO330" s="1750"/>
      <c r="AP330" s="1750"/>
      <c r="AQ330" s="1750"/>
      <c r="AR330" s="1750"/>
      <c r="AS330" s="1750"/>
      <c r="AT330" s="1750"/>
      <c r="AU330" s="1750"/>
      <c r="AV330" s="1750"/>
      <c r="AW330" s="1750"/>
      <c r="AX330" s="1734" t="s">
        <v>142</v>
      </c>
      <c r="AY330" s="1735"/>
      <c r="AZ330" s="1813" t="str">
        <f>IFERROR(ROUNDDOWN(AD327/AX327,1),"")</f>
        <v/>
      </c>
      <c r="BA330" s="1813"/>
      <c r="BB330" s="1813"/>
      <c r="BC330" s="1813"/>
      <c r="BD330" s="1732" t="s">
        <v>494</v>
      </c>
      <c r="BE330" s="1732"/>
      <c r="BF330" s="1733"/>
      <c r="BG330" s="42"/>
    </row>
    <row r="331" spans="1:59" ht="9.9499999999999993" customHeight="1" x14ac:dyDescent="0.15">
      <c r="A331" s="1824"/>
      <c r="B331" s="465"/>
      <c r="C331" s="465"/>
      <c r="D331" s="637" t="str">
        <f ca="1">IFERROR(VLOOKUP(A331,INDIRECT("機械一覧"),2,FALSE),"")</f>
        <v/>
      </c>
      <c r="E331" s="1829"/>
      <c r="F331" s="1829"/>
      <c r="G331" s="1829"/>
      <c r="H331" s="1829"/>
      <c r="I331" s="1829"/>
      <c r="J331" s="1829"/>
      <c r="K331" s="1829"/>
      <c r="L331" s="1830"/>
      <c r="M331" s="1535"/>
      <c r="N331" s="1535"/>
      <c r="O331" s="1535"/>
      <c r="P331" s="1535"/>
      <c r="Q331" s="1535"/>
      <c r="R331" s="1535"/>
      <c r="S331" s="1535"/>
      <c r="T331" s="1535"/>
      <c r="U331" s="1535"/>
      <c r="V331" s="1535"/>
      <c r="W331" s="1535"/>
      <c r="X331" s="1535"/>
      <c r="Y331" s="1535"/>
      <c r="Z331" s="1535"/>
      <c r="AA331" s="1535"/>
      <c r="AB331" s="1535"/>
      <c r="AC331" s="1535"/>
      <c r="AD331" s="1749"/>
      <c r="AE331" s="1749"/>
      <c r="AF331" s="1749"/>
      <c r="AG331" s="1749"/>
      <c r="AH331" s="1749"/>
      <c r="AI331" s="1749"/>
      <c r="AJ331" s="1749"/>
      <c r="AK331" s="1749"/>
      <c r="AL331" s="1749"/>
      <c r="AM331" s="1749"/>
      <c r="AN331" s="1749"/>
      <c r="AO331" s="1750"/>
      <c r="AP331" s="1750"/>
      <c r="AQ331" s="1750"/>
      <c r="AR331" s="1750"/>
      <c r="AS331" s="1750"/>
      <c r="AT331" s="1750"/>
      <c r="AU331" s="1750"/>
      <c r="AV331" s="1750"/>
      <c r="AW331" s="1750"/>
      <c r="AX331" s="1835"/>
      <c r="AY331" s="1835"/>
      <c r="AZ331" s="1835"/>
      <c r="BA331" s="1835"/>
      <c r="BB331" s="1835"/>
      <c r="BC331" s="1835"/>
      <c r="BD331" s="1835"/>
      <c r="BE331" s="1835"/>
      <c r="BF331" s="1836"/>
      <c r="BG331" s="42"/>
    </row>
    <row r="332" spans="1:59" ht="9.9499999999999993" customHeight="1" x14ac:dyDescent="0.15">
      <c r="A332" s="1825"/>
      <c r="B332" s="1826"/>
      <c r="C332" s="1826"/>
      <c r="D332" s="1831"/>
      <c r="E332" s="1831"/>
      <c r="F332" s="1831"/>
      <c r="G332" s="1831"/>
      <c r="H332" s="1831"/>
      <c r="I332" s="1831"/>
      <c r="J332" s="1831"/>
      <c r="K332" s="1831"/>
      <c r="L332" s="1832"/>
      <c r="M332" s="1535"/>
      <c r="N332" s="1535"/>
      <c r="O332" s="1535"/>
      <c r="P332" s="1535"/>
      <c r="Q332" s="1535"/>
      <c r="R332" s="1535"/>
      <c r="S332" s="1535"/>
      <c r="T332" s="1535"/>
      <c r="U332" s="1535"/>
      <c r="V332" s="1535"/>
      <c r="W332" s="1535"/>
      <c r="X332" s="1535"/>
      <c r="Y332" s="1535"/>
      <c r="Z332" s="1535"/>
      <c r="AA332" s="1535"/>
      <c r="AB332" s="1535"/>
      <c r="AC332" s="1535"/>
      <c r="AD332" s="1749"/>
      <c r="AE332" s="1749"/>
      <c r="AF332" s="1749"/>
      <c r="AG332" s="1749"/>
      <c r="AH332" s="1749"/>
      <c r="AI332" s="1749"/>
      <c r="AJ332" s="1749"/>
      <c r="AK332" s="1749"/>
      <c r="AL332" s="1749"/>
      <c r="AM332" s="1749"/>
      <c r="AN332" s="1749"/>
      <c r="AO332" s="1750"/>
      <c r="AP332" s="1750"/>
      <c r="AQ332" s="1750"/>
      <c r="AR332" s="1750"/>
      <c r="AS332" s="1750"/>
      <c r="AT332" s="1750"/>
      <c r="AU332" s="1750"/>
      <c r="AV332" s="1750"/>
      <c r="AW332" s="1750"/>
      <c r="AX332" s="1835"/>
      <c r="AY332" s="1835"/>
      <c r="AZ332" s="1835"/>
      <c r="BA332" s="1835"/>
      <c r="BB332" s="1835"/>
      <c r="BC332" s="1835"/>
      <c r="BD332" s="1835"/>
      <c r="BE332" s="1835"/>
      <c r="BF332" s="1836"/>
      <c r="BG332" s="42"/>
    </row>
    <row r="333" spans="1:59" ht="9.9499999999999993" customHeight="1" x14ac:dyDescent="0.15">
      <c r="A333" s="1825"/>
      <c r="B333" s="1826"/>
      <c r="C333" s="1826"/>
      <c r="D333" s="1831"/>
      <c r="E333" s="1831"/>
      <c r="F333" s="1831"/>
      <c r="G333" s="1831"/>
      <c r="H333" s="1831"/>
      <c r="I333" s="1831"/>
      <c r="J333" s="1831"/>
      <c r="K333" s="1831"/>
      <c r="L333" s="1832"/>
      <c r="M333" s="1535"/>
      <c r="N333" s="1535"/>
      <c r="O333" s="1535"/>
      <c r="P333" s="1535"/>
      <c r="Q333" s="1535"/>
      <c r="R333" s="1535"/>
      <c r="S333" s="1535"/>
      <c r="T333" s="1535"/>
      <c r="U333" s="1535"/>
      <c r="V333" s="1535"/>
      <c r="W333" s="1535"/>
      <c r="X333" s="1535"/>
      <c r="Y333" s="1535"/>
      <c r="Z333" s="1535"/>
      <c r="AA333" s="1535"/>
      <c r="AB333" s="1535"/>
      <c r="AC333" s="1535"/>
      <c r="AD333" s="1749"/>
      <c r="AE333" s="1749"/>
      <c r="AF333" s="1749"/>
      <c r="AG333" s="1749"/>
      <c r="AH333" s="1749"/>
      <c r="AI333" s="1749"/>
      <c r="AJ333" s="1749"/>
      <c r="AK333" s="1749"/>
      <c r="AL333" s="1749"/>
      <c r="AM333" s="1749"/>
      <c r="AN333" s="1749"/>
      <c r="AO333" s="1750"/>
      <c r="AP333" s="1750"/>
      <c r="AQ333" s="1750"/>
      <c r="AR333" s="1750"/>
      <c r="AS333" s="1750"/>
      <c r="AT333" s="1750"/>
      <c r="AU333" s="1750"/>
      <c r="AV333" s="1750"/>
      <c r="AW333" s="1750"/>
      <c r="AX333" s="1837"/>
      <c r="AY333" s="1837"/>
      <c r="AZ333" s="1837"/>
      <c r="BA333" s="1837"/>
      <c r="BB333" s="1837"/>
      <c r="BC333" s="1837"/>
      <c r="BD333" s="1837"/>
      <c r="BE333" s="1837"/>
      <c r="BF333" s="1838"/>
      <c r="BG333" s="42"/>
    </row>
    <row r="334" spans="1:59" ht="9.9499999999999993" customHeight="1" x14ac:dyDescent="0.15">
      <c r="A334" s="1827"/>
      <c r="B334" s="1828"/>
      <c r="C334" s="1828"/>
      <c r="D334" s="1833"/>
      <c r="E334" s="1833"/>
      <c r="F334" s="1833"/>
      <c r="G334" s="1833"/>
      <c r="H334" s="1833"/>
      <c r="I334" s="1833"/>
      <c r="J334" s="1833"/>
      <c r="K334" s="1833"/>
      <c r="L334" s="1834"/>
      <c r="M334" s="1769"/>
      <c r="N334" s="1769"/>
      <c r="O334" s="1769"/>
      <c r="P334" s="1769"/>
      <c r="Q334" s="1769"/>
      <c r="R334" s="1769"/>
      <c r="S334" s="1769"/>
      <c r="T334" s="1769"/>
      <c r="U334" s="1769"/>
      <c r="V334" s="1769"/>
      <c r="W334" s="1769"/>
      <c r="X334" s="1769"/>
      <c r="Y334" s="1769"/>
      <c r="Z334" s="1769"/>
      <c r="AA334" s="1769"/>
      <c r="AB334" s="1769"/>
      <c r="AC334" s="1769"/>
      <c r="AD334" s="1749"/>
      <c r="AE334" s="1749"/>
      <c r="AF334" s="1749"/>
      <c r="AG334" s="1749"/>
      <c r="AH334" s="1749"/>
      <c r="AI334" s="1749"/>
      <c r="AJ334" s="1749"/>
      <c r="AK334" s="1749"/>
      <c r="AL334" s="1749"/>
      <c r="AM334" s="1749"/>
      <c r="AN334" s="1749"/>
      <c r="AO334" s="1770"/>
      <c r="AP334" s="1770"/>
      <c r="AQ334" s="1770"/>
      <c r="AR334" s="1770"/>
      <c r="AS334" s="1770"/>
      <c r="AT334" s="1770"/>
      <c r="AU334" s="1770"/>
      <c r="AV334" s="1770"/>
      <c r="AW334" s="1770"/>
      <c r="AX334" s="1734" t="s">
        <v>142</v>
      </c>
      <c r="AY334" s="1735"/>
      <c r="AZ334" s="1813" t="str">
        <f>IFERROR(ROUNDDOWN(AD331/AX331,1),"")</f>
        <v/>
      </c>
      <c r="BA334" s="1813"/>
      <c r="BB334" s="1813"/>
      <c r="BC334" s="1813"/>
      <c r="BD334" s="1732" t="s">
        <v>494</v>
      </c>
      <c r="BE334" s="1732"/>
      <c r="BF334" s="1733"/>
      <c r="BG334" s="42"/>
    </row>
    <row r="335" spans="1:59" ht="12" customHeight="1" x14ac:dyDescent="0.15">
      <c r="A335" s="1773" t="s">
        <v>279</v>
      </c>
      <c r="B335" s="1774"/>
      <c r="C335" s="1774"/>
      <c r="D335" s="1774"/>
      <c r="E335" s="1774"/>
      <c r="F335" s="1774"/>
      <c r="G335" s="1774"/>
      <c r="H335" s="1774"/>
      <c r="I335" s="1774"/>
      <c r="J335" s="1774"/>
      <c r="K335" s="1774"/>
      <c r="L335" s="1774"/>
      <c r="M335" s="1777"/>
      <c r="N335" s="1777"/>
      <c r="O335" s="1777"/>
      <c r="P335" s="1777"/>
      <c r="Q335" s="1777"/>
      <c r="R335" s="1777"/>
      <c r="S335" s="1777"/>
      <c r="T335" s="1777"/>
      <c r="U335" s="1777"/>
      <c r="V335" s="1777"/>
      <c r="W335" s="1777"/>
      <c r="X335" s="1777"/>
      <c r="Y335" s="1777"/>
      <c r="Z335" s="1777"/>
      <c r="AA335" s="1777"/>
      <c r="AB335" s="1777"/>
      <c r="AC335" s="1777"/>
      <c r="AD335" s="1780" t="str">
        <f>IF(SUM(AD271:AN334)=0," ",SUM(AD271:AN334))</f>
        <v xml:space="preserve"> </v>
      </c>
      <c r="AE335" s="1781"/>
      <c r="AF335" s="1781"/>
      <c r="AG335" s="1781"/>
      <c r="AH335" s="1781"/>
      <c r="AI335" s="1781"/>
      <c r="AJ335" s="1781"/>
      <c r="AK335" s="1781"/>
      <c r="AL335" s="1781"/>
      <c r="AM335" s="1781"/>
      <c r="AN335" s="1782"/>
      <c r="AO335" s="1777"/>
      <c r="AP335" s="1777"/>
      <c r="AQ335" s="1777"/>
      <c r="AR335" s="1777"/>
      <c r="AS335" s="1777"/>
      <c r="AT335" s="1777"/>
      <c r="AU335" s="1777"/>
      <c r="AV335" s="1777"/>
      <c r="AW335" s="1777"/>
      <c r="AX335" s="1777"/>
      <c r="AY335" s="1777"/>
      <c r="AZ335" s="1777"/>
      <c r="BA335" s="1777"/>
      <c r="BB335" s="1777"/>
      <c r="BC335" s="1777"/>
      <c r="BD335" s="1777"/>
      <c r="BE335" s="1777"/>
      <c r="BF335" s="1786"/>
      <c r="BG335" s="42"/>
    </row>
    <row r="336" spans="1:59" ht="9.9499999999999993" customHeight="1" x14ac:dyDescent="0.15">
      <c r="A336" s="1775"/>
      <c r="B336" s="1417"/>
      <c r="C336" s="1417"/>
      <c r="D336" s="1417"/>
      <c r="E336" s="1417"/>
      <c r="F336" s="1417"/>
      <c r="G336" s="1417"/>
      <c r="H336" s="1417"/>
      <c r="I336" s="1417"/>
      <c r="J336" s="1417"/>
      <c r="K336" s="1417"/>
      <c r="L336" s="1417"/>
      <c r="M336" s="1778"/>
      <c r="N336" s="1778"/>
      <c r="O336" s="1778"/>
      <c r="P336" s="1778"/>
      <c r="Q336" s="1778"/>
      <c r="R336" s="1778"/>
      <c r="S336" s="1778"/>
      <c r="T336" s="1778"/>
      <c r="U336" s="1778"/>
      <c r="V336" s="1778"/>
      <c r="W336" s="1778"/>
      <c r="X336" s="1778"/>
      <c r="Y336" s="1778"/>
      <c r="Z336" s="1778"/>
      <c r="AA336" s="1778"/>
      <c r="AB336" s="1778"/>
      <c r="AC336" s="1778"/>
      <c r="AD336" s="1783"/>
      <c r="AE336" s="1784"/>
      <c r="AF336" s="1784"/>
      <c r="AG336" s="1784"/>
      <c r="AH336" s="1784"/>
      <c r="AI336" s="1784"/>
      <c r="AJ336" s="1784"/>
      <c r="AK336" s="1784"/>
      <c r="AL336" s="1784"/>
      <c r="AM336" s="1784"/>
      <c r="AN336" s="1785"/>
      <c r="AO336" s="1778"/>
      <c r="AP336" s="1778"/>
      <c r="AQ336" s="1778"/>
      <c r="AR336" s="1778"/>
      <c r="AS336" s="1778"/>
      <c r="AT336" s="1778"/>
      <c r="AU336" s="1778"/>
      <c r="AV336" s="1778"/>
      <c r="AW336" s="1778"/>
      <c r="AX336" s="1778"/>
      <c r="AY336" s="1778"/>
      <c r="AZ336" s="1778"/>
      <c r="BA336" s="1778"/>
      <c r="BB336" s="1778"/>
      <c r="BC336" s="1778"/>
      <c r="BD336" s="1778"/>
      <c r="BE336" s="1778"/>
      <c r="BF336" s="1787"/>
      <c r="BG336" s="42"/>
    </row>
    <row r="337" spans="1:59" ht="9.9499999999999993" customHeight="1" x14ac:dyDescent="0.15">
      <c r="A337" s="1775"/>
      <c r="B337" s="1417"/>
      <c r="C337" s="1417"/>
      <c r="D337" s="1417"/>
      <c r="E337" s="1417"/>
      <c r="F337" s="1417"/>
      <c r="G337" s="1417"/>
      <c r="H337" s="1417"/>
      <c r="I337" s="1417"/>
      <c r="J337" s="1417"/>
      <c r="K337" s="1417"/>
      <c r="L337" s="1417"/>
      <c r="M337" s="1778"/>
      <c r="N337" s="1778"/>
      <c r="O337" s="1778"/>
      <c r="P337" s="1778"/>
      <c r="Q337" s="1778"/>
      <c r="R337" s="1778"/>
      <c r="S337" s="1778"/>
      <c r="T337" s="1778"/>
      <c r="U337" s="1778"/>
      <c r="V337" s="1778"/>
      <c r="W337" s="1778"/>
      <c r="X337" s="1778"/>
      <c r="Y337" s="1778"/>
      <c r="Z337" s="1778"/>
      <c r="AA337" s="1778"/>
      <c r="AB337" s="1778"/>
      <c r="AC337" s="1778"/>
      <c r="AD337" s="1789" t="str">
        <f>IF(SUM(AD335)=0," ",SUM(AD252)+SUM(AD335))</f>
        <v xml:space="preserve"> </v>
      </c>
      <c r="AE337" s="1790"/>
      <c r="AF337" s="1790"/>
      <c r="AG337" s="1790"/>
      <c r="AH337" s="1790"/>
      <c r="AI337" s="1790"/>
      <c r="AJ337" s="1790"/>
      <c r="AK337" s="1790"/>
      <c r="AL337" s="1790"/>
      <c r="AM337" s="1790"/>
      <c r="AN337" s="1791"/>
      <c r="AO337" s="1778"/>
      <c r="AP337" s="1778"/>
      <c r="AQ337" s="1778"/>
      <c r="AR337" s="1778"/>
      <c r="AS337" s="1778"/>
      <c r="AT337" s="1778"/>
      <c r="AU337" s="1778"/>
      <c r="AV337" s="1778"/>
      <c r="AW337" s="1778"/>
      <c r="AX337" s="1778"/>
      <c r="AY337" s="1778"/>
      <c r="AZ337" s="1778"/>
      <c r="BA337" s="1778"/>
      <c r="BB337" s="1778"/>
      <c r="BC337" s="1778"/>
      <c r="BD337" s="1778"/>
      <c r="BE337" s="1778"/>
      <c r="BF337" s="1787"/>
      <c r="BG337" s="42"/>
    </row>
    <row r="338" spans="1:59" ht="9.9499999999999993" customHeight="1" x14ac:dyDescent="0.15">
      <c r="A338" s="1839"/>
      <c r="B338" s="1418"/>
      <c r="C338" s="1418"/>
      <c r="D338" s="1418"/>
      <c r="E338" s="1418"/>
      <c r="F338" s="1418"/>
      <c r="G338" s="1418"/>
      <c r="H338" s="1418"/>
      <c r="I338" s="1418"/>
      <c r="J338" s="1418"/>
      <c r="K338" s="1418"/>
      <c r="L338" s="1418"/>
      <c r="M338" s="1840"/>
      <c r="N338" s="1840"/>
      <c r="O338" s="1840"/>
      <c r="P338" s="1840"/>
      <c r="Q338" s="1840"/>
      <c r="R338" s="1840"/>
      <c r="S338" s="1840"/>
      <c r="T338" s="1840"/>
      <c r="U338" s="1840"/>
      <c r="V338" s="1840"/>
      <c r="W338" s="1840"/>
      <c r="X338" s="1840"/>
      <c r="Y338" s="1840"/>
      <c r="Z338" s="1840"/>
      <c r="AA338" s="1840"/>
      <c r="AB338" s="1840"/>
      <c r="AC338" s="1840"/>
      <c r="AD338" s="1842"/>
      <c r="AE338" s="1843"/>
      <c r="AF338" s="1843"/>
      <c r="AG338" s="1843"/>
      <c r="AH338" s="1843"/>
      <c r="AI338" s="1843"/>
      <c r="AJ338" s="1843"/>
      <c r="AK338" s="1843"/>
      <c r="AL338" s="1843"/>
      <c r="AM338" s="1843"/>
      <c r="AN338" s="1844"/>
      <c r="AO338" s="1840"/>
      <c r="AP338" s="1840"/>
      <c r="AQ338" s="1840"/>
      <c r="AR338" s="1840"/>
      <c r="AS338" s="1840"/>
      <c r="AT338" s="1840"/>
      <c r="AU338" s="1840"/>
      <c r="AV338" s="1840"/>
      <c r="AW338" s="1840"/>
      <c r="AX338" s="1840"/>
      <c r="AY338" s="1840"/>
      <c r="AZ338" s="1840"/>
      <c r="BA338" s="1840"/>
      <c r="BB338" s="1840"/>
      <c r="BC338" s="1840"/>
      <c r="BD338" s="1840"/>
      <c r="BE338" s="1840"/>
      <c r="BF338" s="1841"/>
      <c r="BG338" s="42"/>
    </row>
    <row r="339" spans="1:59" ht="9.9499999999999993" customHeight="1" x14ac:dyDescent="0.15">
      <c r="A339" s="51" t="s">
        <v>266</v>
      </c>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2"/>
      <c r="AU339" s="42"/>
      <c r="AV339" s="42"/>
      <c r="AW339" s="42"/>
      <c r="AX339" s="42"/>
      <c r="AY339" s="42"/>
      <c r="AZ339" s="42"/>
      <c r="BA339" s="42"/>
      <c r="BB339" s="42"/>
      <c r="BC339" s="42"/>
      <c r="BD339" s="42"/>
      <c r="BE339" s="42"/>
      <c r="BF339" s="42"/>
      <c r="BG339" s="42"/>
    </row>
    <row r="340" spans="1:59" ht="9.9499999999999993" customHeight="1" x14ac:dyDescent="0.15">
      <c r="A340" s="51" t="s">
        <v>92</v>
      </c>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2"/>
      <c r="AU340" s="42"/>
      <c r="AV340" s="42"/>
      <c r="AW340" s="42"/>
      <c r="AX340" s="42"/>
      <c r="AY340" s="42"/>
      <c r="AZ340" s="42"/>
      <c r="BA340" s="42"/>
      <c r="BB340" s="42"/>
      <c r="BC340" s="42"/>
      <c r="BD340" s="42"/>
      <c r="BE340" s="42"/>
      <c r="BF340" s="42"/>
      <c r="BG340" s="42"/>
    </row>
    <row r="341" spans="1:59" ht="9.9499999999999993" customHeight="1" x14ac:dyDescent="0.15">
      <c r="A341" s="40" t="s">
        <v>344</v>
      </c>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2"/>
      <c r="AU341" s="42"/>
      <c r="AV341" s="42"/>
      <c r="AW341" s="42"/>
      <c r="AX341" s="42"/>
      <c r="AY341" s="42"/>
      <c r="AZ341" s="42"/>
      <c r="BA341" s="42"/>
      <c r="BB341" s="42"/>
      <c r="BC341" s="42"/>
      <c r="BD341" s="42"/>
      <c r="BE341" s="42"/>
      <c r="BF341" s="42"/>
      <c r="BG341" s="42"/>
    </row>
    <row r="342" spans="1:59" ht="9.9499999999999993" customHeight="1" x14ac:dyDescent="0.1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2"/>
      <c r="AU342" s="42"/>
      <c r="AV342" s="42"/>
      <c r="AW342" s="42"/>
      <c r="AX342" s="42"/>
      <c r="AY342" s="42"/>
      <c r="AZ342" s="42"/>
      <c r="BA342" s="42"/>
      <c r="BB342" s="42"/>
      <c r="BC342" s="42"/>
      <c r="BD342" s="42"/>
      <c r="BE342" s="42"/>
      <c r="BF342" s="42"/>
      <c r="BG342" s="42"/>
    </row>
    <row r="343" spans="1:59" ht="9.9499999999999993" customHeight="1" x14ac:dyDescent="0.1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2"/>
      <c r="AU343" s="42"/>
      <c r="AV343" s="42"/>
      <c r="AW343" s="42"/>
      <c r="AX343" s="42"/>
      <c r="AY343" s="42"/>
      <c r="AZ343" s="42"/>
      <c r="BA343" s="42"/>
      <c r="BB343" s="42"/>
      <c r="BC343" s="42"/>
      <c r="BD343" s="42"/>
      <c r="BE343" s="42"/>
      <c r="BF343" s="42"/>
      <c r="BG343" s="42"/>
    </row>
    <row r="344" spans="1:59" ht="9.9499999999999993" customHeight="1" x14ac:dyDescent="0.1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row>
    <row r="345" spans="1:59" ht="9.9499999999999993" customHeight="1" x14ac:dyDescent="0.1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row>
    <row r="346" spans="1:59" ht="9.9499999999999993" customHeight="1" x14ac:dyDescent="0.15">
      <c r="A346" s="41"/>
      <c r="B346" s="41"/>
      <c r="C346" s="41"/>
      <c r="D346" s="41"/>
      <c r="E346" s="41"/>
      <c r="F346" s="41"/>
      <c r="G346" s="41"/>
      <c r="H346" s="41"/>
      <c r="I346" s="41"/>
      <c r="J346" s="41"/>
      <c r="K346" s="41"/>
      <c r="L346" s="41"/>
      <c r="M346" s="41"/>
      <c r="N346" s="1705" t="s">
        <v>512</v>
      </c>
      <c r="O346" s="1706"/>
      <c r="P346" s="1706"/>
      <c r="Q346" s="1706"/>
      <c r="R346" s="1706"/>
      <c r="S346" s="1706"/>
      <c r="T346" s="1706"/>
      <c r="U346" s="1706"/>
      <c r="V346" s="1706"/>
      <c r="W346" s="1706"/>
      <c r="X346" s="1706"/>
      <c r="Y346" s="1706"/>
      <c r="Z346" s="1706"/>
      <c r="AA346" s="1706"/>
      <c r="AB346" s="1706"/>
      <c r="AC346" s="1706"/>
      <c r="AD346" s="1706"/>
      <c r="AE346" s="1706"/>
      <c r="AF346" s="1706"/>
      <c r="AG346" s="1706"/>
      <c r="AH346" s="1706"/>
      <c r="AI346" s="1706"/>
      <c r="AJ346" s="1706"/>
      <c r="AK346" s="1706"/>
      <c r="AL346" s="1706"/>
      <c r="AM346" s="1706"/>
      <c r="AN346" s="1706"/>
      <c r="AO346" s="1706"/>
      <c r="AP346" s="1706"/>
      <c r="AQ346" s="1706"/>
      <c r="AR346" s="1706"/>
      <c r="AS346" s="1706"/>
      <c r="AT346" s="1706"/>
      <c r="AU346" s="1706"/>
      <c r="AV346" s="42"/>
      <c r="AW346" s="42"/>
      <c r="AX346" s="42"/>
      <c r="AY346" s="42"/>
      <c r="AZ346" s="42"/>
      <c r="BA346" s="42"/>
      <c r="BB346" s="42"/>
      <c r="BC346" s="42"/>
      <c r="BD346" s="42"/>
      <c r="BE346" s="42"/>
      <c r="BF346" s="42"/>
      <c r="BG346" s="42"/>
    </row>
    <row r="347" spans="1:59" ht="9.9499999999999993" customHeight="1" x14ac:dyDescent="0.15">
      <c r="A347" s="41"/>
      <c r="B347" s="41"/>
      <c r="C347" s="41"/>
      <c r="D347" s="41"/>
      <c r="E347" s="41"/>
      <c r="F347" s="41"/>
      <c r="G347" s="41"/>
      <c r="H347" s="41"/>
      <c r="I347" s="41"/>
      <c r="J347" s="41"/>
      <c r="K347" s="41"/>
      <c r="L347" s="41"/>
      <c r="M347" s="41"/>
      <c r="N347" s="1706"/>
      <c r="O347" s="1706"/>
      <c r="P347" s="1706"/>
      <c r="Q347" s="1706"/>
      <c r="R347" s="1706"/>
      <c r="S347" s="1706"/>
      <c r="T347" s="1706"/>
      <c r="U347" s="1706"/>
      <c r="V347" s="1706"/>
      <c r="W347" s="1706"/>
      <c r="X347" s="1706"/>
      <c r="Y347" s="1706"/>
      <c r="Z347" s="1706"/>
      <c r="AA347" s="1706"/>
      <c r="AB347" s="1706"/>
      <c r="AC347" s="1706"/>
      <c r="AD347" s="1706"/>
      <c r="AE347" s="1706"/>
      <c r="AF347" s="1706"/>
      <c r="AG347" s="1706"/>
      <c r="AH347" s="1706"/>
      <c r="AI347" s="1706"/>
      <c r="AJ347" s="1706"/>
      <c r="AK347" s="1706"/>
      <c r="AL347" s="1706"/>
      <c r="AM347" s="1706"/>
      <c r="AN347" s="1706"/>
      <c r="AO347" s="1706"/>
      <c r="AP347" s="1706"/>
      <c r="AQ347" s="1706"/>
      <c r="AR347" s="1706"/>
      <c r="AS347" s="1706"/>
      <c r="AT347" s="1706"/>
      <c r="AU347" s="1706"/>
      <c r="AV347" s="42"/>
      <c r="AW347" s="42"/>
      <c r="AX347" s="42"/>
      <c r="AY347" s="42"/>
      <c r="AZ347" s="42"/>
      <c r="BA347" s="42"/>
      <c r="BB347" s="42"/>
      <c r="BC347" s="42"/>
      <c r="BD347" s="42"/>
      <c r="BE347" s="42"/>
      <c r="BF347" s="42"/>
      <c r="BG347" s="42"/>
    </row>
    <row r="348" spans="1:59" ht="9.9499999999999993" customHeight="1" x14ac:dyDescent="0.1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c r="AT348" s="42"/>
      <c r="AU348" s="42"/>
      <c r="AV348" s="42"/>
      <c r="AW348" s="42"/>
      <c r="AX348" s="42"/>
      <c r="AY348" s="42"/>
      <c r="AZ348" s="42"/>
      <c r="BA348" s="42"/>
      <c r="BB348" s="42"/>
      <c r="BC348" s="214" t="s">
        <v>419</v>
      </c>
      <c r="BD348" s="42"/>
      <c r="BE348" s="42"/>
      <c r="BF348" s="42"/>
      <c r="BG348" s="42"/>
    </row>
    <row r="349" spans="1:59" ht="9.9499999999999993" customHeight="1" x14ac:dyDescent="0.15">
      <c r="A349" s="1814" t="s">
        <v>513</v>
      </c>
      <c r="B349" s="1815"/>
      <c r="C349" s="1815"/>
      <c r="D349" s="1815"/>
      <c r="E349" s="1815"/>
      <c r="F349" s="1815"/>
      <c r="G349" s="1815"/>
      <c r="H349" s="1815"/>
      <c r="I349" s="1815"/>
      <c r="J349" s="1815"/>
      <c r="K349" s="1815"/>
      <c r="L349" s="918"/>
      <c r="M349" s="918"/>
      <c r="N349" s="918"/>
      <c r="O349" s="885">
        <f>IF(ISBLANK('報告書(１葉)'!AH11)," ",'報告書(１葉)'!AH11)</f>
        <v>0</v>
      </c>
      <c r="P349" s="1711"/>
      <c r="Q349" s="1711"/>
      <c r="R349" s="1711"/>
      <c r="S349" s="1711"/>
      <c r="T349" s="1711"/>
      <c r="U349" s="1711"/>
      <c r="V349" s="1711"/>
      <c r="W349" s="1711"/>
      <c r="X349" s="1711"/>
      <c r="Y349" s="1711"/>
      <c r="Z349" s="1711"/>
      <c r="AA349" s="1711"/>
      <c r="AB349" s="1711"/>
      <c r="AC349" s="1711"/>
      <c r="AD349" s="1711"/>
      <c r="AE349" s="1711"/>
      <c r="AF349" s="1711"/>
      <c r="AG349" s="1711"/>
      <c r="AH349" s="1711"/>
      <c r="AI349" s="1711"/>
      <c r="AJ349" s="1711"/>
      <c r="AK349" s="1711"/>
      <c r="AL349" s="1711"/>
      <c r="AM349" s="1711"/>
      <c r="AN349" s="1711"/>
      <c r="AO349" s="1711"/>
      <c r="AP349" s="1711"/>
      <c r="AQ349" s="1711"/>
      <c r="AR349" s="1711"/>
      <c r="AS349" s="1711"/>
      <c r="AT349" s="1711"/>
      <c r="AU349" s="1711"/>
      <c r="AV349" s="1711"/>
      <c r="AW349" s="1711"/>
      <c r="AX349" s="1711"/>
      <c r="AY349" s="1711"/>
      <c r="AZ349" s="1711"/>
      <c r="BA349" s="1711"/>
      <c r="BB349" s="1711"/>
      <c r="BC349" s="1711"/>
      <c r="BD349" s="1711"/>
      <c r="BE349" s="1711"/>
      <c r="BF349" s="1712"/>
      <c r="BG349" s="42"/>
    </row>
    <row r="350" spans="1:59" ht="9.9499999999999993" customHeight="1" x14ac:dyDescent="0.15">
      <c r="A350" s="1816"/>
      <c r="B350" s="1817"/>
      <c r="C350" s="1817"/>
      <c r="D350" s="1817"/>
      <c r="E350" s="1817"/>
      <c r="F350" s="1817"/>
      <c r="G350" s="1817"/>
      <c r="H350" s="1817"/>
      <c r="I350" s="1817"/>
      <c r="J350" s="1817"/>
      <c r="K350" s="1817"/>
      <c r="L350" s="1818"/>
      <c r="M350" s="1818"/>
      <c r="N350" s="1818"/>
      <c r="O350" s="888"/>
      <c r="P350" s="1714"/>
      <c r="Q350" s="1714"/>
      <c r="R350" s="1714"/>
      <c r="S350" s="1714"/>
      <c r="T350" s="1714"/>
      <c r="U350" s="1714"/>
      <c r="V350" s="1714"/>
      <c r="W350" s="1714"/>
      <c r="X350" s="1714"/>
      <c r="Y350" s="1714"/>
      <c r="Z350" s="1714"/>
      <c r="AA350" s="1714"/>
      <c r="AB350" s="1714"/>
      <c r="AC350" s="1714"/>
      <c r="AD350" s="1714"/>
      <c r="AE350" s="1714"/>
      <c r="AF350" s="1714"/>
      <c r="AG350" s="1714"/>
      <c r="AH350" s="1714"/>
      <c r="AI350" s="1714"/>
      <c r="AJ350" s="1714"/>
      <c r="AK350" s="1714"/>
      <c r="AL350" s="1714"/>
      <c r="AM350" s="1714"/>
      <c r="AN350" s="1714"/>
      <c r="AO350" s="1714"/>
      <c r="AP350" s="1714"/>
      <c r="AQ350" s="1714"/>
      <c r="AR350" s="1714"/>
      <c r="AS350" s="1714"/>
      <c r="AT350" s="1714"/>
      <c r="AU350" s="1714"/>
      <c r="AV350" s="1714"/>
      <c r="AW350" s="1714"/>
      <c r="AX350" s="1714"/>
      <c r="AY350" s="1714"/>
      <c r="AZ350" s="1714"/>
      <c r="BA350" s="1714"/>
      <c r="BB350" s="1714"/>
      <c r="BC350" s="1714"/>
      <c r="BD350" s="1714"/>
      <c r="BE350" s="1714"/>
      <c r="BF350" s="1715"/>
      <c r="BG350" s="42"/>
    </row>
    <row r="351" spans="1:59" ht="9.9499999999999993" customHeight="1" x14ac:dyDescent="0.15">
      <c r="A351" s="1816"/>
      <c r="B351" s="1817"/>
      <c r="C351" s="1817"/>
      <c r="D351" s="1817"/>
      <c r="E351" s="1817"/>
      <c r="F351" s="1817"/>
      <c r="G351" s="1817"/>
      <c r="H351" s="1817"/>
      <c r="I351" s="1817"/>
      <c r="J351" s="1817"/>
      <c r="K351" s="1817"/>
      <c r="L351" s="1818"/>
      <c r="M351" s="1818"/>
      <c r="N351" s="1818"/>
      <c r="O351" s="1713"/>
      <c r="P351" s="1714"/>
      <c r="Q351" s="1714"/>
      <c r="R351" s="1714"/>
      <c r="S351" s="1714"/>
      <c r="T351" s="1714"/>
      <c r="U351" s="1714"/>
      <c r="V351" s="1714"/>
      <c r="W351" s="1714"/>
      <c r="X351" s="1714"/>
      <c r="Y351" s="1714"/>
      <c r="Z351" s="1714"/>
      <c r="AA351" s="1714"/>
      <c r="AB351" s="1714"/>
      <c r="AC351" s="1714"/>
      <c r="AD351" s="1714"/>
      <c r="AE351" s="1714"/>
      <c r="AF351" s="1714"/>
      <c r="AG351" s="1714"/>
      <c r="AH351" s="1714"/>
      <c r="AI351" s="1714"/>
      <c r="AJ351" s="1714"/>
      <c r="AK351" s="1714"/>
      <c r="AL351" s="1714"/>
      <c r="AM351" s="1714"/>
      <c r="AN351" s="1714"/>
      <c r="AO351" s="1714"/>
      <c r="AP351" s="1714"/>
      <c r="AQ351" s="1714"/>
      <c r="AR351" s="1714"/>
      <c r="AS351" s="1714"/>
      <c r="AT351" s="1714"/>
      <c r="AU351" s="1714"/>
      <c r="AV351" s="1714"/>
      <c r="AW351" s="1714"/>
      <c r="AX351" s="1714"/>
      <c r="AY351" s="1714"/>
      <c r="AZ351" s="1714"/>
      <c r="BA351" s="1714"/>
      <c r="BB351" s="1714"/>
      <c r="BC351" s="1714"/>
      <c r="BD351" s="1714"/>
      <c r="BE351" s="1714"/>
      <c r="BF351" s="1715"/>
      <c r="BG351" s="42"/>
    </row>
    <row r="352" spans="1:59" ht="9.9499999999999993" customHeight="1" x14ac:dyDescent="0.15">
      <c r="A352" s="1819"/>
      <c r="B352" s="1820"/>
      <c r="C352" s="1820"/>
      <c r="D352" s="1820"/>
      <c r="E352" s="1820"/>
      <c r="F352" s="1820"/>
      <c r="G352" s="1820"/>
      <c r="H352" s="1820"/>
      <c r="I352" s="1820"/>
      <c r="J352" s="1820"/>
      <c r="K352" s="1820"/>
      <c r="L352" s="920"/>
      <c r="M352" s="920"/>
      <c r="N352" s="920"/>
      <c r="O352" s="1716"/>
      <c r="P352" s="1717"/>
      <c r="Q352" s="1717"/>
      <c r="R352" s="1717"/>
      <c r="S352" s="1717"/>
      <c r="T352" s="1717"/>
      <c r="U352" s="1717"/>
      <c r="V352" s="1717"/>
      <c r="W352" s="1717"/>
      <c r="X352" s="1717"/>
      <c r="Y352" s="1717"/>
      <c r="Z352" s="1717"/>
      <c r="AA352" s="1717"/>
      <c r="AB352" s="1717"/>
      <c r="AC352" s="1717"/>
      <c r="AD352" s="1717"/>
      <c r="AE352" s="1717"/>
      <c r="AF352" s="1717"/>
      <c r="AG352" s="1717"/>
      <c r="AH352" s="1717"/>
      <c r="AI352" s="1717"/>
      <c r="AJ352" s="1717"/>
      <c r="AK352" s="1717"/>
      <c r="AL352" s="1717"/>
      <c r="AM352" s="1717"/>
      <c r="AN352" s="1717"/>
      <c r="AO352" s="1717"/>
      <c r="AP352" s="1717"/>
      <c r="AQ352" s="1717"/>
      <c r="AR352" s="1717"/>
      <c r="AS352" s="1717"/>
      <c r="AT352" s="1717"/>
      <c r="AU352" s="1717"/>
      <c r="AV352" s="1717"/>
      <c r="AW352" s="1717"/>
      <c r="AX352" s="1717"/>
      <c r="AY352" s="1717"/>
      <c r="AZ352" s="1717"/>
      <c r="BA352" s="1717"/>
      <c r="BB352" s="1717"/>
      <c r="BC352" s="1717"/>
      <c r="BD352" s="1717"/>
      <c r="BE352" s="1717"/>
      <c r="BF352" s="1718"/>
      <c r="BG352" s="42"/>
    </row>
    <row r="353" spans="1:59" ht="9.9499999999999993" customHeight="1" x14ac:dyDescent="0.15">
      <c r="A353" s="1819" t="s">
        <v>488</v>
      </c>
      <c r="B353" s="1820"/>
      <c r="C353" s="1820"/>
      <c r="D353" s="1820"/>
      <c r="E353" s="1820"/>
      <c r="F353" s="1820"/>
      <c r="G353" s="1820"/>
      <c r="H353" s="1820"/>
      <c r="I353" s="1820"/>
      <c r="J353" s="1820"/>
      <c r="K353" s="1820"/>
      <c r="L353" s="1820"/>
      <c r="M353" s="1820" t="s">
        <v>515</v>
      </c>
      <c r="N353" s="1820"/>
      <c r="O353" s="1820"/>
      <c r="P353" s="1820"/>
      <c r="Q353" s="1820"/>
      <c r="R353" s="1820"/>
      <c r="S353" s="1820"/>
      <c r="T353" s="1820"/>
      <c r="U353" s="1820"/>
      <c r="V353" s="1820"/>
      <c r="W353" s="1820"/>
      <c r="X353" s="1821"/>
      <c r="Y353" s="1821"/>
      <c r="Z353" s="1821"/>
      <c r="AA353" s="1821"/>
      <c r="AB353" s="1821"/>
      <c r="AC353" s="1821"/>
      <c r="AD353" s="1822" t="s">
        <v>491</v>
      </c>
      <c r="AE353" s="1822"/>
      <c r="AF353" s="1822"/>
      <c r="AG353" s="1822"/>
      <c r="AH353" s="1822"/>
      <c r="AI353" s="1822"/>
      <c r="AJ353" s="1822"/>
      <c r="AK353" s="1822"/>
      <c r="AL353" s="1822"/>
      <c r="AM353" s="1822"/>
      <c r="AN353" s="1822"/>
      <c r="AO353" s="1820" t="s">
        <v>492</v>
      </c>
      <c r="AP353" s="1820"/>
      <c r="AQ353" s="1820"/>
      <c r="AR353" s="1820"/>
      <c r="AS353" s="1820"/>
      <c r="AT353" s="1820"/>
      <c r="AU353" s="1820"/>
      <c r="AV353" s="1820"/>
      <c r="AW353" s="1820"/>
      <c r="AX353" s="1820" t="s">
        <v>493</v>
      </c>
      <c r="AY353" s="1821"/>
      <c r="AZ353" s="1821"/>
      <c r="BA353" s="1821"/>
      <c r="BB353" s="1821"/>
      <c r="BC353" s="1821"/>
      <c r="BD353" s="1821"/>
      <c r="BE353" s="1821"/>
      <c r="BF353" s="1823"/>
      <c r="BG353" s="42"/>
    </row>
    <row r="354" spans="1:59" ht="9.9499999999999993" customHeight="1" x14ac:dyDescent="0.15">
      <c r="A354" s="475"/>
      <c r="B354" s="476"/>
      <c r="C354" s="476"/>
      <c r="D354" s="476"/>
      <c r="E354" s="476"/>
      <c r="F354" s="476"/>
      <c r="G354" s="476"/>
      <c r="H354" s="476"/>
      <c r="I354" s="476"/>
      <c r="J354" s="476"/>
      <c r="K354" s="476"/>
      <c r="L354" s="476"/>
      <c r="M354" s="476"/>
      <c r="N354" s="476"/>
      <c r="O354" s="476"/>
      <c r="P354" s="476"/>
      <c r="Q354" s="476"/>
      <c r="R354" s="476"/>
      <c r="S354" s="476"/>
      <c r="T354" s="476"/>
      <c r="U354" s="476"/>
      <c r="V354" s="476"/>
      <c r="W354" s="476"/>
      <c r="X354" s="1762"/>
      <c r="Y354" s="1762"/>
      <c r="Z354" s="1762"/>
      <c r="AA354" s="1762"/>
      <c r="AB354" s="1762"/>
      <c r="AC354" s="1762"/>
      <c r="AD354" s="1764"/>
      <c r="AE354" s="1764"/>
      <c r="AF354" s="1764"/>
      <c r="AG354" s="1764"/>
      <c r="AH354" s="1764"/>
      <c r="AI354" s="1764"/>
      <c r="AJ354" s="1764"/>
      <c r="AK354" s="1764"/>
      <c r="AL354" s="1764"/>
      <c r="AM354" s="1764"/>
      <c r="AN354" s="1764"/>
      <c r="AO354" s="476"/>
      <c r="AP354" s="476"/>
      <c r="AQ354" s="476"/>
      <c r="AR354" s="476"/>
      <c r="AS354" s="476"/>
      <c r="AT354" s="476"/>
      <c r="AU354" s="476"/>
      <c r="AV354" s="476"/>
      <c r="AW354" s="476"/>
      <c r="AX354" s="1762"/>
      <c r="AY354" s="1762"/>
      <c r="AZ354" s="1762"/>
      <c r="BA354" s="1762"/>
      <c r="BB354" s="1762"/>
      <c r="BC354" s="1762"/>
      <c r="BD354" s="1762"/>
      <c r="BE354" s="1762"/>
      <c r="BF354" s="1766"/>
      <c r="BG354" s="42"/>
    </row>
    <row r="355" spans="1:59" ht="9.9499999999999993" customHeight="1" x14ac:dyDescent="0.15">
      <c r="A355" s="475"/>
      <c r="B355" s="476"/>
      <c r="C355" s="476"/>
      <c r="D355" s="476"/>
      <c r="E355" s="476"/>
      <c r="F355" s="476"/>
      <c r="G355" s="476"/>
      <c r="H355" s="476"/>
      <c r="I355" s="476"/>
      <c r="J355" s="476"/>
      <c r="K355" s="476"/>
      <c r="L355" s="476"/>
      <c r="M355" s="476"/>
      <c r="N355" s="476"/>
      <c r="O355" s="476"/>
      <c r="P355" s="476"/>
      <c r="Q355" s="476"/>
      <c r="R355" s="476"/>
      <c r="S355" s="476"/>
      <c r="T355" s="476"/>
      <c r="U355" s="476"/>
      <c r="V355" s="476"/>
      <c r="W355" s="476"/>
      <c r="X355" s="1762"/>
      <c r="Y355" s="1762"/>
      <c r="Z355" s="1762"/>
      <c r="AA355" s="1762"/>
      <c r="AB355" s="1762"/>
      <c r="AC355" s="1762"/>
      <c r="AD355" s="1764"/>
      <c r="AE355" s="1764"/>
      <c r="AF355" s="1764"/>
      <c r="AG355" s="1764"/>
      <c r="AH355" s="1764"/>
      <c r="AI355" s="1764"/>
      <c r="AJ355" s="1764"/>
      <c r="AK355" s="1764"/>
      <c r="AL355" s="1764"/>
      <c r="AM355" s="1764"/>
      <c r="AN355" s="1764"/>
      <c r="AO355" s="476"/>
      <c r="AP355" s="476"/>
      <c r="AQ355" s="476"/>
      <c r="AR355" s="476"/>
      <c r="AS355" s="476"/>
      <c r="AT355" s="476"/>
      <c r="AU355" s="476"/>
      <c r="AV355" s="476"/>
      <c r="AW355" s="476"/>
      <c r="AX355" s="1762"/>
      <c r="AY355" s="1762"/>
      <c r="AZ355" s="1762"/>
      <c r="BA355" s="1762"/>
      <c r="BB355" s="1762"/>
      <c r="BC355" s="1762"/>
      <c r="BD355" s="1762"/>
      <c r="BE355" s="1762"/>
      <c r="BF355" s="1766"/>
      <c r="BG355" s="42"/>
    </row>
    <row r="356" spans="1:59" ht="9.9499999999999993" customHeight="1" x14ac:dyDescent="0.15">
      <c r="A356" s="1824"/>
      <c r="B356" s="465"/>
      <c r="C356" s="465"/>
      <c r="D356" s="637" t="str">
        <f ca="1">IFERROR(VLOOKUP(A356,INDIRECT("機械一覧"),2,FALSE),"")</f>
        <v/>
      </c>
      <c r="E356" s="1829"/>
      <c r="F356" s="1829"/>
      <c r="G356" s="1829"/>
      <c r="H356" s="1829"/>
      <c r="I356" s="1829"/>
      <c r="J356" s="1829"/>
      <c r="K356" s="1829"/>
      <c r="L356" s="1830"/>
      <c r="M356" s="1535"/>
      <c r="N356" s="1535"/>
      <c r="O356" s="1535"/>
      <c r="P356" s="1535"/>
      <c r="Q356" s="1535"/>
      <c r="R356" s="1535"/>
      <c r="S356" s="1535"/>
      <c r="T356" s="1535"/>
      <c r="U356" s="1535"/>
      <c r="V356" s="1535"/>
      <c r="W356" s="1535"/>
      <c r="X356" s="1535"/>
      <c r="Y356" s="1535"/>
      <c r="Z356" s="1535"/>
      <c r="AA356" s="1535"/>
      <c r="AB356" s="1535"/>
      <c r="AC356" s="1535"/>
      <c r="AD356" s="1749"/>
      <c r="AE356" s="1749"/>
      <c r="AF356" s="1749"/>
      <c r="AG356" s="1749"/>
      <c r="AH356" s="1749"/>
      <c r="AI356" s="1749"/>
      <c r="AJ356" s="1749"/>
      <c r="AK356" s="1749"/>
      <c r="AL356" s="1749"/>
      <c r="AM356" s="1749"/>
      <c r="AN356" s="1749"/>
      <c r="AO356" s="1750"/>
      <c r="AP356" s="1750"/>
      <c r="AQ356" s="1750"/>
      <c r="AR356" s="1750"/>
      <c r="AS356" s="1750"/>
      <c r="AT356" s="1750"/>
      <c r="AU356" s="1750"/>
      <c r="AV356" s="1750"/>
      <c r="AW356" s="1750"/>
      <c r="AX356" s="1835"/>
      <c r="AY356" s="1835"/>
      <c r="AZ356" s="1835"/>
      <c r="BA356" s="1835"/>
      <c r="BB356" s="1835"/>
      <c r="BC356" s="1835"/>
      <c r="BD356" s="1835"/>
      <c r="BE356" s="1835"/>
      <c r="BF356" s="1836"/>
      <c r="BG356" s="42"/>
    </row>
    <row r="357" spans="1:59" ht="9.9499999999999993" customHeight="1" x14ac:dyDescent="0.15">
      <c r="A357" s="1825"/>
      <c r="B357" s="1826"/>
      <c r="C357" s="1826"/>
      <c r="D357" s="1831"/>
      <c r="E357" s="1831"/>
      <c r="F357" s="1831"/>
      <c r="G357" s="1831"/>
      <c r="H357" s="1831"/>
      <c r="I357" s="1831"/>
      <c r="J357" s="1831"/>
      <c r="K357" s="1831"/>
      <c r="L357" s="1832"/>
      <c r="M357" s="1535"/>
      <c r="N357" s="1535"/>
      <c r="O357" s="1535"/>
      <c r="P357" s="1535"/>
      <c r="Q357" s="1535"/>
      <c r="R357" s="1535"/>
      <c r="S357" s="1535"/>
      <c r="T357" s="1535"/>
      <c r="U357" s="1535"/>
      <c r="V357" s="1535"/>
      <c r="W357" s="1535"/>
      <c r="X357" s="1535"/>
      <c r="Y357" s="1535"/>
      <c r="Z357" s="1535"/>
      <c r="AA357" s="1535"/>
      <c r="AB357" s="1535"/>
      <c r="AC357" s="1535"/>
      <c r="AD357" s="1749"/>
      <c r="AE357" s="1749"/>
      <c r="AF357" s="1749"/>
      <c r="AG357" s="1749"/>
      <c r="AH357" s="1749"/>
      <c r="AI357" s="1749"/>
      <c r="AJ357" s="1749"/>
      <c r="AK357" s="1749"/>
      <c r="AL357" s="1749"/>
      <c r="AM357" s="1749"/>
      <c r="AN357" s="1749"/>
      <c r="AO357" s="1750"/>
      <c r="AP357" s="1750"/>
      <c r="AQ357" s="1750"/>
      <c r="AR357" s="1750"/>
      <c r="AS357" s="1750"/>
      <c r="AT357" s="1750"/>
      <c r="AU357" s="1750"/>
      <c r="AV357" s="1750"/>
      <c r="AW357" s="1750"/>
      <c r="AX357" s="1835"/>
      <c r="AY357" s="1835"/>
      <c r="AZ357" s="1835"/>
      <c r="BA357" s="1835"/>
      <c r="BB357" s="1835"/>
      <c r="BC357" s="1835"/>
      <c r="BD357" s="1835"/>
      <c r="BE357" s="1835"/>
      <c r="BF357" s="1836"/>
      <c r="BG357" s="42"/>
    </row>
    <row r="358" spans="1:59" ht="9.9499999999999993" customHeight="1" x14ac:dyDescent="0.15">
      <c r="A358" s="1825"/>
      <c r="B358" s="1826"/>
      <c r="C358" s="1826"/>
      <c r="D358" s="1831"/>
      <c r="E358" s="1831"/>
      <c r="F358" s="1831"/>
      <c r="G358" s="1831"/>
      <c r="H358" s="1831"/>
      <c r="I358" s="1831"/>
      <c r="J358" s="1831"/>
      <c r="K358" s="1831"/>
      <c r="L358" s="1832"/>
      <c r="M358" s="1535"/>
      <c r="N358" s="1535"/>
      <c r="O358" s="1535"/>
      <c r="P358" s="1535"/>
      <c r="Q358" s="1535"/>
      <c r="R358" s="1535"/>
      <c r="S358" s="1535"/>
      <c r="T358" s="1535"/>
      <c r="U358" s="1535"/>
      <c r="V358" s="1535"/>
      <c r="W358" s="1535"/>
      <c r="X358" s="1535"/>
      <c r="Y358" s="1535"/>
      <c r="Z358" s="1535"/>
      <c r="AA358" s="1535"/>
      <c r="AB358" s="1535"/>
      <c r="AC358" s="1535"/>
      <c r="AD358" s="1749"/>
      <c r="AE358" s="1749"/>
      <c r="AF358" s="1749"/>
      <c r="AG358" s="1749"/>
      <c r="AH358" s="1749"/>
      <c r="AI358" s="1749"/>
      <c r="AJ358" s="1749"/>
      <c r="AK358" s="1749"/>
      <c r="AL358" s="1749"/>
      <c r="AM358" s="1749"/>
      <c r="AN358" s="1749"/>
      <c r="AO358" s="1750"/>
      <c r="AP358" s="1750"/>
      <c r="AQ358" s="1750"/>
      <c r="AR358" s="1750"/>
      <c r="AS358" s="1750"/>
      <c r="AT358" s="1750"/>
      <c r="AU358" s="1750"/>
      <c r="AV358" s="1750"/>
      <c r="AW358" s="1750"/>
      <c r="AX358" s="1837"/>
      <c r="AY358" s="1837"/>
      <c r="AZ358" s="1837"/>
      <c r="BA358" s="1837"/>
      <c r="BB358" s="1837"/>
      <c r="BC358" s="1837"/>
      <c r="BD358" s="1837"/>
      <c r="BE358" s="1837"/>
      <c r="BF358" s="1838"/>
      <c r="BG358" s="42"/>
    </row>
    <row r="359" spans="1:59" ht="9.9499999999999993" customHeight="1" x14ac:dyDescent="0.15">
      <c r="A359" s="1827"/>
      <c r="B359" s="1828"/>
      <c r="C359" s="1828"/>
      <c r="D359" s="1833"/>
      <c r="E359" s="1833"/>
      <c r="F359" s="1833"/>
      <c r="G359" s="1833"/>
      <c r="H359" s="1833"/>
      <c r="I359" s="1833"/>
      <c r="J359" s="1833"/>
      <c r="K359" s="1833"/>
      <c r="L359" s="1834"/>
      <c r="M359" s="1535"/>
      <c r="N359" s="1535"/>
      <c r="O359" s="1535"/>
      <c r="P359" s="1535"/>
      <c r="Q359" s="1535"/>
      <c r="R359" s="1535"/>
      <c r="S359" s="1535"/>
      <c r="T359" s="1535"/>
      <c r="U359" s="1535"/>
      <c r="V359" s="1535"/>
      <c r="W359" s="1535"/>
      <c r="X359" s="1535"/>
      <c r="Y359" s="1535"/>
      <c r="Z359" s="1535"/>
      <c r="AA359" s="1535"/>
      <c r="AB359" s="1535"/>
      <c r="AC359" s="1535"/>
      <c r="AD359" s="1749"/>
      <c r="AE359" s="1749"/>
      <c r="AF359" s="1749"/>
      <c r="AG359" s="1749"/>
      <c r="AH359" s="1749"/>
      <c r="AI359" s="1749"/>
      <c r="AJ359" s="1749"/>
      <c r="AK359" s="1749"/>
      <c r="AL359" s="1749"/>
      <c r="AM359" s="1749"/>
      <c r="AN359" s="1749"/>
      <c r="AO359" s="1750"/>
      <c r="AP359" s="1750"/>
      <c r="AQ359" s="1750"/>
      <c r="AR359" s="1750"/>
      <c r="AS359" s="1750"/>
      <c r="AT359" s="1750"/>
      <c r="AU359" s="1750"/>
      <c r="AV359" s="1750"/>
      <c r="AW359" s="1750"/>
      <c r="AX359" s="1734" t="s">
        <v>142</v>
      </c>
      <c r="AY359" s="1735"/>
      <c r="AZ359" s="1813" t="str">
        <f>IFERROR(ROUNDDOWN(AD356/AX356,1),"")</f>
        <v/>
      </c>
      <c r="BA359" s="1813"/>
      <c r="BB359" s="1813"/>
      <c r="BC359" s="1813"/>
      <c r="BD359" s="1732" t="s">
        <v>494</v>
      </c>
      <c r="BE359" s="1732"/>
      <c r="BF359" s="1733"/>
      <c r="BG359" s="42"/>
    </row>
    <row r="360" spans="1:59" ht="9.9499999999999993" customHeight="1" x14ac:dyDescent="0.15">
      <c r="A360" s="1824"/>
      <c r="B360" s="465"/>
      <c r="C360" s="465"/>
      <c r="D360" s="637" t="str">
        <f ca="1">IFERROR(VLOOKUP(A360,INDIRECT("機械一覧"),2,FALSE),"")</f>
        <v/>
      </c>
      <c r="E360" s="1829"/>
      <c r="F360" s="1829"/>
      <c r="G360" s="1829"/>
      <c r="H360" s="1829"/>
      <c r="I360" s="1829"/>
      <c r="J360" s="1829"/>
      <c r="K360" s="1829"/>
      <c r="L360" s="1830"/>
      <c r="M360" s="1535"/>
      <c r="N360" s="1535"/>
      <c r="O360" s="1535"/>
      <c r="P360" s="1535"/>
      <c r="Q360" s="1535"/>
      <c r="R360" s="1535"/>
      <c r="S360" s="1535"/>
      <c r="T360" s="1535"/>
      <c r="U360" s="1535"/>
      <c r="V360" s="1535"/>
      <c r="W360" s="1535"/>
      <c r="X360" s="1535"/>
      <c r="Y360" s="1535"/>
      <c r="Z360" s="1535"/>
      <c r="AA360" s="1535"/>
      <c r="AB360" s="1535"/>
      <c r="AC360" s="1535"/>
      <c r="AD360" s="1749"/>
      <c r="AE360" s="1749"/>
      <c r="AF360" s="1749"/>
      <c r="AG360" s="1749"/>
      <c r="AH360" s="1749"/>
      <c r="AI360" s="1749"/>
      <c r="AJ360" s="1749"/>
      <c r="AK360" s="1749"/>
      <c r="AL360" s="1749"/>
      <c r="AM360" s="1749"/>
      <c r="AN360" s="1749"/>
      <c r="AO360" s="1750"/>
      <c r="AP360" s="1750"/>
      <c r="AQ360" s="1750"/>
      <c r="AR360" s="1750"/>
      <c r="AS360" s="1750"/>
      <c r="AT360" s="1750"/>
      <c r="AU360" s="1750"/>
      <c r="AV360" s="1750"/>
      <c r="AW360" s="1750"/>
      <c r="AX360" s="1835"/>
      <c r="AY360" s="1835"/>
      <c r="AZ360" s="1835"/>
      <c r="BA360" s="1835"/>
      <c r="BB360" s="1835"/>
      <c r="BC360" s="1835"/>
      <c r="BD360" s="1835"/>
      <c r="BE360" s="1835"/>
      <c r="BF360" s="1836"/>
      <c r="BG360" s="42"/>
    </row>
    <row r="361" spans="1:59" ht="9.9499999999999993" customHeight="1" x14ac:dyDescent="0.15">
      <c r="A361" s="1825"/>
      <c r="B361" s="1826"/>
      <c r="C361" s="1826"/>
      <c r="D361" s="1831"/>
      <c r="E361" s="1831"/>
      <c r="F361" s="1831"/>
      <c r="G361" s="1831"/>
      <c r="H361" s="1831"/>
      <c r="I361" s="1831"/>
      <c r="J361" s="1831"/>
      <c r="K361" s="1831"/>
      <c r="L361" s="1832"/>
      <c r="M361" s="1535"/>
      <c r="N361" s="1535"/>
      <c r="O361" s="1535"/>
      <c r="P361" s="1535"/>
      <c r="Q361" s="1535"/>
      <c r="R361" s="1535"/>
      <c r="S361" s="1535"/>
      <c r="T361" s="1535"/>
      <c r="U361" s="1535"/>
      <c r="V361" s="1535"/>
      <c r="W361" s="1535"/>
      <c r="X361" s="1535"/>
      <c r="Y361" s="1535"/>
      <c r="Z361" s="1535"/>
      <c r="AA361" s="1535"/>
      <c r="AB361" s="1535"/>
      <c r="AC361" s="1535"/>
      <c r="AD361" s="1749"/>
      <c r="AE361" s="1749"/>
      <c r="AF361" s="1749"/>
      <c r="AG361" s="1749"/>
      <c r="AH361" s="1749"/>
      <c r="AI361" s="1749"/>
      <c r="AJ361" s="1749"/>
      <c r="AK361" s="1749"/>
      <c r="AL361" s="1749"/>
      <c r="AM361" s="1749"/>
      <c r="AN361" s="1749"/>
      <c r="AO361" s="1750"/>
      <c r="AP361" s="1750"/>
      <c r="AQ361" s="1750"/>
      <c r="AR361" s="1750"/>
      <c r="AS361" s="1750"/>
      <c r="AT361" s="1750"/>
      <c r="AU361" s="1750"/>
      <c r="AV361" s="1750"/>
      <c r="AW361" s="1750"/>
      <c r="AX361" s="1835"/>
      <c r="AY361" s="1835"/>
      <c r="AZ361" s="1835"/>
      <c r="BA361" s="1835"/>
      <c r="BB361" s="1835"/>
      <c r="BC361" s="1835"/>
      <c r="BD361" s="1835"/>
      <c r="BE361" s="1835"/>
      <c r="BF361" s="1836"/>
      <c r="BG361" s="42"/>
    </row>
    <row r="362" spans="1:59" ht="9.9499999999999993" customHeight="1" x14ac:dyDescent="0.15">
      <c r="A362" s="1825"/>
      <c r="B362" s="1826"/>
      <c r="C362" s="1826"/>
      <c r="D362" s="1831"/>
      <c r="E362" s="1831"/>
      <c r="F362" s="1831"/>
      <c r="G362" s="1831"/>
      <c r="H362" s="1831"/>
      <c r="I362" s="1831"/>
      <c r="J362" s="1831"/>
      <c r="K362" s="1831"/>
      <c r="L362" s="1832"/>
      <c r="M362" s="1535"/>
      <c r="N362" s="1535"/>
      <c r="O362" s="1535"/>
      <c r="P362" s="1535"/>
      <c r="Q362" s="1535"/>
      <c r="R362" s="1535"/>
      <c r="S362" s="1535"/>
      <c r="T362" s="1535"/>
      <c r="U362" s="1535"/>
      <c r="V362" s="1535"/>
      <c r="W362" s="1535"/>
      <c r="X362" s="1535"/>
      <c r="Y362" s="1535"/>
      <c r="Z362" s="1535"/>
      <c r="AA362" s="1535"/>
      <c r="AB362" s="1535"/>
      <c r="AC362" s="1535"/>
      <c r="AD362" s="1749"/>
      <c r="AE362" s="1749"/>
      <c r="AF362" s="1749"/>
      <c r="AG362" s="1749"/>
      <c r="AH362" s="1749"/>
      <c r="AI362" s="1749"/>
      <c r="AJ362" s="1749"/>
      <c r="AK362" s="1749"/>
      <c r="AL362" s="1749"/>
      <c r="AM362" s="1749"/>
      <c r="AN362" s="1749"/>
      <c r="AO362" s="1750"/>
      <c r="AP362" s="1750"/>
      <c r="AQ362" s="1750"/>
      <c r="AR362" s="1750"/>
      <c r="AS362" s="1750"/>
      <c r="AT362" s="1750"/>
      <c r="AU362" s="1750"/>
      <c r="AV362" s="1750"/>
      <c r="AW362" s="1750"/>
      <c r="AX362" s="1837"/>
      <c r="AY362" s="1837"/>
      <c r="AZ362" s="1837"/>
      <c r="BA362" s="1837"/>
      <c r="BB362" s="1837"/>
      <c r="BC362" s="1837"/>
      <c r="BD362" s="1837"/>
      <c r="BE362" s="1837"/>
      <c r="BF362" s="1838"/>
      <c r="BG362" s="42"/>
    </row>
    <row r="363" spans="1:59" ht="9.9499999999999993" customHeight="1" x14ac:dyDescent="0.15">
      <c r="A363" s="1827"/>
      <c r="B363" s="1828"/>
      <c r="C363" s="1828"/>
      <c r="D363" s="1833"/>
      <c r="E363" s="1833"/>
      <c r="F363" s="1833"/>
      <c r="G363" s="1833"/>
      <c r="H363" s="1833"/>
      <c r="I363" s="1833"/>
      <c r="J363" s="1833"/>
      <c r="K363" s="1833"/>
      <c r="L363" s="1834"/>
      <c r="M363" s="1535"/>
      <c r="N363" s="1535"/>
      <c r="O363" s="1535"/>
      <c r="P363" s="1535"/>
      <c r="Q363" s="1535"/>
      <c r="R363" s="1535"/>
      <c r="S363" s="1535"/>
      <c r="T363" s="1535"/>
      <c r="U363" s="1535"/>
      <c r="V363" s="1535"/>
      <c r="W363" s="1535"/>
      <c r="X363" s="1535"/>
      <c r="Y363" s="1535"/>
      <c r="Z363" s="1535"/>
      <c r="AA363" s="1535"/>
      <c r="AB363" s="1535"/>
      <c r="AC363" s="1535"/>
      <c r="AD363" s="1749"/>
      <c r="AE363" s="1749"/>
      <c r="AF363" s="1749"/>
      <c r="AG363" s="1749"/>
      <c r="AH363" s="1749"/>
      <c r="AI363" s="1749"/>
      <c r="AJ363" s="1749"/>
      <c r="AK363" s="1749"/>
      <c r="AL363" s="1749"/>
      <c r="AM363" s="1749"/>
      <c r="AN363" s="1749"/>
      <c r="AO363" s="1750"/>
      <c r="AP363" s="1750"/>
      <c r="AQ363" s="1750"/>
      <c r="AR363" s="1750"/>
      <c r="AS363" s="1750"/>
      <c r="AT363" s="1750"/>
      <c r="AU363" s="1750"/>
      <c r="AV363" s="1750"/>
      <c r="AW363" s="1750"/>
      <c r="AX363" s="1734" t="s">
        <v>142</v>
      </c>
      <c r="AY363" s="1735"/>
      <c r="AZ363" s="1813" t="str">
        <f>IFERROR(ROUNDDOWN(AD360/AX360,1),"")</f>
        <v/>
      </c>
      <c r="BA363" s="1813"/>
      <c r="BB363" s="1813"/>
      <c r="BC363" s="1813"/>
      <c r="BD363" s="1732" t="s">
        <v>494</v>
      </c>
      <c r="BE363" s="1732"/>
      <c r="BF363" s="1733"/>
      <c r="BG363" s="42"/>
    </row>
    <row r="364" spans="1:59" ht="9.9499999999999993" customHeight="1" x14ac:dyDescent="0.15">
      <c r="A364" s="1824"/>
      <c r="B364" s="465"/>
      <c r="C364" s="465"/>
      <c r="D364" s="637" t="str">
        <f ca="1">IFERROR(VLOOKUP(A364,INDIRECT("機械一覧"),2,FALSE),"")</f>
        <v/>
      </c>
      <c r="E364" s="1829"/>
      <c r="F364" s="1829"/>
      <c r="G364" s="1829"/>
      <c r="H364" s="1829"/>
      <c r="I364" s="1829"/>
      <c r="J364" s="1829"/>
      <c r="K364" s="1829"/>
      <c r="L364" s="1830"/>
      <c r="M364" s="1535"/>
      <c r="N364" s="1535"/>
      <c r="O364" s="1535"/>
      <c r="P364" s="1535"/>
      <c r="Q364" s="1535"/>
      <c r="R364" s="1535"/>
      <c r="S364" s="1535"/>
      <c r="T364" s="1535"/>
      <c r="U364" s="1535"/>
      <c r="V364" s="1535"/>
      <c r="W364" s="1535"/>
      <c r="X364" s="1535"/>
      <c r="Y364" s="1535"/>
      <c r="Z364" s="1535"/>
      <c r="AA364" s="1535"/>
      <c r="AB364" s="1535"/>
      <c r="AC364" s="1535"/>
      <c r="AD364" s="1749"/>
      <c r="AE364" s="1749"/>
      <c r="AF364" s="1749"/>
      <c r="AG364" s="1749"/>
      <c r="AH364" s="1749"/>
      <c r="AI364" s="1749"/>
      <c r="AJ364" s="1749"/>
      <c r="AK364" s="1749"/>
      <c r="AL364" s="1749"/>
      <c r="AM364" s="1749"/>
      <c r="AN364" s="1749"/>
      <c r="AO364" s="1750"/>
      <c r="AP364" s="1750"/>
      <c r="AQ364" s="1750"/>
      <c r="AR364" s="1750"/>
      <c r="AS364" s="1750"/>
      <c r="AT364" s="1750"/>
      <c r="AU364" s="1750"/>
      <c r="AV364" s="1750"/>
      <c r="AW364" s="1750"/>
      <c r="AX364" s="1835"/>
      <c r="AY364" s="1835"/>
      <c r="AZ364" s="1835"/>
      <c r="BA364" s="1835"/>
      <c r="BB364" s="1835"/>
      <c r="BC364" s="1835"/>
      <c r="BD364" s="1835"/>
      <c r="BE364" s="1835"/>
      <c r="BF364" s="1836"/>
      <c r="BG364" s="42"/>
    </row>
    <row r="365" spans="1:59" ht="9.9499999999999993" customHeight="1" x14ac:dyDescent="0.15">
      <c r="A365" s="1825"/>
      <c r="B365" s="1826"/>
      <c r="C365" s="1826"/>
      <c r="D365" s="1831"/>
      <c r="E365" s="1831"/>
      <c r="F365" s="1831"/>
      <c r="G365" s="1831"/>
      <c r="H365" s="1831"/>
      <c r="I365" s="1831"/>
      <c r="J365" s="1831"/>
      <c r="K365" s="1831"/>
      <c r="L365" s="1832"/>
      <c r="M365" s="1535"/>
      <c r="N365" s="1535"/>
      <c r="O365" s="1535"/>
      <c r="P365" s="1535"/>
      <c r="Q365" s="1535"/>
      <c r="R365" s="1535"/>
      <c r="S365" s="1535"/>
      <c r="T365" s="1535"/>
      <c r="U365" s="1535"/>
      <c r="V365" s="1535"/>
      <c r="W365" s="1535"/>
      <c r="X365" s="1535"/>
      <c r="Y365" s="1535"/>
      <c r="Z365" s="1535"/>
      <c r="AA365" s="1535"/>
      <c r="AB365" s="1535"/>
      <c r="AC365" s="1535"/>
      <c r="AD365" s="1749"/>
      <c r="AE365" s="1749"/>
      <c r="AF365" s="1749"/>
      <c r="AG365" s="1749"/>
      <c r="AH365" s="1749"/>
      <c r="AI365" s="1749"/>
      <c r="AJ365" s="1749"/>
      <c r="AK365" s="1749"/>
      <c r="AL365" s="1749"/>
      <c r="AM365" s="1749"/>
      <c r="AN365" s="1749"/>
      <c r="AO365" s="1750"/>
      <c r="AP365" s="1750"/>
      <c r="AQ365" s="1750"/>
      <c r="AR365" s="1750"/>
      <c r="AS365" s="1750"/>
      <c r="AT365" s="1750"/>
      <c r="AU365" s="1750"/>
      <c r="AV365" s="1750"/>
      <c r="AW365" s="1750"/>
      <c r="AX365" s="1835"/>
      <c r="AY365" s="1835"/>
      <c r="AZ365" s="1835"/>
      <c r="BA365" s="1835"/>
      <c r="BB365" s="1835"/>
      <c r="BC365" s="1835"/>
      <c r="BD365" s="1835"/>
      <c r="BE365" s="1835"/>
      <c r="BF365" s="1836"/>
      <c r="BG365" s="42"/>
    </row>
    <row r="366" spans="1:59" ht="9.9499999999999993" customHeight="1" x14ac:dyDescent="0.15">
      <c r="A366" s="1825"/>
      <c r="B366" s="1826"/>
      <c r="C366" s="1826"/>
      <c r="D366" s="1831"/>
      <c r="E366" s="1831"/>
      <c r="F366" s="1831"/>
      <c r="G366" s="1831"/>
      <c r="H366" s="1831"/>
      <c r="I366" s="1831"/>
      <c r="J366" s="1831"/>
      <c r="K366" s="1831"/>
      <c r="L366" s="1832"/>
      <c r="M366" s="1535"/>
      <c r="N366" s="1535"/>
      <c r="O366" s="1535"/>
      <c r="P366" s="1535"/>
      <c r="Q366" s="1535"/>
      <c r="R366" s="1535"/>
      <c r="S366" s="1535"/>
      <c r="T366" s="1535"/>
      <c r="U366" s="1535"/>
      <c r="V366" s="1535"/>
      <c r="W366" s="1535"/>
      <c r="X366" s="1535"/>
      <c r="Y366" s="1535"/>
      <c r="Z366" s="1535"/>
      <c r="AA366" s="1535"/>
      <c r="AB366" s="1535"/>
      <c r="AC366" s="1535"/>
      <c r="AD366" s="1749"/>
      <c r="AE366" s="1749"/>
      <c r="AF366" s="1749"/>
      <c r="AG366" s="1749"/>
      <c r="AH366" s="1749"/>
      <c r="AI366" s="1749"/>
      <c r="AJ366" s="1749"/>
      <c r="AK366" s="1749"/>
      <c r="AL366" s="1749"/>
      <c r="AM366" s="1749"/>
      <c r="AN366" s="1749"/>
      <c r="AO366" s="1750"/>
      <c r="AP366" s="1750"/>
      <c r="AQ366" s="1750"/>
      <c r="AR366" s="1750"/>
      <c r="AS366" s="1750"/>
      <c r="AT366" s="1750"/>
      <c r="AU366" s="1750"/>
      <c r="AV366" s="1750"/>
      <c r="AW366" s="1750"/>
      <c r="AX366" s="1837"/>
      <c r="AY366" s="1837"/>
      <c r="AZ366" s="1837"/>
      <c r="BA366" s="1837"/>
      <c r="BB366" s="1837"/>
      <c r="BC366" s="1837"/>
      <c r="BD366" s="1837"/>
      <c r="BE366" s="1837"/>
      <c r="BF366" s="1838"/>
      <c r="BG366" s="42"/>
    </row>
    <row r="367" spans="1:59" ht="9.9499999999999993" customHeight="1" x14ac:dyDescent="0.15">
      <c r="A367" s="1827"/>
      <c r="B367" s="1828"/>
      <c r="C367" s="1828"/>
      <c r="D367" s="1833"/>
      <c r="E367" s="1833"/>
      <c r="F367" s="1833"/>
      <c r="G367" s="1833"/>
      <c r="H367" s="1833"/>
      <c r="I367" s="1833"/>
      <c r="J367" s="1833"/>
      <c r="K367" s="1833"/>
      <c r="L367" s="1834"/>
      <c r="M367" s="1535"/>
      <c r="N367" s="1535"/>
      <c r="O367" s="1535"/>
      <c r="P367" s="1535"/>
      <c r="Q367" s="1535"/>
      <c r="R367" s="1535"/>
      <c r="S367" s="1535"/>
      <c r="T367" s="1535"/>
      <c r="U367" s="1535"/>
      <c r="V367" s="1535"/>
      <c r="W367" s="1535"/>
      <c r="X367" s="1535"/>
      <c r="Y367" s="1535"/>
      <c r="Z367" s="1535"/>
      <c r="AA367" s="1535"/>
      <c r="AB367" s="1535"/>
      <c r="AC367" s="1535"/>
      <c r="AD367" s="1749"/>
      <c r="AE367" s="1749"/>
      <c r="AF367" s="1749"/>
      <c r="AG367" s="1749"/>
      <c r="AH367" s="1749"/>
      <c r="AI367" s="1749"/>
      <c r="AJ367" s="1749"/>
      <c r="AK367" s="1749"/>
      <c r="AL367" s="1749"/>
      <c r="AM367" s="1749"/>
      <c r="AN367" s="1749"/>
      <c r="AO367" s="1750"/>
      <c r="AP367" s="1750"/>
      <c r="AQ367" s="1750"/>
      <c r="AR367" s="1750"/>
      <c r="AS367" s="1750"/>
      <c r="AT367" s="1750"/>
      <c r="AU367" s="1750"/>
      <c r="AV367" s="1750"/>
      <c r="AW367" s="1750"/>
      <c r="AX367" s="1734" t="s">
        <v>142</v>
      </c>
      <c r="AY367" s="1735"/>
      <c r="AZ367" s="1813" t="str">
        <f>IFERROR(ROUNDDOWN(AD364/AX364,1),"")</f>
        <v/>
      </c>
      <c r="BA367" s="1813"/>
      <c r="BB367" s="1813"/>
      <c r="BC367" s="1813"/>
      <c r="BD367" s="1732" t="s">
        <v>494</v>
      </c>
      <c r="BE367" s="1732"/>
      <c r="BF367" s="1733"/>
      <c r="BG367" s="42"/>
    </row>
    <row r="368" spans="1:59" ht="9.9499999999999993" customHeight="1" x14ac:dyDescent="0.15">
      <c r="A368" s="1824"/>
      <c r="B368" s="465"/>
      <c r="C368" s="465"/>
      <c r="D368" s="637" t="str">
        <f ca="1">IFERROR(VLOOKUP(A368,INDIRECT("機械一覧"),2,FALSE),"")</f>
        <v/>
      </c>
      <c r="E368" s="1829"/>
      <c r="F368" s="1829"/>
      <c r="G368" s="1829"/>
      <c r="H368" s="1829"/>
      <c r="I368" s="1829"/>
      <c r="J368" s="1829"/>
      <c r="K368" s="1829"/>
      <c r="L368" s="1830"/>
      <c r="M368" s="1535"/>
      <c r="N368" s="1535"/>
      <c r="O368" s="1535"/>
      <c r="P368" s="1535"/>
      <c r="Q368" s="1535"/>
      <c r="R368" s="1535"/>
      <c r="S368" s="1535"/>
      <c r="T368" s="1535"/>
      <c r="U368" s="1535"/>
      <c r="V368" s="1535"/>
      <c r="W368" s="1535"/>
      <c r="X368" s="1535"/>
      <c r="Y368" s="1535"/>
      <c r="Z368" s="1535"/>
      <c r="AA368" s="1535"/>
      <c r="AB368" s="1535"/>
      <c r="AC368" s="1535"/>
      <c r="AD368" s="1749"/>
      <c r="AE368" s="1749"/>
      <c r="AF368" s="1749"/>
      <c r="AG368" s="1749"/>
      <c r="AH368" s="1749"/>
      <c r="AI368" s="1749"/>
      <c r="AJ368" s="1749"/>
      <c r="AK368" s="1749"/>
      <c r="AL368" s="1749"/>
      <c r="AM368" s="1749"/>
      <c r="AN368" s="1749"/>
      <c r="AO368" s="1750"/>
      <c r="AP368" s="1750"/>
      <c r="AQ368" s="1750"/>
      <c r="AR368" s="1750"/>
      <c r="AS368" s="1750"/>
      <c r="AT368" s="1750"/>
      <c r="AU368" s="1750"/>
      <c r="AV368" s="1750"/>
      <c r="AW368" s="1750"/>
      <c r="AX368" s="1835"/>
      <c r="AY368" s="1835"/>
      <c r="AZ368" s="1835"/>
      <c r="BA368" s="1835"/>
      <c r="BB368" s="1835"/>
      <c r="BC368" s="1835"/>
      <c r="BD368" s="1835"/>
      <c r="BE368" s="1835"/>
      <c r="BF368" s="1836"/>
      <c r="BG368" s="42"/>
    </row>
    <row r="369" spans="1:59" ht="9.9499999999999993" customHeight="1" x14ac:dyDescent="0.15">
      <c r="A369" s="1825"/>
      <c r="B369" s="1826"/>
      <c r="C369" s="1826"/>
      <c r="D369" s="1831"/>
      <c r="E369" s="1831"/>
      <c r="F369" s="1831"/>
      <c r="G369" s="1831"/>
      <c r="H369" s="1831"/>
      <c r="I369" s="1831"/>
      <c r="J369" s="1831"/>
      <c r="K369" s="1831"/>
      <c r="L369" s="1832"/>
      <c r="M369" s="1535"/>
      <c r="N369" s="1535"/>
      <c r="O369" s="1535"/>
      <c r="P369" s="1535"/>
      <c r="Q369" s="1535"/>
      <c r="R369" s="1535"/>
      <c r="S369" s="1535"/>
      <c r="T369" s="1535"/>
      <c r="U369" s="1535"/>
      <c r="V369" s="1535"/>
      <c r="W369" s="1535"/>
      <c r="X369" s="1535"/>
      <c r="Y369" s="1535"/>
      <c r="Z369" s="1535"/>
      <c r="AA369" s="1535"/>
      <c r="AB369" s="1535"/>
      <c r="AC369" s="1535"/>
      <c r="AD369" s="1749"/>
      <c r="AE369" s="1749"/>
      <c r="AF369" s="1749"/>
      <c r="AG369" s="1749"/>
      <c r="AH369" s="1749"/>
      <c r="AI369" s="1749"/>
      <c r="AJ369" s="1749"/>
      <c r="AK369" s="1749"/>
      <c r="AL369" s="1749"/>
      <c r="AM369" s="1749"/>
      <c r="AN369" s="1749"/>
      <c r="AO369" s="1750"/>
      <c r="AP369" s="1750"/>
      <c r="AQ369" s="1750"/>
      <c r="AR369" s="1750"/>
      <c r="AS369" s="1750"/>
      <c r="AT369" s="1750"/>
      <c r="AU369" s="1750"/>
      <c r="AV369" s="1750"/>
      <c r="AW369" s="1750"/>
      <c r="AX369" s="1835"/>
      <c r="AY369" s="1835"/>
      <c r="AZ369" s="1835"/>
      <c r="BA369" s="1835"/>
      <c r="BB369" s="1835"/>
      <c r="BC369" s="1835"/>
      <c r="BD369" s="1835"/>
      <c r="BE369" s="1835"/>
      <c r="BF369" s="1836"/>
      <c r="BG369" s="42"/>
    </row>
    <row r="370" spans="1:59" ht="9.9499999999999993" customHeight="1" x14ac:dyDescent="0.15">
      <c r="A370" s="1825"/>
      <c r="B370" s="1826"/>
      <c r="C370" s="1826"/>
      <c r="D370" s="1831"/>
      <c r="E370" s="1831"/>
      <c r="F370" s="1831"/>
      <c r="G370" s="1831"/>
      <c r="H370" s="1831"/>
      <c r="I370" s="1831"/>
      <c r="J370" s="1831"/>
      <c r="K370" s="1831"/>
      <c r="L370" s="1832"/>
      <c r="M370" s="1535"/>
      <c r="N370" s="1535"/>
      <c r="O370" s="1535"/>
      <c r="P370" s="1535"/>
      <c r="Q370" s="1535"/>
      <c r="R370" s="1535"/>
      <c r="S370" s="1535"/>
      <c r="T370" s="1535"/>
      <c r="U370" s="1535"/>
      <c r="V370" s="1535"/>
      <c r="W370" s="1535"/>
      <c r="X370" s="1535"/>
      <c r="Y370" s="1535"/>
      <c r="Z370" s="1535"/>
      <c r="AA370" s="1535"/>
      <c r="AB370" s="1535"/>
      <c r="AC370" s="1535"/>
      <c r="AD370" s="1749"/>
      <c r="AE370" s="1749"/>
      <c r="AF370" s="1749"/>
      <c r="AG370" s="1749"/>
      <c r="AH370" s="1749"/>
      <c r="AI370" s="1749"/>
      <c r="AJ370" s="1749"/>
      <c r="AK370" s="1749"/>
      <c r="AL370" s="1749"/>
      <c r="AM370" s="1749"/>
      <c r="AN370" s="1749"/>
      <c r="AO370" s="1750"/>
      <c r="AP370" s="1750"/>
      <c r="AQ370" s="1750"/>
      <c r="AR370" s="1750"/>
      <c r="AS370" s="1750"/>
      <c r="AT370" s="1750"/>
      <c r="AU370" s="1750"/>
      <c r="AV370" s="1750"/>
      <c r="AW370" s="1750"/>
      <c r="AX370" s="1837"/>
      <c r="AY370" s="1837"/>
      <c r="AZ370" s="1837"/>
      <c r="BA370" s="1837"/>
      <c r="BB370" s="1837"/>
      <c r="BC370" s="1837"/>
      <c r="BD370" s="1837"/>
      <c r="BE370" s="1837"/>
      <c r="BF370" s="1838"/>
      <c r="BG370" s="42"/>
    </row>
    <row r="371" spans="1:59" ht="9.9499999999999993" customHeight="1" x14ac:dyDescent="0.15">
      <c r="A371" s="1827"/>
      <c r="B371" s="1828"/>
      <c r="C371" s="1828"/>
      <c r="D371" s="1833"/>
      <c r="E371" s="1833"/>
      <c r="F371" s="1833"/>
      <c r="G371" s="1833"/>
      <c r="H371" s="1833"/>
      <c r="I371" s="1833"/>
      <c r="J371" s="1833"/>
      <c r="K371" s="1833"/>
      <c r="L371" s="1834"/>
      <c r="M371" s="1535"/>
      <c r="N371" s="1535"/>
      <c r="O371" s="1535"/>
      <c r="P371" s="1535"/>
      <c r="Q371" s="1535"/>
      <c r="R371" s="1535"/>
      <c r="S371" s="1535"/>
      <c r="T371" s="1535"/>
      <c r="U371" s="1535"/>
      <c r="V371" s="1535"/>
      <c r="W371" s="1535"/>
      <c r="X371" s="1535"/>
      <c r="Y371" s="1535"/>
      <c r="Z371" s="1535"/>
      <c r="AA371" s="1535"/>
      <c r="AB371" s="1535"/>
      <c r="AC371" s="1535"/>
      <c r="AD371" s="1749"/>
      <c r="AE371" s="1749"/>
      <c r="AF371" s="1749"/>
      <c r="AG371" s="1749"/>
      <c r="AH371" s="1749"/>
      <c r="AI371" s="1749"/>
      <c r="AJ371" s="1749"/>
      <c r="AK371" s="1749"/>
      <c r="AL371" s="1749"/>
      <c r="AM371" s="1749"/>
      <c r="AN371" s="1749"/>
      <c r="AO371" s="1750"/>
      <c r="AP371" s="1750"/>
      <c r="AQ371" s="1750"/>
      <c r="AR371" s="1750"/>
      <c r="AS371" s="1750"/>
      <c r="AT371" s="1750"/>
      <c r="AU371" s="1750"/>
      <c r="AV371" s="1750"/>
      <c r="AW371" s="1750"/>
      <c r="AX371" s="1734" t="s">
        <v>142</v>
      </c>
      <c r="AY371" s="1735"/>
      <c r="AZ371" s="1813" t="str">
        <f>IFERROR(ROUNDDOWN(AD368/AX368,1),"")</f>
        <v/>
      </c>
      <c r="BA371" s="1813"/>
      <c r="BB371" s="1813"/>
      <c r="BC371" s="1813"/>
      <c r="BD371" s="1732" t="s">
        <v>494</v>
      </c>
      <c r="BE371" s="1732"/>
      <c r="BF371" s="1733"/>
      <c r="BG371" s="42"/>
    </row>
    <row r="372" spans="1:59" ht="9.9499999999999993" customHeight="1" x14ac:dyDescent="0.15">
      <c r="A372" s="1824"/>
      <c r="B372" s="465"/>
      <c r="C372" s="465"/>
      <c r="D372" s="637" t="str">
        <f ca="1">IFERROR(VLOOKUP(A372,INDIRECT("機械一覧"),2,FALSE),"")</f>
        <v/>
      </c>
      <c r="E372" s="1829"/>
      <c r="F372" s="1829"/>
      <c r="G372" s="1829"/>
      <c r="H372" s="1829"/>
      <c r="I372" s="1829"/>
      <c r="J372" s="1829"/>
      <c r="K372" s="1829"/>
      <c r="L372" s="1830"/>
      <c r="M372" s="1535"/>
      <c r="N372" s="1535"/>
      <c r="O372" s="1535"/>
      <c r="P372" s="1535"/>
      <c r="Q372" s="1535"/>
      <c r="R372" s="1535"/>
      <c r="S372" s="1535"/>
      <c r="T372" s="1535"/>
      <c r="U372" s="1535"/>
      <c r="V372" s="1535"/>
      <c r="W372" s="1535"/>
      <c r="X372" s="1535"/>
      <c r="Y372" s="1535"/>
      <c r="Z372" s="1535"/>
      <c r="AA372" s="1535"/>
      <c r="AB372" s="1535"/>
      <c r="AC372" s="1535"/>
      <c r="AD372" s="1749"/>
      <c r="AE372" s="1749"/>
      <c r="AF372" s="1749"/>
      <c r="AG372" s="1749"/>
      <c r="AH372" s="1749"/>
      <c r="AI372" s="1749"/>
      <c r="AJ372" s="1749"/>
      <c r="AK372" s="1749"/>
      <c r="AL372" s="1749"/>
      <c r="AM372" s="1749"/>
      <c r="AN372" s="1749"/>
      <c r="AO372" s="1750"/>
      <c r="AP372" s="1750"/>
      <c r="AQ372" s="1750"/>
      <c r="AR372" s="1750"/>
      <c r="AS372" s="1750"/>
      <c r="AT372" s="1750"/>
      <c r="AU372" s="1750"/>
      <c r="AV372" s="1750"/>
      <c r="AW372" s="1750"/>
      <c r="AX372" s="1835"/>
      <c r="AY372" s="1835"/>
      <c r="AZ372" s="1835"/>
      <c r="BA372" s="1835"/>
      <c r="BB372" s="1835"/>
      <c r="BC372" s="1835"/>
      <c r="BD372" s="1835"/>
      <c r="BE372" s="1835"/>
      <c r="BF372" s="1836"/>
      <c r="BG372" s="42"/>
    </row>
    <row r="373" spans="1:59" ht="9.9499999999999993" customHeight="1" x14ac:dyDescent="0.15">
      <c r="A373" s="1825"/>
      <c r="B373" s="1826"/>
      <c r="C373" s="1826"/>
      <c r="D373" s="1831"/>
      <c r="E373" s="1831"/>
      <c r="F373" s="1831"/>
      <c r="G373" s="1831"/>
      <c r="H373" s="1831"/>
      <c r="I373" s="1831"/>
      <c r="J373" s="1831"/>
      <c r="K373" s="1831"/>
      <c r="L373" s="1832"/>
      <c r="M373" s="1535"/>
      <c r="N373" s="1535"/>
      <c r="O373" s="1535"/>
      <c r="P373" s="1535"/>
      <c r="Q373" s="1535"/>
      <c r="R373" s="1535"/>
      <c r="S373" s="1535"/>
      <c r="T373" s="1535"/>
      <c r="U373" s="1535"/>
      <c r="V373" s="1535"/>
      <c r="W373" s="1535"/>
      <c r="X373" s="1535"/>
      <c r="Y373" s="1535"/>
      <c r="Z373" s="1535"/>
      <c r="AA373" s="1535"/>
      <c r="AB373" s="1535"/>
      <c r="AC373" s="1535"/>
      <c r="AD373" s="1749"/>
      <c r="AE373" s="1749"/>
      <c r="AF373" s="1749"/>
      <c r="AG373" s="1749"/>
      <c r="AH373" s="1749"/>
      <c r="AI373" s="1749"/>
      <c r="AJ373" s="1749"/>
      <c r="AK373" s="1749"/>
      <c r="AL373" s="1749"/>
      <c r="AM373" s="1749"/>
      <c r="AN373" s="1749"/>
      <c r="AO373" s="1750"/>
      <c r="AP373" s="1750"/>
      <c r="AQ373" s="1750"/>
      <c r="AR373" s="1750"/>
      <c r="AS373" s="1750"/>
      <c r="AT373" s="1750"/>
      <c r="AU373" s="1750"/>
      <c r="AV373" s="1750"/>
      <c r="AW373" s="1750"/>
      <c r="AX373" s="1835"/>
      <c r="AY373" s="1835"/>
      <c r="AZ373" s="1835"/>
      <c r="BA373" s="1835"/>
      <c r="BB373" s="1835"/>
      <c r="BC373" s="1835"/>
      <c r="BD373" s="1835"/>
      <c r="BE373" s="1835"/>
      <c r="BF373" s="1836"/>
      <c r="BG373" s="42"/>
    </row>
    <row r="374" spans="1:59" ht="9.9499999999999993" customHeight="1" x14ac:dyDescent="0.15">
      <c r="A374" s="1825"/>
      <c r="B374" s="1826"/>
      <c r="C374" s="1826"/>
      <c r="D374" s="1831"/>
      <c r="E374" s="1831"/>
      <c r="F374" s="1831"/>
      <c r="G374" s="1831"/>
      <c r="H374" s="1831"/>
      <c r="I374" s="1831"/>
      <c r="J374" s="1831"/>
      <c r="K374" s="1831"/>
      <c r="L374" s="1832"/>
      <c r="M374" s="1535"/>
      <c r="N374" s="1535"/>
      <c r="O374" s="1535"/>
      <c r="P374" s="1535"/>
      <c r="Q374" s="1535"/>
      <c r="R374" s="1535"/>
      <c r="S374" s="1535"/>
      <c r="T374" s="1535"/>
      <c r="U374" s="1535"/>
      <c r="V374" s="1535"/>
      <c r="W374" s="1535"/>
      <c r="X374" s="1535"/>
      <c r="Y374" s="1535"/>
      <c r="Z374" s="1535"/>
      <c r="AA374" s="1535"/>
      <c r="AB374" s="1535"/>
      <c r="AC374" s="1535"/>
      <c r="AD374" s="1749"/>
      <c r="AE374" s="1749"/>
      <c r="AF374" s="1749"/>
      <c r="AG374" s="1749"/>
      <c r="AH374" s="1749"/>
      <c r="AI374" s="1749"/>
      <c r="AJ374" s="1749"/>
      <c r="AK374" s="1749"/>
      <c r="AL374" s="1749"/>
      <c r="AM374" s="1749"/>
      <c r="AN374" s="1749"/>
      <c r="AO374" s="1750"/>
      <c r="AP374" s="1750"/>
      <c r="AQ374" s="1750"/>
      <c r="AR374" s="1750"/>
      <c r="AS374" s="1750"/>
      <c r="AT374" s="1750"/>
      <c r="AU374" s="1750"/>
      <c r="AV374" s="1750"/>
      <c r="AW374" s="1750"/>
      <c r="AX374" s="1837"/>
      <c r="AY374" s="1837"/>
      <c r="AZ374" s="1837"/>
      <c r="BA374" s="1837"/>
      <c r="BB374" s="1837"/>
      <c r="BC374" s="1837"/>
      <c r="BD374" s="1837"/>
      <c r="BE374" s="1837"/>
      <c r="BF374" s="1838"/>
      <c r="BG374" s="42"/>
    </row>
    <row r="375" spans="1:59" ht="9.9499999999999993" customHeight="1" x14ac:dyDescent="0.15">
      <c r="A375" s="1827"/>
      <c r="B375" s="1828"/>
      <c r="C375" s="1828"/>
      <c r="D375" s="1833"/>
      <c r="E375" s="1833"/>
      <c r="F375" s="1833"/>
      <c r="G375" s="1833"/>
      <c r="H375" s="1833"/>
      <c r="I375" s="1833"/>
      <c r="J375" s="1833"/>
      <c r="K375" s="1833"/>
      <c r="L375" s="1834"/>
      <c r="M375" s="1535"/>
      <c r="N375" s="1535"/>
      <c r="O375" s="1535"/>
      <c r="P375" s="1535"/>
      <c r="Q375" s="1535"/>
      <c r="R375" s="1535"/>
      <c r="S375" s="1535"/>
      <c r="T375" s="1535"/>
      <c r="U375" s="1535"/>
      <c r="V375" s="1535"/>
      <c r="W375" s="1535"/>
      <c r="X375" s="1535"/>
      <c r="Y375" s="1535"/>
      <c r="Z375" s="1535"/>
      <c r="AA375" s="1535"/>
      <c r="AB375" s="1535"/>
      <c r="AC375" s="1535"/>
      <c r="AD375" s="1749"/>
      <c r="AE375" s="1749"/>
      <c r="AF375" s="1749"/>
      <c r="AG375" s="1749"/>
      <c r="AH375" s="1749"/>
      <c r="AI375" s="1749"/>
      <c r="AJ375" s="1749"/>
      <c r="AK375" s="1749"/>
      <c r="AL375" s="1749"/>
      <c r="AM375" s="1749"/>
      <c r="AN375" s="1749"/>
      <c r="AO375" s="1750"/>
      <c r="AP375" s="1750"/>
      <c r="AQ375" s="1750"/>
      <c r="AR375" s="1750"/>
      <c r="AS375" s="1750"/>
      <c r="AT375" s="1750"/>
      <c r="AU375" s="1750"/>
      <c r="AV375" s="1750"/>
      <c r="AW375" s="1750"/>
      <c r="AX375" s="1734" t="s">
        <v>142</v>
      </c>
      <c r="AY375" s="1735"/>
      <c r="AZ375" s="1813" t="str">
        <f>IFERROR(ROUNDDOWN(AD372/AX372,1),"")</f>
        <v/>
      </c>
      <c r="BA375" s="1813"/>
      <c r="BB375" s="1813"/>
      <c r="BC375" s="1813"/>
      <c r="BD375" s="1732" t="s">
        <v>494</v>
      </c>
      <c r="BE375" s="1732"/>
      <c r="BF375" s="1733"/>
      <c r="BG375" s="42"/>
    </row>
    <row r="376" spans="1:59" ht="9.9499999999999993" customHeight="1" x14ac:dyDescent="0.15">
      <c r="A376" s="1824"/>
      <c r="B376" s="465"/>
      <c r="C376" s="465"/>
      <c r="D376" s="637" t="str">
        <f ca="1">IFERROR(VLOOKUP(A376,INDIRECT("機械一覧"),2,FALSE),"")</f>
        <v/>
      </c>
      <c r="E376" s="1829"/>
      <c r="F376" s="1829"/>
      <c r="G376" s="1829"/>
      <c r="H376" s="1829"/>
      <c r="I376" s="1829"/>
      <c r="J376" s="1829"/>
      <c r="K376" s="1829"/>
      <c r="L376" s="1830"/>
      <c r="M376" s="1535"/>
      <c r="N376" s="1535"/>
      <c r="O376" s="1535"/>
      <c r="P376" s="1535"/>
      <c r="Q376" s="1535"/>
      <c r="R376" s="1535"/>
      <c r="S376" s="1535"/>
      <c r="T376" s="1535"/>
      <c r="U376" s="1535"/>
      <c r="V376" s="1535"/>
      <c r="W376" s="1535"/>
      <c r="X376" s="1535"/>
      <c r="Y376" s="1535"/>
      <c r="Z376" s="1535"/>
      <c r="AA376" s="1535"/>
      <c r="AB376" s="1535"/>
      <c r="AC376" s="1535"/>
      <c r="AD376" s="1749"/>
      <c r="AE376" s="1749"/>
      <c r="AF376" s="1749"/>
      <c r="AG376" s="1749"/>
      <c r="AH376" s="1749"/>
      <c r="AI376" s="1749"/>
      <c r="AJ376" s="1749"/>
      <c r="AK376" s="1749"/>
      <c r="AL376" s="1749"/>
      <c r="AM376" s="1749"/>
      <c r="AN376" s="1749"/>
      <c r="AO376" s="1750"/>
      <c r="AP376" s="1750"/>
      <c r="AQ376" s="1750"/>
      <c r="AR376" s="1750"/>
      <c r="AS376" s="1750"/>
      <c r="AT376" s="1750"/>
      <c r="AU376" s="1750"/>
      <c r="AV376" s="1750"/>
      <c r="AW376" s="1750"/>
      <c r="AX376" s="1835"/>
      <c r="AY376" s="1835"/>
      <c r="AZ376" s="1835"/>
      <c r="BA376" s="1835"/>
      <c r="BB376" s="1835"/>
      <c r="BC376" s="1835"/>
      <c r="BD376" s="1835"/>
      <c r="BE376" s="1835"/>
      <c r="BF376" s="1836"/>
      <c r="BG376" s="42"/>
    </row>
    <row r="377" spans="1:59" ht="9.9499999999999993" customHeight="1" x14ac:dyDescent="0.15">
      <c r="A377" s="1825"/>
      <c r="B377" s="1826"/>
      <c r="C377" s="1826"/>
      <c r="D377" s="1831"/>
      <c r="E377" s="1831"/>
      <c r="F377" s="1831"/>
      <c r="G377" s="1831"/>
      <c r="H377" s="1831"/>
      <c r="I377" s="1831"/>
      <c r="J377" s="1831"/>
      <c r="K377" s="1831"/>
      <c r="L377" s="1832"/>
      <c r="M377" s="1535"/>
      <c r="N377" s="1535"/>
      <c r="O377" s="1535"/>
      <c r="P377" s="1535"/>
      <c r="Q377" s="1535"/>
      <c r="R377" s="1535"/>
      <c r="S377" s="1535"/>
      <c r="T377" s="1535"/>
      <c r="U377" s="1535"/>
      <c r="V377" s="1535"/>
      <c r="W377" s="1535"/>
      <c r="X377" s="1535"/>
      <c r="Y377" s="1535"/>
      <c r="Z377" s="1535"/>
      <c r="AA377" s="1535"/>
      <c r="AB377" s="1535"/>
      <c r="AC377" s="1535"/>
      <c r="AD377" s="1749"/>
      <c r="AE377" s="1749"/>
      <c r="AF377" s="1749"/>
      <c r="AG377" s="1749"/>
      <c r="AH377" s="1749"/>
      <c r="AI377" s="1749"/>
      <c r="AJ377" s="1749"/>
      <c r="AK377" s="1749"/>
      <c r="AL377" s="1749"/>
      <c r="AM377" s="1749"/>
      <c r="AN377" s="1749"/>
      <c r="AO377" s="1750"/>
      <c r="AP377" s="1750"/>
      <c r="AQ377" s="1750"/>
      <c r="AR377" s="1750"/>
      <c r="AS377" s="1750"/>
      <c r="AT377" s="1750"/>
      <c r="AU377" s="1750"/>
      <c r="AV377" s="1750"/>
      <c r="AW377" s="1750"/>
      <c r="AX377" s="1835"/>
      <c r="AY377" s="1835"/>
      <c r="AZ377" s="1835"/>
      <c r="BA377" s="1835"/>
      <c r="BB377" s="1835"/>
      <c r="BC377" s="1835"/>
      <c r="BD377" s="1835"/>
      <c r="BE377" s="1835"/>
      <c r="BF377" s="1836"/>
      <c r="BG377" s="42"/>
    </row>
    <row r="378" spans="1:59" ht="9.9499999999999993" customHeight="1" x14ac:dyDescent="0.15">
      <c r="A378" s="1825"/>
      <c r="B378" s="1826"/>
      <c r="C378" s="1826"/>
      <c r="D378" s="1831"/>
      <c r="E378" s="1831"/>
      <c r="F378" s="1831"/>
      <c r="G378" s="1831"/>
      <c r="H378" s="1831"/>
      <c r="I378" s="1831"/>
      <c r="J378" s="1831"/>
      <c r="K378" s="1831"/>
      <c r="L378" s="1832"/>
      <c r="M378" s="1535"/>
      <c r="N378" s="1535"/>
      <c r="O378" s="1535"/>
      <c r="P378" s="1535"/>
      <c r="Q378" s="1535"/>
      <c r="R378" s="1535"/>
      <c r="S378" s="1535"/>
      <c r="T378" s="1535"/>
      <c r="U378" s="1535"/>
      <c r="V378" s="1535"/>
      <c r="W378" s="1535"/>
      <c r="X378" s="1535"/>
      <c r="Y378" s="1535"/>
      <c r="Z378" s="1535"/>
      <c r="AA378" s="1535"/>
      <c r="AB378" s="1535"/>
      <c r="AC378" s="1535"/>
      <c r="AD378" s="1749"/>
      <c r="AE378" s="1749"/>
      <c r="AF378" s="1749"/>
      <c r="AG378" s="1749"/>
      <c r="AH378" s="1749"/>
      <c r="AI378" s="1749"/>
      <c r="AJ378" s="1749"/>
      <c r="AK378" s="1749"/>
      <c r="AL378" s="1749"/>
      <c r="AM378" s="1749"/>
      <c r="AN378" s="1749"/>
      <c r="AO378" s="1750"/>
      <c r="AP378" s="1750"/>
      <c r="AQ378" s="1750"/>
      <c r="AR378" s="1750"/>
      <c r="AS378" s="1750"/>
      <c r="AT378" s="1750"/>
      <c r="AU378" s="1750"/>
      <c r="AV378" s="1750"/>
      <c r="AW378" s="1750"/>
      <c r="AX378" s="1837"/>
      <c r="AY378" s="1837"/>
      <c r="AZ378" s="1837"/>
      <c r="BA378" s="1837"/>
      <c r="BB378" s="1837"/>
      <c r="BC378" s="1837"/>
      <c r="BD378" s="1837"/>
      <c r="BE378" s="1837"/>
      <c r="BF378" s="1838"/>
      <c r="BG378" s="42"/>
    </row>
    <row r="379" spans="1:59" ht="9.9499999999999993" customHeight="1" x14ac:dyDescent="0.15">
      <c r="A379" s="1827"/>
      <c r="B379" s="1828"/>
      <c r="C379" s="1828"/>
      <c r="D379" s="1833"/>
      <c r="E379" s="1833"/>
      <c r="F379" s="1833"/>
      <c r="G379" s="1833"/>
      <c r="H379" s="1833"/>
      <c r="I379" s="1833"/>
      <c r="J379" s="1833"/>
      <c r="K379" s="1833"/>
      <c r="L379" s="1834"/>
      <c r="M379" s="1535"/>
      <c r="N379" s="1535"/>
      <c r="O379" s="1535"/>
      <c r="P379" s="1535"/>
      <c r="Q379" s="1535"/>
      <c r="R379" s="1535"/>
      <c r="S379" s="1535"/>
      <c r="T379" s="1535"/>
      <c r="U379" s="1535"/>
      <c r="V379" s="1535"/>
      <c r="W379" s="1535"/>
      <c r="X379" s="1535"/>
      <c r="Y379" s="1535"/>
      <c r="Z379" s="1535"/>
      <c r="AA379" s="1535"/>
      <c r="AB379" s="1535"/>
      <c r="AC379" s="1535"/>
      <c r="AD379" s="1749"/>
      <c r="AE379" s="1749"/>
      <c r="AF379" s="1749"/>
      <c r="AG379" s="1749"/>
      <c r="AH379" s="1749"/>
      <c r="AI379" s="1749"/>
      <c r="AJ379" s="1749"/>
      <c r="AK379" s="1749"/>
      <c r="AL379" s="1749"/>
      <c r="AM379" s="1749"/>
      <c r="AN379" s="1749"/>
      <c r="AO379" s="1750"/>
      <c r="AP379" s="1750"/>
      <c r="AQ379" s="1750"/>
      <c r="AR379" s="1750"/>
      <c r="AS379" s="1750"/>
      <c r="AT379" s="1750"/>
      <c r="AU379" s="1750"/>
      <c r="AV379" s="1750"/>
      <c r="AW379" s="1750"/>
      <c r="AX379" s="1734" t="s">
        <v>142</v>
      </c>
      <c r="AY379" s="1735"/>
      <c r="AZ379" s="1813" t="str">
        <f>IFERROR(ROUNDDOWN(AD376/AX376,1),"")</f>
        <v/>
      </c>
      <c r="BA379" s="1813"/>
      <c r="BB379" s="1813"/>
      <c r="BC379" s="1813"/>
      <c r="BD379" s="1732" t="s">
        <v>494</v>
      </c>
      <c r="BE379" s="1732"/>
      <c r="BF379" s="1733"/>
      <c r="BG379" s="42"/>
    </row>
    <row r="380" spans="1:59" ht="9.9499999999999993" customHeight="1" x14ac:dyDescent="0.15">
      <c r="A380" s="1824"/>
      <c r="B380" s="465"/>
      <c r="C380" s="465"/>
      <c r="D380" s="637" t="str">
        <f ca="1">IFERROR(VLOOKUP(A380,INDIRECT("機械一覧"),2,FALSE),"")</f>
        <v/>
      </c>
      <c r="E380" s="1829"/>
      <c r="F380" s="1829"/>
      <c r="G380" s="1829"/>
      <c r="H380" s="1829"/>
      <c r="I380" s="1829"/>
      <c r="J380" s="1829"/>
      <c r="K380" s="1829"/>
      <c r="L380" s="1830"/>
      <c r="M380" s="1535"/>
      <c r="N380" s="1535"/>
      <c r="O380" s="1535"/>
      <c r="P380" s="1535"/>
      <c r="Q380" s="1535"/>
      <c r="R380" s="1535"/>
      <c r="S380" s="1535"/>
      <c r="T380" s="1535"/>
      <c r="U380" s="1535"/>
      <c r="V380" s="1535"/>
      <c r="W380" s="1535"/>
      <c r="X380" s="1535"/>
      <c r="Y380" s="1535"/>
      <c r="Z380" s="1535"/>
      <c r="AA380" s="1535"/>
      <c r="AB380" s="1535"/>
      <c r="AC380" s="1535"/>
      <c r="AD380" s="1749"/>
      <c r="AE380" s="1749"/>
      <c r="AF380" s="1749"/>
      <c r="AG380" s="1749"/>
      <c r="AH380" s="1749"/>
      <c r="AI380" s="1749"/>
      <c r="AJ380" s="1749"/>
      <c r="AK380" s="1749"/>
      <c r="AL380" s="1749"/>
      <c r="AM380" s="1749"/>
      <c r="AN380" s="1749"/>
      <c r="AO380" s="1750"/>
      <c r="AP380" s="1750"/>
      <c r="AQ380" s="1750"/>
      <c r="AR380" s="1750"/>
      <c r="AS380" s="1750"/>
      <c r="AT380" s="1750"/>
      <c r="AU380" s="1750"/>
      <c r="AV380" s="1750"/>
      <c r="AW380" s="1750"/>
      <c r="AX380" s="1835"/>
      <c r="AY380" s="1835"/>
      <c r="AZ380" s="1835"/>
      <c r="BA380" s="1835"/>
      <c r="BB380" s="1835"/>
      <c r="BC380" s="1835"/>
      <c r="BD380" s="1835"/>
      <c r="BE380" s="1835"/>
      <c r="BF380" s="1836"/>
      <c r="BG380" s="42"/>
    </row>
    <row r="381" spans="1:59" ht="9.9499999999999993" customHeight="1" x14ac:dyDescent="0.15">
      <c r="A381" s="1825"/>
      <c r="B381" s="1826"/>
      <c r="C381" s="1826"/>
      <c r="D381" s="1831"/>
      <c r="E381" s="1831"/>
      <c r="F381" s="1831"/>
      <c r="G381" s="1831"/>
      <c r="H381" s="1831"/>
      <c r="I381" s="1831"/>
      <c r="J381" s="1831"/>
      <c r="K381" s="1831"/>
      <c r="L381" s="1832"/>
      <c r="M381" s="1535"/>
      <c r="N381" s="1535"/>
      <c r="O381" s="1535"/>
      <c r="P381" s="1535"/>
      <c r="Q381" s="1535"/>
      <c r="R381" s="1535"/>
      <c r="S381" s="1535"/>
      <c r="T381" s="1535"/>
      <c r="U381" s="1535"/>
      <c r="V381" s="1535"/>
      <c r="W381" s="1535"/>
      <c r="X381" s="1535"/>
      <c r="Y381" s="1535"/>
      <c r="Z381" s="1535"/>
      <c r="AA381" s="1535"/>
      <c r="AB381" s="1535"/>
      <c r="AC381" s="1535"/>
      <c r="AD381" s="1749"/>
      <c r="AE381" s="1749"/>
      <c r="AF381" s="1749"/>
      <c r="AG381" s="1749"/>
      <c r="AH381" s="1749"/>
      <c r="AI381" s="1749"/>
      <c r="AJ381" s="1749"/>
      <c r="AK381" s="1749"/>
      <c r="AL381" s="1749"/>
      <c r="AM381" s="1749"/>
      <c r="AN381" s="1749"/>
      <c r="AO381" s="1750"/>
      <c r="AP381" s="1750"/>
      <c r="AQ381" s="1750"/>
      <c r="AR381" s="1750"/>
      <c r="AS381" s="1750"/>
      <c r="AT381" s="1750"/>
      <c r="AU381" s="1750"/>
      <c r="AV381" s="1750"/>
      <c r="AW381" s="1750"/>
      <c r="AX381" s="1835"/>
      <c r="AY381" s="1835"/>
      <c r="AZ381" s="1835"/>
      <c r="BA381" s="1835"/>
      <c r="BB381" s="1835"/>
      <c r="BC381" s="1835"/>
      <c r="BD381" s="1835"/>
      <c r="BE381" s="1835"/>
      <c r="BF381" s="1836"/>
      <c r="BG381" s="42"/>
    </row>
    <row r="382" spans="1:59" ht="9.9499999999999993" customHeight="1" x14ac:dyDescent="0.15">
      <c r="A382" s="1825"/>
      <c r="B382" s="1826"/>
      <c r="C382" s="1826"/>
      <c r="D382" s="1831"/>
      <c r="E382" s="1831"/>
      <c r="F382" s="1831"/>
      <c r="G382" s="1831"/>
      <c r="H382" s="1831"/>
      <c r="I382" s="1831"/>
      <c r="J382" s="1831"/>
      <c r="K382" s="1831"/>
      <c r="L382" s="1832"/>
      <c r="M382" s="1535"/>
      <c r="N382" s="1535"/>
      <c r="O382" s="1535"/>
      <c r="P382" s="1535"/>
      <c r="Q382" s="1535"/>
      <c r="R382" s="1535"/>
      <c r="S382" s="1535"/>
      <c r="T382" s="1535"/>
      <c r="U382" s="1535"/>
      <c r="V382" s="1535"/>
      <c r="W382" s="1535"/>
      <c r="X382" s="1535"/>
      <c r="Y382" s="1535"/>
      <c r="Z382" s="1535"/>
      <c r="AA382" s="1535"/>
      <c r="AB382" s="1535"/>
      <c r="AC382" s="1535"/>
      <c r="AD382" s="1749"/>
      <c r="AE382" s="1749"/>
      <c r="AF382" s="1749"/>
      <c r="AG382" s="1749"/>
      <c r="AH382" s="1749"/>
      <c r="AI382" s="1749"/>
      <c r="AJ382" s="1749"/>
      <c r="AK382" s="1749"/>
      <c r="AL382" s="1749"/>
      <c r="AM382" s="1749"/>
      <c r="AN382" s="1749"/>
      <c r="AO382" s="1750"/>
      <c r="AP382" s="1750"/>
      <c r="AQ382" s="1750"/>
      <c r="AR382" s="1750"/>
      <c r="AS382" s="1750"/>
      <c r="AT382" s="1750"/>
      <c r="AU382" s="1750"/>
      <c r="AV382" s="1750"/>
      <c r="AW382" s="1750"/>
      <c r="AX382" s="1837"/>
      <c r="AY382" s="1837"/>
      <c r="AZ382" s="1837"/>
      <c r="BA382" s="1837"/>
      <c r="BB382" s="1837"/>
      <c r="BC382" s="1837"/>
      <c r="BD382" s="1837"/>
      <c r="BE382" s="1837"/>
      <c r="BF382" s="1838"/>
      <c r="BG382" s="42"/>
    </row>
    <row r="383" spans="1:59" ht="9.9499999999999993" customHeight="1" x14ac:dyDescent="0.15">
      <c r="A383" s="1827"/>
      <c r="B383" s="1828"/>
      <c r="C383" s="1828"/>
      <c r="D383" s="1833"/>
      <c r="E383" s="1833"/>
      <c r="F383" s="1833"/>
      <c r="G383" s="1833"/>
      <c r="H383" s="1833"/>
      <c r="I383" s="1833"/>
      <c r="J383" s="1833"/>
      <c r="K383" s="1833"/>
      <c r="L383" s="1834"/>
      <c r="M383" s="1535"/>
      <c r="N383" s="1535"/>
      <c r="O383" s="1535"/>
      <c r="P383" s="1535"/>
      <c r="Q383" s="1535"/>
      <c r="R383" s="1535"/>
      <c r="S383" s="1535"/>
      <c r="T383" s="1535"/>
      <c r="U383" s="1535"/>
      <c r="V383" s="1535"/>
      <c r="W383" s="1535"/>
      <c r="X383" s="1535"/>
      <c r="Y383" s="1535"/>
      <c r="Z383" s="1535"/>
      <c r="AA383" s="1535"/>
      <c r="AB383" s="1535"/>
      <c r="AC383" s="1535"/>
      <c r="AD383" s="1749"/>
      <c r="AE383" s="1749"/>
      <c r="AF383" s="1749"/>
      <c r="AG383" s="1749"/>
      <c r="AH383" s="1749"/>
      <c r="AI383" s="1749"/>
      <c r="AJ383" s="1749"/>
      <c r="AK383" s="1749"/>
      <c r="AL383" s="1749"/>
      <c r="AM383" s="1749"/>
      <c r="AN383" s="1749"/>
      <c r="AO383" s="1750"/>
      <c r="AP383" s="1750"/>
      <c r="AQ383" s="1750"/>
      <c r="AR383" s="1750"/>
      <c r="AS383" s="1750"/>
      <c r="AT383" s="1750"/>
      <c r="AU383" s="1750"/>
      <c r="AV383" s="1750"/>
      <c r="AW383" s="1750"/>
      <c r="AX383" s="1734" t="s">
        <v>142</v>
      </c>
      <c r="AY383" s="1735"/>
      <c r="AZ383" s="1813" t="str">
        <f>IFERROR(ROUNDDOWN(AD380/AX380,1),"")</f>
        <v/>
      </c>
      <c r="BA383" s="1813"/>
      <c r="BB383" s="1813"/>
      <c r="BC383" s="1813"/>
      <c r="BD383" s="1732" t="s">
        <v>494</v>
      </c>
      <c r="BE383" s="1732"/>
      <c r="BF383" s="1733"/>
      <c r="BG383" s="42"/>
    </row>
    <row r="384" spans="1:59" ht="9.9499999999999993" customHeight="1" x14ac:dyDescent="0.15">
      <c r="A384" s="1824"/>
      <c r="B384" s="465"/>
      <c r="C384" s="465"/>
      <c r="D384" s="637" t="str">
        <f ca="1">IFERROR(VLOOKUP(A384,INDIRECT("機械一覧"),2,FALSE),"")</f>
        <v/>
      </c>
      <c r="E384" s="1829"/>
      <c r="F384" s="1829"/>
      <c r="G384" s="1829"/>
      <c r="H384" s="1829"/>
      <c r="I384" s="1829"/>
      <c r="J384" s="1829"/>
      <c r="K384" s="1829"/>
      <c r="L384" s="1830"/>
      <c r="M384" s="1535"/>
      <c r="N384" s="1535"/>
      <c r="O384" s="1535"/>
      <c r="P384" s="1535"/>
      <c r="Q384" s="1535"/>
      <c r="R384" s="1535"/>
      <c r="S384" s="1535"/>
      <c r="T384" s="1535"/>
      <c r="U384" s="1535"/>
      <c r="V384" s="1535"/>
      <c r="W384" s="1535"/>
      <c r="X384" s="1535"/>
      <c r="Y384" s="1535"/>
      <c r="Z384" s="1535"/>
      <c r="AA384" s="1535"/>
      <c r="AB384" s="1535"/>
      <c r="AC384" s="1535"/>
      <c r="AD384" s="1749"/>
      <c r="AE384" s="1749"/>
      <c r="AF384" s="1749"/>
      <c r="AG384" s="1749"/>
      <c r="AH384" s="1749"/>
      <c r="AI384" s="1749"/>
      <c r="AJ384" s="1749"/>
      <c r="AK384" s="1749"/>
      <c r="AL384" s="1749"/>
      <c r="AM384" s="1749"/>
      <c r="AN384" s="1749"/>
      <c r="AO384" s="1750"/>
      <c r="AP384" s="1750"/>
      <c r="AQ384" s="1750"/>
      <c r="AR384" s="1750"/>
      <c r="AS384" s="1750"/>
      <c r="AT384" s="1750"/>
      <c r="AU384" s="1750"/>
      <c r="AV384" s="1750"/>
      <c r="AW384" s="1750"/>
      <c r="AX384" s="1835"/>
      <c r="AY384" s="1835"/>
      <c r="AZ384" s="1835"/>
      <c r="BA384" s="1835"/>
      <c r="BB384" s="1835"/>
      <c r="BC384" s="1835"/>
      <c r="BD384" s="1835"/>
      <c r="BE384" s="1835"/>
      <c r="BF384" s="1836"/>
      <c r="BG384" s="42"/>
    </row>
    <row r="385" spans="1:59" ht="9.9499999999999993" customHeight="1" x14ac:dyDescent="0.15">
      <c r="A385" s="1825"/>
      <c r="B385" s="1826"/>
      <c r="C385" s="1826"/>
      <c r="D385" s="1831"/>
      <c r="E385" s="1831"/>
      <c r="F385" s="1831"/>
      <c r="G385" s="1831"/>
      <c r="H385" s="1831"/>
      <c r="I385" s="1831"/>
      <c r="J385" s="1831"/>
      <c r="K385" s="1831"/>
      <c r="L385" s="1832"/>
      <c r="M385" s="1535"/>
      <c r="N385" s="1535"/>
      <c r="O385" s="1535"/>
      <c r="P385" s="1535"/>
      <c r="Q385" s="1535"/>
      <c r="R385" s="1535"/>
      <c r="S385" s="1535"/>
      <c r="T385" s="1535"/>
      <c r="U385" s="1535"/>
      <c r="V385" s="1535"/>
      <c r="W385" s="1535"/>
      <c r="X385" s="1535"/>
      <c r="Y385" s="1535"/>
      <c r="Z385" s="1535"/>
      <c r="AA385" s="1535"/>
      <c r="AB385" s="1535"/>
      <c r="AC385" s="1535"/>
      <c r="AD385" s="1749"/>
      <c r="AE385" s="1749"/>
      <c r="AF385" s="1749"/>
      <c r="AG385" s="1749"/>
      <c r="AH385" s="1749"/>
      <c r="AI385" s="1749"/>
      <c r="AJ385" s="1749"/>
      <c r="AK385" s="1749"/>
      <c r="AL385" s="1749"/>
      <c r="AM385" s="1749"/>
      <c r="AN385" s="1749"/>
      <c r="AO385" s="1750"/>
      <c r="AP385" s="1750"/>
      <c r="AQ385" s="1750"/>
      <c r="AR385" s="1750"/>
      <c r="AS385" s="1750"/>
      <c r="AT385" s="1750"/>
      <c r="AU385" s="1750"/>
      <c r="AV385" s="1750"/>
      <c r="AW385" s="1750"/>
      <c r="AX385" s="1835"/>
      <c r="AY385" s="1835"/>
      <c r="AZ385" s="1835"/>
      <c r="BA385" s="1835"/>
      <c r="BB385" s="1835"/>
      <c r="BC385" s="1835"/>
      <c r="BD385" s="1835"/>
      <c r="BE385" s="1835"/>
      <c r="BF385" s="1836"/>
      <c r="BG385" s="42"/>
    </row>
    <row r="386" spans="1:59" ht="9.9499999999999993" customHeight="1" x14ac:dyDescent="0.15">
      <c r="A386" s="1825"/>
      <c r="B386" s="1826"/>
      <c r="C386" s="1826"/>
      <c r="D386" s="1831"/>
      <c r="E386" s="1831"/>
      <c r="F386" s="1831"/>
      <c r="G386" s="1831"/>
      <c r="H386" s="1831"/>
      <c r="I386" s="1831"/>
      <c r="J386" s="1831"/>
      <c r="K386" s="1831"/>
      <c r="L386" s="1832"/>
      <c r="M386" s="1535"/>
      <c r="N386" s="1535"/>
      <c r="O386" s="1535"/>
      <c r="P386" s="1535"/>
      <c r="Q386" s="1535"/>
      <c r="R386" s="1535"/>
      <c r="S386" s="1535"/>
      <c r="T386" s="1535"/>
      <c r="U386" s="1535"/>
      <c r="V386" s="1535"/>
      <c r="W386" s="1535"/>
      <c r="X386" s="1535"/>
      <c r="Y386" s="1535"/>
      <c r="Z386" s="1535"/>
      <c r="AA386" s="1535"/>
      <c r="AB386" s="1535"/>
      <c r="AC386" s="1535"/>
      <c r="AD386" s="1749"/>
      <c r="AE386" s="1749"/>
      <c r="AF386" s="1749"/>
      <c r="AG386" s="1749"/>
      <c r="AH386" s="1749"/>
      <c r="AI386" s="1749"/>
      <c r="AJ386" s="1749"/>
      <c r="AK386" s="1749"/>
      <c r="AL386" s="1749"/>
      <c r="AM386" s="1749"/>
      <c r="AN386" s="1749"/>
      <c r="AO386" s="1750"/>
      <c r="AP386" s="1750"/>
      <c r="AQ386" s="1750"/>
      <c r="AR386" s="1750"/>
      <c r="AS386" s="1750"/>
      <c r="AT386" s="1750"/>
      <c r="AU386" s="1750"/>
      <c r="AV386" s="1750"/>
      <c r="AW386" s="1750"/>
      <c r="AX386" s="1837"/>
      <c r="AY386" s="1837"/>
      <c r="AZ386" s="1837"/>
      <c r="BA386" s="1837"/>
      <c r="BB386" s="1837"/>
      <c r="BC386" s="1837"/>
      <c r="BD386" s="1837"/>
      <c r="BE386" s="1837"/>
      <c r="BF386" s="1838"/>
      <c r="BG386" s="42"/>
    </row>
    <row r="387" spans="1:59" ht="9.9499999999999993" customHeight="1" x14ac:dyDescent="0.15">
      <c r="A387" s="1827"/>
      <c r="B387" s="1828"/>
      <c r="C387" s="1828"/>
      <c r="D387" s="1833"/>
      <c r="E387" s="1833"/>
      <c r="F387" s="1833"/>
      <c r="G387" s="1833"/>
      <c r="H387" s="1833"/>
      <c r="I387" s="1833"/>
      <c r="J387" s="1833"/>
      <c r="K387" s="1833"/>
      <c r="L387" s="1834"/>
      <c r="M387" s="1535"/>
      <c r="N387" s="1535"/>
      <c r="O387" s="1535"/>
      <c r="P387" s="1535"/>
      <c r="Q387" s="1535"/>
      <c r="R387" s="1535"/>
      <c r="S387" s="1535"/>
      <c r="T387" s="1535"/>
      <c r="U387" s="1535"/>
      <c r="V387" s="1535"/>
      <c r="W387" s="1535"/>
      <c r="X387" s="1535"/>
      <c r="Y387" s="1535"/>
      <c r="Z387" s="1535"/>
      <c r="AA387" s="1535"/>
      <c r="AB387" s="1535"/>
      <c r="AC387" s="1535"/>
      <c r="AD387" s="1749"/>
      <c r="AE387" s="1749"/>
      <c r="AF387" s="1749"/>
      <c r="AG387" s="1749"/>
      <c r="AH387" s="1749"/>
      <c r="AI387" s="1749"/>
      <c r="AJ387" s="1749"/>
      <c r="AK387" s="1749"/>
      <c r="AL387" s="1749"/>
      <c r="AM387" s="1749"/>
      <c r="AN387" s="1749"/>
      <c r="AO387" s="1750"/>
      <c r="AP387" s="1750"/>
      <c r="AQ387" s="1750"/>
      <c r="AR387" s="1750"/>
      <c r="AS387" s="1750"/>
      <c r="AT387" s="1750"/>
      <c r="AU387" s="1750"/>
      <c r="AV387" s="1750"/>
      <c r="AW387" s="1750"/>
      <c r="AX387" s="1734" t="s">
        <v>142</v>
      </c>
      <c r="AY387" s="1735"/>
      <c r="AZ387" s="1813" t="str">
        <f>IFERROR(ROUNDDOWN(AD384/AX384,1),"")</f>
        <v/>
      </c>
      <c r="BA387" s="1813"/>
      <c r="BB387" s="1813"/>
      <c r="BC387" s="1813"/>
      <c r="BD387" s="1732" t="s">
        <v>494</v>
      </c>
      <c r="BE387" s="1732"/>
      <c r="BF387" s="1733"/>
      <c r="BG387" s="42"/>
    </row>
    <row r="388" spans="1:59" ht="9.9499999999999993" customHeight="1" x14ac:dyDescent="0.15">
      <c r="A388" s="1824"/>
      <c r="B388" s="465"/>
      <c r="C388" s="465"/>
      <c r="D388" s="637" t="str">
        <f ca="1">IFERROR(VLOOKUP(A388,INDIRECT("機械一覧"),2,FALSE),"")</f>
        <v/>
      </c>
      <c r="E388" s="1829"/>
      <c r="F388" s="1829"/>
      <c r="G388" s="1829"/>
      <c r="H388" s="1829"/>
      <c r="I388" s="1829"/>
      <c r="J388" s="1829"/>
      <c r="K388" s="1829"/>
      <c r="L388" s="1830"/>
      <c r="M388" s="1535"/>
      <c r="N388" s="1535"/>
      <c r="O388" s="1535"/>
      <c r="P388" s="1535"/>
      <c r="Q388" s="1535"/>
      <c r="R388" s="1535"/>
      <c r="S388" s="1535"/>
      <c r="T388" s="1535"/>
      <c r="U388" s="1535"/>
      <c r="V388" s="1535"/>
      <c r="W388" s="1535"/>
      <c r="X388" s="1535"/>
      <c r="Y388" s="1535"/>
      <c r="Z388" s="1535"/>
      <c r="AA388" s="1535"/>
      <c r="AB388" s="1535"/>
      <c r="AC388" s="1535"/>
      <c r="AD388" s="1749"/>
      <c r="AE388" s="1749"/>
      <c r="AF388" s="1749"/>
      <c r="AG388" s="1749"/>
      <c r="AH388" s="1749"/>
      <c r="AI388" s="1749"/>
      <c r="AJ388" s="1749"/>
      <c r="AK388" s="1749"/>
      <c r="AL388" s="1749"/>
      <c r="AM388" s="1749"/>
      <c r="AN388" s="1749"/>
      <c r="AO388" s="1750"/>
      <c r="AP388" s="1750"/>
      <c r="AQ388" s="1750"/>
      <c r="AR388" s="1750"/>
      <c r="AS388" s="1750"/>
      <c r="AT388" s="1750"/>
      <c r="AU388" s="1750"/>
      <c r="AV388" s="1750"/>
      <c r="AW388" s="1750"/>
      <c r="AX388" s="1835"/>
      <c r="AY388" s="1835"/>
      <c r="AZ388" s="1835"/>
      <c r="BA388" s="1835"/>
      <c r="BB388" s="1835"/>
      <c r="BC388" s="1835"/>
      <c r="BD388" s="1835"/>
      <c r="BE388" s="1835"/>
      <c r="BF388" s="1836"/>
      <c r="BG388" s="42"/>
    </row>
    <row r="389" spans="1:59" ht="9.9499999999999993" customHeight="1" x14ac:dyDescent="0.15">
      <c r="A389" s="1825"/>
      <c r="B389" s="1826"/>
      <c r="C389" s="1826"/>
      <c r="D389" s="1831"/>
      <c r="E389" s="1831"/>
      <c r="F389" s="1831"/>
      <c r="G389" s="1831"/>
      <c r="H389" s="1831"/>
      <c r="I389" s="1831"/>
      <c r="J389" s="1831"/>
      <c r="K389" s="1831"/>
      <c r="L389" s="1832"/>
      <c r="M389" s="1535"/>
      <c r="N389" s="1535"/>
      <c r="O389" s="1535"/>
      <c r="P389" s="1535"/>
      <c r="Q389" s="1535"/>
      <c r="R389" s="1535"/>
      <c r="S389" s="1535"/>
      <c r="T389" s="1535"/>
      <c r="U389" s="1535"/>
      <c r="V389" s="1535"/>
      <c r="W389" s="1535"/>
      <c r="X389" s="1535"/>
      <c r="Y389" s="1535"/>
      <c r="Z389" s="1535"/>
      <c r="AA389" s="1535"/>
      <c r="AB389" s="1535"/>
      <c r="AC389" s="1535"/>
      <c r="AD389" s="1749"/>
      <c r="AE389" s="1749"/>
      <c r="AF389" s="1749"/>
      <c r="AG389" s="1749"/>
      <c r="AH389" s="1749"/>
      <c r="AI389" s="1749"/>
      <c r="AJ389" s="1749"/>
      <c r="AK389" s="1749"/>
      <c r="AL389" s="1749"/>
      <c r="AM389" s="1749"/>
      <c r="AN389" s="1749"/>
      <c r="AO389" s="1750"/>
      <c r="AP389" s="1750"/>
      <c r="AQ389" s="1750"/>
      <c r="AR389" s="1750"/>
      <c r="AS389" s="1750"/>
      <c r="AT389" s="1750"/>
      <c r="AU389" s="1750"/>
      <c r="AV389" s="1750"/>
      <c r="AW389" s="1750"/>
      <c r="AX389" s="1835"/>
      <c r="AY389" s="1835"/>
      <c r="AZ389" s="1835"/>
      <c r="BA389" s="1835"/>
      <c r="BB389" s="1835"/>
      <c r="BC389" s="1835"/>
      <c r="BD389" s="1835"/>
      <c r="BE389" s="1835"/>
      <c r="BF389" s="1836"/>
      <c r="BG389" s="42"/>
    </row>
    <row r="390" spans="1:59" ht="9.9499999999999993" customHeight="1" x14ac:dyDescent="0.15">
      <c r="A390" s="1825"/>
      <c r="B390" s="1826"/>
      <c r="C390" s="1826"/>
      <c r="D390" s="1831"/>
      <c r="E390" s="1831"/>
      <c r="F390" s="1831"/>
      <c r="G390" s="1831"/>
      <c r="H390" s="1831"/>
      <c r="I390" s="1831"/>
      <c r="J390" s="1831"/>
      <c r="K390" s="1831"/>
      <c r="L390" s="1832"/>
      <c r="M390" s="1535"/>
      <c r="N390" s="1535"/>
      <c r="O390" s="1535"/>
      <c r="P390" s="1535"/>
      <c r="Q390" s="1535"/>
      <c r="R390" s="1535"/>
      <c r="S390" s="1535"/>
      <c r="T390" s="1535"/>
      <c r="U390" s="1535"/>
      <c r="V390" s="1535"/>
      <c r="W390" s="1535"/>
      <c r="X390" s="1535"/>
      <c r="Y390" s="1535"/>
      <c r="Z390" s="1535"/>
      <c r="AA390" s="1535"/>
      <c r="AB390" s="1535"/>
      <c r="AC390" s="1535"/>
      <c r="AD390" s="1749"/>
      <c r="AE390" s="1749"/>
      <c r="AF390" s="1749"/>
      <c r="AG390" s="1749"/>
      <c r="AH390" s="1749"/>
      <c r="AI390" s="1749"/>
      <c r="AJ390" s="1749"/>
      <c r="AK390" s="1749"/>
      <c r="AL390" s="1749"/>
      <c r="AM390" s="1749"/>
      <c r="AN390" s="1749"/>
      <c r="AO390" s="1750"/>
      <c r="AP390" s="1750"/>
      <c r="AQ390" s="1750"/>
      <c r="AR390" s="1750"/>
      <c r="AS390" s="1750"/>
      <c r="AT390" s="1750"/>
      <c r="AU390" s="1750"/>
      <c r="AV390" s="1750"/>
      <c r="AW390" s="1750"/>
      <c r="AX390" s="1837"/>
      <c r="AY390" s="1837"/>
      <c r="AZ390" s="1837"/>
      <c r="BA390" s="1837"/>
      <c r="BB390" s="1837"/>
      <c r="BC390" s="1837"/>
      <c r="BD390" s="1837"/>
      <c r="BE390" s="1837"/>
      <c r="BF390" s="1838"/>
      <c r="BG390" s="42"/>
    </row>
    <row r="391" spans="1:59" ht="9.9499999999999993" customHeight="1" x14ac:dyDescent="0.15">
      <c r="A391" s="1827"/>
      <c r="B391" s="1828"/>
      <c r="C391" s="1828"/>
      <c r="D391" s="1833"/>
      <c r="E391" s="1833"/>
      <c r="F391" s="1833"/>
      <c r="G391" s="1833"/>
      <c r="H391" s="1833"/>
      <c r="I391" s="1833"/>
      <c r="J391" s="1833"/>
      <c r="K391" s="1833"/>
      <c r="L391" s="1834"/>
      <c r="M391" s="1535"/>
      <c r="N391" s="1535"/>
      <c r="O391" s="1535"/>
      <c r="P391" s="1535"/>
      <c r="Q391" s="1535"/>
      <c r="R391" s="1535"/>
      <c r="S391" s="1535"/>
      <c r="T391" s="1535"/>
      <c r="U391" s="1535"/>
      <c r="V391" s="1535"/>
      <c r="W391" s="1535"/>
      <c r="X391" s="1535"/>
      <c r="Y391" s="1535"/>
      <c r="Z391" s="1535"/>
      <c r="AA391" s="1535"/>
      <c r="AB391" s="1535"/>
      <c r="AC391" s="1535"/>
      <c r="AD391" s="1749"/>
      <c r="AE391" s="1749"/>
      <c r="AF391" s="1749"/>
      <c r="AG391" s="1749"/>
      <c r="AH391" s="1749"/>
      <c r="AI391" s="1749"/>
      <c r="AJ391" s="1749"/>
      <c r="AK391" s="1749"/>
      <c r="AL391" s="1749"/>
      <c r="AM391" s="1749"/>
      <c r="AN391" s="1749"/>
      <c r="AO391" s="1750"/>
      <c r="AP391" s="1750"/>
      <c r="AQ391" s="1750"/>
      <c r="AR391" s="1750"/>
      <c r="AS391" s="1750"/>
      <c r="AT391" s="1750"/>
      <c r="AU391" s="1750"/>
      <c r="AV391" s="1750"/>
      <c r="AW391" s="1750"/>
      <c r="AX391" s="1734" t="s">
        <v>142</v>
      </c>
      <c r="AY391" s="1735"/>
      <c r="AZ391" s="1813" t="str">
        <f>IFERROR(ROUNDDOWN(AD388/AX388,1),"")</f>
        <v/>
      </c>
      <c r="BA391" s="1813"/>
      <c r="BB391" s="1813"/>
      <c r="BC391" s="1813"/>
      <c r="BD391" s="1732" t="s">
        <v>494</v>
      </c>
      <c r="BE391" s="1732"/>
      <c r="BF391" s="1733"/>
      <c r="BG391" s="42"/>
    </row>
    <row r="392" spans="1:59" ht="9.9499999999999993" customHeight="1" x14ac:dyDescent="0.15">
      <c r="A392" s="1824"/>
      <c r="B392" s="465"/>
      <c r="C392" s="465"/>
      <c r="D392" s="637" t="str">
        <f ca="1">IFERROR(VLOOKUP(A392,INDIRECT("機械一覧"),2,FALSE),"")</f>
        <v/>
      </c>
      <c r="E392" s="1829"/>
      <c r="F392" s="1829"/>
      <c r="G392" s="1829"/>
      <c r="H392" s="1829"/>
      <c r="I392" s="1829"/>
      <c r="J392" s="1829"/>
      <c r="K392" s="1829"/>
      <c r="L392" s="1830"/>
      <c r="M392" s="1535"/>
      <c r="N392" s="1535"/>
      <c r="O392" s="1535"/>
      <c r="P392" s="1535"/>
      <c r="Q392" s="1535"/>
      <c r="R392" s="1535"/>
      <c r="S392" s="1535"/>
      <c r="T392" s="1535"/>
      <c r="U392" s="1535"/>
      <c r="V392" s="1535"/>
      <c r="W392" s="1535"/>
      <c r="X392" s="1535"/>
      <c r="Y392" s="1535"/>
      <c r="Z392" s="1535"/>
      <c r="AA392" s="1535"/>
      <c r="AB392" s="1535"/>
      <c r="AC392" s="1535"/>
      <c r="AD392" s="1749"/>
      <c r="AE392" s="1749"/>
      <c r="AF392" s="1749"/>
      <c r="AG392" s="1749"/>
      <c r="AH392" s="1749"/>
      <c r="AI392" s="1749"/>
      <c r="AJ392" s="1749"/>
      <c r="AK392" s="1749"/>
      <c r="AL392" s="1749"/>
      <c r="AM392" s="1749"/>
      <c r="AN392" s="1749"/>
      <c r="AO392" s="1750"/>
      <c r="AP392" s="1750"/>
      <c r="AQ392" s="1750"/>
      <c r="AR392" s="1750"/>
      <c r="AS392" s="1750"/>
      <c r="AT392" s="1750"/>
      <c r="AU392" s="1750"/>
      <c r="AV392" s="1750"/>
      <c r="AW392" s="1750"/>
      <c r="AX392" s="1835"/>
      <c r="AY392" s="1835"/>
      <c r="AZ392" s="1835"/>
      <c r="BA392" s="1835"/>
      <c r="BB392" s="1835"/>
      <c r="BC392" s="1835"/>
      <c r="BD392" s="1835"/>
      <c r="BE392" s="1835"/>
      <c r="BF392" s="1836"/>
      <c r="BG392" s="42"/>
    </row>
    <row r="393" spans="1:59" ht="9.9499999999999993" customHeight="1" x14ac:dyDescent="0.15">
      <c r="A393" s="1825"/>
      <c r="B393" s="1826"/>
      <c r="C393" s="1826"/>
      <c r="D393" s="1831"/>
      <c r="E393" s="1831"/>
      <c r="F393" s="1831"/>
      <c r="G393" s="1831"/>
      <c r="H393" s="1831"/>
      <c r="I393" s="1831"/>
      <c r="J393" s="1831"/>
      <c r="K393" s="1831"/>
      <c r="L393" s="1832"/>
      <c r="M393" s="1535"/>
      <c r="N393" s="1535"/>
      <c r="O393" s="1535"/>
      <c r="P393" s="1535"/>
      <c r="Q393" s="1535"/>
      <c r="R393" s="1535"/>
      <c r="S393" s="1535"/>
      <c r="T393" s="1535"/>
      <c r="U393" s="1535"/>
      <c r="V393" s="1535"/>
      <c r="W393" s="1535"/>
      <c r="X393" s="1535"/>
      <c r="Y393" s="1535"/>
      <c r="Z393" s="1535"/>
      <c r="AA393" s="1535"/>
      <c r="AB393" s="1535"/>
      <c r="AC393" s="1535"/>
      <c r="AD393" s="1749"/>
      <c r="AE393" s="1749"/>
      <c r="AF393" s="1749"/>
      <c r="AG393" s="1749"/>
      <c r="AH393" s="1749"/>
      <c r="AI393" s="1749"/>
      <c r="AJ393" s="1749"/>
      <c r="AK393" s="1749"/>
      <c r="AL393" s="1749"/>
      <c r="AM393" s="1749"/>
      <c r="AN393" s="1749"/>
      <c r="AO393" s="1750"/>
      <c r="AP393" s="1750"/>
      <c r="AQ393" s="1750"/>
      <c r="AR393" s="1750"/>
      <c r="AS393" s="1750"/>
      <c r="AT393" s="1750"/>
      <c r="AU393" s="1750"/>
      <c r="AV393" s="1750"/>
      <c r="AW393" s="1750"/>
      <c r="AX393" s="1835"/>
      <c r="AY393" s="1835"/>
      <c r="AZ393" s="1835"/>
      <c r="BA393" s="1835"/>
      <c r="BB393" s="1835"/>
      <c r="BC393" s="1835"/>
      <c r="BD393" s="1835"/>
      <c r="BE393" s="1835"/>
      <c r="BF393" s="1836"/>
      <c r="BG393" s="42"/>
    </row>
    <row r="394" spans="1:59" ht="9.9499999999999993" customHeight="1" x14ac:dyDescent="0.15">
      <c r="A394" s="1825"/>
      <c r="B394" s="1826"/>
      <c r="C394" s="1826"/>
      <c r="D394" s="1831"/>
      <c r="E394" s="1831"/>
      <c r="F394" s="1831"/>
      <c r="G394" s="1831"/>
      <c r="H394" s="1831"/>
      <c r="I394" s="1831"/>
      <c r="J394" s="1831"/>
      <c r="K394" s="1831"/>
      <c r="L394" s="1832"/>
      <c r="M394" s="1535"/>
      <c r="N394" s="1535"/>
      <c r="O394" s="1535"/>
      <c r="P394" s="1535"/>
      <c r="Q394" s="1535"/>
      <c r="R394" s="1535"/>
      <c r="S394" s="1535"/>
      <c r="T394" s="1535"/>
      <c r="U394" s="1535"/>
      <c r="V394" s="1535"/>
      <c r="W394" s="1535"/>
      <c r="X394" s="1535"/>
      <c r="Y394" s="1535"/>
      <c r="Z394" s="1535"/>
      <c r="AA394" s="1535"/>
      <c r="AB394" s="1535"/>
      <c r="AC394" s="1535"/>
      <c r="AD394" s="1749"/>
      <c r="AE394" s="1749"/>
      <c r="AF394" s="1749"/>
      <c r="AG394" s="1749"/>
      <c r="AH394" s="1749"/>
      <c r="AI394" s="1749"/>
      <c r="AJ394" s="1749"/>
      <c r="AK394" s="1749"/>
      <c r="AL394" s="1749"/>
      <c r="AM394" s="1749"/>
      <c r="AN394" s="1749"/>
      <c r="AO394" s="1750"/>
      <c r="AP394" s="1750"/>
      <c r="AQ394" s="1750"/>
      <c r="AR394" s="1750"/>
      <c r="AS394" s="1750"/>
      <c r="AT394" s="1750"/>
      <c r="AU394" s="1750"/>
      <c r="AV394" s="1750"/>
      <c r="AW394" s="1750"/>
      <c r="AX394" s="1837"/>
      <c r="AY394" s="1837"/>
      <c r="AZ394" s="1837"/>
      <c r="BA394" s="1837"/>
      <c r="BB394" s="1837"/>
      <c r="BC394" s="1837"/>
      <c r="BD394" s="1837"/>
      <c r="BE394" s="1837"/>
      <c r="BF394" s="1838"/>
      <c r="BG394" s="42"/>
    </row>
    <row r="395" spans="1:59" ht="9.9499999999999993" customHeight="1" x14ac:dyDescent="0.15">
      <c r="A395" s="1827"/>
      <c r="B395" s="1828"/>
      <c r="C395" s="1828"/>
      <c r="D395" s="1833"/>
      <c r="E395" s="1833"/>
      <c r="F395" s="1833"/>
      <c r="G395" s="1833"/>
      <c r="H395" s="1833"/>
      <c r="I395" s="1833"/>
      <c r="J395" s="1833"/>
      <c r="K395" s="1833"/>
      <c r="L395" s="1834"/>
      <c r="M395" s="1535"/>
      <c r="N395" s="1535"/>
      <c r="O395" s="1535"/>
      <c r="P395" s="1535"/>
      <c r="Q395" s="1535"/>
      <c r="R395" s="1535"/>
      <c r="S395" s="1535"/>
      <c r="T395" s="1535"/>
      <c r="U395" s="1535"/>
      <c r="V395" s="1535"/>
      <c r="W395" s="1535"/>
      <c r="X395" s="1535"/>
      <c r="Y395" s="1535"/>
      <c r="Z395" s="1535"/>
      <c r="AA395" s="1535"/>
      <c r="AB395" s="1535"/>
      <c r="AC395" s="1535"/>
      <c r="AD395" s="1749"/>
      <c r="AE395" s="1749"/>
      <c r="AF395" s="1749"/>
      <c r="AG395" s="1749"/>
      <c r="AH395" s="1749"/>
      <c r="AI395" s="1749"/>
      <c r="AJ395" s="1749"/>
      <c r="AK395" s="1749"/>
      <c r="AL395" s="1749"/>
      <c r="AM395" s="1749"/>
      <c r="AN395" s="1749"/>
      <c r="AO395" s="1750"/>
      <c r="AP395" s="1750"/>
      <c r="AQ395" s="1750"/>
      <c r="AR395" s="1750"/>
      <c r="AS395" s="1750"/>
      <c r="AT395" s="1750"/>
      <c r="AU395" s="1750"/>
      <c r="AV395" s="1750"/>
      <c r="AW395" s="1750"/>
      <c r="AX395" s="1734" t="s">
        <v>142</v>
      </c>
      <c r="AY395" s="1735"/>
      <c r="AZ395" s="1813" t="str">
        <f>IFERROR(ROUNDDOWN(AD392/AX392,1),"")</f>
        <v/>
      </c>
      <c r="BA395" s="1813"/>
      <c r="BB395" s="1813"/>
      <c r="BC395" s="1813"/>
      <c r="BD395" s="1732" t="s">
        <v>494</v>
      </c>
      <c r="BE395" s="1732"/>
      <c r="BF395" s="1733"/>
      <c r="BG395" s="42"/>
    </row>
    <row r="396" spans="1:59" ht="9.9499999999999993" customHeight="1" x14ac:dyDescent="0.15">
      <c r="A396" s="1824"/>
      <c r="B396" s="465"/>
      <c r="C396" s="465"/>
      <c r="D396" s="637" t="str">
        <f ca="1">IFERROR(VLOOKUP(A396,INDIRECT("機械一覧"),2,FALSE),"")</f>
        <v/>
      </c>
      <c r="E396" s="1829"/>
      <c r="F396" s="1829"/>
      <c r="G396" s="1829"/>
      <c r="H396" s="1829"/>
      <c r="I396" s="1829"/>
      <c r="J396" s="1829"/>
      <c r="K396" s="1829"/>
      <c r="L396" s="1830"/>
      <c r="M396" s="1535"/>
      <c r="N396" s="1535"/>
      <c r="O396" s="1535"/>
      <c r="P396" s="1535"/>
      <c r="Q396" s="1535"/>
      <c r="R396" s="1535"/>
      <c r="S396" s="1535"/>
      <c r="T396" s="1535"/>
      <c r="U396" s="1535"/>
      <c r="V396" s="1535"/>
      <c r="W396" s="1535"/>
      <c r="X396" s="1535"/>
      <c r="Y396" s="1535"/>
      <c r="Z396" s="1535"/>
      <c r="AA396" s="1535"/>
      <c r="AB396" s="1535"/>
      <c r="AC396" s="1535"/>
      <c r="AD396" s="1749"/>
      <c r="AE396" s="1749"/>
      <c r="AF396" s="1749"/>
      <c r="AG396" s="1749"/>
      <c r="AH396" s="1749"/>
      <c r="AI396" s="1749"/>
      <c r="AJ396" s="1749"/>
      <c r="AK396" s="1749"/>
      <c r="AL396" s="1749"/>
      <c r="AM396" s="1749"/>
      <c r="AN396" s="1749"/>
      <c r="AO396" s="1750"/>
      <c r="AP396" s="1750"/>
      <c r="AQ396" s="1750"/>
      <c r="AR396" s="1750"/>
      <c r="AS396" s="1750"/>
      <c r="AT396" s="1750"/>
      <c r="AU396" s="1750"/>
      <c r="AV396" s="1750"/>
      <c r="AW396" s="1750"/>
      <c r="AX396" s="1835"/>
      <c r="AY396" s="1835"/>
      <c r="AZ396" s="1835"/>
      <c r="BA396" s="1835"/>
      <c r="BB396" s="1835"/>
      <c r="BC396" s="1835"/>
      <c r="BD396" s="1835"/>
      <c r="BE396" s="1835"/>
      <c r="BF396" s="1836"/>
      <c r="BG396" s="42"/>
    </row>
    <row r="397" spans="1:59" ht="9.9499999999999993" customHeight="1" x14ac:dyDescent="0.15">
      <c r="A397" s="1825"/>
      <c r="B397" s="1826"/>
      <c r="C397" s="1826"/>
      <c r="D397" s="1831"/>
      <c r="E397" s="1831"/>
      <c r="F397" s="1831"/>
      <c r="G397" s="1831"/>
      <c r="H397" s="1831"/>
      <c r="I397" s="1831"/>
      <c r="J397" s="1831"/>
      <c r="K397" s="1831"/>
      <c r="L397" s="1832"/>
      <c r="M397" s="1535"/>
      <c r="N397" s="1535"/>
      <c r="O397" s="1535"/>
      <c r="P397" s="1535"/>
      <c r="Q397" s="1535"/>
      <c r="R397" s="1535"/>
      <c r="S397" s="1535"/>
      <c r="T397" s="1535"/>
      <c r="U397" s="1535"/>
      <c r="V397" s="1535"/>
      <c r="W397" s="1535"/>
      <c r="X397" s="1535"/>
      <c r="Y397" s="1535"/>
      <c r="Z397" s="1535"/>
      <c r="AA397" s="1535"/>
      <c r="AB397" s="1535"/>
      <c r="AC397" s="1535"/>
      <c r="AD397" s="1749"/>
      <c r="AE397" s="1749"/>
      <c r="AF397" s="1749"/>
      <c r="AG397" s="1749"/>
      <c r="AH397" s="1749"/>
      <c r="AI397" s="1749"/>
      <c r="AJ397" s="1749"/>
      <c r="AK397" s="1749"/>
      <c r="AL397" s="1749"/>
      <c r="AM397" s="1749"/>
      <c r="AN397" s="1749"/>
      <c r="AO397" s="1750"/>
      <c r="AP397" s="1750"/>
      <c r="AQ397" s="1750"/>
      <c r="AR397" s="1750"/>
      <c r="AS397" s="1750"/>
      <c r="AT397" s="1750"/>
      <c r="AU397" s="1750"/>
      <c r="AV397" s="1750"/>
      <c r="AW397" s="1750"/>
      <c r="AX397" s="1835"/>
      <c r="AY397" s="1835"/>
      <c r="AZ397" s="1835"/>
      <c r="BA397" s="1835"/>
      <c r="BB397" s="1835"/>
      <c r="BC397" s="1835"/>
      <c r="BD397" s="1835"/>
      <c r="BE397" s="1835"/>
      <c r="BF397" s="1836"/>
      <c r="BG397" s="42"/>
    </row>
    <row r="398" spans="1:59" ht="9.9499999999999993" customHeight="1" x14ac:dyDescent="0.15">
      <c r="A398" s="1825"/>
      <c r="B398" s="1826"/>
      <c r="C398" s="1826"/>
      <c r="D398" s="1831"/>
      <c r="E398" s="1831"/>
      <c r="F398" s="1831"/>
      <c r="G398" s="1831"/>
      <c r="H398" s="1831"/>
      <c r="I398" s="1831"/>
      <c r="J398" s="1831"/>
      <c r="K398" s="1831"/>
      <c r="L398" s="1832"/>
      <c r="M398" s="1535"/>
      <c r="N398" s="1535"/>
      <c r="O398" s="1535"/>
      <c r="P398" s="1535"/>
      <c r="Q398" s="1535"/>
      <c r="R398" s="1535"/>
      <c r="S398" s="1535"/>
      <c r="T398" s="1535"/>
      <c r="U398" s="1535"/>
      <c r="V398" s="1535"/>
      <c r="W398" s="1535"/>
      <c r="X398" s="1535"/>
      <c r="Y398" s="1535"/>
      <c r="Z398" s="1535"/>
      <c r="AA398" s="1535"/>
      <c r="AB398" s="1535"/>
      <c r="AC398" s="1535"/>
      <c r="AD398" s="1749"/>
      <c r="AE398" s="1749"/>
      <c r="AF398" s="1749"/>
      <c r="AG398" s="1749"/>
      <c r="AH398" s="1749"/>
      <c r="AI398" s="1749"/>
      <c r="AJ398" s="1749"/>
      <c r="AK398" s="1749"/>
      <c r="AL398" s="1749"/>
      <c r="AM398" s="1749"/>
      <c r="AN398" s="1749"/>
      <c r="AO398" s="1750"/>
      <c r="AP398" s="1750"/>
      <c r="AQ398" s="1750"/>
      <c r="AR398" s="1750"/>
      <c r="AS398" s="1750"/>
      <c r="AT398" s="1750"/>
      <c r="AU398" s="1750"/>
      <c r="AV398" s="1750"/>
      <c r="AW398" s="1750"/>
      <c r="AX398" s="1837"/>
      <c r="AY398" s="1837"/>
      <c r="AZ398" s="1837"/>
      <c r="BA398" s="1837"/>
      <c r="BB398" s="1837"/>
      <c r="BC398" s="1837"/>
      <c r="BD398" s="1837"/>
      <c r="BE398" s="1837"/>
      <c r="BF398" s="1838"/>
      <c r="BG398" s="42"/>
    </row>
    <row r="399" spans="1:59" ht="9.9499999999999993" customHeight="1" x14ac:dyDescent="0.15">
      <c r="A399" s="1827"/>
      <c r="B399" s="1828"/>
      <c r="C399" s="1828"/>
      <c r="D399" s="1833"/>
      <c r="E399" s="1833"/>
      <c r="F399" s="1833"/>
      <c r="G399" s="1833"/>
      <c r="H399" s="1833"/>
      <c r="I399" s="1833"/>
      <c r="J399" s="1833"/>
      <c r="K399" s="1833"/>
      <c r="L399" s="1834"/>
      <c r="M399" s="1535"/>
      <c r="N399" s="1535"/>
      <c r="O399" s="1535"/>
      <c r="P399" s="1535"/>
      <c r="Q399" s="1535"/>
      <c r="R399" s="1535"/>
      <c r="S399" s="1535"/>
      <c r="T399" s="1535"/>
      <c r="U399" s="1535"/>
      <c r="V399" s="1535"/>
      <c r="W399" s="1535"/>
      <c r="X399" s="1535"/>
      <c r="Y399" s="1535"/>
      <c r="Z399" s="1535"/>
      <c r="AA399" s="1535"/>
      <c r="AB399" s="1535"/>
      <c r="AC399" s="1535"/>
      <c r="AD399" s="1749"/>
      <c r="AE399" s="1749"/>
      <c r="AF399" s="1749"/>
      <c r="AG399" s="1749"/>
      <c r="AH399" s="1749"/>
      <c r="AI399" s="1749"/>
      <c r="AJ399" s="1749"/>
      <c r="AK399" s="1749"/>
      <c r="AL399" s="1749"/>
      <c r="AM399" s="1749"/>
      <c r="AN399" s="1749"/>
      <c r="AO399" s="1750"/>
      <c r="AP399" s="1750"/>
      <c r="AQ399" s="1750"/>
      <c r="AR399" s="1750"/>
      <c r="AS399" s="1750"/>
      <c r="AT399" s="1750"/>
      <c r="AU399" s="1750"/>
      <c r="AV399" s="1750"/>
      <c r="AW399" s="1750"/>
      <c r="AX399" s="1734" t="s">
        <v>142</v>
      </c>
      <c r="AY399" s="1735"/>
      <c r="AZ399" s="1813" t="str">
        <f>IFERROR(ROUNDDOWN(AD396/AX396,1),"")</f>
        <v/>
      </c>
      <c r="BA399" s="1813"/>
      <c r="BB399" s="1813"/>
      <c r="BC399" s="1813"/>
      <c r="BD399" s="1732" t="s">
        <v>494</v>
      </c>
      <c r="BE399" s="1732"/>
      <c r="BF399" s="1733"/>
      <c r="BG399" s="42"/>
    </row>
    <row r="400" spans="1:59" ht="9.9499999999999993" customHeight="1" x14ac:dyDescent="0.15">
      <c r="A400" s="1824"/>
      <c r="B400" s="465"/>
      <c r="C400" s="465"/>
      <c r="D400" s="637" t="str">
        <f ca="1">IFERROR(VLOOKUP(A400,INDIRECT("機械一覧"),2,FALSE),"")</f>
        <v/>
      </c>
      <c r="E400" s="1829"/>
      <c r="F400" s="1829"/>
      <c r="G400" s="1829"/>
      <c r="H400" s="1829"/>
      <c r="I400" s="1829"/>
      <c r="J400" s="1829"/>
      <c r="K400" s="1829"/>
      <c r="L400" s="1830"/>
      <c r="M400" s="1535"/>
      <c r="N400" s="1535"/>
      <c r="O400" s="1535"/>
      <c r="P400" s="1535"/>
      <c r="Q400" s="1535"/>
      <c r="R400" s="1535"/>
      <c r="S400" s="1535"/>
      <c r="T400" s="1535"/>
      <c r="U400" s="1535"/>
      <c r="V400" s="1535"/>
      <c r="W400" s="1535"/>
      <c r="X400" s="1535"/>
      <c r="Y400" s="1535"/>
      <c r="Z400" s="1535"/>
      <c r="AA400" s="1535"/>
      <c r="AB400" s="1535"/>
      <c r="AC400" s="1535"/>
      <c r="AD400" s="1749"/>
      <c r="AE400" s="1749"/>
      <c r="AF400" s="1749"/>
      <c r="AG400" s="1749"/>
      <c r="AH400" s="1749"/>
      <c r="AI400" s="1749"/>
      <c r="AJ400" s="1749"/>
      <c r="AK400" s="1749"/>
      <c r="AL400" s="1749"/>
      <c r="AM400" s="1749"/>
      <c r="AN400" s="1749"/>
      <c r="AO400" s="1750"/>
      <c r="AP400" s="1750"/>
      <c r="AQ400" s="1750"/>
      <c r="AR400" s="1750"/>
      <c r="AS400" s="1750"/>
      <c r="AT400" s="1750"/>
      <c r="AU400" s="1750"/>
      <c r="AV400" s="1750"/>
      <c r="AW400" s="1750"/>
      <c r="AX400" s="1835"/>
      <c r="AY400" s="1835"/>
      <c r="AZ400" s="1835"/>
      <c r="BA400" s="1835"/>
      <c r="BB400" s="1835"/>
      <c r="BC400" s="1835"/>
      <c r="BD400" s="1835"/>
      <c r="BE400" s="1835"/>
      <c r="BF400" s="1836"/>
      <c r="BG400" s="42"/>
    </row>
    <row r="401" spans="1:59" ht="9.9499999999999993" customHeight="1" x14ac:dyDescent="0.15">
      <c r="A401" s="1825"/>
      <c r="B401" s="1826"/>
      <c r="C401" s="1826"/>
      <c r="D401" s="1831"/>
      <c r="E401" s="1831"/>
      <c r="F401" s="1831"/>
      <c r="G401" s="1831"/>
      <c r="H401" s="1831"/>
      <c r="I401" s="1831"/>
      <c r="J401" s="1831"/>
      <c r="K401" s="1831"/>
      <c r="L401" s="1832"/>
      <c r="M401" s="1535"/>
      <c r="N401" s="1535"/>
      <c r="O401" s="1535"/>
      <c r="P401" s="1535"/>
      <c r="Q401" s="1535"/>
      <c r="R401" s="1535"/>
      <c r="S401" s="1535"/>
      <c r="T401" s="1535"/>
      <c r="U401" s="1535"/>
      <c r="V401" s="1535"/>
      <c r="W401" s="1535"/>
      <c r="X401" s="1535"/>
      <c r="Y401" s="1535"/>
      <c r="Z401" s="1535"/>
      <c r="AA401" s="1535"/>
      <c r="AB401" s="1535"/>
      <c r="AC401" s="1535"/>
      <c r="AD401" s="1749"/>
      <c r="AE401" s="1749"/>
      <c r="AF401" s="1749"/>
      <c r="AG401" s="1749"/>
      <c r="AH401" s="1749"/>
      <c r="AI401" s="1749"/>
      <c r="AJ401" s="1749"/>
      <c r="AK401" s="1749"/>
      <c r="AL401" s="1749"/>
      <c r="AM401" s="1749"/>
      <c r="AN401" s="1749"/>
      <c r="AO401" s="1750"/>
      <c r="AP401" s="1750"/>
      <c r="AQ401" s="1750"/>
      <c r="AR401" s="1750"/>
      <c r="AS401" s="1750"/>
      <c r="AT401" s="1750"/>
      <c r="AU401" s="1750"/>
      <c r="AV401" s="1750"/>
      <c r="AW401" s="1750"/>
      <c r="AX401" s="1835"/>
      <c r="AY401" s="1835"/>
      <c r="AZ401" s="1835"/>
      <c r="BA401" s="1835"/>
      <c r="BB401" s="1835"/>
      <c r="BC401" s="1835"/>
      <c r="BD401" s="1835"/>
      <c r="BE401" s="1835"/>
      <c r="BF401" s="1836"/>
      <c r="BG401" s="42"/>
    </row>
    <row r="402" spans="1:59" ht="9.9499999999999993" customHeight="1" x14ac:dyDescent="0.15">
      <c r="A402" s="1825"/>
      <c r="B402" s="1826"/>
      <c r="C402" s="1826"/>
      <c r="D402" s="1831"/>
      <c r="E402" s="1831"/>
      <c r="F402" s="1831"/>
      <c r="G402" s="1831"/>
      <c r="H402" s="1831"/>
      <c r="I402" s="1831"/>
      <c r="J402" s="1831"/>
      <c r="K402" s="1831"/>
      <c r="L402" s="1832"/>
      <c r="M402" s="1535"/>
      <c r="N402" s="1535"/>
      <c r="O402" s="1535"/>
      <c r="P402" s="1535"/>
      <c r="Q402" s="1535"/>
      <c r="R402" s="1535"/>
      <c r="S402" s="1535"/>
      <c r="T402" s="1535"/>
      <c r="U402" s="1535"/>
      <c r="V402" s="1535"/>
      <c r="W402" s="1535"/>
      <c r="X402" s="1535"/>
      <c r="Y402" s="1535"/>
      <c r="Z402" s="1535"/>
      <c r="AA402" s="1535"/>
      <c r="AB402" s="1535"/>
      <c r="AC402" s="1535"/>
      <c r="AD402" s="1749"/>
      <c r="AE402" s="1749"/>
      <c r="AF402" s="1749"/>
      <c r="AG402" s="1749"/>
      <c r="AH402" s="1749"/>
      <c r="AI402" s="1749"/>
      <c r="AJ402" s="1749"/>
      <c r="AK402" s="1749"/>
      <c r="AL402" s="1749"/>
      <c r="AM402" s="1749"/>
      <c r="AN402" s="1749"/>
      <c r="AO402" s="1750"/>
      <c r="AP402" s="1750"/>
      <c r="AQ402" s="1750"/>
      <c r="AR402" s="1750"/>
      <c r="AS402" s="1750"/>
      <c r="AT402" s="1750"/>
      <c r="AU402" s="1750"/>
      <c r="AV402" s="1750"/>
      <c r="AW402" s="1750"/>
      <c r="AX402" s="1837"/>
      <c r="AY402" s="1837"/>
      <c r="AZ402" s="1837"/>
      <c r="BA402" s="1837"/>
      <c r="BB402" s="1837"/>
      <c r="BC402" s="1837"/>
      <c r="BD402" s="1837"/>
      <c r="BE402" s="1837"/>
      <c r="BF402" s="1838"/>
      <c r="BG402" s="42"/>
    </row>
    <row r="403" spans="1:59" ht="9.9499999999999993" customHeight="1" x14ac:dyDescent="0.15">
      <c r="A403" s="1827"/>
      <c r="B403" s="1828"/>
      <c r="C403" s="1828"/>
      <c r="D403" s="1833"/>
      <c r="E403" s="1833"/>
      <c r="F403" s="1833"/>
      <c r="G403" s="1833"/>
      <c r="H403" s="1833"/>
      <c r="I403" s="1833"/>
      <c r="J403" s="1833"/>
      <c r="K403" s="1833"/>
      <c r="L403" s="1834"/>
      <c r="M403" s="1535"/>
      <c r="N403" s="1535"/>
      <c r="O403" s="1535"/>
      <c r="P403" s="1535"/>
      <c r="Q403" s="1535"/>
      <c r="R403" s="1535"/>
      <c r="S403" s="1535"/>
      <c r="T403" s="1535"/>
      <c r="U403" s="1535"/>
      <c r="V403" s="1535"/>
      <c r="W403" s="1535"/>
      <c r="X403" s="1535"/>
      <c r="Y403" s="1535"/>
      <c r="Z403" s="1535"/>
      <c r="AA403" s="1535"/>
      <c r="AB403" s="1535"/>
      <c r="AC403" s="1535"/>
      <c r="AD403" s="1749"/>
      <c r="AE403" s="1749"/>
      <c r="AF403" s="1749"/>
      <c r="AG403" s="1749"/>
      <c r="AH403" s="1749"/>
      <c r="AI403" s="1749"/>
      <c r="AJ403" s="1749"/>
      <c r="AK403" s="1749"/>
      <c r="AL403" s="1749"/>
      <c r="AM403" s="1749"/>
      <c r="AN403" s="1749"/>
      <c r="AO403" s="1750"/>
      <c r="AP403" s="1750"/>
      <c r="AQ403" s="1750"/>
      <c r="AR403" s="1750"/>
      <c r="AS403" s="1750"/>
      <c r="AT403" s="1750"/>
      <c r="AU403" s="1750"/>
      <c r="AV403" s="1750"/>
      <c r="AW403" s="1750"/>
      <c r="AX403" s="1734" t="s">
        <v>142</v>
      </c>
      <c r="AY403" s="1735"/>
      <c r="AZ403" s="1813" t="str">
        <f>IFERROR(ROUNDDOWN(AD400/AX400,1),"")</f>
        <v/>
      </c>
      <c r="BA403" s="1813"/>
      <c r="BB403" s="1813"/>
      <c r="BC403" s="1813"/>
      <c r="BD403" s="1732" t="s">
        <v>494</v>
      </c>
      <c r="BE403" s="1732"/>
      <c r="BF403" s="1733"/>
      <c r="BG403" s="42"/>
    </row>
    <row r="404" spans="1:59" ht="9.9499999999999993" customHeight="1" x14ac:dyDescent="0.15">
      <c r="A404" s="1824"/>
      <c r="B404" s="465"/>
      <c r="C404" s="465"/>
      <c r="D404" s="637" t="str">
        <f ca="1">IFERROR(VLOOKUP(A404,INDIRECT("機械一覧"),2,FALSE),"")</f>
        <v/>
      </c>
      <c r="E404" s="1829"/>
      <c r="F404" s="1829"/>
      <c r="G404" s="1829"/>
      <c r="H404" s="1829"/>
      <c r="I404" s="1829"/>
      <c r="J404" s="1829"/>
      <c r="K404" s="1829"/>
      <c r="L404" s="1830"/>
      <c r="M404" s="1535"/>
      <c r="N404" s="1535"/>
      <c r="O404" s="1535"/>
      <c r="P404" s="1535"/>
      <c r="Q404" s="1535"/>
      <c r="R404" s="1535"/>
      <c r="S404" s="1535"/>
      <c r="T404" s="1535"/>
      <c r="U404" s="1535"/>
      <c r="V404" s="1535"/>
      <c r="W404" s="1535"/>
      <c r="X404" s="1535"/>
      <c r="Y404" s="1535"/>
      <c r="Z404" s="1535"/>
      <c r="AA404" s="1535"/>
      <c r="AB404" s="1535"/>
      <c r="AC404" s="1535"/>
      <c r="AD404" s="1749"/>
      <c r="AE404" s="1749"/>
      <c r="AF404" s="1749"/>
      <c r="AG404" s="1749"/>
      <c r="AH404" s="1749"/>
      <c r="AI404" s="1749"/>
      <c r="AJ404" s="1749"/>
      <c r="AK404" s="1749"/>
      <c r="AL404" s="1749"/>
      <c r="AM404" s="1749"/>
      <c r="AN404" s="1749"/>
      <c r="AO404" s="1750"/>
      <c r="AP404" s="1750"/>
      <c r="AQ404" s="1750"/>
      <c r="AR404" s="1750"/>
      <c r="AS404" s="1750"/>
      <c r="AT404" s="1750"/>
      <c r="AU404" s="1750"/>
      <c r="AV404" s="1750"/>
      <c r="AW404" s="1750"/>
      <c r="AX404" s="1835"/>
      <c r="AY404" s="1835"/>
      <c r="AZ404" s="1835"/>
      <c r="BA404" s="1835"/>
      <c r="BB404" s="1835"/>
      <c r="BC404" s="1835"/>
      <c r="BD404" s="1835"/>
      <c r="BE404" s="1835"/>
      <c r="BF404" s="1836"/>
      <c r="BG404" s="42"/>
    </row>
    <row r="405" spans="1:59" ht="9.9499999999999993" customHeight="1" x14ac:dyDescent="0.15">
      <c r="A405" s="1825"/>
      <c r="B405" s="1826"/>
      <c r="C405" s="1826"/>
      <c r="D405" s="1831"/>
      <c r="E405" s="1831"/>
      <c r="F405" s="1831"/>
      <c r="G405" s="1831"/>
      <c r="H405" s="1831"/>
      <c r="I405" s="1831"/>
      <c r="J405" s="1831"/>
      <c r="K405" s="1831"/>
      <c r="L405" s="1832"/>
      <c r="M405" s="1535"/>
      <c r="N405" s="1535"/>
      <c r="O405" s="1535"/>
      <c r="P405" s="1535"/>
      <c r="Q405" s="1535"/>
      <c r="R405" s="1535"/>
      <c r="S405" s="1535"/>
      <c r="T405" s="1535"/>
      <c r="U405" s="1535"/>
      <c r="V405" s="1535"/>
      <c r="W405" s="1535"/>
      <c r="X405" s="1535"/>
      <c r="Y405" s="1535"/>
      <c r="Z405" s="1535"/>
      <c r="AA405" s="1535"/>
      <c r="AB405" s="1535"/>
      <c r="AC405" s="1535"/>
      <c r="AD405" s="1749"/>
      <c r="AE405" s="1749"/>
      <c r="AF405" s="1749"/>
      <c r="AG405" s="1749"/>
      <c r="AH405" s="1749"/>
      <c r="AI405" s="1749"/>
      <c r="AJ405" s="1749"/>
      <c r="AK405" s="1749"/>
      <c r="AL405" s="1749"/>
      <c r="AM405" s="1749"/>
      <c r="AN405" s="1749"/>
      <c r="AO405" s="1750"/>
      <c r="AP405" s="1750"/>
      <c r="AQ405" s="1750"/>
      <c r="AR405" s="1750"/>
      <c r="AS405" s="1750"/>
      <c r="AT405" s="1750"/>
      <c r="AU405" s="1750"/>
      <c r="AV405" s="1750"/>
      <c r="AW405" s="1750"/>
      <c r="AX405" s="1835"/>
      <c r="AY405" s="1835"/>
      <c r="AZ405" s="1835"/>
      <c r="BA405" s="1835"/>
      <c r="BB405" s="1835"/>
      <c r="BC405" s="1835"/>
      <c r="BD405" s="1835"/>
      <c r="BE405" s="1835"/>
      <c r="BF405" s="1836"/>
      <c r="BG405" s="42"/>
    </row>
    <row r="406" spans="1:59" ht="9.9499999999999993" customHeight="1" x14ac:dyDescent="0.15">
      <c r="A406" s="1825"/>
      <c r="B406" s="1826"/>
      <c r="C406" s="1826"/>
      <c r="D406" s="1831"/>
      <c r="E406" s="1831"/>
      <c r="F406" s="1831"/>
      <c r="G406" s="1831"/>
      <c r="H406" s="1831"/>
      <c r="I406" s="1831"/>
      <c r="J406" s="1831"/>
      <c r="K406" s="1831"/>
      <c r="L406" s="1832"/>
      <c r="M406" s="1535"/>
      <c r="N406" s="1535"/>
      <c r="O406" s="1535"/>
      <c r="P406" s="1535"/>
      <c r="Q406" s="1535"/>
      <c r="R406" s="1535"/>
      <c r="S406" s="1535"/>
      <c r="T406" s="1535"/>
      <c r="U406" s="1535"/>
      <c r="V406" s="1535"/>
      <c r="W406" s="1535"/>
      <c r="X406" s="1535"/>
      <c r="Y406" s="1535"/>
      <c r="Z406" s="1535"/>
      <c r="AA406" s="1535"/>
      <c r="AB406" s="1535"/>
      <c r="AC406" s="1535"/>
      <c r="AD406" s="1749"/>
      <c r="AE406" s="1749"/>
      <c r="AF406" s="1749"/>
      <c r="AG406" s="1749"/>
      <c r="AH406" s="1749"/>
      <c r="AI406" s="1749"/>
      <c r="AJ406" s="1749"/>
      <c r="AK406" s="1749"/>
      <c r="AL406" s="1749"/>
      <c r="AM406" s="1749"/>
      <c r="AN406" s="1749"/>
      <c r="AO406" s="1750"/>
      <c r="AP406" s="1750"/>
      <c r="AQ406" s="1750"/>
      <c r="AR406" s="1750"/>
      <c r="AS406" s="1750"/>
      <c r="AT406" s="1750"/>
      <c r="AU406" s="1750"/>
      <c r="AV406" s="1750"/>
      <c r="AW406" s="1750"/>
      <c r="AX406" s="1837"/>
      <c r="AY406" s="1837"/>
      <c r="AZ406" s="1837"/>
      <c r="BA406" s="1837"/>
      <c r="BB406" s="1837"/>
      <c r="BC406" s="1837"/>
      <c r="BD406" s="1837"/>
      <c r="BE406" s="1837"/>
      <c r="BF406" s="1838"/>
      <c r="BG406" s="42"/>
    </row>
    <row r="407" spans="1:59" ht="9.9499999999999993" customHeight="1" x14ac:dyDescent="0.15">
      <c r="A407" s="1827"/>
      <c r="B407" s="1828"/>
      <c r="C407" s="1828"/>
      <c r="D407" s="1833"/>
      <c r="E407" s="1833"/>
      <c r="F407" s="1833"/>
      <c r="G407" s="1833"/>
      <c r="H407" s="1833"/>
      <c r="I407" s="1833"/>
      <c r="J407" s="1833"/>
      <c r="K407" s="1833"/>
      <c r="L407" s="1834"/>
      <c r="M407" s="1535"/>
      <c r="N407" s="1535"/>
      <c r="O407" s="1535"/>
      <c r="P407" s="1535"/>
      <c r="Q407" s="1535"/>
      <c r="R407" s="1535"/>
      <c r="S407" s="1535"/>
      <c r="T407" s="1535"/>
      <c r="U407" s="1535"/>
      <c r="V407" s="1535"/>
      <c r="W407" s="1535"/>
      <c r="X407" s="1535"/>
      <c r="Y407" s="1535"/>
      <c r="Z407" s="1535"/>
      <c r="AA407" s="1535"/>
      <c r="AB407" s="1535"/>
      <c r="AC407" s="1535"/>
      <c r="AD407" s="1749"/>
      <c r="AE407" s="1749"/>
      <c r="AF407" s="1749"/>
      <c r="AG407" s="1749"/>
      <c r="AH407" s="1749"/>
      <c r="AI407" s="1749"/>
      <c r="AJ407" s="1749"/>
      <c r="AK407" s="1749"/>
      <c r="AL407" s="1749"/>
      <c r="AM407" s="1749"/>
      <c r="AN407" s="1749"/>
      <c r="AO407" s="1750"/>
      <c r="AP407" s="1750"/>
      <c r="AQ407" s="1750"/>
      <c r="AR407" s="1750"/>
      <c r="AS407" s="1750"/>
      <c r="AT407" s="1750"/>
      <c r="AU407" s="1750"/>
      <c r="AV407" s="1750"/>
      <c r="AW407" s="1750"/>
      <c r="AX407" s="1734" t="s">
        <v>142</v>
      </c>
      <c r="AY407" s="1735"/>
      <c r="AZ407" s="1813" t="str">
        <f>IFERROR(ROUNDDOWN(AD404/AX404,1),"")</f>
        <v/>
      </c>
      <c r="BA407" s="1813"/>
      <c r="BB407" s="1813"/>
      <c r="BC407" s="1813"/>
      <c r="BD407" s="1732" t="s">
        <v>494</v>
      </c>
      <c r="BE407" s="1732"/>
      <c r="BF407" s="1733"/>
      <c r="BG407" s="42"/>
    </row>
    <row r="408" spans="1:59" ht="9.9499999999999993" customHeight="1" x14ac:dyDescent="0.15">
      <c r="A408" s="1824"/>
      <c r="B408" s="465"/>
      <c r="C408" s="465"/>
      <c r="D408" s="637" t="str">
        <f ca="1">IFERROR(VLOOKUP(A408,INDIRECT("機械一覧"),2,FALSE),"")</f>
        <v/>
      </c>
      <c r="E408" s="1829"/>
      <c r="F408" s="1829"/>
      <c r="G408" s="1829"/>
      <c r="H408" s="1829"/>
      <c r="I408" s="1829"/>
      <c r="J408" s="1829"/>
      <c r="K408" s="1829"/>
      <c r="L408" s="1830"/>
      <c r="M408" s="1535"/>
      <c r="N408" s="1535"/>
      <c r="O408" s="1535"/>
      <c r="P408" s="1535"/>
      <c r="Q408" s="1535"/>
      <c r="R408" s="1535"/>
      <c r="S408" s="1535"/>
      <c r="T408" s="1535"/>
      <c r="U408" s="1535"/>
      <c r="V408" s="1535"/>
      <c r="W408" s="1535"/>
      <c r="X408" s="1535"/>
      <c r="Y408" s="1535"/>
      <c r="Z408" s="1535"/>
      <c r="AA408" s="1535"/>
      <c r="AB408" s="1535"/>
      <c r="AC408" s="1535"/>
      <c r="AD408" s="1749"/>
      <c r="AE408" s="1749"/>
      <c r="AF408" s="1749"/>
      <c r="AG408" s="1749"/>
      <c r="AH408" s="1749"/>
      <c r="AI408" s="1749"/>
      <c r="AJ408" s="1749"/>
      <c r="AK408" s="1749"/>
      <c r="AL408" s="1749"/>
      <c r="AM408" s="1749"/>
      <c r="AN408" s="1749"/>
      <c r="AO408" s="1750"/>
      <c r="AP408" s="1750"/>
      <c r="AQ408" s="1750"/>
      <c r="AR408" s="1750"/>
      <c r="AS408" s="1750"/>
      <c r="AT408" s="1750"/>
      <c r="AU408" s="1750"/>
      <c r="AV408" s="1750"/>
      <c r="AW408" s="1750"/>
      <c r="AX408" s="1835"/>
      <c r="AY408" s="1835"/>
      <c r="AZ408" s="1835"/>
      <c r="BA408" s="1835"/>
      <c r="BB408" s="1835"/>
      <c r="BC408" s="1835"/>
      <c r="BD408" s="1835"/>
      <c r="BE408" s="1835"/>
      <c r="BF408" s="1836"/>
      <c r="BG408" s="42"/>
    </row>
    <row r="409" spans="1:59" ht="9.9499999999999993" customHeight="1" x14ac:dyDescent="0.15">
      <c r="A409" s="1825"/>
      <c r="B409" s="1826"/>
      <c r="C409" s="1826"/>
      <c r="D409" s="1831"/>
      <c r="E409" s="1831"/>
      <c r="F409" s="1831"/>
      <c r="G409" s="1831"/>
      <c r="H409" s="1831"/>
      <c r="I409" s="1831"/>
      <c r="J409" s="1831"/>
      <c r="K409" s="1831"/>
      <c r="L409" s="1832"/>
      <c r="M409" s="1535"/>
      <c r="N409" s="1535"/>
      <c r="O409" s="1535"/>
      <c r="P409" s="1535"/>
      <c r="Q409" s="1535"/>
      <c r="R409" s="1535"/>
      <c r="S409" s="1535"/>
      <c r="T409" s="1535"/>
      <c r="U409" s="1535"/>
      <c r="V409" s="1535"/>
      <c r="W409" s="1535"/>
      <c r="X409" s="1535"/>
      <c r="Y409" s="1535"/>
      <c r="Z409" s="1535"/>
      <c r="AA409" s="1535"/>
      <c r="AB409" s="1535"/>
      <c r="AC409" s="1535"/>
      <c r="AD409" s="1749"/>
      <c r="AE409" s="1749"/>
      <c r="AF409" s="1749"/>
      <c r="AG409" s="1749"/>
      <c r="AH409" s="1749"/>
      <c r="AI409" s="1749"/>
      <c r="AJ409" s="1749"/>
      <c r="AK409" s="1749"/>
      <c r="AL409" s="1749"/>
      <c r="AM409" s="1749"/>
      <c r="AN409" s="1749"/>
      <c r="AO409" s="1750"/>
      <c r="AP409" s="1750"/>
      <c r="AQ409" s="1750"/>
      <c r="AR409" s="1750"/>
      <c r="AS409" s="1750"/>
      <c r="AT409" s="1750"/>
      <c r="AU409" s="1750"/>
      <c r="AV409" s="1750"/>
      <c r="AW409" s="1750"/>
      <c r="AX409" s="1835"/>
      <c r="AY409" s="1835"/>
      <c r="AZ409" s="1835"/>
      <c r="BA409" s="1835"/>
      <c r="BB409" s="1835"/>
      <c r="BC409" s="1835"/>
      <c r="BD409" s="1835"/>
      <c r="BE409" s="1835"/>
      <c r="BF409" s="1836"/>
      <c r="BG409" s="42"/>
    </row>
    <row r="410" spans="1:59" ht="9.9499999999999993" customHeight="1" x14ac:dyDescent="0.15">
      <c r="A410" s="1825"/>
      <c r="B410" s="1826"/>
      <c r="C410" s="1826"/>
      <c r="D410" s="1831"/>
      <c r="E410" s="1831"/>
      <c r="F410" s="1831"/>
      <c r="G410" s="1831"/>
      <c r="H410" s="1831"/>
      <c r="I410" s="1831"/>
      <c r="J410" s="1831"/>
      <c r="K410" s="1831"/>
      <c r="L410" s="1832"/>
      <c r="M410" s="1535"/>
      <c r="N410" s="1535"/>
      <c r="O410" s="1535"/>
      <c r="P410" s="1535"/>
      <c r="Q410" s="1535"/>
      <c r="R410" s="1535"/>
      <c r="S410" s="1535"/>
      <c r="T410" s="1535"/>
      <c r="U410" s="1535"/>
      <c r="V410" s="1535"/>
      <c r="W410" s="1535"/>
      <c r="X410" s="1535"/>
      <c r="Y410" s="1535"/>
      <c r="Z410" s="1535"/>
      <c r="AA410" s="1535"/>
      <c r="AB410" s="1535"/>
      <c r="AC410" s="1535"/>
      <c r="AD410" s="1749"/>
      <c r="AE410" s="1749"/>
      <c r="AF410" s="1749"/>
      <c r="AG410" s="1749"/>
      <c r="AH410" s="1749"/>
      <c r="AI410" s="1749"/>
      <c r="AJ410" s="1749"/>
      <c r="AK410" s="1749"/>
      <c r="AL410" s="1749"/>
      <c r="AM410" s="1749"/>
      <c r="AN410" s="1749"/>
      <c r="AO410" s="1750"/>
      <c r="AP410" s="1750"/>
      <c r="AQ410" s="1750"/>
      <c r="AR410" s="1750"/>
      <c r="AS410" s="1750"/>
      <c r="AT410" s="1750"/>
      <c r="AU410" s="1750"/>
      <c r="AV410" s="1750"/>
      <c r="AW410" s="1750"/>
      <c r="AX410" s="1837"/>
      <c r="AY410" s="1837"/>
      <c r="AZ410" s="1837"/>
      <c r="BA410" s="1837"/>
      <c r="BB410" s="1837"/>
      <c r="BC410" s="1837"/>
      <c r="BD410" s="1837"/>
      <c r="BE410" s="1837"/>
      <c r="BF410" s="1838"/>
      <c r="BG410" s="42"/>
    </row>
    <row r="411" spans="1:59" ht="9.9499999999999993" customHeight="1" x14ac:dyDescent="0.15">
      <c r="A411" s="1827"/>
      <c r="B411" s="1828"/>
      <c r="C411" s="1828"/>
      <c r="D411" s="1833"/>
      <c r="E411" s="1833"/>
      <c r="F411" s="1833"/>
      <c r="G411" s="1833"/>
      <c r="H411" s="1833"/>
      <c r="I411" s="1833"/>
      <c r="J411" s="1833"/>
      <c r="K411" s="1833"/>
      <c r="L411" s="1834"/>
      <c r="M411" s="1535"/>
      <c r="N411" s="1535"/>
      <c r="O411" s="1535"/>
      <c r="P411" s="1535"/>
      <c r="Q411" s="1535"/>
      <c r="R411" s="1535"/>
      <c r="S411" s="1535"/>
      <c r="T411" s="1535"/>
      <c r="U411" s="1535"/>
      <c r="V411" s="1535"/>
      <c r="W411" s="1535"/>
      <c r="X411" s="1535"/>
      <c r="Y411" s="1535"/>
      <c r="Z411" s="1535"/>
      <c r="AA411" s="1535"/>
      <c r="AB411" s="1535"/>
      <c r="AC411" s="1535"/>
      <c r="AD411" s="1749"/>
      <c r="AE411" s="1749"/>
      <c r="AF411" s="1749"/>
      <c r="AG411" s="1749"/>
      <c r="AH411" s="1749"/>
      <c r="AI411" s="1749"/>
      <c r="AJ411" s="1749"/>
      <c r="AK411" s="1749"/>
      <c r="AL411" s="1749"/>
      <c r="AM411" s="1749"/>
      <c r="AN411" s="1749"/>
      <c r="AO411" s="1750"/>
      <c r="AP411" s="1750"/>
      <c r="AQ411" s="1750"/>
      <c r="AR411" s="1750"/>
      <c r="AS411" s="1750"/>
      <c r="AT411" s="1750"/>
      <c r="AU411" s="1750"/>
      <c r="AV411" s="1750"/>
      <c r="AW411" s="1750"/>
      <c r="AX411" s="1734" t="s">
        <v>142</v>
      </c>
      <c r="AY411" s="1735"/>
      <c r="AZ411" s="1813" t="str">
        <f>IFERROR(ROUNDDOWN(AD408/AX408,1),"")</f>
        <v/>
      </c>
      <c r="BA411" s="1813"/>
      <c r="BB411" s="1813"/>
      <c r="BC411" s="1813"/>
      <c r="BD411" s="1732" t="s">
        <v>494</v>
      </c>
      <c r="BE411" s="1732"/>
      <c r="BF411" s="1733"/>
      <c r="BG411" s="42"/>
    </row>
    <row r="412" spans="1:59" ht="9.9499999999999993" customHeight="1" x14ac:dyDescent="0.15">
      <c r="A412" s="1824"/>
      <c r="B412" s="465"/>
      <c r="C412" s="465"/>
      <c r="D412" s="637" t="str">
        <f ca="1">IFERROR(VLOOKUP(A412,INDIRECT("機械一覧"),2,FALSE),"")</f>
        <v/>
      </c>
      <c r="E412" s="1829"/>
      <c r="F412" s="1829"/>
      <c r="G412" s="1829"/>
      <c r="H412" s="1829"/>
      <c r="I412" s="1829"/>
      <c r="J412" s="1829"/>
      <c r="K412" s="1829"/>
      <c r="L412" s="1830"/>
      <c r="M412" s="1535"/>
      <c r="N412" s="1535"/>
      <c r="O412" s="1535"/>
      <c r="P412" s="1535"/>
      <c r="Q412" s="1535"/>
      <c r="R412" s="1535"/>
      <c r="S412" s="1535"/>
      <c r="T412" s="1535"/>
      <c r="U412" s="1535"/>
      <c r="V412" s="1535"/>
      <c r="W412" s="1535"/>
      <c r="X412" s="1535"/>
      <c r="Y412" s="1535"/>
      <c r="Z412" s="1535"/>
      <c r="AA412" s="1535"/>
      <c r="AB412" s="1535"/>
      <c r="AC412" s="1535"/>
      <c r="AD412" s="1749"/>
      <c r="AE412" s="1749"/>
      <c r="AF412" s="1749"/>
      <c r="AG412" s="1749"/>
      <c r="AH412" s="1749"/>
      <c r="AI412" s="1749"/>
      <c r="AJ412" s="1749"/>
      <c r="AK412" s="1749"/>
      <c r="AL412" s="1749"/>
      <c r="AM412" s="1749"/>
      <c r="AN412" s="1749"/>
      <c r="AO412" s="1750"/>
      <c r="AP412" s="1750"/>
      <c r="AQ412" s="1750"/>
      <c r="AR412" s="1750"/>
      <c r="AS412" s="1750"/>
      <c r="AT412" s="1750"/>
      <c r="AU412" s="1750"/>
      <c r="AV412" s="1750"/>
      <c r="AW412" s="1750"/>
      <c r="AX412" s="1835"/>
      <c r="AY412" s="1835"/>
      <c r="AZ412" s="1835"/>
      <c r="BA412" s="1835"/>
      <c r="BB412" s="1835"/>
      <c r="BC412" s="1835"/>
      <c r="BD412" s="1835"/>
      <c r="BE412" s="1835"/>
      <c r="BF412" s="1836"/>
      <c r="BG412" s="42"/>
    </row>
    <row r="413" spans="1:59" ht="9.9499999999999993" customHeight="1" x14ac:dyDescent="0.15">
      <c r="A413" s="1825"/>
      <c r="B413" s="1826"/>
      <c r="C413" s="1826"/>
      <c r="D413" s="1831"/>
      <c r="E413" s="1831"/>
      <c r="F413" s="1831"/>
      <c r="G413" s="1831"/>
      <c r="H413" s="1831"/>
      <c r="I413" s="1831"/>
      <c r="J413" s="1831"/>
      <c r="K413" s="1831"/>
      <c r="L413" s="1832"/>
      <c r="M413" s="1535"/>
      <c r="N413" s="1535"/>
      <c r="O413" s="1535"/>
      <c r="P413" s="1535"/>
      <c r="Q413" s="1535"/>
      <c r="R413" s="1535"/>
      <c r="S413" s="1535"/>
      <c r="T413" s="1535"/>
      <c r="U413" s="1535"/>
      <c r="V413" s="1535"/>
      <c r="W413" s="1535"/>
      <c r="X413" s="1535"/>
      <c r="Y413" s="1535"/>
      <c r="Z413" s="1535"/>
      <c r="AA413" s="1535"/>
      <c r="AB413" s="1535"/>
      <c r="AC413" s="1535"/>
      <c r="AD413" s="1749"/>
      <c r="AE413" s="1749"/>
      <c r="AF413" s="1749"/>
      <c r="AG413" s="1749"/>
      <c r="AH413" s="1749"/>
      <c r="AI413" s="1749"/>
      <c r="AJ413" s="1749"/>
      <c r="AK413" s="1749"/>
      <c r="AL413" s="1749"/>
      <c r="AM413" s="1749"/>
      <c r="AN413" s="1749"/>
      <c r="AO413" s="1750"/>
      <c r="AP413" s="1750"/>
      <c r="AQ413" s="1750"/>
      <c r="AR413" s="1750"/>
      <c r="AS413" s="1750"/>
      <c r="AT413" s="1750"/>
      <c r="AU413" s="1750"/>
      <c r="AV413" s="1750"/>
      <c r="AW413" s="1750"/>
      <c r="AX413" s="1835"/>
      <c r="AY413" s="1835"/>
      <c r="AZ413" s="1835"/>
      <c r="BA413" s="1835"/>
      <c r="BB413" s="1835"/>
      <c r="BC413" s="1835"/>
      <c r="BD413" s="1835"/>
      <c r="BE413" s="1835"/>
      <c r="BF413" s="1836"/>
      <c r="BG413" s="42"/>
    </row>
    <row r="414" spans="1:59" ht="9.9499999999999993" customHeight="1" x14ac:dyDescent="0.15">
      <c r="A414" s="1825"/>
      <c r="B414" s="1826"/>
      <c r="C414" s="1826"/>
      <c r="D414" s="1831"/>
      <c r="E414" s="1831"/>
      <c r="F414" s="1831"/>
      <c r="G414" s="1831"/>
      <c r="H414" s="1831"/>
      <c r="I414" s="1831"/>
      <c r="J414" s="1831"/>
      <c r="K414" s="1831"/>
      <c r="L414" s="1832"/>
      <c r="M414" s="1535"/>
      <c r="N414" s="1535"/>
      <c r="O414" s="1535"/>
      <c r="P414" s="1535"/>
      <c r="Q414" s="1535"/>
      <c r="R414" s="1535"/>
      <c r="S414" s="1535"/>
      <c r="T414" s="1535"/>
      <c r="U414" s="1535"/>
      <c r="V414" s="1535"/>
      <c r="W414" s="1535"/>
      <c r="X414" s="1535"/>
      <c r="Y414" s="1535"/>
      <c r="Z414" s="1535"/>
      <c r="AA414" s="1535"/>
      <c r="AB414" s="1535"/>
      <c r="AC414" s="1535"/>
      <c r="AD414" s="1749"/>
      <c r="AE414" s="1749"/>
      <c r="AF414" s="1749"/>
      <c r="AG414" s="1749"/>
      <c r="AH414" s="1749"/>
      <c r="AI414" s="1749"/>
      <c r="AJ414" s="1749"/>
      <c r="AK414" s="1749"/>
      <c r="AL414" s="1749"/>
      <c r="AM414" s="1749"/>
      <c r="AN414" s="1749"/>
      <c r="AO414" s="1750"/>
      <c r="AP414" s="1750"/>
      <c r="AQ414" s="1750"/>
      <c r="AR414" s="1750"/>
      <c r="AS414" s="1750"/>
      <c r="AT414" s="1750"/>
      <c r="AU414" s="1750"/>
      <c r="AV414" s="1750"/>
      <c r="AW414" s="1750"/>
      <c r="AX414" s="1837"/>
      <c r="AY414" s="1837"/>
      <c r="AZ414" s="1837"/>
      <c r="BA414" s="1837"/>
      <c r="BB414" s="1837"/>
      <c r="BC414" s="1837"/>
      <c r="BD414" s="1837"/>
      <c r="BE414" s="1837"/>
      <c r="BF414" s="1838"/>
      <c r="BG414" s="42"/>
    </row>
    <row r="415" spans="1:59" ht="9.9499999999999993" customHeight="1" x14ac:dyDescent="0.15">
      <c r="A415" s="1827"/>
      <c r="B415" s="1828"/>
      <c r="C415" s="1828"/>
      <c r="D415" s="1833"/>
      <c r="E415" s="1833"/>
      <c r="F415" s="1833"/>
      <c r="G415" s="1833"/>
      <c r="H415" s="1833"/>
      <c r="I415" s="1833"/>
      <c r="J415" s="1833"/>
      <c r="K415" s="1833"/>
      <c r="L415" s="1834"/>
      <c r="M415" s="1535"/>
      <c r="N415" s="1535"/>
      <c r="O415" s="1535"/>
      <c r="P415" s="1535"/>
      <c r="Q415" s="1535"/>
      <c r="R415" s="1535"/>
      <c r="S415" s="1535"/>
      <c r="T415" s="1535"/>
      <c r="U415" s="1535"/>
      <c r="V415" s="1535"/>
      <c r="W415" s="1535"/>
      <c r="X415" s="1535"/>
      <c r="Y415" s="1535"/>
      <c r="Z415" s="1535"/>
      <c r="AA415" s="1535"/>
      <c r="AB415" s="1535"/>
      <c r="AC415" s="1535"/>
      <c r="AD415" s="1749"/>
      <c r="AE415" s="1749"/>
      <c r="AF415" s="1749"/>
      <c r="AG415" s="1749"/>
      <c r="AH415" s="1749"/>
      <c r="AI415" s="1749"/>
      <c r="AJ415" s="1749"/>
      <c r="AK415" s="1749"/>
      <c r="AL415" s="1749"/>
      <c r="AM415" s="1749"/>
      <c r="AN415" s="1749"/>
      <c r="AO415" s="1750"/>
      <c r="AP415" s="1750"/>
      <c r="AQ415" s="1750"/>
      <c r="AR415" s="1750"/>
      <c r="AS415" s="1750"/>
      <c r="AT415" s="1750"/>
      <c r="AU415" s="1750"/>
      <c r="AV415" s="1750"/>
      <c r="AW415" s="1750"/>
      <c r="AX415" s="1734" t="s">
        <v>142</v>
      </c>
      <c r="AY415" s="1735"/>
      <c r="AZ415" s="1813" t="str">
        <f>IFERROR(ROUNDDOWN(AD412/AX412,1),"")</f>
        <v/>
      </c>
      <c r="BA415" s="1813"/>
      <c r="BB415" s="1813"/>
      <c r="BC415" s="1813"/>
      <c r="BD415" s="1732" t="s">
        <v>494</v>
      </c>
      <c r="BE415" s="1732"/>
      <c r="BF415" s="1733"/>
      <c r="BG415" s="42"/>
    </row>
    <row r="416" spans="1:59" ht="9.9499999999999993" customHeight="1" x14ac:dyDescent="0.15">
      <c r="A416" s="1824"/>
      <c r="B416" s="465"/>
      <c r="C416" s="465"/>
      <c r="D416" s="637" t="str">
        <f ca="1">IFERROR(VLOOKUP(A416,INDIRECT("機械一覧"),2,FALSE),"")</f>
        <v/>
      </c>
      <c r="E416" s="1829"/>
      <c r="F416" s="1829"/>
      <c r="G416" s="1829"/>
      <c r="H416" s="1829"/>
      <c r="I416" s="1829"/>
      <c r="J416" s="1829"/>
      <c r="K416" s="1829"/>
      <c r="L416" s="1830"/>
      <c r="M416" s="1535"/>
      <c r="N416" s="1535"/>
      <c r="O416" s="1535"/>
      <c r="P416" s="1535"/>
      <c r="Q416" s="1535"/>
      <c r="R416" s="1535"/>
      <c r="S416" s="1535"/>
      <c r="T416" s="1535"/>
      <c r="U416" s="1535"/>
      <c r="V416" s="1535"/>
      <c r="W416" s="1535"/>
      <c r="X416" s="1535"/>
      <c r="Y416" s="1535"/>
      <c r="Z416" s="1535"/>
      <c r="AA416" s="1535"/>
      <c r="AB416" s="1535"/>
      <c r="AC416" s="1535"/>
      <c r="AD416" s="1749"/>
      <c r="AE416" s="1749"/>
      <c r="AF416" s="1749"/>
      <c r="AG416" s="1749"/>
      <c r="AH416" s="1749"/>
      <c r="AI416" s="1749"/>
      <c r="AJ416" s="1749"/>
      <c r="AK416" s="1749"/>
      <c r="AL416" s="1749"/>
      <c r="AM416" s="1749"/>
      <c r="AN416" s="1749"/>
      <c r="AO416" s="1750"/>
      <c r="AP416" s="1750"/>
      <c r="AQ416" s="1750"/>
      <c r="AR416" s="1750"/>
      <c r="AS416" s="1750"/>
      <c r="AT416" s="1750"/>
      <c r="AU416" s="1750"/>
      <c r="AV416" s="1750"/>
      <c r="AW416" s="1750"/>
      <c r="AX416" s="1835"/>
      <c r="AY416" s="1835"/>
      <c r="AZ416" s="1835"/>
      <c r="BA416" s="1835"/>
      <c r="BB416" s="1835"/>
      <c r="BC416" s="1835"/>
      <c r="BD416" s="1835"/>
      <c r="BE416" s="1835"/>
      <c r="BF416" s="1836"/>
      <c r="BG416" s="42"/>
    </row>
    <row r="417" spans="1:59" ht="9.9499999999999993" customHeight="1" x14ac:dyDescent="0.15">
      <c r="A417" s="1825"/>
      <c r="B417" s="1826"/>
      <c r="C417" s="1826"/>
      <c r="D417" s="1831"/>
      <c r="E417" s="1831"/>
      <c r="F417" s="1831"/>
      <c r="G417" s="1831"/>
      <c r="H417" s="1831"/>
      <c r="I417" s="1831"/>
      <c r="J417" s="1831"/>
      <c r="K417" s="1831"/>
      <c r="L417" s="1832"/>
      <c r="M417" s="1535"/>
      <c r="N417" s="1535"/>
      <c r="O417" s="1535"/>
      <c r="P417" s="1535"/>
      <c r="Q417" s="1535"/>
      <c r="R417" s="1535"/>
      <c r="S417" s="1535"/>
      <c r="T417" s="1535"/>
      <c r="U417" s="1535"/>
      <c r="V417" s="1535"/>
      <c r="W417" s="1535"/>
      <c r="X417" s="1535"/>
      <c r="Y417" s="1535"/>
      <c r="Z417" s="1535"/>
      <c r="AA417" s="1535"/>
      <c r="AB417" s="1535"/>
      <c r="AC417" s="1535"/>
      <c r="AD417" s="1749"/>
      <c r="AE417" s="1749"/>
      <c r="AF417" s="1749"/>
      <c r="AG417" s="1749"/>
      <c r="AH417" s="1749"/>
      <c r="AI417" s="1749"/>
      <c r="AJ417" s="1749"/>
      <c r="AK417" s="1749"/>
      <c r="AL417" s="1749"/>
      <c r="AM417" s="1749"/>
      <c r="AN417" s="1749"/>
      <c r="AO417" s="1750"/>
      <c r="AP417" s="1750"/>
      <c r="AQ417" s="1750"/>
      <c r="AR417" s="1750"/>
      <c r="AS417" s="1750"/>
      <c r="AT417" s="1750"/>
      <c r="AU417" s="1750"/>
      <c r="AV417" s="1750"/>
      <c r="AW417" s="1750"/>
      <c r="AX417" s="1835"/>
      <c r="AY417" s="1835"/>
      <c r="AZ417" s="1835"/>
      <c r="BA417" s="1835"/>
      <c r="BB417" s="1835"/>
      <c r="BC417" s="1835"/>
      <c r="BD417" s="1835"/>
      <c r="BE417" s="1835"/>
      <c r="BF417" s="1836"/>
      <c r="BG417" s="42"/>
    </row>
    <row r="418" spans="1:59" ht="9.9499999999999993" customHeight="1" x14ac:dyDescent="0.15">
      <c r="A418" s="1825"/>
      <c r="B418" s="1826"/>
      <c r="C418" s="1826"/>
      <c r="D418" s="1831"/>
      <c r="E418" s="1831"/>
      <c r="F418" s="1831"/>
      <c r="G418" s="1831"/>
      <c r="H418" s="1831"/>
      <c r="I418" s="1831"/>
      <c r="J418" s="1831"/>
      <c r="K418" s="1831"/>
      <c r="L418" s="1832"/>
      <c r="M418" s="1535"/>
      <c r="N418" s="1535"/>
      <c r="O418" s="1535"/>
      <c r="P418" s="1535"/>
      <c r="Q418" s="1535"/>
      <c r="R418" s="1535"/>
      <c r="S418" s="1535"/>
      <c r="T418" s="1535"/>
      <c r="U418" s="1535"/>
      <c r="V418" s="1535"/>
      <c r="W418" s="1535"/>
      <c r="X418" s="1535"/>
      <c r="Y418" s="1535"/>
      <c r="Z418" s="1535"/>
      <c r="AA418" s="1535"/>
      <c r="AB418" s="1535"/>
      <c r="AC418" s="1535"/>
      <c r="AD418" s="1749"/>
      <c r="AE418" s="1749"/>
      <c r="AF418" s="1749"/>
      <c r="AG418" s="1749"/>
      <c r="AH418" s="1749"/>
      <c r="AI418" s="1749"/>
      <c r="AJ418" s="1749"/>
      <c r="AK418" s="1749"/>
      <c r="AL418" s="1749"/>
      <c r="AM418" s="1749"/>
      <c r="AN418" s="1749"/>
      <c r="AO418" s="1750"/>
      <c r="AP418" s="1750"/>
      <c r="AQ418" s="1750"/>
      <c r="AR418" s="1750"/>
      <c r="AS418" s="1750"/>
      <c r="AT418" s="1750"/>
      <c r="AU418" s="1750"/>
      <c r="AV418" s="1750"/>
      <c r="AW418" s="1750"/>
      <c r="AX418" s="1837"/>
      <c r="AY418" s="1837"/>
      <c r="AZ418" s="1837"/>
      <c r="BA418" s="1837"/>
      <c r="BB418" s="1837"/>
      <c r="BC418" s="1837"/>
      <c r="BD418" s="1837"/>
      <c r="BE418" s="1837"/>
      <c r="BF418" s="1838"/>
      <c r="BG418" s="42"/>
    </row>
    <row r="419" spans="1:59" ht="9.9499999999999993" customHeight="1" x14ac:dyDescent="0.15">
      <c r="A419" s="1827"/>
      <c r="B419" s="1828"/>
      <c r="C419" s="1828"/>
      <c r="D419" s="1833"/>
      <c r="E419" s="1833"/>
      <c r="F419" s="1833"/>
      <c r="G419" s="1833"/>
      <c r="H419" s="1833"/>
      <c r="I419" s="1833"/>
      <c r="J419" s="1833"/>
      <c r="K419" s="1833"/>
      <c r="L419" s="1834"/>
      <c r="M419" s="1769"/>
      <c r="N419" s="1769"/>
      <c r="O419" s="1769"/>
      <c r="P419" s="1769"/>
      <c r="Q419" s="1769"/>
      <c r="R419" s="1769"/>
      <c r="S419" s="1769"/>
      <c r="T419" s="1769"/>
      <c r="U419" s="1769"/>
      <c r="V419" s="1769"/>
      <c r="W419" s="1769"/>
      <c r="X419" s="1769"/>
      <c r="Y419" s="1769"/>
      <c r="Z419" s="1769"/>
      <c r="AA419" s="1769"/>
      <c r="AB419" s="1769"/>
      <c r="AC419" s="1769"/>
      <c r="AD419" s="1749"/>
      <c r="AE419" s="1749"/>
      <c r="AF419" s="1749"/>
      <c r="AG419" s="1749"/>
      <c r="AH419" s="1749"/>
      <c r="AI419" s="1749"/>
      <c r="AJ419" s="1749"/>
      <c r="AK419" s="1749"/>
      <c r="AL419" s="1749"/>
      <c r="AM419" s="1749"/>
      <c r="AN419" s="1749"/>
      <c r="AO419" s="1770"/>
      <c r="AP419" s="1770"/>
      <c r="AQ419" s="1770"/>
      <c r="AR419" s="1770"/>
      <c r="AS419" s="1770"/>
      <c r="AT419" s="1770"/>
      <c r="AU419" s="1770"/>
      <c r="AV419" s="1770"/>
      <c r="AW419" s="1770"/>
      <c r="AX419" s="1734" t="s">
        <v>142</v>
      </c>
      <c r="AY419" s="1735"/>
      <c r="AZ419" s="1813" t="str">
        <f>IFERROR(ROUNDDOWN(AD416/AX416,1),"")</f>
        <v/>
      </c>
      <c r="BA419" s="1813"/>
      <c r="BB419" s="1813"/>
      <c r="BC419" s="1813"/>
      <c r="BD419" s="1732" t="s">
        <v>494</v>
      </c>
      <c r="BE419" s="1732"/>
      <c r="BF419" s="1733"/>
      <c r="BG419" s="42"/>
    </row>
    <row r="420" spans="1:59" ht="12" customHeight="1" x14ac:dyDescent="0.15">
      <c r="A420" s="1773" t="s">
        <v>279</v>
      </c>
      <c r="B420" s="1774"/>
      <c r="C420" s="1774"/>
      <c r="D420" s="1774"/>
      <c r="E420" s="1774"/>
      <c r="F420" s="1774"/>
      <c r="G420" s="1774"/>
      <c r="H420" s="1774"/>
      <c r="I420" s="1774"/>
      <c r="J420" s="1774"/>
      <c r="K420" s="1774"/>
      <c r="L420" s="1774"/>
      <c r="M420" s="1777"/>
      <c r="N420" s="1777"/>
      <c r="O420" s="1777"/>
      <c r="P420" s="1777"/>
      <c r="Q420" s="1777"/>
      <c r="R420" s="1777"/>
      <c r="S420" s="1777"/>
      <c r="T420" s="1777"/>
      <c r="U420" s="1777"/>
      <c r="V420" s="1777"/>
      <c r="W420" s="1777"/>
      <c r="X420" s="1777"/>
      <c r="Y420" s="1777"/>
      <c r="Z420" s="1777"/>
      <c r="AA420" s="1777"/>
      <c r="AB420" s="1777"/>
      <c r="AC420" s="1777"/>
      <c r="AD420" s="1780" t="str">
        <f>IF(SUM(AD356:AN419)=0," ",SUM(AD356:AN419))</f>
        <v xml:space="preserve"> </v>
      </c>
      <c r="AE420" s="1781"/>
      <c r="AF420" s="1781"/>
      <c r="AG420" s="1781"/>
      <c r="AH420" s="1781"/>
      <c r="AI420" s="1781"/>
      <c r="AJ420" s="1781"/>
      <c r="AK420" s="1781"/>
      <c r="AL420" s="1781"/>
      <c r="AM420" s="1781"/>
      <c r="AN420" s="1782"/>
      <c r="AO420" s="1777"/>
      <c r="AP420" s="1777"/>
      <c r="AQ420" s="1777"/>
      <c r="AR420" s="1777"/>
      <c r="AS420" s="1777"/>
      <c r="AT420" s="1777"/>
      <c r="AU420" s="1777"/>
      <c r="AV420" s="1777"/>
      <c r="AW420" s="1777"/>
      <c r="AX420" s="1777"/>
      <c r="AY420" s="1777"/>
      <c r="AZ420" s="1777"/>
      <c r="BA420" s="1777"/>
      <c r="BB420" s="1777"/>
      <c r="BC420" s="1777"/>
      <c r="BD420" s="1777"/>
      <c r="BE420" s="1777"/>
      <c r="BF420" s="1786"/>
      <c r="BG420" s="42"/>
    </row>
    <row r="421" spans="1:59" ht="9.9499999999999993" customHeight="1" x14ac:dyDescent="0.15">
      <c r="A421" s="1775"/>
      <c r="B421" s="1417"/>
      <c r="C421" s="1417"/>
      <c r="D421" s="1417"/>
      <c r="E421" s="1417"/>
      <c r="F421" s="1417"/>
      <c r="G421" s="1417"/>
      <c r="H421" s="1417"/>
      <c r="I421" s="1417"/>
      <c r="J421" s="1417"/>
      <c r="K421" s="1417"/>
      <c r="L421" s="1417"/>
      <c r="M421" s="1778"/>
      <c r="N421" s="1778"/>
      <c r="O421" s="1778"/>
      <c r="P421" s="1778"/>
      <c r="Q421" s="1778"/>
      <c r="R421" s="1778"/>
      <c r="S421" s="1778"/>
      <c r="T421" s="1778"/>
      <c r="U421" s="1778"/>
      <c r="V421" s="1778"/>
      <c r="W421" s="1778"/>
      <c r="X421" s="1778"/>
      <c r="Y421" s="1778"/>
      <c r="Z421" s="1778"/>
      <c r="AA421" s="1778"/>
      <c r="AB421" s="1778"/>
      <c r="AC421" s="1778"/>
      <c r="AD421" s="1783"/>
      <c r="AE421" s="1784"/>
      <c r="AF421" s="1784"/>
      <c r="AG421" s="1784"/>
      <c r="AH421" s="1784"/>
      <c r="AI421" s="1784"/>
      <c r="AJ421" s="1784"/>
      <c r="AK421" s="1784"/>
      <c r="AL421" s="1784"/>
      <c r="AM421" s="1784"/>
      <c r="AN421" s="1785"/>
      <c r="AO421" s="1778"/>
      <c r="AP421" s="1778"/>
      <c r="AQ421" s="1778"/>
      <c r="AR421" s="1778"/>
      <c r="AS421" s="1778"/>
      <c r="AT421" s="1778"/>
      <c r="AU421" s="1778"/>
      <c r="AV421" s="1778"/>
      <c r="AW421" s="1778"/>
      <c r="AX421" s="1778"/>
      <c r="AY421" s="1778"/>
      <c r="AZ421" s="1778"/>
      <c r="BA421" s="1778"/>
      <c r="BB421" s="1778"/>
      <c r="BC421" s="1778"/>
      <c r="BD421" s="1778"/>
      <c r="BE421" s="1778"/>
      <c r="BF421" s="1787"/>
      <c r="BG421" s="42"/>
    </row>
    <row r="422" spans="1:59" ht="9.9499999999999993" customHeight="1" x14ac:dyDescent="0.15">
      <c r="A422" s="1775"/>
      <c r="B422" s="1417"/>
      <c r="C422" s="1417"/>
      <c r="D422" s="1417"/>
      <c r="E422" s="1417"/>
      <c r="F422" s="1417"/>
      <c r="G422" s="1417"/>
      <c r="H422" s="1417"/>
      <c r="I422" s="1417"/>
      <c r="J422" s="1417"/>
      <c r="K422" s="1417"/>
      <c r="L422" s="1417"/>
      <c r="M422" s="1778"/>
      <c r="N422" s="1778"/>
      <c r="O422" s="1778"/>
      <c r="P422" s="1778"/>
      <c r="Q422" s="1778"/>
      <c r="R422" s="1778"/>
      <c r="S422" s="1778"/>
      <c r="T422" s="1778"/>
      <c r="U422" s="1778"/>
      <c r="V422" s="1778"/>
      <c r="W422" s="1778"/>
      <c r="X422" s="1778"/>
      <c r="Y422" s="1778"/>
      <c r="Z422" s="1778"/>
      <c r="AA422" s="1778"/>
      <c r="AB422" s="1778"/>
      <c r="AC422" s="1778"/>
      <c r="AD422" s="1789" t="str">
        <f>IF(SUM(AD420)=0," ",SUM(AD337)+SUM(AD420))</f>
        <v xml:space="preserve"> </v>
      </c>
      <c r="AE422" s="1790"/>
      <c r="AF422" s="1790"/>
      <c r="AG422" s="1790"/>
      <c r="AH422" s="1790"/>
      <c r="AI422" s="1790"/>
      <c r="AJ422" s="1790"/>
      <c r="AK422" s="1790"/>
      <c r="AL422" s="1790"/>
      <c r="AM422" s="1790"/>
      <c r="AN422" s="1791"/>
      <c r="AO422" s="1778"/>
      <c r="AP422" s="1778"/>
      <c r="AQ422" s="1778"/>
      <c r="AR422" s="1778"/>
      <c r="AS422" s="1778"/>
      <c r="AT422" s="1778"/>
      <c r="AU422" s="1778"/>
      <c r="AV422" s="1778"/>
      <c r="AW422" s="1778"/>
      <c r="AX422" s="1778"/>
      <c r="AY422" s="1778"/>
      <c r="AZ422" s="1778"/>
      <c r="BA422" s="1778"/>
      <c r="BB422" s="1778"/>
      <c r="BC422" s="1778"/>
      <c r="BD422" s="1778"/>
      <c r="BE422" s="1778"/>
      <c r="BF422" s="1787"/>
      <c r="BG422" s="42"/>
    </row>
    <row r="423" spans="1:59" ht="9.9499999999999993" customHeight="1" x14ac:dyDescent="0.15">
      <c r="A423" s="1839"/>
      <c r="B423" s="1418"/>
      <c r="C423" s="1418"/>
      <c r="D423" s="1418"/>
      <c r="E423" s="1418"/>
      <c r="F423" s="1418"/>
      <c r="G423" s="1418"/>
      <c r="H423" s="1418"/>
      <c r="I423" s="1418"/>
      <c r="J423" s="1418"/>
      <c r="K423" s="1418"/>
      <c r="L423" s="1418"/>
      <c r="M423" s="1840"/>
      <c r="N423" s="1840"/>
      <c r="O423" s="1840"/>
      <c r="P423" s="1840"/>
      <c r="Q423" s="1840"/>
      <c r="R423" s="1840"/>
      <c r="S423" s="1840"/>
      <c r="T423" s="1840"/>
      <c r="U423" s="1840"/>
      <c r="V423" s="1840"/>
      <c r="W423" s="1840"/>
      <c r="X423" s="1840"/>
      <c r="Y423" s="1840"/>
      <c r="Z423" s="1840"/>
      <c r="AA423" s="1840"/>
      <c r="AB423" s="1840"/>
      <c r="AC423" s="1840"/>
      <c r="AD423" s="1842"/>
      <c r="AE423" s="1843"/>
      <c r="AF423" s="1843"/>
      <c r="AG423" s="1843"/>
      <c r="AH423" s="1843"/>
      <c r="AI423" s="1843"/>
      <c r="AJ423" s="1843"/>
      <c r="AK423" s="1843"/>
      <c r="AL423" s="1843"/>
      <c r="AM423" s="1843"/>
      <c r="AN423" s="1844"/>
      <c r="AO423" s="1840"/>
      <c r="AP423" s="1840"/>
      <c r="AQ423" s="1840"/>
      <c r="AR423" s="1840"/>
      <c r="AS423" s="1840"/>
      <c r="AT423" s="1840"/>
      <c r="AU423" s="1840"/>
      <c r="AV423" s="1840"/>
      <c r="AW423" s="1840"/>
      <c r="AX423" s="1840"/>
      <c r="AY423" s="1840"/>
      <c r="AZ423" s="1840"/>
      <c r="BA423" s="1840"/>
      <c r="BB423" s="1840"/>
      <c r="BC423" s="1840"/>
      <c r="BD423" s="1840"/>
      <c r="BE423" s="1840"/>
      <c r="BF423" s="1841"/>
      <c r="BG423" s="42"/>
    </row>
    <row r="424" spans="1:59" ht="9.9499999999999993" customHeight="1" x14ac:dyDescent="0.15">
      <c r="A424" s="51" t="s">
        <v>266</v>
      </c>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c r="AT424" s="42"/>
      <c r="AU424" s="42"/>
      <c r="AV424" s="42"/>
      <c r="AW424" s="42"/>
      <c r="AX424" s="42"/>
      <c r="AY424" s="42"/>
      <c r="AZ424" s="42"/>
      <c r="BA424" s="42"/>
      <c r="BB424" s="42"/>
      <c r="BC424" s="42"/>
      <c r="BD424" s="42"/>
      <c r="BE424" s="42"/>
      <c r="BF424" s="42"/>
      <c r="BG424" s="42"/>
    </row>
    <row r="425" spans="1:59" ht="9.9499999999999993" customHeight="1" x14ac:dyDescent="0.15">
      <c r="A425" s="51" t="s">
        <v>92</v>
      </c>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c r="AT425" s="42"/>
      <c r="AU425" s="42"/>
      <c r="AV425" s="42"/>
      <c r="AW425" s="42"/>
      <c r="AX425" s="42"/>
      <c r="AY425" s="42"/>
      <c r="AZ425" s="42"/>
      <c r="BA425" s="42"/>
      <c r="BB425" s="42"/>
      <c r="BC425" s="42"/>
      <c r="BD425" s="42"/>
      <c r="BE425" s="42"/>
      <c r="BF425" s="42"/>
      <c r="BG425" s="42"/>
    </row>
  </sheetData>
  <mergeCells count="790">
    <mergeCell ref="A416:C419"/>
    <mergeCell ref="D416:L419"/>
    <mergeCell ref="M416:AC419"/>
    <mergeCell ref="AD416:AN419"/>
    <mergeCell ref="AO416:AW419"/>
    <mergeCell ref="AX416:BF418"/>
    <mergeCell ref="A420:L423"/>
    <mergeCell ref="M420:AC423"/>
    <mergeCell ref="AD420:AN421"/>
    <mergeCell ref="AO420:AW423"/>
    <mergeCell ref="AX420:BF423"/>
    <mergeCell ref="AD422:AN423"/>
    <mergeCell ref="AX419:AY419"/>
    <mergeCell ref="AZ419:BC419"/>
    <mergeCell ref="BD419:BF419"/>
    <mergeCell ref="A408:C411"/>
    <mergeCell ref="D408:L411"/>
    <mergeCell ref="M408:AC411"/>
    <mergeCell ref="AD408:AN411"/>
    <mergeCell ref="AO408:AW411"/>
    <mergeCell ref="AX408:BF410"/>
    <mergeCell ref="A412:C415"/>
    <mergeCell ref="D412:L415"/>
    <mergeCell ref="M412:AC415"/>
    <mergeCell ref="AD412:AN415"/>
    <mergeCell ref="AO412:AW415"/>
    <mergeCell ref="AX412:BF414"/>
    <mergeCell ref="AX415:AY415"/>
    <mergeCell ref="AZ415:BC415"/>
    <mergeCell ref="BD415:BF415"/>
    <mergeCell ref="AX411:AY411"/>
    <mergeCell ref="AZ411:BC411"/>
    <mergeCell ref="BD411:BF411"/>
    <mergeCell ref="A400:C403"/>
    <mergeCell ref="D400:L403"/>
    <mergeCell ref="M400:AC403"/>
    <mergeCell ref="AD400:AN403"/>
    <mergeCell ref="AO400:AW403"/>
    <mergeCell ref="AX400:BF402"/>
    <mergeCell ref="A404:C407"/>
    <mergeCell ref="D404:L407"/>
    <mergeCell ref="M404:AC407"/>
    <mergeCell ref="AD404:AN407"/>
    <mergeCell ref="AO404:AW407"/>
    <mergeCell ref="AX404:BF406"/>
    <mergeCell ref="AX403:AY403"/>
    <mergeCell ref="AZ403:BC403"/>
    <mergeCell ref="BD403:BF403"/>
    <mergeCell ref="AX407:AY407"/>
    <mergeCell ref="AZ407:BC407"/>
    <mergeCell ref="BD407:BF407"/>
    <mergeCell ref="A392:C395"/>
    <mergeCell ref="D392:L395"/>
    <mergeCell ref="M392:AC395"/>
    <mergeCell ref="AD392:AN395"/>
    <mergeCell ref="AO392:AW395"/>
    <mergeCell ref="AX392:BF394"/>
    <mergeCell ref="A396:C399"/>
    <mergeCell ref="D396:L399"/>
    <mergeCell ref="M396:AC399"/>
    <mergeCell ref="AD396:AN399"/>
    <mergeCell ref="AO396:AW399"/>
    <mergeCell ref="AX396:BF398"/>
    <mergeCell ref="AX395:AY395"/>
    <mergeCell ref="AZ395:BC395"/>
    <mergeCell ref="BD395:BF395"/>
    <mergeCell ref="AX399:AY399"/>
    <mergeCell ref="AZ399:BC399"/>
    <mergeCell ref="BD399:BF399"/>
    <mergeCell ref="A384:C387"/>
    <mergeCell ref="D384:L387"/>
    <mergeCell ref="M384:AC387"/>
    <mergeCell ref="AD384:AN387"/>
    <mergeCell ref="AO384:AW387"/>
    <mergeCell ref="AX384:BF386"/>
    <mergeCell ref="A388:C391"/>
    <mergeCell ref="D388:L391"/>
    <mergeCell ref="M388:AC391"/>
    <mergeCell ref="AD388:AN391"/>
    <mergeCell ref="AO388:AW391"/>
    <mergeCell ref="AX388:BF390"/>
    <mergeCell ref="AX391:AY391"/>
    <mergeCell ref="AZ391:BC391"/>
    <mergeCell ref="BD391:BF391"/>
    <mergeCell ref="AX387:AY387"/>
    <mergeCell ref="AZ387:BC387"/>
    <mergeCell ref="BD387:BF387"/>
    <mergeCell ref="A376:C379"/>
    <mergeCell ref="D376:L379"/>
    <mergeCell ref="M376:AC379"/>
    <mergeCell ref="AD376:AN379"/>
    <mergeCell ref="AO376:AW379"/>
    <mergeCell ref="AX376:BF378"/>
    <mergeCell ref="A380:C383"/>
    <mergeCell ref="D380:L383"/>
    <mergeCell ref="M380:AC383"/>
    <mergeCell ref="AD380:AN383"/>
    <mergeCell ref="AO380:AW383"/>
    <mergeCell ref="AX380:BF382"/>
    <mergeCell ref="AX379:AY379"/>
    <mergeCell ref="AZ379:BC379"/>
    <mergeCell ref="BD379:BF379"/>
    <mergeCell ref="AX383:AY383"/>
    <mergeCell ref="AZ383:BC383"/>
    <mergeCell ref="BD383:BF383"/>
    <mergeCell ref="A368:C371"/>
    <mergeCell ref="D368:L371"/>
    <mergeCell ref="M368:AC371"/>
    <mergeCell ref="AD368:AN371"/>
    <mergeCell ref="AO368:AW371"/>
    <mergeCell ref="AX368:BF370"/>
    <mergeCell ref="A372:C375"/>
    <mergeCell ref="D372:L375"/>
    <mergeCell ref="M372:AC375"/>
    <mergeCell ref="AD372:AN375"/>
    <mergeCell ref="AO372:AW375"/>
    <mergeCell ref="AX372:BF374"/>
    <mergeCell ref="AX371:AY371"/>
    <mergeCell ref="AZ371:BC371"/>
    <mergeCell ref="BD371:BF371"/>
    <mergeCell ref="AX375:AY375"/>
    <mergeCell ref="AZ375:BC375"/>
    <mergeCell ref="BD375:BF375"/>
    <mergeCell ref="A360:C363"/>
    <mergeCell ref="D360:L363"/>
    <mergeCell ref="M360:AC363"/>
    <mergeCell ref="AD360:AN363"/>
    <mergeCell ref="AO360:AW363"/>
    <mergeCell ref="AX360:BF362"/>
    <mergeCell ref="A364:C367"/>
    <mergeCell ref="D364:L367"/>
    <mergeCell ref="M364:AC367"/>
    <mergeCell ref="AD364:AN367"/>
    <mergeCell ref="AO364:AW367"/>
    <mergeCell ref="AX364:BF366"/>
    <mergeCell ref="AX367:AY367"/>
    <mergeCell ref="AZ367:BC367"/>
    <mergeCell ref="BD367:BF367"/>
    <mergeCell ref="AX363:AY363"/>
    <mergeCell ref="AZ363:BC363"/>
    <mergeCell ref="BD363:BF363"/>
    <mergeCell ref="N346:AU347"/>
    <mergeCell ref="A349:N352"/>
    <mergeCell ref="O349:BF352"/>
    <mergeCell ref="A353:L355"/>
    <mergeCell ref="M353:AC355"/>
    <mergeCell ref="AD353:AN355"/>
    <mergeCell ref="AO353:AW355"/>
    <mergeCell ref="AX353:BF355"/>
    <mergeCell ref="A356:C359"/>
    <mergeCell ref="D356:L359"/>
    <mergeCell ref="M356:AC359"/>
    <mergeCell ref="AD356:AN359"/>
    <mergeCell ref="AO356:AW359"/>
    <mergeCell ref="AX356:BF358"/>
    <mergeCell ref="AX359:AY359"/>
    <mergeCell ref="AZ359:BC359"/>
    <mergeCell ref="BD359:BF359"/>
    <mergeCell ref="A331:C334"/>
    <mergeCell ref="D331:L334"/>
    <mergeCell ref="M331:AC334"/>
    <mergeCell ref="AD331:AN334"/>
    <mergeCell ref="AO331:AW334"/>
    <mergeCell ref="AX331:BF333"/>
    <mergeCell ref="A335:L338"/>
    <mergeCell ref="M335:AC338"/>
    <mergeCell ref="AD335:AN336"/>
    <mergeCell ref="AO335:AW338"/>
    <mergeCell ref="AX335:BF338"/>
    <mergeCell ref="AD337:AN338"/>
    <mergeCell ref="AX334:AY334"/>
    <mergeCell ref="AZ334:BC334"/>
    <mergeCell ref="BD334:BF334"/>
    <mergeCell ref="A323:C326"/>
    <mergeCell ref="D323:L326"/>
    <mergeCell ref="M323:AC326"/>
    <mergeCell ref="AD323:AN326"/>
    <mergeCell ref="AO323:AW326"/>
    <mergeCell ref="AX323:BF325"/>
    <mergeCell ref="A327:C330"/>
    <mergeCell ref="D327:L330"/>
    <mergeCell ref="M327:AC330"/>
    <mergeCell ref="AD327:AN330"/>
    <mergeCell ref="AO327:AW330"/>
    <mergeCell ref="AX327:BF329"/>
    <mergeCell ref="AX326:AY326"/>
    <mergeCell ref="AZ326:BC326"/>
    <mergeCell ref="BD326:BF326"/>
    <mergeCell ref="AX330:AY330"/>
    <mergeCell ref="AZ330:BC330"/>
    <mergeCell ref="BD330:BF330"/>
    <mergeCell ref="A315:C318"/>
    <mergeCell ref="D315:L318"/>
    <mergeCell ref="M315:AC318"/>
    <mergeCell ref="AD315:AN318"/>
    <mergeCell ref="AO315:AW318"/>
    <mergeCell ref="AX315:BF317"/>
    <mergeCell ref="A319:C322"/>
    <mergeCell ref="D319:L322"/>
    <mergeCell ref="M319:AC322"/>
    <mergeCell ref="AD319:AN322"/>
    <mergeCell ref="AO319:AW322"/>
    <mergeCell ref="AX319:BF321"/>
    <mergeCell ref="AX322:AY322"/>
    <mergeCell ref="AZ322:BC322"/>
    <mergeCell ref="BD322:BF322"/>
    <mergeCell ref="AX318:AY318"/>
    <mergeCell ref="AZ318:BC318"/>
    <mergeCell ref="BD318:BF318"/>
    <mergeCell ref="A307:C310"/>
    <mergeCell ref="D307:L310"/>
    <mergeCell ref="M307:AC310"/>
    <mergeCell ref="AD307:AN310"/>
    <mergeCell ref="AO307:AW310"/>
    <mergeCell ref="AX307:BF309"/>
    <mergeCell ref="A311:C314"/>
    <mergeCell ref="D311:L314"/>
    <mergeCell ref="M311:AC314"/>
    <mergeCell ref="AD311:AN314"/>
    <mergeCell ref="AO311:AW314"/>
    <mergeCell ref="AX311:BF313"/>
    <mergeCell ref="AX310:AY310"/>
    <mergeCell ref="AZ310:BC310"/>
    <mergeCell ref="BD310:BF310"/>
    <mergeCell ref="AX314:AY314"/>
    <mergeCell ref="AZ314:BC314"/>
    <mergeCell ref="BD314:BF314"/>
    <mergeCell ref="A299:C302"/>
    <mergeCell ref="D299:L302"/>
    <mergeCell ref="M299:AC302"/>
    <mergeCell ref="AD299:AN302"/>
    <mergeCell ref="AO299:AW302"/>
    <mergeCell ref="AX299:BF301"/>
    <mergeCell ref="A303:C306"/>
    <mergeCell ref="D303:L306"/>
    <mergeCell ref="M303:AC306"/>
    <mergeCell ref="AD303:AN306"/>
    <mergeCell ref="AO303:AW306"/>
    <mergeCell ref="AX303:BF305"/>
    <mergeCell ref="AX302:AY302"/>
    <mergeCell ref="AZ302:BC302"/>
    <mergeCell ref="BD302:BF302"/>
    <mergeCell ref="AX306:AY306"/>
    <mergeCell ref="AZ306:BC306"/>
    <mergeCell ref="BD306:BF306"/>
    <mergeCell ref="A291:C294"/>
    <mergeCell ref="D291:L294"/>
    <mergeCell ref="M291:AC294"/>
    <mergeCell ref="AD291:AN294"/>
    <mergeCell ref="AO291:AW294"/>
    <mergeCell ref="AX291:BF293"/>
    <mergeCell ref="A295:C298"/>
    <mergeCell ref="D295:L298"/>
    <mergeCell ref="M295:AC298"/>
    <mergeCell ref="AD295:AN298"/>
    <mergeCell ref="AO295:AW298"/>
    <mergeCell ref="AX295:BF297"/>
    <mergeCell ref="AX298:AY298"/>
    <mergeCell ref="AZ298:BC298"/>
    <mergeCell ref="BD298:BF298"/>
    <mergeCell ref="AX294:AY294"/>
    <mergeCell ref="AZ294:BC294"/>
    <mergeCell ref="BD294:BF294"/>
    <mergeCell ref="A283:C286"/>
    <mergeCell ref="D283:L286"/>
    <mergeCell ref="M283:AC286"/>
    <mergeCell ref="AD283:AN286"/>
    <mergeCell ref="AO283:AW286"/>
    <mergeCell ref="AX283:BF285"/>
    <mergeCell ref="A287:C290"/>
    <mergeCell ref="D287:L290"/>
    <mergeCell ref="M287:AC290"/>
    <mergeCell ref="AD287:AN290"/>
    <mergeCell ref="AO287:AW290"/>
    <mergeCell ref="AX287:BF289"/>
    <mergeCell ref="AX286:AY286"/>
    <mergeCell ref="AZ286:BC286"/>
    <mergeCell ref="BD286:BF286"/>
    <mergeCell ref="AX290:AY290"/>
    <mergeCell ref="AZ290:BC290"/>
    <mergeCell ref="BD290:BF290"/>
    <mergeCell ref="A275:C278"/>
    <mergeCell ref="D275:L278"/>
    <mergeCell ref="M275:AC278"/>
    <mergeCell ref="AD275:AN278"/>
    <mergeCell ref="AO275:AW278"/>
    <mergeCell ref="AX275:BF277"/>
    <mergeCell ref="A279:C282"/>
    <mergeCell ref="D279:L282"/>
    <mergeCell ref="M279:AC282"/>
    <mergeCell ref="AD279:AN282"/>
    <mergeCell ref="AO279:AW282"/>
    <mergeCell ref="AX279:BF281"/>
    <mergeCell ref="AX278:AY278"/>
    <mergeCell ref="AZ278:BC278"/>
    <mergeCell ref="BD278:BF278"/>
    <mergeCell ref="AX282:AY282"/>
    <mergeCell ref="AZ282:BC282"/>
    <mergeCell ref="BD282:BF282"/>
    <mergeCell ref="N261:AU262"/>
    <mergeCell ref="A264:N267"/>
    <mergeCell ref="O264:BF267"/>
    <mergeCell ref="A268:L270"/>
    <mergeCell ref="M268:AC270"/>
    <mergeCell ref="AD268:AN270"/>
    <mergeCell ref="AO268:AW270"/>
    <mergeCell ref="AX268:BF270"/>
    <mergeCell ref="A271:C274"/>
    <mergeCell ref="D271:L274"/>
    <mergeCell ref="M271:AC274"/>
    <mergeCell ref="AD271:AN274"/>
    <mergeCell ref="AO271:AW274"/>
    <mergeCell ref="AX271:BF273"/>
    <mergeCell ref="AX274:AY274"/>
    <mergeCell ref="AZ274:BC274"/>
    <mergeCell ref="BD274:BF274"/>
    <mergeCell ref="A246:C249"/>
    <mergeCell ref="D246:L249"/>
    <mergeCell ref="M246:AC249"/>
    <mergeCell ref="AD246:AN249"/>
    <mergeCell ref="AO246:AW249"/>
    <mergeCell ref="AX246:BF248"/>
    <mergeCell ref="A250:L253"/>
    <mergeCell ref="M250:AC253"/>
    <mergeCell ref="AD250:AN251"/>
    <mergeCell ref="AO250:AW253"/>
    <mergeCell ref="AX250:BF253"/>
    <mergeCell ref="AD252:AN253"/>
    <mergeCell ref="AX249:AY249"/>
    <mergeCell ref="AZ249:BC249"/>
    <mergeCell ref="BD249:BF249"/>
    <mergeCell ref="A238:C241"/>
    <mergeCell ref="D238:L241"/>
    <mergeCell ref="M238:AC241"/>
    <mergeCell ref="AD238:AN241"/>
    <mergeCell ref="AO238:AW241"/>
    <mergeCell ref="AX238:BF240"/>
    <mergeCell ref="A242:C245"/>
    <mergeCell ref="D242:L245"/>
    <mergeCell ref="M242:AC245"/>
    <mergeCell ref="AD242:AN245"/>
    <mergeCell ref="AO242:AW245"/>
    <mergeCell ref="AX242:BF244"/>
    <mergeCell ref="AX241:AY241"/>
    <mergeCell ref="AZ241:BC241"/>
    <mergeCell ref="BD241:BF241"/>
    <mergeCell ref="AX245:AY245"/>
    <mergeCell ref="AZ245:BC245"/>
    <mergeCell ref="BD245:BF245"/>
    <mergeCell ref="A230:C233"/>
    <mergeCell ref="D230:L233"/>
    <mergeCell ref="M230:AC233"/>
    <mergeCell ref="AD230:AN233"/>
    <mergeCell ref="AO230:AW233"/>
    <mergeCell ref="AX230:BF232"/>
    <mergeCell ref="A234:C237"/>
    <mergeCell ref="D234:L237"/>
    <mergeCell ref="M234:AC237"/>
    <mergeCell ref="AD234:AN237"/>
    <mergeCell ref="AO234:AW237"/>
    <mergeCell ref="AX234:BF236"/>
    <mergeCell ref="AX233:AY233"/>
    <mergeCell ref="AZ233:BC233"/>
    <mergeCell ref="BD233:BF233"/>
    <mergeCell ref="AX237:AY237"/>
    <mergeCell ref="AZ237:BC237"/>
    <mergeCell ref="BD237:BF237"/>
    <mergeCell ref="A222:C225"/>
    <mergeCell ref="D222:L225"/>
    <mergeCell ref="M222:AC225"/>
    <mergeCell ref="AD222:AN225"/>
    <mergeCell ref="AO222:AW225"/>
    <mergeCell ref="AX222:BF224"/>
    <mergeCell ref="A226:C229"/>
    <mergeCell ref="D226:L229"/>
    <mergeCell ref="M226:AC229"/>
    <mergeCell ref="AD226:AN229"/>
    <mergeCell ref="AO226:AW229"/>
    <mergeCell ref="AX226:BF228"/>
    <mergeCell ref="AX229:AY229"/>
    <mergeCell ref="AZ229:BC229"/>
    <mergeCell ref="BD229:BF229"/>
    <mergeCell ref="AX225:AY225"/>
    <mergeCell ref="AZ225:BC225"/>
    <mergeCell ref="BD225:BF225"/>
    <mergeCell ref="A214:C217"/>
    <mergeCell ref="D214:L217"/>
    <mergeCell ref="M214:AC217"/>
    <mergeCell ref="AD214:AN217"/>
    <mergeCell ref="AO214:AW217"/>
    <mergeCell ref="AX214:BF216"/>
    <mergeCell ref="A218:C221"/>
    <mergeCell ref="D218:L221"/>
    <mergeCell ref="M218:AC221"/>
    <mergeCell ref="AD218:AN221"/>
    <mergeCell ref="AO218:AW221"/>
    <mergeCell ref="AX218:BF220"/>
    <mergeCell ref="AX217:AY217"/>
    <mergeCell ref="AZ217:BC217"/>
    <mergeCell ref="BD217:BF217"/>
    <mergeCell ref="AX221:AY221"/>
    <mergeCell ref="AZ221:BC221"/>
    <mergeCell ref="BD221:BF221"/>
    <mergeCell ref="A206:C209"/>
    <mergeCell ref="D206:L209"/>
    <mergeCell ref="M206:AC209"/>
    <mergeCell ref="AD206:AN209"/>
    <mergeCell ref="AO206:AW209"/>
    <mergeCell ref="AX206:BF208"/>
    <mergeCell ref="A210:C213"/>
    <mergeCell ref="D210:L213"/>
    <mergeCell ref="M210:AC213"/>
    <mergeCell ref="AD210:AN213"/>
    <mergeCell ref="AO210:AW213"/>
    <mergeCell ref="AX210:BF212"/>
    <mergeCell ref="AX209:AY209"/>
    <mergeCell ref="AZ209:BC209"/>
    <mergeCell ref="BD209:BF209"/>
    <mergeCell ref="AX213:AY213"/>
    <mergeCell ref="AZ213:BC213"/>
    <mergeCell ref="BD213:BF213"/>
    <mergeCell ref="A198:C201"/>
    <mergeCell ref="D198:L201"/>
    <mergeCell ref="M198:AC201"/>
    <mergeCell ref="AD198:AN201"/>
    <mergeCell ref="AO198:AW201"/>
    <mergeCell ref="AX198:BF200"/>
    <mergeCell ref="A202:C205"/>
    <mergeCell ref="D202:L205"/>
    <mergeCell ref="M202:AC205"/>
    <mergeCell ref="AD202:AN205"/>
    <mergeCell ref="AO202:AW205"/>
    <mergeCell ref="AX202:BF204"/>
    <mergeCell ref="AX205:AY205"/>
    <mergeCell ref="AZ205:BC205"/>
    <mergeCell ref="BD205:BF205"/>
    <mergeCell ref="AX201:AY201"/>
    <mergeCell ref="AZ201:BC201"/>
    <mergeCell ref="BD201:BF201"/>
    <mergeCell ref="A190:C193"/>
    <mergeCell ref="D190:L193"/>
    <mergeCell ref="M190:AC193"/>
    <mergeCell ref="AD190:AN193"/>
    <mergeCell ref="AO190:AW193"/>
    <mergeCell ref="AX190:BF192"/>
    <mergeCell ref="A194:C197"/>
    <mergeCell ref="D194:L197"/>
    <mergeCell ref="M194:AC197"/>
    <mergeCell ref="AD194:AN197"/>
    <mergeCell ref="AO194:AW197"/>
    <mergeCell ref="AX194:BF196"/>
    <mergeCell ref="AX193:AY193"/>
    <mergeCell ref="AZ193:BC193"/>
    <mergeCell ref="BD193:BF193"/>
    <mergeCell ref="AX197:AY197"/>
    <mergeCell ref="AZ197:BC197"/>
    <mergeCell ref="BD197:BF197"/>
    <mergeCell ref="N176:AU177"/>
    <mergeCell ref="A179:N182"/>
    <mergeCell ref="O179:BF182"/>
    <mergeCell ref="A183:L185"/>
    <mergeCell ref="M183:AC185"/>
    <mergeCell ref="AD183:AN185"/>
    <mergeCell ref="AO183:AW185"/>
    <mergeCell ref="AX183:BF185"/>
    <mergeCell ref="A186:C189"/>
    <mergeCell ref="D186:L189"/>
    <mergeCell ref="M186:AC189"/>
    <mergeCell ref="AD186:AN189"/>
    <mergeCell ref="AO186:AW189"/>
    <mergeCell ref="AX186:BF188"/>
    <mergeCell ref="AX189:AY189"/>
    <mergeCell ref="AZ189:BC189"/>
    <mergeCell ref="BD189:BF189"/>
    <mergeCell ref="A161:C164"/>
    <mergeCell ref="D161:L164"/>
    <mergeCell ref="M161:AC164"/>
    <mergeCell ref="AD161:AN164"/>
    <mergeCell ref="AO161:AW164"/>
    <mergeCell ref="AX161:BF163"/>
    <mergeCell ref="A165:L168"/>
    <mergeCell ref="M165:AC168"/>
    <mergeCell ref="AD165:AN166"/>
    <mergeCell ref="AO165:AW168"/>
    <mergeCell ref="AX165:BF168"/>
    <mergeCell ref="AD167:AN168"/>
    <mergeCell ref="AX164:AY164"/>
    <mergeCell ref="AZ164:BC164"/>
    <mergeCell ref="BD164:BF164"/>
    <mergeCell ref="A153:C156"/>
    <mergeCell ref="D153:L156"/>
    <mergeCell ref="M153:AC156"/>
    <mergeCell ref="AD153:AN156"/>
    <mergeCell ref="AO153:AW156"/>
    <mergeCell ref="AX153:BF155"/>
    <mergeCell ref="A157:C160"/>
    <mergeCell ref="D157:L160"/>
    <mergeCell ref="M157:AC160"/>
    <mergeCell ref="AD157:AN160"/>
    <mergeCell ref="AO157:AW160"/>
    <mergeCell ref="AX157:BF159"/>
    <mergeCell ref="AX160:AY160"/>
    <mergeCell ref="AZ160:BC160"/>
    <mergeCell ref="BD160:BF160"/>
    <mergeCell ref="AX156:AY156"/>
    <mergeCell ref="AZ156:BC156"/>
    <mergeCell ref="BD156:BF156"/>
    <mergeCell ref="A145:C148"/>
    <mergeCell ref="D145:L148"/>
    <mergeCell ref="M145:AC148"/>
    <mergeCell ref="AD145:AN148"/>
    <mergeCell ref="AO145:AW148"/>
    <mergeCell ref="AX145:BF147"/>
    <mergeCell ref="A149:C152"/>
    <mergeCell ref="D149:L152"/>
    <mergeCell ref="M149:AC152"/>
    <mergeCell ref="AD149:AN152"/>
    <mergeCell ref="AO149:AW152"/>
    <mergeCell ref="AX149:BF151"/>
    <mergeCell ref="AX148:AY148"/>
    <mergeCell ref="AZ148:BC148"/>
    <mergeCell ref="BD148:BF148"/>
    <mergeCell ref="AX152:AY152"/>
    <mergeCell ref="AZ152:BC152"/>
    <mergeCell ref="BD152:BF152"/>
    <mergeCell ref="A137:C140"/>
    <mergeCell ref="D137:L140"/>
    <mergeCell ref="M137:AC140"/>
    <mergeCell ref="AD137:AN140"/>
    <mergeCell ref="AO137:AW140"/>
    <mergeCell ref="AX137:BF139"/>
    <mergeCell ref="A141:C144"/>
    <mergeCell ref="D141:L144"/>
    <mergeCell ref="M141:AC144"/>
    <mergeCell ref="AD141:AN144"/>
    <mergeCell ref="AO141:AW144"/>
    <mergeCell ref="AX141:BF143"/>
    <mergeCell ref="AX140:AY140"/>
    <mergeCell ref="AZ140:BC140"/>
    <mergeCell ref="BD140:BF140"/>
    <mergeCell ref="AX144:AY144"/>
    <mergeCell ref="AZ144:BC144"/>
    <mergeCell ref="BD144:BF144"/>
    <mergeCell ref="A129:C132"/>
    <mergeCell ref="D129:L132"/>
    <mergeCell ref="M129:AC132"/>
    <mergeCell ref="AD129:AN132"/>
    <mergeCell ref="AO129:AW132"/>
    <mergeCell ref="AX129:BF131"/>
    <mergeCell ref="A133:C136"/>
    <mergeCell ref="D133:L136"/>
    <mergeCell ref="M133:AC136"/>
    <mergeCell ref="AD133:AN136"/>
    <mergeCell ref="AO133:AW136"/>
    <mergeCell ref="AX133:BF135"/>
    <mergeCell ref="AX136:AY136"/>
    <mergeCell ref="AZ136:BC136"/>
    <mergeCell ref="BD136:BF136"/>
    <mergeCell ref="AX132:AY132"/>
    <mergeCell ref="AZ132:BC132"/>
    <mergeCell ref="BD132:BF132"/>
    <mergeCell ref="A121:C124"/>
    <mergeCell ref="D121:L124"/>
    <mergeCell ref="M121:AC124"/>
    <mergeCell ref="AD121:AN124"/>
    <mergeCell ref="AO121:AW124"/>
    <mergeCell ref="AX121:BF123"/>
    <mergeCell ref="A125:C128"/>
    <mergeCell ref="D125:L128"/>
    <mergeCell ref="M125:AC128"/>
    <mergeCell ref="AD125:AN128"/>
    <mergeCell ref="AO125:AW128"/>
    <mergeCell ref="AX125:BF127"/>
    <mergeCell ref="AX124:AY124"/>
    <mergeCell ref="AZ124:BC124"/>
    <mergeCell ref="BD124:BF124"/>
    <mergeCell ref="AX128:AY128"/>
    <mergeCell ref="AZ128:BC128"/>
    <mergeCell ref="BD128:BF128"/>
    <mergeCell ref="A113:C116"/>
    <mergeCell ref="D113:L116"/>
    <mergeCell ref="M113:AC116"/>
    <mergeCell ref="AD113:AN116"/>
    <mergeCell ref="AO113:AW116"/>
    <mergeCell ref="AX113:BF115"/>
    <mergeCell ref="A117:C120"/>
    <mergeCell ref="D117:L120"/>
    <mergeCell ref="M117:AC120"/>
    <mergeCell ref="AD117:AN120"/>
    <mergeCell ref="AO117:AW120"/>
    <mergeCell ref="AX117:BF119"/>
    <mergeCell ref="AX116:AY116"/>
    <mergeCell ref="AZ116:BC116"/>
    <mergeCell ref="BD116:BF116"/>
    <mergeCell ref="AX120:AY120"/>
    <mergeCell ref="AZ120:BC120"/>
    <mergeCell ref="BD120:BF120"/>
    <mergeCell ref="A105:C108"/>
    <mergeCell ref="D105:L108"/>
    <mergeCell ref="M105:AC108"/>
    <mergeCell ref="AD105:AN108"/>
    <mergeCell ref="AO105:AW108"/>
    <mergeCell ref="AX105:BF107"/>
    <mergeCell ref="A109:C112"/>
    <mergeCell ref="D109:L112"/>
    <mergeCell ref="M109:AC112"/>
    <mergeCell ref="AD109:AN112"/>
    <mergeCell ref="AO109:AW112"/>
    <mergeCell ref="AX109:BF111"/>
    <mergeCell ref="AX112:AY112"/>
    <mergeCell ref="AZ112:BC112"/>
    <mergeCell ref="BD112:BF112"/>
    <mergeCell ref="AX108:AY108"/>
    <mergeCell ref="AZ108:BC108"/>
    <mergeCell ref="BD108:BF108"/>
    <mergeCell ref="A98:L100"/>
    <mergeCell ref="M98:AC100"/>
    <mergeCell ref="AD98:AN100"/>
    <mergeCell ref="AO98:AW100"/>
    <mergeCell ref="AX98:BF100"/>
    <mergeCell ref="A101:C104"/>
    <mergeCell ref="D101:L104"/>
    <mergeCell ref="M101:AC104"/>
    <mergeCell ref="AD101:AN104"/>
    <mergeCell ref="AO101:AW104"/>
    <mergeCell ref="AX101:BF103"/>
    <mergeCell ref="AX104:AY104"/>
    <mergeCell ref="AZ104:BC104"/>
    <mergeCell ref="BD104:BF104"/>
    <mergeCell ref="A80:L83"/>
    <mergeCell ref="M80:AC83"/>
    <mergeCell ref="AD80:AN81"/>
    <mergeCell ref="AO80:AW83"/>
    <mergeCell ref="AX80:BF83"/>
    <mergeCell ref="AD82:AN83"/>
    <mergeCell ref="N91:AU92"/>
    <mergeCell ref="A94:N97"/>
    <mergeCell ref="O94:BF97"/>
    <mergeCell ref="A72:C75"/>
    <mergeCell ref="D72:L75"/>
    <mergeCell ref="M72:AC75"/>
    <mergeCell ref="AD72:AN75"/>
    <mergeCell ref="AO72:AW75"/>
    <mergeCell ref="AX72:BF74"/>
    <mergeCell ref="A76:C79"/>
    <mergeCell ref="D76:L79"/>
    <mergeCell ref="M76:AC79"/>
    <mergeCell ref="AD76:AN79"/>
    <mergeCell ref="AO76:AW79"/>
    <mergeCell ref="AX76:BF78"/>
    <mergeCell ref="AX79:AY79"/>
    <mergeCell ref="AZ79:BC79"/>
    <mergeCell ref="BD79:BF79"/>
    <mergeCell ref="AX75:AY75"/>
    <mergeCell ref="AZ75:BC75"/>
    <mergeCell ref="BD75:BF75"/>
    <mergeCell ref="A64:C67"/>
    <mergeCell ref="D64:L67"/>
    <mergeCell ref="M64:AC67"/>
    <mergeCell ref="AD64:AN67"/>
    <mergeCell ref="AO64:AW67"/>
    <mergeCell ref="AX64:BF66"/>
    <mergeCell ref="A68:C71"/>
    <mergeCell ref="D68:L71"/>
    <mergeCell ref="M68:AC71"/>
    <mergeCell ref="AD68:AN71"/>
    <mergeCell ref="AO68:AW71"/>
    <mergeCell ref="AX68:BF70"/>
    <mergeCell ref="AX67:AY67"/>
    <mergeCell ref="AZ67:BC67"/>
    <mergeCell ref="BD67:BF67"/>
    <mergeCell ref="AX71:AY71"/>
    <mergeCell ref="AZ71:BC71"/>
    <mergeCell ref="BD71:BF71"/>
    <mergeCell ref="A56:C59"/>
    <mergeCell ref="D56:L59"/>
    <mergeCell ref="M56:AC59"/>
    <mergeCell ref="AD56:AN59"/>
    <mergeCell ref="AO56:AW59"/>
    <mergeCell ref="AX56:BF58"/>
    <mergeCell ref="A60:C63"/>
    <mergeCell ref="D60:L63"/>
    <mergeCell ref="M60:AC63"/>
    <mergeCell ref="AD60:AN63"/>
    <mergeCell ref="AO60:AW63"/>
    <mergeCell ref="AX60:BF62"/>
    <mergeCell ref="AX59:AY59"/>
    <mergeCell ref="AZ59:BC59"/>
    <mergeCell ref="BD59:BF59"/>
    <mergeCell ref="AX63:AY63"/>
    <mergeCell ref="AZ63:BC63"/>
    <mergeCell ref="BD63:BF63"/>
    <mergeCell ref="A48:C51"/>
    <mergeCell ref="D48:L51"/>
    <mergeCell ref="M48:AC51"/>
    <mergeCell ref="AD48:AN51"/>
    <mergeCell ref="AO48:AW51"/>
    <mergeCell ref="AX48:BF50"/>
    <mergeCell ref="A52:C55"/>
    <mergeCell ref="D52:L55"/>
    <mergeCell ref="M52:AC55"/>
    <mergeCell ref="AD52:AN55"/>
    <mergeCell ref="AO52:AW55"/>
    <mergeCell ref="AX52:BF54"/>
    <mergeCell ref="AX55:AY55"/>
    <mergeCell ref="AZ55:BC55"/>
    <mergeCell ref="BD55:BF55"/>
    <mergeCell ref="AX51:AY51"/>
    <mergeCell ref="AZ51:BC51"/>
    <mergeCell ref="BD51:BF51"/>
    <mergeCell ref="A40:C43"/>
    <mergeCell ref="D40:L43"/>
    <mergeCell ref="M40:AC43"/>
    <mergeCell ref="AD40:AN43"/>
    <mergeCell ref="AO40:AW43"/>
    <mergeCell ref="AX40:BF42"/>
    <mergeCell ref="A44:C47"/>
    <mergeCell ref="D44:L47"/>
    <mergeCell ref="M44:AC47"/>
    <mergeCell ref="AD44:AN47"/>
    <mergeCell ref="AO44:AW47"/>
    <mergeCell ref="AX44:BF46"/>
    <mergeCell ref="AX43:AY43"/>
    <mergeCell ref="AZ43:BC43"/>
    <mergeCell ref="BD43:BF43"/>
    <mergeCell ref="AX47:AY47"/>
    <mergeCell ref="AZ47:BC47"/>
    <mergeCell ref="BD47:BF47"/>
    <mergeCell ref="A32:C35"/>
    <mergeCell ref="D32:L35"/>
    <mergeCell ref="M32:AC35"/>
    <mergeCell ref="AD32:AN35"/>
    <mergeCell ref="AO32:AW35"/>
    <mergeCell ref="AX32:BF34"/>
    <mergeCell ref="A36:C39"/>
    <mergeCell ref="D36:L39"/>
    <mergeCell ref="M36:AC39"/>
    <mergeCell ref="AD36:AN39"/>
    <mergeCell ref="AO36:AW39"/>
    <mergeCell ref="AX36:BF38"/>
    <mergeCell ref="AX35:AY35"/>
    <mergeCell ref="AZ35:BC35"/>
    <mergeCell ref="BD35:BF35"/>
    <mergeCell ref="AX39:AY39"/>
    <mergeCell ref="AZ39:BC39"/>
    <mergeCell ref="BD39:BF39"/>
    <mergeCell ref="M24:AC27"/>
    <mergeCell ref="AD24:AN27"/>
    <mergeCell ref="AO24:AW27"/>
    <mergeCell ref="AX24:BF26"/>
    <mergeCell ref="AO20:AW23"/>
    <mergeCell ref="AX20:BF22"/>
    <mergeCell ref="A28:C31"/>
    <mergeCell ref="D28:L31"/>
    <mergeCell ref="M28:AC31"/>
    <mergeCell ref="AD28:AN31"/>
    <mergeCell ref="AO28:AW31"/>
    <mergeCell ref="AX28:BF30"/>
    <mergeCell ref="AX27:AY27"/>
    <mergeCell ref="AZ27:BC27"/>
    <mergeCell ref="BD27:BF27"/>
    <mergeCell ref="AX31:AY31"/>
    <mergeCell ref="AZ31:BC31"/>
    <mergeCell ref="BD31:BF31"/>
    <mergeCell ref="A24:C27"/>
    <mergeCell ref="D24:L27"/>
    <mergeCell ref="A20:C23"/>
    <mergeCell ref="D20:L23"/>
    <mergeCell ref="M20:AC23"/>
    <mergeCell ref="AD20:AN23"/>
    <mergeCell ref="AX23:AY23"/>
    <mergeCell ref="AZ23:BC23"/>
    <mergeCell ref="BD23:BF23"/>
    <mergeCell ref="N6:AU7"/>
    <mergeCell ref="A9:N12"/>
    <mergeCell ref="O9:BF12"/>
    <mergeCell ref="A13:L15"/>
    <mergeCell ref="M13:AC15"/>
    <mergeCell ref="AD13:AN15"/>
    <mergeCell ref="AO13:AW15"/>
    <mergeCell ref="AX13:BF15"/>
    <mergeCell ref="A16:C19"/>
    <mergeCell ref="D16:L19"/>
    <mergeCell ref="M16:AC19"/>
    <mergeCell ref="AD16:AN19"/>
    <mergeCell ref="AO16:AW19"/>
    <mergeCell ref="AX16:BF18"/>
    <mergeCell ref="AX19:AY19"/>
    <mergeCell ref="AZ19:BC19"/>
    <mergeCell ref="BD19:BF19"/>
  </mergeCells>
  <phoneticPr fontId="3"/>
  <dataValidations count="1">
    <dataValidation type="list" allowBlank="1" showInputMessage="1" showErrorMessage="1" sqref="A186:C249 A16:C79 A101:C164 A271:C334 A356:C419">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4" manualBreakCount="4">
    <brk id="85" max="58" man="1"/>
    <brk id="170" max="58" man="1"/>
    <brk id="255" max="58" man="1"/>
    <brk id="340" max="58"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R54"/>
  <sheetViews>
    <sheetView view="pageBreakPreview" topLeftCell="A10" zoomScaleSheetLayoutView="100" workbookViewId="0">
      <selection activeCell="R22" sqref="R22:X22"/>
    </sheetView>
  </sheetViews>
  <sheetFormatPr defaultColWidth="2.125" defaultRowHeight="15" customHeight="1" x14ac:dyDescent="0.15"/>
  <cols>
    <col min="1" max="43" width="2.125" style="1"/>
    <col min="44" max="44" width="1.625" style="1" customWidth="1"/>
    <col min="45" max="16384" width="2.125" style="1"/>
  </cols>
  <sheetData>
    <row r="1" spans="1:44" ht="15" customHeight="1" x14ac:dyDescent="0.15">
      <c r="A1" s="217"/>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c r="AL1" s="217"/>
      <c r="AM1" s="217"/>
      <c r="AN1" s="217"/>
      <c r="AO1" s="217"/>
      <c r="AP1" s="217"/>
      <c r="AQ1" s="217"/>
      <c r="AR1" s="217"/>
    </row>
    <row r="2" spans="1:44" ht="15" customHeight="1" x14ac:dyDescent="0.15">
      <c r="A2" s="217"/>
      <c r="B2" s="217"/>
      <c r="C2" s="217"/>
      <c r="D2" s="217"/>
      <c r="E2" s="217"/>
      <c r="F2" s="217"/>
      <c r="G2" s="217"/>
      <c r="H2" s="217"/>
      <c r="I2" s="217"/>
      <c r="J2" s="217"/>
      <c r="K2" s="1902" t="s">
        <v>214</v>
      </c>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254"/>
      <c r="AI2" s="254"/>
      <c r="AJ2" s="254"/>
      <c r="AK2" s="254"/>
      <c r="AL2" s="217"/>
      <c r="AM2" s="217"/>
      <c r="AN2" s="217"/>
      <c r="AO2" s="217"/>
      <c r="AP2" s="217"/>
      <c r="AQ2" s="217"/>
      <c r="AR2" s="217"/>
    </row>
    <row r="3" spans="1:44" ht="15" customHeight="1" x14ac:dyDescent="0.15">
      <c r="A3" s="217"/>
      <c r="B3" s="217"/>
      <c r="C3" s="217"/>
      <c r="D3" s="217"/>
      <c r="E3" s="217"/>
      <c r="F3" s="217"/>
      <c r="G3" s="217"/>
      <c r="H3" s="217"/>
      <c r="I3" s="217"/>
      <c r="J3" s="217"/>
      <c r="K3" s="1902"/>
      <c r="L3" s="1902"/>
      <c r="M3" s="1902"/>
      <c r="N3" s="1902"/>
      <c r="O3" s="1902"/>
      <c r="P3" s="1902"/>
      <c r="Q3" s="1902"/>
      <c r="R3" s="1902"/>
      <c r="S3" s="1902"/>
      <c r="T3" s="1902"/>
      <c r="U3" s="1902"/>
      <c r="V3" s="1902"/>
      <c r="W3" s="1902"/>
      <c r="X3" s="1902"/>
      <c r="Y3" s="1902"/>
      <c r="Z3" s="1902"/>
      <c r="AA3" s="1902"/>
      <c r="AB3" s="1902"/>
      <c r="AC3" s="1902"/>
      <c r="AD3" s="1902"/>
      <c r="AE3" s="1902"/>
      <c r="AF3" s="1902"/>
      <c r="AG3" s="1902"/>
      <c r="AH3" s="254"/>
      <c r="AI3" s="254"/>
      <c r="AJ3" s="254"/>
      <c r="AK3" s="254"/>
      <c r="AL3" s="217"/>
      <c r="AM3" s="217"/>
      <c r="AN3" s="217"/>
      <c r="AO3" s="217"/>
      <c r="AP3" s="217"/>
      <c r="AQ3" s="217"/>
      <c r="AR3" s="217"/>
    </row>
    <row r="4" spans="1:44" ht="15" customHeight="1" x14ac:dyDescent="0.15">
      <c r="A4" s="217"/>
      <c r="B4" s="217"/>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row>
    <row r="5" spans="1:44" ht="17.100000000000001" customHeight="1" x14ac:dyDescent="0.15">
      <c r="A5" s="217"/>
      <c r="B5" s="217"/>
      <c r="C5" s="217"/>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1845" t="s">
        <v>122</v>
      </c>
      <c r="AG5" s="1845"/>
      <c r="AH5" s="1846"/>
      <c r="AI5" s="1846"/>
      <c r="AJ5" s="217" t="s">
        <v>1</v>
      </c>
      <c r="AK5" s="1846"/>
      <c r="AL5" s="1846"/>
      <c r="AM5" s="217" t="s">
        <v>27</v>
      </c>
      <c r="AN5" s="1846"/>
      <c r="AO5" s="1846"/>
      <c r="AP5" s="217" t="s">
        <v>9</v>
      </c>
      <c r="AQ5" s="217"/>
      <c r="AR5" s="217"/>
    </row>
    <row r="6" spans="1:44" ht="15" customHeight="1" x14ac:dyDescent="0.15">
      <c r="A6" s="217"/>
      <c r="B6" s="1847" t="s">
        <v>442</v>
      </c>
      <c r="C6" s="1847"/>
      <c r="D6" s="1847"/>
      <c r="E6" s="1847"/>
      <c r="F6" s="1847"/>
      <c r="G6" s="1847"/>
      <c r="H6" s="184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17"/>
    </row>
    <row r="7" spans="1:44" ht="15" customHeight="1" x14ac:dyDescent="0.15">
      <c r="A7" s="217"/>
      <c r="B7" s="1903">
        <f>+基本情報!E7</f>
        <v>0</v>
      </c>
      <c r="C7" s="1903"/>
      <c r="D7" s="1903"/>
      <c r="E7" s="1903"/>
      <c r="F7" s="1903"/>
      <c r="G7" s="1903"/>
      <c r="H7" s="1903"/>
      <c r="I7" s="1903"/>
      <c r="J7" s="1903"/>
      <c r="K7" s="1903"/>
      <c r="L7" s="1903"/>
      <c r="M7" s="1903"/>
      <c r="N7" s="1903"/>
      <c r="O7" s="1903"/>
      <c r="P7" s="1903"/>
      <c r="Q7" s="1903"/>
      <c r="R7" s="1903"/>
      <c r="S7" s="1903"/>
      <c r="T7" s="1904"/>
      <c r="U7" s="1906" t="s">
        <v>137</v>
      </c>
      <c r="V7" s="1906"/>
      <c r="W7" s="217"/>
      <c r="X7" s="217"/>
      <c r="Y7" s="217"/>
      <c r="Z7" s="217"/>
      <c r="AA7" s="217"/>
      <c r="AB7" s="217"/>
      <c r="AC7" s="217"/>
      <c r="AD7" s="217"/>
      <c r="AE7" s="217"/>
      <c r="AF7" s="217"/>
      <c r="AG7" s="217"/>
      <c r="AH7" s="217"/>
      <c r="AI7" s="217"/>
      <c r="AJ7" s="217"/>
      <c r="AK7" s="217"/>
      <c r="AL7" s="217"/>
      <c r="AM7" s="217"/>
      <c r="AN7" s="217"/>
      <c r="AO7" s="217"/>
      <c r="AP7" s="217"/>
      <c r="AQ7" s="217"/>
      <c r="AR7" s="217"/>
    </row>
    <row r="8" spans="1:44" ht="15" customHeight="1" x14ac:dyDescent="0.15">
      <c r="A8" s="217"/>
      <c r="B8" s="1903"/>
      <c r="C8" s="1903"/>
      <c r="D8" s="1903"/>
      <c r="E8" s="1903"/>
      <c r="F8" s="1903"/>
      <c r="G8" s="1903"/>
      <c r="H8" s="1903"/>
      <c r="I8" s="1903"/>
      <c r="J8" s="1903"/>
      <c r="K8" s="1903"/>
      <c r="L8" s="1903"/>
      <c r="M8" s="1903"/>
      <c r="N8" s="1903"/>
      <c r="O8" s="1903"/>
      <c r="P8" s="1903"/>
      <c r="Q8" s="1903"/>
      <c r="R8" s="1903"/>
      <c r="S8" s="1903"/>
      <c r="T8" s="1905"/>
      <c r="U8" s="1906"/>
      <c r="V8" s="1906"/>
      <c r="W8" s="217"/>
      <c r="X8" s="217"/>
      <c r="Y8" s="217"/>
      <c r="Z8" s="217"/>
      <c r="AA8" s="217"/>
      <c r="AB8" s="217"/>
      <c r="AC8" s="217"/>
      <c r="AD8" s="217"/>
      <c r="AE8" s="217"/>
      <c r="AF8" s="217"/>
      <c r="AG8" s="217"/>
      <c r="AH8" s="217"/>
      <c r="AI8" s="217"/>
      <c r="AJ8" s="217"/>
      <c r="AK8" s="217"/>
      <c r="AL8" s="217"/>
      <c r="AM8" s="217"/>
      <c r="AN8" s="217"/>
      <c r="AO8" s="217"/>
      <c r="AP8" s="217"/>
      <c r="AQ8" s="217"/>
      <c r="AR8" s="217"/>
    </row>
    <row r="9" spans="1:44" ht="15" customHeight="1" x14ac:dyDescent="0.15">
      <c r="A9" s="217"/>
      <c r="B9" s="1903"/>
      <c r="C9" s="1903"/>
      <c r="D9" s="1903"/>
      <c r="E9" s="1903"/>
      <c r="F9" s="1903"/>
      <c r="G9" s="1903"/>
      <c r="H9" s="1903"/>
      <c r="I9" s="1903"/>
      <c r="J9" s="1903"/>
      <c r="K9" s="1903"/>
      <c r="L9" s="1903"/>
      <c r="M9" s="1903"/>
      <c r="N9" s="1903"/>
      <c r="O9" s="1903"/>
      <c r="P9" s="1903"/>
      <c r="Q9" s="1903"/>
      <c r="R9" s="1903"/>
      <c r="S9" s="1903"/>
      <c r="T9" s="1905"/>
      <c r="U9" s="1906"/>
      <c r="V9" s="1906"/>
      <c r="W9" s="217"/>
      <c r="X9" s="217"/>
      <c r="Y9" s="217"/>
      <c r="Z9" s="217"/>
      <c r="AA9" s="217"/>
      <c r="AB9" s="217"/>
      <c r="AC9" s="217"/>
      <c r="AD9" s="217"/>
      <c r="AE9" s="217"/>
      <c r="AF9" s="217"/>
      <c r="AG9" s="217"/>
      <c r="AH9" s="217"/>
      <c r="AI9" s="217"/>
      <c r="AJ9" s="217"/>
      <c r="AK9" s="217"/>
      <c r="AL9" s="217"/>
      <c r="AM9" s="217"/>
      <c r="AN9" s="217"/>
      <c r="AO9" s="217"/>
      <c r="AP9" s="217"/>
      <c r="AQ9" s="217"/>
      <c r="AR9" s="217"/>
    </row>
    <row r="10" spans="1:44" ht="15" customHeight="1" x14ac:dyDescent="0.15">
      <c r="A10" s="217"/>
      <c r="B10" s="217"/>
      <c r="C10" s="217"/>
      <c r="D10" s="217"/>
      <c r="E10" s="217"/>
      <c r="F10" s="217"/>
      <c r="G10" s="217"/>
      <c r="H10" s="217"/>
      <c r="I10" s="217"/>
      <c r="J10" s="217"/>
      <c r="K10" s="217"/>
      <c r="L10" s="217"/>
      <c r="M10" s="217"/>
      <c r="N10" s="217"/>
      <c r="O10" s="217"/>
      <c r="P10" s="217"/>
      <c r="Q10" s="217"/>
      <c r="R10" s="217"/>
      <c r="S10" s="217"/>
      <c r="T10" s="217"/>
      <c r="U10" s="217"/>
      <c r="V10" s="217"/>
      <c r="W10" s="217"/>
      <c r="X10" s="217"/>
      <c r="Y10" s="217"/>
      <c r="Z10" s="217"/>
      <c r="AA10" s="217"/>
      <c r="AB10" s="217"/>
      <c r="AC10" s="217"/>
      <c r="AD10" s="217"/>
      <c r="AE10" s="217"/>
      <c r="AF10" s="217"/>
      <c r="AG10" s="217"/>
      <c r="AH10" s="217"/>
      <c r="AI10" s="217"/>
      <c r="AJ10" s="217"/>
      <c r="AK10" s="217"/>
      <c r="AL10" s="217"/>
      <c r="AM10" s="217"/>
      <c r="AN10" s="217"/>
      <c r="AO10" s="217"/>
      <c r="AP10" s="217"/>
      <c r="AQ10" s="217"/>
      <c r="AR10" s="217"/>
    </row>
    <row r="11" spans="1:44" ht="17.100000000000001" customHeight="1" x14ac:dyDescent="0.15">
      <c r="A11" s="217"/>
      <c r="B11" s="1848" t="s">
        <v>122</v>
      </c>
      <c r="C11" s="1848"/>
      <c r="D11" s="1846"/>
      <c r="E11" s="1846"/>
      <c r="F11" s="217" t="s">
        <v>1</v>
      </c>
      <c r="G11" s="1846"/>
      <c r="H11" s="1846"/>
      <c r="I11" s="217" t="s">
        <v>27</v>
      </c>
      <c r="J11" s="1846"/>
      <c r="K11" s="1846"/>
      <c r="L11" s="217" t="s">
        <v>9</v>
      </c>
      <c r="M11" s="1849" t="s">
        <v>516</v>
      </c>
      <c r="N11" s="1849"/>
      <c r="O11" s="1849"/>
      <c r="P11" s="1849"/>
      <c r="Q11" s="1849"/>
      <c r="R11" s="1849"/>
      <c r="S11" s="1849"/>
      <c r="T11" s="1849"/>
      <c r="U11" s="1849"/>
      <c r="V11" s="1849"/>
      <c r="W11" s="1849"/>
      <c r="X11" s="1849"/>
      <c r="Y11" s="1849"/>
      <c r="Z11" s="1849"/>
      <c r="AA11" s="1849"/>
      <c r="AB11" s="217"/>
      <c r="AC11" s="217"/>
      <c r="AD11" s="217"/>
      <c r="AE11" s="217"/>
      <c r="AF11" s="217"/>
      <c r="AG11" s="217"/>
      <c r="AH11" s="217"/>
      <c r="AI11" s="217"/>
      <c r="AJ11" s="217"/>
      <c r="AK11" s="217"/>
      <c r="AL11" s="217"/>
      <c r="AM11" s="217"/>
      <c r="AN11" s="217"/>
      <c r="AO11" s="217"/>
      <c r="AP11" s="217"/>
      <c r="AQ11" s="217"/>
      <c r="AR11" s="217"/>
    </row>
    <row r="12" spans="1:44" ht="9.9499999999999993" customHeight="1" x14ac:dyDescent="0.15">
      <c r="A12" s="217"/>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row>
    <row r="13" spans="1:44" ht="20.100000000000001" customHeight="1" x14ac:dyDescent="0.15">
      <c r="A13" s="1850" t="s">
        <v>167</v>
      </c>
      <c r="B13" s="1850"/>
      <c r="C13" s="1850"/>
      <c r="D13" s="1850"/>
      <c r="E13" s="1850"/>
      <c r="F13" s="1850"/>
      <c r="G13" s="1851" t="s">
        <v>445</v>
      </c>
      <c r="H13" s="1852"/>
      <c r="I13" s="1852"/>
      <c r="J13" s="1853"/>
      <c r="K13" s="1853"/>
      <c r="L13" s="1853" t="s">
        <v>517</v>
      </c>
      <c r="M13" s="1853"/>
      <c r="N13" s="1853"/>
      <c r="O13" s="1853"/>
      <c r="P13" s="1853"/>
      <c r="Q13" s="1853"/>
      <c r="R13" s="1854" t="s">
        <v>518</v>
      </c>
      <c r="S13" s="1855"/>
      <c r="T13" s="1855"/>
      <c r="U13" s="1855"/>
      <c r="V13" s="1855"/>
      <c r="W13" s="1855"/>
      <c r="X13" s="1855"/>
      <c r="Y13" s="1855"/>
      <c r="Z13" s="1855"/>
      <c r="AA13" s="1855"/>
      <c r="AB13" s="1855"/>
      <c r="AC13" s="1855"/>
      <c r="AD13" s="1855"/>
      <c r="AE13" s="1855"/>
      <c r="AF13" s="1856"/>
      <c r="AG13" s="1857" t="s">
        <v>22</v>
      </c>
      <c r="AH13" s="1858"/>
      <c r="AI13" s="1858"/>
      <c r="AJ13" s="1858"/>
      <c r="AK13" s="1859"/>
      <c r="AL13" s="1860" t="s">
        <v>519</v>
      </c>
      <c r="AM13" s="1861"/>
      <c r="AN13" s="1861"/>
      <c r="AO13" s="1861"/>
      <c r="AP13" s="1861"/>
      <c r="AQ13" s="1862"/>
      <c r="AR13" s="217"/>
    </row>
    <row r="14" spans="1:44" ht="21" customHeight="1" x14ac:dyDescent="0.15">
      <c r="A14" s="1863">
        <v>1</v>
      </c>
      <c r="B14" s="1864"/>
      <c r="C14" s="1864"/>
      <c r="D14" s="1864"/>
      <c r="E14" s="1865" t="s">
        <v>521</v>
      </c>
      <c r="F14" s="1866"/>
      <c r="G14" s="1867"/>
      <c r="H14" s="1868"/>
      <c r="I14" s="1868"/>
      <c r="J14" s="1869"/>
      <c r="K14" s="1869"/>
      <c r="L14" s="1870" t="str">
        <f t="shared" ref="L14:L22" si="0">IF(ISBLANK(G14)," ",A14*G14)</f>
        <v xml:space="preserve"> </v>
      </c>
      <c r="M14" s="1870"/>
      <c r="N14" s="1870"/>
      <c r="O14" s="1870"/>
      <c r="P14" s="1870"/>
      <c r="Q14" s="1870"/>
      <c r="R14" s="1871"/>
      <c r="S14" s="1872"/>
      <c r="T14" s="1872"/>
      <c r="U14" s="1872"/>
      <c r="V14" s="1872"/>
      <c r="W14" s="1872"/>
      <c r="X14" s="1872"/>
      <c r="Y14" s="252" t="s">
        <v>386</v>
      </c>
      <c r="Z14" s="1872"/>
      <c r="AA14" s="1872"/>
      <c r="AB14" s="1872"/>
      <c r="AC14" s="1872"/>
      <c r="AD14" s="1872"/>
      <c r="AE14" s="1872"/>
      <c r="AF14" s="1872"/>
      <c r="AG14" s="1873"/>
      <c r="AH14" s="1874"/>
      <c r="AI14" s="1874"/>
      <c r="AJ14" s="1874"/>
      <c r="AK14" s="1875"/>
      <c r="AL14" s="1876"/>
      <c r="AM14" s="1876"/>
      <c r="AN14" s="1876"/>
      <c r="AO14" s="1876"/>
      <c r="AP14" s="1876"/>
      <c r="AQ14" s="1876"/>
      <c r="AR14" s="217"/>
    </row>
    <row r="15" spans="1:44" ht="21" customHeight="1" x14ac:dyDescent="0.15">
      <c r="A15" s="1877">
        <v>5</v>
      </c>
      <c r="B15" s="1878"/>
      <c r="C15" s="1878"/>
      <c r="D15" s="1878"/>
      <c r="E15" s="1879" t="s">
        <v>521</v>
      </c>
      <c r="F15" s="485"/>
      <c r="G15" s="1880"/>
      <c r="H15" s="1881"/>
      <c r="I15" s="1881"/>
      <c r="J15" s="1645"/>
      <c r="K15" s="1645"/>
      <c r="L15" s="1882" t="str">
        <f t="shared" si="0"/>
        <v xml:space="preserve"> </v>
      </c>
      <c r="M15" s="1882"/>
      <c r="N15" s="1882"/>
      <c r="O15" s="1882"/>
      <c r="P15" s="1882"/>
      <c r="Q15" s="1882"/>
      <c r="R15" s="1883"/>
      <c r="S15" s="1884"/>
      <c r="T15" s="1884"/>
      <c r="U15" s="1884"/>
      <c r="V15" s="1884"/>
      <c r="W15" s="1884"/>
      <c r="X15" s="1884"/>
      <c r="Y15" s="76" t="s">
        <v>386</v>
      </c>
      <c r="Z15" s="1884"/>
      <c r="AA15" s="1884"/>
      <c r="AB15" s="1884"/>
      <c r="AC15" s="1884"/>
      <c r="AD15" s="1884"/>
      <c r="AE15" s="1884"/>
      <c r="AF15" s="1884"/>
      <c r="AG15" s="1885"/>
      <c r="AH15" s="1886"/>
      <c r="AI15" s="1886"/>
      <c r="AJ15" s="1886"/>
      <c r="AK15" s="1887"/>
      <c r="AL15" s="1888"/>
      <c r="AM15" s="1888"/>
      <c r="AN15" s="1888"/>
      <c r="AO15" s="1888"/>
      <c r="AP15" s="1888"/>
      <c r="AQ15" s="1888"/>
      <c r="AR15" s="217"/>
    </row>
    <row r="16" spans="1:44" ht="21" customHeight="1" x14ac:dyDescent="0.15">
      <c r="A16" s="1877">
        <v>10</v>
      </c>
      <c r="B16" s="1878"/>
      <c r="C16" s="1878"/>
      <c r="D16" s="1878"/>
      <c r="E16" s="1879" t="s">
        <v>521</v>
      </c>
      <c r="F16" s="485"/>
      <c r="G16" s="1880"/>
      <c r="H16" s="1881"/>
      <c r="I16" s="1881"/>
      <c r="J16" s="1645"/>
      <c r="K16" s="1645"/>
      <c r="L16" s="1882" t="str">
        <f t="shared" si="0"/>
        <v xml:space="preserve"> </v>
      </c>
      <c r="M16" s="1882"/>
      <c r="N16" s="1882"/>
      <c r="O16" s="1882"/>
      <c r="P16" s="1882"/>
      <c r="Q16" s="1882"/>
      <c r="R16" s="1883"/>
      <c r="S16" s="1884"/>
      <c r="T16" s="1884"/>
      <c r="U16" s="1884"/>
      <c r="V16" s="1884"/>
      <c r="W16" s="1884"/>
      <c r="X16" s="1884"/>
      <c r="Y16" s="76" t="s">
        <v>386</v>
      </c>
      <c r="Z16" s="1884"/>
      <c r="AA16" s="1884"/>
      <c r="AB16" s="1884"/>
      <c r="AC16" s="1884"/>
      <c r="AD16" s="1884"/>
      <c r="AE16" s="1884"/>
      <c r="AF16" s="1884"/>
      <c r="AG16" s="1885"/>
      <c r="AH16" s="1886"/>
      <c r="AI16" s="1886"/>
      <c r="AJ16" s="1886"/>
      <c r="AK16" s="1887"/>
      <c r="AL16" s="1888"/>
      <c r="AM16" s="1888"/>
      <c r="AN16" s="1888"/>
      <c r="AO16" s="1888"/>
      <c r="AP16" s="1888"/>
      <c r="AQ16" s="1888"/>
      <c r="AR16" s="217"/>
    </row>
    <row r="17" spans="1:44" ht="21" customHeight="1" x14ac:dyDescent="0.15">
      <c r="A17" s="1877">
        <v>18</v>
      </c>
      <c r="B17" s="1878"/>
      <c r="C17" s="1878"/>
      <c r="D17" s="1878"/>
      <c r="E17" s="1879" t="s">
        <v>521</v>
      </c>
      <c r="F17" s="485"/>
      <c r="G17" s="1880"/>
      <c r="H17" s="1881"/>
      <c r="I17" s="1881"/>
      <c r="J17" s="1645"/>
      <c r="K17" s="1645"/>
      <c r="L17" s="1882" t="str">
        <f t="shared" si="0"/>
        <v xml:space="preserve"> </v>
      </c>
      <c r="M17" s="1882"/>
      <c r="N17" s="1882"/>
      <c r="O17" s="1882"/>
      <c r="P17" s="1882"/>
      <c r="Q17" s="1882"/>
      <c r="R17" s="1883"/>
      <c r="S17" s="1884"/>
      <c r="T17" s="1884"/>
      <c r="U17" s="1884"/>
      <c r="V17" s="1884"/>
      <c r="W17" s="1884"/>
      <c r="X17" s="1884"/>
      <c r="Y17" s="76" t="s">
        <v>386</v>
      </c>
      <c r="Z17" s="1884"/>
      <c r="AA17" s="1884"/>
      <c r="AB17" s="1884"/>
      <c r="AC17" s="1884"/>
      <c r="AD17" s="1884"/>
      <c r="AE17" s="1884"/>
      <c r="AF17" s="1884"/>
      <c r="AG17" s="1885"/>
      <c r="AH17" s="1886"/>
      <c r="AI17" s="1886"/>
      <c r="AJ17" s="1886"/>
      <c r="AK17" s="1887"/>
      <c r="AL17" s="1888"/>
      <c r="AM17" s="1888"/>
      <c r="AN17" s="1888"/>
      <c r="AO17" s="1888"/>
      <c r="AP17" s="1888"/>
      <c r="AQ17" s="1888"/>
      <c r="AR17" s="217"/>
    </row>
    <row r="18" spans="1:44" ht="21" customHeight="1" x14ac:dyDescent="0.15">
      <c r="A18" s="1877">
        <v>20</v>
      </c>
      <c r="B18" s="1878"/>
      <c r="C18" s="1878"/>
      <c r="D18" s="1878"/>
      <c r="E18" s="1879" t="s">
        <v>521</v>
      </c>
      <c r="F18" s="485"/>
      <c r="G18" s="1880"/>
      <c r="H18" s="1881"/>
      <c r="I18" s="1881"/>
      <c r="J18" s="1645"/>
      <c r="K18" s="1645"/>
      <c r="L18" s="1882" t="str">
        <f t="shared" si="0"/>
        <v xml:space="preserve"> </v>
      </c>
      <c r="M18" s="1882"/>
      <c r="N18" s="1882"/>
      <c r="O18" s="1882"/>
      <c r="P18" s="1882"/>
      <c r="Q18" s="1882"/>
      <c r="R18" s="1883"/>
      <c r="S18" s="1884"/>
      <c r="T18" s="1884"/>
      <c r="U18" s="1884"/>
      <c r="V18" s="1884"/>
      <c r="W18" s="1884"/>
      <c r="X18" s="1884"/>
      <c r="Y18" s="76" t="s">
        <v>386</v>
      </c>
      <c r="Z18" s="1884"/>
      <c r="AA18" s="1884"/>
      <c r="AB18" s="1884"/>
      <c r="AC18" s="1884"/>
      <c r="AD18" s="1884"/>
      <c r="AE18" s="1884"/>
      <c r="AF18" s="1884"/>
      <c r="AG18" s="1885"/>
      <c r="AH18" s="1886"/>
      <c r="AI18" s="1886"/>
      <c r="AJ18" s="1886"/>
      <c r="AK18" s="1887"/>
      <c r="AL18" s="1888"/>
      <c r="AM18" s="1888"/>
      <c r="AN18" s="1888"/>
      <c r="AO18" s="1888"/>
      <c r="AP18" s="1888"/>
      <c r="AQ18" s="1888"/>
      <c r="AR18" s="217"/>
    </row>
    <row r="19" spans="1:44" ht="21" customHeight="1" x14ac:dyDescent="0.15">
      <c r="A19" s="1877">
        <v>50</v>
      </c>
      <c r="B19" s="1878"/>
      <c r="C19" s="1878"/>
      <c r="D19" s="1878"/>
      <c r="E19" s="1879" t="s">
        <v>521</v>
      </c>
      <c r="F19" s="485"/>
      <c r="G19" s="1880"/>
      <c r="H19" s="1881"/>
      <c r="I19" s="1881"/>
      <c r="J19" s="1645"/>
      <c r="K19" s="1645"/>
      <c r="L19" s="1882" t="str">
        <f t="shared" si="0"/>
        <v xml:space="preserve"> </v>
      </c>
      <c r="M19" s="1882"/>
      <c r="N19" s="1882"/>
      <c r="O19" s="1882"/>
      <c r="P19" s="1882"/>
      <c r="Q19" s="1882"/>
      <c r="R19" s="1883"/>
      <c r="S19" s="1884"/>
      <c r="T19" s="1884"/>
      <c r="U19" s="1884"/>
      <c r="V19" s="1884"/>
      <c r="W19" s="1884"/>
      <c r="X19" s="1884"/>
      <c r="Y19" s="76" t="s">
        <v>386</v>
      </c>
      <c r="Z19" s="1884"/>
      <c r="AA19" s="1884"/>
      <c r="AB19" s="1884"/>
      <c r="AC19" s="1884"/>
      <c r="AD19" s="1884"/>
      <c r="AE19" s="1884"/>
      <c r="AF19" s="1884"/>
      <c r="AG19" s="1885"/>
      <c r="AH19" s="1886"/>
      <c r="AI19" s="1886"/>
      <c r="AJ19" s="1886"/>
      <c r="AK19" s="1887"/>
      <c r="AL19" s="1888"/>
      <c r="AM19" s="1888"/>
      <c r="AN19" s="1888"/>
      <c r="AO19" s="1888"/>
      <c r="AP19" s="1888"/>
      <c r="AQ19" s="1888"/>
      <c r="AR19" s="217"/>
    </row>
    <row r="20" spans="1:44" ht="21" customHeight="1" x14ac:dyDescent="0.15">
      <c r="A20" s="1877">
        <v>100</v>
      </c>
      <c r="B20" s="1878"/>
      <c r="C20" s="1878"/>
      <c r="D20" s="1878"/>
      <c r="E20" s="1879" t="s">
        <v>521</v>
      </c>
      <c r="F20" s="485"/>
      <c r="G20" s="1880"/>
      <c r="H20" s="1881"/>
      <c r="I20" s="1881"/>
      <c r="J20" s="1645"/>
      <c r="K20" s="1645"/>
      <c r="L20" s="1882" t="str">
        <f t="shared" si="0"/>
        <v xml:space="preserve"> </v>
      </c>
      <c r="M20" s="1882"/>
      <c r="N20" s="1882"/>
      <c r="O20" s="1882"/>
      <c r="P20" s="1882"/>
      <c r="Q20" s="1882"/>
      <c r="R20" s="1883"/>
      <c r="S20" s="1884"/>
      <c r="T20" s="1884"/>
      <c r="U20" s="1884"/>
      <c r="V20" s="1884"/>
      <c r="W20" s="1884"/>
      <c r="X20" s="1884"/>
      <c r="Y20" s="76" t="s">
        <v>386</v>
      </c>
      <c r="Z20" s="1884"/>
      <c r="AA20" s="1884"/>
      <c r="AB20" s="1884"/>
      <c r="AC20" s="1884"/>
      <c r="AD20" s="1884"/>
      <c r="AE20" s="1884"/>
      <c r="AF20" s="1884"/>
      <c r="AG20" s="1885"/>
      <c r="AH20" s="1886"/>
      <c r="AI20" s="1886"/>
      <c r="AJ20" s="1886"/>
      <c r="AK20" s="1887"/>
      <c r="AL20" s="1888"/>
      <c r="AM20" s="1888"/>
      <c r="AN20" s="1888"/>
      <c r="AO20" s="1888"/>
      <c r="AP20" s="1888"/>
      <c r="AQ20" s="1888"/>
      <c r="AR20" s="217"/>
    </row>
    <row r="21" spans="1:44" ht="21" customHeight="1" x14ac:dyDescent="0.15">
      <c r="A21" s="1877">
        <v>200</v>
      </c>
      <c r="B21" s="1878"/>
      <c r="C21" s="1878"/>
      <c r="D21" s="1878"/>
      <c r="E21" s="1879" t="s">
        <v>521</v>
      </c>
      <c r="F21" s="485"/>
      <c r="G21" s="1880"/>
      <c r="H21" s="1881"/>
      <c r="I21" s="1881"/>
      <c r="J21" s="1645"/>
      <c r="K21" s="1645"/>
      <c r="L21" s="1882" t="str">
        <f t="shared" si="0"/>
        <v xml:space="preserve"> </v>
      </c>
      <c r="M21" s="1882"/>
      <c r="N21" s="1882"/>
      <c r="O21" s="1882"/>
      <c r="P21" s="1882"/>
      <c r="Q21" s="1882"/>
      <c r="R21" s="1883"/>
      <c r="S21" s="1884"/>
      <c r="T21" s="1884"/>
      <c r="U21" s="1884"/>
      <c r="V21" s="1884"/>
      <c r="W21" s="1884"/>
      <c r="X21" s="1884"/>
      <c r="Y21" s="76" t="s">
        <v>386</v>
      </c>
      <c r="Z21" s="1884"/>
      <c r="AA21" s="1884"/>
      <c r="AB21" s="1884"/>
      <c r="AC21" s="1884"/>
      <c r="AD21" s="1884"/>
      <c r="AE21" s="1884"/>
      <c r="AF21" s="1884"/>
      <c r="AG21" s="1885"/>
      <c r="AH21" s="1886"/>
      <c r="AI21" s="1886"/>
      <c r="AJ21" s="1886"/>
      <c r="AK21" s="1887"/>
      <c r="AL21" s="1888"/>
      <c r="AM21" s="1888"/>
      <c r="AN21" s="1888"/>
      <c r="AO21" s="1888"/>
      <c r="AP21" s="1888"/>
      <c r="AQ21" s="1888"/>
      <c r="AR21" s="217"/>
    </row>
    <row r="22" spans="1:44" ht="21" customHeight="1" x14ac:dyDescent="0.15">
      <c r="A22" s="1877">
        <v>500</v>
      </c>
      <c r="B22" s="1878"/>
      <c r="C22" s="1878"/>
      <c r="D22" s="1878"/>
      <c r="E22" s="1879" t="s">
        <v>521</v>
      </c>
      <c r="F22" s="485"/>
      <c r="G22" s="1880"/>
      <c r="H22" s="1881"/>
      <c r="I22" s="1881"/>
      <c r="J22" s="1645"/>
      <c r="K22" s="1645"/>
      <c r="L22" s="1882" t="str">
        <f t="shared" si="0"/>
        <v xml:space="preserve"> </v>
      </c>
      <c r="M22" s="1882"/>
      <c r="N22" s="1882"/>
      <c r="O22" s="1882"/>
      <c r="P22" s="1882"/>
      <c r="Q22" s="1882"/>
      <c r="R22" s="1883"/>
      <c r="S22" s="1884"/>
      <c r="T22" s="1884"/>
      <c r="U22" s="1884"/>
      <c r="V22" s="1884"/>
      <c r="W22" s="1884"/>
      <c r="X22" s="1884"/>
      <c r="Y22" s="76" t="s">
        <v>386</v>
      </c>
      <c r="Z22" s="1884"/>
      <c r="AA22" s="1884"/>
      <c r="AB22" s="1884"/>
      <c r="AC22" s="1884"/>
      <c r="AD22" s="1884"/>
      <c r="AE22" s="1884"/>
      <c r="AF22" s="1884"/>
      <c r="AG22" s="1885"/>
      <c r="AH22" s="1886"/>
      <c r="AI22" s="1886"/>
      <c r="AJ22" s="1886"/>
      <c r="AK22" s="1887"/>
      <c r="AL22" s="1888"/>
      <c r="AM22" s="1888"/>
      <c r="AN22" s="1888"/>
      <c r="AO22" s="1888"/>
      <c r="AP22" s="1888"/>
      <c r="AQ22" s="1888"/>
      <c r="AR22" s="217"/>
    </row>
    <row r="23" spans="1:44" ht="21" customHeight="1" x14ac:dyDescent="0.15">
      <c r="A23" s="1877">
        <v>1000</v>
      </c>
      <c r="B23" s="1878"/>
      <c r="C23" s="1878"/>
      <c r="D23" s="1878"/>
      <c r="E23" s="1879" t="s">
        <v>521</v>
      </c>
      <c r="F23" s="485"/>
      <c r="G23" s="1880"/>
      <c r="H23" s="1881"/>
      <c r="I23" s="1881"/>
      <c r="J23" s="1645"/>
      <c r="K23" s="1645"/>
      <c r="L23" s="1882" t="str">
        <f>IF(OR(ISBLANK(A23),ISBLANK(G23))," ",A23*G23)</f>
        <v xml:space="preserve"> </v>
      </c>
      <c r="M23" s="1882"/>
      <c r="N23" s="1882"/>
      <c r="O23" s="1882"/>
      <c r="P23" s="1882"/>
      <c r="Q23" s="1882"/>
      <c r="R23" s="1883"/>
      <c r="S23" s="1884"/>
      <c r="T23" s="1884"/>
      <c r="U23" s="1884"/>
      <c r="V23" s="1884"/>
      <c r="W23" s="1884"/>
      <c r="X23" s="1884"/>
      <c r="Y23" s="76" t="s">
        <v>386</v>
      </c>
      <c r="Z23" s="1884"/>
      <c r="AA23" s="1884"/>
      <c r="AB23" s="1884"/>
      <c r="AC23" s="1884"/>
      <c r="AD23" s="1884"/>
      <c r="AE23" s="1884"/>
      <c r="AF23" s="1884"/>
      <c r="AG23" s="1885"/>
      <c r="AH23" s="1886"/>
      <c r="AI23" s="1886"/>
      <c r="AJ23" s="1886"/>
      <c r="AK23" s="1887"/>
      <c r="AL23" s="1888"/>
      <c r="AM23" s="1888"/>
      <c r="AN23" s="1888"/>
      <c r="AO23" s="1888"/>
      <c r="AP23" s="1888"/>
      <c r="AQ23" s="1888"/>
      <c r="AR23" s="217"/>
    </row>
    <row r="24" spans="1:44" ht="21" customHeight="1" x14ac:dyDescent="0.15">
      <c r="A24" s="1889"/>
      <c r="B24" s="1890"/>
      <c r="C24" s="1890"/>
      <c r="D24" s="1890"/>
      <c r="E24" s="1891" t="s">
        <v>521</v>
      </c>
      <c r="F24" s="487"/>
      <c r="G24" s="1892"/>
      <c r="H24" s="1893"/>
      <c r="I24" s="1893"/>
      <c r="J24" s="1894"/>
      <c r="K24" s="1894"/>
      <c r="L24" s="1895" t="str">
        <f>IF(OR(ISBLANK(A24),ISBLANK(G24))," ",A24*G24)</f>
        <v xml:space="preserve"> </v>
      </c>
      <c r="M24" s="1895"/>
      <c r="N24" s="1895"/>
      <c r="O24" s="1895"/>
      <c r="P24" s="1895"/>
      <c r="Q24" s="1895"/>
      <c r="R24" s="1896"/>
      <c r="S24" s="1897"/>
      <c r="T24" s="1897"/>
      <c r="U24" s="1897"/>
      <c r="V24" s="1897"/>
      <c r="W24" s="1897"/>
      <c r="X24" s="1897"/>
      <c r="Y24" s="77" t="s">
        <v>386</v>
      </c>
      <c r="Z24" s="1897"/>
      <c r="AA24" s="1897"/>
      <c r="AB24" s="1897"/>
      <c r="AC24" s="1897"/>
      <c r="AD24" s="1897"/>
      <c r="AE24" s="1897"/>
      <c r="AF24" s="1897"/>
      <c r="AG24" s="1898"/>
      <c r="AH24" s="1899"/>
      <c r="AI24" s="1899"/>
      <c r="AJ24" s="1899"/>
      <c r="AK24" s="1900"/>
      <c r="AL24" s="1901"/>
      <c r="AM24" s="1901"/>
      <c r="AN24" s="1901"/>
      <c r="AO24" s="1901"/>
      <c r="AP24" s="1901"/>
      <c r="AQ24" s="1901"/>
      <c r="AR24" s="217"/>
    </row>
    <row r="25" spans="1:44" ht="21" customHeight="1" x14ac:dyDescent="0.15">
      <c r="A25" s="1924" t="s">
        <v>522</v>
      </c>
      <c r="B25" s="1858"/>
      <c r="C25" s="1858"/>
      <c r="D25" s="1858"/>
      <c r="E25" s="1858"/>
      <c r="F25" s="1859"/>
      <c r="G25" s="1925" t="str">
        <f>IF(SUM(G14:K24)=0," ",SUM(G14:K24))</f>
        <v xml:space="preserve"> </v>
      </c>
      <c r="H25" s="1926"/>
      <c r="I25" s="1926"/>
      <c r="J25" s="1927"/>
      <c r="K25" s="1927"/>
      <c r="L25" s="1927" t="str">
        <f>IF(SUM(L14:Q24)=0," ",SUM(L14:Q24))</f>
        <v xml:space="preserve"> </v>
      </c>
      <c r="M25" s="1927"/>
      <c r="N25" s="1927"/>
      <c r="O25" s="1927"/>
      <c r="P25" s="1927"/>
      <c r="Q25" s="1927"/>
      <c r="R25" s="1928"/>
      <c r="S25" s="1928"/>
      <c r="T25" s="1928"/>
      <c r="U25" s="1928"/>
      <c r="V25" s="1928"/>
      <c r="W25" s="1928"/>
      <c r="X25" s="1928"/>
      <c r="Y25" s="1929"/>
      <c r="Z25" s="1929"/>
      <c r="AA25" s="1929"/>
      <c r="AB25" s="1929"/>
      <c r="AC25" s="1929"/>
      <c r="AD25" s="1929"/>
      <c r="AE25" s="1929"/>
      <c r="AF25" s="1929"/>
      <c r="AG25" s="1930"/>
      <c r="AH25" s="1928"/>
      <c r="AI25" s="1928"/>
      <c r="AJ25" s="1928"/>
      <c r="AK25" s="1931"/>
      <c r="AL25" s="1932"/>
      <c r="AM25" s="1932"/>
      <c r="AN25" s="1932"/>
      <c r="AO25" s="1932"/>
      <c r="AP25" s="1932"/>
      <c r="AQ25" s="1932"/>
      <c r="AR25" s="217"/>
    </row>
    <row r="26" spans="1:44" ht="15" customHeight="1" x14ac:dyDescent="0.15">
      <c r="A26" s="217"/>
      <c r="B26" s="217"/>
      <c r="C26" s="217"/>
      <c r="D26" s="217"/>
      <c r="E26" s="217"/>
      <c r="F26" s="217"/>
      <c r="G26" s="217"/>
      <c r="H26" s="217"/>
      <c r="I26" s="217"/>
      <c r="J26" s="217"/>
      <c r="K26" s="217"/>
      <c r="L26" s="217"/>
      <c r="M26" s="217"/>
      <c r="N26" s="217"/>
      <c r="O26" s="217"/>
      <c r="P26" s="217"/>
      <c r="Q26" s="217"/>
      <c r="R26" s="217"/>
      <c r="S26" s="217"/>
      <c r="T26" s="217"/>
      <c r="U26" s="217"/>
      <c r="V26" s="217"/>
      <c r="W26" s="217"/>
      <c r="X26" s="217"/>
      <c r="Y26" s="217"/>
      <c r="Z26" s="217"/>
      <c r="AA26" s="217"/>
      <c r="AB26" s="217"/>
      <c r="AC26" s="217"/>
      <c r="AD26" s="217"/>
      <c r="AE26" s="217"/>
      <c r="AF26" s="217"/>
      <c r="AG26" s="217"/>
      <c r="AH26" s="217"/>
      <c r="AI26" s="217"/>
      <c r="AJ26" s="217"/>
      <c r="AK26" s="217"/>
      <c r="AL26" s="217"/>
      <c r="AM26" s="217"/>
      <c r="AN26" s="217"/>
      <c r="AO26" s="217"/>
      <c r="AP26" s="217"/>
      <c r="AQ26" s="217"/>
      <c r="AR26" s="217"/>
    </row>
    <row r="27" spans="1:44" ht="15" customHeight="1" x14ac:dyDescent="0.15">
      <c r="A27" s="217"/>
      <c r="B27" s="1847" t="s">
        <v>324</v>
      </c>
      <c r="C27" s="1847"/>
      <c r="D27" s="1847"/>
      <c r="E27" s="1847"/>
      <c r="F27" s="1847"/>
      <c r="G27" s="1847"/>
      <c r="H27" s="1847"/>
      <c r="I27" s="1847"/>
      <c r="J27" s="1847"/>
      <c r="K27" s="1847"/>
      <c r="L27" s="217"/>
      <c r="M27" s="217"/>
      <c r="N27" s="217"/>
      <c r="O27" s="217"/>
      <c r="P27" s="217"/>
      <c r="Q27" s="217"/>
      <c r="R27" s="217"/>
      <c r="S27" s="217"/>
      <c r="T27" s="217"/>
      <c r="U27" s="217"/>
      <c r="V27" s="217"/>
      <c r="W27" s="217"/>
      <c r="X27" s="217"/>
      <c r="Y27" s="217"/>
      <c r="Z27" s="217"/>
      <c r="AA27" s="217"/>
      <c r="AB27" s="217"/>
      <c r="AC27" s="217"/>
      <c r="AD27" s="217"/>
      <c r="AE27" s="217"/>
      <c r="AF27" s="217"/>
      <c r="AG27" s="217"/>
      <c r="AH27" s="217"/>
      <c r="AI27" s="217"/>
      <c r="AJ27" s="217"/>
      <c r="AK27" s="217"/>
      <c r="AL27" s="217"/>
      <c r="AM27" s="217"/>
      <c r="AN27" s="217"/>
      <c r="AO27" s="217"/>
      <c r="AP27" s="217"/>
      <c r="AQ27" s="217"/>
      <c r="AR27" s="217"/>
    </row>
    <row r="28" spans="1:44" ht="15" customHeight="1" x14ac:dyDescent="0.15">
      <c r="A28" s="217"/>
      <c r="B28" s="1907"/>
      <c r="C28" s="1907"/>
      <c r="D28" s="1907"/>
      <c r="E28" s="1907"/>
      <c r="F28" s="1907"/>
      <c r="G28" s="1907"/>
      <c r="H28" s="1907"/>
      <c r="I28" s="1907"/>
      <c r="J28" s="1907"/>
      <c r="K28" s="1907"/>
      <c r="L28" s="1907"/>
      <c r="M28" s="1907"/>
      <c r="N28" s="1907"/>
      <c r="O28" s="1907"/>
      <c r="P28" s="1907"/>
      <c r="Q28" s="1907"/>
      <c r="R28" s="1907"/>
      <c r="S28" s="1907"/>
      <c r="T28" s="1907"/>
      <c r="U28" s="1907"/>
      <c r="V28" s="1907"/>
      <c r="W28" s="1907"/>
      <c r="X28" s="1907"/>
      <c r="Y28" s="1907"/>
      <c r="Z28" s="217"/>
      <c r="AA28" s="217"/>
      <c r="AB28" s="217"/>
      <c r="AC28" s="217"/>
      <c r="AD28" s="217"/>
      <c r="AE28" s="217"/>
      <c r="AF28" s="217"/>
      <c r="AG28" s="217"/>
      <c r="AH28" s="217"/>
      <c r="AI28" s="217"/>
      <c r="AJ28" s="217"/>
      <c r="AK28" s="217"/>
      <c r="AL28" s="1908" t="s">
        <v>300</v>
      </c>
      <c r="AM28" s="1909"/>
      <c r="AN28" s="1909"/>
      <c r="AO28" s="1909"/>
      <c r="AP28" s="1910"/>
      <c r="AQ28" s="217"/>
      <c r="AR28" s="217"/>
    </row>
    <row r="29" spans="1:44" ht="15" customHeight="1" x14ac:dyDescent="0.15">
      <c r="A29" s="217"/>
      <c r="B29" s="1907"/>
      <c r="C29" s="1907"/>
      <c r="D29" s="1907"/>
      <c r="E29" s="1907"/>
      <c r="F29" s="1907"/>
      <c r="G29" s="1907"/>
      <c r="H29" s="1907"/>
      <c r="I29" s="1907"/>
      <c r="J29" s="1907"/>
      <c r="K29" s="1907"/>
      <c r="L29" s="1907"/>
      <c r="M29" s="1907"/>
      <c r="N29" s="1907"/>
      <c r="O29" s="1907"/>
      <c r="P29" s="1907"/>
      <c r="Q29" s="1907"/>
      <c r="R29" s="1907"/>
      <c r="S29" s="1907"/>
      <c r="T29" s="1907"/>
      <c r="U29" s="1907"/>
      <c r="V29" s="1907"/>
      <c r="W29" s="1907"/>
      <c r="X29" s="1907"/>
      <c r="Y29" s="1907"/>
      <c r="Z29" s="217"/>
      <c r="AA29" s="217"/>
      <c r="AB29" s="217"/>
      <c r="AC29" s="217"/>
      <c r="AD29" s="217"/>
      <c r="AE29" s="217"/>
      <c r="AF29" s="217"/>
      <c r="AG29" s="217"/>
      <c r="AH29" s="217"/>
      <c r="AI29" s="217"/>
      <c r="AJ29" s="217"/>
      <c r="AK29" s="217"/>
      <c r="AL29" s="1911"/>
      <c r="AM29" s="1912"/>
      <c r="AN29" s="1912"/>
      <c r="AO29" s="1912"/>
      <c r="AP29" s="1913"/>
      <c r="AQ29" s="217"/>
      <c r="AR29" s="217"/>
    </row>
    <row r="30" spans="1:44" ht="15" customHeight="1" x14ac:dyDescent="0.15">
      <c r="A30" s="217"/>
      <c r="B30" s="1907"/>
      <c r="C30" s="1907"/>
      <c r="D30" s="1907"/>
      <c r="E30" s="1907"/>
      <c r="F30" s="1907"/>
      <c r="G30" s="1907"/>
      <c r="H30" s="1907"/>
      <c r="I30" s="1907"/>
      <c r="J30" s="1907"/>
      <c r="K30" s="1907"/>
      <c r="L30" s="1907"/>
      <c r="M30" s="1907"/>
      <c r="N30" s="1907"/>
      <c r="O30" s="1907"/>
      <c r="P30" s="1907"/>
      <c r="Q30" s="1907"/>
      <c r="R30" s="1907"/>
      <c r="S30" s="1907"/>
      <c r="T30" s="1907"/>
      <c r="U30" s="1907"/>
      <c r="V30" s="1907"/>
      <c r="W30" s="1907"/>
      <c r="X30" s="1907"/>
      <c r="Y30" s="1907"/>
      <c r="Z30" s="217"/>
      <c r="AA30" s="217"/>
      <c r="AB30" s="217"/>
      <c r="AC30" s="217"/>
      <c r="AD30" s="217"/>
      <c r="AE30" s="217"/>
      <c r="AF30" s="217"/>
      <c r="AG30" s="217"/>
      <c r="AH30" s="217"/>
      <c r="AI30" s="217"/>
      <c r="AJ30" s="217"/>
      <c r="AK30" s="217"/>
      <c r="AL30" s="1914"/>
      <c r="AM30" s="1915"/>
      <c r="AN30" s="1915"/>
      <c r="AO30" s="1915"/>
      <c r="AP30" s="1916"/>
      <c r="AQ30" s="217"/>
      <c r="AR30" s="217"/>
    </row>
    <row r="31" spans="1:44" ht="15" customHeight="1" x14ac:dyDescent="0.15">
      <c r="A31" s="217"/>
      <c r="B31" s="1920"/>
      <c r="C31" s="1920"/>
      <c r="D31" s="1920"/>
      <c r="E31" s="1920"/>
      <c r="F31" s="1920"/>
      <c r="G31" s="1920"/>
      <c r="H31" s="1920"/>
      <c r="I31" s="1920"/>
      <c r="J31" s="1920"/>
      <c r="K31" s="1920"/>
      <c r="L31" s="1920"/>
      <c r="M31" s="1920"/>
      <c r="N31" s="1920"/>
      <c r="O31" s="1920"/>
      <c r="P31" s="1920"/>
      <c r="Q31" s="1920"/>
      <c r="R31" s="1920"/>
      <c r="S31" s="1920"/>
      <c r="T31" s="1920"/>
      <c r="U31" s="1920"/>
      <c r="V31" s="1920"/>
      <c r="W31" s="1920"/>
      <c r="X31" s="1920"/>
      <c r="Y31" s="1920"/>
      <c r="Z31" s="217"/>
      <c r="AA31" s="217"/>
      <c r="AB31" s="217"/>
      <c r="AC31" s="217"/>
      <c r="AD31" s="217"/>
      <c r="AE31" s="217"/>
      <c r="AF31" s="217"/>
      <c r="AG31" s="217"/>
      <c r="AH31" s="217"/>
      <c r="AI31" s="217"/>
      <c r="AJ31" s="217"/>
      <c r="AK31" s="217"/>
      <c r="AL31" s="1914"/>
      <c r="AM31" s="1915"/>
      <c r="AN31" s="1915"/>
      <c r="AO31" s="1915"/>
      <c r="AP31" s="1916"/>
      <c r="AQ31" s="217"/>
      <c r="AR31" s="217"/>
    </row>
    <row r="32" spans="1:44" ht="15" customHeight="1" x14ac:dyDescent="0.15">
      <c r="A32" s="217"/>
      <c r="B32" s="1920"/>
      <c r="C32" s="1920"/>
      <c r="D32" s="1920"/>
      <c r="E32" s="1920"/>
      <c r="F32" s="1920"/>
      <c r="G32" s="1920"/>
      <c r="H32" s="1920"/>
      <c r="I32" s="1920"/>
      <c r="J32" s="1920"/>
      <c r="K32" s="1920"/>
      <c r="L32" s="1920"/>
      <c r="M32" s="1920"/>
      <c r="N32" s="1920"/>
      <c r="O32" s="1920"/>
      <c r="P32" s="1920"/>
      <c r="Q32" s="1920"/>
      <c r="R32" s="1920"/>
      <c r="S32" s="1920"/>
      <c r="T32" s="1920"/>
      <c r="U32" s="1920"/>
      <c r="V32" s="1920"/>
      <c r="W32" s="1920"/>
      <c r="X32" s="1920"/>
      <c r="Y32" s="1920"/>
      <c r="Z32" s="217"/>
      <c r="AA32" s="217"/>
      <c r="AB32" s="217"/>
      <c r="AC32" s="217"/>
      <c r="AD32" s="217"/>
      <c r="AE32" s="217"/>
      <c r="AF32" s="217"/>
      <c r="AG32" s="217"/>
      <c r="AH32" s="217"/>
      <c r="AI32" s="217"/>
      <c r="AJ32" s="217"/>
      <c r="AK32" s="217"/>
      <c r="AL32" s="1917"/>
      <c r="AM32" s="1918"/>
      <c r="AN32" s="1918"/>
      <c r="AO32" s="1918"/>
      <c r="AP32" s="1919"/>
      <c r="AQ32" s="217"/>
      <c r="AR32" s="217"/>
    </row>
    <row r="33" spans="1:44" ht="15" customHeight="1" x14ac:dyDescent="0.15">
      <c r="A33" s="217"/>
      <c r="B33" s="173"/>
      <c r="C33" s="173"/>
      <c r="D33" s="173"/>
      <c r="E33" s="173"/>
      <c r="F33" s="173"/>
      <c r="G33" s="173"/>
      <c r="H33" s="173"/>
      <c r="I33" s="173"/>
      <c r="J33" s="173"/>
      <c r="K33" s="173"/>
      <c r="L33" s="173"/>
      <c r="M33" s="173"/>
      <c r="N33" s="173"/>
      <c r="O33" s="173"/>
      <c r="P33" s="173"/>
      <c r="Q33" s="173"/>
      <c r="R33" s="173"/>
      <c r="S33" s="173"/>
      <c r="T33" s="173"/>
      <c r="U33" s="173"/>
      <c r="V33" s="173"/>
      <c r="W33" s="173"/>
      <c r="X33" s="173"/>
      <c r="Y33" s="173"/>
      <c r="Z33" s="173"/>
      <c r="AA33" s="173"/>
      <c r="AB33" s="173"/>
      <c r="AC33" s="217"/>
      <c r="AD33" s="217"/>
      <c r="AE33" s="217"/>
      <c r="AF33" s="217"/>
      <c r="AG33" s="217"/>
      <c r="AH33" s="217"/>
      <c r="AI33" s="217"/>
      <c r="AJ33" s="217"/>
      <c r="AK33" s="217"/>
      <c r="AL33" s="217"/>
      <c r="AM33" s="217"/>
      <c r="AN33" s="217"/>
      <c r="AO33" s="217"/>
      <c r="AP33" s="217"/>
      <c r="AQ33" s="217"/>
      <c r="AR33" s="217"/>
    </row>
    <row r="34" spans="1:44" ht="15" customHeight="1" x14ac:dyDescent="0.15">
      <c r="A34" s="217"/>
      <c r="B34" s="217"/>
      <c r="C34" s="217"/>
      <c r="D34" s="217"/>
      <c r="E34" s="217"/>
      <c r="F34" s="217"/>
      <c r="G34" s="217"/>
      <c r="H34" s="217"/>
      <c r="I34" s="217"/>
      <c r="J34" s="217"/>
      <c r="K34" s="217"/>
      <c r="L34" s="217"/>
      <c r="M34" s="217"/>
      <c r="N34" s="217"/>
      <c r="O34" s="217"/>
      <c r="P34" s="217"/>
      <c r="Q34" s="217"/>
      <c r="R34" s="217"/>
      <c r="S34" s="217"/>
      <c r="T34" s="217"/>
      <c r="U34" s="217"/>
      <c r="V34" s="217"/>
      <c r="W34" s="217"/>
      <c r="X34" s="217"/>
      <c r="Y34" s="217"/>
      <c r="Z34" s="217"/>
      <c r="AA34" s="217"/>
      <c r="AB34" s="217"/>
      <c r="AC34" s="217"/>
      <c r="AD34" s="217"/>
      <c r="AE34" s="217"/>
      <c r="AF34" s="217"/>
      <c r="AG34" s="217"/>
      <c r="AH34" s="217"/>
      <c r="AI34" s="217"/>
      <c r="AJ34" s="217"/>
      <c r="AK34" s="217"/>
      <c r="AL34" s="217"/>
      <c r="AM34" s="217"/>
      <c r="AN34" s="217"/>
      <c r="AO34" s="217"/>
      <c r="AP34" s="217"/>
      <c r="AQ34" s="217"/>
      <c r="AR34" s="217"/>
    </row>
    <row r="35" spans="1:44" ht="15" customHeight="1" x14ac:dyDescent="0.15">
      <c r="A35" s="217"/>
      <c r="B35" s="217"/>
      <c r="C35" s="217"/>
      <c r="D35" s="217"/>
      <c r="E35" s="217"/>
      <c r="F35" s="217"/>
      <c r="G35" s="217"/>
      <c r="H35" s="217"/>
      <c r="I35" s="217"/>
      <c r="J35" s="217"/>
      <c r="K35" s="217"/>
      <c r="L35" s="217"/>
      <c r="M35" s="217"/>
      <c r="N35" s="217"/>
      <c r="O35" s="217"/>
      <c r="P35" s="217"/>
      <c r="Q35" s="217"/>
      <c r="R35" s="217"/>
      <c r="S35" s="217"/>
      <c r="T35" s="217"/>
      <c r="U35" s="217"/>
      <c r="V35" s="217"/>
      <c r="W35" s="217"/>
      <c r="X35" s="217"/>
      <c r="Y35" s="217"/>
      <c r="Z35" s="217"/>
      <c r="AA35" s="217"/>
      <c r="AB35" s="217"/>
      <c r="AC35" s="217"/>
      <c r="AD35" s="217"/>
      <c r="AE35" s="217"/>
      <c r="AF35" s="217"/>
      <c r="AG35" s="217"/>
      <c r="AH35" s="217"/>
      <c r="AI35" s="217"/>
      <c r="AJ35" s="217"/>
      <c r="AK35" s="217"/>
      <c r="AL35" s="217"/>
      <c r="AM35" s="217"/>
      <c r="AN35" s="217"/>
      <c r="AO35" s="217"/>
      <c r="AP35" s="217"/>
      <c r="AQ35" s="217"/>
      <c r="AR35" s="217"/>
    </row>
    <row r="36" spans="1:44" ht="15" customHeight="1" x14ac:dyDescent="0.15">
      <c r="A36" s="247"/>
      <c r="B36" s="250"/>
      <c r="C36" s="250"/>
      <c r="D36" s="250"/>
      <c r="E36" s="250"/>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5"/>
      <c r="AR36" s="217"/>
    </row>
    <row r="37" spans="1:44" ht="15" customHeight="1" x14ac:dyDescent="0.15">
      <c r="A37" s="248"/>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256"/>
      <c r="AR37" s="217"/>
    </row>
    <row r="38" spans="1:44" ht="15" customHeight="1" x14ac:dyDescent="0.15">
      <c r="A38" s="248"/>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256"/>
      <c r="AR38" s="217"/>
    </row>
    <row r="39" spans="1:44" ht="15" customHeight="1" x14ac:dyDescent="0.15">
      <c r="A39" s="248"/>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256"/>
      <c r="AR39" s="217"/>
    </row>
    <row r="40" spans="1:44" ht="15" customHeight="1" x14ac:dyDescent="0.15">
      <c r="A40" s="248"/>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256"/>
      <c r="AR40" s="217"/>
    </row>
    <row r="41" spans="1:44" ht="15" customHeight="1" x14ac:dyDescent="0.15">
      <c r="A41" s="248"/>
      <c r="B41" s="56"/>
      <c r="C41" s="56"/>
      <c r="D41" s="56"/>
      <c r="E41" s="56"/>
      <c r="F41" s="56"/>
      <c r="G41" s="56"/>
      <c r="H41" s="56"/>
      <c r="I41" s="56"/>
      <c r="J41" s="608" t="s">
        <v>487</v>
      </c>
      <c r="K41" s="1921"/>
      <c r="L41" s="1921"/>
      <c r="M41" s="1921"/>
      <c r="N41" s="1921"/>
      <c r="O41" s="1921"/>
      <c r="P41" s="1921"/>
      <c r="Q41" s="1921"/>
      <c r="R41" s="1921"/>
      <c r="S41" s="1921"/>
      <c r="T41" s="1921"/>
      <c r="U41" s="1921"/>
      <c r="V41" s="1921"/>
      <c r="W41" s="1921"/>
      <c r="X41" s="1921"/>
      <c r="Y41" s="1921"/>
      <c r="Z41" s="1921"/>
      <c r="AA41" s="1921"/>
      <c r="AB41" s="1921"/>
      <c r="AC41" s="1921"/>
      <c r="AD41" s="1921"/>
      <c r="AE41" s="1921"/>
      <c r="AF41" s="1921"/>
      <c r="AG41" s="1921"/>
      <c r="AH41" s="1921"/>
      <c r="AI41" s="56"/>
      <c r="AJ41" s="56"/>
      <c r="AK41" s="56"/>
      <c r="AL41" s="56"/>
      <c r="AM41" s="56"/>
      <c r="AN41" s="56"/>
      <c r="AO41" s="56"/>
      <c r="AP41" s="56"/>
      <c r="AQ41" s="256"/>
      <c r="AR41" s="217"/>
    </row>
    <row r="42" spans="1:44" ht="15" customHeight="1" x14ac:dyDescent="0.15">
      <c r="A42" s="248"/>
      <c r="B42" s="56"/>
      <c r="C42" s="56"/>
      <c r="D42" s="56"/>
      <c r="E42" s="56"/>
      <c r="F42" s="56"/>
      <c r="G42" s="56"/>
      <c r="H42" s="56"/>
      <c r="I42" s="56"/>
      <c r="J42" s="1921"/>
      <c r="K42" s="1921"/>
      <c r="L42" s="1921"/>
      <c r="M42" s="1921"/>
      <c r="N42" s="1921"/>
      <c r="O42" s="1921"/>
      <c r="P42" s="1921"/>
      <c r="Q42" s="1921"/>
      <c r="R42" s="1921"/>
      <c r="S42" s="1921"/>
      <c r="T42" s="1921"/>
      <c r="U42" s="1921"/>
      <c r="V42" s="1921"/>
      <c r="W42" s="1921"/>
      <c r="X42" s="1921"/>
      <c r="Y42" s="1921"/>
      <c r="Z42" s="1921"/>
      <c r="AA42" s="1921"/>
      <c r="AB42" s="1921"/>
      <c r="AC42" s="1921"/>
      <c r="AD42" s="1921"/>
      <c r="AE42" s="1921"/>
      <c r="AF42" s="1921"/>
      <c r="AG42" s="1921"/>
      <c r="AH42" s="1921"/>
      <c r="AI42" s="56"/>
      <c r="AJ42" s="56"/>
      <c r="AK42" s="56"/>
      <c r="AL42" s="56"/>
      <c r="AM42" s="56"/>
      <c r="AN42" s="56"/>
      <c r="AO42" s="56"/>
      <c r="AP42" s="56"/>
      <c r="AQ42" s="256"/>
      <c r="AR42" s="217"/>
    </row>
    <row r="43" spans="1:44" ht="15" customHeight="1" x14ac:dyDescent="0.15">
      <c r="A43" s="248"/>
      <c r="B43" s="56"/>
      <c r="C43" s="56"/>
      <c r="D43" s="56"/>
      <c r="E43" s="56"/>
      <c r="F43" s="56"/>
      <c r="G43" s="56"/>
      <c r="H43" s="56"/>
      <c r="I43" s="56"/>
      <c r="J43" s="56"/>
      <c r="K43" s="1922" t="s">
        <v>94</v>
      </c>
      <c r="L43" s="1923"/>
      <c r="M43" s="1923"/>
      <c r="N43" s="1923"/>
      <c r="O43" s="1923"/>
      <c r="P43" s="1923"/>
      <c r="Q43" s="1923"/>
      <c r="R43" s="1923"/>
      <c r="S43" s="1923"/>
      <c r="T43" s="1923"/>
      <c r="U43" s="1923"/>
      <c r="V43" s="1923"/>
      <c r="W43" s="1923"/>
      <c r="X43" s="1923"/>
      <c r="Y43" s="1923"/>
      <c r="Z43" s="1923"/>
      <c r="AA43" s="1923"/>
      <c r="AB43" s="1923"/>
      <c r="AC43" s="1923"/>
      <c r="AD43" s="1923"/>
      <c r="AE43" s="1923"/>
      <c r="AF43" s="1923"/>
      <c r="AG43" s="1923"/>
      <c r="AH43" s="56"/>
      <c r="AI43" s="56"/>
      <c r="AJ43" s="56"/>
      <c r="AK43" s="56"/>
      <c r="AL43" s="56"/>
      <c r="AM43" s="56"/>
      <c r="AN43" s="56"/>
      <c r="AO43" s="56"/>
      <c r="AP43" s="56"/>
      <c r="AQ43" s="256"/>
      <c r="AR43" s="217"/>
    </row>
    <row r="44" spans="1:44" ht="15" customHeight="1" x14ac:dyDescent="0.15">
      <c r="A44" s="248"/>
      <c r="B44" s="56"/>
      <c r="C44" s="56"/>
      <c r="D44" s="56"/>
      <c r="E44" s="56"/>
      <c r="F44" s="56"/>
      <c r="G44" s="56"/>
      <c r="H44" s="56"/>
      <c r="I44" s="56"/>
      <c r="J44" s="56"/>
      <c r="K44" s="1923"/>
      <c r="L44" s="1923"/>
      <c r="M44" s="1923"/>
      <c r="N44" s="1923"/>
      <c r="O44" s="1923"/>
      <c r="P44" s="1923"/>
      <c r="Q44" s="1923"/>
      <c r="R44" s="1923"/>
      <c r="S44" s="1923"/>
      <c r="T44" s="1923"/>
      <c r="U44" s="1923"/>
      <c r="V44" s="1923"/>
      <c r="W44" s="1923"/>
      <c r="X44" s="1923"/>
      <c r="Y44" s="1923"/>
      <c r="Z44" s="1923"/>
      <c r="AA44" s="1923"/>
      <c r="AB44" s="1923"/>
      <c r="AC44" s="1923"/>
      <c r="AD44" s="1923"/>
      <c r="AE44" s="1923"/>
      <c r="AF44" s="1923"/>
      <c r="AG44" s="1923"/>
      <c r="AH44" s="56"/>
      <c r="AI44" s="56"/>
      <c r="AJ44" s="56"/>
      <c r="AK44" s="56"/>
      <c r="AL44" s="56"/>
      <c r="AM44" s="56"/>
      <c r="AN44" s="56"/>
      <c r="AO44" s="56"/>
      <c r="AP44" s="56"/>
      <c r="AQ44" s="256"/>
      <c r="AR44" s="217"/>
    </row>
    <row r="45" spans="1:44" ht="15" customHeight="1" x14ac:dyDescent="0.15">
      <c r="A45" s="248"/>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256"/>
      <c r="AR45" s="217"/>
    </row>
    <row r="46" spans="1:44" ht="15" customHeight="1" x14ac:dyDescent="0.15">
      <c r="A46" s="248"/>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256"/>
      <c r="AR46" s="217"/>
    </row>
    <row r="47" spans="1:44" ht="15" customHeight="1" x14ac:dyDescent="0.15">
      <c r="A47" s="248"/>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256"/>
      <c r="AR47" s="217"/>
    </row>
    <row r="48" spans="1:44" ht="15" customHeight="1" x14ac:dyDescent="0.15">
      <c r="A48" s="248"/>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256"/>
      <c r="AR48" s="217"/>
    </row>
    <row r="49" spans="1:44" ht="15" customHeight="1" x14ac:dyDescent="0.15">
      <c r="A49" s="248"/>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256"/>
      <c r="AR49" s="217"/>
    </row>
    <row r="50" spans="1:44" ht="15" customHeight="1" x14ac:dyDescent="0.15">
      <c r="A50" s="248"/>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256"/>
      <c r="AR50" s="217"/>
    </row>
    <row r="51" spans="1:44" ht="15" customHeight="1" x14ac:dyDescent="0.15">
      <c r="A51" s="248"/>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256"/>
      <c r="AR51" s="217"/>
    </row>
    <row r="52" spans="1:44" ht="15" customHeight="1" x14ac:dyDescent="0.15">
      <c r="A52" s="248"/>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256"/>
      <c r="AR52" s="217"/>
    </row>
    <row r="53" spans="1:44" ht="15" customHeight="1" x14ac:dyDescent="0.15">
      <c r="A53" s="249"/>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7"/>
      <c r="AR53" s="217"/>
    </row>
    <row r="54" spans="1:44" ht="9.9499999999999993" customHeight="1" x14ac:dyDescent="0.1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row>
  </sheetData>
  <mergeCells count="121">
    <mergeCell ref="B28:Y30"/>
    <mergeCell ref="AL28:AP29"/>
    <mergeCell ref="AL30:AP32"/>
    <mergeCell ref="B31:Y32"/>
    <mergeCell ref="J41:AH42"/>
    <mergeCell ref="K43:AG44"/>
    <mergeCell ref="A25:F25"/>
    <mergeCell ref="G25:K25"/>
    <mergeCell ref="L25:Q25"/>
    <mergeCell ref="R25:AF25"/>
    <mergeCell ref="AG25:AK25"/>
    <mergeCell ref="AL25:AQ25"/>
    <mergeCell ref="B27:K27"/>
    <mergeCell ref="K2:AG3"/>
    <mergeCell ref="B7:S9"/>
    <mergeCell ref="T7:T9"/>
    <mergeCell ref="U7:V9"/>
    <mergeCell ref="A23:D23"/>
    <mergeCell ref="E23:F23"/>
    <mergeCell ref="G23:K23"/>
    <mergeCell ref="L23:Q23"/>
    <mergeCell ref="R23:X23"/>
    <mergeCell ref="Z23:AF23"/>
    <mergeCell ref="AG23:AK23"/>
    <mergeCell ref="A21:D21"/>
    <mergeCell ref="E21:F21"/>
    <mergeCell ref="G21:K21"/>
    <mergeCell ref="L21:Q21"/>
    <mergeCell ref="R21:X21"/>
    <mergeCell ref="Z21:AF21"/>
    <mergeCell ref="AG21:AK21"/>
    <mergeCell ref="A19:D19"/>
    <mergeCell ref="E19:F19"/>
    <mergeCell ref="G19:K19"/>
    <mergeCell ref="L19:Q19"/>
    <mergeCell ref="R19:X19"/>
    <mergeCell ref="Z19:AF19"/>
    <mergeCell ref="AL23:AQ23"/>
    <mergeCell ref="A24:D24"/>
    <mergeCell ref="E24:F24"/>
    <mergeCell ref="G24:K24"/>
    <mergeCell ref="L24:Q24"/>
    <mergeCell ref="R24:X24"/>
    <mergeCell ref="Z24:AF24"/>
    <mergeCell ref="AG24:AK24"/>
    <mergeCell ref="AL24:AQ24"/>
    <mergeCell ref="AL21:AQ21"/>
    <mergeCell ref="A22:D22"/>
    <mergeCell ref="E22:F22"/>
    <mergeCell ref="G22:K22"/>
    <mergeCell ref="L22:Q22"/>
    <mergeCell ref="R22:X22"/>
    <mergeCell ref="Z22:AF22"/>
    <mergeCell ref="AG22:AK22"/>
    <mergeCell ref="AL22:AQ22"/>
    <mergeCell ref="AG19:AK19"/>
    <mergeCell ref="AL19:AQ19"/>
    <mergeCell ref="A20:D20"/>
    <mergeCell ref="E20:F20"/>
    <mergeCell ref="G20:K20"/>
    <mergeCell ref="L20:Q20"/>
    <mergeCell ref="R20:X20"/>
    <mergeCell ref="Z20:AF20"/>
    <mergeCell ref="AG20:AK20"/>
    <mergeCell ref="AL20:AQ20"/>
    <mergeCell ref="A17:D17"/>
    <mergeCell ref="E17:F17"/>
    <mergeCell ref="G17:K17"/>
    <mergeCell ref="L17:Q17"/>
    <mergeCell ref="R17:X17"/>
    <mergeCell ref="Z17:AF17"/>
    <mergeCell ref="AG17:AK17"/>
    <mergeCell ref="AL17:AQ17"/>
    <mergeCell ref="A18:D18"/>
    <mergeCell ref="E18:F18"/>
    <mergeCell ref="G18:K18"/>
    <mergeCell ref="L18:Q18"/>
    <mergeCell ref="R18:X18"/>
    <mergeCell ref="Z18:AF18"/>
    <mergeCell ref="AG18:AK18"/>
    <mergeCell ref="AL18:AQ18"/>
    <mergeCell ref="A15:D15"/>
    <mergeCell ref="E15:F15"/>
    <mergeCell ref="G15:K15"/>
    <mergeCell ref="L15:Q15"/>
    <mergeCell ref="R15:X15"/>
    <mergeCell ref="Z15:AF15"/>
    <mergeCell ref="AG15:AK15"/>
    <mergeCell ref="AL15:AQ15"/>
    <mergeCell ref="A16:D16"/>
    <mergeCell ref="E16:F16"/>
    <mergeCell ref="G16:K16"/>
    <mergeCell ref="L16:Q16"/>
    <mergeCell ref="R16:X16"/>
    <mergeCell ref="Z16:AF16"/>
    <mergeCell ref="AG16:AK16"/>
    <mergeCell ref="AL16:AQ16"/>
    <mergeCell ref="A13:F13"/>
    <mergeCell ref="G13:K13"/>
    <mergeCell ref="L13:Q13"/>
    <mergeCell ref="R13:AF13"/>
    <mergeCell ref="AG13:AK13"/>
    <mergeCell ref="AL13:AQ13"/>
    <mergeCell ref="A14:D14"/>
    <mergeCell ref="E14:F14"/>
    <mergeCell ref="G14:K14"/>
    <mergeCell ref="L14:Q14"/>
    <mergeCell ref="R14:X14"/>
    <mergeCell ref="Z14:AF14"/>
    <mergeCell ref="AG14:AK14"/>
    <mergeCell ref="AL14:AQ14"/>
    <mergeCell ref="AF5:AG5"/>
    <mergeCell ref="AH5:AI5"/>
    <mergeCell ref="AK5:AL5"/>
    <mergeCell ref="AN5:AO5"/>
    <mergeCell ref="B6:H6"/>
    <mergeCell ref="B11:C11"/>
    <mergeCell ref="D11:E11"/>
    <mergeCell ref="G11:H11"/>
    <mergeCell ref="J11:K11"/>
    <mergeCell ref="M11:AA11"/>
  </mergeCells>
  <phoneticPr fontId="3"/>
  <pageMargins left="0.70866141732283472" right="0" top="0.39370078740157483" bottom="0.19685039370078741" header="0.51181102362204722" footer="0.51181102362204722"/>
  <pageSetup paperSize="9"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38"/>
  <sheetViews>
    <sheetView view="pageBreakPreview" topLeftCell="A19" zoomScaleSheetLayoutView="100" workbookViewId="0">
      <selection activeCell="F8" sqref="F8:I8"/>
    </sheetView>
  </sheetViews>
  <sheetFormatPr defaultColWidth="2.625" defaultRowHeight="15" customHeight="1" x14ac:dyDescent="0.15"/>
  <cols>
    <col min="1" max="3" width="2.625" style="1"/>
    <col min="4" max="5" width="1.625" style="1" customWidth="1"/>
    <col min="6" max="8" width="2.625" style="1"/>
    <col min="9" max="10" width="1.625" style="1" customWidth="1"/>
    <col min="11" max="15" width="2.625" style="1"/>
    <col min="16" max="16" width="2.125" style="1" customWidth="1"/>
    <col min="17" max="27" width="2.625" style="1"/>
    <col min="28" max="28" width="2.125" style="1" customWidth="1"/>
    <col min="29" max="38" width="2.625" style="1"/>
    <col min="39" max="39" width="0.5" style="1" customWidth="1"/>
    <col min="40" max="16384" width="2.625" style="1"/>
  </cols>
  <sheetData>
    <row r="1" spans="1:39" ht="15" customHeight="1" x14ac:dyDescent="0.15">
      <c r="A1" s="217"/>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c r="AL1" s="217"/>
      <c r="AM1" s="217"/>
    </row>
    <row r="2" spans="1:39" ht="15" customHeight="1" x14ac:dyDescent="0.15">
      <c r="A2" s="217"/>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row>
    <row r="3" spans="1:39" ht="15" customHeight="1" x14ac:dyDescent="0.15">
      <c r="A3" s="217"/>
      <c r="B3" s="217"/>
      <c r="C3" s="217"/>
      <c r="D3" s="217"/>
      <c r="E3" s="217"/>
      <c r="F3" s="217"/>
      <c r="G3" s="217"/>
      <c r="H3" s="217"/>
      <c r="I3" s="217"/>
      <c r="J3" s="217"/>
      <c r="K3" s="1964" t="s">
        <v>523</v>
      </c>
      <c r="L3" s="1964"/>
      <c r="M3" s="1964"/>
      <c r="N3" s="1964"/>
      <c r="O3" s="1964"/>
      <c r="P3" s="1964"/>
      <c r="Q3" s="1964"/>
      <c r="R3" s="1964"/>
      <c r="S3" s="1964"/>
      <c r="T3" s="1964"/>
      <c r="U3" s="1964"/>
      <c r="V3" s="1964"/>
      <c r="W3" s="1964"/>
      <c r="X3" s="1964"/>
      <c r="Y3" s="1964"/>
      <c r="Z3" s="1964"/>
      <c r="AA3" s="1964"/>
      <c r="AB3" s="1964"/>
      <c r="AC3" s="1964"/>
      <c r="AD3" s="254"/>
      <c r="AE3" s="254"/>
      <c r="AF3" s="254"/>
      <c r="AG3" s="217"/>
      <c r="AH3" s="217"/>
      <c r="AI3" s="217"/>
      <c r="AJ3" s="217"/>
      <c r="AK3" s="217"/>
      <c r="AL3" s="217"/>
      <c r="AM3" s="217"/>
    </row>
    <row r="4" spans="1:39" ht="15" customHeight="1" x14ac:dyDescent="0.15">
      <c r="A4" s="217"/>
      <c r="B4" s="217"/>
      <c r="C4" s="217"/>
      <c r="D4" s="217"/>
      <c r="E4" s="217"/>
      <c r="F4" s="217"/>
      <c r="G4" s="217"/>
      <c r="H4" s="217"/>
      <c r="I4" s="217"/>
      <c r="J4" s="217"/>
      <c r="K4" s="1964"/>
      <c r="L4" s="1964"/>
      <c r="M4" s="1964"/>
      <c r="N4" s="1964"/>
      <c r="O4" s="1964"/>
      <c r="P4" s="1964"/>
      <c r="Q4" s="1964"/>
      <c r="R4" s="1964"/>
      <c r="S4" s="1964"/>
      <c r="T4" s="1964"/>
      <c r="U4" s="1964"/>
      <c r="V4" s="1964"/>
      <c r="W4" s="1964"/>
      <c r="X4" s="1964"/>
      <c r="Y4" s="1964"/>
      <c r="Z4" s="1964"/>
      <c r="AA4" s="1964"/>
      <c r="AB4" s="1964"/>
      <c r="AC4" s="1964"/>
      <c r="AD4" s="254"/>
      <c r="AE4" s="254"/>
      <c r="AF4" s="254"/>
      <c r="AG4" s="217"/>
      <c r="AH4" s="217"/>
      <c r="AI4" s="217"/>
      <c r="AJ4" s="217"/>
      <c r="AK4" s="217"/>
      <c r="AL4" s="217"/>
      <c r="AM4" s="217"/>
    </row>
    <row r="5" spans="1:39" ht="15" customHeight="1" x14ac:dyDescent="0.15">
      <c r="A5" s="217"/>
      <c r="B5" s="217"/>
      <c r="C5" s="217"/>
      <c r="D5" s="217"/>
      <c r="E5" s="217"/>
      <c r="F5" s="217"/>
      <c r="G5" s="217"/>
      <c r="H5" s="217"/>
      <c r="I5" s="217"/>
      <c r="J5" s="260"/>
      <c r="K5" s="260"/>
      <c r="L5" s="260"/>
      <c r="M5" s="260"/>
      <c r="N5" s="260"/>
      <c r="O5" s="260"/>
      <c r="P5" s="260"/>
      <c r="Q5" s="260"/>
      <c r="R5" s="260"/>
      <c r="S5" s="260"/>
      <c r="T5" s="260"/>
      <c r="U5" s="260"/>
      <c r="V5" s="260"/>
      <c r="W5" s="260"/>
      <c r="X5" s="260"/>
      <c r="Y5" s="260"/>
      <c r="Z5" s="260"/>
      <c r="AA5" s="260"/>
      <c r="AB5" s="260"/>
      <c r="AC5" s="260"/>
      <c r="AD5" s="260"/>
      <c r="AE5" s="260"/>
      <c r="AF5" s="260"/>
      <c r="AG5" s="217"/>
      <c r="AH5" s="217"/>
      <c r="AI5" s="217"/>
      <c r="AJ5" s="217"/>
      <c r="AK5" s="217"/>
      <c r="AL5" s="217"/>
      <c r="AM5" s="217"/>
    </row>
    <row r="6" spans="1:39" ht="15" customHeight="1" x14ac:dyDescent="0.15">
      <c r="A6" s="217"/>
      <c r="B6" s="217"/>
      <c r="C6" s="217"/>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row>
    <row r="7" spans="1:39" ht="35.1" customHeight="1" x14ac:dyDescent="0.15">
      <c r="A7" s="1850" t="s">
        <v>313</v>
      </c>
      <c r="B7" s="1850"/>
      <c r="C7" s="1850"/>
      <c r="D7" s="1850"/>
      <c r="E7" s="1850"/>
      <c r="F7" s="1851" t="s">
        <v>445</v>
      </c>
      <c r="G7" s="1852"/>
      <c r="H7" s="1853"/>
      <c r="I7" s="1853"/>
      <c r="J7" s="1853" t="s">
        <v>350</v>
      </c>
      <c r="K7" s="1853"/>
      <c r="L7" s="1853"/>
      <c r="M7" s="1853"/>
      <c r="N7" s="1853"/>
      <c r="O7" s="1853"/>
      <c r="P7" s="1859" t="s">
        <v>524</v>
      </c>
      <c r="Q7" s="1850"/>
      <c r="R7" s="1850"/>
      <c r="S7" s="1850"/>
      <c r="T7" s="1850"/>
      <c r="U7" s="1850"/>
      <c r="V7" s="1850"/>
      <c r="W7" s="1850"/>
      <c r="X7" s="1850"/>
      <c r="Y7" s="1850"/>
      <c r="Z7" s="1850"/>
      <c r="AA7" s="1850"/>
      <c r="AB7" s="1924"/>
      <c r="AC7" s="1857" t="s">
        <v>22</v>
      </c>
      <c r="AD7" s="1858"/>
      <c r="AE7" s="1858"/>
      <c r="AF7" s="1859"/>
      <c r="AG7" s="1860" t="s">
        <v>269</v>
      </c>
      <c r="AH7" s="1861"/>
      <c r="AI7" s="1861"/>
      <c r="AJ7" s="1861"/>
      <c r="AK7" s="1861"/>
      <c r="AL7" s="1862"/>
      <c r="AM7" s="217"/>
    </row>
    <row r="8" spans="1:39" ht="35.1" customHeight="1" x14ac:dyDescent="0.15">
      <c r="A8" s="1863">
        <v>1</v>
      </c>
      <c r="B8" s="1864"/>
      <c r="C8" s="1864"/>
      <c r="D8" s="1865" t="s">
        <v>521</v>
      </c>
      <c r="E8" s="1866"/>
      <c r="F8" s="1933"/>
      <c r="G8" s="1934"/>
      <c r="H8" s="1935"/>
      <c r="I8" s="1935"/>
      <c r="J8" s="1936" t="str">
        <f t="shared" ref="J8:J20" si="0">IF(ISBLANK(F8)," ",A8*F8)</f>
        <v xml:space="preserve"> </v>
      </c>
      <c r="K8" s="1936"/>
      <c r="L8" s="1936"/>
      <c r="M8" s="1936"/>
      <c r="N8" s="1936"/>
      <c r="O8" s="1936"/>
      <c r="P8" s="1937"/>
      <c r="Q8" s="1938"/>
      <c r="R8" s="1938"/>
      <c r="S8" s="1938"/>
      <c r="T8" s="1938"/>
      <c r="U8" s="1938"/>
      <c r="V8" s="252" t="s">
        <v>386</v>
      </c>
      <c r="W8" s="1938"/>
      <c r="X8" s="1938"/>
      <c r="Y8" s="1938"/>
      <c r="Z8" s="1938"/>
      <c r="AA8" s="1938"/>
      <c r="AB8" s="1939"/>
      <c r="AC8" s="1940"/>
      <c r="AD8" s="1941"/>
      <c r="AE8" s="1941"/>
      <c r="AF8" s="1942"/>
      <c r="AG8" s="1943"/>
      <c r="AH8" s="1943"/>
      <c r="AI8" s="1943"/>
      <c r="AJ8" s="1943"/>
      <c r="AK8" s="1943"/>
      <c r="AL8" s="1943"/>
      <c r="AM8" s="217"/>
    </row>
    <row r="9" spans="1:39" ht="35.1" customHeight="1" x14ac:dyDescent="0.15">
      <c r="A9" s="1877">
        <v>5</v>
      </c>
      <c r="B9" s="1878"/>
      <c r="C9" s="1878"/>
      <c r="D9" s="1879" t="s">
        <v>521</v>
      </c>
      <c r="E9" s="485"/>
      <c r="F9" s="1537"/>
      <c r="G9" s="1594"/>
      <c r="H9" s="1538"/>
      <c r="I9" s="1538"/>
      <c r="J9" s="1944" t="str">
        <f t="shared" si="0"/>
        <v xml:space="preserve"> </v>
      </c>
      <c r="K9" s="1944"/>
      <c r="L9" s="1944"/>
      <c r="M9" s="1944"/>
      <c r="N9" s="1944"/>
      <c r="O9" s="1944"/>
      <c r="P9" s="1945"/>
      <c r="Q9" s="1946"/>
      <c r="R9" s="1946"/>
      <c r="S9" s="1946"/>
      <c r="T9" s="1946"/>
      <c r="U9" s="1946"/>
      <c r="V9" s="76" t="s">
        <v>386</v>
      </c>
      <c r="W9" s="1946"/>
      <c r="X9" s="1946"/>
      <c r="Y9" s="1946"/>
      <c r="Z9" s="1946"/>
      <c r="AA9" s="1946"/>
      <c r="AB9" s="1947"/>
      <c r="AC9" s="1948"/>
      <c r="AD9" s="1949"/>
      <c r="AE9" s="1949"/>
      <c r="AF9" s="1950"/>
      <c r="AG9" s="1951"/>
      <c r="AH9" s="1951"/>
      <c r="AI9" s="1951"/>
      <c r="AJ9" s="1951"/>
      <c r="AK9" s="1951"/>
      <c r="AL9" s="1951"/>
      <c r="AM9" s="217"/>
    </row>
    <row r="10" spans="1:39" ht="35.1" customHeight="1" x14ac:dyDescent="0.15">
      <c r="A10" s="1877">
        <v>10</v>
      </c>
      <c r="B10" s="1878"/>
      <c r="C10" s="1878"/>
      <c r="D10" s="1879" t="s">
        <v>521</v>
      </c>
      <c r="E10" s="485"/>
      <c r="F10" s="1537"/>
      <c r="G10" s="1594"/>
      <c r="H10" s="1538"/>
      <c r="I10" s="1538"/>
      <c r="J10" s="1944" t="str">
        <f t="shared" si="0"/>
        <v xml:space="preserve"> </v>
      </c>
      <c r="K10" s="1944"/>
      <c r="L10" s="1944"/>
      <c r="M10" s="1944"/>
      <c r="N10" s="1944"/>
      <c r="O10" s="1944"/>
      <c r="P10" s="1945"/>
      <c r="Q10" s="1946"/>
      <c r="R10" s="1946"/>
      <c r="S10" s="1946"/>
      <c r="T10" s="1946"/>
      <c r="U10" s="1946"/>
      <c r="V10" s="76" t="s">
        <v>386</v>
      </c>
      <c r="W10" s="1946"/>
      <c r="X10" s="1946"/>
      <c r="Y10" s="1946"/>
      <c r="Z10" s="1946"/>
      <c r="AA10" s="1946"/>
      <c r="AB10" s="1947"/>
      <c r="AC10" s="1948"/>
      <c r="AD10" s="1949"/>
      <c r="AE10" s="1949"/>
      <c r="AF10" s="1950"/>
      <c r="AG10" s="1951"/>
      <c r="AH10" s="1951"/>
      <c r="AI10" s="1951"/>
      <c r="AJ10" s="1951"/>
      <c r="AK10" s="1951"/>
      <c r="AL10" s="1951"/>
      <c r="AM10" s="217"/>
    </row>
    <row r="11" spans="1:39" ht="35.1" customHeight="1" x14ac:dyDescent="0.15">
      <c r="A11" s="1877">
        <v>18</v>
      </c>
      <c r="B11" s="1878"/>
      <c r="C11" s="1878"/>
      <c r="D11" s="1879" t="s">
        <v>521</v>
      </c>
      <c r="E11" s="485"/>
      <c r="F11" s="1537"/>
      <c r="G11" s="1594"/>
      <c r="H11" s="1538"/>
      <c r="I11" s="1538"/>
      <c r="J11" s="1944" t="str">
        <f t="shared" si="0"/>
        <v xml:space="preserve"> </v>
      </c>
      <c r="K11" s="1944"/>
      <c r="L11" s="1944"/>
      <c r="M11" s="1944"/>
      <c r="N11" s="1944"/>
      <c r="O11" s="1944"/>
      <c r="P11" s="1945"/>
      <c r="Q11" s="1946"/>
      <c r="R11" s="1946"/>
      <c r="S11" s="1946"/>
      <c r="T11" s="1946"/>
      <c r="U11" s="1946"/>
      <c r="V11" s="76" t="s">
        <v>386</v>
      </c>
      <c r="W11" s="1946"/>
      <c r="X11" s="1946"/>
      <c r="Y11" s="1946"/>
      <c r="Z11" s="1946"/>
      <c r="AA11" s="1946"/>
      <c r="AB11" s="1947"/>
      <c r="AC11" s="1948"/>
      <c r="AD11" s="1949"/>
      <c r="AE11" s="1949"/>
      <c r="AF11" s="1950"/>
      <c r="AG11" s="1951"/>
      <c r="AH11" s="1951"/>
      <c r="AI11" s="1951"/>
      <c r="AJ11" s="1951"/>
      <c r="AK11" s="1951"/>
      <c r="AL11" s="1951"/>
      <c r="AM11" s="217"/>
    </row>
    <row r="12" spans="1:39" ht="35.1" customHeight="1" x14ac:dyDescent="0.15">
      <c r="A12" s="1877">
        <v>20</v>
      </c>
      <c r="B12" s="1878"/>
      <c r="C12" s="1878"/>
      <c r="D12" s="1879" t="s">
        <v>521</v>
      </c>
      <c r="E12" s="485"/>
      <c r="F12" s="1537"/>
      <c r="G12" s="1594"/>
      <c r="H12" s="1538"/>
      <c r="I12" s="1538"/>
      <c r="J12" s="1944" t="str">
        <f t="shared" si="0"/>
        <v xml:space="preserve"> </v>
      </c>
      <c r="K12" s="1944"/>
      <c r="L12" s="1944"/>
      <c r="M12" s="1944"/>
      <c r="N12" s="1944"/>
      <c r="O12" s="1944"/>
      <c r="P12" s="1945"/>
      <c r="Q12" s="1946"/>
      <c r="R12" s="1946"/>
      <c r="S12" s="1946"/>
      <c r="T12" s="1946"/>
      <c r="U12" s="1946"/>
      <c r="V12" s="76" t="s">
        <v>386</v>
      </c>
      <c r="W12" s="1946"/>
      <c r="X12" s="1946"/>
      <c r="Y12" s="1946"/>
      <c r="Z12" s="1946"/>
      <c r="AA12" s="1946"/>
      <c r="AB12" s="1947"/>
      <c r="AC12" s="1948"/>
      <c r="AD12" s="1949"/>
      <c r="AE12" s="1949"/>
      <c r="AF12" s="1950"/>
      <c r="AG12" s="1951"/>
      <c r="AH12" s="1951"/>
      <c r="AI12" s="1951"/>
      <c r="AJ12" s="1951"/>
      <c r="AK12" s="1951"/>
      <c r="AL12" s="1951"/>
      <c r="AM12" s="217"/>
    </row>
    <row r="13" spans="1:39" ht="35.1" customHeight="1" x14ac:dyDescent="0.15">
      <c r="A13" s="1877">
        <v>50</v>
      </c>
      <c r="B13" s="1878"/>
      <c r="C13" s="1878"/>
      <c r="D13" s="1879" t="s">
        <v>521</v>
      </c>
      <c r="E13" s="485"/>
      <c r="F13" s="1537"/>
      <c r="G13" s="1594"/>
      <c r="H13" s="1538"/>
      <c r="I13" s="1538"/>
      <c r="J13" s="1944" t="str">
        <f t="shared" si="0"/>
        <v xml:space="preserve"> </v>
      </c>
      <c r="K13" s="1944"/>
      <c r="L13" s="1944"/>
      <c r="M13" s="1944"/>
      <c r="N13" s="1944"/>
      <c r="O13" s="1944"/>
      <c r="P13" s="1945"/>
      <c r="Q13" s="1946"/>
      <c r="R13" s="1946"/>
      <c r="S13" s="1946"/>
      <c r="T13" s="1946"/>
      <c r="U13" s="1946"/>
      <c r="V13" s="76" t="s">
        <v>386</v>
      </c>
      <c r="W13" s="1946"/>
      <c r="X13" s="1946"/>
      <c r="Y13" s="1946"/>
      <c r="Z13" s="1946"/>
      <c r="AA13" s="1946"/>
      <c r="AB13" s="1947"/>
      <c r="AC13" s="1948"/>
      <c r="AD13" s="1949"/>
      <c r="AE13" s="1949"/>
      <c r="AF13" s="1950"/>
      <c r="AG13" s="1951"/>
      <c r="AH13" s="1951"/>
      <c r="AI13" s="1951"/>
      <c r="AJ13" s="1951"/>
      <c r="AK13" s="1951"/>
      <c r="AL13" s="1951"/>
      <c r="AM13" s="217"/>
    </row>
    <row r="14" spans="1:39" ht="35.1" customHeight="1" x14ac:dyDescent="0.15">
      <c r="A14" s="1877">
        <v>100</v>
      </c>
      <c r="B14" s="1878"/>
      <c r="C14" s="1878"/>
      <c r="D14" s="1879" t="s">
        <v>521</v>
      </c>
      <c r="E14" s="485"/>
      <c r="F14" s="1537"/>
      <c r="G14" s="1594"/>
      <c r="H14" s="1538"/>
      <c r="I14" s="1538"/>
      <c r="J14" s="1944" t="str">
        <f t="shared" si="0"/>
        <v xml:space="preserve"> </v>
      </c>
      <c r="K14" s="1944"/>
      <c r="L14" s="1944"/>
      <c r="M14" s="1944"/>
      <c r="N14" s="1944"/>
      <c r="O14" s="1944"/>
      <c r="P14" s="1945"/>
      <c r="Q14" s="1946"/>
      <c r="R14" s="1946"/>
      <c r="S14" s="1946"/>
      <c r="T14" s="1946"/>
      <c r="U14" s="1946"/>
      <c r="V14" s="76" t="s">
        <v>386</v>
      </c>
      <c r="W14" s="1946"/>
      <c r="X14" s="1946"/>
      <c r="Y14" s="1946"/>
      <c r="Z14" s="1946"/>
      <c r="AA14" s="1946"/>
      <c r="AB14" s="1947"/>
      <c r="AC14" s="1948"/>
      <c r="AD14" s="1949"/>
      <c r="AE14" s="1949"/>
      <c r="AF14" s="1950"/>
      <c r="AG14" s="1951"/>
      <c r="AH14" s="1951"/>
      <c r="AI14" s="1951"/>
      <c r="AJ14" s="1951"/>
      <c r="AK14" s="1951"/>
      <c r="AL14" s="1951"/>
      <c r="AM14" s="217"/>
    </row>
    <row r="15" spans="1:39" ht="35.1" customHeight="1" x14ac:dyDescent="0.15">
      <c r="A15" s="1877">
        <v>200</v>
      </c>
      <c r="B15" s="1878"/>
      <c r="C15" s="1878"/>
      <c r="D15" s="1879" t="s">
        <v>521</v>
      </c>
      <c r="E15" s="485"/>
      <c r="F15" s="1537"/>
      <c r="G15" s="1594"/>
      <c r="H15" s="1538"/>
      <c r="I15" s="1538"/>
      <c r="J15" s="1944" t="str">
        <f t="shared" si="0"/>
        <v xml:space="preserve"> </v>
      </c>
      <c r="K15" s="1944"/>
      <c r="L15" s="1944"/>
      <c r="M15" s="1944"/>
      <c r="N15" s="1944"/>
      <c r="O15" s="1944"/>
      <c r="P15" s="1945"/>
      <c r="Q15" s="1946"/>
      <c r="R15" s="1946"/>
      <c r="S15" s="1946"/>
      <c r="T15" s="1946"/>
      <c r="U15" s="1946"/>
      <c r="V15" s="76" t="s">
        <v>386</v>
      </c>
      <c r="W15" s="1946"/>
      <c r="X15" s="1946"/>
      <c r="Y15" s="1946"/>
      <c r="Z15" s="1946"/>
      <c r="AA15" s="1946"/>
      <c r="AB15" s="1947"/>
      <c r="AC15" s="1948"/>
      <c r="AD15" s="1949"/>
      <c r="AE15" s="1949"/>
      <c r="AF15" s="1950"/>
      <c r="AG15" s="1951"/>
      <c r="AH15" s="1951"/>
      <c r="AI15" s="1951"/>
      <c r="AJ15" s="1951"/>
      <c r="AK15" s="1951"/>
      <c r="AL15" s="1951"/>
      <c r="AM15" s="217"/>
    </row>
    <row r="16" spans="1:39" ht="35.1" customHeight="1" x14ac:dyDescent="0.15">
      <c r="A16" s="1877">
        <v>500</v>
      </c>
      <c r="B16" s="1878"/>
      <c r="C16" s="1878"/>
      <c r="D16" s="1879" t="s">
        <v>521</v>
      </c>
      <c r="E16" s="485"/>
      <c r="F16" s="1537"/>
      <c r="G16" s="1594"/>
      <c r="H16" s="1538"/>
      <c r="I16" s="1538"/>
      <c r="J16" s="1944" t="str">
        <f t="shared" si="0"/>
        <v xml:space="preserve"> </v>
      </c>
      <c r="K16" s="1944"/>
      <c r="L16" s="1944"/>
      <c r="M16" s="1944"/>
      <c r="N16" s="1944"/>
      <c r="O16" s="1944"/>
      <c r="P16" s="1945"/>
      <c r="Q16" s="1946"/>
      <c r="R16" s="1946"/>
      <c r="S16" s="1946"/>
      <c r="T16" s="1946"/>
      <c r="U16" s="1946"/>
      <c r="V16" s="76" t="s">
        <v>386</v>
      </c>
      <c r="W16" s="1946"/>
      <c r="X16" s="1946"/>
      <c r="Y16" s="1946"/>
      <c r="Z16" s="1946"/>
      <c r="AA16" s="1946"/>
      <c r="AB16" s="1947"/>
      <c r="AC16" s="1948"/>
      <c r="AD16" s="1949"/>
      <c r="AE16" s="1949"/>
      <c r="AF16" s="1950"/>
      <c r="AG16" s="1951"/>
      <c r="AH16" s="1951"/>
      <c r="AI16" s="1951"/>
      <c r="AJ16" s="1951"/>
      <c r="AK16" s="1951"/>
      <c r="AL16" s="1951"/>
      <c r="AM16" s="217"/>
    </row>
    <row r="17" spans="1:39" ht="35.1" customHeight="1" x14ac:dyDescent="0.15">
      <c r="A17" s="1877">
        <v>1000</v>
      </c>
      <c r="B17" s="1878"/>
      <c r="C17" s="1878"/>
      <c r="D17" s="1879" t="s">
        <v>521</v>
      </c>
      <c r="E17" s="485"/>
      <c r="F17" s="1537"/>
      <c r="G17" s="1594"/>
      <c r="H17" s="1538"/>
      <c r="I17" s="1538"/>
      <c r="J17" s="1944" t="str">
        <f t="shared" si="0"/>
        <v xml:space="preserve"> </v>
      </c>
      <c r="K17" s="1944"/>
      <c r="L17" s="1944"/>
      <c r="M17" s="1944"/>
      <c r="N17" s="1944"/>
      <c r="O17" s="1944"/>
      <c r="P17" s="1945"/>
      <c r="Q17" s="1946"/>
      <c r="R17" s="1946"/>
      <c r="S17" s="1946"/>
      <c r="T17" s="1946"/>
      <c r="U17" s="1946"/>
      <c r="V17" s="76" t="s">
        <v>386</v>
      </c>
      <c r="W17" s="1946"/>
      <c r="X17" s="1946"/>
      <c r="Y17" s="1946"/>
      <c r="Z17" s="1946"/>
      <c r="AA17" s="1946"/>
      <c r="AB17" s="1947"/>
      <c r="AC17" s="1948"/>
      <c r="AD17" s="1949"/>
      <c r="AE17" s="1949"/>
      <c r="AF17" s="1950"/>
      <c r="AG17" s="1951"/>
      <c r="AH17" s="1951"/>
      <c r="AI17" s="1951"/>
      <c r="AJ17" s="1951"/>
      <c r="AK17" s="1951"/>
      <c r="AL17" s="1951"/>
      <c r="AM17" s="217"/>
    </row>
    <row r="18" spans="1:39" ht="35.1" customHeight="1" x14ac:dyDescent="0.15">
      <c r="A18" s="1877">
        <v>5000</v>
      </c>
      <c r="B18" s="1878"/>
      <c r="C18" s="1878"/>
      <c r="D18" s="1879" t="s">
        <v>521</v>
      </c>
      <c r="E18" s="485"/>
      <c r="F18" s="1537"/>
      <c r="G18" s="1594"/>
      <c r="H18" s="1538"/>
      <c r="I18" s="1538"/>
      <c r="J18" s="1944" t="str">
        <f t="shared" si="0"/>
        <v xml:space="preserve"> </v>
      </c>
      <c r="K18" s="1944"/>
      <c r="L18" s="1944"/>
      <c r="M18" s="1944"/>
      <c r="N18" s="1944"/>
      <c r="O18" s="1944"/>
      <c r="P18" s="1945"/>
      <c r="Q18" s="1946"/>
      <c r="R18" s="1946"/>
      <c r="S18" s="1946"/>
      <c r="T18" s="1946"/>
      <c r="U18" s="1946"/>
      <c r="V18" s="76" t="s">
        <v>386</v>
      </c>
      <c r="W18" s="1946"/>
      <c r="X18" s="1946"/>
      <c r="Y18" s="1946"/>
      <c r="Z18" s="1946"/>
      <c r="AA18" s="1946"/>
      <c r="AB18" s="1947"/>
      <c r="AC18" s="1948"/>
      <c r="AD18" s="1949"/>
      <c r="AE18" s="1949"/>
      <c r="AF18" s="1950"/>
      <c r="AG18" s="1951"/>
      <c r="AH18" s="1951"/>
      <c r="AI18" s="1951"/>
      <c r="AJ18" s="1951"/>
      <c r="AK18" s="1951"/>
      <c r="AL18" s="1951"/>
      <c r="AM18" s="217"/>
    </row>
    <row r="19" spans="1:39" ht="35.1" customHeight="1" x14ac:dyDescent="0.15">
      <c r="A19" s="1877">
        <v>10000</v>
      </c>
      <c r="B19" s="1878"/>
      <c r="C19" s="1878"/>
      <c r="D19" s="1879" t="s">
        <v>521</v>
      </c>
      <c r="E19" s="485"/>
      <c r="F19" s="1537"/>
      <c r="G19" s="1594"/>
      <c r="H19" s="1538"/>
      <c r="I19" s="1538"/>
      <c r="J19" s="1944" t="str">
        <f t="shared" si="0"/>
        <v xml:space="preserve"> </v>
      </c>
      <c r="K19" s="1944"/>
      <c r="L19" s="1944"/>
      <c r="M19" s="1944"/>
      <c r="N19" s="1944"/>
      <c r="O19" s="1944"/>
      <c r="P19" s="1945"/>
      <c r="Q19" s="1946"/>
      <c r="R19" s="1946"/>
      <c r="S19" s="1946"/>
      <c r="T19" s="1946"/>
      <c r="U19" s="1946"/>
      <c r="V19" s="76" t="s">
        <v>386</v>
      </c>
      <c r="W19" s="1946"/>
      <c r="X19" s="1946"/>
      <c r="Y19" s="1946"/>
      <c r="Z19" s="1946"/>
      <c r="AA19" s="1946"/>
      <c r="AB19" s="1947"/>
      <c r="AC19" s="1948"/>
      <c r="AD19" s="1949"/>
      <c r="AE19" s="1949"/>
      <c r="AF19" s="1950"/>
      <c r="AG19" s="1951"/>
      <c r="AH19" s="1951"/>
      <c r="AI19" s="1951"/>
      <c r="AJ19" s="1951"/>
      <c r="AK19" s="1951"/>
      <c r="AL19" s="1951"/>
      <c r="AM19" s="217"/>
    </row>
    <row r="20" spans="1:39" ht="35.1" customHeight="1" x14ac:dyDescent="0.15">
      <c r="A20" s="1889"/>
      <c r="B20" s="1890"/>
      <c r="C20" s="1890"/>
      <c r="D20" s="1891" t="s">
        <v>521</v>
      </c>
      <c r="E20" s="487"/>
      <c r="F20" s="1952"/>
      <c r="G20" s="1953"/>
      <c r="H20" s="1954"/>
      <c r="I20" s="1954"/>
      <c r="J20" s="1955" t="str">
        <f t="shared" si="0"/>
        <v xml:space="preserve"> </v>
      </c>
      <c r="K20" s="1955"/>
      <c r="L20" s="1955"/>
      <c r="M20" s="1955"/>
      <c r="N20" s="1955"/>
      <c r="O20" s="1955"/>
      <c r="P20" s="1956"/>
      <c r="Q20" s="1957"/>
      <c r="R20" s="1957"/>
      <c r="S20" s="1957"/>
      <c r="T20" s="1957"/>
      <c r="U20" s="1957"/>
      <c r="V20" s="77" t="s">
        <v>386</v>
      </c>
      <c r="W20" s="1957"/>
      <c r="X20" s="1957"/>
      <c r="Y20" s="1957"/>
      <c r="Z20" s="1957"/>
      <c r="AA20" s="1957"/>
      <c r="AB20" s="1958"/>
      <c r="AC20" s="1959"/>
      <c r="AD20" s="1960"/>
      <c r="AE20" s="1960"/>
      <c r="AF20" s="1961"/>
      <c r="AG20" s="1962"/>
      <c r="AH20" s="1962"/>
      <c r="AI20" s="1962"/>
      <c r="AJ20" s="1962"/>
      <c r="AK20" s="1962"/>
      <c r="AL20" s="1962"/>
      <c r="AM20" s="217"/>
    </row>
    <row r="21" spans="1:39" ht="35.1" customHeight="1" x14ac:dyDescent="0.15">
      <c r="A21" s="1924" t="s">
        <v>522</v>
      </c>
      <c r="B21" s="1858"/>
      <c r="C21" s="1858"/>
      <c r="D21" s="1858"/>
      <c r="E21" s="1859"/>
      <c r="F21" s="1968" t="str">
        <f>IF(SUM(F8:I20)=0," ",SUM(F8:I20))</f>
        <v xml:space="preserve"> </v>
      </c>
      <c r="G21" s="1969"/>
      <c r="H21" s="1970"/>
      <c r="I21" s="1970"/>
      <c r="J21" s="1970" t="str">
        <f>IF(SUM(J8:O20)=0," ",SUM(J8:O20))</f>
        <v xml:space="preserve"> </v>
      </c>
      <c r="K21" s="1970"/>
      <c r="L21" s="1970"/>
      <c r="M21" s="1970"/>
      <c r="N21" s="1970"/>
      <c r="O21" s="1970"/>
      <c r="P21" s="1928"/>
      <c r="Q21" s="1928"/>
      <c r="R21" s="1928"/>
      <c r="S21" s="1928"/>
      <c r="T21" s="1928"/>
      <c r="U21" s="1928"/>
      <c r="V21" s="1929"/>
      <c r="W21" s="1929"/>
      <c r="X21" s="1929"/>
      <c r="Y21" s="1929"/>
      <c r="Z21" s="1929"/>
      <c r="AA21" s="1929"/>
      <c r="AB21" s="1929"/>
      <c r="AC21" s="1930"/>
      <c r="AD21" s="1928"/>
      <c r="AE21" s="1928"/>
      <c r="AF21" s="1931"/>
      <c r="AG21" s="1971"/>
      <c r="AH21" s="1971"/>
      <c r="AI21" s="1971"/>
      <c r="AJ21" s="1971"/>
      <c r="AK21" s="1971"/>
      <c r="AL21" s="1971"/>
      <c r="AM21" s="217"/>
    </row>
    <row r="22" spans="1:39" ht="12.95" customHeight="1" x14ac:dyDescent="0.15">
      <c r="A22" s="217"/>
      <c r="B22" s="217"/>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row>
    <row r="23" spans="1:39" ht="15" customHeight="1" x14ac:dyDescent="0.15">
      <c r="A23" s="217"/>
      <c r="B23" s="1963" t="s">
        <v>442</v>
      </c>
      <c r="C23" s="1963"/>
      <c r="D23" s="1963"/>
      <c r="E23" s="1963"/>
      <c r="F23" s="1963"/>
      <c r="G23" s="1963"/>
      <c r="H23" s="1963"/>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row>
    <row r="24" spans="1:39" ht="15" customHeight="1" x14ac:dyDescent="0.15">
      <c r="A24" s="217"/>
      <c r="B24" s="1965">
        <f>+基本情報!E7</f>
        <v>0</v>
      </c>
      <c r="C24" s="1965"/>
      <c r="D24" s="1965"/>
      <c r="E24" s="1965"/>
      <c r="F24" s="1965"/>
      <c r="G24" s="1965"/>
      <c r="H24" s="1965"/>
      <c r="I24" s="1965"/>
      <c r="J24" s="1965"/>
      <c r="K24" s="1965"/>
      <c r="L24" s="1965"/>
      <c r="M24" s="1965"/>
      <c r="N24" s="1965"/>
      <c r="O24" s="1965"/>
      <c r="P24" s="1965"/>
      <c r="Q24" s="1965"/>
      <c r="R24" s="1966" t="s">
        <v>137</v>
      </c>
      <c r="S24" s="217"/>
      <c r="T24" s="217"/>
      <c r="U24" s="217"/>
      <c r="V24" s="217"/>
      <c r="W24" s="217"/>
      <c r="X24" s="217"/>
      <c r="Y24" s="217"/>
      <c r="Z24" s="217"/>
      <c r="AA24" s="217"/>
      <c r="AB24" s="217"/>
      <c r="AC24" s="217"/>
      <c r="AD24" s="217"/>
      <c r="AE24" s="217"/>
      <c r="AF24" s="217"/>
      <c r="AG24" s="217"/>
      <c r="AH24" s="217"/>
      <c r="AI24" s="217"/>
      <c r="AJ24" s="217"/>
      <c r="AK24" s="217"/>
      <c r="AL24" s="217"/>
      <c r="AM24" s="217"/>
    </row>
    <row r="25" spans="1:39" ht="15" customHeight="1" x14ac:dyDescent="0.15">
      <c r="A25" s="217"/>
      <c r="B25" s="1965"/>
      <c r="C25" s="1965"/>
      <c r="D25" s="1965"/>
      <c r="E25" s="1965"/>
      <c r="F25" s="1965"/>
      <c r="G25" s="1965"/>
      <c r="H25" s="1965"/>
      <c r="I25" s="1965"/>
      <c r="J25" s="1965"/>
      <c r="K25" s="1965"/>
      <c r="L25" s="1965"/>
      <c r="M25" s="1965"/>
      <c r="N25" s="1965"/>
      <c r="O25" s="1965"/>
      <c r="P25" s="1965"/>
      <c r="Q25" s="1965"/>
      <c r="R25" s="1967"/>
      <c r="S25" s="217"/>
      <c r="T25" s="217"/>
      <c r="U25" s="217"/>
      <c r="V25" s="217"/>
      <c r="W25" s="217"/>
      <c r="X25" s="217"/>
      <c r="Y25" s="217"/>
      <c r="Z25" s="217"/>
      <c r="AA25" s="217"/>
      <c r="AB25" s="217"/>
      <c r="AC25" s="217"/>
      <c r="AD25" s="217"/>
      <c r="AE25" s="217"/>
      <c r="AF25" s="217"/>
      <c r="AG25" s="217"/>
      <c r="AH25" s="217"/>
      <c r="AI25" s="217"/>
      <c r="AJ25" s="217"/>
      <c r="AK25" s="217"/>
      <c r="AL25" s="217"/>
      <c r="AM25" s="217"/>
    </row>
    <row r="26" spans="1:39" ht="15" customHeight="1" x14ac:dyDescent="0.15">
      <c r="A26" s="217"/>
      <c r="B26" s="1965"/>
      <c r="C26" s="1965"/>
      <c r="D26" s="1965"/>
      <c r="E26" s="1965"/>
      <c r="F26" s="1965"/>
      <c r="G26" s="1965"/>
      <c r="H26" s="1965"/>
      <c r="I26" s="1965"/>
      <c r="J26" s="1965"/>
      <c r="K26" s="1965"/>
      <c r="L26" s="1965"/>
      <c r="M26" s="1965"/>
      <c r="N26" s="1965"/>
      <c r="O26" s="1965"/>
      <c r="P26" s="1965"/>
      <c r="Q26" s="1965"/>
      <c r="R26" s="1967"/>
      <c r="S26" s="217"/>
      <c r="T26" s="217"/>
      <c r="U26" s="217"/>
      <c r="V26" s="217"/>
      <c r="W26" s="217"/>
      <c r="X26" s="217"/>
      <c r="Y26" s="217"/>
      <c r="Z26" s="217"/>
      <c r="AA26" s="217"/>
      <c r="AB26" s="217"/>
      <c r="AC26" s="217"/>
      <c r="AD26" s="217"/>
      <c r="AE26" s="217"/>
      <c r="AF26" s="217"/>
      <c r="AG26" s="217"/>
      <c r="AH26" s="217"/>
      <c r="AI26" s="217"/>
      <c r="AJ26" s="217"/>
      <c r="AK26" s="217"/>
      <c r="AL26" s="217"/>
      <c r="AM26" s="217"/>
    </row>
    <row r="27" spans="1:39" ht="12.95" customHeight="1" x14ac:dyDescent="0.15">
      <c r="A27" s="258"/>
      <c r="B27" s="258"/>
      <c r="C27" s="258"/>
      <c r="D27" s="258"/>
      <c r="E27" s="258"/>
      <c r="F27" s="258"/>
      <c r="G27" s="258"/>
      <c r="H27" s="258"/>
      <c r="I27" s="258"/>
      <c r="J27" s="258"/>
      <c r="K27" s="258"/>
      <c r="L27" s="258"/>
      <c r="M27" s="258"/>
      <c r="N27" s="217"/>
      <c r="O27" s="217"/>
      <c r="P27" s="217"/>
      <c r="Q27" s="217"/>
      <c r="R27" s="217"/>
      <c r="S27" s="217"/>
      <c r="T27" s="217"/>
      <c r="U27" s="217"/>
      <c r="V27" s="217"/>
      <c r="W27" s="217"/>
      <c r="X27" s="217"/>
      <c r="Y27" s="217"/>
      <c r="Z27" s="217"/>
      <c r="AA27" s="217"/>
      <c r="AB27" s="217"/>
      <c r="AC27" s="217"/>
      <c r="AD27" s="217"/>
      <c r="AE27" s="217"/>
      <c r="AF27" s="217"/>
      <c r="AG27" s="217"/>
      <c r="AH27" s="217"/>
      <c r="AI27" s="217"/>
      <c r="AJ27" s="217"/>
      <c r="AK27" s="217"/>
      <c r="AL27" s="217"/>
      <c r="AM27" s="217"/>
    </row>
    <row r="28" spans="1:39" ht="12.95" customHeight="1" x14ac:dyDescent="0.15">
      <c r="A28" s="217"/>
      <c r="B28" s="217"/>
      <c r="C28" s="259" t="s">
        <v>525</v>
      </c>
      <c r="D28" s="217"/>
      <c r="E28" s="217"/>
      <c r="F28" s="217"/>
      <c r="G28" s="217"/>
      <c r="H28" s="217"/>
      <c r="I28" s="217"/>
      <c r="J28" s="217"/>
      <c r="K28" s="217"/>
      <c r="L28" s="217"/>
      <c r="M28" s="217"/>
      <c r="N28" s="217"/>
      <c r="O28" s="217"/>
      <c r="P28" s="217"/>
      <c r="Q28" s="217"/>
      <c r="R28" s="217"/>
      <c r="S28" s="217"/>
      <c r="T28" s="217"/>
      <c r="U28" s="217"/>
      <c r="V28" s="217"/>
      <c r="W28" s="217"/>
      <c r="X28" s="217"/>
      <c r="Y28" s="217"/>
      <c r="Z28" s="217"/>
      <c r="AA28" s="217"/>
      <c r="AB28" s="217"/>
      <c r="AC28" s="217"/>
      <c r="AD28" s="217"/>
      <c r="AE28" s="217"/>
      <c r="AF28" s="217"/>
      <c r="AG28" s="217"/>
      <c r="AH28" s="217"/>
      <c r="AI28" s="217"/>
      <c r="AJ28" s="217"/>
      <c r="AK28" s="217"/>
      <c r="AL28" s="217"/>
      <c r="AM28" s="217"/>
    </row>
    <row r="29" spans="1:39" ht="12.95" customHeight="1" x14ac:dyDescent="0.15">
      <c r="A29" s="217"/>
      <c r="B29" s="217"/>
      <c r="C29" s="217"/>
      <c r="D29" s="217"/>
      <c r="E29" s="217"/>
      <c r="F29" s="217"/>
      <c r="G29" s="217"/>
      <c r="H29" s="217"/>
      <c r="I29" s="217"/>
      <c r="J29" s="217"/>
      <c r="K29" s="217"/>
      <c r="L29" s="217"/>
      <c r="M29" s="217"/>
      <c r="N29" s="217"/>
      <c r="O29" s="217"/>
      <c r="P29" s="217"/>
      <c r="Q29" s="217"/>
      <c r="R29" s="217"/>
      <c r="S29" s="217"/>
      <c r="T29" s="217"/>
      <c r="U29" s="217"/>
      <c r="V29" s="217"/>
      <c r="W29" s="217"/>
      <c r="X29" s="217"/>
      <c r="Y29" s="217"/>
      <c r="Z29" s="217"/>
      <c r="AA29" s="217"/>
      <c r="AB29" s="217"/>
      <c r="AC29" s="217"/>
      <c r="AD29" s="217"/>
      <c r="AE29" s="217"/>
      <c r="AF29" s="217"/>
      <c r="AG29" s="217"/>
      <c r="AH29" s="217"/>
      <c r="AI29" s="217"/>
      <c r="AJ29" s="217"/>
      <c r="AK29" s="217"/>
      <c r="AL29" s="217"/>
      <c r="AM29" s="217"/>
    </row>
    <row r="30" spans="1:39" ht="15" customHeight="1" x14ac:dyDescent="0.15">
      <c r="A30" s="217"/>
      <c r="B30" s="217"/>
      <c r="C30" s="217"/>
      <c r="D30" s="217"/>
      <c r="E30" s="217"/>
      <c r="F30" s="217"/>
      <c r="G30" s="217"/>
      <c r="H30" s="217"/>
      <c r="I30" s="217"/>
      <c r="J30" s="217"/>
      <c r="K30" s="217"/>
      <c r="L30" s="217"/>
      <c r="M30" s="217"/>
      <c r="N30" s="217"/>
      <c r="O30" s="217"/>
      <c r="P30" s="1972" t="s">
        <v>122</v>
      </c>
      <c r="Q30" s="1972"/>
      <c r="R30" s="1846"/>
      <c r="S30" s="1846"/>
      <c r="T30" s="217" t="s">
        <v>1</v>
      </c>
      <c r="U30" s="1846"/>
      <c r="V30" s="1846"/>
      <c r="W30" s="217" t="s">
        <v>27</v>
      </c>
      <c r="X30" s="1846"/>
      <c r="Y30" s="1846"/>
      <c r="Z30" s="217" t="s">
        <v>9</v>
      </c>
      <c r="AA30" s="217"/>
      <c r="AB30" s="217"/>
      <c r="AC30" s="217"/>
      <c r="AD30" s="217"/>
      <c r="AE30" s="217"/>
      <c r="AF30" s="217"/>
      <c r="AG30" s="217"/>
      <c r="AH30" s="217"/>
      <c r="AI30" s="217"/>
      <c r="AJ30" s="217"/>
      <c r="AK30" s="217"/>
      <c r="AL30" s="217"/>
      <c r="AM30" s="217"/>
    </row>
    <row r="31" spans="1:39" ht="15" customHeight="1" x14ac:dyDescent="0.15">
      <c r="A31" s="217"/>
      <c r="B31" s="217"/>
      <c r="C31" s="217"/>
      <c r="D31" s="217"/>
      <c r="E31" s="217"/>
      <c r="F31" s="217"/>
      <c r="G31" s="217"/>
      <c r="H31" s="217"/>
      <c r="I31" s="217"/>
      <c r="J31" s="217"/>
      <c r="K31" s="217"/>
      <c r="L31" s="217"/>
      <c r="M31" s="217"/>
      <c r="N31" s="217"/>
      <c r="O31" s="217"/>
      <c r="P31" s="217"/>
      <c r="Q31" s="217"/>
      <c r="R31" s="217"/>
      <c r="S31" s="217"/>
      <c r="T31" s="217"/>
      <c r="U31" s="217"/>
      <c r="V31" s="217"/>
      <c r="W31" s="217"/>
      <c r="X31" s="217"/>
      <c r="Y31" s="217"/>
      <c r="Z31" s="217"/>
      <c r="AA31" s="217"/>
      <c r="AB31" s="217"/>
      <c r="AC31" s="217"/>
      <c r="AD31" s="217"/>
      <c r="AE31" s="217"/>
      <c r="AF31" s="217"/>
      <c r="AG31" s="217"/>
      <c r="AH31" s="217"/>
      <c r="AI31" s="217"/>
      <c r="AJ31" s="217"/>
      <c r="AK31" s="217"/>
      <c r="AL31" s="217"/>
      <c r="AM31" s="217"/>
    </row>
    <row r="32" spans="1:39" ht="15" customHeight="1" x14ac:dyDescent="0.15">
      <c r="A32" s="217"/>
      <c r="B32" s="217"/>
      <c r="C32" s="217"/>
      <c r="D32" s="217"/>
      <c r="E32" s="217"/>
      <c r="F32" s="217"/>
      <c r="G32" s="217"/>
      <c r="H32" s="217"/>
      <c r="I32" s="217"/>
      <c r="J32" s="217"/>
      <c r="K32" s="217"/>
      <c r="L32" s="217"/>
      <c r="M32" s="217"/>
      <c r="N32" s="217"/>
      <c r="O32" s="217"/>
      <c r="P32" s="217"/>
      <c r="Q32" s="217"/>
      <c r="R32" s="217"/>
      <c r="S32" s="217"/>
      <c r="T32" s="217"/>
      <c r="U32" s="1963" t="s">
        <v>302</v>
      </c>
      <c r="V32" s="1963"/>
      <c r="W32" s="1963"/>
      <c r="X32" s="1963"/>
      <c r="Y32" s="1963"/>
      <c r="Z32" s="1963"/>
      <c r="AA32" s="1963"/>
      <c r="AB32" s="217"/>
      <c r="AC32" s="217"/>
      <c r="AD32" s="217"/>
      <c r="AE32" s="217"/>
      <c r="AF32" s="217"/>
      <c r="AG32" s="217"/>
      <c r="AH32" s="217"/>
      <c r="AI32" s="217"/>
      <c r="AJ32" s="217"/>
      <c r="AK32" s="217"/>
      <c r="AL32" s="217"/>
      <c r="AM32" s="217"/>
    </row>
    <row r="33" spans="1:39" ht="15" customHeight="1" x14ac:dyDescent="0.15">
      <c r="A33" s="217"/>
      <c r="B33" s="217"/>
      <c r="C33" s="217"/>
      <c r="D33" s="217"/>
      <c r="E33" s="217"/>
      <c r="F33" s="217"/>
      <c r="G33" s="217"/>
      <c r="H33" s="217"/>
      <c r="I33" s="217"/>
      <c r="J33" s="217"/>
      <c r="K33" s="217"/>
      <c r="L33" s="217"/>
      <c r="M33" s="217"/>
      <c r="N33" s="217"/>
      <c r="O33" s="217"/>
      <c r="P33" s="217"/>
      <c r="Q33" s="217"/>
      <c r="R33" s="217"/>
      <c r="S33" s="217"/>
      <c r="T33" s="217"/>
      <c r="U33" s="1907"/>
      <c r="V33" s="1907"/>
      <c r="W33" s="1907"/>
      <c r="X33" s="1907"/>
      <c r="Y33" s="1907"/>
      <c r="Z33" s="1907"/>
      <c r="AA33" s="1907"/>
      <c r="AB33" s="1907"/>
      <c r="AC33" s="1907"/>
      <c r="AD33" s="1907"/>
      <c r="AE33" s="1907"/>
      <c r="AF33" s="1907"/>
      <c r="AG33" s="1907"/>
      <c r="AH33" s="1907"/>
      <c r="AI33" s="1907"/>
      <c r="AJ33" s="217"/>
      <c r="AK33" s="217"/>
      <c r="AL33" s="217"/>
      <c r="AM33" s="217"/>
    </row>
    <row r="34" spans="1:39" ht="15" customHeight="1" x14ac:dyDescent="0.15">
      <c r="A34" s="217"/>
      <c r="B34" s="217"/>
      <c r="C34" s="217"/>
      <c r="D34" s="217"/>
      <c r="E34" s="217"/>
      <c r="F34" s="217"/>
      <c r="G34" s="217"/>
      <c r="H34" s="217"/>
      <c r="I34" s="217"/>
      <c r="J34" s="217"/>
      <c r="K34" s="217"/>
      <c r="L34" s="217"/>
      <c r="M34" s="217"/>
      <c r="N34" s="217"/>
      <c r="O34" s="217"/>
      <c r="P34" s="217"/>
      <c r="Q34" s="217"/>
      <c r="R34" s="217"/>
      <c r="S34" s="217"/>
      <c r="T34" s="217"/>
      <c r="U34" s="1907"/>
      <c r="V34" s="1907"/>
      <c r="W34" s="1907"/>
      <c r="X34" s="1907"/>
      <c r="Y34" s="1907"/>
      <c r="Z34" s="1907"/>
      <c r="AA34" s="1907"/>
      <c r="AB34" s="1907"/>
      <c r="AC34" s="1907"/>
      <c r="AD34" s="1907"/>
      <c r="AE34" s="1907"/>
      <c r="AF34" s="1907"/>
      <c r="AG34" s="1907"/>
      <c r="AH34" s="1907"/>
      <c r="AI34" s="1907"/>
      <c r="AJ34" s="217"/>
      <c r="AK34" s="217"/>
      <c r="AL34" s="217"/>
      <c r="AM34" s="217"/>
    </row>
    <row r="35" spans="1:39" ht="15" customHeight="1" x14ac:dyDescent="0.15">
      <c r="A35" s="217"/>
      <c r="B35" s="217"/>
      <c r="C35" s="217"/>
      <c r="D35" s="217"/>
      <c r="E35" s="217"/>
      <c r="F35" s="217"/>
      <c r="G35" s="217"/>
      <c r="H35" s="217"/>
      <c r="I35" s="217"/>
      <c r="J35" s="217"/>
      <c r="K35" s="217"/>
      <c r="L35" s="217"/>
      <c r="M35" s="217"/>
      <c r="N35" s="217"/>
      <c r="O35" s="217"/>
      <c r="P35" s="217"/>
      <c r="Q35" s="217"/>
      <c r="R35" s="217"/>
      <c r="S35" s="217"/>
      <c r="T35" s="217"/>
      <c r="U35" s="1907"/>
      <c r="V35" s="1907"/>
      <c r="W35" s="1907"/>
      <c r="X35" s="1907"/>
      <c r="Y35" s="1907"/>
      <c r="Z35" s="1907"/>
      <c r="AA35" s="1907"/>
      <c r="AB35" s="1907"/>
      <c r="AC35" s="1907"/>
      <c r="AD35" s="1907"/>
      <c r="AE35" s="1907"/>
      <c r="AF35" s="1907"/>
      <c r="AG35" s="1907"/>
      <c r="AH35" s="1907"/>
      <c r="AI35" s="1907"/>
      <c r="AJ35" s="217"/>
      <c r="AK35" s="217"/>
      <c r="AL35" s="217"/>
      <c r="AM35" s="217"/>
    </row>
    <row r="36" spans="1:39" ht="15" customHeight="1" x14ac:dyDescent="0.15">
      <c r="A36" s="217"/>
      <c r="B36" s="217"/>
      <c r="C36" s="217"/>
      <c r="D36" s="217"/>
      <c r="E36" s="217"/>
      <c r="F36" s="217"/>
      <c r="G36" s="217"/>
      <c r="H36" s="217"/>
      <c r="I36" s="217"/>
      <c r="J36" s="217"/>
      <c r="K36" s="217"/>
      <c r="L36" s="217"/>
      <c r="M36" s="217"/>
      <c r="N36" s="217"/>
      <c r="O36" s="217"/>
      <c r="P36" s="217"/>
      <c r="Q36" s="217"/>
      <c r="R36" s="217"/>
      <c r="S36" s="217"/>
      <c r="T36" s="217"/>
      <c r="U36" s="217"/>
      <c r="V36" s="217"/>
      <c r="W36" s="217"/>
      <c r="X36" s="217"/>
      <c r="Y36" s="217"/>
      <c r="Z36" s="217"/>
      <c r="AA36" s="217"/>
      <c r="AB36" s="217"/>
      <c r="AC36" s="217"/>
      <c r="AD36" s="217"/>
      <c r="AE36" s="217"/>
      <c r="AF36" s="217"/>
      <c r="AG36" s="217"/>
      <c r="AH36" s="217"/>
      <c r="AI36" s="217"/>
      <c r="AJ36" s="217"/>
      <c r="AK36" s="217"/>
      <c r="AL36" s="217"/>
      <c r="AM36" s="217"/>
    </row>
    <row r="37" spans="1:39" ht="15" customHeight="1" x14ac:dyDescent="0.15">
      <c r="A37" s="217"/>
      <c r="B37" s="217"/>
      <c r="C37" s="217"/>
      <c r="D37" s="217"/>
      <c r="E37" s="217"/>
      <c r="F37" s="217"/>
      <c r="G37" s="217"/>
      <c r="H37" s="217"/>
      <c r="I37" s="217"/>
      <c r="J37" s="217"/>
      <c r="K37" s="217"/>
      <c r="L37" s="217"/>
      <c r="M37" s="217"/>
      <c r="N37" s="217"/>
      <c r="O37" s="217"/>
      <c r="P37" s="217"/>
      <c r="Q37" s="217"/>
      <c r="R37" s="217"/>
      <c r="S37" s="217"/>
      <c r="T37" s="217"/>
      <c r="U37" s="217"/>
      <c r="V37" s="217"/>
      <c r="W37" s="217"/>
      <c r="X37" s="217"/>
      <c r="Y37" s="217"/>
      <c r="Z37" s="217"/>
      <c r="AA37" s="217"/>
      <c r="AB37" s="217"/>
      <c r="AC37" s="217"/>
      <c r="AD37" s="217"/>
      <c r="AE37" s="217"/>
      <c r="AF37" s="217"/>
      <c r="AG37" s="217"/>
      <c r="AH37" s="217"/>
      <c r="AI37" s="217"/>
      <c r="AJ37" s="217"/>
      <c r="AK37" s="217"/>
      <c r="AL37" s="217"/>
      <c r="AM37" s="217"/>
    </row>
    <row r="38" spans="1:39" ht="15" customHeight="1" x14ac:dyDescent="0.15">
      <c r="A38" s="217"/>
      <c r="B38" s="217"/>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17"/>
      <c r="AE38" s="217"/>
      <c r="AF38" s="217"/>
      <c r="AG38" s="217"/>
      <c r="AH38" s="217"/>
      <c r="AI38" s="217"/>
      <c r="AJ38" s="217"/>
      <c r="AK38" s="217"/>
      <c r="AL38" s="217"/>
      <c r="AM38" s="217"/>
    </row>
  </sheetData>
  <mergeCells count="126">
    <mergeCell ref="U32:AA32"/>
    <mergeCell ref="K3:AC4"/>
    <mergeCell ref="B24:Q26"/>
    <mergeCell ref="R24:R26"/>
    <mergeCell ref="U33:AI35"/>
    <mergeCell ref="A21:E21"/>
    <mergeCell ref="F21:I21"/>
    <mergeCell ref="J21:O21"/>
    <mergeCell ref="P21:AB21"/>
    <mergeCell ref="AC21:AF21"/>
    <mergeCell ref="AG21:AL21"/>
    <mergeCell ref="B23:H23"/>
    <mergeCell ref="P30:Q30"/>
    <mergeCell ref="R30:S30"/>
    <mergeCell ref="U30:V30"/>
    <mergeCell ref="X30:Y30"/>
    <mergeCell ref="A19:C19"/>
    <mergeCell ref="D19:E19"/>
    <mergeCell ref="F19:I19"/>
    <mergeCell ref="J19:O19"/>
    <mergeCell ref="P19:U19"/>
    <mergeCell ref="W19:AB19"/>
    <mergeCell ref="AC19:AF19"/>
    <mergeCell ref="AG19:AL19"/>
    <mergeCell ref="A20:C20"/>
    <mergeCell ref="D20:E20"/>
    <mergeCell ref="F20:I20"/>
    <mergeCell ref="J20:O20"/>
    <mergeCell ref="P20:U20"/>
    <mergeCell ref="W20:AB20"/>
    <mergeCell ref="AC20:AF20"/>
    <mergeCell ref="AG20:AL20"/>
    <mergeCell ref="A17:C17"/>
    <mergeCell ref="D17:E17"/>
    <mergeCell ref="F17:I17"/>
    <mergeCell ref="J17:O17"/>
    <mergeCell ref="P17:U17"/>
    <mergeCell ref="W17:AB17"/>
    <mergeCell ref="AC17:AF17"/>
    <mergeCell ref="AG17:AL17"/>
    <mergeCell ref="A18:C18"/>
    <mergeCell ref="D18:E18"/>
    <mergeCell ref="F18:I18"/>
    <mergeCell ref="J18:O18"/>
    <mergeCell ref="P18:U18"/>
    <mergeCell ref="W18:AB18"/>
    <mergeCell ref="AC18:AF18"/>
    <mergeCell ref="AG18:AL18"/>
    <mergeCell ref="A15:C15"/>
    <mergeCell ref="D15:E15"/>
    <mergeCell ref="F15:I15"/>
    <mergeCell ref="J15:O15"/>
    <mergeCell ref="P15:U15"/>
    <mergeCell ref="W15:AB15"/>
    <mergeCell ref="AC15:AF15"/>
    <mergeCell ref="AG15:AL15"/>
    <mergeCell ref="A16:C16"/>
    <mergeCell ref="D16:E16"/>
    <mergeCell ref="F16:I16"/>
    <mergeCell ref="J16:O16"/>
    <mergeCell ref="P16:U16"/>
    <mergeCell ref="W16:AB16"/>
    <mergeCell ref="AC16:AF16"/>
    <mergeCell ref="AG16:AL16"/>
    <mergeCell ref="A13:C13"/>
    <mergeCell ref="D13:E13"/>
    <mergeCell ref="F13:I13"/>
    <mergeCell ref="J13:O13"/>
    <mergeCell ref="P13:U13"/>
    <mergeCell ref="W13:AB13"/>
    <mergeCell ref="AC13:AF13"/>
    <mergeCell ref="AG13:AL13"/>
    <mergeCell ref="A14:C14"/>
    <mergeCell ref="D14:E14"/>
    <mergeCell ref="F14:I14"/>
    <mergeCell ref="J14:O14"/>
    <mergeCell ref="P14:U14"/>
    <mergeCell ref="W14:AB14"/>
    <mergeCell ref="AC14:AF14"/>
    <mergeCell ref="AG14:AL14"/>
    <mergeCell ref="A11:C11"/>
    <mergeCell ref="D11:E11"/>
    <mergeCell ref="F11:I11"/>
    <mergeCell ref="J11:O11"/>
    <mergeCell ref="P11:U11"/>
    <mergeCell ref="W11:AB11"/>
    <mergeCell ref="AC11:AF11"/>
    <mergeCell ref="AG11:AL11"/>
    <mergeCell ref="A12:C12"/>
    <mergeCell ref="D12:E12"/>
    <mergeCell ref="F12:I12"/>
    <mergeCell ref="J12:O12"/>
    <mergeCell ref="P12:U12"/>
    <mergeCell ref="W12:AB12"/>
    <mergeCell ref="AC12:AF12"/>
    <mergeCell ref="AG12:AL12"/>
    <mergeCell ref="A9:C9"/>
    <mergeCell ref="D9:E9"/>
    <mergeCell ref="F9:I9"/>
    <mergeCell ref="J9:O9"/>
    <mergeCell ref="P9:U9"/>
    <mergeCell ref="W9:AB9"/>
    <mergeCell ref="AC9:AF9"/>
    <mergeCell ref="AG9:AL9"/>
    <mergeCell ref="A10:C10"/>
    <mergeCell ref="D10:E10"/>
    <mergeCell ref="F10:I10"/>
    <mergeCell ref="J10:O10"/>
    <mergeCell ref="P10:U10"/>
    <mergeCell ref="W10:AB10"/>
    <mergeCell ref="AC10:AF10"/>
    <mergeCell ref="AG10:AL10"/>
    <mergeCell ref="A7:E7"/>
    <mergeCell ref="F7:I7"/>
    <mergeCell ref="J7:O7"/>
    <mergeCell ref="P7:AB7"/>
    <mergeCell ref="AC7:AF7"/>
    <mergeCell ref="AG7:AL7"/>
    <mergeCell ref="A8:C8"/>
    <mergeCell ref="D8:E8"/>
    <mergeCell ref="F8:I8"/>
    <mergeCell ref="J8:O8"/>
    <mergeCell ref="P8:U8"/>
    <mergeCell ref="W8:AB8"/>
    <mergeCell ref="AC8:AF8"/>
    <mergeCell ref="AG8:AL8"/>
  </mergeCells>
  <phoneticPr fontId="3"/>
  <pageMargins left="0.70866141732283472" right="0" top="0.39370078740157483" bottom="0.19685039370078741" header="0.51181102362204722" footer="0.51181102362204722"/>
  <pageSetup paperSize="9"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Z42"/>
  <sheetViews>
    <sheetView view="pageBreakPreview" topLeftCell="A28" zoomScaleSheetLayoutView="100" workbookViewId="0">
      <selection activeCell="C9" sqref="C9:F9"/>
    </sheetView>
  </sheetViews>
  <sheetFormatPr defaultColWidth="1.875" defaultRowHeight="15" customHeight="1" x14ac:dyDescent="0.15"/>
  <cols>
    <col min="1" max="2" width="1.625" style="1" customWidth="1"/>
    <col min="3" max="9" width="1.875" style="1"/>
    <col min="10" max="10" width="1.625" style="1" customWidth="1"/>
    <col min="11" max="47" width="1.875" style="1"/>
    <col min="48" max="48" width="1.625" style="1" customWidth="1"/>
    <col min="49" max="16384" width="1.875" style="1"/>
  </cols>
  <sheetData>
    <row r="1" spans="1:52" ht="15" customHeight="1" x14ac:dyDescent="0.15">
      <c r="A1" s="217"/>
      <c r="B1" s="217"/>
      <c r="C1" s="217"/>
      <c r="D1" s="217"/>
      <c r="E1" s="217"/>
      <c r="F1" s="217"/>
      <c r="G1" s="217"/>
      <c r="H1" s="217"/>
      <c r="I1" s="217"/>
      <c r="J1" s="217"/>
      <c r="K1" s="217"/>
      <c r="L1" s="217"/>
      <c r="M1" s="217"/>
      <c r="N1" s="1706" t="s">
        <v>526</v>
      </c>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217"/>
      <c r="AQ1" s="217"/>
      <c r="AR1" s="217"/>
      <c r="AS1" s="217"/>
      <c r="AT1" s="217"/>
      <c r="AU1" s="217"/>
      <c r="AV1" s="217"/>
      <c r="AW1" s="217"/>
      <c r="AX1" s="217"/>
      <c r="AY1" s="217"/>
      <c r="AZ1" s="217"/>
    </row>
    <row r="2" spans="1:52" ht="15" customHeight="1" x14ac:dyDescent="0.15">
      <c r="A2" s="217"/>
      <c r="B2" s="217"/>
      <c r="C2" s="217"/>
      <c r="D2" s="217"/>
      <c r="E2" s="217"/>
      <c r="F2" s="217"/>
      <c r="G2" s="217"/>
      <c r="H2" s="217"/>
      <c r="I2" s="217"/>
      <c r="J2" s="217"/>
      <c r="K2" s="217"/>
      <c r="L2" s="217"/>
      <c r="M2" s="217"/>
      <c r="N2" s="1706"/>
      <c r="O2" s="1706"/>
      <c r="P2" s="1706"/>
      <c r="Q2" s="1706"/>
      <c r="R2" s="1706"/>
      <c r="S2" s="1706"/>
      <c r="T2" s="1706"/>
      <c r="U2" s="1706"/>
      <c r="V2" s="1706"/>
      <c r="W2" s="1706"/>
      <c r="X2" s="1706"/>
      <c r="Y2" s="1706"/>
      <c r="Z2" s="1706"/>
      <c r="AA2" s="1706"/>
      <c r="AB2" s="1706"/>
      <c r="AC2" s="1706"/>
      <c r="AD2" s="1706"/>
      <c r="AE2" s="1706"/>
      <c r="AF2" s="1706"/>
      <c r="AG2" s="1706"/>
      <c r="AH2" s="1706"/>
      <c r="AI2" s="1706"/>
      <c r="AJ2" s="1706"/>
      <c r="AK2" s="1706"/>
      <c r="AL2" s="1706"/>
      <c r="AM2" s="1706"/>
      <c r="AN2" s="1706"/>
      <c r="AO2" s="1706"/>
      <c r="AP2" s="217"/>
      <c r="AQ2" s="217"/>
      <c r="AR2" s="217"/>
      <c r="AS2" s="217"/>
      <c r="AT2" s="217"/>
      <c r="AU2" s="217"/>
      <c r="AV2" s="217"/>
      <c r="AW2" s="217"/>
      <c r="AX2" s="217"/>
      <c r="AY2" s="217"/>
      <c r="AZ2" s="217"/>
    </row>
    <row r="3" spans="1:52" ht="15" customHeight="1" x14ac:dyDescent="0.15">
      <c r="A3" s="1973" t="s">
        <v>122</v>
      </c>
      <c r="B3" s="1973"/>
      <c r="C3" s="1973"/>
      <c r="D3" s="1974"/>
      <c r="E3" s="1974"/>
      <c r="F3" s="1704" t="s">
        <v>1</v>
      </c>
      <c r="G3" s="1704"/>
      <c r="H3" s="1974"/>
      <c r="I3" s="1974"/>
      <c r="J3" s="1704" t="s">
        <v>16</v>
      </c>
      <c r="K3" s="1704"/>
      <c r="L3" s="1704"/>
      <c r="M3" s="217"/>
      <c r="N3" s="217"/>
      <c r="O3" s="217"/>
      <c r="P3" s="217"/>
      <c r="Q3" s="217"/>
      <c r="R3" s="217"/>
      <c r="S3" s="217"/>
      <c r="T3" s="217"/>
      <c r="U3" s="217"/>
      <c r="V3" s="42"/>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row>
    <row r="4" spans="1:52" ht="24.95" customHeight="1" x14ac:dyDescent="0.15">
      <c r="A4" s="1546" t="s">
        <v>446</v>
      </c>
      <c r="B4" s="1548"/>
      <c r="C4" s="1851" t="s">
        <v>13</v>
      </c>
      <c r="D4" s="1853"/>
      <c r="E4" s="1853"/>
      <c r="F4" s="1853"/>
      <c r="G4" s="1975">
        <v>1</v>
      </c>
      <c r="H4" s="1976"/>
      <c r="I4" s="1977">
        <f ca="1">IFERROR(VLOOKUP(G4,INDIRECT("機械一覧"),2,FALSE),"")</f>
        <v>0</v>
      </c>
      <c r="J4" s="1978"/>
      <c r="K4" s="1978"/>
      <c r="L4" s="1978"/>
      <c r="M4" s="1978"/>
      <c r="N4" s="1978"/>
      <c r="O4" s="1978"/>
      <c r="P4" s="1978"/>
      <c r="Q4" s="1978"/>
      <c r="R4" s="1978"/>
      <c r="S4" s="1979"/>
      <c r="T4" s="1980" t="s">
        <v>527</v>
      </c>
      <c r="U4" s="1981"/>
      <c r="V4" s="1981"/>
      <c r="W4" s="1981"/>
      <c r="X4" s="1982">
        <f ca="1">IFERROR(VLOOKUP(G4,INDIRECT("機械一覧"),5,FALSE),"")</f>
        <v>0</v>
      </c>
      <c r="Y4" s="1977"/>
      <c r="Z4" s="1977"/>
      <c r="AA4" s="1977"/>
      <c r="AB4" s="1977"/>
      <c r="AC4" s="1977"/>
      <c r="AD4" s="1977"/>
      <c r="AE4" s="1977"/>
      <c r="AF4" s="1977"/>
      <c r="AG4" s="1983"/>
      <c r="AH4" s="1857" t="s">
        <v>530</v>
      </c>
      <c r="AI4" s="1858"/>
      <c r="AJ4" s="1852"/>
      <c r="AK4" s="1984">
        <f ca="1">IFERROR(VLOOKUP(G4,INDIRECT("機械一覧"),3,FALSE),"")</f>
        <v>0</v>
      </c>
      <c r="AL4" s="1985"/>
      <c r="AM4" s="1985"/>
      <c r="AN4" s="1985"/>
      <c r="AO4" s="1985"/>
      <c r="AP4" s="1985"/>
      <c r="AQ4" s="1985"/>
      <c r="AR4" s="1986"/>
      <c r="AS4" s="1987" t="s">
        <v>531</v>
      </c>
      <c r="AT4" s="1988"/>
      <c r="AU4" s="1989"/>
      <c r="AV4" s="1990"/>
      <c r="AW4" s="1990"/>
      <c r="AX4" s="1990"/>
      <c r="AY4" s="1991" t="s">
        <v>532</v>
      </c>
      <c r="AZ4" s="1992"/>
    </row>
    <row r="5" spans="1:52" ht="15" customHeight="1" x14ac:dyDescent="0.15">
      <c r="A5" s="1549"/>
      <c r="B5" s="1550"/>
      <c r="C5" s="1850" t="s">
        <v>533</v>
      </c>
      <c r="D5" s="1850"/>
      <c r="E5" s="1850"/>
      <c r="F5" s="1850"/>
      <c r="G5" s="1850"/>
      <c r="H5" s="1850"/>
      <c r="I5" s="1850"/>
      <c r="J5" s="1850"/>
      <c r="K5" s="1850"/>
      <c r="L5" s="1850"/>
      <c r="M5" s="1850"/>
      <c r="N5" s="1850"/>
      <c r="O5" s="1850" t="s">
        <v>535</v>
      </c>
      <c r="P5" s="1850"/>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t="s">
        <v>223</v>
      </c>
      <c r="AP5" s="1850"/>
      <c r="AQ5" s="1850"/>
      <c r="AR5" s="1850"/>
      <c r="AS5" s="1850"/>
      <c r="AT5" s="1850"/>
      <c r="AU5" s="1850"/>
      <c r="AV5" s="1850"/>
      <c r="AW5" s="1850"/>
      <c r="AX5" s="1850"/>
      <c r="AY5" s="1850"/>
      <c r="AZ5" s="1850"/>
    </row>
    <row r="6" spans="1:52" ht="15" customHeight="1" x14ac:dyDescent="0.15">
      <c r="A6" s="1549"/>
      <c r="B6" s="1550"/>
      <c r="C6" s="2064" t="s">
        <v>8</v>
      </c>
      <c r="D6" s="2065"/>
      <c r="E6" s="2065"/>
      <c r="F6" s="2065"/>
      <c r="G6" s="2065" t="s">
        <v>406</v>
      </c>
      <c r="H6" s="2065"/>
      <c r="I6" s="2065"/>
      <c r="J6" s="2065"/>
      <c r="K6" s="2067" t="s">
        <v>476</v>
      </c>
      <c r="L6" s="2067"/>
      <c r="M6" s="2067"/>
      <c r="N6" s="2068"/>
      <c r="O6" s="1993" t="s">
        <v>536</v>
      </c>
      <c r="P6" s="1993"/>
      <c r="Q6" s="1993"/>
      <c r="R6" s="1993"/>
      <c r="S6" s="1993"/>
      <c r="T6" s="1993"/>
      <c r="U6" s="1993"/>
      <c r="V6" s="1993"/>
      <c r="W6" s="1993"/>
      <c r="X6" s="1993"/>
      <c r="Y6" s="1993" t="s">
        <v>537</v>
      </c>
      <c r="Z6" s="1993"/>
      <c r="AA6" s="1993"/>
      <c r="AB6" s="1993"/>
      <c r="AC6" s="1993"/>
      <c r="AD6" s="1993"/>
      <c r="AE6" s="1993"/>
      <c r="AF6" s="1993"/>
      <c r="AG6" s="1993"/>
      <c r="AH6" s="1993"/>
      <c r="AI6" s="1994" t="s">
        <v>538</v>
      </c>
      <c r="AJ6" s="1995"/>
      <c r="AK6" s="1995"/>
      <c r="AL6" s="1995"/>
      <c r="AM6" s="1995"/>
      <c r="AN6" s="1996"/>
      <c r="AO6" s="2066" t="s">
        <v>8</v>
      </c>
      <c r="AP6" s="1981"/>
      <c r="AQ6" s="1981"/>
      <c r="AR6" s="1981"/>
      <c r="AS6" s="1981" t="s">
        <v>406</v>
      </c>
      <c r="AT6" s="1981"/>
      <c r="AU6" s="1981"/>
      <c r="AV6" s="1981"/>
      <c r="AW6" s="1853" t="s">
        <v>476</v>
      </c>
      <c r="AX6" s="1853"/>
      <c r="AY6" s="1853"/>
      <c r="AZ6" s="2069"/>
    </row>
    <row r="7" spans="1:52" ht="18" customHeight="1" x14ac:dyDescent="0.15">
      <c r="A7" s="2062"/>
      <c r="B7" s="2063"/>
      <c r="C7" s="2066"/>
      <c r="D7" s="1981"/>
      <c r="E7" s="1981"/>
      <c r="F7" s="1981"/>
      <c r="G7" s="1981"/>
      <c r="H7" s="1981"/>
      <c r="I7" s="1981"/>
      <c r="J7" s="1981"/>
      <c r="K7" s="1853"/>
      <c r="L7" s="1853"/>
      <c r="M7" s="1853"/>
      <c r="N7" s="2069"/>
      <c r="O7" s="1997" t="s">
        <v>493</v>
      </c>
      <c r="P7" s="1998"/>
      <c r="Q7" s="1998"/>
      <c r="R7" s="1998" t="s">
        <v>247</v>
      </c>
      <c r="S7" s="1998"/>
      <c r="T7" s="1998"/>
      <c r="U7" s="1319" t="s">
        <v>25</v>
      </c>
      <c r="V7" s="1319"/>
      <c r="W7" s="1319"/>
      <c r="X7" s="1999"/>
      <c r="Y7" s="1997" t="s">
        <v>493</v>
      </c>
      <c r="Z7" s="1998"/>
      <c r="AA7" s="1998"/>
      <c r="AB7" s="1998" t="s">
        <v>247</v>
      </c>
      <c r="AC7" s="1998"/>
      <c r="AD7" s="1998"/>
      <c r="AE7" s="1319" t="s">
        <v>25</v>
      </c>
      <c r="AF7" s="1319"/>
      <c r="AG7" s="1319"/>
      <c r="AH7" s="1999"/>
      <c r="AI7" s="2000" t="s">
        <v>438</v>
      </c>
      <c r="AJ7" s="2001"/>
      <c r="AK7" s="2001"/>
      <c r="AL7" s="2001"/>
      <c r="AM7" s="2001"/>
      <c r="AN7" s="2002"/>
      <c r="AO7" s="2066"/>
      <c r="AP7" s="1981"/>
      <c r="AQ7" s="1981"/>
      <c r="AR7" s="1981"/>
      <c r="AS7" s="1981"/>
      <c r="AT7" s="1981"/>
      <c r="AU7" s="1981"/>
      <c r="AV7" s="1981"/>
      <c r="AW7" s="1853"/>
      <c r="AX7" s="1853"/>
      <c r="AY7" s="1853"/>
      <c r="AZ7" s="2069"/>
    </row>
    <row r="8" spans="1:52" ht="15.95" customHeight="1" x14ac:dyDescent="0.15">
      <c r="A8" s="1850" t="s">
        <v>539</v>
      </c>
      <c r="B8" s="1850"/>
      <c r="C8" s="2024"/>
      <c r="D8" s="2025"/>
      <c r="E8" s="2025"/>
      <c r="F8" s="2025"/>
      <c r="G8" s="2025"/>
      <c r="H8" s="2025"/>
      <c r="I8" s="2025"/>
      <c r="J8" s="2025"/>
      <c r="K8" s="2025"/>
      <c r="L8" s="2025"/>
      <c r="M8" s="2025"/>
      <c r="N8" s="2025"/>
      <c r="O8" s="2024"/>
      <c r="P8" s="2024"/>
      <c r="Q8" s="2024"/>
      <c r="R8" s="2025"/>
      <c r="S8" s="2025"/>
      <c r="T8" s="2025"/>
      <c r="U8" s="2025"/>
      <c r="V8" s="2025"/>
      <c r="W8" s="2025"/>
      <c r="X8" s="2025"/>
      <c r="Y8" s="2024"/>
      <c r="Z8" s="2024"/>
      <c r="AA8" s="2024"/>
      <c r="AB8" s="2025"/>
      <c r="AC8" s="2025"/>
      <c r="AD8" s="2025"/>
      <c r="AE8" s="2025"/>
      <c r="AF8" s="2025"/>
      <c r="AG8" s="2025"/>
      <c r="AH8" s="2025"/>
      <c r="AI8" s="2024"/>
      <c r="AJ8" s="2024"/>
      <c r="AK8" s="2024"/>
      <c r="AL8" s="2024"/>
      <c r="AM8" s="2024"/>
      <c r="AN8" s="2024"/>
      <c r="AO8" s="2003"/>
      <c r="AP8" s="2004"/>
      <c r="AQ8" s="2004"/>
      <c r="AR8" s="2004"/>
      <c r="AS8" s="2004"/>
      <c r="AT8" s="2004"/>
      <c r="AU8" s="2004"/>
      <c r="AV8" s="2004"/>
      <c r="AW8" s="2005" t="str">
        <f>IF(AND(ISBLANK(AO8),ISBLANK(AS8))," ",SUM(AO8:AV8))</f>
        <v xml:space="preserve"> </v>
      </c>
      <c r="AX8" s="2005"/>
      <c r="AY8" s="2005"/>
      <c r="AZ8" s="2006"/>
    </row>
    <row r="9" spans="1:52" ht="21" customHeight="1" x14ac:dyDescent="0.15">
      <c r="A9" s="2007" t="s">
        <v>430</v>
      </c>
      <c r="B9" s="2007"/>
      <c r="C9" s="2008"/>
      <c r="D9" s="2009"/>
      <c r="E9" s="2009"/>
      <c r="F9" s="2009"/>
      <c r="G9" s="2009"/>
      <c r="H9" s="2009"/>
      <c r="I9" s="2009"/>
      <c r="J9" s="2009"/>
      <c r="K9" s="2010" t="str">
        <f t="shared" ref="K9:K39" si="0">IF(AND(ISBLANK(C9),ISBLANK(G9))," ",SUM(C9:J9))</f>
        <v xml:space="preserve"> </v>
      </c>
      <c r="L9" s="2010"/>
      <c r="M9" s="2010"/>
      <c r="N9" s="2011"/>
      <c r="O9" s="2012"/>
      <c r="P9" s="2013"/>
      <c r="Q9" s="2014"/>
      <c r="R9" s="2015"/>
      <c r="S9" s="2015"/>
      <c r="T9" s="2015"/>
      <c r="U9" s="2013"/>
      <c r="V9" s="2013"/>
      <c r="W9" s="2013"/>
      <c r="X9" s="2016"/>
      <c r="Y9" s="2012"/>
      <c r="Z9" s="2013"/>
      <c r="AA9" s="2014"/>
      <c r="AB9" s="2015"/>
      <c r="AC9" s="2015"/>
      <c r="AD9" s="2015"/>
      <c r="AE9" s="2013"/>
      <c r="AF9" s="2013"/>
      <c r="AG9" s="2013"/>
      <c r="AH9" s="2016"/>
      <c r="AI9" s="2017"/>
      <c r="AJ9" s="2017"/>
      <c r="AK9" s="2017"/>
      <c r="AL9" s="2017"/>
      <c r="AM9" s="2017"/>
      <c r="AN9" s="2017"/>
      <c r="AO9" s="2018" t="str">
        <f>IF(AND(ISBLANK(C9),ISBLANK(U9),ISBLANK(G9),ISBLANK(AE9))," ",IF(AO8+C9-U9&lt;0,"入力誤り",AO8+C9-U9))</f>
        <v xml:space="preserve"> </v>
      </c>
      <c r="AP9" s="2019"/>
      <c r="AQ9" s="2019"/>
      <c r="AR9" s="2019"/>
      <c r="AS9" s="2019" t="str">
        <f>IF(AND(ISBLANK(C9),ISBLANK(U9),ISBLANK(G9),ISBLANK(AE9))," ",IF(AS8+G9-AE9&lt;0,"入力誤り",AS8+G9-AE9))</f>
        <v xml:space="preserve"> </v>
      </c>
      <c r="AT9" s="2019"/>
      <c r="AU9" s="2019"/>
      <c r="AV9" s="2019"/>
      <c r="AW9" s="2019" t="str">
        <f t="shared" ref="AW9:AW39" si="1">IF(AND(ISBLANK(C9),ISBLANK(G9),ISBLANK(U9),ISBLANK(AE9))," ",SUM(AO9:AV9))</f>
        <v xml:space="preserve"> </v>
      </c>
      <c r="AX9" s="2019"/>
      <c r="AY9" s="2019"/>
      <c r="AZ9" s="2020"/>
    </row>
    <row r="10" spans="1:52" ht="21" customHeight="1" x14ac:dyDescent="0.15">
      <c r="A10" s="2031" t="s">
        <v>364</v>
      </c>
      <c r="B10" s="2031"/>
      <c r="C10" s="2032"/>
      <c r="D10" s="2033"/>
      <c r="E10" s="2033"/>
      <c r="F10" s="2033"/>
      <c r="G10" s="2033"/>
      <c r="H10" s="2033"/>
      <c r="I10" s="2033"/>
      <c r="J10" s="2033"/>
      <c r="K10" s="2034" t="str">
        <f t="shared" si="0"/>
        <v xml:space="preserve"> </v>
      </c>
      <c r="L10" s="2034"/>
      <c r="M10" s="2034"/>
      <c r="N10" s="2035"/>
      <c r="O10" s="2021"/>
      <c r="P10" s="2022"/>
      <c r="Q10" s="2023"/>
      <c r="R10" s="2022"/>
      <c r="S10" s="2022"/>
      <c r="T10" s="2022"/>
      <c r="U10" s="2022"/>
      <c r="V10" s="2022"/>
      <c r="W10" s="2022"/>
      <c r="X10" s="2026"/>
      <c r="Y10" s="2021"/>
      <c r="Z10" s="2022"/>
      <c r="AA10" s="2023"/>
      <c r="AB10" s="2022"/>
      <c r="AC10" s="2022"/>
      <c r="AD10" s="2022"/>
      <c r="AE10" s="2022"/>
      <c r="AF10" s="2022"/>
      <c r="AG10" s="2022"/>
      <c r="AH10" s="2026"/>
      <c r="AI10" s="2027"/>
      <c r="AJ10" s="2027"/>
      <c r="AK10" s="2027"/>
      <c r="AL10" s="2027"/>
      <c r="AM10" s="2027"/>
      <c r="AN10" s="2027"/>
      <c r="AO10" s="2028" t="str">
        <f>IF(AND(ISBLANK(C10),ISBLANK(U10),ISBLANK(G10),ISBLANK(AE10))," ",IF(AO8+SUM(C9:F10)-SUM(U9:X10)&lt;0,"入力誤り",AO8+SUM(C9:F10)-SUM(U9:X10)))</f>
        <v xml:space="preserve"> </v>
      </c>
      <c r="AP10" s="2029"/>
      <c r="AQ10" s="2029"/>
      <c r="AR10" s="2029"/>
      <c r="AS10" s="2029" t="str">
        <f>IF(AND(ISBLANK(C10),ISBLANK(U10),ISBLANK(G10),ISBLANK(AE10))," ",IF(AS8+SUM(G9:J10)-SUM(AE9:AH10)&lt;0,"入力誤り",AS8+SUM(G9:J10)-SUM(AE9:AH10)))</f>
        <v xml:space="preserve"> </v>
      </c>
      <c r="AT10" s="2029"/>
      <c r="AU10" s="2029"/>
      <c r="AV10" s="2029"/>
      <c r="AW10" s="2029" t="str">
        <f t="shared" si="1"/>
        <v xml:space="preserve"> </v>
      </c>
      <c r="AX10" s="2029"/>
      <c r="AY10" s="2029"/>
      <c r="AZ10" s="2030"/>
    </row>
    <row r="11" spans="1:52" ht="21" customHeight="1" x14ac:dyDescent="0.15">
      <c r="A11" s="2031" t="s">
        <v>540</v>
      </c>
      <c r="B11" s="2031"/>
      <c r="C11" s="2032"/>
      <c r="D11" s="2033"/>
      <c r="E11" s="2033"/>
      <c r="F11" s="2033"/>
      <c r="G11" s="2033"/>
      <c r="H11" s="2033"/>
      <c r="I11" s="2033"/>
      <c r="J11" s="2033"/>
      <c r="K11" s="2034" t="str">
        <f t="shared" si="0"/>
        <v xml:space="preserve"> </v>
      </c>
      <c r="L11" s="2034"/>
      <c r="M11" s="2034"/>
      <c r="N11" s="2035"/>
      <c r="O11" s="2021"/>
      <c r="P11" s="2022"/>
      <c r="Q11" s="2023"/>
      <c r="R11" s="2022"/>
      <c r="S11" s="2022"/>
      <c r="T11" s="2022"/>
      <c r="U11" s="2022"/>
      <c r="V11" s="2022"/>
      <c r="W11" s="2022"/>
      <c r="X11" s="2026"/>
      <c r="Y11" s="2021"/>
      <c r="Z11" s="2022"/>
      <c r="AA11" s="2023"/>
      <c r="AB11" s="2022"/>
      <c r="AC11" s="2022"/>
      <c r="AD11" s="2022"/>
      <c r="AE11" s="2022"/>
      <c r="AF11" s="2022"/>
      <c r="AG11" s="2022"/>
      <c r="AH11" s="2026"/>
      <c r="AI11" s="2027"/>
      <c r="AJ11" s="2027"/>
      <c r="AK11" s="2027"/>
      <c r="AL11" s="2027"/>
      <c r="AM11" s="2027"/>
      <c r="AN11" s="2027"/>
      <c r="AO11" s="2028" t="str">
        <f>IF(AND(ISBLANK(C11),ISBLANK(U11),ISBLANK(G11),ISBLANK(AE11))," ",IF(AO8+SUM(C9:F11)-SUM(U9:X11)&lt;0,"入力誤り",AO8+SUM(C9:F11)-SUM(U9:X11)))</f>
        <v xml:space="preserve"> </v>
      </c>
      <c r="AP11" s="2029"/>
      <c r="AQ11" s="2029"/>
      <c r="AR11" s="2029"/>
      <c r="AS11" s="2029" t="str">
        <f>IF(AND(ISBLANK(C11),ISBLANK(U11),ISBLANK(G11),ISBLANK(AE11))," ",IF(AS8+SUM(G9:J11)-SUM(AE9:AH11)&lt;0,"入力誤り",AS8+SUM(G9:J11)-SUM(AE9:AH11)))</f>
        <v xml:space="preserve"> </v>
      </c>
      <c r="AT11" s="2029"/>
      <c r="AU11" s="2029"/>
      <c r="AV11" s="2029"/>
      <c r="AW11" s="2029" t="str">
        <f t="shared" si="1"/>
        <v xml:space="preserve"> </v>
      </c>
      <c r="AX11" s="2029"/>
      <c r="AY11" s="2029"/>
      <c r="AZ11" s="2030"/>
    </row>
    <row r="12" spans="1:52" ht="21" customHeight="1" x14ac:dyDescent="0.15">
      <c r="A12" s="2031" t="s">
        <v>490</v>
      </c>
      <c r="B12" s="2031"/>
      <c r="C12" s="2032"/>
      <c r="D12" s="2033"/>
      <c r="E12" s="2033"/>
      <c r="F12" s="2033"/>
      <c r="G12" s="2033"/>
      <c r="H12" s="2033"/>
      <c r="I12" s="2033"/>
      <c r="J12" s="2033"/>
      <c r="K12" s="2034" t="str">
        <f t="shared" si="0"/>
        <v xml:space="preserve"> </v>
      </c>
      <c r="L12" s="2034"/>
      <c r="M12" s="2034"/>
      <c r="N12" s="2035"/>
      <c r="O12" s="2021"/>
      <c r="P12" s="2022"/>
      <c r="Q12" s="2023"/>
      <c r="R12" s="2022"/>
      <c r="S12" s="2022"/>
      <c r="T12" s="2022"/>
      <c r="U12" s="2022"/>
      <c r="V12" s="2022"/>
      <c r="W12" s="2022"/>
      <c r="X12" s="2026"/>
      <c r="Y12" s="2021"/>
      <c r="Z12" s="2022"/>
      <c r="AA12" s="2023"/>
      <c r="AB12" s="2022"/>
      <c r="AC12" s="2022"/>
      <c r="AD12" s="2022"/>
      <c r="AE12" s="2022"/>
      <c r="AF12" s="2022"/>
      <c r="AG12" s="2022"/>
      <c r="AH12" s="2026"/>
      <c r="AI12" s="2027"/>
      <c r="AJ12" s="2027"/>
      <c r="AK12" s="2027"/>
      <c r="AL12" s="2027"/>
      <c r="AM12" s="2027"/>
      <c r="AN12" s="2027"/>
      <c r="AO12" s="2028" t="str">
        <f>IF(AND(ISBLANK(C12),ISBLANK(U12),ISBLANK(G12),ISBLANK(AE12))," ",IF(AO8+SUM(C9:F12)-SUM(U9:X12)&lt;0,"入力誤り",AO8+SUM(C9:F12)-SUM(U9:X12)))</f>
        <v xml:space="preserve"> </v>
      </c>
      <c r="AP12" s="2029"/>
      <c r="AQ12" s="2029"/>
      <c r="AR12" s="2029"/>
      <c r="AS12" s="2029" t="str">
        <f>IF(AND(ISBLANK(C12),ISBLANK(U12),ISBLANK(G12),ISBLANK(AE12))," ",IF(AS8+SUM(G9:J12)-SUM(AE9:AH12)&lt;0,"入力誤り",AS8+SUM(G9:J12)-SUM(AE9:AH12)))</f>
        <v xml:space="preserve"> </v>
      </c>
      <c r="AT12" s="2029"/>
      <c r="AU12" s="2029"/>
      <c r="AV12" s="2029"/>
      <c r="AW12" s="2029" t="str">
        <f t="shared" si="1"/>
        <v xml:space="preserve"> </v>
      </c>
      <c r="AX12" s="2029"/>
      <c r="AY12" s="2029"/>
      <c r="AZ12" s="2030"/>
    </row>
    <row r="13" spans="1:52" ht="21" customHeight="1" x14ac:dyDescent="0.15">
      <c r="A13" s="2031" t="s">
        <v>541</v>
      </c>
      <c r="B13" s="2031"/>
      <c r="C13" s="2032"/>
      <c r="D13" s="2033"/>
      <c r="E13" s="2033"/>
      <c r="F13" s="2033"/>
      <c r="G13" s="2033"/>
      <c r="H13" s="2033"/>
      <c r="I13" s="2033"/>
      <c r="J13" s="2033"/>
      <c r="K13" s="2034" t="str">
        <f t="shared" si="0"/>
        <v xml:space="preserve"> </v>
      </c>
      <c r="L13" s="2034"/>
      <c r="M13" s="2034"/>
      <c r="N13" s="2035"/>
      <c r="O13" s="2021"/>
      <c r="P13" s="2022"/>
      <c r="Q13" s="2023"/>
      <c r="R13" s="2022"/>
      <c r="S13" s="2022"/>
      <c r="T13" s="2022"/>
      <c r="U13" s="2022"/>
      <c r="V13" s="2022"/>
      <c r="W13" s="2022"/>
      <c r="X13" s="2026"/>
      <c r="Y13" s="2021"/>
      <c r="Z13" s="2022"/>
      <c r="AA13" s="2023"/>
      <c r="AB13" s="2022"/>
      <c r="AC13" s="2022"/>
      <c r="AD13" s="2022"/>
      <c r="AE13" s="2022"/>
      <c r="AF13" s="2022"/>
      <c r="AG13" s="2022"/>
      <c r="AH13" s="2026"/>
      <c r="AI13" s="2027"/>
      <c r="AJ13" s="2027"/>
      <c r="AK13" s="2027"/>
      <c r="AL13" s="2027"/>
      <c r="AM13" s="2027"/>
      <c r="AN13" s="2027"/>
      <c r="AO13" s="2028" t="str">
        <f>IF(AND(ISBLANK(C13),ISBLANK(U13),ISBLANK(G13),ISBLANK(AE13))," ",IF(AO8+SUM(C9:F13)-SUM(U9:X13)&lt;0,"入力誤り",AO8+SUM(C9:F13)-SUM(U9:X13)))</f>
        <v xml:space="preserve"> </v>
      </c>
      <c r="AP13" s="2029"/>
      <c r="AQ13" s="2029"/>
      <c r="AR13" s="2029"/>
      <c r="AS13" s="2029" t="str">
        <f>IF(AND(ISBLANK(C13),ISBLANK(U13),ISBLANK(G13),ISBLANK(AE13))," ",IF(AS8+SUM(G9:J13)-SUM(AE9:AH13)&lt;0,"入力誤り",AS8+SUM(G9:J13)-SUM(AE9:AH13)))</f>
        <v xml:space="preserve"> </v>
      </c>
      <c r="AT13" s="2029"/>
      <c r="AU13" s="2029"/>
      <c r="AV13" s="2029"/>
      <c r="AW13" s="2029" t="str">
        <f t="shared" si="1"/>
        <v xml:space="preserve"> </v>
      </c>
      <c r="AX13" s="2029"/>
      <c r="AY13" s="2029"/>
      <c r="AZ13" s="2030"/>
    </row>
    <row r="14" spans="1:52" ht="21" customHeight="1" x14ac:dyDescent="0.15">
      <c r="A14" s="2031" t="s">
        <v>542</v>
      </c>
      <c r="B14" s="2031"/>
      <c r="C14" s="2032"/>
      <c r="D14" s="2033"/>
      <c r="E14" s="2033"/>
      <c r="F14" s="2033"/>
      <c r="G14" s="2033"/>
      <c r="H14" s="2033"/>
      <c r="I14" s="2033"/>
      <c r="J14" s="2033"/>
      <c r="K14" s="2034" t="str">
        <f t="shared" si="0"/>
        <v xml:space="preserve"> </v>
      </c>
      <c r="L14" s="2034"/>
      <c r="M14" s="2034"/>
      <c r="N14" s="2035"/>
      <c r="O14" s="2021"/>
      <c r="P14" s="2022"/>
      <c r="Q14" s="2023"/>
      <c r="R14" s="2022"/>
      <c r="S14" s="2022"/>
      <c r="T14" s="2022"/>
      <c r="U14" s="2022"/>
      <c r="V14" s="2022"/>
      <c r="W14" s="2022"/>
      <c r="X14" s="2026"/>
      <c r="Y14" s="2021"/>
      <c r="Z14" s="2022"/>
      <c r="AA14" s="2023"/>
      <c r="AB14" s="2022"/>
      <c r="AC14" s="2022"/>
      <c r="AD14" s="2022"/>
      <c r="AE14" s="2022"/>
      <c r="AF14" s="2022"/>
      <c r="AG14" s="2022"/>
      <c r="AH14" s="2026"/>
      <c r="AI14" s="2027"/>
      <c r="AJ14" s="2027"/>
      <c r="AK14" s="2027"/>
      <c r="AL14" s="2027"/>
      <c r="AM14" s="2027"/>
      <c r="AN14" s="2027"/>
      <c r="AO14" s="2028" t="str">
        <f>IF(AND(ISBLANK(C14),ISBLANK(U14),ISBLANK(G14),ISBLANK(AE14))," ",IF(AO8+SUM(C9:F14)-SUM(U9:X14)&lt;0,"入力誤り",AO8+SUM(C9:F14)-SUM(U9:X14)))</f>
        <v xml:space="preserve"> </v>
      </c>
      <c r="AP14" s="2029"/>
      <c r="AQ14" s="2029"/>
      <c r="AR14" s="2029"/>
      <c r="AS14" s="2029" t="str">
        <f>IF(AND(ISBLANK(C14),ISBLANK(U14),ISBLANK(G14),ISBLANK(AE14))," ",IF(AS8+SUM(G9:J14)-SUM(AE9:AH14)&lt;0,"入力誤り",AS8+SUM(G9:J14)-SUM(AE9:AH14)))</f>
        <v xml:space="preserve"> </v>
      </c>
      <c r="AT14" s="2029"/>
      <c r="AU14" s="2029"/>
      <c r="AV14" s="2029"/>
      <c r="AW14" s="2029" t="str">
        <f t="shared" si="1"/>
        <v xml:space="preserve"> </v>
      </c>
      <c r="AX14" s="2029"/>
      <c r="AY14" s="2029"/>
      <c r="AZ14" s="2030"/>
    </row>
    <row r="15" spans="1:52" ht="21" customHeight="1" x14ac:dyDescent="0.15">
      <c r="A15" s="2031" t="s">
        <v>479</v>
      </c>
      <c r="B15" s="2031"/>
      <c r="C15" s="2032"/>
      <c r="D15" s="2033"/>
      <c r="E15" s="2033"/>
      <c r="F15" s="2033"/>
      <c r="G15" s="2033"/>
      <c r="H15" s="2033"/>
      <c r="I15" s="2033"/>
      <c r="J15" s="2033"/>
      <c r="K15" s="2034" t="str">
        <f t="shared" si="0"/>
        <v xml:space="preserve"> </v>
      </c>
      <c r="L15" s="2034"/>
      <c r="M15" s="2034"/>
      <c r="N15" s="2035"/>
      <c r="O15" s="2021"/>
      <c r="P15" s="2022"/>
      <c r="Q15" s="2023"/>
      <c r="R15" s="2022"/>
      <c r="S15" s="2022"/>
      <c r="T15" s="2022"/>
      <c r="U15" s="2022"/>
      <c r="V15" s="2022"/>
      <c r="W15" s="2022"/>
      <c r="X15" s="2026"/>
      <c r="Y15" s="2021"/>
      <c r="Z15" s="2022"/>
      <c r="AA15" s="2023"/>
      <c r="AB15" s="2022"/>
      <c r="AC15" s="2022"/>
      <c r="AD15" s="2022"/>
      <c r="AE15" s="2022"/>
      <c r="AF15" s="2022"/>
      <c r="AG15" s="2022"/>
      <c r="AH15" s="2026"/>
      <c r="AI15" s="2027"/>
      <c r="AJ15" s="2027"/>
      <c r="AK15" s="2027"/>
      <c r="AL15" s="2027"/>
      <c r="AM15" s="2027"/>
      <c r="AN15" s="2027"/>
      <c r="AO15" s="2028" t="str">
        <f>IF(AND(ISBLANK(C15),ISBLANK(U15),ISBLANK(G15),ISBLANK(AE15))," ",IF(AO8+SUM(C9:F15)-SUM(U9:X15)&lt;0,"入力誤り",AO8+SUM(C9:F15)-SUM(U9:X15)))</f>
        <v xml:space="preserve"> </v>
      </c>
      <c r="AP15" s="2029"/>
      <c r="AQ15" s="2029"/>
      <c r="AR15" s="2029"/>
      <c r="AS15" s="2029" t="str">
        <f>IF(AND(ISBLANK(C15),ISBLANK(U15),ISBLANK(G15),ISBLANK(AE15))," ",IF(AS8+SUM(G9:J15)-SUM(AE9:AH15)&lt;0,"入力誤り",AS8+SUM(G9:J15)-SUM(AE9:AH15)))</f>
        <v xml:space="preserve"> </v>
      </c>
      <c r="AT15" s="2029"/>
      <c r="AU15" s="2029"/>
      <c r="AV15" s="2029"/>
      <c r="AW15" s="2029" t="str">
        <f t="shared" si="1"/>
        <v xml:space="preserve"> </v>
      </c>
      <c r="AX15" s="2029"/>
      <c r="AY15" s="2029"/>
      <c r="AZ15" s="2030"/>
    </row>
    <row r="16" spans="1:52" ht="21" customHeight="1" x14ac:dyDescent="0.15">
      <c r="A16" s="2031" t="s">
        <v>543</v>
      </c>
      <c r="B16" s="2031"/>
      <c r="C16" s="2032"/>
      <c r="D16" s="2033"/>
      <c r="E16" s="2033"/>
      <c r="F16" s="2033"/>
      <c r="G16" s="2033"/>
      <c r="H16" s="2033"/>
      <c r="I16" s="2033"/>
      <c r="J16" s="2033"/>
      <c r="K16" s="2034" t="str">
        <f t="shared" si="0"/>
        <v xml:space="preserve"> </v>
      </c>
      <c r="L16" s="2034"/>
      <c r="M16" s="2034"/>
      <c r="N16" s="2035"/>
      <c r="O16" s="2021"/>
      <c r="P16" s="2022"/>
      <c r="Q16" s="2023"/>
      <c r="R16" s="2022"/>
      <c r="S16" s="2022"/>
      <c r="T16" s="2022"/>
      <c r="U16" s="2022"/>
      <c r="V16" s="2022"/>
      <c r="W16" s="2022"/>
      <c r="X16" s="2026"/>
      <c r="Y16" s="2021"/>
      <c r="Z16" s="2022"/>
      <c r="AA16" s="2023"/>
      <c r="AB16" s="2022"/>
      <c r="AC16" s="2022"/>
      <c r="AD16" s="2022"/>
      <c r="AE16" s="2022"/>
      <c r="AF16" s="2022"/>
      <c r="AG16" s="2022"/>
      <c r="AH16" s="2026"/>
      <c r="AI16" s="2027"/>
      <c r="AJ16" s="2027"/>
      <c r="AK16" s="2027"/>
      <c r="AL16" s="2027"/>
      <c r="AM16" s="2027"/>
      <c r="AN16" s="2027"/>
      <c r="AO16" s="2028" t="str">
        <f>IF(AND(ISBLANK(C16),ISBLANK(U16),ISBLANK(G16),ISBLANK(AE16))," ",IF(AO8+SUM(C9:F16)-SUM(U9:X16)&lt;0,"入力誤り",AO8+SUM(C9:F16)-SUM(U9:X16)))</f>
        <v xml:space="preserve"> </v>
      </c>
      <c r="AP16" s="2029"/>
      <c r="AQ16" s="2029"/>
      <c r="AR16" s="2029"/>
      <c r="AS16" s="2029" t="str">
        <f>IF(AND(ISBLANK(C16),ISBLANK(U16),ISBLANK(G16),ISBLANK(AE16))," ",IF(AS8+SUM(G9:J16)-SUM(AE9:AH16)&lt;0,"入力誤り",AS8+SUM(G9:J16)-SUM(AE9:AH16)))</f>
        <v xml:space="preserve"> </v>
      </c>
      <c r="AT16" s="2029"/>
      <c r="AU16" s="2029"/>
      <c r="AV16" s="2029"/>
      <c r="AW16" s="2029" t="str">
        <f t="shared" si="1"/>
        <v xml:space="preserve"> </v>
      </c>
      <c r="AX16" s="2029"/>
      <c r="AY16" s="2029"/>
      <c r="AZ16" s="2030"/>
    </row>
    <row r="17" spans="1:52" ht="21" customHeight="1" x14ac:dyDescent="0.15">
      <c r="A17" s="2031" t="s">
        <v>544</v>
      </c>
      <c r="B17" s="2031"/>
      <c r="C17" s="2032"/>
      <c r="D17" s="2033"/>
      <c r="E17" s="2033"/>
      <c r="F17" s="2033"/>
      <c r="G17" s="2033"/>
      <c r="H17" s="2033"/>
      <c r="I17" s="2033"/>
      <c r="J17" s="2033"/>
      <c r="K17" s="2034" t="str">
        <f t="shared" si="0"/>
        <v xml:space="preserve"> </v>
      </c>
      <c r="L17" s="2034"/>
      <c r="M17" s="2034"/>
      <c r="N17" s="2035"/>
      <c r="O17" s="2021"/>
      <c r="P17" s="2022"/>
      <c r="Q17" s="2023"/>
      <c r="R17" s="2022"/>
      <c r="S17" s="2022"/>
      <c r="T17" s="2022"/>
      <c r="U17" s="2022"/>
      <c r="V17" s="2022"/>
      <c r="W17" s="2022"/>
      <c r="X17" s="2026"/>
      <c r="Y17" s="2021"/>
      <c r="Z17" s="2022"/>
      <c r="AA17" s="2023"/>
      <c r="AB17" s="2022"/>
      <c r="AC17" s="2022"/>
      <c r="AD17" s="2022"/>
      <c r="AE17" s="2022"/>
      <c r="AF17" s="2022"/>
      <c r="AG17" s="2022"/>
      <c r="AH17" s="2026"/>
      <c r="AI17" s="2027"/>
      <c r="AJ17" s="2027"/>
      <c r="AK17" s="2027"/>
      <c r="AL17" s="2027"/>
      <c r="AM17" s="2027"/>
      <c r="AN17" s="2027"/>
      <c r="AO17" s="2028" t="str">
        <f>IF(AND(ISBLANK(C17),ISBLANK(U17),ISBLANK(G17),ISBLANK(AE17))," ",IF(AO8+SUM(C9:F17)-SUM(U9:X17)&lt;0,"入力誤り",AO8+SUM(C9:F17)-SUM(U9:X17)))</f>
        <v xml:space="preserve"> </v>
      </c>
      <c r="AP17" s="2029"/>
      <c r="AQ17" s="2029"/>
      <c r="AR17" s="2029"/>
      <c r="AS17" s="2029" t="str">
        <f>IF(AND(ISBLANK(C17),ISBLANK(U17),ISBLANK(G17),ISBLANK(AE17))," ",IF(AS8+SUM(G9:J17)-SUM(AE9:AH17)&lt;0,"入力誤り",AS8+SUM(G9:J17)-SUM(AE9:AH17)))</f>
        <v xml:space="preserve"> </v>
      </c>
      <c r="AT17" s="2029"/>
      <c r="AU17" s="2029"/>
      <c r="AV17" s="2029"/>
      <c r="AW17" s="2029" t="str">
        <f t="shared" si="1"/>
        <v xml:space="preserve"> </v>
      </c>
      <c r="AX17" s="2029"/>
      <c r="AY17" s="2029"/>
      <c r="AZ17" s="2030"/>
    </row>
    <row r="18" spans="1:52" ht="21" customHeight="1" x14ac:dyDescent="0.15">
      <c r="A18" s="2042" t="s">
        <v>546</v>
      </c>
      <c r="B18" s="2042"/>
      <c r="C18" s="2043"/>
      <c r="D18" s="2044"/>
      <c r="E18" s="2044"/>
      <c r="F18" s="2044"/>
      <c r="G18" s="2044"/>
      <c r="H18" s="2044"/>
      <c r="I18" s="2044"/>
      <c r="J18" s="2044"/>
      <c r="K18" s="2045" t="str">
        <f t="shared" si="0"/>
        <v xml:space="preserve"> </v>
      </c>
      <c r="L18" s="2045"/>
      <c r="M18" s="2045"/>
      <c r="N18" s="2046"/>
      <c r="O18" s="2047"/>
      <c r="P18" s="2048"/>
      <c r="Q18" s="2049"/>
      <c r="R18" s="2048"/>
      <c r="S18" s="2048"/>
      <c r="T18" s="2048"/>
      <c r="U18" s="2048"/>
      <c r="V18" s="2048"/>
      <c r="W18" s="2048"/>
      <c r="X18" s="2055"/>
      <c r="Y18" s="2047"/>
      <c r="Z18" s="2048"/>
      <c r="AA18" s="2049"/>
      <c r="AB18" s="2048"/>
      <c r="AC18" s="2048"/>
      <c r="AD18" s="2048"/>
      <c r="AE18" s="2048"/>
      <c r="AF18" s="2048"/>
      <c r="AG18" s="2048"/>
      <c r="AH18" s="2055"/>
      <c r="AI18" s="2036"/>
      <c r="AJ18" s="2036"/>
      <c r="AK18" s="2036"/>
      <c r="AL18" s="2036"/>
      <c r="AM18" s="2036"/>
      <c r="AN18" s="2036"/>
      <c r="AO18" s="2037" t="str">
        <f>IF(AND(ISBLANK(C18),ISBLANK(U18),ISBLANK(G18),ISBLANK(AE18))," ",IF(AO8+SUM(C9:F18)-SUM(U9:X18)&lt;0,"入力誤り",AO8+SUM(C9:F18)-SUM(U9:X18)))</f>
        <v xml:space="preserve"> </v>
      </c>
      <c r="AP18" s="2038"/>
      <c r="AQ18" s="2038"/>
      <c r="AR18" s="2038"/>
      <c r="AS18" s="2038" t="str">
        <f>IF(AND(ISBLANK(C18),ISBLANK(U18),ISBLANK(G18),ISBLANK(AE18))," ",IF(AS8+SUM(G9:J18)-SUM(AE9:AH18)&lt;0,"入力誤り",AS8+SUM(G9:J18)-SUM(AE9:AH18)))</f>
        <v xml:space="preserve"> </v>
      </c>
      <c r="AT18" s="2038"/>
      <c r="AU18" s="2038"/>
      <c r="AV18" s="2038"/>
      <c r="AW18" s="2038" t="str">
        <f t="shared" si="1"/>
        <v xml:space="preserve"> </v>
      </c>
      <c r="AX18" s="2038"/>
      <c r="AY18" s="2038"/>
      <c r="AZ18" s="2039"/>
    </row>
    <row r="19" spans="1:52" ht="21" customHeight="1" x14ac:dyDescent="0.15">
      <c r="A19" s="2050" t="s">
        <v>547</v>
      </c>
      <c r="B19" s="2050"/>
      <c r="C19" s="2008"/>
      <c r="D19" s="2009"/>
      <c r="E19" s="2009"/>
      <c r="F19" s="2009"/>
      <c r="G19" s="2009"/>
      <c r="H19" s="2009"/>
      <c r="I19" s="2009"/>
      <c r="J19" s="2009"/>
      <c r="K19" s="2051" t="str">
        <f t="shared" si="0"/>
        <v xml:space="preserve"> </v>
      </c>
      <c r="L19" s="2051"/>
      <c r="M19" s="2051"/>
      <c r="N19" s="2052"/>
      <c r="O19" s="2053"/>
      <c r="P19" s="2015"/>
      <c r="Q19" s="2054"/>
      <c r="R19" s="2015"/>
      <c r="S19" s="2015"/>
      <c r="T19" s="2015"/>
      <c r="U19" s="2015"/>
      <c r="V19" s="2015"/>
      <c r="W19" s="2015"/>
      <c r="X19" s="2040"/>
      <c r="Y19" s="2053"/>
      <c r="Z19" s="2015"/>
      <c r="AA19" s="2054"/>
      <c r="AB19" s="2015"/>
      <c r="AC19" s="2015"/>
      <c r="AD19" s="2015"/>
      <c r="AE19" s="2015"/>
      <c r="AF19" s="2015"/>
      <c r="AG19" s="2015"/>
      <c r="AH19" s="2040"/>
      <c r="AI19" s="2041"/>
      <c r="AJ19" s="2041"/>
      <c r="AK19" s="2041"/>
      <c r="AL19" s="2041"/>
      <c r="AM19" s="2041"/>
      <c r="AN19" s="2041"/>
      <c r="AO19" s="2018" t="str">
        <f>IF(AND(ISBLANK(C19),ISBLANK(U19),ISBLANK(G19),ISBLANK(AE19))," ",IF(AO8+SUM(C9:F19)-SUM(U9:X19)&lt;0,"入力誤り",AO8+SUM(C9:F19)-SUM(U9:X19)))</f>
        <v xml:space="preserve"> </v>
      </c>
      <c r="AP19" s="2019"/>
      <c r="AQ19" s="2019"/>
      <c r="AR19" s="2019"/>
      <c r="AS19" s="2019" t="str">
        <f>IF(AND(ISBLANK(C19),ISBLANK(U19),ISBLANK(G19),ISBLANK(AE19))," ",IF(AS8+SUM(G9:J19)-SUM(AE9:AH19)&lt;0,"入力誤り",AS8+SUM(G9:J19)-SUM(AE9:AH19)))</f>
        <v xml:space="preserve"> </v>
      </c>
      <c r="AT19" s="2019"/>
      <c r="AU19" s="2019"/>
      <c r="AV19" s="2019"/>
      <c r="AW19" s="2019" t="str">
        <f t="shared" si="1"/>
        <v xml:space="preserve"> </v>
      </c>
      <c r="AX19" s="2019"/>
      <c r="AY19" s="2019"/>
      <c r="AZ19" s="2020"/>
    </row>
    <row r="20" spans="1:52" ht="21" customHeight="1" x14ac:dyDescent="0.15">
      <c r="A20" s="2031" t="s">
        <v>412</v>
      </c>
      <c r="B20" s="2031"/>
      <c r="C20" s="2032"/>
      <c r="D20" s="2033"/>
      <c r="E20" s="2033"/>
      <c r="F20" s="2033"/>
      <c r="G20" s="2033"/>
      <c r="H20" s="2033"/>
      <c r="I20" s="2033"/>
      <c r="J20" s="2033"/>
      <c r="K20" s="2034" t="str">
        <f t="shared" si="0"/>
        <v xml:space="preserve"> </v>
      </c>
      <c r="L20" s="2034"/>
      <c r="M20" s="2034"/>
      <c r="N20" s="2035"/>
      <c r="O20" s="2021"/>
      <c r="P20" s="2022"/>
      <c r="Q20" s="2023"/>
      <c r="R20" s="2022"/>
      <c r="S20" s="2022"/>
      <c r="T20" s="2022"/>
      <c r="U20" s="2022"/>
      <c r="V20" s="2022"/>
      <c r="W20" s="2022"/>
      <c r="X20" s="2026"/>
      <c r="Y20" s="2021"/>
      <c r="Z20" s="2022"/>
      <c r="AA20" s="2023"/>
      <c r="AB20" s="2022"/>
      <c r="AC20" s="2022"/>
      <c r="AD20" s="2022"/>
      <c r="AE20" s="2022"/>
      <c r="AF20" s="2022"/>
      <c r="AG20" s="2022"/>
      <c r="AH20" s="2026"/>
      <c r="AI20" s="2027"/>
      <c r="AJ20" s="2027"/>
      <c r="AK20" s="2027"/>
      <c r="AL20" s="2027"/>
      <c r="AM20" s="2027"/>
      <c r="AN20" s="2027"/>
      <c r="AO20" s="2028" t="str">
        <f>IF(AND(ISBLANK(C20),ISBLANK(U20),ISBLANK(G20),ISBLANK(AE20))," ",IF(AO8+SUM(C9:F20)-SUM(U9:X20)&lt;0,"入力誤り",AO8+SUM(C9:F20)-SUM(U9:X20)))</f>
        <v xml:space="preserve"> </v>
      </c>
      <c r="AP20" s="2029"/>
      <c r="AQ20" s="2029"/>
      <c r="AR20" s="2029"/>
      <c r="AS20" s="2029" t="str">
        <f>IF(AND(ISBLANK(C20),ISBLANK(U20),ISBLANK(G20),ISBLANK(AE20))," ",IF(AS8+SUM(G9:J20)-SUM(AE9:AH20)&lt;0,"入力誤り",AS8+SUM(G9:J20)-SUM(AE9:AH20)))</f>
        <v xml:space="preserve"> </v>
      </c>
      <c r="AT20" s="2029"/>
      <c r="AU20" s="2029"/>
      <c r="AV20" s="2029"/>
      <c r="AW20" s="2029" t="str">
        <f t="shared" si="1"/>
        <v xml:space="preserve"> </v>
      </c>
      <c r="AX20" s="2029"/>
      <c r="AY20" s="2029"/>
      <c r="AZ20" s="2030"/>
    </row>
    <row r="21" spans="1:52" ht="21" customHeight="1" x14ac:dyDescent="0.15">
      <c r="A21" s="2031" t="s">
        <v>520</v>
      </c>
      <c r="B21" s="2031"/>
      <c r="C21" s="2032"/>
      <c r="D21" s="2033"/>
      <c r="E21" s="2033"/>
      <c r="F21" s="2033"/>
      <c r="G21" s="2033"/>
      <c r="H21" s="2033"/>
      <c r="I21" s="2033"/>
      <c r="J21" s="2033"/>
      <c r="K21" s="2034" t="str">
        <f t="shared" si="0"/>
        <v xml:space="preserve"> </v>
      </c>
      <c r="L21" s="2034"/>
      <c r="M21" s="2034"/>
      <c r="N21" s="2035"/>
      <c r="O21" s="2021"/>
      <c r="P21" s="2022"/>
      <c r="Q21" s="2023"/>
      <c r="R21" s="2022"/>
      <c r="S21" s="2022"/>
      <c r="T21" s="2022"/>
      <c r="U21" s="2022"/>
      <c r="V21" s="2022"/>
      <c r="W21" s="2022"/>
      <c r="X21" s="2026"/>
      <c r="Y21" s="2021"/>
      <c r="Z21" s="2022"/>
      <c r="AA21" s="2023"/>
      <c r="AB21" s="2022"/>
      <c r="AC21" s="2022"/>
      <c r="AD21" s="2022"/>
      <c r="AE21" s="2022"/>
      <c r="AF21" s="2022"/>
      <c r="AG21" s="2022"/>
      <c r="AH21" s="2026"/>
      <c r="AI21" s="2027"/>
      <c r="AJ21" s="2027"/>
      <c r="AK21" s="2027"/>
      <c r="AL21" s="2027"/>
      <c r="AM21" s="2027"/>
      <c r="AN21" s="2027"/>
      <c r="AO21" s="2028" t="str">
        <f>IF(AND(ISBLANK(C21),ISBLANK(U21),ISBLANK(G21),ISBLANK(AE21))," ",IF(AO8+SUM(C9:F21)-SUM(U9:X21)&lt;0,"入力誤り",AO8+SUM(C9:F21)-SUM(U9:X21)))</f>
        <v xml:space="preserve"> </v>
      </c>
      <c r="AP21" s="2029"/>
      <c r="AQ21" s="2029"/>
      <c r="AR21" s="2029"/>
      <c r="AS21" s="2029" t="str">
        <f>IF(AND(ISBLANK(C21),ISBLANK(U21),ISBLANK(G21),ISBLANK(AE21))," ",IF(AS8+SUM(G9:J21)-SUM(AE9:AH21)&lt;0,"入力誤り",AS8+SUM(G9:J21)-SUM(AE9:AH21)))</f>
        <v xml:space="preserve"> </v>
      </c>
      <c r="AT21" s="2029"/>
      <c r="AU21" s="2029"/>
      <c r="AV21" s="2029"/>
      <c r="AW21" s="2029" t="str">
        <f t="shared" si="1"/>
        <v xml:space="preserve"> </v>
      </c>
      <c r="AX21" s="2029"/>
      <c r="AY21" s="2029"/>
      <c r="AZ21" s="2030"/>
    </row>
    <row r="22" spans="1:52" ht="21" customHeight="1" x14ac:dyDescent="0.15">
      <c r="A22" s="2031" t="s">
        <v>548</v>
      </c>
      <c r="B22" s="2031"/>
      <c r="C22" s="2032"/>
      <c r="D22" s="2033"/>
      <c r="E22" s="2033"/>
      <c r="F22" s="2033"/>
      <c r="G22" s="2033"/>
      <c r="H22" s="2033"/>
      <c r="I22" s="2033"/>
      <c r="J22" s="2033"/>
      <c r="K22" s="2034" t="str">
        <f t="shared" si="0"/>
        <v xml:space="preserve"> </v>
      </c>
      <c r="L22" s="2034"/>
      <c r="M22" s="2034"/>
      <c r="N22" s="2035"/>
      <c r="O22" s="2021"/>
      <c r="P22" s="2022"/>
      <c r="Q22" s="2023"/>
      <c r="R22" s="2022"/>
      <c r="S22" s="2022"/>
      <c r="T22" s="2022"/>
      <c r="U22" s="2022"/>
      <c r="V22" s="2022"/>
      <c r="W22" s="2022"/>
      <c r="X22" s="2026"/>
      <c r="Y22" s="2021"/>
      <c r="Z22" s="2022"/>
      <c r="AA22" s="2023"/>
      <c r="AB22" s="2022"/>
      <c r="AC22" s="2022"/>
      <c r="AD22" s="2022"/>
      <c r="AE22" s="2022"/>
      <c r="AF22" s="2022"/>
      <c r="AG22" s="2022"/>
      <c r="AH22" s="2026"/>
      <c r="AI22" s="2027"/>
      <c r="AJ22" s="2027"/>
      <c r="AK22" s="2027"/>
      <c r="AL22" s="2027"/>
      <c r="AM22" s="2027"/>
      <c r="AN22" s="2027"/>
      <c r="AO22" s="2028" t="str">
        <f>IF(AND(ISBLANK(C22),ISBLANK(U22),ISBLANK(G22),ISBLANK(AE22))," ",IF(AO8+SUM(C9:F22)-SUM(U9:X22)&lt;0,"入力誤り",AO8+SUM(C9:F22)-SUM(U9:X22)))</f>
        <v xml:space="preserve"> </v>
      </c>
      <c r="AP22" s="2029"/>
      <c r="AQ22" s="2029"/>
      <c r="AR22" s="2029"/>
      <c r="AS22" s="2029" t="str">
        <f>IF(AND(ISBLANK(C22),ISBLANK(U22),ISBLANK(G22),ISBLANK(AE22))," ",IF(AS8+SUM(G9:J22)-SUM(AE9:AH22)&lt;0,"入力誤り",AS8+SUM(G9:J22)-SUM(AE9:AH22)))</f>
        <v xml:space="preserve"> </v>
      </c>
      <c r="AT22" s="2029"/>
      <c r="AU22" s="2029"/>
      <c r="AV22" s="2029"/>
      <c r="AW22" s="2029" t="str">
        <f t="shared" si="1"/>
        <v xml:space="preserve"> </v>
      </c>
      <c r="AX22" s="2029"/>
      <c r="AY22" s="2029"/>
      <c r="AZ22" s="2030"/>
    </row>
    <row r="23" spans="1:52" ht="21" customHeight="1" x14ac:dyDescent="0.15">
      <c r="A23" s="2031" t="s">
        <v>549</v>
      </c>
      <c r="B23" s="2031"/>
      <c r="C23" s="2032"/>
      <c r="D23" s="2033"/>
      <c r="E23" s="2033"/>
      <c r="F23" s="2033"/>
      <c r="G23" s="2033"/>
      <c r="H23" s="2033"/>
      <c r="I23" s="2033"/>
      <c r="J23" s="2033"/>
      <c r="K23" s="2034" t="str">
        <f t="shared" si="0"/>
        <v xml:space="preserve"> </v>
      </c>
      <c r="L23" s="2034"/>
      <c r="M23" s="2034"/>
      <c r="N23" s="2035"/>
      <c r="O23" s="2021"/>
      <c r="P23" s="2022"/>
      <c r="Q23" s="2023"/>
      <c r="R23" s="2022"/>
      <c r="S23" s="2022"/>
      <c r="T23" s="2022"/>
      <c r="U23" s="2022"/>
      <c r="V23" s="2022"/>
      <c r="W23" s="2022"/>
      <c r="X23" s="2026"/>
      <c r="Y23" s="2021"/>
      <c r="Z23" s="2022"/>
      <c r="AA23" s="2023"/>
      <c r="AB23" s="2022"/>
      <c r="AC23" s="2022"/>
      <c r="AD23" s="2022"/>
      <c r="AE23" s="2022"/>
      <c r="AF23" s="2022"/>
      <c r="AG23" s="2022"/>
      <c r="AH23" s="2026"/>
      <c r="AI23" s="2027"/>
      <c r="AJ23" s="2027"/>
      <c r="AK23" s="2027"/>
      <c r="AL23" s="2027"/>
      <c r="AM23" s="2027"/>
      <c r="AN23" s="2027"/>
      <c r="AO23" s="2028" t="str">
        <f>IF(AND(ISBLANK(C23),ISBLANK(U23),ISBLANK(G23),ISBLANK(AE23))," ",IF(AO8+SUM(C9:F23)-SUM(U9:X23)&lt;0,"入力誤り",AO8+SUM(C9:F23)-SUM(U9:X23)))</f>
        <v xml:space="preserve"> </v>
      </c>
      <c r="AP23" s="2029"/>
      <c r="AQ23" s="2029"/>
      <c r="AR23" s="2029"/>
      <c r="AS23" s="2029" t="str">
        <f>IF(AND(ISBLANK(C23),ISBLANK(U23),ISBLANK(G23),ISBLANK(AE23))," ",IF(AS8+SUM(G9:J23)-SUM(AE9:AH23)&lt;0,"入力誤り",AS8+SUM(G9:J23)-SUM(AE9:AH23)))</f>
        <v xml:space="preserve"> </v>
      </c>
      <c r="AT23" s="2029"/>
      <c r="AU23" s="2029"/>
      <c r="AV23" s="2029"/>
      <c r="AW23" s="2029" t="str">
        <f t="shared" si="1"/>
        <v xml:space="preserve"> </v>
      </c>
      <c r="AX23" s="2029"/>
      <c r="AY23" s="2029"/>
      <c r="AZ23" s="2030"/>
    </row>
    <row r="24" spans="1:52" ht="21" customHeight="1" x14ac:dyDescent="0.15">
      <c r="A24" s="2031" t="s">
        <v>550</v>
      </c>
      <c r="B24" s="2031"/>
      <c r="C24" s="2032"/>
      <c r="D24" s="2033"/>
      <c r="E24" s="2033"/>
      <c r="F24" s="2033"/>
      <c r="G24" s="2033"/>
      <c r="H24" s="2033"/>
      <c r="I24" s="2033"/>
      <c r="J24" s="2033"/>
      <c r="K24" s="2034" t="str">
        <f t="shared" si="0"/>
        <v xml:space="preserve"> </v>
      </c>
      <c r="L24" s="2034"/>
      <c r="M24" s="2034"/>
      <c r="N24" s="2035"/>
      <c r="O24" s="2021"/>
      <c r="P24" s="2022"/>
      <c r="Q24" s="2023"/>
      <c r="R24" s="2022"/>
      <c r="S24" s="2022"/>
      <c r="T24" s="2022"/>
      <c r="U24" s="2022"/>
      <c r="V24" s="2022"/>
      <c r="W24" s="2022"/>
      <c r="X24" s="2026"/>
      <c r="Y24" s="2021"/>
      <c r="Z24" s="2022"/>
      <c r="AA24" s="2023"/>
      <c r="AB24" s="2022"/>
      <c r="AC24" s="2022"/>
      <c r="AD24" s="2022"/>
      <c r="AE24" s="2022"/>
      <c r="AF24" s="2022"/>
      <c r="AG24" s="2022"/>
      <c r="AH24" s="2026"/>
      <c r="AI24" s="2027"/>
      <c r="AJ24" s="2027"/>
      <c r="AK24" s="2027"/>
      <c r="AL24" s="2027"/>
      <c r="AM24" s="2027"/>
      <c r="AN24" s="2027"/>
      <c r="AO24" s="2028" t="str">
        <f>IF(AND(ISBLANK(C24),ISBLANK(U24),ISBLANK(G24),ISBLANK(AE24))," ",IF(AO8+SUM(C9:F24)-SUM(U9:X24)&lt;0,"入力誤り",AO8+SUM(C9:F24)-SUM(U9:X24)))</f>
        <v xml:space="preserve"> </v>
      </c>
      <c r="AP24" s="2029"/>
      <c r="AQ24" s="2029"/>
      <c r="AR24" s="2029"/>
      <c r="AS24" s="2029" t="str">
        <f>IF(AND(ISBLANK(C24),ISBLANK(U24),ISBLANK(G24),ISBLANK(AE24))," ",IF(AS8+SUM(G9:J24)-SUM(AE9:AH24)&lt;0,"入力誤り",AS8+SUM(G9:J24)-SUM(AE9:AH24)))</f>
        <v xml:space="preserve"> </v>
      </c>
      <c r="AT24" s="2029"/>
      <c r="AU24" s="2029"/>
      <c r="AV24" s="2029"/>
      <c r="AW24" s="2029" t="str">
        <f t="shared" si="1"/>
        <v xml:space="preserve"> </v>
      </c>
      <c r="AX24" s="2029"/>
      <c r="AY24" s="2029"/>
      <c r="AZ24" s="2030"/>
    </row>
    <row r="25" spans="1:52" ht="21" customHeight="1" x14ac:dyDescent="0.15">
      <c r="A25" s="2031" t="s">
        <v>210</v>
      </c>
      <c r="B25" s="2031"/>
      <c r="C25" s="2032"/>
      <c r="D25" s="2033"/>
      <c r="E25" s="2033"/>
      <c r="F25" s="2033"/>
      <c r="G25" s="2033"/>
      <c r="H25" s="2033"/>
      <c r="I25" s="2033"/>
      <c r="J25" s="2033"/>
      <c r="K25" s="2034" t="str">
        <f t="shared" si="0"/>
        <v xml:space="preserve"> </v>
      </c>
      <c r="L25" s="2034"/>
      <c r="M25" s="2034"/>
      <c r="N25" s="2035"/>
      <c r="O25" s="2021"/>
      <c r="P25" s="2022"/>
      <c r="Q25" s="2023"/>
      <c r="R25" s="2022"/>
      <c r="S25" s="2022"/>
      <c r="T25" s="2022"/>
      <c r="U25" s="2022"/>
      <c r="V25" s="2022"/>
      <c r="W25" s="2022"/>
      <c r="X25" s="2026"/>
      <c r="Y25" s="2021"/>
      <c r="Z25" s="2022"/>
      <c r="AA25" s="2023"/>
      <c r="AB25" s="2022"/>
      <c r="AC25" s="2022"/>
      <c r="AD25" s="2022"/>
      <c r="AE25" s="2022"/>
      <c r="AF25" s="2022"/>
      <c r="AG25" s="2022"/>
      <c r="AH25" s="2026"/>
      <c r="AI25" s="2027"/>
      <c r="AJ25" s="2027"/>
      <c r="AK25" s="2027"/>
      <c r="AL25" s="2027"/>
      <c r="AM25" s="2027"/>
      <c r="AN25" s="2027"/>
      <c r="AO25" s="2028" t="str">
        <f>IF(AND(ISBLANK(C25),ISBLANK(U25),ISBLANK(G25),ISBLANK(AE25))," ",IF(AO8+SUM(C9:F25)-SUM(U9:X25)&lt;0,"入力誤り",AO8+SUM(C9:F25)-SUM(U9:X25)))</f>
        <v xml:space="preserve"> </v>
      </c>
      <c r="AP25" s="2029"/>
      <c r="AQ25" s="2029"/>
      <c r="AR25" s="2029"/>
      <c r="AS25" s="2029" t="str">
        <f>IF(AND(ISBLANK(C25),ISBLANK(U25),ISBLANK(G25),ISBLANK(AE25))," ",IF(AS8+SUM(G9:J25)-SUM(AE9:AH25)&lt;0,"入力誤り",AS8+SUM(G9:J25)-SUM(AE9:AH25)))</f>
        <v xml:space="preserve"> </v>
      </c>
      <c r="AT25" s="2029"/>
      <c r="AU25" s="2029"/>
      <c r="AV25" s="2029"/>
      <c r="AW25" s="2029" t="str">
        <f t="shared" si="1"/>
        <v xml:space="preserve"> </v>
      </c>
      <c r="AX25" s="2029"/>
      <c r="AY25" s="2029"/>
      <c r="AZ25" s="2030"/>
    </row>
    <row r="26" spans="1:52" ht="21" customHeight="1" x14ac:dyDescent="0.15">
      <c r="A26" s="2031" t="s">
        <v>88</v>
      </c>
      <c r="B26" s="2031"/>
      <c r="C26" s="2032"/>
      <c r="D26" s="2033"/>
      <c r="E26" s="2033"/>
      <c r="F26" s="2033"/>
      <c r="G26" s="2033"/>
      <c r="H26" s="2033"/>
      <c r="I26" s="2033"/>
      <c r="J26" s="2033"/>
      <c r="K26" s="2034" t="str">
        <f t="shared" si="0"/>
        <v xml:space="preserve"> </v>
      </c>
      <c r="L26" s="2034"/>
      <c r="M26" s="2034"/>
      <c r="N26" s="2035"/>
      <c r="O26" s="2021"/>
      <c r="P26" s="2022"/>
      <c r="Q26" s="2023"/>
      <c r="R26" s="2022"/>
      <c r="S26" s="2022"/>
      <c r="T26" s="2022"/>
      <c r="U26" s="2022"/>
      <c r="V26" s="2022"/>
      <c r="W26" s="2022"/>
      <c r="X26" s="2026"/>
      <c r="Y26" s="2021"/>
      <c r="Z26" s="2022"/>
      <c r="AA26" s="2023"/>
      <c r="AB26" s="2022"/>
      <c r="AC26" s="2022"/>
      <c r="AD26" s="2022"/>
      <c r="AE26" s="2022"/>
      <c r="AF26" s="2022"/>
      <c r="AG26" s="2022"/>
      <c r="AH26" s="2026"/>
      <c r="AI26" s="2027"/>
      <c r="AJ26" s="2027"/>
      <c r="AK26" s="2027"/>
      <c r="AL26" s="2027"/>
      <c r="AM26" s="2027"/>
      <c r="AN26" s="2027"/>
      <c r="AO26" s="2028" t="str">
        <f>IF(AND(ISBLANK(C26),ISBLANK(U26),ISBLANK(G26),ISBLANK(AE26))," ",IF(AO8+SUM(C9:F26)-SUM(U9:X26)&lt;0,"入力誤り",AO8+SUM(C9:F26)-SUM(U9:X26)))</f>
        <v xml:space="preserve"> </v>
      </c>
      <c r="AP26" s="2029"/>
      <c r="AQ26" s="2029"/>
      <c r="AR26" s="2029"/>
      <c r="AS26" s="2029" t="str">
        <f>IF(AND(ISBLANK(C26),ISBLANK(U26),ISBLANK(G26),ISBLANK(AE26))," ",IF(AS8+SUM(G9:J26)-SUM(AE9:AH26)&lt;0,"入力誤り",AS8+SUM(G9:J26)-SUM(AE9:AH26)))</f>
        <v xml:space="preserve"> </v>
      </c>
      <c r="AT26" s="2029"/>
      <c r="AU26" s="2029"/>
      <c r="AV26" s="2029"/>
      <c r="AW26" s="2029" t="str">
        <f t="shared" si="1"/>
        <v xml:space="preserve"> </v>
      </c>
      <c r="AX26" s="2029"/>
      <c r="AY26" s="2029"/>
      <c r="AZ26" s="2030"/>
    </row>
    <row r="27" spans="1:52" ht="21" customHeight="1" x14ac:dyDescent="0.15">
      <c r="A27" s="2031" t="s">
        <v>551</v>
      </c>
      <c r="B27" s="2031"/>
      <c r="C27" s="2032"/>
      <c r="D27" s="2033"/>
      <c r="E27" s="2033"/>
      <c r="F27" s="2033"/>
      <c r="G27" s="2033"/>
      <c r="H27" s="2033"/>
      <c r="I27" s="2033"/>
      <c r="J27" s="2033"/>
      <c r="K27" s="2034" t="str">
        <f t="shared" si="0"/>
        <v xml:space="preserve"> </v>
      </c>
      <c r="L27" s="2034"/>
      <c r="M27" s="2034"/>
      <c r="N27" s="2035"/>
      <c r="O27" s="2021"/>
      <c r="P27" s="2022"/>
      <c r="Q27" s="2023"/>
      <c r="R27" s="2022"/>
      <c r="S27" s="2022"/>
      <c r="T27" s="2022"/>
      <c r="U27" s="2022"/>
      <c r="V27" s="2022"/>
      <c r="W27" s="2022"/>
      <c r="X27" s="2026"/>
      <c r="Y27" s="2021"/>
      <c r="Z27" s="2022"/>
      <c r="AA27" s="2023"/>
      <c r="AB27" s="2022"/>
      <c r="AC27" s="2022"/>
      <c r="AD27" s="2022"/>
      <c r="AE27" s="2022"/>
      <c r="AF27" s="2022"/>
      <c r="AG27" s="2022"/>
      <c r="AH27" s="2026"/>
      <c r="AI27" s="2027"/>
      <c r="AJ27" s="2027"/>
      <c r="AK27" s="2027"/>
      <c r="AL27" s="2027"/>
      <c r="AM27" s="2027"/>
      <c r="AN27" s="2027"/>
      <c r="AO27" s="2028" t="str">
        <f>IF(AND(ISBLANK(C27),ISBLANK(U27),ISBLANK(G27),ISBLANK(AE27))," ",IF(AO8+SUM(C9:F27)-SUM(U9:X27)&lt;0,"入力誤り",AO8+SUM(C9:F27)-SUM(U9:X27)))</f>
        <v xml:space="preserve"> </v>
      </c>
      <c r="AP27" s="2029"/>
      <c r="AQ27" s="2029"/>
      <c r="AR27" s="2029"/>
      <c r="AS27" s="2029" t="str">
        <f>IF(AND(ISBLANK(C27),ISBLANK(U27),ISBLANK(G27),ISBLANK(AE27))," ",IF(AS8+SUM(G9:J27)-SUM(AE9:AH27)&lt;0,"入力誤り",AS8+SUM(G9:J27)-SUM(AE9:AH27)))</f>
        <v xml:space="preserve"> </v>
      </c>
      <c r="AT27" s="2029"/>
      <c r="AU27" s="2029"/>
      <c r="AV27" s="2029"/>
      <c r="AW27" s="2029" t="str">
        <f t="shared" si="1"/>
        <v xml:space="preserve"> </v>
      </c>
      <c r="AX27" s="2029"/>
      <c r="AY27" s="2029"/>
      <c r="AZ27" s="2030"/>
    </row>
    <row r="28" spans="1:52" ht="21" customHeight="1" x14ac:dyDescent="0.15">
      <c r="A28" s="2042" t="s">
        <v>552</v>
      </c>
      <c r="B28" s="2042"/>
      <c r="C28" s="2043"/>
      <c r="D28" s="2044"/>
      <c r="E28" s="2044"/>
      <c r="F28" s="2044"/>
      <c r="G28" s="2044"/>
      <c r="H28" s="2044"/>
      <c r="I28" s="2044"/>
      <c r="J28" s="2044"/>
      <c r="K28" s="2045" t="str">
        <f t="shared" si="0"/>
        <v xml:space="preserve"> </v>
      </c>
      <c r="L28" s="2045"/>
      <c r="M28" s="2045"/>
      <c r="N28" s="2046"/>
      <c r="O28" s="2047"/>
      <c r="P28" s="2048"/>
      <c r="Q28" s="2049"/>
      <c r="R28" s="2048"/>
      <c r="S28" s="2048"/>
      <c r="T28" s="2048"/>
      <c r="U28" s="2048"/>
      <c r="V28" s="2048"/>
      <c r="W28" s="2048"/>
      <c r="X28" s="2055"/>
      <c r="Y28" s="2047"/>
      <c r="Z28" s="2048"/>
      <c r="AA28" s="2049"/>
      <c r="AB28" s="2048"/>
      <c r="AC28" s="2048"/>
      <c r="AD28" s="2048"/>
      <c r="AE28" s="2048"/>
      <c r="AF28" s="2048"/>
      <c r="AG28" s="2048"/>
      <c r="AH28" s="2055"/>
      <c r="AI28" s="2036"/>
      <c r="AJ28" s="2036"/>
      <c r="AK28" s="2036"/>
      <c r="AL28" s="2036"/>
      <c r="AM28" s="2036"/>
      <c r="AN28" s="2036"/>
      <c r="AO28" s="2037" t="str">
        <f>IF(AND(ISBLANK(C28),ISBLANK(U28),ISBLANK(G28),ISBLANK(AE28))," ",IF(AO8+SUM(C9:F28)-SUM(U9:X28)&lt;0,"入力誤り",AO8+SUM(C9:F28)-SUM(U9:X28)))</f>
        <v xml:space="preserve"> </v>
      </c>
      <c r="AP28" s="2038"/>
      <c r="AQ28" s="2038"/>
      <c r="AR28" s="2038"/>
      <c r="AS28" s="2038" t="str">
        <f>IF(AND(ISBLANK(C28),ISBLANK(U28),ISBLANK(G28),ISBLANK(AE28))," ",IF(AS8+SUM(G9:J28)-SUM(AE9:AH28)&lt;0,"入力誤り",AS8+SUM(G9:J28)-SUM(AE9:AH28)))</f>
        <v xml:space="preserve"> </v>
      </c>
      <c r="AT28" s="2038"/>
      <c r="AU28" s="2038"/>
      <c r="AV28" s="2038"/>
      <c r="AW28" s="2038" t="str">
        <f t="shared" si="1"/>
        <v xml:space="preserve"> </v>
      </c>
      <c r="AX28" s="2038"/>
      <c r="AY28" s="2038"/>
      <c r="AZ28" s="2039"/>
    </row>
    <row r="29" spans="1:52" ht="21" customHeight="1" x14ac:dyDescent="0.15">
      <c r="A29" s="2050" t="s">
        <v>553</v>
      </c>
      <c r="B29" s="2050"/>
      <c r="C29" s="2008"/>
      <c r="D29" s="2009"/>
      <c r="E29" s="2009"/>
      <c r="F29" s="2009"/>
      <c r="G29" s="2009"/>
      <c r="H29" s="2009"/>
      <c r="I29" s="2009"/>
      <c r="J29" s="2009"/>
      <c r="K29" s="2051" t="str">
        <f t="shared" si="0"/>
        <v xml:space="preserve"> </v>
      </c>
      <c r="L29" s="2051"/>
      <c r="M29" s="2051"/>
      <c r="N29" s="2052"/>
      <c r="O29" s="2053"/>
      <c r="P29" s="2015"/>
      <c r="Q29" s="2054"/>
      <c r="R29" s="2015"/>
      <c r="S29" s="2015"/>
      <c r="T29" s="2015"/>
      <c r="U29" s="2015"/>
      <c r="V29" s="2015"/>
      <c r="W29" s="2015"/>
      <c r="X29" s="2040"/>
      <c r="Y29" s="2053"/>
      <c r="Z29" s="2015"/>
      <c r="AA29" s="2054"/>
      <c r="AB29" s="2015"/>
      <c r="AC29" s="2015"/>
      <c r="AD29" s="2015"/>
      <c r="AE29" s="2015"/>
      <c r="AF29" s="2015"/>
      <c r="AG29" s="2015"/>
      <c r="AH29" s="2040"/>
      <c r="AI29" s="2041"/>
      <c r="AJ29" s="2041"/>
      <c r="AK29" s="2041"/>
      <c r="AL29" s="2041"/>
      <c r="AM29" s="2041"/>
      <c r="AN29" s="2041"/>
      <c r="AO29" s="2018" t="str">
        <f>IF(AND(ISBLANK(C29),ISBLANK(U29),ISBLANK(G29),ISBLANK(AE29))," ",IF(AO8+SUM(C9:F29)-SUM(U9:X29)&lt;0,"入力誤り",AO8+SUM(C9:F29)-SUM(U9:X29)))</f>
        <v xml:space="preserve"> </v>
      </c>
      <c r="AP29" s="2019"/>
      <c r="AQ29" s="2019"/>
      <c r="AR29" s="2019"/>
      <c r="AS29" s="2019" t="str">
        <f>IF(AND(ISBLANK(C29),ISBLANK(U29),ISBLANK(G29),ISBLANK(AE29))," ",IF(AS8+SUM(G9:J29)-SUM(AE9:AH29)&lt;0,"入力誤り",AS8+SUM(G9:J29)-SUM(AE9:AH29)))</f>
        <v xml:space="preserve"> </v>
      </c>
      <c r="AT29" s="2019"/>
      <c r="AU29" s="2019"/>
      <c r="AV29" s="2019"/>
      <c r="AW29" s="2019" t="str">
        <f t="shared" si="1"/>
        <v xml:space="preserve"> </v>
      </c>
      <c r="AX29" s="2019"/>
      <c r="AY29" s="2019"/>
      <c r="AZ29" s="2020"/>
    </row>
    <row r="30" spans="1:52" ht="21" customHeight="1" x14ac:dyDescent="0.15">
      <c r="A30" s="2031" t="s">
        <v>554</v>
      </c>
      <c r="B30" s="2031"/>
      <c r="C30" s="2032"/>
      <c r="D30" s="2033"/>
      <c r="E30" s="2033"/>
      <c r="F30" s="2033"/>
      <c r="G30" s="2033"/>
      <c r="H30" s="2033"/>
      <c r="I30" s="2033"/>
      <c r="J30" s="2033"/>
      <c r="K30" s="2034" t="str">
        <f t="shared" si="0"/>
        <v xml:space="preserve"> </v>
      </c>
      <c r="L30" s="2034"/>
      <c r="M30" s="2034"/>
      <c r="N30" s="2035"/>
      <c r="O30" s="2021"/>
      <c r="P30" s="2022"/>
      <c r="Q30" s="2023"/>
      <c r="R30" s="2022"/>
      <c r="S30" s="2022"/>
      <c r="T30" s="2022"/>
      <c r="U30" s="2022"/>
      <c r="V30" s="2022"/>
      <c r="W30" s="2022"/>
      <c r="X30" s="2026"/>
      <c r="Y30" s="2021"/>
      <c r="Z30" s="2022"/>
      <c r="AA30" s="2023"/>
      <c r="AB30" s="2022"/>
      <c r="AC30" s="2022"/>
      <c r="AD30" s="2022"/>
      <c r="AE30" s="2022"/>
      <c r="AF30" s="2022"/>
      <c r="AG30" s="2022"/>
      <c r="AH30" s="2026"/>
      <c r="AI30" s="2027"/>
      <c r="AJ30" s="2027"/>
      <c r="AK30" s="2027"/>
      <c r="AL30" s="2027"/>
      <c r="AM30" s="2027"/>
      <c r="AN30" s="2027"/>
      <c r="AO30" s="2028" t="str">
        <f>IF(AND(ISBLANK(C30),ISBLANK(U30),ISBLANK(G30),ISBLANK(AE30))," ",IF(AO8+SUM(C9:F30)-SUM(U9:X30)&lt;0,"入力誤り",AO8+SUM(C9:F30)-SUM(U9:X30)))</f>
        <v xml:space="preserve"> </v>
      </c>
      <c r="AP30" s="2029"/>
      <c r="AQ30" s="2029"/>
      <c r="AR30" s="2029"/>
      <c r="AS30" s="2029" t="str">
        <f>IF(AND(ISBLANK(C30),ISBLANK(U30),ISBLANK(G30),ISBLANK(AE30))," ",IF(AS8+SUM(G9:J30)-SUM(AE9:AH30)&lt;0,"入力誤り",AS8+SUM(G9:J30)-SUM(AE9:AH30)))</f>
        <v xml:space="preserve"> </v>
      </c>
      <c r="AT30" s="2029"/>
      <c r="AU30" s="2029"/>
      <c r="AV30" s="2029"/>
      <c r="AW30" s="2029" t="str">
        <f t="shared" si="1"/>
        <v xml:space="preserve"> </v>
      </c>
      <c r="AX30" s="2029"/>
      <c r="AY30" s="2029"/>
      <c r="AZ30" s="2030"/>
    </row>
    <row r="31" spans="1:52" ht="21" customHeight="1" x14ac:dyDescent="0.15">
      <c r="A31" s="2031" t="s">
        <v>56</v>
      </c>
      <c r="B31" s="2031"/>
      <c r="C31" s="2032"/>
      <c r="D31" s="2033"/>
      <c r="E31" s="2033"/>
      <c r="F31" s="2033"/>
      <c r="G31" s="2033"/>
      <c r="H31" s="2033"/>
      <c r="I31" s="2033"/>
      <c r="J31" s="2033"/>
      <c r="K31" s="2034" t="str">
        <f t="shared" si="0"/>
        <v xml:space="preserve"> </v>
      </c>
      <c r="L31" s="2034"/>
      <c r="M31" s="2034"/>
      <c r="N31" s="2035"/>
      <c r="O31" s="2021"/>
      <c r="P31" s="2022"/>
      <c r="Q31" s="2023"/>
      <c r="R31" s="2022"/>
      <c r="S31" s="2022"/>
      <c r="T31" s="2022"/>
      <c r="U31" s="2022"/>
      <c r="V31" s="2022"/>
      <c r="W31" s="2022"/>
      <c r="X31" s="2026"/>
      <c r="Y31" s="2021"/>
      <c r="Z31" s="2022"/>
      <c r="AA31" s="2023"/>
      <c r="AB31" s="2022"/>
      <c r="AC31" s="2022"/>
      <c r="AD31" s="2022"/>
      <c r="AE31" s="2022"/>
      <c r="AF31" s="2022"/>
      <c r="AG31" s="2022"/>
      <c r="AH31" s="2026"/>
      <c r="AI31" s="2027"/>
      <c r="AJ31" s="2027"/>
      <c r="AK31" s="2027"/>
      <c r="AL31" s="2027"/>
      <c r="AM31" s="2027"/>
      <c r="AN31" s="2027"/>
      <c r="AO31" s="2028" t="str">
        <f>IF(AND(ISBLANK(C31),ISBLANK(U31),ISBLANK(G31),ISBLANK(AE31))," ",IF(AO8+SUM(C9:F31)-SUM(U9:X31)&lt;0,"入力誤り",AO8+SUM(C9:F31)-SUM(U9:X31)))</f>
        <v xml:space="preserve"> </v>
      </c>
      <c r="AP31" s="2029"/>
      <c r="AQ31" s="2029"/>
      <c r="AR31" s="2029"/>
      <c r="AS31" s="2029" t="str">
        <f>IF(AND(ISBLANK(C31),ISBLANK(U31),ISBLANK(G31),ISBLANK(AE31))," ",IF(AS8+SUM(G9:J31)-SUM(AE9:AH31)&lt;0,"入力誤り",AS8+SUM(G9:J31)-SUM(AE9:AH31)))</f>
        <v xml:space="preserve"> </v>
      </c>
      <c r="AT31" s="2029"/>
      <c r="AU31" s="2029"/>
      <c r="AV31" s="2029"/>
      <c r="AW31" s="2029" t="str">
        <f t="shared" si="1"/>
        <v xml:space="preserve"> </v>
      </c>
      <c r="AX31" s="2029"/>
      <c r="AY31" s="2029"/>
      <c r="AZ31" s="2030"/>
    </row>
    <row r="32" spans="1:52" ht="21" customHeight="1" x14ac:dyDescent="0.15">
      <c r="A32" s="2031" t="s">
        <v>310</v>
      </c>
      <c r="B32" s="2031"/>
      <c r="C32" s="2032"/>
      <c r="D32" s="2033"/>
      <c r="E32" s="2033"/>
      <c r="F32" s="2033"/>
      <c r="G32" s="2033"/>
      <c r="H32" s="2033"/>
      <c r="I32" s="2033"/>
      <c r="J32" s="2033"/>
      <c r="K32" s="2034" t="str">
        <f t="shared" si="0"/>
        <v xml:space="preserve"> </v>
      </c>
      <c r="L32" s="2034"/>
      <c r="M32" s="2034"/>
      <c r="N32" s="2035"/>
      <c r="O32" s="2021"/>
      <c r="P32" s="2022"/>
      <c r="Q32" s="2023"/>
      <c r="R32" s="2022"/>
      <c r="S32" s="2022"/>
      <c r="T32" s="2022"/>
      <c r="U32" s="2022"/>
      <c r="V32" s="2022"/>
      <c r="W32" s="2022"/>
      <c r="X32" s="2026"/>
      <c r="Y32" s="2021"/>
      <c r="Z32" s="2022"/>
      <c r="AA32" s="2023"/>
      <c r="AB32" s="2022"/>
      <c r="AC32" s="2022"/>
      <c r="AD32" s="2022"/>
      <c r="AE32" s="2022"/>
      <c r="AF32" s="2022"/>
      <c r="AG32" s="2022"/>
      <c r="AH32" s="2026"/>
      <c r="AI32" s="2027"/>
      <c r="AJ32" s="2027"/>
      <c r="AK32" s="2027"/>
      <c r="AL32" s="2027"/>
      <c r="AM32" s="2027"/>
      <c r="AN32" s="2027"/>
      <c r="AO32" s="2028" t="str">
        <f>IF(AND(ISBLANK(C32),ISBLANK(U32),ISBLANK(G32),ISBLANK(AE32))," ",IF(AO8+SUM(C9:F32)-SUM(U9:X32)&lt;0,"入力誤り",AO8+SUM(C9:F32)-SUM(U9:X32)))</f>
        <v xml:space="preserve"> </v>
      </c>
      <c r="AP32" s="2029"/>
      <c r="AQ32" s="2029"/>
      <c r="AR32" s="2029"/>
      <c r="AS32" s="2029" t="str">
        <f>IF(AND(ISBLANK(C32),ISBLANK(U32),ISBLANK(G32),ISBLANK(AE32))," ",IF(AS8+SUM(G9:J32)-SUM(AE9:AH32)&lt;0,"入力誤り",AS8+SUM(G9:J32)-SUM(AE9:AH32)))</f>
        <v xml:space="preserve"> </v>
      </c>
      <c r="AT32" s="2029"/>
      <c r="AU32" s="2029"/>
      <c r="AV32" s="2029"/>
      <c r="AW32" s="2029" t="str">
        <f t="shared" si="1"/>
        <v xml:space="preserve"> </v>
      </c>
      <c r="AX32" s="2029"/>
      <c r="AY32" s="2029"/>
      <c r="AZ32" s="2030"/>
    </row>
    <row r="33" spans="1:52" ht="21" customHeight="1" x14ac:dyDescent="0.15">
      <c r="A33" s="2031" t="s">
        <v>555</v>
      </c>
      <c r="B33" s="2031"/>
      <c r="C33" s="2032"/>
      <c r="D33" s="2033"/>
      <c r="E33" s="2033"/>
      <c r="F33" s="2033"/>
      <c r="G33" s="2033"/>
      <c r="H33" s="2033"/>
      <c r="I33" s="2033"/>
      <c r="J33" s="2033"/>
      <c r="K33" s="2034" t="str">
        <f t="shared" si="0"/>
        <v xml:space="preserve"> </v>
      </c>
      <c r="L33" s="2034"/>
      <c r="M33" s="2034"/>
      <c r="N33" s="2035"/>
      <c r="O33" s="2021"/>
      <c r="P33" s="2022"/>
      <c r="Q33" s="2023"/>
      <c r="R33" s="2022"/>
      <c r="S33" s="2022"/>
      <c r="T33" s="2022"/>
      <c r="U33" s="2022"/>
      <c r="V33" s="2022"/>
      <c r="W33" s="2022"/>
      <c r="X33" s="2026"/>
      <c r="Y33" s="2021"/>
      <c r="Z33" s="2022"/>
      <c r="AA33" s="2023"/>
      <c r="AB33" s="2022"/>
      <c r="AC33" s="2022"/>
      <c r="AD33" s="2022"/>
      <c r="AE33" s="2022"/>
      <c r="AF33" s="2022"/>
      <c r="AG33" s="2022"/>
      <c r="AH33" s="2026"/>
      <c r="AI33" s="2027"/>
      <c r="AJ33" s="2027"/>
      <c r="AK33" s="2027"/>
      <c r="AL33" s="2027"/>
      <c r="AM33" s="2027"/>
      <c r="AN33" s="2027"/>
      <c r="AO33" s="2028" t="str">
        <f>IF(AND(ISBLANK(C33),ISBLANK(U33),ISBLANK(G33),ISBLANK(AE33))," ",IF(AO8+SUM(C9:F33)-SUM(U9:X33)&lt;0,"入力誤り",AO8+SUM(C9:F33)-SUM(U9:X33)))</f>
        <v xml:space="preserve"> </v>
      </c>
      <c r="AP33" s="2029"/>
      <c r="AQ33" s="2029"/>
      <c r="AR33" s="2029"/>
      <c r="AS33" s="2029" t="str">
        <f>IF(AND(ISBLANK(C33),ISBLANK(U33),ISBLANK(G33),ISBLANK(AE33))," ",IF(AS8+SUM(G9:J33)-SUM(AE9:AH33)&lt;0,"入力誤り",AS8+SUM(G9:J33)-SUM(AE9:AH33)))</f>
        <v xml:space="preserve"> </v>
      </c>
      <c r="AT33" s="2029"/>
      <c r="AU33" s="2029"/>
      <c r="AV33" s="2029"/>
      <c r="AW33" s="2029" t="str">
        <f t="shared" si="1"/>
        <v xml:space="preserve"> </v>
      </c>
      <c r="AX33" s="2029"/>
      <c r="AY33" s="2029"/>
      <c r="AZ33" s="2030"/>
    </row>
    <row r="34" spans="1:52" ht="21" customHeight="1" x14ac:dyDescent="0.15">
      <c r="A34" s="2031" t="s">
        <v>229</v>
      </c>
      <c r="B34" s="2031"/>
      <c r="C34" s="2032"/>
      <c r="D34" s="2033"/>
      <c r="E34" s="2033"/>
      <c r="F34" s="2033"/>
      <c r="G34" s="2033"/>
      <c r="H34" s="2033"/>
      <c r="I34" s="2033"/>
      <c r="J34" s="2033"/>
      <c r="K34" s="2034" t="str">
        <f t="shared" si="0"/>
        <v xml:space="preserve"> </v>
      </c>
      <c r="L34" s="2034"/>
      <c r="M34" s="2034"/>
      <c r="N34" s="2035"/>
      <c r="O34" s="2021"/>
      <c r="P34" s="2022"/>
      <c r="Q34" s="2023"/>
      <c r="R34" s="2022"/>
      <c r="S34" s="2022"/>
      <c r="T34" s="2022"/>
      <c r="U34" s="2022"/>
      <c r="V34" s="2022"/>
      <c r="W34" s="2022"/>
      <c r="X34" s="2026"/>
      <c r="Y34" s="2021"/>
      <c r="Z34" s="2022"/>
      <c r="AA34" s="2023"/>
      <c r="AB34" s="2022"/>
      <c r="AC34" s="2022"/>
      <c r="AD34" s="2022"/>
      <c r="AE34" s="2022"/>
      <c r="AF34" s="2022"/>
      <c r="AG34" s="2022"/>
      <c r="AH34" s="2026"/>
      <c r="AI34" s="2027"/>
      <c r="AJ34" s="2027"/>
      <c r="AK34" s="2027"/>
      <c r="AL34" s="2027"/>
      <c r="AM34" s="2027"/>
      <c r="AN34" s="2027"/>
      <c r="AO34" s="2028" t="str">
        <f>IF(AND(ISBLANK(C34),ISBLANK(U34),ISBLANK(G34),ISBLANK(AE34))," ",IF(AO8+SUM(C9:F34)-SUM(U9:X34)&lt;0,"入力誤り",AO8+SUM(C9:F34)-SUM(U9:X34)))</f>
        <v xml:space="preserve"> </v>
      </c>
      <c r="AP34" s="2029"/>
      <c r="AQ34" s="2029"/>
      <c r="AR34" s="2029"/>
      <c r="AS34" s="2029" t="str">
        <f>IF(AND(ISBLANK(C34),ISBLANK(U34),ISBLANK(G34),ISBLANK(AE34))," ",IF(AS8+SUM(G9:J34)-SUM(AE9:AH34)&lt;0,"入力誤り",AS8+SUM(G9:J34)-SUM(AE9:AH34)))</f>
        <v xml:space="preserve"> </v>
      </c>
      <c r="AT34" s="2029"/>
      <c r="AU34" s="2029"/>
      <c r="AV34" s="2029"/>
      <c r="AW34" s="2029" t="str">
        <f t="shared" si="1"/>
        <v xml:space="preserve"> </v>
      </c>
      <c r="AX34" s="2029"/>
      <c r="AY34" s="2029"/>
      <c r="AZ34" s="2030"/>
    </row>
    <row r="35" spans="1:52" ht="21" customHeight="1" x14ac:dyDescent="0.15">
      <c r="A35" s="2031" t="s">
        <v>556</v>
      </c>
      <c r="B35" s="2031"/>
      <c r="C35" s="2032"/>
      <c r="D35" s="2033"/>
      <c r="E35" s="2033"/>
      <c r="F35" s="2033"/>
      <c r="G35" s="2033"/>
      <c r="H35" s="2033"/>
      <c r="I35" s="2033"/>
      <c r="J35" s="2033"/>
      <c r="K35" s="2034" t="str">
        <f t="shared" si="0"/>
        <v xml:space="preserve"> </v>
      </c>
      <c r="L35" s="2034"/>
      <c r="M35" s="2034"/>
      <c r="N35" s="2035"/>
      <c r="O35" s="2021"/>
      <c r="P35" s="2022"/>
      <c r="Q35" s="2023"/>
      <c r="R35" s="2022"/>
      <c r="S35" s="2022"/>
      <c r="T35" s="2022"/>
      <c r="U35" s="2022"/>
      <c r="V35" s="2022"/>
      <c r="W35" s="2022"/>
      <c r="X35" s="2026"/>
      <c r="Y35" s="2021"/>
      <c r="Z35" s="2022"/>
      <c r="AA35" s="2023"/>
      <c r="AB35" s="2022"/>
      <c r="AC35" s="2022"/>
      <c r="AD35" s="2022"/>
      <c r="AE35" s="2022"/>
      <c r="AF35" s="2022"/>
      <c r="AG35" s="2022"/>
      <c r="AH35" s="2026"/>
      <c r="AI35" s="2027"/>
      <c r="AJ35" s="2027"/>
      <c r="AK35" s="2027"/>
      <c r="AL35" s="2027"/>
      <c r="AM35" s="2027"/>
      <c r="AN35" s="2027"/>
      <c r="AO35" s="2028" t="str">
        <f>IF(AND(ISBLANK(C35),ISBLANK(U35),ISBLANK(G35),ISBLANK(AE35))," ",IF(AO8+SUM(C9:F35)-SUM(U9:X35)&lt;0,"入力誤り",AO8+SUM(C9:F35)-SUM(U9:X35)))</f>
        <v xml:space="preserve"> </v>
      </c>
      <c r="AP35" s="2029"/>
      <c r="AQ35" s="2029"/>
      <c r="AR35" s="2029"/>
      <c r="AS35" s="2029" t="str">
        <f>IF(AND(ISBLANK(C35),ISBLANK(U35),ISBLANK(G35),ISBLANK(AE35))," ",IF(AS8+SUM(G9:J35)-SUM(AE9:AH35)&lt;0,"入力誤り",AS8+SUM(G9:J35)-SUM(AE9:AH35)))</f>
        <v xml:space="preserve"> </v>
      </c>
      <c r="AT35" s="2029"/>
      <c r="AU35" s="2029"/>
      <c r="AV35" s="2029"/>
      <c r="AW35" s="2029" t="str">
        <f t="shared" si="1"/>
        <v xml:space="preserve"> </v>
      </c>
      <c r="AX35" s="2029"/>
      <c r="AY35" s="2029"/>
      <c r="AZ35" s="2030"/>
    </row>
    <row r="36" spans="1:52" ht="21" customHeight="1" x14ac:dyDescent="0.15">
      <c r="A36" s="2031" t="s">
        <v>558</v>
      </c>
      <c r="B36" s="2031"/>
      <c r="C36" s="2032"/>
      <c r="D36" s="2033"/>
      <c r="E36" s="2033"/>
      <c r="F36" s="2033"/>
      <c r="G36" s="2033"/>
      <c r="H36" s="2033"/>
      <c r="I36" s="2033"/>
      <c r="J36" s="2033"/>
      <c r="K36" s="2034" t="str">
        <f t="shared" si="0"/>
        <v xml:space="preserve"> </v>
      </c>
      <c r="L36" s="2034"/>
      <c r="M36" s="2034"/>
      <c r="N36" s="2035"/>
      <c r="O36" s="2021"/>
      <c r="P36" s="2022"/>
      <c r="Q36" s="2023"/>
      <c r="R36" s="2022"/>
      <c r="S36" s="2022"/>
      <c r="T36" s="2022"/>
      <c r="U36" s="2022"/>
      <c r="V36" s="2022"/>
      <c r="W36" s="2022"/>
      <c r="X36" s="2026"/>
      <c r="Y36" s="2021"/>
      <c r="Z36" s="2022"/>
      <c r="AA36" s="2023"/>
      <c r="AB36" s="2022"/>
      <c r="AC36" s="2022"/>
      <c r="AD36" s="2022"/>
      <c r="AE36" s="2022"/>
      <c r="AF36" s="2022"/>
      <c r="AG36" s="2022"/>
      <c r="AH36" s="2026"/>
      <c r="AI36" s="2027"/>
      <c r="AJ36" s="2027"/>
      <c r="AK36" s="2027"/>
      <c r="AL36" s="2027"/>
      <c r="AM36" s="2027"/>
      <c r="AN36" s="2027"/>
      <c r="AO36" s="2028" t="str">
        <f>IF(AND(ISBLANK(C36),ISBLANK(U36),ISBLANK(G36),ISBLANK(AE36))," ",IF(AO8+SUM(C9:F36)-SUM(U9:X36)&lt;0,"入力誤り",AO8+SUM(C9:F36)-SUM(U9:X36)))</f>
        <v xml:space="preserve"> </v>
      </c>
      <c r="AP36" s="2029"/>
      <c r="AQ36" s="2029"/>
      <c r="AR36" s="2029"/>
      <c r="AS36" s="2029" t="str">
        <f>IF(AND(ISBLANK(C36),ISBLANK(U36),ISBLANK(G36),ISBLANK(AE36))," ",IF(AS8+SUM(G9:J36)-SUM(AE9:AH36)&lt;0,"入力誤り",AS8+SUM(G9:J36)-SUM(AE9:AH36)))</f>
        <v xml:space="preserve"> </v>
      </c>
      <c r="AT36" s="2029"/>
      <c r="AU36" s="2029"/>
      <c r="AV36" s="2029"/>
      <c r="AW36" s="2029" t="str">
        <f t="shared" si="1"/>
        <v xml:space="preserve"> </v>
      </c>
      <c r="AX36" s="2029"/>
      <c r="AY36" s="2029"/>
      <c r="AZ36" s="2030"/>
    </row>
    <row r="37" spans="1:52" ht="21" customHeight="1" x14ac:dyDescent="0.15">
      <c r="A37" s="2031" t="s">
        <v>108</v>
      </c>
      <c r="B37" s="2031"/>
      <c r="C37" s="2032"/>
      <c r="D37" s="2033"/>
      <c r="E37" s="2033"/>
      <c r="F37" s="2033"/>
      <c r="G37" s="2033"/>
      <c r="H37" s="2033"/>
      <c r="I37" s="2033"/>
      <c r="J37" s="2033"/>
      <c r="K37" s="2034" t="str">
        <f t="shared" si="0"/>
        <v xml:space="preserve"> </v>
      </c>
      <c r="L37" s="2034"/>
      <c r="M37" s="2034"/>
      <c r="N37" s="2035"/>
      <c r="O37" s="2021"/>
      <c r="P37" s="2022"/>
      <c r="Q37" s="2023"/>
      <c r="R37" s="2022"/>
      <c r="S37" s="2022"/>
      <c r="T37" s="2022"/>
      <c r="U37" s="2022"/>
      <c r="V37" s="2022"/>
      <c r="W37" s="2022"/>
      <c r="X37" s="2026"/>
      <c r="Y37" s="2021"/>
      <c r="Z37" s="2022"/>
      <c r="AA37" s="2023"/>
      <c r="AB37" s="2022"/>
      <c r="AC37" s="2022"/>
      <c r="AD37" s="2022"/>
      <c r="AE37" s="2022"/>
      <c r="AF37" s="2022"/>
      <c r="AG37" s="2022"/>
      <c r="AH37" s="2026"/>
      <c r="AI37" s="2027"/>
      <c r="AJ37" s="2027"/>
      <c r="AK37" s="2027"/>
      <c r="AL37" s="2027"/>
      <c r="AM37" s="2027"/>
      <c r="AN37" s="2027"/>
      <c r="AO37" s="2028" t="str">
        <f>IF(AND(ISBLANK(C37),ISBLANK(U37),ISBLANK(G37),ISBLANK(AE37))," ",IF(AO8+SUM(C9:F37)-SUM(U9:X37)&lt;0,"入力誤り",AO8+SUM(C9:F37)-SUM(U9:X37)))</f>
        <v xml:space="preserve"> </v>
      </c>
      <c r="AP37" s="2029"/>
      <c r="AQ37" s="2029"/>
      <c r="AR37" s="2029"/>
      <c r="AS37" s="2029" t="str">
        <f>IF(AND(ISBLANK(C37),ISBLANK(U37),ISBLANK(G37),ISBLANK(AE37))," ",IF(AS8+SUM(G9:J37)-SUM(AE9:AH37)&lt;0,"入力誤り",AS8+SUM(G9:J37)-SUM(AE9:AH37)))</f>
        <v xml:space="preserve"> </v>
      </c>
      <c r="AT37" s="2029"/>
      <c r="AU37" s="2029"/>
      <c r="AV37" s="2029"/>
      <c r="AW37" s="2029" t="str">
        <f t="shared" si="1"/>
        <v xml:space="preserve"> </v>
      </c>
      <c r="AX37" s="2029"/>
      <c r="AY37" s="2029"/>
      <c r="AZ37" s="2030"/>
    </row>
    <row r="38" spans="1:52" ht="21" customHeight="1" x14ac:dyDescent="0.15">
      <c r="A38" s="2031" t="s">
        <v>560</v>
      </c>
      <c r="B38" s="2031"/>
      <c r="C38" s="2032"/>
      <c r="D38" s="2033"/>
      <c r="E38" s="2033"/>
      <c r="F38" s="2033"/>
      <c r="G38" s="2033"/>
      <c r="H38" s="2033"/>
      <c r="I38" s="2033"/>
      <c r="J38" s="2033"/>
      <c r="K38" s="2034" t="str">
        <f t="shared" si="0"/>
        <v xml:space="preserve"> </v>
      </c>
      <c r="L38" s="2034"/>
      <c r="M38" s="2034"/>
      <c r="N38" s="2035"/>
      <c r="O38" s="2021"/>
      <c r="P38" s="2022"/>
      <c r="Q38" s="2023"/>
      <c r="R38" s="2022"/>
      <c r="S38" s="2022"/>
      <c r="T38" s="2022"/>
      <c r="U38" s="2022"/>
      <c r="V38" s="2022"/>
      <c r="W38" s="2022"/>
      <c r="X38" s="2026"/>
      <c r="Y38" s="2021"/>
      <c r="Z38" s="2022"/>
      <c r="AA38" s="2023"/>
      <c r="AB38" s="2022"/>
      <c r="AC38" s="2022"/>
      <c r="AD38" s="2022"/>
      <c r="AE38" s="2022"/>
      <c r="AF38" s="2022"/>
      <c r="AG38" s="2022"/>
      <c r="AH38" s="2026"/>
      <c r="AI38" s="2027"/>
      <c r="AJ38" s="2027"/>
      <c r="AK38" s="2027"/>
      <c r="AL38" s="2027"/>
      <c r="AM38" s="2027"/>
      <c r="AN38" s="2027"/>
      <c r="AO38" s="2028" t="str">
        <f>IF(AND(ISBLANK(C38),ISBLANK(U38),ISBLANK(G38),ISBLANK(AE38))," ",IF(AO8+SUM(C9:F38)-SUM(U9:X38)&lt;0,"入力誤り",AO8+SUM(C9:F38)-SUM(U9:X38)))</f>
        <v xml:space="preserve"> </v>
      </c>
      <c r="AP38" s="2029"/>
      <c r="AQ38" s="2029"/>
      <c r="AR38" s="2029"/>
      <c r="AS38" s="2029" t="str">
        <f>IF(AND(ISBLANK(C38),ISBLANK(U38),ISBLANK(G38),ISBLANK(AE38))," ",IF(AS8+SUM(G9:J38)-SUM(AE9:AH38)&lt;0,"入力誤り",AS8+SUM(G9:J38)-SUM(AE9:AH38)))</f>
        <v xml:space="preserve"> </v>
      </c>
      <c r="AT38" s="2029"/>
      <c r="AU38" s="2029"/>
      <c r="AV38" s="2029"/>
      <c r="AW38" s="2029" t="str">
        <f t="shared" si="1"/>
        <v xml:space="preserve"> </v>
      </c>
      <c r="AX38" s="2029"/>
      <c r="AY38" s="2029"/>
      <c r="AZ38" s="2030"/>
    </row>
    <row r="39" spans="1:52" ht="21" customHeight="1" x14ac:dyDescent="0.15">
      <c r="A39" s="2042" t="s">
        <v>561</v>
      </c>
      <c r="B39" s="2042"/>
      <c r="C39" s="2056"/>
      <c r="D39" s="2057"/>
      <c r="E39" s="2057"/>
      <c r="F39" s="2057"/>
      <c r="G39" s="2057"/>
      <c r="H39" s="2057"/>
      <c r="I39" s="2057"/>
      <c r="J39" s="2057"/>
      <c r="K39" s="2045" t="str">
        <f t="shared" si="0"/>
        <v xml:space="preserve"> </v>
      </c>
      <c r="L39" s="2045"/>
      <c r="M39" s="2045"/>
      <c r="N39" s="2046"/>
      <c r="O39" s="2047"/>
      <c r="P39" s="2048"/>
      <c r="Q39" s="2049"/>
      <c r="R39" s="2048"/>
      <c r="S39" s="2048"/>
      <c r="T39" s="2048"/>
      <c r="U39" s="2048"/>
      <c r="V39" s="2048"/>
      <c r="W39" s="2048"/>
      <c r="X39" s="2055"/>
      <c r="Y39" s="2047"/>
      <c r="Z39" s="2048"/>
      <c r="AA39" s="2049"/>
      <c r="AB39" s="2048"/>
      <c r="AC39" s="2048"/>
      <c r="AD39" s="2048"/>
      <c r="AE39" s="2048"/>
      <c r="AF39" s="2048"/>
      <c r="AG39" s="2048"/>
      <c r="AH39" s="2055"/>
      <c r="AI39" s="2036"/>
      <c r="AJ39" s="2036"/>
      <c r="AK39" s="2036"/>
      <c r="AL39" s="2036"/>
      <c r="AM39" s="2036"/>
      <c r="AN39" s="2036"/>
      <c r="AO39" s="2037" t="str">
        <f>IF(AND(ISBLANK(C39),ISBLANK(U39),ISBLANK(G39),ISBLANK(AE39))," ",IF(AO8+SUM(C9:F39)-SUM(U9:X39)&lt;0,"入力誤り",AO8+SUM(C9:F39)-SUM(U9:X39)))</f>
        <v xml:space="preserve"> </v>
      </c>
      <c r="AP39" s="2038"/>
      <c r="AQ39" s="2038"/>
      <c r="AR39" s="2038"/>
      <c r="AS39" s="2038" t="str">
        <f>IF(AND(ISBLANK(C39),ISBLANK(U39),ISBLANK(G39),ISBLANK(AE39))," ",IF(AS8+SUM(G9:J39)-SUM(AE9:AH39)&lt;0,"入力誤り",AS8+SUM(G9:J39)-SUM(AE9:AH39)))</f>
        <v xml:space="preserve"> </v>
      </c>
      <c r="AT39" s="2038"/>
      <c r="AU39" s="2038"/>
      <c r="AV39" s="2038"/>
      <c r="AW39" s="2038" t="str">
        <f t="shared" si="1"/>
        <v xml:space="preserve"> </v>
      </c>
      <c r="AX39" s="2038"/>
      <c r="AY39" s="2038"/>
      <c r="AZ39" s="2039"/>
    </row>
    <row r="40" spans="1:52" ht="21.95" customHeight="1" x14ac:dyDescent="0.15">
      <c r="A40" s="1850" t="s">
        <v>562</v>
      </c>
      <c r="B40" s="1850"/>
      <c r="C40" s="2070" t="str">
        <f>IF(SUM(C9:F39)=0," ",SUM(C9:F39))</f>
        <v xml:space="preserve"> </v>
      </c>
      <c r="D40" s="2005"/>
      <c r="E40" s="2005"/>
      <c r="F40" s="2005"/>
      <c r="G40" s="2005" t="str">
        <f>IF(SUM(G9:J39)=0," ",SUM(G9:J39))</f>
        <v xml:space="preserve"> </v>
      </c>
      <c r="H40" s="2005"/>
      <c r="I40" s="2005"/>
      <c r="J40" s="2005"/>
      <c r="K40" s="2005" t="str">
        <f>IF(SUM(K9:N39)=0," ",SUM(K9:N39))</f>
        <v xml:space="preserve"> </v>
      </c>
      <c r="L40" s="2005"/>
      <c r="M40" s="2005"/>
      <c r="N40" s="2006"/>
      <c r="O40" s="2071" t="str">
        <f>IF(SUM(O9:Q39)=0," ",SUM(O9:Q39))</f>
        <v xml:space="preserve"> </v>
      </c>
      <c r="P40" s="2072"/>
      <c r="Q40" s="2073"/>
      <c r="R40" s="2072" t="str">
        <f>IF(SUM(R9:T39)=0," ",SUM(R9:T39))</f>
        <v xml:space="preserve"> </v>
      </c>
      <c r="S40" s="2072"/>
      <c r="T40" s="2072"/>
      <c r="U40" s="2072" t="str">
        <f>IF(SUM(U9:X39)=0," ",SUM(U9:X39))</f>
        <v xml:space="preserve"> </v>
      </c>
      <c r="V40" s="2072"/>
      <c r="W40" s="2072"/>
      <c r="X40" s="2074"/>
      <c r="Y40" s="2075" t="str">
        <f>IF(SUM(Y9:AA39)=0," ",SUM(Y9:AA39))</f>
        <v xml:space="preserve"> </v>
      </c>
      <c r="Z40" s="2076"/>
      <c r="AA40" s="2077"/>
      <c r="AB40" s="2076" t="str">
        <f>IF(SUM(AB9:AD39)=0," ",SUM(AB9:AD39))</f>
        <v xml:space="preserve"> </v>
      </c>
      <c r="AC40" s="2076"/>
      <c r="AD40" s="2076"/>
      <c r="AE40" s="2005" t="str">
        <f>IF(SUM(AE9:AH39)=0," ",SUM(AE9:AH39))</f>
        <v xml:space="preserve"> </v>
      </c>
      <c r="AF40" s="2005"/>
      <c r="AG40" s="2005"/>
      <c r="AH40" s="2006"/>
      <c r="AI40" s="2058"/>
      <c r="AJ40" s="2058"/>
      <c r="AK40" s="2058"/>
      <c r="AL40" s="2058"/>
      <c r="AM40" s="2058"/>
      <c r="AN40" s="2058"/>
      <c r="AO40" s="2018" t="str">
        <f>IF(AND(ISBLANK(AO8),SUM(C40)=0,SUM(U40)=0)," ",IF(AO8+SUM(C40)-SUM(U40)&lt;0,"入力誤り",AO8+SUM(C40)-SUM(U40)))</f>
        <v xml:space="preserve"> </v>
      </c>
      <c r="AP40" s="2019"/>
      <c r="AQ40" s="2019"/>
      <c r="AR40" s="2019"/>
      <c r="AS40" s="2019" t="str">
        <f>IF(AND(ISBLANK(AS8),SUM(G40)=0,SUM(AE40)=0)," ",IF(AS8+SUM(G40)-SUM(AE40)&lt;0,"入力誤り",AS8+SUM(G40)-SUM(AE40)))</f>
        <v xml:space="preserve"> </v>
      </c>
      <c r="AT40" s="2019"/>
      <c r="AU40" s="2019"/>
      <c r="AV40" s="2019"/>
      <c r="AW40" s="2019" t="str">
        <f>IF(AND(ISBLANK(AO8),ISBLANK(AS8),SUM(K40)=0,SUM(U40)=0,SUM(AE40)=0)," ",SUM(AO40:AV40))</f>
        <v xml:space="preserve"> </v>
      </c>
      <c r="AX40" s="2019"/>
      <c r="AY40" s="2019"/>
      <c r="AZ40" s="2020"/>
    </row>
    <row r="41" spans="1:52" ht="39.950000000000003" customHeight="1" x14ac:dyDescent="0.15">
      <c r="A41" s="1850" t="s">
        <v>563</v>
      </c>
      <c r="B41" s="1850"/>
      <c r="C41" s="2059"/>
      <c r="D41" s="2060"/>
      <c r="E41" s="2060"/>
      <c r="F41" s="2060"/>
      <c r="G41" s="2060"/>
      <c r="H41" s="2060"/>
      <c r="I41" s="2060"/>
      <c r="J41" s="2060"/>
      <c r="K41" s="2060"/>
      <c r="L41" s="2060"/>
      <c r="M41" s="2060"/>
      <c r="N41" s="2060"/>
      <c r="O41" s="2060"/>
      <c r="P41" s="2060"/>
      <c r="Q41" s="2060"/>
      <c r="R41" s="2060"/>
      <c r="S41" s="2060"/>
      <c r="T41" s="2060"/>
      <c r="U41" s="2060"/>
      <c r="V41" s="2060"/>
      <c r="W41" s="2060"/>
      <c r="X41" s="2060"/>
      <c r="Y41" s="2060"/>
      <c r="Z41" s="2060"/>
      <c r="AA41" s="2060"/>
      <c r="AB41" s="2060"/>
      <c r="AC41" s="2060"/>
      <c r="AD41" s="2060"/>
      <c r="AE41" s="2060"/>
      <c r="AF41" s="2060"/>
      <c r="AG41" s="2060"/>
      <c r="AH41" s="2060"/>
      <c r="AI41" s="2060"/>
      <c r="AJ41" s="2060"/>
      <c r="AK41" s="2060"/>
      <c r="AL41" s="2060"/>
      <c r="AM41" s="2060"/>
      <c r="AN41" s="2060"/>
      <c r="AO41" s="2060"/>
      <c r="AP41" s="2060"/>
      <c r="AQ41" s="2060"/>
      <c r="AR41" s="2060"/>
      <c r="AS41" s="2060"/>
      <c r="AT41" s="2060"/>
      <c r="AU41" s="2060"/>
      <c r="AV41" s="2060"/>
      <c r="AW41" s="2060"/>
      <c r="AX41" s="2060"/>
      <c r="AY41" s="2060"/>
      <c r="AZ41" s="2061"/>
    </row>
    <row r="42" spans="1:52" ht="9.9499999999999993" customHeight="1" x14ac:dyDescent="0.15"/>
  </sheetData>
  <mergeCells count="494">
    <mergeCell ref="AE40:AH40"/>
    <mergeCell ref="AI40:AN40"/>
    <mergeCell ref="AO40:AR40"/>
    <mergeCell ref="AS40:AV40"/>
    <mergeCell ref="AW40:AZ40"/>
    <mergeCell ref="A41:B41"/>
    <mergeCell ref="C41:AZ41"/>
    <mergeCell ref="N1:AO2"/>
    <mergeCell ref="A4:B7"/>
    <mergeCell ref="C6:F7"/>
    <mergeCell ref="G6:J7"/>
    <mergeCell ref="K6:N7"/>
    <mergeCell ref="AO6:AR7"/>
    <mergeCell ref="AS6:AV7"/>
    <mergeCell ref="AW6:AZ7"/>
    <mergeCell ref="A40:B40"/>
    <mergeCell ref="C40:F40"/>
    <mergeCell ref="G40:J40"/>
    <mergeCell ref="K40:N40"/>
    <mergeCell ref="O40:Q40"/>
    <mergeCell ref="R40:T40"/>
    <mergeCell ref="U40:X40"/>
    <mergeCell ref="Y40:AA40"/>
    <mergeCell ref="AB40:AD40"/>
    <mergeCell ref="AE39:AH39"/>
    <mergeCell ref="AI39:AN39"/>
    <mergeCell ref="AO39:AR39"/>
    <mergeCell ref="AS39:AV39"/>
    <mergeCell ref="AW39:AZ39"/>
    <mergeCell ref="A38:B38"/>
    <mergeCell ref="C38:F38"/>
    <mergeCell ref="G38:J38"/>
    <mergeCell ref="K38:N38"/>
    <mergeCell ref="O38:Q38"/>
    <mergeCell ref="A39:B39"/>
    <mergeCell ref="C39:F39"/>
    <mergeCell ref="G39:J39"/>
    <mergeCell ref="K39:N39"/>
    <mergeCell ref="O39:Q39"/>
    <mergeCell ref="R39:T39"/>
    <mergeCell ref="U39:X39"/>
    <mergeCell ref="Y39:AA39"/>
    <mergeCell ref="AB39:AD39"/>
    <mergeCell ref="R38:T38"/>
    <mergeCell ref="U38:X38"/>
    <mergeCell ref="Y38:AA38"/>
    <mergeCell ref="AB38:AD38"/>
    <mergeCell ref="AE38:AH38"/>
    <mergeCell ref="AE36:AH36"/>
    <mergeCell ref="AI36:AN36"/>
    <mergeCell ref="AO36:AR36"/>
    <mergeCell ref="AS36:AV36"/>
    <mergeCell ref="AW36:AZ36"/>
    <mergeCell ref="AE37:AH37"/>
    <mergeCell ref="AI37:AN37"/>
    <mergeCell ref="AO37:AR37"/>
    <mergeCell ref="AS37:AV37"/>
    <mergeCell ref="AW37:AZ37"/>
    <mergeCell ref="AI38:AN38"/>
    <mergeCell ref="AO38:AR38"/>
    <mergeCell ref="AS38:AV38"/>
    <mergeCell ref="AW38:AZ38"/>
    <mergeCell ref="A37:B37"/>
    <mergeCell ref="C37:F37"/>
    <mergeCell ref="G37:J37"/>
    <mergeCell ref="K37:N37"/>
    <mergeCell ref="O37:Q37"/>
    <mergeCell ref="R37:T37"/>
    <mergeCell ref="U37:X37"/>
    <mergeCell ref="Y37:AA37"/>
    <mergeCell ref="AB37:AD37"/>
    <mergeCell ref="A36:B36"/>
    <mergeCell ref="C36:F36"/>
    <mergeCell ref="G36:J36"/>
    <mergeCell ref="K36:N36"/>
    <mergeCell ref="O36:Q36"/>
    <mergeCell ref="R36:T36"/>
    <mergeCell ref="U36:X36"/>
    <mergeCell ref="Y36:AA36"/>
    <mergeCell ref="AB36:AD36"/>
    <mergeCell ref="AE35:AH35"/>
    <mergeCell ref="AI35:AN35"/>
    <mergeCell ref="AO35:AR35"/>
    <mergeCell ref="AS35:AV35"/>
    <mergeCell ref="AW35:AZ35"/>
    <mergeCell ref="A34:B34"/>
    <mergeCell ref="C34:F34"/>
    <mergeCell ref="G34:J34"/>
    <mergeCell ref="K34:N34"/>
    <mergeCell ref="O34:Q34"/>
    <mergeCell ref="A35:B35"/>
    <mergeCell ref="C35:F35"/>
    <mergeCell ref="G35:J35"/>
    <mergeCell ref="K35:N35"/>
    <mergeCell ref="O35:Q35"/>
    <mergeCell ref="R35:T35"/>
    <mergeCell ref="U35:X35"/>
    <mergeCell ref="Y35:AA35"/>
    <mergeCell ref="AB35:AD35"/>
    <mergeCell ref="R34:T34"/>
    <mergeCell ref="U34:X34"/>
    <mergeCell ref="Y34:AA34"/>
    <mergeCell ref="AB34:AD34"/>
    <mergeCell ref="AE34:AH34"/>
    <mergeCell ref="AE32:AH32"/>
    <mergeCell ref="AI32:AN32"/>
    <mergeCell ref="AO32:AR32"/>
    <mergeCell ref="AS32:AV32"/>
    <mergeCell ref="AW32:AZ32"/>
    <mergeCell ref="AE33:AH33"/>
    <mergeCell ref="AI33:AN33"/>
    <mergeCell ref="AO33:AR33"/>
    <mergeCell ref="AS33:AV33"/>
    <mergeCell ref="AW33:AZ33"/>
    <mergeCell ref="AI34:AN34"/>
    <mergeCell ref="AO34:AR34"/>
    <mergeCell ref="AS34:AV34"/>
    <mergeCell ref="AW34:AZ34"/>
    <mergeCell ref="A33:B33"/>
    <mergeCell ref="C33:F33"/>
    <mergeCell ref="G33:J33"/>
    <mergeCell ref="K33:N33"/>
    <mergeCell ref="O33:Q33"/>
    <mergeCell ref="R33:T33"/>
    <mergeCell ref="U33:X33"/>
    <mergeCell ref="Y33:AA33"/>
    <mergeCell ref="AB33:AD33"/>
    <mergeCell ref="A32:B32"/>
    <mergeCell ref="C32:F32"/>
    <mergeCell ref="G32:J32"/>
    <mergeCell ref="K32:N32"/>
    <mergeCell ref="O32:Q32"/>
    <mergeCell ref="R32:T32"/>
    <mergeCell ref="U32:X32"/>
    <mergeCell ref="Y32:AA32"/>
    <mergeCell ref="AB32:AD32"/>
    <mergeCell ref="AE31:AH31"/>
    <mergeCell ref="AI31:AN31"/>
    <mergeCell ref="AO31:AR31"/>
    <mergeCell ref="AS31:AV31"/>
    <mergeCell ref="AW31:AZ31"/>
    <mergeCell ref="A30:B30"/>
    <mergeCell ref="C30:F30"/>
    <mergeCell ref="G30:J30"/>
    <mergeCell ref="K30:N30"/>
    <mergeCell ref="O30:Q30"/>
    <mergeCell ref="A31:B31"/>
    <mergeCell ref="C31:F31"/>
    <mergeCell ref="G31:J31"/>
    <mergeCell ref="K31:N31"/>
    <mergeCell ref="O31:Q31"/>
    <mergeCell ref="R31:T31"/>
    <mergeCell ref="U31:X31"/>
    <mergeCell ref="Y31:AA31"/>
    <mergeCell ref="AB31:AD31"/>
    <mergeCell ref="R30:T30"/>
    <mergeCell ref="U30:X30"/>
    <mergeCell ref="Y30:AA30"/>
    <mergeCell ref="AB30:AD30"/>
    <mergeCell ref="AE30:AH30"/>
    <mergeCell ref="AE28:AH28"/>
    <mergeCell ref="AI28:AN28"/>
    <mergeCell ref="AO28:AR28"/>
    <mergeCell ref="AS28:AV28"/>
    <mergeCell ref="AW28:AZ28"/>
    <mergeCell ref="AE29:AH29"/>
    <mergeCell ref="AI29:AN29"/>
    <mergeCell ref="AO29:AR29"/>
    <mergeCell ref="AS29:AV29"/>
    <mergeCell ref="AW29:AZ29"/>
    <mergeCell ref="AI30:AN30"/>
    <mergeCell ref="AO30:AR30"/>
    <mergeCell ref="AS30:AV30"/>
    <mergeCell ref="AW30:AZ30"/>
    <mergeCell ref="A29:B29"/>
    <mergeCell ref="C29:F29"/>
    <mergeCell ref="G29:J29"/>
    <mergeCell ref="K29:N29"/>
    <mergeCell ref="O29:Q29"/>
    <mergeCell ref="R29:T29"/>
    <mergeCell ref="U29:X29"/>
    <mergeCell ref="Y29:AA29"/>
    <mergeCell ref="AB29:AD29"/>
    <mergeCell ref="A28:B28"/>
    <mergeCell ref="C28:F28"/>
    <mergeCell ref="G28:J28"/>
    <mergeCell ref="K28:N28"/>
    <mergeCell ref="O28:Q28"/>
    <mergeCell ref="R28:T28"/>
    <mergeCell ref="U28:X28"/>
    <mergeCell ref="Y28:AA28"/>
    <mergeCell ref="AB28:AD28"/>
    <mergeCell ref="AE27:AH27"/>
    <mergeCell ref="AI27:AN27"/>
    <mergeCell ref="AO27:AR27"/>
    <mergeCell ref="AS27:AV27"/>
    <mergeCell ref="AW27:AZ27"/>
    <mergeCell ref="A26:B26"/>
    <mergeCell ref="C26:F26"/>
    <mergeCell ref="G26:J26"/>
    <mergeCell ref="K26:N26"/>
    <mergeCell ref="O26:Q26"/>
    <mergeCell ref="A27:B27"/>
    <mergeCell ref="C27:F27"/>
    <mergeCell ref="G27:J27"/>
    <mergeCell ref="K27:N27"/>
    <mergeCell ref="O27:Q27"/>
    <mergeCell ref="R27:T27"/>
    <mergeCell ref="U27:X27"/>
    <mergeCell ref="Y27:AA27"/>
    <mergeCell ref="AB27:AD27"/>
    <mergeCell ref="R26:T26"/>
    <mergeCell ref="U26:X26"/>
    <mergeCell ref="Y26:AA26"/>
    <mergeCell ref="AB26:AD26"/>
    <mergeCell ref="AE26:AH26"/>
    <mergeCell ref="AE24:AH24"/>
    <mergeCell ref="AI24:AN24"/>
    <mergeCell ref="AO24:AR24"/>
    <mergeCell ref="AS24:AV24"/>
    <mergeCell ref="AW24:AZ24"/>
    <mergeCell ref="AE25:AH25"/>
    <mergeCell ref="AI25:AN25"/>
    <mergeCell ref="AO25:AR25"/>
    <mergeCell ref="AS25:AV25"/>
    <mergeCell ref="AW25:AZ25"/>
    <mergeCell ref="AI26:AN26"/>
    <mergeCell ref="AO26:AR26"/>
    <mergeCell ref="AS26:AV26"/>
    <mergeCell ref="AW26:AZ26"/>
    <mergeCell ref="A25:B25"/>
    <mergeCell ref="C25:F25"/>
    <mergeCell ref="G25:J25"/>
    <mergeCell ref="K25:N25"/>
    <mergeCell ref="O25:Q25"/>
    <mergeCell ref="R25:T25"/>
    <mergeCell ref="U25:X25"/>
    <mergeCell ref="Y25:AA25"/>
    <mergeCell ref="AB25:AD25"/>
    <mergeCell ref="A24:B24"/>
    <mergeCell ref="C24:F24"/>
    <mergeCell ref="G24:J24"/>
    <mergeCell ref="K24:N24"/>
    <mergeCell ref="O24:Q24"/>
    <mergeCell ref="R24:T24"/>
    <mergeCell ref="U24:X24"/>
    <mergeCell ref="Y24:AA24"/>
    <mergeCell ref="AB24:AD24"/>
    <mergeCell ref="AE23:AH23"/>
    <mergeCell ref="AI23:AN23"/>
    <mergeCell ref="AO23:AR23"/>
    <mergeCell ref="AS23:AV23"/>
    <mergeCell ref="AW23:AZ23"/>
    <mergeCell ref="A22:B22"/>
    <mergeCell ref="C22:F22"/>
    <mergeCell ref="G22:J22"/>
    <mergeCell ref="K22:N22"/>
    <mergeCell ref="O22:Q22"/>
    <mergeCell ref="A23:B23"/>
    <mergeCell ref="C23:F23"/>
    <mergeCell ref="G23:J23"/>
    <mergeCell ref="K23:N23"/>
    <mergeCell ref="O23:Q23"/>
    <mergeCell ref="R23:T23"/>
    <mergeCell ref="U23:X23"/>
    <mergeCell ref="Y23:AA23"/>
    <mergeCell ref="AB23:AD23"/>
    <mergeCell ref="R22:T22"/>
    <mergeCell ref="U22:X22"/>
    <mergeCell ref="Y22:AA22"/>
    <mergeCell ref="AB22:AD22"/>
    <mergeCell ref="AE22:AH22"/>
    <mergeCell ref="AE20:AH20"/>
    <mergeCell ref="AI20:AN20"/>
    <mergeCell ref="AO20:AR20"/>
    <mergeCell ref="AS20:AV20"/>
    <mergeCell ref="AW20:AZ20"/>
    <mergeCell ref="AE21:AH21"/>
    <mergeCell ref="AI21:AN21"/>
    <mergeCell ref="AO21:AR21"/>
    <mergeCell ref="AS21:AV21"/>
    <mergeCell ref="AW21:AZ21"/>
    <mergeCell ref="AI22:AN22"/>
    <mergeCell ref="AO22:AR22"/>
    <mergeCell ref="AS22:AV22"/>
    <mergeCell ref="AW22:AZ22"/>
    <mergeCell ref="A21:B21"/>
    <mergeCell ref="C21:F21"/>
    <mergeCell ref="G21:J21"/>
    <mergeCell ref="K21:N21"/>
    <mergeCell ref="O21:Q21"/>
    <mergeCell ref="R21:T21"/>
    <mergeCell ref="U21:X21"/>
    <mergeCell ref="Y21:AA21"/>
    <mergeCell ref="AB21:AD21"/>
    <mergeCell ref="A20:B20"/>
    <mergeCell ref="C20:F20"/>
    <mergeCell ref="G20:J20"/>
    <mergeCell ref="K20:N20"/>
    <mergeCell ref="O20:Q20"/>
    <mergeCell ref="R20:T20"/>
    <mergeCell ref="U20:X20"/>
    <mergeCell ref="Y20:AA20"/>
    <mergeCell ref="AB20:AD20"/>
    <mergeCell ref="AE19:AH19"/>
    <mergeCell ref="AI19:AN19"/>
    <mergeCell ref="AO19:AR19"/>
    <mergeCell ref="AS19:AV19"/>
    <mergeCell ref="AW19:AZ19"/>
    <mergeCell ref="A18:B18"/>
    <mergeCell ref="C18:F18"/>
    <mergeCell ref="G18:J18"/>
    <mergeCell ref="K18:N18"/>
    <mergeCell ref="O18:Q18"/>
    <mergeCell ref="A19:B19"/>
    <mergeCell ref="C19:F19"/>
    <mergeCell ref="G19:J19"/>
    <mergeCell ref="K19:N19"/>
    <mergeCell ref="O19:Q19"/>
    <mergeCell ref="R19:T19"/>
    <mergeCell ref="U19:X19"/>
    <mergeCell ref="Y19:AA19"/>
    <mergeCell ref="AB19:AD19"/>
    <mergeCell ref="R18:T18"/>
    <mergeCell ref="U18:X18"/>
    <mergeCell ref="Y18:AA18"/>
    <mergeCell ref="AB18:AD18"/>
    <mergeCell ref="AE18:AH18"/>
    <mergeCell ref="AE16:AH16"/>
    <mergeCell ref="AI16:AN16"/>
    <mergeCell ref="AO16:AR16"/>
    <mergeCell ref="AS16:AV16"/>
    <mergeCell ref="AW16:AZ16"/>
    <mergeCell ref="AE17:AH17"/>
    <mergeCell ref="AI17:AN17"/>
    <mergeCell ref="AO17:AR17"/>
    <mergeCell ref="AS17:AV17"/>
    <mergeCell ref="AW17:AZ17"/>
    <mergeCell ref="AI18:AN18"/>
    <mergeCell ref="AO18:AR18"/>
    <mergeCell ref="AS18:AV18"/>
    <mergeCell ref="AW18:AZ18"/>
    <mergeCell ref="A17:B17"/>
    <mergeCell ref="C17:F17"/>
    <mergeCell ref="G17:J17"/>
    <mergeCell ref="K17:N17"/>
    <mergeCell ref="O17:Q17"/>
    <mergeCell ref="R17:T17"/>
    <mergeCell ref="U17:X17"/>
    <mergeCell ref="Y17:AA17"/>
    <mergeCell ref="AB17:AD17"/>
    <mergeCell ref="A16:B16"/>
    <mergeCell ref="C16:F16"/>
    <mergeCell ref="G16:J16"/>
    <mergeCell ref="K16:N16"/>
    <mergeCell ref="O16:Q16"/>
    <mergeCell ref="R16:T16"/>
    <mergeCell ref="U16:X16"/>
    <mergeCell ref="Y16:AA16"/>
    <mergeCell ref="AB16:AD16"/>
    <mergeCell ref="AE15:AH15"/>
    <mergeCell ref="AI15:AN15"/>
    <mergeCell ref="AO15:AR15"/>
    <mergeCell ref="AS15:AV15"/>
    <mergeCell ref="AW15:AZ15"/>
    <mergeCell ref="A14:B14"/>
    <mergeCell ref="C14:F14"/>
    <mergeCell ref="G14:J14"/>
    <mergeCell ref="K14:N14"/>
    <mergeCell ref="O14:Q14"/>
    <mergeCell ref="A15:B15"/>
    <mergeCell ref="C15:F15"/>
    <mergeCell ref="G15:J15"/>
    <mergeCell ref="K15:N15"/>
    <mergeCell ref="O15:Q15"/>
    <mergeCell ref="R15:T15"/>
    <mergeCell ref="U15:X15"/>
    <mergeCell ref="Y15:AA15"/>
    <mergeCell ref="AB15:AD15"/>
    <mergeCell ref="R14:T14"/>
    <mergeCell ref="U14:X14"/>
    <mergeCell ref="Y14:AA14"/>
    <mergeCell ref="AB14:AD14"/>
    <mergeCell ref="AE14:AH14"/>
    <mergeCell ref="AE12:AH12"/>
    <mergeCell ref="AI12:AN12"/>
    <mergeCell ref="AO12:AR12"/>
    <mergeCell ref="AS12:AV12"/>
    <mergeCell ref="AW12:AZ12"/>
    <mergeCell ref="AE13:AH13"/>
    <mergeCell ref="AI13:AN13"/>
    <mergeCell ref="AO13:AR13"/>
    <mergeCell ref="AS13:AV13"/>
    <mergeCell ref="AW13:AZ13"/>
    <mergeCell ref="AI14:AN14"/>
    <mergeCell ref="AO14:AR14"/>
    <mergeCell ref="AS14:AV14"/>
    <mergeCell ref="AW14:AZ14"/>
    <mergeCell ref="A13:B13"/>
    <mergeCell ref="C13:F13"/>
    <mergeCell ref="G13:J13"/>
    <mergeCell ref="K13:N13"/>
    <mergeCell ref="O13:Q13"/>
    <mergeCell ref="R13:T13"/>
    <mergeCell ref="U13:X13"/>
    <mergeCell ref="Y13:AA13"/>
    <mergeCell ref="AB13:AD13"/>
    <mergeCell ref="A12:B12"/>
    <mergeCell ref="C12:F12"/>
    <mergeCell ref="G12:J12"/>
    <mergeCell ref="K12:N12"/>
    <mergeCell ref="O12:Q12"/>
    <mergeCell ref="R12:T12"/>
    <mergeCell ref="U12:X12"/>
    <mergeCell ref="Y12:AA12"/>
    <mergeCell ref="AB12:AD12"/>
    <mergeCell ref="AO10:AR10"/>
    <mergeCell ref="AS10:AV10"/>
    <mergeCell ref="AW10:AZ10"/>
    <mergeCell ref="A11:B11"/>
    <mergeCell ref="C11:F11"/>
    <mergeCell ref="G11:J11"/>
    <mergeCell ref="K11:N11"/>
    <mergeCell ref="O11:Q11"/>
    <mergeCell ref="R11:T11"/>
    <mergeCell ref="U11:X11"/>
    <mergeCell ref="Y11:AA11"/>
    <mergeCell ref="AB11:AD11"/>
    <mergeCell ref="AE11:AH11"/>
    <mergeCell ref="AI11:AN11"/>
    <mergeCell ref="AO11:AR11"/>
    <mergeCell ref="AS11:AV11"/>
    <mergeCell ref="AW11:AZ11"/>
    <mergeCell ref="A10:B10"/>
    <mergeCell ref="C10:F10"/>
    <mergeCell ref="G10:J10"/>
    <mergeCell ref="K10:N10"/>
    <mergeCell ref="O10:Q10"/>
    <mergeCell ref="R10:T10"/>
    <mergeCell ref="U10:X10"/>
    <mergeCell ref="Y10:AA10"/>
    <mergeCell ref="AB10:AD10"/>
    <mergeCell ref="A8:B8"/>
    <mergeCell ref="C8:N8"/>
    <mergeCell ref="O8:X8"/>
    <mergeCell ref="Y8:AH8"/>
    <mergeCell ref="AI8:AN8"/>
    <mergeCell ref="AE10:AH10"/>
    <mergeCell ref="AI10:AN10"/>
    <mergeCell ref="AO8:AR8"/>
    <mergeCell ref="AS8:AV8"/>
    <mergeCell ref="AW8:AZ8"/>
    <mergeCell ref="A9:B9"/>
    <mergeCell ref="C9:F9"/>
    <mergeCell ref="G9:J9"/>
    <mergeCell ref="K9:N9"/>
    <mergeCell ref="O9:Q9"/>
    <mergeCell ref="R9:T9"/>
    <mergeCell ref="U9:X9"/>
    <mergeCell ref="Y9:AA9"/>
    <mergeCell ref="AB9:AD9"/>
    <mergeCell ref="AE9:AH9"/>
    <mergeCell ref="AI9:AN9"/>
    <mergeCell ref="AO9:AR9"/>
    <mergeCell ref="AS9:AV9"/>
    <mergeCell ref="AW9:AZ9"/>
    <mergeCell ref="O6:X6"/>
    <mergeCell ref="Y6:AH6"/>
    <mergeCell ref="AI6:AN6"/>
    <mergeCell ref="O7:Q7"/>
    <mergeCell ref="R7:T7"/>
    <mergeCell ref="U7:X7"/>
    <mergeCell ref="Y7:AA7"/>
    <mergeCell ref="AB7:AD7"/>
    <mergeCell ref="AE7:AH7"/>
    <mergeCell ref="AI7:AN7"/>
    <mergeCell ref="X4:AG4"/>
    <mergeCell ref="AH4:AJ4"/>
    <mergeCell ref="AK4:AR4"/>
    <mergeCell ref="AS4:AU4"/>
    <mergeCell ref="AV4:AX4"/>
    <mergeCell ref="AY4:AZ4"/>
    <mergeCell ref="C5:N5"/>
    <mergeCell ref="O5:AN5"/>
    <mergeCell ref="AO5:AZ5"/>
    <mergeCell ref="A3:C3"/>
    <mergeCell ref="D3:E3"/>
    <mergeCell ref="F3:G3"/>
    <mergeCell ref="H3:I3"/>
    <mergeCell ref="J3:L3"/>
    <mergeCell ref="C4:F4"/>
    <mergeCell ref="G4:H4"/>
    <mergeCell ref="I4:S4"/>
    <mergeCell ref="T4:W4"/>
  </mergeCells>
  <phoneticPr fontId="3"/>
  <dataValidations count="2">
    <dataValidation type="list" allowBlank="1" showInputMessage="1" showErrorMessage="1" sqref="G4">
      <formula1>番号</formula1>
    </dataValidation>
    <dataValidation type="list" allowBlank="1" showInputMessage="1" showErrorMessage="1" sqref="G5:R6">
      <formula1>機械名</formula1>
    </dataValidation>
  </dataValidations>
  <pageMargins left="0.70866141732283472" right="0" top="0.39370078740157483" bottom="0.19685039370078741" header="0.51181102362204722" footer="0.51181102362204722"/>
  <pageSetup paperSize="9" scale="99" orientation="portrait" blackAndWhite="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G158"/>
  <sheetViews>
    <sheetView view="pageBreakPreview" topLeftCell="A25" zoomScaleSheetLayoutView="100" workbookViewId="0">
      <selection activeCell="BA22" sqref="BA22:BD23"/>
    </sheetView>
  </sheetViews>
  <sheetFormatPr defaultColWidth="1.625" defaultRowHeight="9.9499999999999993" customHeight="1" x14ac:dyDescent="0.15"/>
  <cols>
    <col min="1" max="57" width="1.625" style="39"/>
    <col min="58" max="58" width="0.875" style="39" customWidth="1"/>
    <col min="59" max="16384" width="1.625" style="39"/>
  </cols>
  <sheetData>
    <row r="1" spans="1:58" ht="9.9499999999999993" customHeight="1" x14ac:dyDescent="0.15">
      <c r="A1" s="40" t="s">
        <v>118</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1"/>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row>
    <row r="2" spans="1:58" ht="9.9499999999999993" customHeight="1" x14ac:dyDescent="0.15">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1"/>
      <c r="AE2" s="42"/>
      <c r="AF2" s="42"/>
      <c r="AG2" s="42"/>
      <c r="AH2" s="42"/>
      <c r="AI2" s="42"/>
      <c r="AJ2" s="42"/>
      <c r="AK2" s="42"/>
      <c r="AL2" s="42"/>
      <c r="AM2" s="42"/>
      <c r="AN2" s="42"/>
      <c r="AO2" s="42"/>
      <c r="AP2" s="42"/>
      <c r="AQ2" s="42"/>
      <c r="AR2" s="42"/>
      <c r="AS2" s="42"/>
      <c r="AT2" s="42"/>
      <c r="AU2" s="42"/>
      <c r="AV2" s="42"/>
      <c r="AW2" s="42"/>
      <c r="AX2" s="42"/>
      <c r="AY2" s="60"/>
      <c r="AZ2" s="42"/>
      <c r="BA2" s="42"/>
      <c r="BB2" s="42"/>
      <c r="BC2" s="42"/>
      <c r="BD2" s="42"/>
      <c r="BE2" s="42"/>
      <c r="BF2" s="42"/>
    </row>
    <row r="3" spans="1:58" ht="9.9499999999999993" customHeight="1" x14ac:dyDescent="0.15">
      <c r="A3" s="42"/>
      <c r="B3" s="42"/>
      <c r="C3" s="42"/>
      <c r="D3" s="42"/>
      <c r="E3" s="42"/>
      <c r="F3" s="42"/>
      <c r="G3" s="42"/>
      <c r="H3" s="42"/>
      <c r="I3" s="42"/>
      <c r="J3" s="42"/>
      <c r="K3" s="42"/>
      <c r="L3" s="42"/>
      <c r="M3" s="42"/>
      <c r="N3" s="42"/>
      <c r="O3" s="42"/>
      <c r="P3" s="42"/>
      <c r="Q3" s="60"/>
      <c r="R3" s="42"/>
      <c r="S3" s="42"/>
      <c r="T3" s="42"/>
      <c r="U3" s="42"/>
      <c r="V3" s="42"/>
      <c r="W3" s="42"/>
      <c r="X3" s="42"/>
      <c r="Y3" s="42"/>
      <c r="Z3" s="42"/>
      <c r="AA3" s="42"/>
      <c r="AB3" s="42"/>
      <c r="AC3" s="42"/>
      <c r="AD3" s="42"/>
      <c r="AE3" s="42"/>
      <c r="AF3" s="42"/>
      <c r="AG3" s="60"/>
      <c r="AH3" s="42"/>
      <c r="AI3" s="42"/>
      <c r="AJ3" s="42"/>
      <c r="AK3" s="42"/>
      <c r="AL3" s="42"/>
      <c r="AM3" s="42"/>
      <c r="AN3" s="42"/>
      <c r="AO3" s="42"/>
      <c r="AP3" s="42"/>
      <c r="AQ3" s="42"/>
      <c r="AR3" s="42"/>
      <c r="AS3" s="42"/>
      <c r="AT3" s="42"/>
      <c r="AU3" s="42"/>
      <c r="AV3" s="42"/>
      <c r="AW3" s="42"/>
      <c r="AX3" s="42"/>
      <c r="AY3" s="60"/>
      <c r="AZ3" s="42"/>
      <c r="BA3" s="42"/>
      <c r="BB3" s="42"/>
      <c r="BC3" s="42"/>
      <c r="BD3" s="42"/>
      <c r="BE3" s="42"/>
      <c r="BF3" s="42"/>
    </row>
    <row r="4" spans="1:58" ht="9.9499999999999993" customHeight="1" x14ac:dyDescent="0.15">
      <c r="A4" s="42"/>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row>
    <row r="5" spans="1:58" ht="9.9499999999999993" customHeight="1" x14ac:dyDescent="0.15">
      <c r="A5" s="41"/>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2"/>
    </row>
    <row r="6" spans="1:58" ht="9.9499999999999993" customHeight="1" x14ac:dyDescent="0.15">
      <c r="A6" s="41"/>
      <c r="B6" s="41"/>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2"/>
    </row>
    <row r="7" spans="1:58" ht="9.9499999999999993"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2"/>
    </row>
    <row r="8" spans="1:58" ht="9.9499999999999993" customHeight="1" x14ac:dyDescent="0.15">
      <c r="A8" s="41"/>
      <c r="B8" s="41"/>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2"/>
    </row>
    <row r="9" spans="1:58" ht="9.9499999999999993" customHeight="1" x14ac:dyDescent="0.15">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2"/>
    </row>
    <row r="10" spans="1:58" ht="9.9499999999999993" customHeight="1" x14ac:dyDescent="0.15">
      <c r="A10" s="44"/>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63"/>
      <c r="BF10" s="42"/>
    </row>
    <row r="11" spans="1:58" ht="9.9499999999999993" customHeight="1" x14ac:dyDescent="0.15">
      <c r="A11" s="45"/>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64"/>
      <c r="BF11" s="42"/>
    </row>
    <row r="12" spans="1:58" ht="9.9499999999999993" customHeight="1" x14ac:dyDescent="0.15">
      <c r="A12" s="45"/>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64"/>
      <c r="BF12" s="42"/>
    </row>
    <row r="13" spans="1:58" ht="9.9499999999999993" customHeight="1" x14ac:dyDescent="0.15">
      <c r="A13" s="45"/>
      <c r="B13" s="41"/>
      <c r="C13" s="41"/>
      <c r="D13" s="41"/>
      <c r="E13" s="41"/>
      <c r="F13" s="41"/>
      <c r="G13" s="41"/>
      <c r="H13" s="41"/>
      <c r="I13" s="41"/>
      <c r="J13" s="41"/>
      <c r="K13" s="41"/>
      <c r="L13" s="41"/>
      <c r="M13" s="41"/>
      <c r="N13" s="42"/>
      <c r="O13" s="42"/>
      <c r="P13" s="378" t="s">
        <v>119</v>
      </c>
      <c r="Q13" s="378"/>
      <c r="R13" s="378"/>
      <c r="S13" s="378"/>
      <c r="T13" s="378"/>
      <c r="U13" s="378"/>
      <c r="V13" s="378"/>
      <c r="W13" s="378"/>
      <c r="X13" s="378"/>
      <c r="Y13" s="378"/>
      <c r="Z13" s="378"/>
      <c r="AA13" s="378"/>
      <c r="AB13" s="378"/>
      <c r="AC13" s="378"/>
      <c r="AD13" s="378"/>
      <c r="AE13" s="378"/>
      <c r="AF13" s="378"/>
      <c r="AG13" s="378"/>
      <c r="AH13" s="378"/>
      <c r="AI13" s="378"/>
      <c r="AJ13" s="378"/>
      <c r="AK13" s="378"/>
      <c r="AL13" s="378"/>
      <c r="AM13" s="378"/>
      <c r="AN13" s="378"/>
      <c r="AO13" s="378"/>
      <c r="AP13" s="378"/>
      <c r="AQ13" s="378"/>
      <c r="AR13" s="378"/>
      <c r="AS13" s="378"/>
      <c r="AT13" s="378"/>
      <c r="AU13" s="378"/>
      <c r="AV13" s="378"/>
      <c r="AW13" s="379" t="s">
        <v>47</v>
      </c>
      <c r="AX13" s="380"/>
      <c r="AY13" s="380"/>
      <c r="AZ13" s="380"/>
      <c r="BA13" s="380"/>
      <c r="BB13" s="380"/>
      <c r="BC13" s="380"/>
      <c r="BD13" s="41"/>
      <c r="BE13" s="64"/>
      <c r="BF13" s="42"/>
    </row>
    <row r="14" spans="1:58" ht="9.9499999999999993" customHeight="1" x14ac:dyDescent="0.15">
      <c r="A14" s="45"/>
      <c r="B14" s="41"/>
      <c r="C14" s="41"/>
      <c r="D14" s="41"/>
      <c r="E14" s="41"/>
      <c r="F14" s="41"/>
      <c r="G14" s="41"/>
      <c r="H14" s="41"/>
      <c r="I14" s="41"/>
      <c r="J14" s="41"/>
      <c r="K14" s="41"/>
      <c r="L14" s="41"/>
      <c r="M14" s="41"/>
      <c r="N14" s="42"/>
      <c r="O14" s="42"/>
      <c r="P14" s="378"/>
      <c r="Q14" s="378"/>
      <c r="R14" s="378"/>
      <c r="S14" s="378"/>
      <c r="T14" s="378"/>
      <c r="U14" s="378"/>
      <c r="V14" s="378"/>
      <c r="W14" s="378"/>
      <c r="X14" s="378"/>
      <c r="Y14" s="378"/>
      <c r="Z14" s="378"/>
      <c r="AA14" s="378"/>
      <c r="AB14" s="378"/>
      <c r="AC14" s="378"/>
      <c r="AD14" s="378"/>
      <c r="AE14" s="378"/>
      <c r="AF14" s="378"/>
      <c r="AG14" s="378"/>
      <c r="AH14" s="378"/>
      <c r="AI14" s="378"/>
      <c r="AJ14" s="378"/>
      <c r="AK14" s="378"/>
      <c r="AL14" s="378"/>
      <c r="AM14" s="378"/>
      <c r="AN14" s="378"/>
      <c r="AO14" s="378"/>
      <c r="AP14" s="378"/>
      <c r="AQ14" s="378"/>
      <c r="AR14" s="378"/>
      <c r="AS14" s="378"/>
      <c r="AT14" s="378"/>
      <c r="AU14" s="378"/>
      <c r="AV14" s="378"/>
      <c r="AW14" s="380"/>
      <c r="AX14" s="380"/>
      <c r="AY14" s="380"/>
      <c r="AZ14" s="380"/>
      <c r="BA14" s="380"/>
      <c r="BB14" s="380"/>
      <c r="BC14" s="380"/>
      <c r="BD14" s="41"/>
      <c r="BE14" s="64"/>
      <c r="BF14" s="42"/>
    </row>
    <row r="15" spans="1:58" ht="9.9499999999999993" customHeight="1" x14ac:dyDescent="0.15">
      <c r="A15" s="45"/>
      <c r="B15" s="41"/>
      <c r="C15" s="41"/>
      <c r="D15" s="41"/>
      <c r="E15" s="41"/>
      <c r="F15" s="41"/>
      <c r="G15" s="41"/>
      <c r="H15" s="41"/>
      <c r="I15" s="41"/>
      <c r="J15" s="41"/>
      <c r="K15" s="41"/>
      <c r="L15" s="41"/>
      <c r="M15" s="41"/>
      <c r="N15" s="42"/>
      <c r="O15" s="42"/>
      <c r="P15" s="378"/>
      <c r="Q15" s="378"/>
      <c r="R15" s="378"/>
      <c r="S15" s="378"/>
      <c r="T15" s="378"/>
      <c r="U15" s="378"/>
      <c r="V15" s="378"/>
      <c r="W15" s="378"/>
      <c r="X15" s="378"/>
      <c r="Y15" s="378"/>
      <c r="Z15" s="378"/>
      <c r="AA15" s="378"/>
      <c r="AB15" s="378"/>
      <c r="AC15" s="378"/>
      <c r="AD15" s="378"/>
      <c r="AE15" s="378"/>
      <c r="AF15" s="378"/>
      <c r="AG15" s="378"/>
      <c r="AH15" s="378"/>
      <c r="AI15" s="378"/>
      <c r="AJ15" s="378"/>
      <c r="AK15" s="378"/>
      <c r="AL15" s="378"/>
      <c r="AM15" s="378"/>
      <c r="AN15" s="378"/>
      <c r="AO15" s="378"/>
      <c r="AP15" s="378"/>
      <c r="AQ15" s="378"/>
      <c r="AR15" s="378"/>
      <c r="AS15" s="378"/>
      <c r="AT15" s="378"/>
      <c r="AU15" s="378"/>
      <c r="AV15" s="378"/>
      <c r="AW15" s="380"/>
      <c r="AX15" s="380"/>
      <c r="AY15" s="380"/>
      <c r="AZ15" s="380"/>
      <c r="BA15" s="380"/>
      <c r="BB15" s="380"/>
      <c r="BC15" s="380"/>
      <c r="BD15" s="41"/>
      <c r="BE15" s="64"/>
      <c r="BF15" s="42"/>
    </row>
    <row r="16" spans="1:58" ht="9.9499999999999993" customHeight="1" x14ac:dyDescent="0.15">
      <c r="A16" s="45"/>
      <c r="B16" s="41"/>
      <c r="C16" s="41"/>
      <c r="D16" s="41"/>
      <c r="E16" s="41"/>
      <c r="F16" s="41"/>
      <c r="G16" s="41"/>
      <c r="H16" s="41"/>
      <c r="I16" s="41"/>
      <c r="J16" s="41"/>
      <c r="K16" s="41"/>
      <c r="L16" s="41"/>
      <c r="M16" s="41"/>
      <c r="N16" s="41"/>
      <c r="O16" s="41"/>
      <c r="P16" s="41"/>
      <c r="Q16" s="41"/>
      <c r="R16" s="41"/>
      <c r="S16" s="41"/>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41"/>
      <c r="BD16" s="41"/>
      <c r="BE16" s="64"/>
      <c r="BF16" s="42"/>
    </row>
    <row r="17" spans="1:58" ht="9.9499999999999993" customHeight="1" x14ac:dyDescent="0.15">
      <c r="A17" s="45"/>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64"/>
      <c r="BF17" s="42"/>
    </row>
    <row r="18" spans="1:58" ht="9.9499999999999993" customHeight="1" x14ac:dyDescent="0.15">
      <c r="A18" s="45"/>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64"/>
      <c r="BF18" s="42"/>
    </row>
    <row r="19" spans="1:58" ht="9.9499999999999993" customHeight="1" x14ac:dyDescent="0.15">
      <c r="A19" s="45"/>
      <c r="B19" s="41"/>
      <c r="C19" s="41"/>
      <c r="D19" s="394" t="s">
        <v>122</v>
      </c>
      <c r="E19" s="394"/>
      <c r="F19" s="394"/>
      <c r="G19" s="395"/>
      <c r="H19" s="395"/>
      <c r="I19" s="396" t="s">
        <v>1</v>
      </c>
      <c r="J19" s="396"/>
      <c r="K19" s="395"/>
      <c r="L19" s="395"/>
      <c r="M19" s="396" t="s">
        <v>27</v>
      </c>
      <c r="N19" s="396"/>
      <c r="O19" s="395"/>
      <c r="P19" s="395"/>
      <c r="Q19" s="396" t="s">
        <v>9</v>
      </c>
      <c r="R19" s="396"/>
      <c r="S19" s="41"/>
      <c r="T19" s="41"/>
      <c r="U19" s="41"/>
      <c r="V19" s="529" t="s">
        <v>124</v>
      </c>
      <c r="W19" s="530"/>
      <c r="X19" s="381" t="s">
        <v>126</v>
      </c>
      <c r="Y19" s="381"/>
      <c r="Z19" s="381"/>
      <c r="AA19" s="381"/>
      <c r="AB19" s="381"/>
      <c r="AC19" s="381"/>
      <c r="AD19" s="381" t="s">
        <v>58</v>
      </c>
      <c r="AE19" s="381"/>
      <c r="AF19" s="381"/>
      <c r="AG19" s="381"/>
      <c r="AH19" s="381"/>
      <c r="AI19" s="381"/>
      <c r="AJ19" s="381" t="s">
        <v>65</v>
      </c>
      <c r="AK19" s="381"/>
      <c r="AL19" s="381"/>
      <c r="AM19" s="381"/>
      <c r="AN19" s="381"/>
      <c r="AO19" s="381"/>
      <c r="AP19" s="381"/>
      <c r="AQ19" s="381"/>
      <c r="AR19" s="381"/>
      <c r="AS19" s="381"/>
      <c r="AT19" s="381"/>
      <c r="AU19" s="381"/>
      <c r="AV19" s="381" t="s">
        <v>130</v>
      </c>
      <c r="AW19" s="381"/>
      <c r="AX19" s="381"/>
      <c r="AY19" s="381"/>
      <c r="AZ19" s="381"/>
      <c r="BA19" s="381"/>
      <c r="BB19" s="381"/>
      <c r="BC19" s="381"/>
      <c r="BD19" s="381"/>
      <c r="BE19" s="383"/>
      <c r="BF19" s="42"/>
    </row>
    <row r="20" spans="1:58" ht="9.9499999999999993" customHeight="1" x14ac:dyDescent="0.15">
      <c r="A20" s="45"/>
      <c r="B20" s="41"/>
      <c r="C20" s="41"/>
      <c r="D20" s="394"/>
      <c r="E20" s="394"/>
      <c r="F20" s="394"/>
      <c r="G20" s="395"/>
      <c r="H20" s="395"/>
      <c r="I20" s="396"/>
      <c r="J20" s="396"/>
      <c r="K20" s="395"/>
      <c r="L20" s="395"/>
      <c r="M20" s="396"/>
      <c r="N20" s="396"/>
      <c r="O20" s="395"/>
      <c r="P20" s="395"/>
      <c r="Q20" s="396"/>
      <c r="R20" s="396"/>
      <c r="S20" s="41"/>
      <c r="T20" s="41"/>
      <c r="U20" s="41"/>
      <c r="V20" s="531"/>
      <c r="W20" s="532"/>
      <c r="X20" s="382"/>
      <c r="Y20" s="382"/>
      <c r="Z20" s="382"/>
      <c r="AA20" s="382"/>
      <c r="AB20" s="382"/>
      <c r="AC20" s="382"/>
      <c r="AD20" s="382"/>
      <c r="AE20" s="382"/>
      <c r="AF20" s="382"/>
      <c r="AG20" s="382"/>
      <c r="AH20" s="382"/>
      <c r="AI20" s="382"/>
      <c r="AJ20" s="382"/>
      <c r="AK20" s="382"/>
      <c r="AL20" s="382"/>
      <c r="AM20" s="382"/>
      <c r="AN20" s="382"/>
      <c r="AO20" s="382"/>
      <c r="AP20" s="382"/>
      <c r="AQ20" s="382"/>
      <c r="AR20" s="382"/>
      <c r="AS20" s="382"/>
      <c r="AT20" s="382"/>
      <c r="AU20" s="382"/>
      <c r="AV20" s="382"/>
      <c r="AW20" s="382"/>
      <c r="AX20" s="382"/>
      <c r="AY20" s="382"/>
      <c r="AZ20" s="382"/>
      <c r="BA20" s="382"/>
      <c r="BB20" s="382"/>
      <c r="BC20" s="382"/>
      <c r="BD20" s="382"/>
      <c r="BE20" s="384"/>
      <c r="BF20" s="42"/>
    </row>
    <row r="21" spans="1:58" ht="9.9499999999999993" customHeight="1" x14ac:dyDescent="0.15">
      <c r="A21" s="45"/>
      <c r="B21" s="41"/>
      <c r="C21" s="41"/>
      <c r="D21" s="41"/>
      <c r="E21" s="41"/>
      <c r="F21" s="41"/>
      <c r="G21" s="41"/>
      <c r="H21" s="41"/>
      <c r="I21" s="41"/>
      <c r="J21" s="41"/>
      <c r="K21" s="41"/>
      <c r="L21" s="41"/>
      <c r="M21" s="41"/>
      <c r="N21" s="41"/>
      <c r="O21" s="41"/>
      <c r="P21" s="41"/>
      <c r="Q21" s="41"/>
      <c r="R21" s="41"/>
      <c r="S21" s="41"/>
      <c r="T21" s="41"/>
      <c r="U21" s="41"/>
      <c r="V21" s="531"/>
      <c r="W21" s="532"/>
      <c r="X21" s="68"/>
      <c r="Y21" s="69"/>
      <c r="Z21" s="69"/>
      <c r="AA21" s="69"/>
      <c r="AB21" s="69"/>
      <c r="AC21" s="71"/>
      <c r="AD21" s="68"/>
      <c r="AE21" s="69"/>
      <c r="AF21" s="69"/>
      <c r="AG21" s="69"/>
      <c r="AH21" s="69"/>
      <c r="AI21" s="71"/>
      <c r="AJ21" s="68"/>
      <c r="AK21" s="69"/>
      <c r="AL21" s="69"/>
      <c r="AM21" s="69"/>
      <c r="AN21" s="69"/>
      <c r="AO21" s="71"/>
      <c r="AP21" s="68"/>
      <c r="AQ21" s="69"/>
      <c r="AR21" s="69"/>
      <c r="AS21" s="69"/>
      <c r="AT21" s="69"/>
      <c r="AU21" s="71"/>
      <c r="AV21" s="68"/>
      <c r="AW21" s="69"/>
      <c r="AX21" s="69"/>
      <c r="AY21" s="69"/>
      <c r="AZ21" s="69"/>
      <c r="BA21" s="69"/>
      <c r="BB21" s="69"/>
      <c r="BC21" s="69"/>
      <c r="BD21" s="69"/>
      <c r="BE21" s="65"/>
      <c r="BF21" s="42"/>
    </row>
    <row r="22" spans="1:58" ht="9.9499999999999993" customHeight="1" x14ac:dyDescent="0.15">
      <c r="A22" s="45"/>
      <c r="B22" s="41"/>
      <c r="C22" s="41"/>
      <c r="D22" s="41"/>
      <c r="E22" s="41"/>
      <c r="F22" s="41"/>
      <c r="G22" s="41"/>
      <c r="H22" s="41"/>
      <c r="I22" s="41"/>
      <c r="J22" s="41"/>
      <c r="K22" s="41"/>
      <c r="L22" s="41"/>
      <c r="M22" s="41"/>
      <c r="N22" s="41"/>
      <c r="O22" s="41"/>
      <c r="P22" s="41"/>
      <c r="Q22" s="41"/>
      <c r="R22" s="41"/>
      <c r="S22" s="41"/>
      <c r="T22" s="41"/>
      <c r="U22" s="41"/>
      <c r="V22" s="531"/>
      <c r="W22" s="532"/>
      <c r="X22" s="58"/>
      <c r="Y22" s="41"/>
      <c r="Z22" s="41"/>
      <c r="AA22" s="41"/>
      <c r="AB22" s="41"/>
      <c r="AC22" s="54"/>
      <c r="AD22" s="58"/>
      <c r="AE22" s="41"/>
      <c r="AF22" s="41"/>
      <c r="AG22" s="41"/>
      <c r="AH22" s="41"/>
      <c r="AI22" s="54"/>
      <c r="AJ22" s="58"/>
      <c r="AK22" s="41"/>
      <c r="AL22" s="41"/>
      <c r="AM22" s="41"/>
      <c r="AN22" s="41"/>
      <c r="AO22" s="54"/>
      <c r="AP22" s="58"/>
      <c r="AQ22" s="41"/>
      <c r="AR22" s="41"/>
      <c r="AS22" s="41"/>
      <c r="AT22" s="41"/>
      <c r="AU22" s="54"/>
      <c r="AV22" s="385" t="s">
        <v>131</v>
      </c>
      <c r="AW22" s="386"/>
      <c r="AX22" s="386"/>
      <c r="AY22" s="386"/>
      <c r="AZ22" s="386"/>
      <c r="BA22" s="387"/>
      <c r="BB22" s="387"/>
      <c r="BC22" s="387"/>
      <c r="BD22" s="387"/>
      <c r="BE22" s="64"/>
      <c r="BF22" s="42"/>
    </row>
    <row r="23" spans="1:58" ht="9.9499999999999993" customHeight="1" x14ac:dyDescent="0.15">
      <c r="A23" s="45"/>
      <c r="B23" s="397" t="s">
        <v>131</v>
      </c>
      <c r="C23" s="397"/>
      <c r="D23" s="397"/>
      <c r="E23" s="397"/>
      <c r="F23" s="398" t="s">
        <v>640</v>
      </c>
      <c r="G23" s="398"/>
      <c r="H23" s="398"/>
      <c r="I23" s="398"/>
      <c r="J23" s="399"/>
      <c r="K23" s="399"/>
      <c r="L23" s="399"/>
      <c r="M23" s="399"/>
      <c r="N23" s="399"/>
      <c r="O23" s="399"/>
      <c r="P23" s="399"/>
      <c r="Q23" s="399"/>
      <c r="R23" s="41"/>
      <c r="S23" s="400" t="s">
        <v>137</v>
      </c>
      <c r="T23" s="400"/>
      <c r="U23" s="41"/>
      <c r="V23" s="531"/>
      <c r="W23" s="532"/>
      <c r="X23" s="58"/>
      <c r="Y23" s="41"/>
      <c r="Z23" s="41"/>
      <c r="AA23" s="41"/>
      <c r="AB23" s="41"/>
      <c r="AC23" s="54"/>
      <c r="AD23" s="58"/>
      <c r="AE23" s="41"/>
      <c r="AF23" s="41"/>
      <c r="AG23" s="41"/>
      <c r="AH23" s="41"/>
      <c r="AI23" s="54"/>
      <c r="AJ23" s="58"/>
      <c r="AK23" s="41"/>
      <c r="AL23" s="41"/>
      <c r="AM23" s="41"/>
      <c r="AN23" s="41"/>
      <c r="AO23" s="54"/>
      <c r="AP23" s="58"/>
      <c r="AQ23" s="41"/>
      <c r="AR23" s="41"/>
      <c r="AS23" s="41"/>
      <c r="AT23" s="41"/>
      <c r="AU23" s="54"/>
      <c r="AV23" s="385"/>
      <c r="AW23" s="386"/>
      <c r="AX23" s="386"/>
      <c r="AY23" s="386"/>
      <c r="AZ23" s="386"/>
      <c r="BA23" s="387"/>
      <c r="BB23" s="387"/>
      <c r="BC23" s="387"/>
      <c r="BD23" s="387"/>
      <c r="BE23" s="64"/>
      <c r="BF23" s="42"/>
    </row>
    <row r="24" spans="1:58" ht="9.9499999999999993" customHeight="1" x14ac:dyDescent="0.15">
      <c r="A24" s="45"/>
      <c r="B24" s="397"/>
      <c r="C24" s="397"/>
      <c r="D24" s="397"/>
      <c r="E24" s="397"/>
      <c r="F24" s="398"/>
      <c r="G24" s="398"/>
      <c r="H24" s="398"/>
      <c r="I24" s="398"/>
      <c r="J24" s="399"/>
      <c r="K24" s="399"/>
      <c r="L24" s="399"/>
      <c r="M24" s="399"/>
      <c r="N24" s="399"/>
      <c r="O24" s="399"/>
      <c r="P24" s="399"/>
      <c r="Q24" s="399"/>
      <c r="R24" s="41"/>
      <c r="S24" s="400"/>
      <c r="T24" s="400"/>
      <c r="U24" s="41"/>
      <c r="V24" s="531"/>
      <c r="W24" s="532"/>
      <c r="X24" s="58"/>
      <c r="Y24" s="41"/>
      <c r="Z24" s="41"/>
      <c r="AA24" s="41"/>
      <c r="AB24" s="41"/>
      <c r="AC24" s="54"/>
      <c r="AD24" s="58"/>
      <c r="AE24" s="41"/>
      <c r="AF24" s="41"/>
      <c r="AG24" s="41"/>
      <c r="AH24" s="41"/>
      <c r="AI24" s="54"/>
      <c r="AJ24" s="58"/>
      <c r="AK24" s="41"/>
      <c r="AL24" s="41"/>
      <c r="AM24" s="41"/>
      <c r="AN24" s="41"/>
      <c r="AO24" s="54"/>
      <c r="AP24" s="58"/>
      <c r="AQ24" s="41"/>
      <c r="AR24" s="41"/>
      <c r="AS24" s="41"/>
      <c r="AT24" s="41"/>
      <c r="AU24" s="54"/>
      <c r="AV24" s="401" t="s">
        <v>138</v>
      </c>
      <c r="AW24" s="402"/>
      <c r="AX24" s="405">
        <f>基本情報!E5</f>
        <v>0</v>
      </c>
      <c r="AY24" s="406"/>
      <c r="AZ24" s="407"/>
      <c r="BA24" s="407"/>
      <c r="BB24" s="407"/>
      <c r="BC24" s="407"/>
      <c r="BD24" s="410" t="s">
        <v>139</v>
      </c>
      <c r="BE24" s="411"/>
      <c r="BF24" s="42"/>
    </row>
    <row r="25" spans="1:58" ht="9.9499999999999993" customHeight="1" x14ac:dyDescent="0.15">
      <c r="A25" s="46"/>
      <c r="B25" s="43"/>
      <c r="C25" s="43"/>
      <c r="D25" s="43"/>
      <c r="E25" s="43"/>
      <c r="F25" s="43"/>
      <c r="G25" s="43"/>
      <c r="H25" s="43"/>
      <c r="I25" s="43"/>
      <c r="J25" s="43"/>
      <c r="K25" s="43"/>
      <c r="L25" s="43"/>
      <c r="M25" s="43"/>
      <c r="N25" s="43"/>
      <c r="O25" s="43"/>
      <c r="P25" s="43"/>
      <c r="Q25" s="43"/>
      <c r="R25" s="43"/>
      <c r="S25" s="43"/>
      <c r="T25" s="43"/>
      <c r="U25" s="43"/>
      <c r="V25" s="533"/>
      <c r="W25" s="534"/>
      <c r="X25" s="59"/>
      <c r="Y25" s="43"/>
      <c r="Z25" s="43"/>
      <c r="AA25" s="43"/>
      <c r="AB25" s="43"/>
      <c r="AC25" s="55"/>
      <c r="AD25" s="59"/>
      <c r="AE25" s="43"/>
      <c r="AF25" s="43"/>
      <c r="AG25" s="43"/>
      <c r="AH25" s="43"/>
      <c r="AI25" s="55"/>
      <c r="AJ25" s="59"/>
      <c r="AK25" s="43"/>
      <c r="AL25" s="43"/>
      <c r="AM25" s="43"/>
      <c r="AN25" s="43"/>
      <c r="AO25" s="55"/>
      <c r="AP25" s="59"/>
      <c r="AQ25" s="43"/>
      <c r="AR25" s="43"/>
      <c r="AS25" s="43"/>
      <c r="AT25" s="43"/>
      <c r="AU25" s="55"/>
      <c r="AV25" s="403"/>
      <c r="AW25" s="404"/>
      <c r="AX25" s="408"/>
      <c r="AY25" s="408"/>
      <c r="AZ25" s="409"/>
      <c r="BA25" s="409"/>
      <c r="BB25" s="409"/>
      <c r="BC25" s="409"/>
      <c r="BD25" s="412"/>
      <c r="BE25" s="413"/>
      <c r="BF25" s="42"/>
    </row>
    <row r="26" spans="1:58" ht="12.6" customHeight="1" x14ac:dyDescent="0.15">
      <c r="A26" s="44"/>
      <c r="B26" s="414" t="s">
        <v>140</v>
      </c>
      <c r="C26" s="414"/>
      <c r="D26" s="414"/>
      <c r="E26" s="414"/>
      <c r="F26" s="414"/>
      <c r="G26" s="414"/>
      <c r="H26" s="414"/>
      <c r="I26" s="414"/>
      <c r="J26" s="414"/>
      <c r="K26" s="414"/>
      <c r="L26" s="414"/>
      <c r="M26" s="414"/>
      <c r="N26" s="414"/>
      <c r="O26" s="414"/>
      <c r="P26" s="414"/>
      <c r="Q26" s="414"/>
      <c r="R26" s="414"/>
      <c r="S26" s="414"/>
      <c r="T26" s="414"/>
      <c r="U26" s="63"/>
      <c r="V26" s="416">
        <f>基本情報!E8</f>
        <v>0</v>
      </c>
      <c r="W26" s="417"/>
      <c r="X26" s="417"/>
      <c r="Y26" s="417"/>
      <c r="Z26" s="417"/>
      <c r="AA26" s="417"/>
      <c r="AB26" s="417"/>
      <c r="AC26" s="417"/>
      <c r="AD26" s="417"/>
      <c r="AE26" s="417"/>
      <c r="AF26" s="417"/>
      <c r="AG26" s="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8"/>
      <c r="BF26" s="42"/>
    </row>
    <row r="27" spans="1:58" ht="12.6" customHeight="1" x14ac:dyDescent="0.15">
      <c r="A27" s="45"/>
      <c r="B27" s="415"/>
      <c r="C27" s="415"/>
      <c r="D27" s="415"/>
      <c r="E27" s="415"/>
      <c r="F27" s="415"/>
      <c r="G27" s="415"/>
      <c r="H27" s="415"/>
      <c r="I27" s="415"/>
      <c r="J27" s="415"/>
      <c r="K27" s="415"/>
      <c r="L27" s="415"/>
      <c r="M27" s="415"/>
      <c r="N27" s="415"/>
      <c r="O27" s="415"/>
      <c r="P27" s="415"/>
      <c r="Q27" s="415"/>
      <c r="R27" s="415"/>
      <c r="S27" s="415"/>
      <c r="T27" s="415"/>
      <c r="U27" s="64"/>
      <c r="V27" s="419"/>
      <c r="W27" s="420"/>
      <c r="X27" s="420"/>
      <c r="Y27" s="420"/>
      <c r="Z27" s="420"/>
      <c r="AA27" s="420"/>
      <c r="AB27" s="420"/>
      <c r="AC27" s="420"/>
      <c r="AD27" s="420"/>
      <c r="AE27" s="420"/>
      <c r="AF27" s="420"/>
      <c r="AG27" s="420"/>
      <c r="AH27" s="420"/>
      <c r="AI27" s="420"/>
      <c r="AJ27" s="420"/>
      <c r="AK27" s="420"/>
      <c r="AL27" s="420"/>
      <c r="AM27" s="420"/>
      <c r="AN27" s="420"/>
      <c r="AO27" s="420"/>
      <c r="AP27" s="420"/>
      <c r="AQ27" s="420"/>
      <c r="AR27" s="420"/>
      <c r="AS27" s="420"/>
      <c r="AT27" s="420"/>
      <c r="AU27" s="420"/>
      <c r="AV27" s="420"/>
      <c r="AW27" s="420"/>
      <c r="AX27" s="420"/>
      <c r="AY27" s="420"/>
      <c r="AZ27" s="420"/>
      <c r="BA27" s="420"/>
      <c r="BB27" s="420"/>
      <c r="BC27" s="420"/>
      <c r="BD27" s="420"/>
      <c r="BE27" s="421"/>
      <c r="BF27" s="42"/>
    </row>
    <row r="28" spans="1:58" ht="12.6" customHeight="1" x14ac:dyDescent="0.15">
      <c r="A28" s="45"/>
      <c r="B28" s="388"/>
      <c r="C28" s="388"/>
      <c r="D28" s="388"/>
      <c r="E28" s="388"/>
      <c r="F28" s="388"/>
      <c r="G28" s="388"/>
      <c r="H28" s="388"/>
      <c r="I28" s="388"/>
      <c r="J28" s="388"/>
      <c r="K28" s="388"/>
      <c r="L28" s="388"/>
      <c r="M28" s="388"/>
      <c r="N28" s="388"/>
      <c r="O28" s="388"/>
      <c r="P28" s="388"/>
      <c r="Q28" s="388"/>
      <c r="R28" s="388"/>
      <c r="S28" s="388"/>
      <c r="T28" s="388"/>
      <c r="U28" s="64"/>
      <c r="V28" s="419"/>
      <c r="W28" s="420"/>
      <c r="X28" s="420"/>
      <c r="Y28" s="420"/>
      <c r="Z28" s="420"/>
      <c r="AA28" s="420"/>
      <c r="AB28" s="420"/>
      <c r="AC28" s="420"/>
      <c r="AD28" s="420"/>
      <c r="AE28" s="420"/>
      <c r="AF28" s="420"/>
      <c r="AG28" s="420"/>
      <c r="AH28" s="420"/>
      <c r="AI28" s="420"/>
      <c r="AJ28" s="420"/>
      <c r="AK28" s="420"/>
      <c r="AL28" s="420"/>
      <c r="AM28" s="420"/>
      <c r="AN28" s="420"/>
      <c r="AO28" s="420"/>
      <c r="AP28" s="420"/>
      <c r="AQ28" s="420"/>
      <c r="AR28" s="420"/>
      <c r="AS28" s="420"/>
      <c r="AT28" s="420"/>
      <c r="AU28" s="420"/>
      <c r="AV28" s="420"/>
      <c r="AW28" s="420"/>
      <c r="AX28" s="420"/>
      <c r="AY28" s="420"/>
      <c r="AZ28" s="420"/>
      <c r="BA28" s="420"/>
      <c r="BB28" s="420"/>
      <c r="BC28" s="420"/>
      <c r="BD28" s="420"/>
      <c r="BE28" s="421"/>
      <c r="BF28" s="42"/>
    </row>
    <row r="29" spans="1:58" ht="12.6" customHeight="1" x14ac:dyDescent="0.15">
      <c r="A29" s="47"/>
      <c r="B29" s="415" t="s">
        <v>141</v>
      </c>
      <c r="C29" s="415"/>
      <c r="D29" s="415"/>
      <c r="E29" s="415"/>
      <c r="F29" s="415"/>
      <c r="G29" s="415"/>
      <c r="H29" s="415"/>
      <c r="I29" s="415"/>
      <c r="J29" s="415"/>
      <c r="K29" s="415"/>
      <c r="L29" s="415"/>
      <c r="M29" s="415"/>
      <c r="N29" s="415"/>
      <c r="O29" s="415"/>
      <c r="P29" s="415"/>
      <c r="Q29" s="415"/>
      <c r="R29" s="415"/>
      <c r="S29" s="415"/>
      <c r="T29" s="415"/>
      <c r="U29" s="65"/>
      <c r="V29" s="422">
        <f>基本情報!E6</f>
        <v>0</v>
      </c>
      <c r="W29" s="423"/>
      <c r="X29" s="423"/>
      <c r="Y29" s="423"/>
      <c r="Z29" s="423"/>
      <c r="AA29" s="423"/>
      <c r="AB29" s="423"/>
      <c r="AC29" s="423"/>
      <c r="AD29" s="423"/>
      <c r="AE29" s="423"/>
      <c r="AF29" s="423"/>
      <c r="AG29" s="423"/>
      <c r="AH29" s="423"/>
      <c r="AI29" s="423"/>
      <c r="AJ29" s="423"/>
      <c r="AK29" s="423"/>
      <c r="AL29" s="423"/>
      <c r="AM29" s="423"/>
      <c r="AN29" s="423"/>
      <c r="AO29" s="423"/>
      <c r="AP29" s="423"/>
      <c r="AQ29" s="423"/>
      <c r="AR29" s="423"/>
      <c r="AS29" s="423"/>
      <c r="AT29" s="423"/>
      <c r="AU29" s="423"/>
      <c r="AV29" s="423"/>
      <c r="AW29" s="423"/>
      <c r="AX29" s="423"/>
      <c r="AY29" s="423"/>
      <c r="AZ29" s="423"/>
      <c r="BA29" s="423"/>
      <c r="BB29" s="423"/>
      <c r="BC29" s="423"/>
      <c r="BD29" s="423"/>
      <c r="BE29" s="424"/>
      <c r="BF29" s="42"/>
    </row>
    <row r="30" spans="1:58" ht="12.6" customHeight="1" x14ac:dyDescent="0.15">
      <c r="A30" s="45"/>
      <c r="B30" s="415"/>
      <c r="C30" s="415"/>
      <c r="D30" s="415"/>
      <c r="E30" s="415"/>
      <c r="F30" s="415"/>
      <c r="G30" s="415"/>
      <c r="H30" s="415"/>
      <c r="I30" s="415"/>
      <c r="J30" s="415"/>
      <c r="K30" s="415"/>
      <c r="L30" s="415"/>
      <c r="M30" s="415"/>
      <c r="N30" s="415"/>
      <c r="O30" s="415"/>
      <c r="P30" s="415"/>
      <c r="Q30" s="415"/>
      <c r="R30" s="415"/>
      <c r="S30" s="415"/>
      <c r="T30" s="415"/>
      <c r="U30" s="64"/>
      <c r="V30" s="425"/>
      <c r="W30" s="426"/>
      <c r="X30" s="426"/>
      <c r="Y30" s="426"/>
      <c r="Z30" s="426"/>
      <c r="AA30" s="426"/>
      <c r="AB30" s="426"/>
      <c r="AC30" s="426"/>
      <c r="AD30" s="426"/>
      <c r="AE30" s="426"/>
      <c r="AF30" s="426"/>
      <c r="AG30" s="426"/>
      <c r="AH30" s="426"/>
      <c r="AI30" s="426"/>
      <c r="AJ30" s="426"/>
      <c r="AK30" s="426"/>
      <c r="AL30" s="426"/>
      <c r="AM30" s="426"/>
      <c r="AN30" s="426"/>
      <c r="AO30" s="426"/>
      <c r="AP30" s="426"/>
      <c r="AQ30" s="426"/>
      <c r="AR30" s="426"/>
      <c r="AS30" s="426"/>
      <c r="AT30" s="426"/>
      <c r="AU30" s="426"/>
      <c r="AV30" s="426"/>
      <c r="AW30" s="426"/>
      <c r="AX30" s="426"/>
      <c r="AY30" s="426"/>
      <c r="AZ30" s="426"/>
      <c r="BA30" s="426"/>
      <c r="BB30" s="426"/>
      <c r="BC30" s="426"/>
      <c r="BD30" s="426"/>
      <c r="BE30" s="427"/>
      <c r="BF30" s="42"/>
    </row>
    <row r="31" spans="1:58" ht="12.6" customHeight="1" x14ac:dyDescent="0.15">
      <c r="A31" s="48"/>
      <c r="B31" s="415"/>
      <c r="C31" s="415"/>
      <c r="D31" s="415"/>
      <c r="E31" s="415"/>
      <c r="F31" s="415"/>
      <c r="G31" s="415"/>
      <c r="H31" s="415"/>
      <c r="I31" s="415"/>
      <c r="J31" s="415"/>
      <c r="K31" s="415"/>
      <c r="L31" s="415"/>
      <c r="M31" s="415"/>
      <c r="N31" s="415"/>
      <c r="O31" s="415"/>
      <c r="P31" s="415"/>
      <c r="Q31" s="415"/>
      <c r="R31" s="415"/>
      <c r="S31" s="415"/>
      <c r="T31" s="415"/>
      <c r="U31" s="66"/>
      <c r="V31" s="428"/>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429"/>
      <c r="BA31" s="429"/>
      <c r="BB31" s="429"/>
      <c r="BC31" s="429"/>
      <c r="BD31" s="429"/>
      <c r="BE31" s="430"/>
      <c r="BF31" s="42"/>
    </row>
    <row r="32" spans="1:58" ht="12.6" customHeight="1" x14ac:dyDescent="0.15">
      <c r="A32" s="47"/>
      <c r="B32" s="388" t="s">
        <v>545</v>
      </c>
      <c r="C32" s="388"/>
      <c r="D32" s="388"/>
      <c r="E32" s="388"/>
      <c r="F32" s="388"/>
      <c r="G32" s="388"/>
      <c r="H32" s="388"/>
      <c r="I32" s="388"/>
      <c r="J32" s="388"/>
      <c r="K32" s="388"/>
      <c r="L32" s="388"/>
      <c r="M32" s="388"/>
      <c r="N32" s="388"/>
      <c r="O32" s="388"/>
      <c r="P32" s="388"/>
      <c r="Q32" s="388"/>
      <c r="R32" s="388"/>
      <c r="S32" s="388"/>
      <c r="T32" s="388"/>
      <c r="U32" s="65"/>
      <c r="V32" s="391">
        <f>基本情報!E7</f>
        <v>0</v>
      </c>
      <c r="W32" s="392"/>
      <c r="X32" s="392"/>
      <c r="Y32" s="392"/>
      <c r="Z32" s="392"/>
      <c r="AA32" s="392"/>
      <c r="AB32" s="392"/>
      <c r="AC32" s="392"/>
      <c r="AD32" s="392"/>
      <c r="AE32" s="392"/>
      <c r="AF32" s="392"/>
      <c r="AG32" s="392"/>
      <c r="AH32" s="392"/>
      <c r="AI32" s="392"/>
      <c r="AJ32" s="392"/>
      <c r="AK32" s="392"/>
      <c r="AL32" s="392"/>
      <c r="AM32" s="392"/>
      <c r="AN32" s="392"/>
      <c r="AO32" s="392"/>
      <c r="AP32" s="392"/>
      <c r="AQ32" s="392"/>
      <c r="AR32" s="392"/>
      <c r="AS32" s="392"/>
      <c r="AT32" s="392"/>
      <c r="AU32" s="392"/>
      <c r="AV32" s="392"/>
      <c r="AW32" s="392"/>
      <c r="AX32" s="392"/>
      <c r="AY32" s="392"/>
      <c r="AZ32" s="392"/>
      <c r="BA32" s="392"/>
      <c r="BB32" s="392"/>
      <c r="BC32" s="392"/>
      <c r="BD32" s="392"/>
      <c r="BE32" s="393"/>
      <c r="BF32" s="42"/>
    </row>
    <row r="33" spans="1:59" ht="12.6" customHeight="1" x14ac:dyDescent="0.15">
      <c r="A33" s="45"/>
      <c r="B33" s="389"/>
      <c r="C33" s="389"/>
      <c r="D33" s="389"/>
      <c r="E33" s="389"/>
      <c r="F33" s="389"/>
      <c r="G33" s="389"/>
      <c r="H33" s="389"/>
      <c r="I33" s="389"/>
      <c r="J33" s="389"/>
      <c r="K33" s="389"/>
      <c r="L33" s="389"/>
      <c r="M33" s="389"/>
      <c r="N33" s="389"/>
      <c r="O33" s="389"/>
      <c r="P33" s="389"/>
      <c r="Q33" s="389"/>
      <c r="R33" s="389"/>
      <c r="S33" s="389"/>
      <c r="T33" s="389"/>
      <c r="U33" s="64"/>
      <c r="V33" s="391"/>
      <c r="W33" s="392"/>
      <c r="X33" s="392"/>
      <c r="Y33" s="392"/>
      <c r="Z33" s="392"/>
      <c r="AA33" s="392"/>
      <c r="AB33" s="392"/>
      <c r="AC33" s="392"/>
      <c r="AD33" s="392"/>
      <c r="AE33" s="392"/>
      <c r="AF33" s="392"/>
      <c r="AG33" s="392"/>
      <c r="AH33" s="392"/>
      <c r="AI33" s="392"/>
      <c r="AJ33" s="392"/>
      <c r="AK33" s="392"/>
      <c r="AL33" s="392"/>
      <c r="AM33" s="392"/>
      <c r="AN33" s="392"/>
      <c r="AO33" s="392"/>
      <c r="AP33" s="392"/>
      <c r="AQ33" s="392"/>
      <c r="AR33" s="392"/>
      <c r="AS33" s="392"/>
      <c r="AT33" s="392"/>
      <c r="AU33" s="392"/>
      <c r="AV33" s="392"/>
      <c r="AW33" s="392"/>
      <c r="AX33" s="392"/>
      <c r="AY33" s="392"/>
      <c r="AZ33" s="392"/>
      <c r="BA33" s="392"/>
      <c r="BB33" s="392"/>
      <c r="BC33" s="392"/>
      <c r="BD33" s="392"/>
      <c r="BE33" s="393"/>
      <c r="BF33" s="42"/>
    </row>
    <row r="34" spans="1:59" ht="12.6" customHeight="1" x14ac:dyDescent="0.15">
      <c r="A34" s="48"/>
      <c r="B34" s="390"/>
      <c r="C34" s="390"/>
      <c r="D34" s="390"/>
      <c r="E34" s="390"/>
      <c r="F34" s="390"/>
      <c r="G34" s="390"/>
      <c r="H34" s="390"/>
      <c r="I34" s="390"/>
      <c r="J34" s="390"/>
      <c r="K34" s="390"/>
      <c r="L34" s="390"/>
      <c r="M34" s="390"/>
      <c r="N34" s="390"/>
      <c r="O34" s="390"/>
      <c r="P34" s="390"/>
      <c r="Q34" s="390"/>
      <c r="R34" s="390"/>
      <c r="S34" s="390"/>
      <c r="T34" s="390"/>
      <c r="U34" s="66"/>
      <c r="V34" s="391"/>
      <c r="W34" s="392"/>
      <c r="X34" s="392"/>
      <c r="Y34" s="392"/>
      <c r="Z34" s="392"/>
      <c r="AA34" s="392"/>
      <c r="AB34" s="392"/>
      <c r="AC34" s="392"/>
      <c r="AD34" s="392"/>
      <c r="AE34" s="392"/>
      <c r="AF34" s="392"/>
      <c r="AG34" s="392"/>
      <c r="AH34" s="392"/>
      <c r="AI34" s="392"/>
      <c r="AJ34" s="392"/>
      <c r="AK34" s="392"/>
      <c r="AL34" s="392"/>
      <c r="AM34" s="392"/>
      <c r="AN34" s="392"/>
      <c r="AO34" s="392"/>
      <c r="AP34" s="392"/>
      <c r="AQ34" s="392"/>
      <c r="AR34" s="392"/>
      <c r="AS34" s="392"/>
      <c r="AT34" s="392"/>
      <c r="AU34" s="392"/>
      <c r="AV34" s="392"/>
      <c r="AW34" s="392"/>
      <c r="AX34" s="392"/>
      <c r="AY34" s="392"/>
      <c r="AZ34" s="392"/>
      <c r="BA34" s="392"/>
      <c r="BB34" s="392"/>
      <c r="BC34" s="392"/>
      <c r="BD34" s="392"/>
      <c r="BE34" s="393"/>
      <c r="BF34" s="42"/>
    </row>
    <row r="35" spans="1:59" ht="12.6" customHeight="1" x14ac:dyDescent="0.15">
      <c r="A35" s="45"/>
      <c r="B35" s="390" t="s">
        <v>144</v>
      </c>
      <c r="C35" s="390"/>
      <c r="D35" s="390"/>
      <c r="E35" s="390"/>
      <c r="F35" s="390"/>
      <c r="G35" s="390"/>
      <c r="H35" s="390"/>
      <c r="I35" s="390"/>
      <c r="J35" s="390"/>
      <c r="K35" s="390"/>
      <c r="L35" s="390"/>
      <c r="M35" s="390"/>
      <c r="N35" s="390"/>
      <c r="O35" s="390"/>
      <c r="P35" s="390"/>
      <c r="Q35" s="390"/>
      <c r="R35" s="390"/>
      <c r="S35" s="390"/>
      <c r="T35" s="390"/>
      <c r="U35" s="64"/>
      <c r="V35" s="442" t="str">
        <f>IF(基本情報!E9&lt;&gt;"",基本情報!E9,"")</f>
        <v/>
      </c>
      <c r="W35" s="443" ph="1"/>
      <c r="X35" s="443" ph="1"/>
      <c r="Y35" s="443" ph="1"/>
      <c r="Z35" s="443" ph="1"/>
      <c r="AA35" s="443" ph="1"/>
      <c r="AB35" s="443" ph="1"/>
      <c r="AC35" s="443" ph="1"/>
      <c r="AD35" s="443" ph="1"/>
      <c r="AE35" s="443" ph="1"/>
      <c r="AF35" s="443" ph="1"/>
      <c r="AG35" s="443" ph="1"/>
      <c r="AH35" s="443" ph="1"/>
      <c r="AI35" s="443" ph="1"/>
      <c r="AJ35" s="443" ph="1"/>
      <c r="AK35" s="443" ph="1"/>
      <c r="AL35" s="443" ph="1"/>
      <c r="AM35" s="443" ph="1"/>
      <c r="AN35" s="443" ph="1"/>
      <c r="AO35" s="443" ph="1"/>
      <c r="AP35" s="443" ph="1"/>
      <c r="AQ35" s="443" ph="1"/>
      <c r="AR35" s="443" ph="1"/>
      <c r="AS35" s="443" ph="1"/>
      <c r="AT35" s="443" ph="1"/>
      <c r="AU35" s="443" ph="1"/>
      <c r="AV35" s="443" ph="1"/>
      <c r="AW35" s="443" ph="1"/>
      <c r="AX35" s="443" ph="1"/>
      <c r="AY35" s="443" ph="1"/>
      <c r="AZ35" s="443" ph="1"/>
      <c r="BA35" s="443" ph="1"/>
      <c r="BB35" s="443" ph="1"/>
      <c r="BC35" s="443" ph="1"/>
      <c r="BD35" s="443" ph="1"/>
      <c r="BE35" s="444" ph="1"/>
      <c r="BF35" s="42" ph="1"/>
      <c r="BG35" s="39" ph="1"/>
    </row>
    <row r="36" spans="1:59" ht="12.6" customHeight="1" x14ac:dyDescent="0.15">
      <c r="A36" s="45"/>
      <c r="B36" s="415"/>
      <c r="C36" s="415"/>
      <c r="D36" s="415"/>
      <c r="E36" s="415"/>
      <c r="F36" s="415"/>
      <c r="G36" s="415"/>
      <c r="H36" s="415"/>
      <c r="I36" s="415"/>
      <c r="J36" s="415"/>
      <c r="K36" s="415"/>
      <c r="L36" s="415"/>
      <c r="M36" s="415"/>
      <c r="N36" s="415"/>
      <c r="O36" s="415"/>
      <c r="P36" s="415"/>
      <c r="Q36" s="415"/>
      <c r="R36" s="415"/>
      <c r="S36" s="415"/>
      <c r="T36" s="415"/>
      <c r="U36" s="64"/>
      <c r="V36" s="445" ph="1"/>
      <c r="W36" s="446" ph="1"/>
      <c r="X36" s="446" ph="1"/>
      <c r="Y36" s="446" ph="1"/>
      <c r="Z36" s="446" ph="1"/>
      <c r="AA36" s="446" ph="1"/>
      <c r="AB36" s="446" ph="1"/>
      <c r="AC36" s="446" ph="1"/>
      <c r="AD36" s="446" ph="1"/>
      <c r="AE36" s="446" ph="1"/>
      <c r="AF36" s="446" ph="1"/>
      <c r="AG36" s="446" ph="1"/>
      <c r="AH36" s="446" ph="1"/>
      <c r="AI36" s="446" ph="1"/>
      <c r="AJ36" s="446" ph="1"/>
      <c r="AK36" s="446" ph="1"/>
      <c r="AL36" s="446" ph="1"/>
      <c r="AM36" s="446" ph="1"/>
      <c r="AN36" s="446" ph="1"/>
      <c r="AO36" s="446" ph="1"/>
      <c r="AP36" s="446" ph="1"/>
      <c r="AQ36" s="446" ph="1"/>
      <c r="AR36" s="446" ph="1"/>
      <c r="AS36" s="446" ph="1"/>
      <c r="AT36" s="446" ph="1"/>
      <c r="AU36" s="446" ph="1"/>
      <c r="AV36" s="446" ph="1"/>
      <c r="AW36" s="446" ph="1"/>
      <c r="AX36" s="446" ph="1"/>
      <c r="AY36" s="446" ph="1"/>
      <c r="AZ36" s="446" ph="1"/>
      <c r="BA36" s="446" ph="1"/>
      <c r="BB36" s="446" ph="1"/>
      <c r="BC36" s="446" ph="1"/>
      <c r="BD36" s="446" ph="1"/>
      <c r="BE36" s="447" ph="1"/>
      <c r="BF36" s="42" ph="1"/>
      <c r="BG36" s="39" ph="1"/>
    </row>
    <row r="37" spans="1:59" ht="12.6" customHeight="1" x14ac:dyDescent="0.15">
      <c r="A37" s="46"/>
      <c r="B37" s="441"/>
      <c r="C37" s="441"/>
      <c r="D37" s="441"/>
      <c r="E37" s="441"/>
      <c r="F37" s="441"/>
      <c r="G37" s="441"/>
      <c r="H37" s="441"/>
      <c r="I37" s="441"/>
      <c r="J37" s="441"/>
      <c r="K37" s="441"/>
      <c r="L37" s="441"/>
      <c r="M37" s="441"/>
      <c r="N37" s="441"/>
      <c r="O37" s="441"/>
      <c r="P37" s="441"/>
      <c r="Q37" s="441"/>
      <c r="R37" s="441"/>
      <c r="S37" s="441"/>
      <c r="T37" s="441"/>
      <c r="U37" s="67"/>
      <c r="V37" s="46"/>
      <c r="W37" s="43"/>
      <c r="X37" s="43"/>
      <c r="Y37" s="43"/>
      <c r="Z37" s="43"/>
      <c r="AA37" s="43"/>
      <c r="AB37" s="43"/>
      <c r="AC37" s="43"/>
      <c r="AD37" s="43"/>
      <c r="AE37" s="43"/>
      <c r="AF37" s="72"/>
      <c r="AG37" s="454"/>
      <c r="AH37" s="454"/>
      <c r="AI37" s="454"/>
      <c r="AJ37" s="454" t="s">
        <v>147</v>
      </c>
      <c r="AK37" s="455"/>
      <c r="AL37" s="455"/>
      <c r="AM37" s="455"/>
      <c r="AN37" s="455"/>
      <c r="AO37" s="456">
        <f>基本情報!E10</f>
        <v>0</v>
      </c>
      <c r="AP37" s="456"/>
      <c r="AQ37" s="457"/>
      <c r="AR37" s="457"/>
      <c r="AS37" s="457"/>
      <c r="AT37" s="457"/>
      <c r="AU37" s="457"/>
      <c r="AV37" s="457"/>
      <c r="AW37" s="457"/>
      <c r="AX37" s="457"/>
      <c r="AY37" s="457"/>
      <c r="AZ37" s="457"/>
      <c r="BA37" s="457"/>
      <c r="BB37" s="457"/>
      <c r="BC37" s="457"/>
      <c r="BD37" s="458" t="s">
        <v>149</v>
      </c>
      <c r="BE37" s="459"/>
      <c r="BF37" s="42"/>
    </row>
    <row r="38" spans="1:59" ht="11.45" customHeight="1" x14ac:dyDescent="0.15">
      <c r="A38" s="535" t="s">
        <v>152</v>
      </c>
      <c r="B38" s="536"/>
      <c r="C38" s="448" t="s">
        <v>153</v>
      </c>
      <c r="D38" s="448"/>
      <c r="E38" s="448"/>
      <c r="F38" s="448"/>
      <c r="G38" s="448"/>
      <c r="H38" s="448"/>
      <c r="I38" s="449"/>
      <c r="J38" s="450">
        <f ca="1">IFERROR(VLOOKUP(J41,INDIRECT("機械一覧"),6,FALSE),"")</f>
        <v>0</v>
      </c>
      <c r="K38" s="450"/>
      <c r="L38" s="450"/>
      <c r="M38" s="450"/>
      <c r="N38" s="450"/>
      <c r="O38" s="450"/>
      <c r="P38" s="450"/>
      <c r="Q38" s="450"/>
      <c r="R38" s="450"/>
      <c r="S38" s="450"/>
      <c r="T38" s="450"/>
      <c r="U38" s="450"/>
      <c r="V38" s="450" t="str">
        <f ca="1">IFERROR(VLOOKUP(V41,INDIRECT("機械一覧"),6,FALSE),"")</f>
        <v/>
      </c>
      <c r="W38" s="450"/>
      <c r="X38" s="450"/>
      <c r="Y38" s="450"/>
      <c r="Z38" s="450"/>
      <c r="AA38" s="450"/>
      <c r="AB38" s="450"/>
      <c r="AC38" s="450"/>
      <c r="AD38" s="450"/>
      <c r="AE38" s="450"/>
      <c r="AF38" s="450"/>
      <c r="AG38" s="450"/>
      <c r="AH38" s="450" t="str">
        <f ca="1">IFERROR(VLOOKUP(AH41,INDIRECT("機械一覧"),6,FALSE),"")</f>
        <v/>
      </c>
      <c r="AI38" s="450"/>
      <c r="AJ38" s="450"/>
      <c r="AK38" s="450"/>
      <c r="AL38" s="450"/>
      <c r="AM38" s="450"/>
      <c r="AN38" s="450"/>
      <c r="AO38" s="450"/>
      <c r="AP38" s="450"/>
      <c r="AQ38" s="450"/>
      <c r="AR38" s="450"/>
      <c r="AS38" s="450"/>
      <c r="AT38" s="450" t="str">
        <f ca="1">IFERROR(VLOOKUP(AT41,INDIRECT("機械一覧"),6,FALSE),"")</f>
        <v/>
      </c>
      <c r="AU38" s="450"/>
      <c r="AV38" s="450"/>
      <c r="AW38" s="450"/>
      <c r="AX38" s="450"/>
      <c r="AY38" s="450"/>
      <c r="AZ38" s="450"/>
      <c r="BA38" s="450"/>
      <c r="BB38" s="450"/>
      <c r="BC38" s="450"/>
      <c r="BD38" s="450"/>
      <c r="BE38" s="452"/>
      <c r="BF38" s="45"/>
    </row>
    <row r="39" spans="1:59" ht="11.45" customHeight="1" x14ac:dyDescent="0.15">
      <c r="A39" s="537"/>
      <c r="B39" s="538"/>
      <c r="C39" s="431"/>
      <c r="D39" s="431"/>
      <c r="E39" s="431"/>
      <c r="F39" s="431"/>
      <c r="G39" s="431"/>
      <c r="H39" s="431"/>
      <c r="I39" s="432"/>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451"/>
      <c r="AO39" s="451"/>
      <c r="AP39" s="451"/>
      <c r="AQ39" s="451"/>
      <c r="AR39" s="451"/>
      <c r="AS39" s="451"/>
      <c r="AT39" s="451"/>
      <c r="AU39" s="451"/>
      <c r="AV39" s="451"/>
      <c r="AW39" s="451"/>
      <c r="AX39" s="451"/>
      <c r="AY39" s="451"/>
      <c r="AZ39" s="451"/>
      <c r="BA39" s="451"/>
      <c r="BB39" s="451"/>
      <c r="BC39" s="451"/>
      <c r="BD39" s="451"/>
      <c r="BE39" s="453"/>
      <c r="BF39" s="45"/>
    </row>
    <row r="40" spans="1:59" ht="11.45" customHeight="1" x14ac:dyDescent="0.15">
      <c r="A40" s="537"/>
      <c r="B40" s="538"/>
      <c r="C40" s="431"/>
      <c r="D40" s="431"/>
      <c r="E40" s="431"/>
      <c r="F40" s="431"/>
      <c r="G40" s="431"/>
      <c r="H40" s="431"/>
      <c r="I40" s="432"/>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451"/>
      <c r="AO40" s="451"/>
      <c r="AP40" s="451"/>
      <c r="AQ40" s="451"/>
      <c r="AR40" s="451"/>
      <c r="AS40" s="451"/>
      <c r="AT40" s="451"/>
      <c r="AU40" s="451"/>
      <c r="AV40" s="451"/>
      <c r="AW40" s="451"/>
      <c r="AX40" s="451"/>
      <c r="AY40" s="451"/>
      <c r="AZ40" s="451"/>
      <c r="BA40" s="451"/>
      <c r="BB40" s="451"/>
      <c r="BC40" s="451"/>
      <c r="BD40" s="451"/>
      <c r="BE40" s="453"/>
      <c r="BF40" s="45"/>
    </row>
    <row r="41" spans="1:59" ht="11.45" customHeight="1" x14ac:dyDescent="0.15">
      <c r="A41" s="537"/>
      <c r="B41" s="538"/>
      <c r="C41" s="431" t="s">
        <v>156</v>
      </c>
      <c r="D41" s="431"/>
      <c r="E41" s="431"/>
      <c r="F41" s="431"/>
      <c r="G41" s="431"/>
      <c r="H41" s="431"/>
      <c r="I41" s="432"/>
      <c r="J41" s="461">
        <v>1</v>
      </c>
      <c r="K41" s="462"/>
      <c r="L41" s="462"/>
      <c r="M41" s="462"/>
      <c r="N41" s="462"/>
      <c r="O41" s="462"/>
      <c r="P41" s="462"/>
      <c r="Q41" s="462"/>
      <c r="R41" s="462"/>
      <c r="S41" s="462"/>
      <c r="T41" s="462"/>
      <c r="U41" s="463"/>
      <c r="V41" s="464"/>
      <c r="W41" s="465"/>
      <c r="X41" s="465"/>
      <c r="Y41" s="465"/>
      <c r="Z41" s="465"/>
      <c r="AA41" s="465"/>
      <c r="AB41" s="465"/>
      <c r="AC41" s="465"/>
      <c r="AD41" s="465"/>
      <c r="AE41" s="465"/>
      <c r="AF41" s="465"/>
      <c r="AG41" s="466"/>
      <c r="AH41" s="464"/>
      <c r="AI41" s="465"/>
      <c r="AJ41" s="465"/>
      <c r="AK41" s="465"/>
      <c r="AL41" s="465"/>
      <c r="AM41" s="465"/>
      <c r="AN41" s="465"/>
      <c r="AO41" s="465"/>
      <c r="AP41" s="465"/>
      <c r="AQ41" s="465"/>
      <c r="AR41" s="465"/>
      <c r="AS41" s="466"/>
      <c r="AT41" s="464"/>
      <c r="AU41" s="465"/>
      <c r="AV41" s="465"/>
      <c r="AW41" s="465"/>
      <c r="AX41" s="465"/>
      <c r="AY41" s="465"/>
      <c r="AZ41" s="465"/>
      <c r="BA41" s="465"/>
      <c r="BB41" s="465"/>
      <c r="BC41" s="465"/>
      <c r="BD41" s="465"/>
      <c r="BE41" s="467"/>
      <c r="BF41" s="45"/>
    </row>
    <row r="42" spans="1:59" ht="11.45" customHeight="1" x14ac:dyDescent="0.15">
      <c r="A42" s="537"/>
      <c r="B42" s="538"/>
      <c r="C42" s="431"/>
      <c r="D42" s="431"/>
      <c r="E42" s="431"/>
      <c r="F42" s="431"/>
      <c r="G42" s="431"/>
      <c r="H42" s="431"/>
      <c r="I42" s="432"/>
      <c r="J42" s="433">
        <f ca="1">IFERROR(VLOOKUP(J41,INDIRECT("機械一覧"),2,FALSE),"")</f>
        <v>0</v>
      </c>
      <c r="K42" s="434"/>
      <c r="L42" s="434"/>
      <c r="M42" s="434"/>
      <c r="N42" s="434"/>
      <c r="O42" s="434"/>
      <c r="P42" s="434"/>
      <c r="Q42" s="434"/>
      <c r="R42" s="434"/>
      <c r="S42" s="434"/>
      <c r="T42" s="434"/>
      <c r="U42" s="435"/>
      <c r="V42" s="433" t="str">
        <f ca="1">IFERROR(VLOOKUP(V41,INDIRECT("機械一覧"),2,FALSE),"")</f>
        <v/>
      </c>
      <c r="W42" s="434"/>
      <c r="X42" s="434"/>
      <c r="Y42" s="434"/>
      <c r="Z42" s="434"/>
      <c r="AA42" s="434"/>
      <c r="AB42" s="434"/>
      <c r="AC42" s="434"/>
      <c r="AD42" s="434"/>
      <c r="AE42" s="434"/>
      <c r="AF42" s="434"/>
      <c r="AG42" s="435"/>
      <c r="AH42" s="433" t="str">
        <f ca="1">IFERROR(VLOOKUP(AH41,INDIRECT("機械一覧"),2,FALSE),"")</f>
        <v/>
      </c>
      <c r="AI42" s="434"/>
      <c r="AJ42" s="434"/>
      <c r="AK42" s="434"/>
      <c r="AL42" s="434"/>
      <c r="AM42" s="434"/>
      <c r="AN42" s="434"/>
      <c r="AO42" s="434"/>
      <c r="AP42" s="434"/>
      <c r="AQ42" s="434"/>
      <c r="AR42" s="434"/>
      <c r="AS42" s="435"/>
      <c r="AT42" s="433" t="str">
        <f ca="1">IFERROR(VLOOKUP(AT41,INDIRECT("機械一覧"),2,FALSE),"")</f>
        <v/>
      </c>
      <c r="AU42" s="434"/>
      <c r="AV42" s="434"/>
      <c r="AW42" s="434"/>
      <c r="AX42" s="434"/>
      <c r="AY42" s="434"/>
      <c r="AZ42" s="434"/>
      <c r="BA42" s="434"/>
      <c r="BB42" s="434"/>
      <c r="BC42" s="434"/>
      <c r="BD42" s="434"/>
      <c r="BE42" s="439"/>
      <c r="BF42" s="45"/>
    </row>
    <row r="43" spans="1:59" ht="11.45" customHeight="1" x14ac:dyDescent="0.15">
      <c r="A43" s="537"/>
      <c r="B43" s="538"/>
      <c r="C43" s="431"/>
      <c r="D43" s="431"/>
      <c r="E43" s="431"/>
      <c r="F43" s="431"/>
      <c r="G43" s="431"/>
      <c r="H43" s="431"/>
      <c r="I43" s="432"/>
      <c r="J43" s="436"/>
      <c r="K43" s="437"/>
      <c r="L43" s="437"/>
      <c r="M43" s="437"/>
      <c r="N43" s="437"/>
      <c r="O43" s="437"/>
      <c r="P43" s="437"/>
      <c r="Q43" s="437"/>
      <c r="R43" s="437"/>
      <c r="S43" s="437"/>
      <c r="T43" s="437"/>
      <c r="U43" s="438"/>
      <c r="V43" s="436"/>
      <c r="W43" s="437"/>
      <c r="X43" s="437"/>
      <c r="Y43" s="437"/>
      <c r="Z43" s="437"/>
      <c r="AA43" s="437"/>
      <c r="AB43" s="437"/>
      <c r="AC43" s="437"/>
      <c r="AD43" s="437"/>
      <c r="AE43" s="437"/>
      <c r="AF43" s="437"/>
      <c r="AG43" s="438"/>
      <c r="AH43" s="436"/>
      <c r="AI43" s="437"/>
      <c r="AJ43" s="437"/>
      <c r="AK43" s="437"/>
      <c r="AL43" s="437"/>
      <c r="AM43" s="437"/>
      <c r="AN43" s="437"/>
      <c r="AO43" s="437"/>
      <c r="AP43" s="437"/>
      <c r="AQ43" s="437"/>
      <c r="AR43" s="437"/>
      <c r="AS43" s="438"/>
      <c r="AT43" s="436"/>
      <c r="AU43" s="437"/>
      <c r="AV43" s="437"/>
      <c r="AW43" s="437"/>
      <c r="AX43" s="437"/>
      <c r="AY43" s="437"/>
      <c r="AZ43" s="437"/>
      <c r="BA43" s="437"/>
      <c r="BB43" s="437"/>
      <c r="BC43" s="437"/>
      <c r="BD43" s="437"/>
      <c r="BE43" s="440"/>
      <c r="BF43" s="45"/>
    </row>
    <row r="44" spans="1:59" ht="11.45" customHeight="1" x14ac:dyDescent="0.15">
      <c r="A44" s="537"/>
      <c r="B44" s="538"/>
      <c r="C44" s="460" t="s">
        <v>157</v>
      </c>
      <c r="D44" s="460"/>
      <c r="E44" s="460"/>
      <c r="F44" s="460"/>
      <c r="G44" s="460"/>
      <c r="H44" s="460"/>
      <c r="I44" s="460"/>
      <c r="J44" s="451">
        <f ca="1">IFERROR(IF(VLOOKUP(J41,INDIRECT("機械一覧"),13,FALSE)="",基本情報!E7,VLOOKUP(J41,INDIRECT("機械一覧"),13,FALSE)),"")</f>
        <v>0</v>
      </c>
      <c r="K44" s="451"/>
      <c r="L44" s="451"/>
      <c r="M44" s="451"/>
      <c r="N44" s="451"/>
      <c r="O44" s="451"/>
      <c r="P44" s="451"/>
      <c r="Q44" s="451"/>
      <c r="R44" s="451"/>
      <c r="S44" s="451"/>
      <c r="T44" s="451"/>
      <c r="U44" s="451"/>
      <c r="V44" s="451" t="str">
        <f ca="1">IFERROR(IF(VLOOKUP(V41,INDIRECT("機械一覧"),13,FALSE)="",基本情報!E7,VLOOKUP(V41,INDIRECT("機械一覧"),13,FALSE)),"")</f>
        <v/>
      </c>
      <c r="W44" s="451"/>
      <c r="X44" s="451"/>
      <c r="Y44" s="451"/>
      <c r="Z44" s="451"/>
      <c r="AA44" s="451"/>
      <c r="AB44" s="451"/>
      <c r="AC44" s="451"/>
      <c r="AD44" s="451"/>
      <c r="AE44" s="451"/>
      <c r="AF44" s="451"/>
      <c r="AG44" s="451"/>
      <c r="AH44" s="451" t="str">
        <f ca="1">IFERROR(IF(VLOOKUP(AH41,INDIRECT("機械一覧"),13,FALSE)="",基本情報!E7,VLOOKUP(AH41,INDIRECT("機械一覧"),13,FALSE)),"")</f>
        <v/>
      </c>
      <c r="AI44" s="451"/>
      <c r="AJ44" s="451"/>
      <c r="AK44" s="451"/>
      <c r="AL44" s="451"/>
      <c r="AM44" s="451"/>
      <c r="AN44" s="451"/>
      <c r="AO44" s="451"/>
      <c r="AP44" s="451"/>
      <c r="AQ44" s="451"/>
      <c r="AR44" s="451"/>
      <c r="AS44" s="451"/>
      <c r="AT44" s="451" t="str">
        <f ca="1">IFERROR(IF(VLOOKUP(AT41,INDIRECT("機械一覧"),13,FALSE)="",基本情報!E7,VLOOKUP(AT41,INDIRECT("機械一覧"),13,FALSE)),"")</f>
        <v/>
      </c>
      <c r="AU44" s="451"/>
      <c r="AV44" s="451"/>
      <c r="AW44" s="451"/>
      <c r="AX44" s="451"/>
      <c r="AY44" s="451"/>
      <c r="AZ44" s="451"/>
      <c r="BA44" s="451"/>
      <c r="BB44" s="451"/>
      <c r="BC44" s="451"/>
      <c r="BD44" s="451"/>
      <c r="BE44" s="453"/>
      <c r="BF44" s="45"/>
    </row>
    <row r="45" spans="1:59" ht="11.45" customHeight="1" x14ac:dyDescent="0.15">
      <c r="A45" s="537"/>
      <c r="B45" s="538"/>
      <c r="C45" s="460"/>
      <c r="D45" s="460"/>
      <c r="E45" s="460"/>
      <c r="F45" s="460"/>
      <c r="G45" s="460"/>
      <c r="H45" s="460"/>
      <c r="I45" s="460"/>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c r="AS45" s="451"/>
      <c r="AT45" s="451"/>
      <c r="AU45" s="451"/>
      <c r="AV45" s="451"/>
      <c r="AW45" s="451"/>
      <c r="AX45" s="451"/>
      <c r="AY45" s="451"/>
      <c r="AZ45" s="451"/>
      <c r="BA45" s="451"/>
      <c r="BB45" s="451"/>
      <c r="BC45" s="451"/>
      <c r="BD45" s="451"/>
      <c r="BE45" s="453"/>
      <c r="BF45" s="45"/>
    </row>
    <row r="46" spans="1:59" ht="11.45" customHeight="1" x14ac:dyDescent="0.15">
      <c r="A46" s="537"/>
      <c r="B46" s="538"/>
      <c r="C46" s="460"/>
      <c r="D46" s="460"/>
      <c r="E46" s="460"/>
      <c r="F46" s="460"/>
      <c r="G46" s="460"/>
      <c r="H46" s="460"/>
      <c r="I46" s="460"/>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451"/>
      <c r="AO46" s="451"/>
      <c r="AP46" s="451"/>
      <c r="AQ46" s="451"/>
      <c r="AR46" s="451"/>
      <c r="AS46" s="451"/>
      <c r="AT46" s="451"/>
      <c r="AU46" s="451"/>
      <c r="AV46" s="451"/>
      <c r="AW46" s="451"/>
      <c r="AX46" s="451"/>
      <c r="AY46" s="451"/>
      <c r="AZ46" s="451"/>
      <c r="BA46" s="451"/>
      <c r="BB46" s="451"/>
      <c r="BC46" s="451"/>
      <c r="BD46" s="451"/>
      <c r="BE46" s="453"/>
      <c r="BF46" s="45"/>
    </row>
    <row r="47" spans="1:59" ht="11.45" customHeight="1" x14ac:dyDescent="0.15">
      <c r="A47" s="537"/>
      <c r="B47" s="538"/>
      <c r="C47" s="431" t="s">
        <v>159</v>
      </c>
      <c r="D47" s="431"/>
      <c r="E47" s="431"/>
      <c r="F47" s="431"/>
      <c r="G47" s="431"/>
      <c r="H47" s="431"/>
      <c r="I47" s="431"/>
      <c r="J47" s="451">
        <f ca="1">IFERROR(VLOOKUP(J41,INDIRECT("機械一覧"),3,FALSE),"")</f>
        <v>0</v>
      </c>
      <c r="K47" s="451"/>
      <c r="L47" s="451"/>
      <c r="M47" s="451"/>
      <c r="N47" s="451"/>
      <c r="O47" s="451"/>
      <c r="P47" s="451"/>
      <c r="Q47" s="451"/>
      <c r="R47" s="451"/>
      <c r="S47" s="451"/>
      <c r="T47" s="451"/>
      <c r="U47" s="451"/>
      <c r="V47" s="451" t="str">
        <f ca="1">IFERROR(VLOOKUP(V41,INDIRECT("機械一覧"),3,FALSE),"")</f>
        <v/>
      </c>
      <c r="W47" s="451"/>
      <c r="X47" s="451"/>
      <c r="Y47" s="451"/>
      <c r="Z47" s="451"/>
      <c r="AA47" s="451"/>
      <c r="AB47" s="451"/>
      <c r="AC47" s="451"/>
      <c r="AD47" s="451"/>
      <c r="AE47" s="451"/>
      <c r="AF47" s="451"/>
      <c r="AG47" s="451"/>
      <c r="AH47" s="451" t="str">
        <f ca="1">IFERROR(VLOOKUP(AH41,INDIRECT("機械一覧"),3,FALSE),"")</f>
        <v/>
      </c>
      <c r="AI47" s="451"/>
      <c r="AJ47" s="451"/>
      <c r="AK47" s="451"/>
      <c r="AL47" s="451"/>
      <c r="AM47" s="451"/>
      <c r="AN47" s="451"/>
      <c r="AO47" s="451"/>
      <c r="AP47" s="451"/>
      <c r="AQ47" s="451"/>
      <c r="AR47" s="451"/>
      <c r="AS47" s="451"/>
      <c r="AT47" s="451" t="str">
        <f ca="1">IFERROR(VLOOKUP(AT41,INDIRECT("機械一覧"),3,FALSE),"")</f>
        <v/>
      </c>
      <c r="AU47" s="451"/>
      <c r="AV47" s="451"/>
      <c r="AW47" s="451"/>
      <c r="AX47" s="451"/>
      <c r="AY47" s="451"/>
      <c r="AZ47" s="451"/>
      <c r="BA47" s="451"/>
      <c r="BB47" s="451"/>
      <c r="BC47" s="451"/>
      <c r="BD47" s="451"/>
      <c r="BE47" s="453"/>
      <c r="BF47" s="45"/>
    </row>
    <row r="48" spans="1:59" ht="11.45" customHeight="1" x14ac:dyDescent="0.15">
      <c r="A48" s="537"/>
      <c r="B48" s="538"/>
      <c r="C48" s="431"/>
      <c r="D48" s="431"/>
      <c r="E48" s="431"/>
      <c r="F48" s="431"/>
      <c r="G48" s="431"/>
      <c r="H48" s="431"/>
      <c r="I48" s="431"/>
      <c r="J48" s="451"/>
      <c r="K48" s="451"/>
      <c r="L48" s="451"/>
      <c r="M48" s="451"/>
      <c r="N48" s="451"/>
      <c r="O48" s="451"/>
      <c r="P48" s="451"/>
      <c r="Q48" s="451"/>
      <c r="R48" s="451"/>
      <c r="S48" s="451"/>
      <c r="T48" s="451"/>
      <c r="U48" s="451"/>
      <c r="V48" s="451"/>
      <c r="W48" s="451"/>
      <c r="X48" s="451"/>
      <c r="Y48" s="451"/>
      <c r="Z48" s="451"/>
      <c r="AA48" s="451"/>
      <c r="AB48" s="451"/>
      <c r="AC48" s="451"/>
      <c r="AD48" s="451"/>
      <c r="AE48" s="451"/>
      <c r="AF48" s="451"/>
      <c r="AG48" s="451"/>
      <c r="AH48" s="451"/>
      <c r="AI48" s="451"/>
      <c r="AJ48" s="451"/>
      <c r="AK48" s="451"/>
      <c r="AL48" s="451"/>
      <c r="AM48" s="451"/>
      <c r="AN48" s="451"/>
      <c r="AO48" s="451"/>
      <c r="AP48" s="451"/>
      <c r="AQ48" s="451"/>
      <c r="AR48" s="451"/>
      <c r="AS48" s="451"/>
      <c r="AT48" s="451"/>
      <c r="AU48" s="451"/>
      <c r="AV48" s="451"/>
      <c r="AW48" s="451"/>
      <c r="AX48" s="451"/>
      <c r="AY48" s="451"/>
      <c r="AZ48" s="451"/>
      <c r="BA48" s="451"/>
      <c r="BB48" s="451"/>
      <c r="BC48" s="451"/>
      <c r="BD48" s="451"/>
      <c r="BE48" s="453"/>
      <c r="BF48" s="45"/>
    </row>
    <row r="49" spans="1:58" ht="11.45" customHeight="1" x14ac:dyDescent="0.15">
      <c r="A49" s="537"/>
      <c r="B49" s="538"/>
      <c r="C49" s="431"/>
      <c r="D49" s="431"/>
      <c r="E49" s="431"/>
      <c r="F49" s="431"/>
      <c r="G49" s="431"/>
      <c r="H49" s="431"/>
      <c r="I49" s="431"/>
      <c r="J49" s="451"/>
      <c r="K49" s="451"/>
      <c r="L49" s="451"/>
      <c r="M49" s="451"/>
      <c r="N49" s="451"/>
      <c r="O49" s="451"/>
      <c r="P49" s="451"/>
      <c r="Q49" s="451"/>
      <c r="R49" s="451"/>
      <c r="S49" s="451"/>
      <c r="T49" s="451"/>
      <c r="U49" s="451"/>
      <c r="V49" s="451"/>
      <c r="W49" s="451"/>
      <c r="X49" s="451"/>
      <c r="Y49" s="451"/>
      <c r="Z49" s="451"/>
      <c r="AA49" s="451"/>
      <c r="AB49" s="451"/>
      <c r="AC49" s="451"/>
      <c r="AD49" s="451"/>
      <c r="AE49" s="451"/>
      <c r="AF49" s="451"/>
      <c r="AG49" s="451"/>
      <c r="AH49" s="451"/>
      <c r="AI49" s="451"/>
      <c r="AJ49" s="451"/>
      <c r="AK49" s="451"/>
      <c r="AL49" s="451"/>
      <c r="AM49" s="451"/>
      <c r="AN49" s="451"/>
      <c r="AO49" s="451"/>
      <c r="AP49" s="451"/>
      <c r="AQ49" s="451"/>
      <c r="AR49" s="451"/>
      <c r="AS49" s="451"/>
      <c r="AT49" s="451"/>
      <c r="AU49" s="451"/>
      <c r="AV49" s="451"/>
      <c r="AW49" s="451"/>
      <c r="AX49" s="451"/>
      <c r="AY49" s="451"/>
      <c r="AZ49" s="451"/>
      <c r="BA49" s="451"/>
      <c r="BB49" s="451"/>
      <c r="BC49" s="451"/>
      <c r="BD49" s="451"/>
      <c r="BE49" s="453"/>
      <c r="BF49" s="45"/>
    </row>
    <row r="50" spans="1:58" ht="11.45" customHeight="1" x14ac:dyDescent="0.15">
      <c r="A50" s="537"/>
      <c r="B50" s="538"/>
      <c r="C50" s="431" t="s">
        <v>162</v>
      </c>
      <c r="D50" s="431"/>
      <c r="E50" s="431"/>
      <c r="F50" s="431"/>
      <c r="G50" s="431"/>
      <c r="H50" s="431"/>
      <c r="I50" s="431"/>
      <c r="J50" s="468">
        <f ca="1">IFERROR(VLOOKUP(J41,INDIRECT("機械一覧"),4,FALSE),"")</f>
        <v>0</v>
      </c>
      <c r="K50" s="468"/>
      <c r="L50" s="468"/>
      <c r="M50" s="468"/>
      <c r="N50" s="468"/>
      <c r="O50" s="468"/>
      <c r="P50" s="468"/>
      <c r="Q50" s="468"/>
      <c r="R50" s="468"/>
      <c r="S50" s="468"/>
      <c r="T50" s="468"/>
      <c r="U50" s="468"/>
      <c r="V50" s="468" t="str">
        <f ca="1">IFERROR(VLOOKUP(V41,INDIRECT("機械一覧"),4,FALSE),"")</f>
        <v/>
      </c>
      <c r="W50" s="468"/>
      <c r="X50" s="468"/>
      <c r="Y50" s="468"/>
      <c r="Z50" s="468"/>
      <c r="AA50" s="468"/>
      <c r="AB50" s="468"/>
      <c r="AC50" s="468"/>
      <c r="AD50" s="468"/>
      <c r="AE50" s="468"/>
      <c r="AF50" s="468"/>
      <c r="AG50" s="468"/>
      <c r="AH50" s="468" t="str">
        <f ca="1">IFERROR(VLOOKUP(AH41,INDIRECT("機械一覧"),4,FALSE),"")</f>
        <v/>
      </c>
      <c r="AI50" s="468"/>
      <c r="AJ50" s="468"/>
      <c r="AK50" s="468"/>
      <c r="AL50" s="468"/>
      <c r="AM50" s="468"/>
      <c r="AN50" s="468"/>
      <c r="AO50" s="468"/>
      <c r="AP50" s="468"/>
      <c r="AQ50" s="468"/>
      <c r="AR50" s="468"/>
      <c r="AS50" s="468"/>
      <c r="AT50" s="468" t="str">
        <f ca="1">IFERROR(VLOOKUP(AT41,INDIRECT("機械一覧"),4,FALSE),"")</f>
        <v/>
      </c>
      <c r="AU50" s="468"/>
      <c r="AV50" s="468"/>
      <c r="AW50" s="468"/>
      <c r="AX50" s="468"/>
      <c r="AY50" s="468"/>
      <c r="AZ50" s="468"/>
      <c r="BA50" s="468"/>
      <c r="BB50" s="468"/>
      <c r="BC50" s="468"/>
      <c r="BD50" s="468"/>
      <c r="BE50" s="469"/>
      <c r="BF50" s="45"/>
    </row>
    <row r="51" spans="1:58" ht="11.45" customHeight="1" x14ac:dyDescent="0.15">
      <c r="A51" s="537"/>
      <c r="B51" s="538"/>
      <c r="C51" s="431"/>
      <c r="D51" s="431"/>
      <c r="E51" s="431"/>
      <c r="F51" s="431"/>
      <c r="G51" s="431"/>
      <c r="H51" s="431"/>
      <c r="I51" s="431"/>
      <c r="J51" s="468"/>
      <c r="K51" s="468"/>
      <c r="L51" s="468"/>
      <c r="M51" s="468"/>
      <c r="N51" s="468"/>
      <c r="O51" s="468"/>
      <c r="P51" s="468"/>
      <c r="Q51" s="468"/>
      <c r="R51" s="468"/>
      <c r="S51" s="468"/>
      <c r="T51" s="468"/>
      <c r="U51" s="468"/>
      <c r="V51" s="468"/>
      <c r="W51" s="468"/>
      <c r="X51" s="468"/>
      <c r="Y51" s="468"/>
      <c r="Z51" s="468"/>
      <c r="AA51" s="468"/>
      <c r="AB51" s="468"/>
      <c r="AC51" s="468"/>
      <c r="AD51" s="468"/>
      <c r="AE51" s="468"/>
      <c r="AF51" s="468"/>
      <c r="AG51" s="468"/>
      <c r="AH51" s="468"/>
      <c r="AI51" s="468"/>
      <c r="AJ51" s="468"/>
      <c r="AK51" s="468"/>
      <c r="AL51" s="468"/>
      <c r="AM51" s="468"/>
      <c r="AN51" s="468"/>
      <c r="AO51" s="468"/>
      <c r="AP51" s="468"/>
      <c r="AQ51" s="468"/>
      <c r="AR51" s="468"/>
      <c r="AS51" s="468"/>
      <c r="AT51" s="468"/>
      <c r="AU51" s="468"/>
      <c r="AV51" s="468"/>
      <c r="AW51" s="468"/>
      <c r="AX51" s="468"/>
      <c r="AY51" s="468"/>
      <c r="AZ51" s="468"/>
      <c r="BA51" s="468"/>
      <c r="BB51" s="468"/>
      <c r="BC51" s="468"/>
      <c r="BD51" s="468"/>
      <c r="BE51" s="469"/>
      <c r="BF51" s="45"/>
    </row>
    <row r="52" spans="1:58" ht="11.45" customHeight="1" x14ac:dyDescent="0.15">
      <c r="A52" s="537"/>
      <c r="B52" s="538"/>
      <c r="C52" s="431"/>
      <c r="D52" s="431"/>
      <c r="E52" s="431"/>
      <c r="F52" s="431"/>
      <c r="G52" s="431"/>
      <c r="H52" s="431"/>
      <c r="I52" s="431"/>
      <c r="J52" s="468"/>
      <c r="K52" s="468"/>
      <c r="L52" s="468"/>
      <c r="M52" s="468"/>
      <c r="N52" s="468"/>
      <c r="O52" s="468"/>
      <c r="P52" s="468"/>
      <c r="Q52" s="468"/>
      <c r="R52" s="468"/>
      <c r="S52" s="468"/>
      <c r="T52" s="468"/>
      <c r="U52" s="468"/>
      <c r="V52" s="468"/>
      <c r="W52" s="468"/>
      <c r="X52" s="468"/>
      <c r="Y52" s="468"/>
      <c r="Z52" s="468"/>
      <c r="AA52" s="468"/>
      <c r="AB52" s="468"/>
      <c r="AC52" s="468"/>
      <c r="AD52" s="468"/>
      <c r="AE52" s="468"/>
      <c r="AF52" s="468"/>
      <c r="AG52" s="468"/>
      <c r="AH52" s="468"/>
      <c r="AI52" s="468"/>
      <c r="AJ52" s="468"/>
      <c r="AK52" s="468"/>
      <c r="AL52" s="468"/>
      <c r="AM52" s="468"/>
      <c r="AN52" s="468"/>
      <c r="AO52" s="468"/>
      <c r="AP52" s="468"/>
      <c r="AQ52" s="468"/>
      <c r="AR52" s="468"/>
      <c r="AS52" s="468"/>
      <c r="AT52" s="468"/>
      <c r="AU52" s="468"/>
      <c r="AV52" s="468"/>
      <c r="AW52" s="468"/>
      <c r="AX52" s="468"/>
      <c r="AY52" s="468"/>
      <c r="AZ52" s="468"/>
      <c r="BA52" s="468"/>
      <c r="BB52" s="468"/>
      <c r="BC52" s="468"/>
      <c r="BD52" s="468"/>
      <c r="BE52" s="469"/>
      <c r="BF52" s="45"/>
    </row>
    <row r="53" spans="1:58" ht="11.45" customHeight="1" x14ac:dyDescent="0.15">
      <c r="A53" s="537"/>
      <c r="B53" s="538"/>
      <c r="C53" s="431" t="s">
        <v>61</v>
      </c>
      <c r="D53" s="431"/>
      <c r="E53" s="431"/>
      <c r="F53" s="431"/>
      <c r="G53" s="431"/>
      <c r="H53" s="431"/>
      <c r="I53" s="431"/>
      <c r="J53" s="451">
        <f ca="1">IFERROR(VLOOKUP(J41,INDIRECT("機械一覧"),14,FALSE),"")</f>
        <v>0</v>
      </c>
      <c r="K53" s="451"/>
      <c r="L53" s="451"/>
      <c r="M53" s="451"/>
      <c r="N53" s="451"/>
      <c r="O53" s="451"/>
      <c r="P53" s="451"/>
      <c r="Q53" s="451"/>
      <c r="R53" s="451"/>
      <c r="S53" s="451"/>
      <c r="T53" s="451"/>
      <c r="U53" s="451"/>
      <c r="V53" s="451" t="str">
        <f ca="1">IFERROR(VLOOKUP(V41,INDIRECT("機械一覧"),14,FALSE),"")</f>
        <v/>
      </c>
      <c r="W53" s="451"/>
      <c r="X53" s="451"/>
      <c r="Y53" s="451"/>
      <c r="Z53" s="451"/>
      <c r="AA53" s="451"/>
      <c r="AB53" s="451"/>
      <c r="AC53" s="451"/>
      <c r="AD53" s="451"/>
      <c r="AE53" s="451"/>
      <c r="AF53" s="451"/>
      <c r="AG53" s="451"/>
      <c r="AH53" s="451" t="str">
        <f ca="1">IFERROR(VLOOKUP(AH41,INDIRECT("機械一覧"),14,FALSE),"")</f>
        <v/>
      </c>
      <c r="AI53" s="451"/>
      <c r="AJ53" s="451"/>
      <c r="AK53" s="451"/>
      <c r="AL53" s="451"/>
      <c r="AM53" s="451"/>
      <c r="AN53" s="451"/>
      <c r="AO53" s="451"/>
      <c r="AP53" s="451"/>
      <c r="AQ53" s="451"/>
      <c r="AR53" s="451"/>
      <c r="AS53" s="451"/>
      <c r="AT53" s="451" t="str">
        <f ca="1">IFERROR(VLOOKUP(AT41,INDIRECT("機械一覧"),14,FALSE),"")</f>
        <v/>
      </c>
      <c r="AU53" s="451"/>
      <c r="AV53" s="451"/>
      <c r="AW53" s="451"/>
      <c r="AX53" s="451"/>
      <c r="AY53" s="451"/>
      <c r="AZ53" s="451"/>
      <c r="BA53" s="451"/>
      <c r="BB53" s="451"/>
      <c r="BC53" s="451"/>
      <c r="BD53" s="451"/>
      <c r="BE53" s="453"/>
      <c r="BF53" s="45"/>
    </row>
    <row r="54" spans="1:58" ht="11.45" customHeight="1" x14ac:dyDescent="0.15">
      <c r="A54" s="537"/>
      <c r="B54" s="538"/>
      <c r="C54" s="431"/>
      <c r="D54" s="431"/>
      <c r="E54" s="431"/>
      <c r="F54" s="431"/>
      <c r="G54" s="431"/>
      <c r="H54" s="431"/>
      <c r="I54" s="431"/>
      <c r="J54" s="451"/>
      <c r="K54" s="451"/>
      <c r="L54" s="451"/>
      <c r="M54" s="451"/>
      <c r="N54" s="451"/>
      <c r="O54" s="451"/>
      <c r="P54" s="451"/>
      <c r="Q54" s="451"/>
      <c r="R54" s="451"/>
      <c r="S54" s="451"/>
      <c r="T54" s="451"/>
      <c r="U54" s="451"/>
      <c r="V54" s="451"/>
      <c r="W54" s="451"/>
      <c r="X54" s="451"/>
      <c r="Y54" s="451"/>
      <c r="Z54" s="451"/>
      <c r="AA54" s="451"/>
      <c r="AB54" s="451"/>
      <c r="AC54" s="451"/>
      <c r="AD54" s="451"/>
      <c r="AE54" s="451"/>
      <c r="AF54" s="451"/>
      <c r="AG54" s="451"/>
      <c r="AH54" s="451"/>
      <c r="AI54" s="451"/>
      <c r="AJ54" s="451"/>
      <c r="AK54" s="451"/>
      <c r="AL54" s="451"/>
      <c r="AM54" s="451"/>
      <c r="AN54" s="451"/>
      <c r="AO54" s="451"/>
      <c r="AP54" s="451"/>
      <c r="AQ54" s="451"/>
      <c r="AR54" s="451"/>
      <c r="AS54" s="451"/>
      <c r="AT54" s="451"/>
      <c r="AU54" s="451"/>
      <c r="AV54" s="451"/>
      <c r="AW54" s="451"/>
      <c r="AX54" s="451"/>
      <c r="AY54" s="451"/>
      <c r="AZ54" s="451"/>
      <c r="BA54" s="451"/>
      <c r="BB54" s="451"/>
      <c r="BC54" s="451"/>
      <c r="BD54" s="451"/>
      <c r="BE54" s="453"/>
      <c r="BF54" s="45"/>
    </row>
    <row r="55" spans="1:58" ht="11.45" customHeight="1" x14ac:dyDescent="0.15">
      <c r="A55" s="537"/>
      <c r="B55" s="538"/>
      <c r="C55" s="431"/>
      <c r="D55" s="431"/>
      <c r="E55" s="431"/>
      <c r="F55" s="431"/>
      <c r="G55" s="431"/>
      <c r="H55" s="431"/>
      <c r="I55" s="43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1"/>
      <c r="AN55" s="451"/>
      <c r="AO55" s="451"/>
      <c r="AP55" s="451"/>
      <c r="AQ55" s="451"/>
      <c r="AR55" s="451"/>
      <c r="AS55" s="451"/>
      <c r="AT55" s="451"/>
      <c r="AU55" s="451"/>
      <c r="AV55" s="451"/>
      <c r="AW55" s="451"/>
      <c r="AX55" s="451"/>
      <c r="AY55" s="451"/>
      <c r="AZ55" s="451"/>
      <c r="BA55" s="451"/>
      <c r="BB55" s="451"/>
      <c r="BC55" s="451"/>
      <c r="BD55" s="451"/>
      <c r="BE55" s="453"/>
      <c r="BF55" s="45"/>
    </row>
    <row r="56" spans="1:58" ht="11.45" customHeight="1" x14ac:dyDescent="0.15">
      <c r="A56" s="537"/>
      <c r="B56" s="538"/>
      <c r="C56" s="431" t="s">
        <v>164</v>
      </c>
      <c r="D56" s="431"/>
      <c r="E56" s="431"/>
      <c r="F56" s="431"/>
      <c r="G56" s="431"/>
      <c r="H56" s="431"/>
      <c r="I56" s="431"/>
      <c r="J56" s="470">
        <f ca="1">IFERROR(VLOOKUP(J41,INDIRECT("機械一覧"),15,FALSE),"")</f>
        <v>0</v>
      </c>
      <c r="K56" s="470"/>
      <c r="L56" s="470"/>
      <c r="M56" s="470"/>
      <c r="N56" s="470"/>
      <c r="O56" s="470"/>
      <c r="P56" s="470"/>
      <c r="Q56" s="470"/>
      <c r="R56" s="470"/>
      <c r="S56" s="470"/>
      <c r="T56" s="470"/>
      <c r="U56" s="470"/>
      <c r="V56" s="470" t="str">
        <f ca="1">IFERROR(VLOOKUP(V41,INDIRECT("機械一覧"),15,FALSE),"")</f>
        <v/>
      </c>
      <c r="W56" s="470"/>
      <c r="X56" s="470"/>
      <c r="Y56" s="470"/>
      <c r="Z56" s="470"/>
      <c r="AA56" s="470"/>
      <c r="AB56" s="470"/>
      <c r="AC56" s="470"/>
      <c r="AD56" s="470"/>
      <c r="AE56" s="470"/>
      <c r="AF56" s="470"/>
      <c r="AG56" s="470"/>
      <c r="AH56" s="470" t="str">
        <f ca="1">IFERROR(VLOOKUP(AH41,INDIRECT("機械一覧"),15,FALSE),"")</f>
        <v/>
      </c>
      <c r="AI56" s="470"/>
      <c r="AJ56" s="470"/>
      <c r="AK56" s="470"/>
      <c r="AL56" s="470"/>
      <c r="AM56" s="470"/>
      <c r="AN56" s="470"/>
      <c r="AO56" s="470"/>
      <c r="AP56" s="470"/>
      <c r="AQ56" s="470"/>
      <c r="AR56" s="470"/>
      <c r="AS56" s="470"/>
      <c r="AT56" s="470" t="str">
        <f ca="1">IFERROR(VLOOKUP(AT41,INDIRECT("機械一覧"),15,FALSE),"")</f>
        <v/>
      </c>
      <c r="AU56" s="470"/>
      <c r="AV56" s="470"/>
      <c r="AW56" s="470"/>
      <c r="AX56" s="470"/>
      <c r="AY56" s="470"/>
      <c r="AZ56" s="470"/>
      <c r="BA56" s="470"/>
      <c r="BB56" s="470"/>
      <c r="BC56" s="470"/>
      <c r="BD56" s="470"/>
      <c r="BE56" s="471"/>
      <c r="BF56" s="45"/>
    </row>
    <row r="57" spans="1:58" ht="11.45" customHeight="1" x14ac:dyDescent="0.15">
      <c r="A57" s="537"/>
      <c r="B57" s="538"/>
      <c r="C57" s="431"/>
      <c r="D57" s="431"/>
      <c r="E57" s="431"/>
      <c r="F57" s="431"/>
      <c r="G57" s="431"/>
      <c r="H57" s="431"/>
      <c r="I57" s="431"/>
      <c r="J57" s="470"/>
      <c r="K57" s="470"/>
      <c r="L57" s="470"/>
      <c r="M57" s="470"/>
      <c r="N57" s="470"/>
      <c r="O57" s="470"/>
      <c r="P57" s="470"/>
      <c r="Q57" s="470"/>
      <c r="R57" s="470"/>
      <c r="S57" s="470"/>
      <c r="T57" s="470"/>
      <c r="U57" s="470"/>
      <c r="V57" s="470"/>
      <c r="W57" s="470"/>
      <c r="X57" s="470"/>
      <c r="Y57" s="470"/>
      <c r="Z57" s="470"/>
      <c r="AA57" s="470"/>
      <c r="AB57" s="470"/>
      <c r="AC57" s="470"/>
      <c r="AD57" s="470"/>
      <c r="AE57" s="470"/>
      <c r="AF57" s="470"/>
      <c r="AG57" s="470"/>
      <c r="AH57" s="470"/>
      <c r="AI57" s="470"/>
      <c r="AJ57" s="470"/>
      <c r="AK57" s="470"/>
      <c r="AL57" s="470"/>
      <c r="AM57" s="470"/>
      <c r="AN57" s="470"/>
      <c r="AO57" s="470"/>
      <c r="AP57" s="470"/>
      <c r="AQ57" s="470"/>
      <c r="AR57" s="470"/>
      <c r="AS57" s="470"/>
      <c r="AT57" s="470"/>
      <c r="AU57" s="470"/>
      <c r="AV57" s="470"/>
      <c r="AW57" s="470"/>
      <c r="AX57" s="470"/>
      <c r="AY57" s="470"/>
      <c r="AZ57" s="470"/>
      <c r="BA57" s="470"/>
      <c r="BB57" s="470"/>
      <c r="BC57" s="470"/>
      <c r="BD57" s="470"/>
      <c r="BE57" s="471"/>
      <c r="BF57" s="45"/>
    </row>
    <row r="58" spans="1:58" ht="11.45" customHeight="1" x14ac:dyDescent="0.15">
      <c r="A58" s="537"/>
      <c r="B58" s="538"/>
      <c r="C58" s="431"/>
      <c r="D58" s="431"/>
      <c r="E58" s="431"/>
      <c r="F58" s="431"/>
      <c r="G58" s="431"/>
      <c r="H58" s="431"/>
      <c r="I58" s="431"/>
      <c r="J58" s="470"/>
      <c r="K58" s="470"/>
      <c r="L58" s="470"/>
      <c r="M58" s="470"/>
      <c r="N58" s="470"/>
      <c r="O58" s="470"/>
      <c r="P58" s="470"/>
      <c r="Q58" s="470"/>
      <c r="R58" s="470"/>
      <c r="S58" s="470"/>
      <c r="T58" s="470"/>
      <c r="U58" s="470"/>
      <c r="V58" s="470"/>
      <c r="W58" s="470"/>
      <c r="X58" s="470"/>
      <c r="Y58" s="470"/>
      <c r="Z58" s="470"/>
      <c r="AA58" s="470"/>
      <c r="AB58" s="470"/>
      <c r="AC58" s="470"/>
      <c r="AD58" s="470"/>
      <c r="AE58" s="470"/>
      <c r="AF58" s="470"/>
      <c r="AG58" s="470"/>
      <c r="AH58" s="470"/>
      <c r="AI58" s="470"/>
      <c r="AJ58" s="470"/>
      <c r="AK58" s="470"/>
      <c r="AL58" s="470"/>
      <c r="AM58" s="470"/>
      <c r="AN58" s="470"/>
      <c r="AO58" s="470"/>
      <c r="AP58" s="470"/>
      <c r="AQ58" s="470"/>
      <c r="AR58" s="470"/>
      <c r="AS58" s="470"/>
      <c r="AT58" s="470"/>
      <c r="AU58" s="470"/>
      <c r="AV58" s="470"/>
      <c r="AW58" s="470"/>
      <c r="AX58" s="470"/>
      <c r="AY58" s="470"/>
      <c r="AZ58" s="470"/>
      <c r="BA58" s="470"/>
      <c r="BB58" s="470"/>
      <c r="BC58" s="470"/>
      <c r="BD58" s="470"/>
      <c r="BE58" s="471"/>
      <c r="BF58" s="45"/>
    </row>
    <row r="59" spans="1:58" ht="11.45" customHeight="1" x14ac:dyDescent="0.15">
      <c r="A59" s="537"/>
      <c r="B59" s="538"/>
      <c r="C59" s="431" t="s">
        <v>165</v>
      </c>
      <c r="D59" s="431"/>
      <c r="E59" s="431"/>
      <c r="F59" s="431"/>
      <c r="G59" s="431"/>
      <c r="H59" s="431"/>
      <c r="I59" s="431"/>
      <c r="J59" s="451">
        <f ca="1">IFERROR(VLOOKUP(J41,INDIRECT("機械一覧"),16,FALSE),"")</f>
        <v>0</v>
      </c>
      <c r="K59" s="451"/>
      <c r="L59" s="451"/>
      <c r="M59" s="451"/>
      <c r="N59" s="451"/>
      <c r="O59" s="451"/>
      <c r="P59" s="451"/>
      <c r="Q59" s="451"/>
      <c r="R59" s="451"/>
      <c r="S59" s="451"/>
      <c r="T59" s="451"/>
      <c r="U59" s="451"/>
      <c r="V59" s="451" t="str">
        <f ca="1">IFERROR(VLOOKUP(V41,INDIRECT("機械一覧"),16,FALSE),"")</f>
        <v/>
      </c>
      <c r="W59" s="451"/>
      <c r="X59" s="451"/>
      <c r="Y59" s="451"/>
      <c r="Z59" s="451"/>
      <c r="AA59" s="451"/>
      <c r="AB59" s="451"/>
      <c r="AC59" s="451"/>
      <c r="AD59" s="451"/>
      <c r="AE59" s="451"/>
      <c r="AF59" s="451"/>
      <c r="AG59" s="451"/>
      <c r="AH59" s="451" t="str">
        <f ca="1">IFERROR(VLOOKUP(AH41,INDIRECT("機械一覧"),16,FALSE),"")</f>
        <v/>
      </c>
      <c r="AI59" s="451"/>
      <c r="AJ59" s="451"/>
      <c r="AK59" s="451"/>
      <c r="AL59" s="451"/>
      <c r="AM59" s="451"/>
      <c r="AN59" s="451"/>
      <c r="AO59" s="451"/>
      <c r="AP59" s="451"/>
      <c r="AQ59" s="451"/>
      <c r="AR59" s="451"/>
      <c r="AS59" s="451"/>
      <c r="AT59" s="451" t="str">
        <f ca="1">IFERROR(VLOOKUP(AT41,INDIRECT("機械一覧"),16,FALSE),"")</f>
        <v/>
      </c>
      <c r="AU59" s="451"/>
      <c r="AV59" s="451"/>
      <c r="AW59" s="451"/>
      <c r="AX59" s="451"/>
      <c r="AY59" s="451"/>
      <c r="AZ59" s="451"/>
      <c r="BA59" s="451"/>
      <c r="BB59" s="451"/>
      <c r="BC59" s="451"/>
      <c r="BD59" s="451"/>
      <c r="BE59" s="453"/>
      <c r="BF59" s="45"/>
    </row>
    <row r="60" spans="1:58" ht="11.45" customHeight="1" x14ac:dyDescent="0.15">
      <c r="A60" s="537"/>
      <c r="B60" s="538"/>
      <c r="C60" s="431"/>
      <c r="D60" s="431"/>
      <c r="E60" s="431"/>
      <c r="F60" s="431"/>
      <c r="G60" s="431"/>
      <c r="H60" s="431"/>
      <c r="I60" s="431"/>
      <c r="J60" s="451"/>
      <c r="K60" s="451"/>
      <c r="L60" s="451"/>
      <c r="M60" s="451"/>
      <c r="N60" s="451"/>
      <c r="O60" s="451"/>
      <c r="P60" s="451"/>
      <c r="Q60" s="451"/>
      <c r="R60" s="451"/>
      <c r="S60" s="451"/>
      <c r="T60" s="451"/>
      <c r="U60" s="451"/>
      <c r="V60" s="451"/>
      <c r="W60" s="451"/>
      <c r="X60" s="451"/>
      <c r="Y60" s="451"/>
      <c r="Z60" s="451"/>
      <c r="AA60" s="451"/>
      <c r="AB60" s="451"/>
      <c r="AC60" s="451"/>
      <c r="AD60" s="451"/>
      <c r="AE60" s="451"/>
      <c r="AF60" s="451"/>
      <c r="AG60" s="451"/>
      <c r="AH60" s="451"/>
      <c r="AI60" s="451"/>
      <c r="AJ60" s="451"/>
      <c r="AK60" s="451"/>
      <c r="AL60" s="451"/>
      <c r="AM60" s="451"/>
      <c r="AN60" s="451"/>
      <c r="AO60" s="451"/>
      <c r="AP60" s="451"/>
      <c r="AQ60" s="451"/>
      <c r="AR60" s="451"/>
      <c r="AS60" s="451"/>
      <c r="AT60" s="451"/>
      <c r="AU60" s="451"/>
      <c r="AV60" s="451"/>
      <c r="AW60" s="451"/>
      <c r="AX60" s="451"/>
      <c r="AY60" s="451"/>
      <c r="AZ60" s="451"/>
      <c r="BA60" s="451"/>
      <c r="BB60" s="451"/>
      <c r="BC60" s="451"/>
      <c r="BD60" s="451"/>
      <c r="BE60" s="453"/>
      <c r="BF60" s="45"/>
    </row>
    <row r="61" spans="1:58" ht="11.45" customHeight="1" x14ac:dyDescent="0.15">
      <c r="A61" s="537"/>
      <c r="B61" s="538"/>
      <c r="C61" s="431"/>
      <c r="D61" s="431"/>
      <c r="E61" s="431"/>
      <c r="F61" s="431"/>
      <c r="G61" s="431"/>
      <c r="H61" s="431"/>
      <c r="I61" s="431"/>
      <c r="J61" s="451"/>
      <c r="K61" s="451"/>
      <c r="L61" s="451"/>
      <c r="M61" s="451"/>
      <c r="N61" s="451"/>
      <c r="O61" s="451"/>
      <c r="P61" s="451"/>
      <c r="Q61" s="451"/>
      <c r="R61" s="451"/>
      <c r="S61" s="451"/>
      <c r="T61" s="451"/>
      <c r="U61" s="451"/>
      <c r="V61" s="451"/>
      <c r="W61" s="451"/>
      <c r="X61" s="451"/>
      <c r="Y61" s="451"/>
      <c r="Z61" s="451"/>
      <c r="AA61" s="451"/>
      <c r="AB61" s="451"/>
      <c r="AC61" s="451"/>
      <c r="AD61" s="451"/>
      <c r="AE61" s="451"/>
      <c r="AF61" s="451"/>
      <c r="AG61" s="451"/>
      <c r="AH61" s="451"/>
      <c r="AI61" s="451"/>
      <c r="AJ61" s="451"/>
      <c r="AK61" s="451"/>
      <c r="AL61" s="451"/>
      <c r="AM61" s="451"/>
      <c r="AN61" s="451"/>
      <c r="AO61" s="451"/>
      <c r="AP61" s="451"/>
      <c r="AQ61" s="451"/>
      <c r="AR61" s="451"/>
      <c r="AS61" s="451"/>
      <c r="AT61" s="451"/>
      <c r="AU61" s="451"/>
      <c r="AV61" s="451"/>
      <c r="AW61" s="451"/>
      <c r="AX61" s="451"/>
      <c r="AY61" s="451"/>
      <c r="AZ61" s="451"/>
      <c r="BA61" s="451"/>
      <c r="BB61" s="451"/>
      <c r="BC61" s="451"/>
      <c r="BD61" s="451"/>
      <c r="BE61" s="453"/>
      <c r="BF61" s="45"/>
    </row>
    <row r="62" spans="1:58" ht="11.45" customHeight="1" x14ac:dyDescent="0.15">
      <c r="A62" s="472" t="s">
        <v>168</v>
      </c>
      <c r="B62" s="431"/>
      <c r="C62" s="431"/>
      <c r="D62" s="431"/>
      <c r="E62" s="431"/>
      <c r="F62" s="431"/>
      <c r="G62" s="431"/>
      <c r="H62" s="431"/>
      <c r="I62" s="431"/>
      <c r="J62" s="473"/>
      <c r="K62" s="473"/>
      <c r="L62" s="473"/>
      <c r="M62" s="473"/>
      <c r="N62" s="473"/>
      <c r="O62" s="473"/>
      <c r="P62" s="473"/>
      <c r="Q62" s="473"/>
      <c r="R62" s="473"/>
      <c r="S62" s="473"/>
      <c r="T62" s="473"/>
      <c r="U62" s="473"/>
      <c r="V62" s="473"/>
      <c r="W62" s="473"/>
      <c r="X62" s="473"/>
      <c r="Y62" s="473"/>
      <c r="Z62" s="473"/>
      <c r="AA62" s="473"/>
      <c r="AB62" s="473"/>
      <c r="AC62" s="473"/>
      <c r="AD62" s="473"/>
      <c r="AE62" s="473"/>
      <c r="AF62" s="473"/>
      <c r="AG62" s="473"/>
      <c r="AH62" s="473"/>
      <c r="AI62" s="473"/>
      <c r="AJ62" s="473"/>
      <c r="AK62" s="473"/>
      <c r="AL62" s="473"/>
      <c r="AM62" s="473"/>
      <c r="AN62" s="473"/>
      <c r="AO62" s="473"/>
      <c r="AP62" s="473"/>
      <c r="AQ62" s="473"/>
      <c r="AR62" s="473"/>
      <c r="AS62" s="473"/>
      <c r="AT62" s="473"/>
      <c r="AU62" s="473"/>
      <c r="AV62" s="473"/>
      <c r="AW62" s="473"/>
      <c r="AX62" s="473"/>
      <c r="AY62" s="473"/>
      <c r="AZ62" s="473"/>
      <c r="BA62" s="473"/>
      <c r="BB62" s="473"/>
      <c r="BC62" s="473"/>
      <c r="BD62" s="473"/>
      <c r="BE62" s="474"/>
      <c r="BF62" s="45"/>
    </row>
    <row r="63" spans="1:58" ht="11.45" customHeight="1" x14ac:dyDescent="0.15">
      <c r="A63" s="472"/>
      <c r="B63" s="431"/>
      <c r="C63" s="431"/>
      <c r="D63" s="431"/>
      <c r="E63" s="431"/>
      <c r="F63" s="431"/>
      <c r="G63" s="431"/>
      <c r="H63" s="431"/>
      <c r="I63" s="431"/>
      <c r="J63" s="473"/>
      <c r="K63" s="473"/>
      <c r="L63" s="473"/>
      <c r="M63" s="473"/>
      <c r="N63" s="473"/>
      <c r="O63" s="473"/>
      <c r="P63" s="473"/>
      <c r="Q63" s="473"/>
      <c r="R63" s="473"/>
      <c r="S63" s="473"/>
      <c r="T63" s="473"/>
      <c r="U63" s="473"/>
      <c r="V63" s="473"/>
      <c r="W63" s="473"/>
      <c r="X63" s="473"/>
      <c r="Y63" s="473"/>
      <c r="Z63" s="473"/>
      <c r="AA63" s="473"/>
      <c r="AB63" s="473"/>
      <c r="AC63" s="473"/>
      <c r="AD63" s="473"/>
      <c r="AE63" s="473"/>
      <c r="AF63" s="473"/>
      <c r="AG63" s="473"/>
      <c r="AH63" s="473"/>
      <c r="AI63" s="473"/>
      <c r="AJ63" s="473"/>
      <c r="AK63" s="473"/>
      <c r="AL63" s="473"/>
      <c r="AM63" s="473"/>
      <c r="AN63" s="473"/>
      <c r="AO63" s="473"/>
      <c r="AP63" s="473"/>
      <c r="AQ63" s="473"/>
      <c r="AR63" s="473"/>
      <c r="AS63" s="473"/>
      <c r="AT63" s="473"/>
      <c r="AU63" s="473"/>
      <c r="AV63" s="473"/>
      <c r="AW63" s="473"/>
      <c r="AX63" s="473"/>
      <c r="AY63" s="473"/>
      <c r="AZ63" s="473"/>
      <c r="BA63" s="473"/>
      <c r="BB63" s="473"/>
      <c r="BC63" s="473"/>
      <c r="BD63" s="473"/>
      <c r="BE63" s="474"/>
      <c r="BF63" s="45"/>
    </row>
    <row r="64" spans="1:58" ht="11.45" customHeight="1" x14ac:dyDescent="0.15">
      <c r="A64" s="472"/>
      <c r="B64" s="431"/>
      <c r="C64" s="431"/>
      <c r="D64" s="431"/>
      <c r="E64" s="431"/>
      <c r="F64" s="431"/>
      <c r="G64" s="431"/>
      <c r="H64" s="431"/>
      <c r="I64" s="431"/>
      <c r="J64" s="473"/>
      <c r="K64" s="473"/>
      <c r="L64" s="473"/>
      <c r="M64" s="473"/>
      <c r="N64" s="473"/>
      <c r="O64" s="473"/>
      <c r="P64" s="473"/>
      <c r="Q64" s="473"/>
      <c r="R64" s="473"/>
      <c r="S64" s="473"/>
      <c r="T64" s="473"/>
      <c r="U64" s="473"/>
      <c r="V64" s="473"/>
      <c r="W64" s="473"/>
      <c r="X64" s="473"/>
      <c r="Y64" s="473"/>
      <c r="Z64" s="473"/>
      <c r="AA64" s="473"/>
      <c r="AB64" s="473"/>
      <c r="AC64" s="473"/>
      <c r="AD64" s="473"/>
      <c r="AE64" s="473"/>
      <c r="AF64" s="473"/>
      <c r="AG64" s="473"/>
      <c r="AH64" s="473"/>
      <c r="AI64" s="473"/>
      <c r="AJ64" s="473"/>
      <c r="AK64" s="473"/>
      <c r="AL64" s="473"/>
      <c r="AM64" s="473"/>
      <c r="AN64" s="473"/>
      <c r="AO64" s="473"/>
      <c r="AP64" s="473"/>
      <c r="AQ64" s="473"/>
      <c r="AR64" s="473"/>
      <c r="AS64" s="473"/>
      <c r="AT64" s="473"/>
      <c r="AU64" s="473"/>
      <c r="AV64" s="473"/>
      <c r="AW64" s="473"/>
      <c r="AX64" s="473"/>
      <c r="AY64" s="473"/>
      <c r="AZ64" s="473"/>
      <c r="BA64" s="473"/>
      <c r="BB64" s="473"/>
      <c r="BC64" s="473"/>
      <c r="BD64" s="473"/>
      <c r="BE64" s="474"/>
      <c r="BF64" s="45"/>
    </row>
    <row r="65" spans="1:58" ht="11.45" customHeight="1" x14ac:dyDescent="0.15">
      <c r="A65" s="475" t="s">
        <v>171</v>
      </c>
      <c r="B65" s="476"/>
      <c r="C65" s="476"/>
      <c r="D65" s="476"/>
      <c r="E65" s="476"/>
      <c r="F65" s="476"/>
      <c r="G65" s="476"/>
      <c r="H65" s="476"/>
      <c r="I65" s="476"/>
      <c r="J65" s="479"/>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0"/>
      <c r="AZ65" s="480"/>
      <c r="BA65" s="480"/>
      <c r="BB65" s="480"/>
      <c r="BC65" s="483"/>
      <c r="BD65" s="484"/>
      <c r="BE65" s="485"/>
      <c r="BF65" s="45"/>
    </row>
    <row r="66" spans="1:58" ht="11.45" customHeight="1" x14ac:dyDescent="0.15">
      <c r="A66" s="475"/>
      <c r="B66" s="476"/>
      <c r="C66" s="476"/>
      <c r="D66" s="476"/>
      <c r="E66" s="476"/>
      <c r="F66" s="476"/>
      <c r="G66" s="476"/>
      <c r="H66" s="476"/>
      <c r="I66" s="476"/>
      <c r="J66" s="479"/>
      <c r="K66" s="480"/>
      <c r="L66" s="480"/>
      <c r="M66" s="480"/>
      <c r="N66" s="480"/>
      <c r="O66" s="480"/>
      <c r="P66" s="480"/>
      <c r="Q66" s="480"/>
      <c r="R66" s="480"/>
      <c r="S66" s="480"/>
      <c r="T66" s="480"/>
      <c r="U66" s="480"/>
      <c r="V66" s="480"/>
      <c r="W66" s="480"/>
      <c r="X66" s="480"/>
      <c r="Y66" s="480"/>
      <c r="Z66" s="480"/>
      <c r="AA66" s="480"/>
      <c r="AB66" s="480"/>
      <c r="AC66" s="480"/>
      <c r="AD66" s="480"/>
      <c r="AE66" s="480"/>
      <c r="AF66" s="480"/>
      <c r="AG66" s="480"/>
      <c r="AH66" s="480"/>
      <c r="AI66" s="480"/>
      <c r="AJ66" s="480"/>
      <c r="AK66" s="480"/>
      <c r="AL66" s="480"/>
      <c r="AM66" s="480"/>
      <c r="AN66" s="480"/>
      <c r="AO66" s="480"/>
      <c r="AP66" s="480"/>
      <c r="AQ66" s="480"/>
      <c r="AR66" s="480"/>
      <c r="AS66" s="480"/>
      <c r="AT66" s="480"/>
      <c r="AU66" s="480"/>
      <c r="AV66" s="480"/>
      <c r="AW66" s="480"/>
      <c r="AX66" s="480"/>
      <c r="AY66" s="480"/>
      <c r="AZ66" s="480"/>
      <c r="BA66" s="480"/>
      <c r="BB66" s="480"/>
      <c r="BC66" s="484"/>
      <c r="BD66" s="484"/>
      <c r="BE66" s="485"/>
      <c r="BF66" s="45"/>
    </row>
    <row r="67" spans="1:58" ht="11.45" customHeight="1" x14ac:dyDescent="0.15">
      <c r="A67" s="477"/>
      <c r="B67" s="478"/>
      <c r="C67" s="478"/>
      <c r="D67" s="478"/>
      <c r="E67" s="478"/>
      <c r="F67" s="478"/>
      <c r="G67" s="478"/>
      <c r="H67" s="478"/>
      <c r="I67" s="478"/>
      <c r="J67" s="481"/>
      <c r="K67" s="482"/>
      <c r="L67" s="482"/>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c r="AS67" s="482"/>
      <c r="AT67" s="482"/>
      <c r="AU67" s="482"/>
      <c r="AV67" s="482"/>
      <c r="AW67" s="482"/>
      <c r="AX67" s="482"/>
      <c r="AY67" s="482"/>
      <c r="AZ67" s="482"/>
      <c r="BA67" s="482"/>
      <c r="BB67" s="482"/>
      <c r="BC67" s="486"/>
      <c r="BD67" s="486"/>
      <c r="BE67" s="487"/>
      <c r="BF67" s="45"/>
    </row>
    <row r="68" spans="1:58" ht="5.0999999999999996" customHeight="1" x14ac:dyDescent="0.1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2"/>
    </row>
    <row r="69" spans="1:58" ht="12.95" customHeight="1" x14ac:dyDescent="0.15">
      <c r="A69" s="50" t="s">
        <v>173</v>
      </c>
      <c r="B69" s="41"/>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2"/>
    </row>
    <row r="70" spans="1:58" ht="9.9499999999999993" customHeight="1" x14ac:dyDescent="0.15">
      <c r="A70" s="51" t="s">
        <v>175</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row>
    <row r="71" spans="1:58" ht="9.9499999999999993" customHeight="1" x14ac:dyDescent="0.15">
      <c r="A71" s="51" t="s">
        <v>42</v>
      </c>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row>
    <row r="72" spans="1:58" ht="9.9499999999999993" customHeight="1" x14ac:dyDescent="0.15">
      <c r="A72" s="51" t="s">
        <v>176</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row>
    <row r="73" spans="1:58" ht="9.9499999999999993" customHeight="1" x14ac:dyDescent="0.15">
      <c r="A73" s="51" t="s">
        <v>177</v>
      </c>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row>
    <row r="74" spans="1:58" ht="9.9499999999999993" customHeight="1" x14ac:dyDescent="0.15">
      <c r="A74" s="51" t="s">
        <v>180</v>
      </c>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row>
    <row r="75" spans="1:58" ht="9.9499999999999993" customHeight="1" x14ac:dyDescent="0.15">
      <c r="A75" s="51" t="s">
        <v>181</v>
      </c>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row>
    <row r="76" spans="1:58" ht="9.9499999999999993" customHeight="1" x14ac:dyDescent="0.15">
      <c r="A76" s="51" t="s">
        <v>183</v>
      </c>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row>
    <row r="77" spans="1:58" ht="9.9499999999999993" customHeight="1" x14ac:dyDescent="0.15">
      <c r="A77" s="51" t="s">
        <v>185</v>
      </c>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row>
    <row r="78" spans="1:58" ht="9.9499999999999993" customHeight="1" x14ac:dyDescent="0.15">
      <c r="A78" s="51" t="s">
        <v>186</v>
      </c>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row>
    <row r="79" spans="1:58" ht="8.1" customHeight="1" x14ac:dyDescent="0.1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row>
    <row r="80" spans="1:58" ht="9.9499999999999993" customHeight="1" x14ac:dyDescent="0.15">
      <c r="A80" s="40" t="s">
        <v>188</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1"/>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row>
    <row r="81" spans="1:58" ht="9.9499999999999993" customHeight="1" x14ac:dyDescent="0.15">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1"/>
      <c r="AE81" s="42"/>
      <c r="AF81" s="42"/>
      <c r="AG81" s="42"/>
      <c r="AH81" s="42"/>
      <c r="AI81" s="42"/>
      <c r="AJ81" s="42"/>
      <c r="AK81" s="42"/>
      <c r="AL81" s="42"/>
      <c r="AM81" s="42"/>
      <c r="AN81" s="42"/>
      <c r="AO81" s="42"/>
      <c r="AP81" s="42"/>
      <c r="AQ81" s="42"/>
      <c r="AR81" s="42"/>
      <c r="AS81" s="42"/>
      <c r="AT81" s="42"/>
      <c r="AU81" s="42"/>
      <c r="AV81" s="42"/>
      <c r="AW81" s="42"/>
      <c r="AX81" s="42"/>
      <c r="AY81" s="60"/>
      <c r="AZ81" s="42"/>
      <c r="BA81" s="42"/>
      <c r="BB81" s="42"/>
      <c r="BC81" s="42"/>
      <c r="BD81" s="42"/>
      <c r="BE81" s="42"/>
      <c r="BF81" s="42"/>
    </row>
    <row r="82" spans="1:58" ht="9.9499999999999993" customHeight="1" x14ac:dyDescent="0.15">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row>
    <row r="83" spans="1:58" ht="9.9499999999999993" customHeight="1" x14ac:dyDescent="0.15">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0" t="s">
        <v>124</v>
      </c>
      <c r="AU83" s="42"/>
      <c r="AV83" s="42"/>
      <c r="AW83" s="42"/>
      <c r="AX83" s="42"/>
      <c r="AY83" s="42"/>
      <c r="AZ83" s="42"/>
      <c r="BA83" s="42"/>
      <c r="BB83" s="42"/>
      <c r="BC83" s="42"/>
      <c r="BD83" s="42"/>
      <c r="BE83" s="42"/>
      <c r="BF83" s="42"/>
    </row>
    <row r="84" spans="1:58" ht="9.9499999999999993" customHeight="1" x14ac:dyDescent="0.15">
      <c r="A84" s="52"/>
      <c r="B84" s="49"/>
      <c r="C84" s="49"/>
      <c r="D84" s="49"/>
      <c r="E84" s="49"/>
      <c r="F84" s="53"/>
      <c r="G84" s="52" t="s">
        <v>190</v>
      </c>
      <c r="H84" s="49"/>
      <c r="I84" s="49"/>
      <c r="J84" s="49"/>
      <c r="K84" s="49"/>
      <c r="L84" s="49"/>
      <c r="M84" s="57" t="s">
        <v>194</v>
      </c>
      <c r="N84" s="49"/>
      <c r="O84" s="49"/>
      <c r="P84" s="49"/>
      <c r="Q84" s="49"/>
      <c r="R84" s="53"/>
      <c r="S84" s="61" t="s">
        <v>195</v>
      </c>
      <c r="T84" s="49"/>
      <c r="U84" s="49"/>
      <c r="V84" s="49"/>
      <c r="W84" s="49"/>
      <c r="X84" s="49"/>
      <c r="Y84" s="70" t="s">
        <v>195</v>
      </c>
      <c r="Z84" s="49"/>
      <c r="AA84" s="49"/>
      <c r="AB84" s="49"/>
      <c r="AC84" s="49"/>
      <c r="AD84" s="63"/>
      <c r="AE84" s="42"/>
      <c r="AF84" s="42"/>
      <c r="AG84" s="42"/>
      <c r="AH84" s="42"/>
      <c r="AI84" s="42"/>
      <c r="AJ84" s="42"/>
      <c r="AK84" s="42"/>
      <c r="AL84" s="42"/>
      <c r="AM84" s="42"/>
      <c r="AN84" s="42"/>
      <c r="AO84" s="42"/>
      <c r="AP84" s="42"/>
      <c r="AQ84" s="42"/>
      <c r="AR84" s="42"/>
      <c r="AS84" s="42"/>
      <c r="AT84" s="490" t="s">
        <v>197</v>
      </c>
      <c r="AU84" s="491"/>
      <c r="AV84" s="491"/>
      <c r="AW84" s="491"/>
      <c r="AX84" s="491"/>
      <c r="AY84" s="492"/>
      <c r="AZ84" s="491" t="s">
        <v>199</v>
      </c>
      <c r="BA84" s="491"/>
      <c r="BB84" s="491"/>
      <c r="BC84" s="491"/>
      <c r="BD84" s="491"/>
      <c r="BE84" s="493"/>
      <c r="BF84" s="42"/>
    </row>
    <row r="85" spans="1:58" ht="9.9499999999999993" customHeight="1" x14ac:dyDescent="0.15">
      <c r="A85" s="45"/>
      <c r="B85" s="41"/>
      <c r="C85" s="41"/>
      <c r="D85" s="41"/>
      <c r="E85" s="41"/>
      <c r="F85" s="54"/>
      <c r="G85" s="41"/>
      <c r="H85" s="41"/>
      <c r="I85" s="41"/>
      <c r="J85" s="41"/>
      <c r="K85" s="41"/>
      <c r="L85" s="41"/>
      <c r="M85" s="58"/>
      <c r="N85" s="41"/>
      <c r="O85" s="41"/>
      <c r="P85" s="41"/>
      <c r="Q85" s="41"/>
      <c r="R85" s="54"/>
      <c r="S85" s="41"/>
      <c r="T85" s="41"/>
      <c r="U85" s="41"/>
      <c r="V85" s="41"/>
      <c r="W85" s="41"/>
      <c r="X85" s="41"/>
      <c r="Y85" s="58"/>
      <c r="Z85" s="41"/>
      <c r="AA85" s="41"/>
      <c r="AB85" s="41"/>
      <c r="AC85" s="41"/>
      <c r="AD85" s="64"/>
      <c r="AE85" s="42"/>
      <c r="AF85" s="42"/>
      <c r="AG85" s="42"/>
      <c r="AH85" s="42"/>
      <c r="AI85" s="42"/>
      <c r="AJ85" s="42"/>
      <c r="AK85" s="42"/>
      <c r="AL85" s="42"/>
      <c r="AM85" s="42"/>
      <c r="AN85" s="42"/>
      <c r="AO85" s="42"/>
      <c r="AP85" s="42"/>
      <c r="AQ85" s="42"/>
      <c r="AR85" s="42"/>
      <c r="AS85" s="42"/>
      <c r="AT85" s="45"/>
      <c r="AU85" s="41"/>
      <c r="AV85" s="41"/>
      <c r="AW85" s="41"/>
      <c r="AX85" s="41"/>
      <c r="AY85" s="54"/>
      <c r="AZ85" s="41"/>
      <c r="BA85" s="41"/>
      <c r="BB85" s="41"/>
      <c r="BC85" s="41"/>
      <c r="BD85" s="41"/>
      <c r="BE85" s="64"/>
      <c r="BF85" s="42"/>
    </row>
    <row r="86" spans="1:58" ht="9.9499999999999993" customHeight="1" x14ac:dyDescent="0.15">
      <c r="A86" s="45"/>
      <c r="B86" s="41"/>
      <c r="C86" s="41"/>
      <c r="D86" s="41"/>
      <c r="E86" s="41"/>
      <c r="F86" s="54"/>
      <c r="G86" s="41"/>
      <c r="H86" s="41"/>
      <c r="I86" s="41"/>
      <c r="J86" s="41"/>
      <c r="K86" s="41"/>
      <c r="L86" s="41"/>
      <c r="M86" s="58"/>
      <c r="N86" s="41"/>
      <c r="O86" s="41"/>
      <c r="P86" s="41"/>
      <c r="Q86" s="41"/>
      <c r="R86" s="54"/>
      <c r="S86" s="41"/>
      <c r="T86" s="41"/>
      <c r="U86" s="41"/>
      <c r="V86" s="41"/>
      <c r="W86" s="41"/>
      <c r="X86" s="41"/>
      <c r="Y86" s="58"/>
      <c r="Z86" s="41"/>
      <c r="AA86" s="41"/>
      <c r="AB86" s="41"/>
      <c r="AC86" s="41"/>
      <c r="AD86" s="64"/>
      <c r="AE86" s="42"/>
      <c r="AF86" s="42"/>
      <c r="AG86" s="42"/>
      <c r="AH86" s="42"/>
      <c r="AI86" s="42"/>
      <c r="AJ86" s="42"/>
      <c r="AK86" s="42"/>
      <c r="AL86" s="42"/>
      <c r="AM86" s="42"/>
      <c r="AN86" s="42"/>
      <c r="AO86" s="42"/>
      <c r="AP86" s="42"/>
      <c r="AQ86" s="42"/>
      <c r="AR86" s="42"/>
      <c r="AS86" s="42"/>
      <c r="AT86" s="45"/>
      <c r="AU86" s="41"/>
      <c r="AV86" s="41"/>
      <c r="AW86" s="41"/>
      <c r="AX86" s="41"/>
      <c r="AY86" s="54"/>
      <c r="AZ86" s="41"/>
      <c r="BA86" s="41"/>
      <c r="BB86" s="41"/>
      <c r="BC86" s="41"/>
      <c r="BD86" s="41"/>
      <c r="BE86" s="64"/>
      <c r="BF86" s="42"/>
    </row>
    <row r="87" spans="1:58" ht="9.9499999999999993" customHeight="1" x14ac:dyDescent="0.15">
      <c r="A87" s="45"/>
      <c r="B87" s="41"/>
      <c r="C87" s="41"/>
      <c r="D87" s="41"/>
      <c r="E87" s="41"/>
      <c r="F87" s="54"/>
      <c r="G87" s="41"/>
      <c r="H87" s="41"/>
      <c r="I87" s="41"/>
      <c r="J87" s="41"/>
      <c r="K87" s="41"/>
      <c r="L87" s="41"/>
      <c r="M87" s="58"/>
      <c r="N87" s="41"/>
      <c r="O87" s="41"/>
      <c r="P87" s="41"/>
      <c r="Q87" s="41"/>
      <c r="R87" s="54"/>
      <c r="S87" s="41"/>
      <c r="T87" s="41"/>
      <c r="U87" s="41"/>
      <c r="V87" s="41"/>
      <c r="W87" s="41"/>
      <c r="X87" s="41"/>
      <c r="Y87" s="58"/>
      <c r="Z87" s="41"/>
      <c r="AA87" s="41"/>
      <c r="AB87" s="41"/>
      <c r="AC87" s="41"/>
      <c r="AD87" s="64"/>
      <c r="AE87" s="42"/>
      <c r="AF87" s="42"/>
      <c r="AG87" s="42"/>
      <c r="AH87" s="42"/>
      <c r="AI87" s="42"/>
      <c r="AJ87" s="42"/>
      <c r="AK87" s="42"/>
      <c r="AL87" s="42"/>
      <c r="AM87" s="42"/>
      <c r="AN87" s="42"/>
      <c r="AO87" s="42"/>
      <c r="AP87" s="42"/>
      <c r="AQ87" s="42"/>
      <c r="AR87" s="42"/>
      <c r="AS87" s="42"/>
      <c r="AT87" s="45"/>
      <c r="AU87" s="41"/>
      <c r="AV87" s="41"/>
      <c r="AW87" s="41"/>
      <c r="AX87" s="41"/>
      <c r="AY87" s="54"/>
      <c r="AZ87" s="41"/>
      <c r="BA87" s="41"/>
      <c r="BB87" s="41"/>
      <c r="BC87" s="41"/>
      <c r="BD87" s="41"/>
      <c r="BE87" s="64"/>
      <c r="BF87" s="42"/>
    </row>
    <row r="88" spans="1:58" ht="9.9499999999999993" customHeight="1" x14ac:dyDescent="0.15">
      <c r="A88" s="46"/>
      <c r="B88" s="43"/>
      <c r="C88" s="43"/>
      <c r="D88" s="43"/>
      <c r="E88" s="43"/>
      <c r="F88" s="55"/>
      <c r="G88" s="43"/>
      <c r="H88" s="43"/>
      <c r="I88" s="43"/>
      <c r="J88" s="43"/>
      <c r="K88" s="43"/>
      <c r="L88" s="43"/>
      <c r="M88" s="59"/>
      <c r="N88" s="43"/>
      <c r="O88" s="43"/>
      <c r="P88" s="43"/>
      <c r="Q88" s="43"/>
      <c r="R88" s="55"/>
      <c r="S88" s="43"/>
      <c r="T88" s="43"/>
      <c r="U88" s="43"/>
      <c r="V88" s="43"/>
      <c r="W88" s="43"/>
      <c r="X88" s="43"/>
      <c r="Y88" s="59"/>
      <c r="Z88" s="43"/>
      <c r="AA88" s="43"/>
      <c r="AB88" s="43"/>
      <c r="AC88" s="43"/>
      <c r="AD88" s="67"/>
      <c r="AE88" s="42"/>
      <c r="AF88" s="42"/>
      <c r="AG88" s="42"/>
      <c r="AH88" s="42"/>
      <c r="AI88" s="42"/>
      <c r="AJ88" s="42"/>
      <c r="AK88" s="41"/>
      <c r="AL88" s="41"/>
      <c r="AM88" s="41"/>
      <c r="AN88" s="41"/>
      <c r="AO88" s="41"/>
      <c r="AP88" s="42"/>
      <c r="AQ88" s="42"/>
      <c r="AR88" s="42"/>
      <c r="AS88" s="42"/>
      <c r="AT88" s="46"/>
      <c r="AU88" s="43"/>
      <c r="AV88" s="43"/>
      <c r="AW88" s="43"/>
      <c r="AX88" s="43"/>
      <c r="AY88" s="55"/>
      <c r="AZ88" s="41"/>
      <c r="BA88" s="41"/>
      <c r="BB88" s="41"/>
      <c r="BC88" s="41"/>
      <c r="BD88" s="41"/>
      <c r="BE88" s="64"/>
      <c r="BF88" s="42"/>
    </row>
    <row r="89" spans="1:58" ht="9.9499999999999993" customHeight="1" x14ac:dyDescent="0.15">
      <c r="A89" s="44"/>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63"/>
      <c r="BF89" s="42"/>
    </row>
    <row r="90" spans="1:58" ht="9.9499999999999993" customHeight="1" x14ac:dyDescent="0.15">
      <c r="A90" s="45"/>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64"/>
      <c r="BF90" s="42"/>
    </row>
    <row r="91" spans="1:58" ht="9.9499999999999993" customHeight="1" x14ac:dyDescent="0.15">
      <c r="A91" s="45"/>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64"/>
      <c r="BF91" s="42"/>
    </row>
    <row r="92" spans="1:58" ht="9.9499999999999993" customHeight="1" x14ac:dyDescent="0.15">
      <c r="A92" s="45"/>
      <c r="B92" s="41"/>
      <c r="C92" s="41"/>
      <c r="D92" s="41"/>
      <c r="E92" s="41"/>
      <c r="F92" s="41"/>
      <c r="G92" s="41"/>
      <c r="H92" s="41"/>
      <c r="I92" s="41"/>
      <c r="J92" s="41"/>
      <c r="K92" s="41"/>
      <c r="L92" s="41"/>
      <c r="M92" s="41"/>
      <c r="N92" s="41"/>
      <c r="O92" s="41"/>
      <c r="P92" s="378" t="s">
        <v>119</v>
      </c>
      <c r="Q92" s="378"/>
      <c r="R92" s="378"/>
      <c r="S92" s="378"/>
      <c r="T92" s="378"/>
      <c r="U92" s="378"/>
      <c r="V92" s="378"/>
      <c r="W92" s="378"/>
      <c r="X92" s="378"/>
      <c r="Y92" s="378"/>
      <c r="Z92" s="378"/>
      <c r="AA92" s="378"/>
      <c r="AB92" s="378"/>
      <c r="AC92" s="378"/>
      <c r="AD92" s="378"/>
      <c r="AE92" s="378"/>
      <c r="AF92" s="378"/>
      <c r="AG92" s="378"/>
      <c r="AH92" s="378"/>
      <c r="AI92" s="378"/>
      <c r="AJ92" s="378"/>
      <c r="AK92" s="378"/>
      <c r="AL92" s="378"/>
      <c r="AM92" s="378"/>
      <c r="AN92" s="378"/>
      <c r="AO92" s="378"/>
      <c r="AP92" s="378"/>
      <c r="AQ92" s="378"/>
      <c r="AR92" s="378"/>
      <c r="AS92" s="378"/>
      <c r="AT92" s="378"/>
      <c r="AU92" s="378"/>
      <c r="AV92" s="378"/>
      <c r="AW92" s="379" t="s">
        <v>47</v>
      </c>
      <c r="AX92" s="380"/>
      <c r="AY92" s="380"/>
      <c r="AZ92" s="380"/>
      <c r="BA92" s="380"/>
      <c r="BB92" s="380"/>
      <c r="BC92" s="380"/>
      <c r="BD92" s="41"/>
      <c r="BE92" s="64"/>
      <c r="BF92" s="42"/>
    </row>
    <row r="93" spans="1:58" ht="9.9499999999999993" customHeight="1" x14ac:dyDescent="0.15">
      <c r="A93" s="45"/>
      <c r="B93" s="41"/>
      <c r="C93" s="41"/>
      <c r="D93" s="41"/>
      <c r="E93" s="41"/>
      <c r="F93" s="41"/>
      <c r="G93" s="41"/>
      <c r="H93" s="41"/>
      <c r="I93" s="41"/>
      <c r="J93" s="41"/>
      <c r="K93" s="41"/>
      <c r="L93" s="41"/>
      <c r="M93" s="41"/>
      <c r="N93" s="41"/>
      <c r="O93" s="41"/>
      <c r="P93" s="378"/>
      <c r="Q93" s="378"/>
      <c r="R93" s="378"/>
      <c r="S93" s="378"/>
      <c r="T93" s="378"/>
      <c r="U93" s="378"/>
      <c r="V93" s="378"/>
      <c r="W93" s="378"/>
      <c r="X93" s="378"/>
      <c r="Y93" s="378"/>
      <c r="Z93" s="378"/>
      <c r="AA93" s="378"/>
      <c r="AB93" s="378"/>
      <c r="AC93" s="378"/>
      <c r="AD93" s="378"/>
      <c r="AE93" s="378"/>
      <c r="AF93" s="378"/>
      <c r="AG93" s="378"/>
      <c r="AH93" s="378"/>
      <c r="AI93" s="378"/>
      <c r="AJ93" s="378"/>
      <c r="AK93" s="378"/>
      <c r="AL93" s="378"/>
      <c r="AM93" s="378"/>
      <c r="AN93" s="378"/>
      <c r="AO93" s="378"/>
      <c r="AP93" s="378"/>
      <c r="AQ93" s="378"/>
      <c r="AR93" s="378"/>
      <c r="AS93" s="378"/>
      <c r="AT93" s="378"/>
      <c r="AU93" s="378"/>
      <c r="AV93" s="378"/>
      <c r="AW93" s="380"/>
      <c r="AX93" s="380"/>
      <c r="AY93" s="380"/>
      <c r="AZ93" s="380"/>
      <c r="BA93" s="380"/>
      <c r="BB93" s="380"/>
      <c r="BC93" s="380"/>
      <c r="BD93" s="41"/>
      <c r="BE93" s="64"/>
      <c r="BF93" s="42"/>
    </row>
    <row r="94" spans="1:58" ht="9.9499999999999993" customHeight="1" x14ac:dyDescent="0.15">
      <c r="A94" s="45"/>
      <c r="B94" s="41"/>
      <c r="C94" s="41"/>
      <c r="D94" s="41"/>
      <c r="E94" s="41"/>
      <c r="F94" s="41"/>
      <c r="G94" s="41"/>
      <c r="H94" s="41"/>
      <c r="I94" s="41"/>
      <c r="J94" s="41"/>
      <c r="K94" s="41"/>
      <c r="L94" s="41"/>
      <c r="M94" s="41"/>
      <c r="N94" s="41"/>
      <c r="O94" s="41"/>
      <c r="P94" s="378"/>
      <c r="Q94" s="378"/>
      <c r="R94" s="378"/>
      <c r="S94" s="378"/>
      <c r="T94" s="378"/>
      <c r="U94" s="378"/>
      <c r="V94" s="378"/>
      <c r="W94" s="378"/>
      <c r="X94" s="378"/>
      <c r="Y94" s="378"/>
      <c r="Z94" s="378"/>
      <c r="AA94" s="378"/>
      <c r="AB94" s="378"/>
      <c r="AC94" s="378"/>
      <c r="AD94" s="378"/>
      <c r="AE94" s="378"/>
      <c r="AF94" s="378"/>
      <c r="AG94" s="378"/>
      <c r="AH94" s="378"/>
      <c r="AI94" s="378"/>
      <c r="AJ94" s="378"/>
      <c r="AK94" s="378"/>
      <c r="AL94" s="378"/>
      <c r="AM94" s="378"/>
      <c r="AN94" s="378"/>
      <c r="AO94" s="378"/>
      <c r="AP94" s="378"/>
      <c r="AQ94" s="378"/>
      <c r="AR94" s="378"/>
      <c r="AS94" s="378"/>
      <c r="AT94" s="378"/>
      <c r="AU94" s="378"/>
      <c r="AV94" s="378"/>
      <c r="AW94" s="380"/>
      <c r="AX94" s="380"/>
      <c r="AY94" s="380"/>
      <c r="AZ94" s="380"/>
      <c r="BA94" s="380"/>
      <c r="BB94" s="380"/>
      <c r="BC94" s="380"/>
      <c r="BD94" s="41"/>
      <c r="BE94" s="64"/>
      <c r="BF94" s="42"/>
    </row>
    <row r="95" spans="1:58" ht="9.9499999999999993" customHeight="1" x14ac:dyDescent="0.15">
      <c r="A95" s="45"/>
      <c r="B95" s="41"/>
      <c r="C95" s="41"/>
      <c r="D95" s="41"/>
      <c r="E95" s="41"/>
      <c r="F95" s="41"/>
      <c r="G95" s="41"/>
      <c r="H95" s="41"/>
      <c r="I95" s="41"/>
      <c r="J95" s="41"/>
      <c r="K95" s="41"/>
      <c r="L95" s="41"/>
      <c r="M95" s="41"/>
      <c r="N95" s="41"/>
      <c r="O95" s="41"/>
      <c r="P95" s="41"/>
      <c r="Q95" s="41"/>
      <c r="R95" s="41"/>
      <c r="S95" s="41"/>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41"/>
      <c r="BD95" s="41"/>
      <c r="BE95" s="64"/>
      <c r="BF95" s="42"/>
    </row>
    <row r="96" spans="1:58" ht="9.9499999999999993" customHeight="1" x14ac:dyDescent="0.15">
      <c r="A96" s="45"/>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64"/>
      <c r="BF96" s="42"/>
    </row>
    <row r="97" spans="1:58" ht="9.9499999999999993" customHeight="1" x14ac:dyDescent="0.15">
      <c r="A97" s="45"/>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64"/>
      <c r="BF97" s="42"/>
    </row>
    <row r="98" spans="1:58" ht="9.9499999999999993" customHeight="1" x14ac:dyDescent="0.15">
      <c r="A98" s="45"/>
      <c r="B98" s="41"/>
      <c r="C98" s="41"/>
      <c r="D98" s="488" t="str">
        <f>IF(ISBLANK(D19)," ",D19)</f>
        <v>令和</v>
      </c>
      <c r="E98" s="488"/>
      <c r="F98" s="488"/>
      <c r="G98" s="489" t="str">
        <f>IF(ISBLANK(G19)," ",G19)</f>
        <v xml:space="preserve"> </v>
      </c>
      <c r="H98" s="489"/>
      <c r="I98" s="396" t="s">
        <v>1</v>
      </c>
      <c r="J98" s="396"/>
      <c r="K98" s="489" t="str">
        <f>IF(ISBLANK(K19)," ",K19)</f>
        <v xml:space="preserve"> </v>
      </c>
      <c r="L98" s="489"/>
      <c r="M98" s="396" t="s">
        <v>27</v>
      </c>
      <c r="N98" s="396"/>
      <c r="O98" s="489" t="str">
        <f>IF(ISBLANK(O19)," ",O19)</f>
        <v xml:space="preserve"> </v>
      </c>
      <c r="P98" s="489"/>
      <c r="Q98" s="396" t="s">
        <v>9</v>
      </c>
      <c r="R98" s="396"/>
      <c r="S98" s="41"/>
      <c r="T98" s="41"/>
      <c r="U98" s="41"/>
      <c r="V98" s="529" t="s">
        <v>124</v>
      </c>
      <c r="W98" s="530"/>
      <c r="X98" s="381" t="s">
        <v>126</v>
      </c>
      <c r="Y98" s="381"/>
      <c r="Z98" s="381"/>
      <c r="AA98" s="381"/>
      <c r="AB98" s="381"/>
      <c r="AC98" s="381"/>
      <c r="AD98" s="381" t="s">
        <v>58</v>
      </c>
      <c r="AE98" s="381"/>
      <c r="AF98" s="381"/>
      <c r="AG98" s="381"/>
      <c r="AH98" s="381"/>
      <c r="AI98" s="381"/>
      <c r="AJ98" s="381" t="s">
        <v>65</v>
      </c>
      <c r="AK98" s="381"/>
      <c r="AL98" s="381"/>
      <c r="AM98" s="381"/>
      <c r="AN98" s="381"/>
      <c r="AO98" s="381"/>
      <c r="AP98" s="381"/>
      <c r="AQ98" s="381"/>
      <c r="AR98" s="381"/>
      <c r="AS98" s="381"/>
      <c r="AT98" s="381"/>
      <c r="AU98" s="381"/>
      <c r="AV98" s="381" t="s">
        <v>130</v>
      </c>
      <c r="AW98" s="381"/>
      <c r="AX98" s="381"/>
      <c r="AY98" s="381"/>
      <c r="AZ98" s="381"/>
      <c r="BA98" s="381"/>
      <c r="BB98" s="381"/>
      <c r="BC98" s="381"/>
      <c r="BD98" s="381"/>
      <c r="BE98" s="383"/>
      <c r="BF98" s="42"/>
    </row>
    <row r="99" spans="1:58" ht="9.9499999999999993" customHeight="1" x14ac:dyDescent="0.15">
      <c r="A99" s="45"/>
      <c r="B99" s="41"/>
      <c r="C99" s="41"/>
      <c r="D99" s="488"/>
      <c r="E99" s="488"/>
      <c r="F99" s="488"/>
      <c r="G99" s="489"/>
      <c r="H99" s="489"/>
      <c r="I99" s="396"/>
      <c r="J99" s="396"/>
      <c r="K99" s="489"/>
      <c r="L99" s="489"/>
      <c r="M99" s="396"/>
      <c r="N99" s="396"/>
      <c r="O99" s="489"/>
      <c r="P99" s="489"/>
      <c r="Q99" s="396"/>
      <c r="R99" s="396"/>
      <c r="S99" s="41"/>
      <c r="T99" s="41"/>
      <c r="U99" s="41"/>
      <c r="V99" s="531"/>
      <c r="W99" s="532"/>
      <c r="X99" s="382"/>
      <c r="Y99" s="382"/>
      <c r="Z99" s="382"/>
      <c r="AA99" s="382"/>
      <c r="AB99" s="382"/>
      <c r="AC99" s="382"/>
      <c r="AD99" s="382"/>
      <c r="AE99" s="382"/>
      <c r="AF99" s="382"/>
      <c r="AG99" s="382"/>
      <c r="AH99" s="382"/>
      <c r="AI99" s="382"/>
      <c r="AJ99" s="382"/>
      <c r="AK99" s="382"/>
      <c r="AL99" s="382"/>
      <c r="AM99" s="382"/>
      <c r="AN99" s="382"/>
      <c r="AO99" s="382"/>
      <c r="AP99" s="382"/>
      <c r="AQ99" s="382"/>
      <c r="AR99" s="382"/>
      <c r="AS99" s="382"/>
      <c r="AT99" s="382"/>
      <c r="AU99" s="382"/>
      <c r="AV99" s="382"/>
      <c r="AW99" s="382"/>
      <c r="AX99" s="382"/>
      <c r="AY99" s="382"/>
      <c r="AZ99" s="382"/>
      <c r="BA99" s="382"/>
      <c r="BB99" s="382"/>
      <c r="BC99" s="382"/>
      <c r="BD99" s="382"/>
      <c r="BE99" s="384"/>
      <c r="BF99" s="42"/>
    </row>
    <row r="100" spans="1:58" ht="9.9499999999999993" customHeight="1" x14ac:dyDescent="0.15">
      <c r="A100" s="45"/>
      <c r="B100" s="41"/>
      <c r="C100" s="41"/>
      <c r="D100" s="41"/>
      <c r="E100" s="41"/>
      <c r="F100" s="41"/>
      <c r="G100" s="41"/>
      <c r="H100" s="41"/>
      <c r="I100" s="41"/>
      <c r="J100" s="41"/>
      <c r="K100" s="41"/>
      <c r="L100" s="41"/>
      <c r="M100" s="41"/>
      <c r="N100" s="41"/>
      <c r="O100" s="41"/>
      <c r="P100" s="41"/>
      <c r="Q100" s="41"/>
      <c r="R100" s="41"/>
      <c r="S100" s="41"/>
      <c r="T100" s="41"/>
      <c r="U100" s="41"/>
      <c r="V100" s="531"/>
      <c r="W100" s="532"/>
      <c r="X100" s="68"/>
      <c r="Y100" s="69"/>
      <c r="Z100" s="69"/>
      <c r="AA100" s="69"/>
      <c r="AB100" s="69"/>
      <c r="AC100" s="71"/>
      <c r="AD100" s="68"/>
      <c r="AE100" s="69"/>
      <c r="AF100" s="69"/>
      <c r="AG100" s="69"/>
      <c r="AH100" s="69"/>
      <c r="AI100" s="71"/>
      <c r="AJ100" s="68"/>
      <c r="AK100" s="69"/>
      <c r="AL100" s="69"/>
      <c r="AM100" s="69"/>
      <c r="AN100" s="69"/>
      <c r="AO100" s="71"/>
      <c r="AP100" s="68"/>
      <c r="AQ100" s="69"/>
      <c r="AR100" s="69"/>
      <c r="AS100" s="69"/>
      <c r="AT100" s="69"/>
      <c r="AU100" s="71"/>
      <c r="AV100" s="68"/>
      <c r="AW100" s="69"/>
      <c r="AX100" s="69"/>
      <c r="AY100" s="69"/>
      <c r="AZ100" s="69"/>
      <c r="BA100" s="69"/>
      <c r="BB100" s="69"/>
      <c r="BC100" s="69"/>
      <c r="BD100" s="69"/>
      <c r="BE100" s="65"/>
      <c r="BF100" s="42"/>
    </row>
    <row r="101" spans="1:58" ht="9.9499999999999993" customHeight="1" x14ac:dyDescent="0.15">
      <c r="A101" s="45"/>
      <c r="B101" s="41"/>
      <c r="C101" s="41"/>
      <c r="D101" s="41"/>
      <c r="E101" s="41"/>
      <c r="F101" s="41"/>
      <c r="G101" s="41"/>
      <c r="H101" s="41"/>
      <c r="I101" s="41"/>
      <c r="J101" s="41"/>
      <c r="K101" s="41"/>
      <c r="L101" s="41"/>
      <c r="M101" s="41"/>
      <c r="N101" s="41"/>
      <c r="O101" s="41"/>
      <c r="P101" s="41"/>
      <c r="Q101" s="41"/>
      <c r="R101" s="41"/>
      <c r="S101" s="41"/>
      <c r="T101" s="41"/>
      <c r="U101" s="41"/>
      <c r="V101" s="531"/>
      <c r="W101" s="532"/>
      <c r="X101" s="58"/>
      <c r="Y101" s="41"/>
      <c r="Z101" s="41"/>
      <c r="AA101" s="41"/>
      <c r="AB101" s="41"/>
      <c r="AC101" s="54"/>
      <c r="AD101" s="58"/>
      <c r="AE101" s="41"/>
      <c r="AF101" s="41"/>
      <c r="AG101" s="41"/>
      <c r="AH101" s="41"/>
      <c r="AI101" s="54"/>
      <c r="AJ101" s="58"/>
      <c r="AK101" s="41"/>
      <c r="AL101" s="41"/>
      <c r="AM101" s="41"/>
      <c r="AN101" s="41"/>
      <c r="AO101" s="54"/>
      <c r="AP101" s="58"/>
      <c r="AQ101" s="41"/>
      <c r="AR101" s="41"/>
      <c r="AS101" s="41"/>
      <c r="AT101" s="41"/>
      <c r="AU101" s="54"/>
      <c r="AV101" s="385" t="s">
        <v>131</v>
      </c>
      <c r="AW101" s="386"/>
      <c r="AX101" s="386"/>
      <c r="AY101" s="386"/>
      <c r="AZ101" s="386"/>
      <c r="BA101" s="494" t="str">
        <f>IF(ISBLANK(BA22)," ",BA22)</f>
        <v xml:space="preserve"> </v>
      </c>
      <c r="BB101" s="494"/>
      <c r="BC101" s="494"/>
      <c r="BD101" s="494"/>
      <c r="BE101" s="64"/>
      <c r="BF101" s="42"/>
    </row>
    <row r="102" spans="1:58" ht="9.9499999999999993" customHeight="1" x14ac:dyDescent="0.15">
      <c r="A102" s="45"/>
      <c r="B102" s="397" t="s">
        <v>131</v>
      </c>
      <c r="C102" s="397"/>
      <c r="D102" s="397"/>
      <c r="E102" s="397"/>
      <c r="F102" s="495" t="str">
        <f>IF(ISBLANK(F23)," ",F23)</f>
        <v>石狩振興局長</v>
      </c>
      <c r="G102" s="495"/>
      <c r="H102" s="495"/>
      <c r="I102" s="495"/>
      <c r="J102" s="399"/>
      <c r="K102" s="399"/>
      <c r="L102" s="399"/>
      <c r="M102" s="399"/>
      <c r="N102" s="399"/>
      <c r="O102" s="399"/>
      <c r="P102" s="399"/>
      <c r="Q102" s="399"/>
      <c r="R102" s="41"/>
      <c r="S102" s="400" t="s">
        <v>137</v>
      </c>
      <c r="T102" s="400"/>
      <c r="U102" s="41"/>
      <c r="V102" s="531"/>
      <c r="W102" s="532"/>
      <c r="X102" s="58"/>
      <c r="Y102" s="41"/>
      <c r="Z102" s="41"/>
      <c r="AA102" s="41"/>
      <c r="AB102" s="41"/>
      <c r="AC102" s="54"/>
      <c r="AD102" s="58"/>
      <c r="AE102" s="41"/>
      <c r="AF102" s="41"/>
      <c r="AG102" s="41"/>
      <c r="AH102" s="41"/>
      <c r="AI102" s="54"/>
      <c r="AJ102" s="58"/>
      <c r="AK102" s="41"/>
      <c r="AL102" s="41"/>
      <c r="AM102" s="41"/>
      <c r="AN102" s="41"/>
      <c r="AO102" s="54"/>
      <c r="AP102" s="58"/>
      <c r="AQ102" s="41"/>
      <c r="AR102" s="41"/>
      <c r="AS102" s="41"/>
      <c r="AT102" s="41"/>
      <c r="AU102" s="54"/>
      <c r="AV102" s="385"/>
      <c r="AW102" s="386"/>
      <c r="AX102" s="386"/>
      <c r="AY102" s="386"/>
      <c r="AZ102" s="386"/>
      <c r="BA102" s="494"/>
      <c r="BB102" s="494"/>
      <c r="BC102" s="494"/>
      <c r="BD102" s="494"/>
      <c r="BE102" s="64"/>
      <c r="BF102" s="42"/>
    </row>
    <row r="103" spans="1:58" ht="9.9499999999999993" customHeight="1" x14ac:dyDescent="0.15">
      <c r="A103" s="45"/>
      <c r="B103" s="397"/>
      <c r="C103" s="397"/>
      <c r="D103" s="397"/>
      <c r="E103" s="397"/>
      <c r="F103" s="495"/>
      <c r="G103" s="495"/>
      <c r="H103" s="495"/>
      <c r="I103" s="495"/>
      <c r="J103" s="399"/>
      <c r="K103" s="399"/>
      <c r="L103" s="399"/>
      <c r="M103" s="399"/>
      <c r="N103" s="399"/>
      <c r="O103" s="399"/>
      <c r="P103" s="399"/>
      <c r="Q103" s="399"/>
      <c r="R103" s="41"/>
      <c r="S103" s="400"/>
      <c r="T103" s="400"/>
      <c r="U103" s="41"/>
      <c r="V103" s="531"/>
      <c r="W103" s="532"/>
      <c r="X103" s="58"/>
      <c r="Y103" s="41"/>
      <c r="Z103" s="41"/>
      <c r="AA103" s="41"/>
      <c r="AB103" s="41"/>
      <c r="AC103" s="54"/>
      <c r="AD103" s="58"/>
      <c r="AE103" s="41"/>
      <c r="AF103" s="41"/>
      <c r="AG103" s="41"/>
      <c r="AH103" s="41"/>
      <c r="AI103" s="54"/>
      <c r="AJ103" s="58"/>
      <c r="AK103" s="41"/>
      <c r="AL103" s="41"/>
      <c r="AM103" s="41"/>
      <c r="AN103" s="41"/>
      <c r="AO103" s="54"/>
      <c r="AP103" s="58"/>
      <c r="AQ103" s="41"/>
      <c r="AR103" s="41"/>
      <c r="AS103" s="41"/>
      <c r="AT103" s="41"/>
      <c r="AU103" s="54"/>
      <c r="AV103" s="401" t="s">
        <v>138</v>
      </c>
      <c r="AW103" s="402"/>
      <c r="AX103" s="496">
        <f>IF(ISBLANK(AX24)," ",AX24)</f>
        <v>0</v>
      </c>
      <c r="AY103" s="496"/>
      <c r="AZ103" s="496"/>
      <c r="BA103" s="496"/>
      <c r="BB103" s="496"/>
      <c r="BC103" s="496"/>
      <c r="BD103" s="410" t="s">
        <v>139</v>
      </c>
      <c r="BE103" s="411"/>
      <c r="BF103" s="42"/>
    </row>
    <row r="104" spans="1:58" ht="9.9499999999999993" customHeight="1" x14ac:dyDescent="0.15">
      <c r="A104" s="46"/>
      <c r="B104" s="43"/>
      <c r="C104" s="43"/>
      <c r="D104" s="43"/>
      <c r="E104" s="43"/>
      <c r="F104" s="43"/>
      <c r="G104" s="43"/>
      <c r="H104" s="43"/>
      <c r="I104" s="43"/>
      <c r="J104" s="43"/>
      <c r="K104" s="43"/>
      <c r="L104" s="43"/>
      <c r="M104" s="43"/>
      <c r="N104" s="43"/>
      <c r="O104" s="43"/>
      <c r="P104" s="43"/>
      <c r="Q104" s="43"/>
      <c r="R104" s="43"/>
      <c r="S104" s="43"/>
      <c r="T104" s="43"/>
      <c r="U104" s="43"/>
      <c r="V104" s="533"/>
      <c r="W104" s="534"/>
      <c r="X104" s="59"/>
      <c r="Y104" s="43"/>
      <c r="Z104" s="43"/>
      <c r="AA104" s="43"/>
      <c r="AB104" s="43"/>
      <c r="AC104" s="55"/>
      <c r="AD104" s="59"/>
      <c r="AE104" s="43"/>
      <c r="AF104" s="43"/>
      <c r="AG104" s="43"/>
      <c r="AH104" s="43"/>
      <c r="AI104" s="55"/>
      <c r="AJ104" s="59"/>
      <c r="AK104" s="43"/>
      <c r="AL104" s="43"/>
      <c r="AM104" s="43"/>
      <c r="AN104" s="43"/>
      <c r="AO104" s="55"/>
      <c r="AP104" s="59"/>
      <c r="AQ104" s="43"/>
      <c r="AR104" s="43"/>
      <c r="AS104" s="43"/>
      <c r="AT104" s="43"/>
      <c r="AU104" s="55"/>
      <c r="AV104" s="403"/>
      <c r="AW104" s="404"/>
      <c r="AX104" s="497"/>
      <c r="AY104" s="497"/>
      <c r="AZ104" s="497"/>
      <c r="BA104" s="497"/>
      <c r="BB104" s="497"/>
      <c r="BC104" s="497"/>
      <c r="BD104" s="412"/>
      <c r="BE104" s="413"/>
      <c r="BF104" s="42"/>
    </row>
    <row r="105" spans="1:58" ht="12.6" customHeight="1" x14ac:dyDescent="0.15">
      <c r="A105" s="44"/>
      <c r="B105" s="414" t="s">
        <v>140</v>
      </c>
      <c r="C105" s="414"/>
      <c r="D105" s="414"/>
      <c r="E105" s="414"/>
      <c r="F105" s="414"/>
      <c r="G105" s="414"/>
      <c r="H105" s="414"/>
      <c r="I105" s="414"/>
      <c r="J105" s="414"/>
      <c r="K105" s="414"/>
      <c r="L105" s="414"/>
      <c r="M105" s="414"/>
      <c r="N105" s="414"/>
      <c r="O105" s="414"/>
      <c r="P105" s="414"/>
      <c r="Q105" s="414"/>
      <c r="R105" s="414"/>
      <c r="S105" s="414"/>
      <c r="T105" s="414"/>
      <c r="U105" s="63"/>
      <c r="V105" s="416">
        <f>IF(ISBLANK(V26)," ",V26)</f>
        <v>0</v>
      </c>
      <c r="W105" s="417"/>
      <c r="X105" s="417"/>
      <c r="Y105" s="417"/>
      <c r="Z105" s="417"/>
      <c r="AA105" s="417"/>
      <c r="AB105" s="417"/>
      <c r="AC105" s="417"/>
      <c r="AD105" s="417"/>
      <c r="AE105" s="417"/>
      <c r="AF105" s="417"/>
      <c r="AG105" s="417"/>
      <c r="AH105" s="417"/>
      <c r="AI105" s="417"/>
      <c r="AJ105" s="417"/>
      <c r="AK105" s="417"/>
      <c r="AL105" s="417"/>
      <c r="AM105" s="417"/>
      <c r="AN105" s="417"/>
      <c r="AO105" s="417"/>
      <c r="AP105" s="417"/>
      <c r="AQ105" s="417"/>
      <c r="AR105" s="417"/>
      <c r="AS105" s="417"/>
      <c r="AT105" s="417"/>
      <c r="AU105" s="417"/>
      <c r="AV105" s="417"/>
      <c r="AW105" s="417"/>
      <c r="AX105" s="417"/>
      <c r="AY105" s="417"/>
      <c r="AZ105" s="417"/>
      <c r="BA105" s="417"/>
      <c r="BB105" s="417"/>
      <c r="BC105" s="417"/>
      <c r="BD105" s="417"/>
      <c r="BE105" s="418"/>
      <c r="BF105" s="42"/>
    </row>
    <row r="106" spans="1:58" ht="12.6" customHeight="1" x14ac:dyDescent="0.15">
      <c r="A106" s="45"/>
      <c r="B106" s="415"/>
      <c r="C106" s="415"/>
      <c r="D106" s="415"/>
      <c r="E106" s="415"/>
      <c r="F106" s="415"/>
      <c r="G106" s="415"/>
      <c r="H106" s="415"/>
      <c r="I106" s="415"/>
      <c r="J106" s="415"/>
      <c r="K106" s="415"/>
      <c r="L106" s="415"/>
      <c r="M106" s="415"/>
      <c r="N106" s="415"/>
      <c r="O106" s="415"/>
      <c r="P106" s="415"/>
      <c r="Q106" s="415"/>
      <c r="R106" s="415"/>
      <c r="S106" s="415"/>
      <c r="T106" s="415"/>
      <c r="U106" s="64"/>
      <c r="V106" s="419"/>
      <c r="W106" s="420"/>
      <c r="X106" s="420"/>
      <c r="Y106" s="420"/>
      <c r="Z106" s="420"/>
      <c r="AA106" s="420"/>
      <c r="AB106" s="420"/>
      <c r="AC106" s="420"/>
      <c r="AD106" s="420"/>
      <c r="AE106" s="420"/>
      <c r="AF106" s="420"/>
      <c r="AG106" s="420"/>
      <c r="AH106" s="420"/>
      <c r="AI106" s="420"/>
      <c r="AJ106" s="420"/>
      <c r="AK106" s="420"/>
      <c r="AL106" s="420"/>
      <c r="AM106" s="420"/>
      <c r="AN106" s="420"/>
      <c r="AO106" s="420"/>
      <c r="AP106" s="420"/>
      <c r="AQ106" s="420"/>
      <c r="AR106" s="420"/>
      <c r="AS106" s="420"/>
      <c r="AT106" s="420"/>
      <c r="AU106" s="420"/>
      <c r="AV106" s="420"/>
      <c r="AW106" s="420"/>
      <c r="AX106" s="420"/>
      <c r="AY106" s="420"/>
      <c r="AZ106" s="420"/>
      <c r="BA106" s="420"/>
      <c r="BB106" s="420"/>
      <c r="BC106" s="420"/>
      <c r="BD106" s="420"/>
      <c r="BE106" s="421"/>
      <c r="BF106" s="42"/>
    </row>
    <row r="107" spans="1:58" ht="12.6" customHeight="1" x14ac:dyDescent="0.15">
      <c r="A107" s="45"/>
      <c r="B107" s="388"/>
      <c r="C107" s="388"/>
      <c r="D107" s="388"/>
      <c r="E107" s="388"/>
      <c r="F107" s="388"/>
      <c r="G107" s="388"/>
      <c r="H107" s="388"/>
      <c r="I107" s="388"/>
      <c r="J107" s="388"/>
      <c r="K107" s="388"/>
      <c r="L107" s="388"/>
      <c r="M107" s="388"/>
      <c r="N107" s="388"/>
      <c r="O107" s="388"/>
      <c r="P107" s="388"/>
      <c r="Q107" s="388"/>
      <c r="R107" s="388"/>
      <c r="S107" s="388"/>
      <c r="T107" s="388"/>
      <c r="U107" s="64"/>
      <c r="V107" s="419"/>
      <c r="W107" s="420"/>
      <c r="X107" s="420"/>
      <c r="Y107" s="420"/>
      <c r="Z107" s="420"/>
      <c r="AA107" s="420"/>
      <c r="AB107" s="420"/>
      <c r="AC107" s="420"/>
      <c r="AD107" s="420"/>
      <c r="AE107" s="420"/>
      <c r="AF107" s="420"/>
      <c r="AG107" s="420"/>
      <c r="AH107" s="420"/>
      <c r="AI107" s="420"/>
      <c r="AJ107" s="420"/>
      <c r="AK107" s="420"/>
      <c r="AL107" s="420"/>
      <c r="AM107" s="420"/>
      <c r="AN107" s="420"/>
      <c r="AO107" s="420"/>
      <c r="AP107" s="420"/>
      <c r="AQ107" s="420"/>
      <c r="AR107" s="420"/>
      <c r="AS107" s="420"/>
      <c r="AT107" s="420"/>
      <c r="AU107" s="420"/>
      <c r="AV107" s="420"/>
      <c r="AW107" s="420"/>
      <c r="AX107" s="420"/>
      <c r="AY107" s="420"/>
      <c r="AZ107" s="420"/>
      <c r="BA107" s="420"/>
      <c r="BB107" s="420"/>
      <c r="BC107" s="420"/>
      <c r="BD107" s="420"/>
      <c r="BE107" s="421"/>
      <c r="BF107" s="42"/>
    </row>
    <row r="108" spans="1:58" ht="12.6" customHeight="1" x14ac:dyDescent="0.15">
      <c r="A108" s="47"/>
      <c r="B108" s="415" t="s">
        <v>141</v>
      </c>
      <c r="C108" s="415"/>
      <c r="D108" s="415"/>
      <c r="E108" s="415"/>
      <c r="F108" s="415"/>
      <c r="G108" s="415"/>
      <c r="H108" s="415"/>
      <c r="I108" s="415"/>
      <c r="J108" s="415"/>
      <c r="K108" s="415"/>
      <c r="L108" s="415"/>
      <c r="M108" s="415"/>
      <c r="N108" s="415"/>
      <c r="O108" s="415"/>
      <c r="P108" s="415"/>
      <c r="Q108" s="415"/>
      <c r="R108" s="415"/>
      <c r="S108" s="415"/>
      <c r="T108" s="415"/>
      <c r="U108" s="65"/>
      <c r="V108" s="422">
        <f>IF(ISBLANK(V29)," ",V29)</f>
        <v>0</v>
      </c>
      <c r="W108" s="423"/>
      <c r="X108" s="423"/>
      <c r="Y108" s="423"/>
      <c r="Z108" s="423"/>
      <c r="AA108" s="423"/>
      <c r="AB108" s="423"/>
      <c r="AC108" s="423"/>
      <c r="AD108" s="423"/>
      <c r="AE108" s="423"/>
      <c r="AF108" s="423"/>
      <c r="AG108" s="423"/>
      <c r="AH108" s="423"/>
      <c r="AI108" s="423"/>
      <c r="AJ108" s="423"/>
      <c r="AK108" s="423"/>
      <c r="AL108" s="423"/>
      <c r="AM108" s="423"/>
      <c r="AN108" s="423"/>
      <c r="AO108" s="423"/>
      <c r="AP108" s="423"/>
      <c r="AQ108" s="423"/>
      <c r="AR108" s="423"/>
      <c r="AS108" s="423"/>
      <c r="AT108" s="423"/>
      <c r="AU108" s="423"/>
      <c r="AV108" s="423"/>
      <c r="AW108" s="423"/>
      <c r="AX108" s="423"/>
      <c r="AY108" s="423"/>
      <c r="AZ108" s="423"/>
      <c r="BA108" s="423"/>
      <c r="BB108" s="423"/>
      <c r="BC108" s="423"/>
      <c r="BD108" s="423"/>
      <c r="BE108" s="424"/>
      <c r="BF108" s="42"/>
    </row>
    <row r="109" spans="1:58" ht="12.6" customHeight="1" x14ac:dyDescent="0.15">
      <c r="A109" s="45"/>
      <c r="B109" s="415"/>
      <c r="C109" s="415"/>
      <c r="D109" s="415"/>
      <c r="E109" s="415"/>
      <c r="F109" s="415"/>
      <c r="G109" s="415"/>
      <c r="H109" s="415"/>
      <c r="I109" s="415"/>
      <c r="J109" s="415"/>
      <c r="K109" s="415"/>
      <c r="L109" s="415"/>
      <c r="M109" s="415"/>
      <c r="N109" s="415"/>
      <c r="O109" s="415"/>
      <c r="P109" s="415"/>
      <c r="Q109" s="415"/>
      <c r="R109" s="415"/>
      <c r="S109" s="415"/>
      <c r="T109" s="415"/>
      <c r="U109" s="64"/>
      <c r="V109" s="425"/>
      <c r="W109" s="426"/>
      <c r="X109" s="426"/>
      <c r="Y109" s="426"/>
      <c r="Z109" s="426"/>
      <c r="AA109" s="426"/>
      <c r="AB109" s="426"/>
      <c r="AC109" s="426"/>
      <c r="AD109" s="426"/>
      <c r="AE109" s="426"/>
      <c r="AF109" s="426"/>
      <c r="AG109" s="426"/>
      <c r="AH109" s="426"/>
      <c r="AI109" s="426"/>
      <c r="AJ109" s="426"/>
      <c r="AK109" s="426"/>
      <c r="AL109" s="426"/>
      <c r="AM109" s="426"/>
      <c r="AN109" s="426"/>
      <c r="AO109" s="426"/>
      <c r="AP109" s="426"/>
      <c r="AQ109" s="426"/>
      <c r="AR109" s="426"/>
      <c r="AS109" s="426"/>
      <c r="AT109" s="426"/>
      <c r="AU109" s="426"/>
      <c r="AV109" s="426"/>
      <c r="AW109" s="426"/>
      <c r="AX109" s="426"/>
      <c r="AY109" s="426"/>
      <c r="AZ109" s="426"/>
      <c r="BA109" s="426"/>
      <c r="BB109" s="426"/>
      <c r="BC109" s="426"/>
      <c r="BD109" s="426"/>
      <c r="BE109" s="427"/>
      <c r="BF109" s="42"/>
    </row>
    <row r="110" spans="1:58" ht="12.6" customHeight="1" x14ac:dyDescent="0.15">
      <c r="A110" s="48"/>
      <c r="B110" s="415"/>
      <c r="C110" s="415"/>
      <c r="D110" s="415"/>
      <c r="E110" s="415"/>
      <c r="F110" s="415"/>
      <c r="G110" s="415"/>
      <c r="H110" s="415"/>
      <c r="I110" s="415"/>
      <c r="J110" s="415"/>
      <c r="K110" s="415"/>
      <c r="L110" s="415"/>
      <c r="M110" s="415"/>
      <c r="N110" s="415"/>
      <c r="O110" s="415"/>
      <c r="P110" s="415"/>
      <c r="Q110" s="415"/>
      <c r="R110" s="415"/>
      <c r="S110" s="415"/>
      <c r="T110" s="415"/>
      <c r="U110" s="66"/>
      <c r="V110" s="428"/>
      <c r="W110" s="429"/>
      <c r="X110" s="429"/>
      <c r="Y110" s="429"/>
      <c r="Z110" s="429"/>
      <c r="AA110" s="429"/>
      <c r="AB110" s="429"/>
      <c r="AC110" s="429"/>
      <c r="AD110" s="429"/>
      <c r="AE110" s="429"/>
      <c r="AF110" s="429"/>
      <c r="AG110" s="429"/>
      <c r="AH110" s="429"/>
      <c r="AI110" s="429"/>
      <c r="AJ110" s="429"/>
      <c r="AK110" s="429"/>
      <c r="AL110" s="429"/>
      <c r="AM110" s="429"/>
      <c r="AN110" s="429"/>
      <c r="AO110" s="429"/>
      <c r="AP110" s="429"/>
      <c r="AQ110" s="429"/>
      <c r="AR110" s="429"/>
      <c r="AS110" s="429"/>
      <c r="AT110" s="429"/>
      <c r="AU110" s="429"/>
      <c r="AV110" s="429"/>
      <c r="AW110" s="429"/>
      <c r="AX110" s="429"/>
      <c r="AY110" s="429"/>
      <c r="AZ110" s="429"/>
      <c r="BA110" s="429"/>
      <c r="BB110" s="429"/>
      <c r="BC110" s="429"/>
      <c r="BD110" s="429"/>
      <c r="BE110" s="430"/>
      <c r="BF110" s="42"/>
    </row>
    <row r="111" spans="1:58" ht="12.6" customHeight="1" x14ac:dyDescent="0.15">
      <c r="A111" s="47"/>
      <c r="B111" s="388" t="s">
        <v>545</v>
      </c>
      <c r="C111" s="388"/>
      <c r="D111" s="388"/>
      <c r="E111" s="388"/>
      <c r="F111" s="388"/>
      <c r="G111" s="388"/>
      <c r="H111" s="388"/>
      <c r="I111" s="388"/>
      <c r="J111" s="388"/>
      <c r="K111" s="388"/>
      <c r="L111" s="388"/>
      <c r="M111" s="388"/>
      <c r="N111" s="388"/>
      <c r="O111" s="388"/>
      <c r="P111" s="388"/>
      <c r="Q111" s="388"/>
      <c r="R111" s="388"/>
      <c r="S111" s="388"/>
      <c r="T111" s="388"/>
      <c r="U111" s="65"/>
      <c r="V111" s="391">
        <f>IF(ISBLANK(V32)," ",V32)</f>
        <v>0</v>
      </c>
      <c r="W111" s="392"/>
      <c r="X111" s="392"/>
      <c r="Y111" s="392"/>
      <c r="Z111" s="392"/>
      <c r="AA111" s="392"/>
      <c r="AB111" s="392"/>
      <c r="AC111" s="392"/>
      <c r="AD111" s="392"/>
      <c r="AE111" s="392"/>
      <c r="AF111" s="392"/>
      <c r="AG111" s="392"/>
      <c r="AH111" s="392"/>
      <c r="AI111" s="392"/>
      <c r="AJ111" s="392"/>
      <c r="AK111" s="392"/>
      <c r="AL111" s="392"/>
      <c r="AM111" s="392"/>
      <c r="AN111" s="392"/>
      <c r="AO111" s="392"/>
      <c r="AP111" s="392"/>
      <c r="AQ111" s="392"/>
      <c r="AR111" s="392"/>
      <c r="AS111" s="392"/>
      <c r="AT111" s="392"/>
      <c r="AU111" s="392"/>
      <c r="AV111" s="392"/>
      <c r="AW111" s="392"/>
      <c r="AX111" s="392"/>
      <c r="AY111" s="392"/>
      <c r="AZ111" s="392"/>
      <c r="BA111" s="392"/>
      <c r="BB111" s="392"/>
      <c r="BC111" s="392"/>
      <c r="BD111" s="392"/>
      <c r="BE111" s="393"/>
      <c r="BF111" s="42"/>
    </row>
    <row r="112" spans="1:58" ht="12.6" customHeight="1" x14ac:dyDescent="0.15">
      <c r="A112" s="45"/>
      <c r="B112" s="389"/>
      <c r="C112" s="389"/>
      <c r="D112" s="389"/>
      <c r="E112" s="389"/>
      <c r="F112" s="389"/>
      <c r="G112" s="389"/>
      <c r="H112" s="389"/>
      <c r="I112" s="389"/>
      <c r="J112" s="389"/>
      <c r="K112" s="389"/>
      <c r="L112" s="389"/>
      <c r="M112" s="389"/>
      <c r="N112" s="389"/>
      <c r="O112" s="389"/>
      <c r="P112" s="389"/>
      <c r="Q112" s="389"/>
      <c r="R112" s="389"/>
      <c r="S112" s="389"/>
      <c r="T112" s="389"/>
      <c r="U112" s="64"/>
      <c r="V112" s="391"/>
      <c r="W112" s="392"/>
      <c r="X112" s="392"/>
      <c r="Y112" s="392"/>
      <c r="Z112" s="392"/>
      <c r="AA112" s="392"/>
      <c r="AB112" s="392"/>
      <c r="AC112" s="392"/>
      <c r="AD112" s="392"/>
      <c r="AE112" s="392"/>
      <c r="AF112" s="392"/>
      <c r="AG112" s="392"/>
      <c r="AH112" s="392"/>
      <c r="AI112" s="392"/>
      <c r="AJ112" s="392"/>
      <c r="AK112" s="392"/>
      <c r="AL112" s="392"/>
      <c r="AM112" s="392"/>
      <c r="AN112" s="392"/>
      <c r="AO112" s="392"/>
      <c r="AP112" s="392"/>
      <c r="AQ112" s="392"/>
      <c r="AR112" s="392"/>
      <c r="AS112" s="392"/>
      <c r="AT112" s="392"/>
      <c r="AU112" s="392"/>
      <c r="AV112" s="392"/>
      <c r="AW112" s="392"/>
      <c r="AX112" s="392"/>
      <c r="AY112" s="392"/>
      <c r="AZ112" s="392"/>
      <c r="BA112" s="392"/>
      <c r="BB112" s="392"/>
      <c r="BC112" s="392"/>
      <c r="BD112" s="392"/>
      <c r="BE112" s="393"/>
      <c r="BF112" s="42"/>
    </row>
    <row r="113" spans="1:58" ht="12.6" customHeight="1" x14ac:dyDescent="0.15">
      <c r="A113" s="48"/>
      <c r="B113" s="390"/>
      <c r="C113" s="390"/>
      <c r="D113" s="390"/>
      <c r="E113" s="390"/>
      <c r="F113" s="390"/>
      <c r="G113" s="390"/>
      <c r="H113" s="390"/>
      <c r="I113" s="390"/>
      <c r="J113" s="390"/>
      <c r="K113" s="390"/>
      <c r="L113" s="390"/>
      <c r="M113" s="390"/>
      <c r="N113" s="390"/>
      <c r="O113" s="390"/>
      <c r="P113" s="390"/>
      <c r="Q113" s="390"/>
      <c r="R113" s="390"/>
      <c r="S113" s="390"/>
      <c r="T113" s="390"/>
      <c r="U113" s="66"/>
      <c r="V113" s="391"/>
      <c r="W113" s="392"/>
      <c r="X113" s="392"/>
      <c r="Y113" s="392"/>
      <c r="Z113" s="392"/>
      <c r="AA113" s="392"/>
      <c r="AB113" s="392"/>
      <c r="AC113" s="392"/>
      <c r="AD113" s="392"/>
      <c r="AE113" s="392"/>
      <c r="AF113" s="392"/>
      <c r="AG113" s="392"/>
      <c r="AH113" s="392"/>
      <c r="AI113" s="392"/>
      <c r="AJ113" s="392"/>
      <c r="AK113" s="392"/>
      <c r="AL113" s="392"/>
      <c r="AM113" s="392"/>
      <c r="AN113" s="392"/>
      <c r="AO113" s="392"/>
      <c r="AP113" s="392"/>
      <c r="AQ113" s="392"/>
      <c r="AR113" s="392"/>
      <c r="AS113" s="392"/>
      <c r="AT113" s="392"/>
      <c r="AU113" s="392"/>
      <c r="AV113" s="392"/>
      <c r="AW113" s="392"/>
      <c r="AX113" s="392"/>
      <c r="AY113" s="392"/>
      <c r="AZ113" s="392"/>
      <c r="BA113" s="392"/>
      <c r="BB113" s="392"/>
      <c r="BC113" s="392"/>
      <c r="BD113" s="392"/>
      <c r="BE113" s="393"/>
      <c r="BF113" s="42"/>
    </row>
    <row r="114" spans="1:58" ht="12.6" customHeight="1" x14ac:dyDescent="0.15">
      <c r="A114" s="45"/>
      <c r="B114" s="390" t="s">
        <v>144</v>
      </c>
      <c r="C114" s="390"/>
      <c r="D114" s="390"/>
      <c r="E114" s="390"/>
      <c r="F114" s="390"/>
      <c r="G114" s="390"/>
      <c r="H114" s="390"/>
      <c r="I114" s="390"/>
      <c r="J114" s="390"/>
      <c r="K114" s="390"/>
      <c r="L114" s="390"/>
      <c r="M114" s="390"/>
      <c r="N114" s="390"/>
      <c r="O114" s="390"/>
      <c r="P114" s="390"/>
      <c r="Q114" s="390"/>
      <c r="R114" s="390"/>
      <c r="S114" s="390"/>
      <c r="T114" s="390"/>
      <c r="U114" s="64"/>
      <c r="V114" s="498" t="str">
        <f>IF(ISBLANK(V35)," ",V35)</f>
        <v/>
      </c>
      <c r="W114" s="499"/>
      <c r="X114" s="499"/>
      <c r="Y114" s="499"/>
      <c r="Z114" s="499"/>
      <c r="AA114" s="499"/>
      <c r="AB114" s="499"/>
      <c r="AC114" s="499"/>
      <c r="AD114" s="499"/>
      <c r="AE114" s="499"/>
      <c r="AF114" s="499"/>
      <c r="AG114" s="499"/>
      <c r="AH114" s="499"/>
      <c r="AI114" s="499"/>
      <c r="AJ114" s="499"/>
      <c r="AK114" s="499"/>
      <c r="AL114" s="499"/>
      <c r="AM114" s="499"/>
      <c r="AN114" s="499"/>
      <c r="AO114" s="499"/>
      <c r="AP114" s="499"/>
      <c r="AQ114" s="499"/>
      <c r="AR114" s="499"/>
      <c r="AS114" s="499"/>
      <c r="AT114" s="499"/>
      <c r="AU114" s="499"/>
      <c r="AV114" s="499"/>
      <c r="AW114" s="499"/>
      <c r="AX114" s="499"/>
      <c r="AY114" s="499"/>
      <c r="AZ114" s="499"/>
      <c r="BA114" s="499"/>
      <c r="BB114" s="499"/>
      <c r="BC114" s="499"/>
      <c r="BD114" s="499"/>
      <c r="BE114" s="500"/>
      <c r="BF114" s="42"/>
    </row>
    <row r="115" spans="1:58" ht="12.6" customHeight="1" x14ac:dyDescent="0.15">
      <c r="A115" s="45"/>
      <c r="B115" s="415"/>
      <c r="C115" s="415"/>
      <c r="D115" s="415"/>
      <c r="E115" s="415"/>
      <c r="F115" s="415"/>
      <c r="G115" s="415"/>
      <c r="H115" s="415"/>
      <c r="I115" s="415"/>
      <c r="J115" s="415"/>
      <c r="K115" s="415"/>
      <c r="L115" s="415"/>
      <c r="M115" s="415"/>
      <c r="N115" s="415"/>
      <c r="O115" s="415"/>
      <c r="P115" s="415"/>
      <c r="Q115" s="415"/>
      <c r="R115" s="415"/>
      <c r="S115" s="415"/>
      <c r="T115" s="415"/>
      <c r="U115" s="64"/>
      <c r="V115" s="501"/>
      <c r="W115" s="502"/>
      <c r="X115" s="502"/>
      <c r="Y115" s="502"/>
      <c r="Z115" s="502"/>
      <c r="AA115" s="502"/>
      <c r="AB115" s="502"/>
      <c r="AC115" s="502"/>
      <c r="AD115" s="502"/>
      <c r="AE115" s="502"/>
      <c r="AF115" s="502"/>
      <c r="AG115" s="502"/>
      <c r="AH115" s="502"/>
      <c r="AI115" s="502"/>
      <c r="AJ115" s="502"/>
      <c r="AK115" s="502"/>
      <c r="AL115" s="502"/>
      <c r="AM115" s="502"/>
      <c r="AN115" s="502"/>
      <c r="AO115" s="502"/>
      <c r="AP115" s="502"/>
      <c r="AQ115" s="502"/>
      <c r="AR115" s="502"/>
      <c r="AS115" s="502"/>
      <c r="AT115" s="502"/>
      <c r="AU115" s="502"/>
      <c r="AV115" s="502"/>
      <c r="AW115" s="502"/>
      <c r="AX115" s="502"/>
      <c r="AY115" s="502"/>
      <c r="AZ115" s="502"/>
      <c r="BA115" s="502"/>
      <c r="BB115" s="502"/>
      <c r="BC115" s="502"/>
      <c r="BD115" s="502"/>
      <c r="BE115" s="503"/>
      <c r="BF115" s="42"/>
    </row>
    <row r="116" spans="1:58" ht="12.6" customHeight="1" x14ac:dyDescent="0.15">
      <c r="A116" s="46"/>
      <c r="B116" s="441"/>
      <c r="C116" s="441"/>
      <c r="D116" s="441"/>
      <c r="E116" s="441"/>
      <c r="F116" s="441"/>
      <c r="G116" s="441"/>
      <c r="H116" s="441"/>
      <c r="I116" s="441"/>
      <c r="J116" s="441"/>
      <c r="K116" s="441"/>
      <c r="L116" s="441"/>
      <c r="M116" s="441"/>
      <c r="N116" s="441"/>
      <c r="O116" s="441"/>
      <c r="P116" s="441"/>
      <c r="Q116" s="441"/>
      <c r="R116" s="441"/>
      <c r="S116" s="441"/>
      <c r="T116" s="441"/>
      <c r="U116" s="67"/>
      <c r="V116" s="59"/>
      <c r="W116" s="43"/>
      <c r="X116" s="43"/>
      <c r="Y116" s="43"/>
      <c r="Z116" s="43"/>
      <c r="AA116" s="43"/>
      <c r="AB116" s="43"/>
      <c r="AC116" s="43"/>
      <c r="AD116" s="43"/>
      <c r="AE116" s="43"/>
      <c r="AF116" s="72"/>
      <c r="AG116" s="504"/>
      <c r="AH116" s="504"/>
      <c r="AI116" s="504"/>
      <c r="AJ116" s="505" t="str">
        <f>IF(ISBLANK(AJ37)," ",AJ37)</f>
        <v>(電 話</v>
      </c>
      <c r="AK116" s="505"/>
      <c r="AL116" s="505"/>
      <c r="AM116" s="505"/>
      <c r="AN116" s="505"/>
      <c r="AO116" s="506">
        <f>IF(ISBLANK(AO37)," ",AO37)</f>
        <v>0</v>
      </c>
      <c r="AP116" s="506"/>
      <c r="AQ116" s="507"/>
      <c r="AR116" s="507"/>
      <c r="AS116" s="507"/>
      <c r="AT116" s="507"/>
      <c r="AU116" s="507"/>
      <c r="AV116" s="507"/>
      <c r="AW116" s="507"/>
      <c r="AX116" s="507"/>
      <c r="AY116" s="507"/>
      <c r="AZ116" s="507"/>
      <c r="BA116" s="507"/>
      <c r="BB116" s="507"/>
      <c r="BC116" s="507"/>
      <c r="BD116" s="458" t="s">
        <v>203</v>
      </c>
      <c r="BE116" s="459"/>
      <c r="BF116" s="42"/>
    </row>
    <row r="117" spans="1:58" ht="11.45" customHeight="1" x14ac:dyDescent="0.15">
      <c r="A117" s="535" t="s">
        <v>152</v>
      </c>
      <c r="B117" s="536"/>
      <c r="C117" s="448" t="s">
        <v>153</v>
      </c>
      <c r="D117" s="448"/>
      <c r="E117" s="448"/>
      <c r="F117" s="448"/>
      <c r="G117" s="448"/>
      <c r="H117" s="448"/>
      <c r="I117" s="448"/>
      <c r="J117" s="450">
        <f ca="1">IF(ISBLANK(J38)," ",J38)</f>
        <v>0</v>
      </c>
      <c r="K117" s="450"/>
      <c r="L117" s="450"/>
      <c r="M117" s="450"/>
      <c r="N117" s="450"/>
      <c r="O117" s="450"/>
      <c r="P117" s="450"/>
      <c r="Q117" s="450"/>
      <c r="R117" s="450"/>
      <c r="S117" s="450"/>
      <c r="T117" s="450"/>
      <c r="U117" s="450"/>
      <c r="V117" s="450" t="str">
        <f ca="1">IF(ISBLANK(V38)," ",V38)</f>
        <v/>
      </c>
      <c r="W117" s="450"/>
      <c r="X117" s="450"/>
      <c r="Y117" s="450"/>
      <c r="Z117" s="450"/>
      <c r="AA117" s="450"/>
      <c r="AB117" s="450"/>
      <c r="AC117" s="450"/>
      <c r="AD117" s="450"/>
      <c r="AE117" s="450"/>
      <c r="AF117" s="450"/>
      <c r="AG117" s="450"/>
      <c r="AH117" s="450" t="str">
        <f ca="1">IF(ISBLANK(AH38)," ",AH38)</f>
        <v/>
      </c>
      <c r="AI117" s="450"/>
      <c r="AJ117" s="450"/>
      <c r="AK117" s="450"/>
      <c r="AL117" s="450"/>
      <c r="AM117" s="450"/>
      <c r="AN117" s="450"/>
      <c r="AO117" s="450"/>
      <c r="AP117" s="450"/>
      <c r="AQ117" s="450"/>
      <c r="AR117" s="450"/>
      <c r="AS117" s="450"/>
      <c r="AT117" s="450" t="str">
        <f ca="1">IF(ISBLANK(AT38)," ",AT38)</f>
        <v/>
      </c>
      <c r="AU117" s="450"/>
      <c r="AV117" s="450"/>
      <c r="AW117" s="450"/>
      <c r="AX117" s="450"/>
      <c r="AY117" s="450"/>
      <c r="AZ117" s="450"/>
      <c r="BA117" s="450"/>
      <c r="BB117" s="450"/>
      <c r="BC117" s="450"/>
      <c r="BD117" s="450"/>
      <c r="BE117" s="452"/>
      <c r="BF117" s="45"/>
    </row>
    <row r="118" spans="1:58" ht="11.45" customHeight="1" x14ac:dyDescent="0.15">
      <c r="A118" s="537"/>
      <c r="B118" s="538"/>
      <c r="C118" s="431"/>
      <c r="D118" s="431"/>
      <c r="E118" s="431"/>
      <c r="F118" s="431"/>
      <c r="G118" s="431"/>
      <c r="H118" s="431"/>
      <c r="I118" s="431"/>
      <c r="J118" s="451"/>
      <c r="K118" s="451"/>
      <c r="L118" s="451"/>
      <c r="M118" s="451"/>
      <c r="N118" s="451"/>
      <c r="O118" s="451"/>
      <c r="P118" s="451"/>
      <c r="Q118" s="451"/>
      <c r="R118" s="451"/>
      <c r="S118" s="451"/>
      <c r="T118" s="451"/>
      <c r="U118" s="451"/>
      <c r="V118" s="451"/>
      <c r="W118" s="451"/>
      <c r="X118" s="451"/>
      <c r="Y118" s="451"/>
      <c r="Z118" s="451"/>
      <c r="AA118" s="451"/>
      <c r="AB118" s="451"/>
      <c r="AC118" s="451"/>
      <c r="AD118" s="451"/>
      <c r="AE118" s="451"/>
      <c r="AF118" s="451"/>
      <c r="AG118" s="451"/>
      <c r="AH118" s="451"/>
      <c r="AI118" s="451"/>
      <c r="AJ118" s="451"/>
      <c r="AK118" s="451"/>
      <c r="AL118" s="451"/>
      <c r="AM118" s="451"/>
      <c r="AN118" s="451"/>
      <c r="AO118" s="451"/>
      <c r="AP118" s="451"/>
      <c r="AQ118" s="451"/>
      <c r="AR118" s="451"/>
      <c r="AS118" s="451"/>
      <c r="AT118" s="451"/>
      <c r="AU118" s="451"/>
      <c r="AV118" s="451"/>
      <c r="AW118" s="451"/>
      <c r="AX118" s="451"/>
      <c r="AY118" s="451"/>
      <c r="AZ118" s="451"/>
      <c r="BA118" s="451"/>
      <c r="BB118" s="451"/>
      <c r="BC118" s="451"/>
      <c r="BD118" s="451"/>
      <c r="BE118" s="453"/>
      <c r="BF118" s="45"/>
    </row>
    <row r="119" spans="1:58" ht="11.45" customHeight="1" x14ac:dyDescent="0.15">
      <c r="A119" s="537"/>
      <c r="B119" s="538"/>
      <c r="C119" s="431"/>
      <c r="D119" s="431"/>
      <c r="E119" s="431"/>
      <c r="F119" s="431"/>
      <c r="G119" s="431"/>
      <c r="H119" s="431"/>
      <c r="I119" s="431"/>
      <c r="J119" s="451"/>
      <c r="K119" s="451"/>
      <c r="L119" s="451"/>
      <c r="M119" s="451"/>
      <c r="N119" s="451"/>
      <c r="O119" s="451"/>
      <c r="P119" s="451"/>
      <c r="Q119" s="451"/>
      <c r="R119" s="451"/>
      <c r="S119" s="451"/>
      <c r="T119" s="451"/>
      <c r="U119" s="451"/>
      <c r="V119" s="451"/>
      <c r="W119" s="451"/>
      <c r="X119" s="451"/>
      <c r="Y119" s="451"/>
      <c r="Z119" s="451"/>
      <c r="AA119" s="451"/>
      <c r="AB119" s="451"/>
      <c r="AC119" s="451"/>
      <c r="AD119" s="451"/>
      <c r="AE119" s="451"/>
      <c r="AF119" s="451"/>
      <c r="AG119" s="451"/>
      <c r="AH119" s="451"/>
      <c r="AI119" s="451"/>
      <c r="AJ119" s="451"/>
      <c r="AK119" s="451"/>
      <c r="AL119" s="451"/>
      <c r="AM119" s="451"/>
      <c r="AN119" s="451"/>
      <c r="AO119" s="451"/>
      <c r="AP119" s="451"/>
      <c r="AQ119" s="451"/>
      <c r="AR119" s="451"/>
      <c r="AS119" s="451"/>
      <c r="AT119" s="451"/>
      <c r="AU119" s="451"/>
      <c r="AV119" s="451"/>
      <c r="AW119" s="451"/>
      <c r="AX119" s="451"/>
      <c r="AY119" s="451"/>
      <c r="AZ119" s="451"/>
      <c r="BA119" s="451"/>
      <c r="BB119" s="451"/>
      <c r="BC119" s="451"/>
      <c r="BD119" s="451"/>
      <c r="BE119" s="453"/>
      <c r="BF119" s="45"/>
    </row>
    <row r="120" spans="1:58" ht="11.45" customHeight="1" x14ac:dyDescent="0.15">
      <c r="A120" s="537"/>
      <c r="B120" s="538"/>
      <c r="C120" s="431" t="s">
        <v>156</v>
      </c>
      <c r="D120" s="431"/>
      <c r="E120" s="431"/>
      <c r="F120" s="431"/>
      <c r="G120" s="431"/>
      <c r="H120" s="431"/>
      <c r="I120" s="431"/>
      <c r="J120" s="521">
        <f>IF(ISBLANK(J41)," ",J41)</f>
        <v>1</v>
      </c>
      <c r="K120" s="522"/>
      <c r="L120" s="522"/>
      <c r="M120" s="522"/>
      <c r="N120" s="522"/>
      <c r="O120" s="522"/>
      <c r="P120" s="522"/>
      <c r="Q120" s="522"/>
      <c r="R120" s="522"/>
      <c r="S120" s="522"/>
      <c r="T120" s="522"/>
      <c r="U120" s="523"/>
      <c r="V120" s="521" t="str">
        <f>IF(ISBLANK(V41)," ",V41)</f>
        <v xml:space="preserve"> </v>
      </c>
      <c r="W120" s="522"/>
      <c r="X120" s="522"/>
      <c r="Y120" s="522"/>
      <c r="Z120" s="522"/>
      <c r="AA120" s="522"/>
      <c r="AB120" s="522"/>
      <c r="AC120" s="522"/>
      <c r="AD120" s="522"/>
      <c r="AE120" s="522"/>
      <c r="AF120" s="522"/>
      <c r="AG120" s="523"/>
      <c r="AH120" s="521" t="str">
        <f>IF(ISBLANK(AH41)," ",AH41)</f>
        <v xml:space="preserve"> </v>
      </c>
      <c r="AI120" s="522"/>
      <c r="AJ120" s="522"/>
      <c r="AK120" s="522"/>
      <c r="AL120" s="522"/>
      <c r="AM120" s="522"/>
      <c r="AN120" s="522"/>
      <c r="AO120" s="522"/>
      <c r="AP120" s="522"/>
      <c r="AQ120" s="522"/>
      <c r="AR120" s="522"/>
      <c r="AS120" s="523"/>
      <c r="AT120" s="521" t="str">
        <f>IF(ISBLANK(AT41)," ",AT41)</f>
        <v xml:space="preserve"> </v>
      </c>
      <c r="AU120" s="522"/>
      <c r="AV120" s="522"/>
      <c r="AW120" s="522"/>
      <c r="AX120" s="522"/>
      <c r="AY120" s="522"/>
      <c r="AZ120" s="522"/>
      <c r="BA120" s="522"/>
      <c r="BB120" s="522"/>
      <c r="BC120" s="522"/>
      <c r="BD120" s="522"/>
      <c r="BE120" s="524"/>
      <c r="BF120" s="45"/>
    </row>
    <row r="121" spans="1:58" ht="11.45" customHeight="1" x14ac:dyDescent="0.15">
      <c r="A121" s="537"/>
      <c r="B121" s="538"/>
      <c r="C121" s="431"/>
      <c r="D121" s="431"/>
      <c r="E121" s="431"/>
      <c r="F121" s="431"/>
      <c r="G121" s="431"/>
      <c r="H121" s="431"/>
      <c r="I121" s="431"/>
      <c r="J121" s="508">
        <f ca="1">IF(ISBLANK(J42)," ",J42)</f>
        <v>0</v>
      </c>
      <c r="K121" s="509"/>
      <c r="L121" s="509"/>
      <c r="M121" s="509"/>
      <c r="N121" s="509"/>
      <c r="O121" s="509"/>
      <c r="P121" s="509"/>
      <c r="Q121" s="509"/>
      <c r="R121" s="509"/>
      <c r="S121" s="509"/>
      <c r="T121" s="509"/>
      <c r="U121" s="510"/>
      <c r="V121" s="508" t="str">
        <f ca="1">IF(ISBLANK(V42)," ",V42)</f>
        <v/>
      </c>
      <c r="W121" s="514"/>
      <c r="X121" s="514"/>
      <c r="Y121" s="514"/>
      <c r="Z121" s="514"/>
      <c r="AA121" s="514"/>
      <c r="AB121" s="514"/>
      <c r="AC121" s="514"/>
      <c r="AD121" s="514"/>
      <c r="AE121" s="514"/>
      <c r="AF121" s="514"/>
      <c r="AG121" s="515"/>
      <c r="AH121" s="508" t="str">
        <f ca="1">IF(ISBLANK(AH42)," ",AH42)</f>
        <v/>
      </c>
      <c r="AI121" s="514"/>
      <c r="AJ121" s="514"/>
      <c r="AK121" s="514"/>
      <c r="AL121" s="514"/>
      <c r="AM121" s="514"/>
      <c r="AN121" s="514"/>
      <c r="AO121" s="514"/>
      <c r="AP121" s="514"/>
      <c r="AQ121" s="514"/>
      <c r="AR121" s="514"/>
      <c r="AS121" s="515"/>
      <c r="AT121" s="508" t="str">
        <f ca="1">IF(ISBLANK(AT42)," ",AT42)</f>
        <v/>
      </c>
      <c r="AU121" s="514"/>
      <c r="AV121" s="514"/>
      <c r="AW121" s="514"/>
      <c r="AX121" s="514"/>
      <c r="AY121" s="514"/>
      <c r="AZ121" s="514"/>
      <c r="BA121" s="514"/>
      <c r="BB121" s="514"/>
      <c r="BC121" s="514"/>
      <c r="BD121" s="514"/>
      <c r="BE121" s="519"/>
      <c r="BF121" s="45"/>
    </row>
    <row r="122" spans="1:58" ht="11.45" customHeight="1" x14ac:dyDescent="0.15">
      <c r="A122" s="537"/>
      <c r="B122" s="538"/>
      <c r="C122" s="431"/>
      <c r="D122" s="431"/>
      <c r="E122" s="431"/>
      <c r="F122" s="431"/>
      <c r="G122" s="431"/>
      <c r="H122" s="431"/>
      <c r="I122" s="431"/>
      <c r="J122" s="511"/>
      <c r="K122" s="512"/>
      <c r="L122" s="512"/>
      <c r="M122" s="512"/>
      <c r="N122" s="512"/>
      <c r="O122" s="512"/>
      <c r="P122" s="512"/>
      <c r="Q122" s="512"/>
      <c r="R122" s="512"/>
      <c r="S122" s="512"/>
      <c r="T122" s="512"/>
      <c r="U122" s="513"/>
      <c r="V122" s="516"/>
      <c r="W122" s="517"/>
      <c r="X122" s="517"/>
      <c r="Y122" s="517"/>
      <c r="Z122" s="517"/>
      <c r="AA122" s="517"/>
      <c r="AB122" s="517"/>
      <c r="AC122" s="517"/>
      <c r="AD122" s="517"/>
      <c r="AE122" s="517"/>
      <c r="AF122" s="517"/>
      <c r="AG122" s="518"/>
      <c r="AH122" s="516"/>
      <c r="AI122" s="517"/>
      <c r="AJ122" s="517"/>
      <c r="AK122" s="517"/>
      <c r="AL122" s="517"/>
      <c r="AM122" s="517"/>
      <c r="AN122" s="517"/>
      <c r="AO122" s="517"/>
      <c r="AP122" s="517"/>
      <c r="AQ122" s="517"/>
      <c r="AR122" s="517"/>
      <c r="AS122" s="518"/>
      <c r="AT122" s="516"/>
      <c r="AU122" s="517"/>
      <c r="AV122" s="517"/>
      <c r="AW122" s="517"/>
      <c r="AX122" s="517"/>
      <c r="AY122" s="517"/>
      <c r="AZ122" s="517"/>
      <c r="BA122" s="517"/>
      <c r="BB122" s="517"/>
      <c r="BC122" s="517"/>
      <c r="BD122" s="517"/>
      <c r="BE122" s="520"/>
      <c r="BF122" s="45"/>
    </row>
    <row r="123" spans="1:58" ht="11.45" customHeight="1" x14ac:dyDescent="0.15">
      <c r="A123" s="537"/>
      <c r="B123" s="538"/>
      <c r="C123" s="460" t="s">
        <v>157</v>
      </c>
      <c r="D123" s="460"/>
      <c r="E123" s="460"/>
      <c r="F123" s="460"/>
      <c r="G123" s="460"/>
      <c r="H123" s="460"/>
      <c r="I123" s="460"/>
      <c r="J123" s="451">
        <f ca="1">IF(ISBLANK(J44)," ",J44)</f>
        <v>0</v>
      </c>
      <c r="K123" s="451"/>
      <c r="L123" s="451"/>
      <c r="M123" s="451"/>
      <c r="N123" s="451"/>
      <c r="O123" s="451"/>
      <c r="P123" s="451"/>
      <c r="Q123" s="451"/>
      <c r="R123" s="451"/>
      <c r="S123" s="451"/>
      <c r="T123" s="451"/>
      <c r="U123" s="451"/>
      <c r="V123" s="451" t="str">
        <f ca="1">IF(ISBLANK(V44)," ",V44)</f>
        <v/>
      </c>
      <c r="W123" s="451"/>
      <c r="X123" s="451"/>
      <c r="Y123" s="451"/>
      <c r="Z123" s="451"/>
      <c r="AA123" s="451"/>
      <c r="AB123" s="451"/>
      <c r="AC123" s="451"/>
      <c r="AD123" s="451"/>
      <c r="AE123" s="451"/>
      <c r="AF123" s="451"/>
      <c r="AG123" s="451"/>
      <c r="AH123" s="451" t="str">
        <f ca="1">IF(ISBLANK(AH44)," ",AH44)</f>
        <v/>
      </c>
      <c r="AI123" s="451"/>
      <c r="AJ123" s="451"/>
      <c r="AK123" s="451"/>
      <c r="AL123" s="451"/>
      <c r="AM123" s="451"/>
      <c r="AN123" s="451"/>
      <c r="AO123" s="451"/>
      <c r="AP123" s="451"/>
      <c r="AQ123" s="451"/>
      <c r="AR123" s="451"/>
      <c r="AS123" s="451"/>
      <c r="AT123" s="451" t="str">
        <f ca="1">IF(ISBLANK(AT44)," ",AT44)</f>
        <v/>
      </c>
      <c r="AU123" s="451"/>
      <c r="AV123" s="451"/>
      <c r="AW123" s="451"/>
      <c r="AX123" s="451"/>
      <c r="AY123" s="451"/>
      <c r="AZ123" s="451"/>
      <c r="BA123" s="451"/>
      <c r="BB123" s="451"/>
      <c r="BC123" s="451"/>
      <c r="BD123" s="451"/>
      <c r="BE123" s="453"/>
      <c r="BF123" s="45"/>
    </row>
    <row r="124" spans="1:58" ht="11.45" customHeight="1" x14ac:dyDescent="0.15">
      <c r="A124" s="537"/>
      <c r="B124" s="538"/>
      <c r="C124" s="460"/>
      <c r="D124" s="460"/>
      <c r="E124" s="460"/>
      <c r="F124" s="460"/>
      <c r="G124" s="460"/>
      <c r="H124" s="460"/>
      <c r="I124" s="460"/>
      <c r="J124" s="451"/>
      <c r="K124" s="451"/>
      <c r="L124" s="451"/>
      <c r="M124" s="451"/>
      <c r="N124" s="451"/>
      <c r="O124" s="451"/>
      <c r="P124" s="451"/>
      <c r="Q124" s="451"/>
      <c r="R124" s="451"/>
      <c r="S124" s="451"/>
      <c r="T124" s="451"/>
      <c r="U124" s="451"/>
      <c r="V124" s="451"/>
      <c r="W124" s="451"/>
      <c r="X124" s="451"/>
      <c r="Y124" s="451"/>
      <c r="Z124" s="451"/>
      <c r="AA124" s="451"/>
      <c r="AB124" s="451"/>
      <c r="AC124" s="451"/>
      <c r="AD124" s="451"/>
      <c r="AE124" s="451"/>
      <c r="AF124" s="451"/>
      <c r="AG124" s="451"/>
      <c r="AH124" s="451"/>
      <c r="AI124" s="451"/>
      <c r="AJ124" s="451"/>
      <c r="AK124" s="451"/>
      <c r="AL124" s="451"/>
      <c r="AM124" s="451"/>
      <c r="AN124" s="451"/>
      <c r="AO124" s="451"/>
      <c r="AP124" s="451"/>
      <c r="AQ124" s="451"/>
      <c r="AR124" s="451"/>
      <c r="AS124" s="451"/>
      <c r="AT124" s="451"/>
      <c r="AU124" s="451"/>
      <c r="AV124" s="451"/>
      <c r="AW124" s="451"/>
      <c r="AX124" s="451"/>
      <c r="AY124" s="451"/>
      <c r="AZ124" s="451"/>
      <c r="BA124" s="451"/>
      <c r="BB124" s="451"/>
      <c r="BC124" s="451"/>
      <c r="BD124" s="451"/>
      <c r="BE124" s="453"/>
      <c r="BF124" s="45"/>
    </row>
    <row r="125" spans="1:58" ht="11.45" customHeight="1" x14ac:dyDescent="0.15">
      <c r="A125" s="537"/>
      <c r="B125" s="538"/>
      <c r="C125" s="460"/>
      <c r="D125" s="460"/>
      <c r="E125" s="460"/>
      <c r="F125" s="460"/>
      <c r="G125" s="460"/>
      <c r="H125" s="460"/>
      <c r="I125" s="460"/>
      <c r="J125" s="451"/>
      <c r="K125" s="451"/>
      <c r="L125" s="451"/>
      <c r="M125" s="451"/>
      <c r="N125" s="451"/>
      <c r="O125" s="451"/>
      <c r="P125" s="451"/>
      <c r="Q125" s="451"/>
      <c r="R125" s="451"/>
      <c r="S125" s="451"/>
      <c r="T125" s="451"/>
      <c r="U125" s="451"/>
      <c r="V125" s="451"/>
      <c r="W125" s="451"/>
      <c r="X125" s="451"/>
      <c r="Y125" s="451"/>
      <c r="Z125" s="451"/>
      <c r="AA125" s="451"/>
      <c r="AB125" s="451"/>
      <c r="AC125" s="451"/>
      <c r="AD125" s="451"/>
      <c r="AE125" s="451"/>
      <c r="AF125" s="451"/>
      <c r="AG125" s="451"/>
      <c r="AH125" s="451"/>
      <c r="AI125" s="451"/>
      <c r="AJ125" s="451"/>
      <c r="AK125" s="451"/>
      <c r="AL125" s="451"/>
      <c r="AM125" s="451"/>
      <c r="AN125" s="451"/>
      <c r="AO125" s="451"/>
      <c r="AP125" s="451"/>
      <c r="AQ125" s="451"/>
      <c r="AR125" s="451"/>
      <c r="AS125" s="451"/>
      <c r="AT125" s="451"/>
      <c r="AU125" s="451"/>
      <c r="AV125" s="451"/>
      <c r="AW125" s="451"/>
      <c r="AX125" s="451"/>
      <c r="AY125" s="451"/>
      <c r="AZ125" s="451"/>
      <c r="BA125" s="451"/>
      <c r="BB125" s="451"/>
      <c r="BC125" s="451"/>
      <c r="BD125" s="451"/>
      <c r="BE125" s="453"/>
      <c r="BF125" s="45"/>
    </row>
    <row r="126" spans="1:58" ht="11.45" customHeight="1" x14ac:dyDescent="0.15">
      <c r="A126" s="537"/>
      <c r="B126" s="538"/>
      <c r="C126" s="431" t="s">
        <v>159</v>
      </c>
      <c r="D126" s="431"/>
      <c r="E126" s="431"/>
      <c r="F126" s="431"/>
      <c r="G126" s="431"/>
      <c r="H126" s="431"/>
      <c r="I126" s="431"/>
      <c r="J126" s="451">
        <f ca="1">IF(ISBLANK(J47)," ",J47)</f>
        <v>0</v>
      </c>
      <c r="K126" s="451"/>
      <c r="L126" s="451"/>
      <c r="M126" s="451"/>
      <c r="N126" s="451"/>
      <c r="O126" s="451"/>
      <c r="P126" s="451"/>
      <c r="Q126" s="451"/>
      <c r="R126" s="451"/>
      <c r="S126" s="451"/>
      <c r="T126" s="451"/>
      <c r="U126" s="451"/>
      <c r="V126" s="451" t="str">
        <f ca="1">IF(ISBLANK(V47)," ",V47)</f>
        <v/>
      </c>
      <c r="W126" s="451"/>
      <c r="X126" s="451"/>
      <c r="Y126" s="451"/>
      <c r="Z126" s="451"/>
      <c r="AA126" s="451"/>
      <c r="AB126" s="451"/>
      <c r="AC126" s="451"/>
      <c r="AD126" s="451"/>
      <c r="AE126" s="451"/>
      <c r="AF126" s="451"/>
      <c r="AG126" s="451"/>
      <c r="AH126" s="451" t="str">
        <f ca="1">IF(ISBLANK(AH47)," ",AH47)</f>
        <v/>
      </c>
      <c r="AI126" s="451"/>
      <c r="AJ126" s="451"/>
      <c r="AK126" s="451"/>
      <c r="AL126" s="451"/>
      <c r="AM126" s="451"/>
      <c r="AN126" s="451"/>
      <c r="AO126" s="451"/>
      <c r="AP126" s="451"/>
      <c r="AQ126" s="451"/>
      <c r="AR126" s="451"/>
      <c r="AS126" s="451"/>
      <c r="AT126" s="451" t="str">
        <f ca="1">IF(ISBLANK(AT47)," ",AT47)</f>
        <v/>
      </c>
      <c r="AU126" s="451"/>
      <c r="AV126" s="451"/>
      <c r="AW126" s="451"/>
      <c r="AX126" s="451"/>
      <c r="AY126" s="451"/>
      <c r="AZ126" s="451"/>
      <c r="BA126" s="451"/>
      <c r="BB126" s="451"/>
      <c r="BC126" s="451"/>
      <c r="BD126" s="451"/>
      <c r="BE126" s="453"/>
      <c r="BF126" s="45"/>
    </row>
    <row r="127" spans="1:58" ht="11.45" customHeight="1" x14ac:dyDescent="0.15">
      <c r="A127" s="537"/>
      <c r="B127" s="538"/>
      <c r="C127" s="431"/>
      <c r="D127" s="431"/>
      <c r="E127" s="431"/>
      <c r="F127" s="431"/>
      <c r="G127" s="431"/>
      <c r="H127" s="431"/>
      <c r="I127" s="431"/>
      <c r="J127" s="451"/>
      <c r="K127" s="451"/>
      <c r="L127" s="451"/>
      <c r="M127" s="451"/>
      <c r="N127" s="451"/>
      <c r="O127" s="451"/>
      <c r="P127" s="451"/>
      <c r="Q127" s="451"/>
      <c r="R127" s="451"/>
      <c r="S127" s="451"/>
      <c r="T127" s="451"/>
      <c r="U127" s="451"/>
      <c r="V127" s="451"/>
      <c r="W127" s="451"/>
      <c r="X127" s="451"/>
      <c r="Y127" s="451"/>
      <c r="Z127" s="451"/>
      <c r="AA127" s="451"/>
      <c r="AB127" s="451"/>
      <c r="AC127" s="451"/>
      <c r="AD127" s="451"/>
      <c r="AE127" s="451"/>
      <c r="AF127" s="451"/>
      <c r="AG127" s="451"/>
      <c r="AH127" s="451"/>
      <c r="AI127" s="451"/>
      <c r="AJ127" s="451"/>
      <c r="AK127" s="451"/>
      <c r="AL127" s="451"/>
      <c r="AM127" s="451"/>
      <c r="AN127" s="451"/>
      <c r="AO127" s="451"/>
      <c r="AP127" s="451"/>
      <c r="AQ127" s="451"/>
      <c r="AR127" s="451"/>
      <c r="AS127" s="451"/>
      <c r="AT127" s="451"/>
      <c r="AU127" s="451"/>
      <c r="AV127" s="451"/>
      <c r="AW127" s="451"/>
      <c r="AX127" s="451"/>
      <c r="AY127" s="451"/>
      <c r="AZ127" s="451"/>
      <c r="BA127" s="451"/>
      <c r="BB127" s="451"/>
      <c r="BC127" s="451"/>
      <c r="BD127" s="451"/>
      <c r="BE127" s="453"/>
      <c r="BF127" s="45"/>
    </row>
    <row r="128" spans="1:58" ht="11.45" customHeight="1" x14ac:dyDescent="0.15">
      <c r="A128" s="537"/>
      <c r="B128" s="538"/>
      <c r="C128" s="431"/>
      <c r="D128" s="431"/>
      <c r="E128" s="431"/>
      <c r="F128" s="431"/>
      <c r="G128" s="431"/>
      <c r="H128" s="431"/>
      <c r="I128" s="431"/>
      <c r="J128" s="451"/>
      <c r="K128" s="451"/>
      <c r="L128" s="451"/>
      <c r="M128" s="451"/>
      <c r="N128" s="451"/>
      <c r="O128" s="451"/>
      <c r="P128" s="451"/>
      <c r="Q128" s="451"/>
      <c r="R128" s="451"/>
      <c r="S128" s="451"/>
      <c r="T128" s="451"/>
      <c r="U128" s="451"/>
      <c r="V128" s="451"/>
      <c r="W128" s="451"/>
      <c r="X128" s="451"/>
      <c r="Y128" s="451"/>
      <c r="Z128" s="451"/>
      <c r="AA128" s="451"/>
      <c r="AB128" s="451"/>
      <c r="AC128" s="451"/>
      <c r="AD128" s="451"/>
      <c r="AE128" s="451"/>
      <c r="AF128" s="451"/>
      <c r="AG128" s="451"/>
      <c r="AH128" s="451"/>
      <c r="AI128" s="451"/>
      <c r="AJ128" s="451"/>
      <c r="AK128" s="451"/>
      <c r="AL128" s="451"/>
      <c r="AM128" s="451"/>
      <c r="AN128" s="451"/>
      <c r="AO128" s="451"/>
      <c r="AP128" s="451"/>
      <c r="AQ128" s="451"/>
      <c r="AR128" s="451"/>
      <c r="AS128" s="451"/>
      <c r="AT128" s="451"/>
      <c r="AU128" s="451"/>
      <c r="AV128" s="451"/>
      <c r="AW128" s="451"/>
      <c r="AX128" s="451"/>
      <c r="AY128" s="451"/>
      <c r="AZ128" s="451"/>
      <c r="BA128" s="451"/>
      <c r="BB128" s="451"/>
      <c r="BC128" s="451"/>
      <c r="BD128" s="451"/>
      <c r="BE128" s="453"/>
      <c r="BF128" s="45"/>
    </row>
    <row r="129" spans="1:58" ht="11.45" customHeight="1" x14ac:dyDescent="0.15">
      <c r="A129" s="537"/>
      <c r="B129" s="538"/>
      <c r="C129" s="431" t="s">
        <v>162</v>
      </c>
      <c r="D129" s="431"/>
      <c r="E129" s="431"/>
      <c r="F129" s="431"/>
      <c r="G129" s="431"/>
      <c r="H129" s="431"/>
      <c r="I129" s="431"/>
      <c r="J129" s="468">
        <f ca="1">IF(ISBLANK(J50)," ",J50)</f>
        <v>0</v>
      </c>
      <c r="K129" s="468"/>
      <c r="L129" s="468"/>
      <c r="M129" s="468"/>
      <c r="N129" s="468"/>
      <c r="O129" s="468"/>
      <c r="P129" s="468"/>
      <c r="Q129" s="468"/>
      <c r="R129" s="468"/>
      <c r="S129" s="468"/>
      <c r="T129" s="468"/>
      <c r="U129" s="468"/>
      <c r="V129" s="468" t="str">
        <f ca="1">IF(ISBLANK(V50)," ",V50)</f>
        <v/>
      </c>
      <c r="W129" s="468"/>
      <c r="X129" s="468"/>
      <c r="Y129" s="468"/>
      <c r="Z129" s="468"/>
      <c r="AA129" s="468"/>
      <c r="AB129" s="468"/>
      <c r="AC129" s="468"/>
      <c r="AD129" s="468"/>
      <c r="AE129" s="468"/>
      <c r="AF129" s="468"/>
      <c r="AG129" s="468"/>
      <c r="AH129" s="468" t="str">
        <f ca="1">IF(ISBLANK(AH50)," ",AH50)</f>
        <v/>
      </c>
      <c r="AI129" s="468"/>
      <c r="AJ129" s="468"/>
      <c r="AK129" s="468"/>
      <c r="AL129" s="468"/>
      <c r="AM129" s="468"/>
      <c r="AN129" s="468"/>
      <c r="AO129" s="468"/>
      <c r="AP129" s="468"/>
      <c r="AQ129" s="468"/>
      <c r="AR129" s="468"/>
      <c r="AS129" s="468"/>
      <c r="AT129" s="468" t="str">
        <f ca="1">IF(ISBLANK(AT50)," ",AT50)</f>
        <v/>
      </c>
      <c r="AU129" s="468"/>
      <c r="AV129" s="468"/>
      <c r="AW129" s="468"/>
      <c r="AX129" s="468"/>
      <c r="AY129" s="468"/>
      <c r="AZ129" s="468"/>
      <c r="BA129" s="468"/>
      <c r="BB129" s="468"/>
      <c r="BC129" s="468"/>
      <c r="BD129" s="468"/>
      <c r="BE129" s="469"/>
      <c r="BF129" s="45"/>
    </row>
    <row r="130" spans="1:58" ht="11.45" customHeight="1" x14ac:dyDescent="0.15">
      <c r="A130" s="537"/>
      <c r="B130" s="538"/>
      <c r="C130" s="431"/>
      <c r="D130" s="431"/>
      <c r="E130" s="431"/>
      <c r="F130" s="431"/>
      <c r="G130" s="431"/>
      <c r="H130" s="431"/>
      <c r="I130" s="431"/>
      <c r="J130" s="468"/>
      <c r="K130" s="468"/>
      <c r="L130" s="468"/>
      <c r="M130" s="468"/>
      <c r="N130" s="468"/>
      <c r="O130" s="468"/>
      <c r="P130" s="468"/>
      <c r="Q130" s="468"/>
      <c r="R130" s="468"/>
      <c r="S130" s="468"/>
      <c r="T130" s="468"/>
      <c r="U130" s="468"/>
      <c r="V130" s="468"/>
      <c r="W130" s="468"/>
      <c r="X130" s="468"/>
      <c r="Y130" s="468"/>
      <c r="Z130" s="468"/>
      <c r="AA130" s="468"/>
      <c r="AB130" s="468"/>
      <c r="AC130" s="468"/>
      <c r="AD130" s="468"/>
      <c r="AE130" s="468"/>
      <c r="AF130" s="468"/>
      <c r="AG130" s="468"/>
      <c r="AH130" s="468"/>
      <c r="AI130" s="468"/>
      <c r="AJ130" s="468"/>
      <c r="AK130" s="468"/>
      <c r="AL130" s="468"/>
      <c r="AM130" s="468"/>
      <c r="AN130" s="468"/>
      <c r="AO130" s="468"/>
      <c r="AP130" s="468"/>
      <c r="AQ130" s="468"/>
      <c r="AR130" s="468"/>
      <c r="AS130" s="468"/>
      <c r="AT130" s="468"/>
      <c r="AU130" s="468"/>
      <c r="AV130" s="468"/>
      <c r="AW130" s="468"/>
      <c r="AX130" s="468"/>
      <c r="AY130" s="468"/>
      <c r="AZ130" s="468"/>
      <c r="BA130" s="468"/>
      <c r="BB130" s="468"/>
      <c r="BC130" s="468"/>
      <c r="BD130" s="468"/>
      <c r="BE130" s="469"/>
      <c r="BF130" s="45"/>
    </row>
    <row r="131" spans="1:58" ht="11.45" customHeight="1" x14ac:dyDescent="0.15">
      <c r="A131" s="537"/>
      <c r="B131" s="538"/>
      <c r="C131" s="431"/>
      <c r="D131" s="431"/>
      <c r="E131" s="431"/>
      <c r="F131" s="431"/>
      <c r="G131" s="431"/>
      <c r="H131" s="431"/>
      <c r="I131" s="431"/>
      <c r="J131" s="468"/>
      <c r="K131" s="468"/>
      <c r="L131" s="468"/>
      <c r="M131" s="468"/>
      <c r="N131" s="468"/>
      <c r="O131" s="468"/>
      <c r="P131" s="468"/>
      <c r="Q131" s="468"/>
      <c r="R131" s="468"/>
      <c r="S131" s="468"/>
      <c r="T131" s="468"/>
      <c r="U131" s="468"/>
      <c r="V131" s="468"/>
      <c r="W131" s="468"/>
      <c r="X131" s="468"/>
      <c r="Y131" s="468"/>
      <c r="Z131" s="468"/>
      <c r="AA131" s="468"/>
      <c r="AB131" s="468"/>
      <c r="AC131" s="468"/>
      <c r="AD131" s="468"/>
      <c r="AE131" s="468"/>
      <c r="AF131" s="468"/>
      <c r="AG131" s="468"/>
      <c r="AH131" s="468"/>
      <c r="AI131" s="468"/>
      <c r="AJ131" s="468"/>
      <c r="AK131" s="468"/>
      <c r="AL131" s="468"/>
      <c r="AM131" s="468"/>
      <c r="AN131" s="468"/>
      <c r="AO131" s="468"/>
      <c r="AP131" s="468"/>
      <c r="AQ131" s="468"/>
      <c r="AR131" s="468"/>
      <c r="AS131" s="468"/>
      <c r="AT131" s="468"/>
      <c r="AU131" s="468"/>
      <c r="AV131" s="468"/>
      <c r="AW131" s="468"/>
      <c r="AX131" s="468"/>
      <c r="AY131" s="468"/>
      <c r="AZ131" s="468"/>
      <c r="BA131" s="468"/>
      <c r="BB131" s="468"/>
      <c r="BC131" s="468"/>
      <c r="BD131" s="468"/>
      <c r="BE131" s="469"/>
      <c r="BF131" s="45"/>
    </row>
    <row r="132" spans="1:58" ht="11.45" customHeight="1" x14ac:dyDescent="0.15">
      <c r="A132" s="537"/>
      <c r="B132" s="538"/>
      <c r="C132" s="431" t="s">
        <v>61</v>
      </c>
      <c r="D132" s="431"/>
      <c r="E132" s="431"/>
      <c r="F132" s="431"/>
      <c r="G132" s="431"/>
      <c r="H132" s="431"/>
      <c r="I132" s="431"/>
      <c r="J132" s="451">
        <f ca="1">IF(ISBLANK(J53)," ",J53)</f>
        <v>0</v>
      </c>
      <c r="K132" s="451"/>
      <c r="L132" s="451"/>
      <c r="M132" s="451"/>
      <c r="N132" s="451"/>
      <c r="O132" s="451"/>
      <c r="P132" s="451"/>
      <c r="Q132" s="451"/>
      <c r="R132" s="451"/>
      <c r="S132" s="451"/>
      <c r="T132" s="451"/>
      <c r="U132" s="451"/>
      <c r="V132" s="451" t="str">
        <f ca="1">IF(ISBLANK(V53)," ",V53)</f>
        <v/>
      </c>
      <c r="W132" s="451"/>
      <c r="X132" s="451"/>
      <c r="Y132" s="451"/>
      <c r="Z132" s="451"/>
      <c r="AA132" s="451"/>
      <c r="AB132" s="451"/>
      <c r="AC132" s="451"/>
      <c r="AD132" s="451"/>
      <c r="AE132" s="451"/>
      <c r="AF132" s="451"/>
      <c r="AG132" s="451"/>
      <c r="AH132" s="451" t="str">
        <f ca="1">IF(ISBLANK(AH53)," ",AH53)</f>
        <v/>
      </c>
      <c r="AI132" s="451"/>
      <c r="AJ132" s="451"/>
      <c r="AK132" s="451"/>
      <c r="AL132" s="451"/>
      <c r="AM132" s="451"/>
      <c r="AN132" s="451"/>
      <c r="AO132" s="451"/>
      <c r="AP132" s="451"/>
      <c r="AQ132" s="451"/>
      <c r="AR132" s="451"/>
      <c r="AS132" s="451"/>
      <c r="AT132" s="451" t="str">
        <f ca="1">IF(ISBLANK(AT53)," ",AT53)</f>
        <v/>
      </c>
      <c r="AU132" s="451"/>
      <c r="AV132" s="451"/>
      <c r="AW132" s="451"/>
      <c r="AX132" s="451"/>
      <c r="AY132" s="451"/>
      <c r="AZ132" s="451"/>
      <c r="BA132" s="451"/>
      <c r="BB132" s="451"/>
      <c r="BC132" s="451"/>
      <c r="BD132" s="451"/>
      <c r="BE132" s="453"/>
      <c r="BF132" s="45"/>
    </row>
    <row r="133" spans="1:58" ht="11.45" customHeight="1" x14ac:dyDescent="0.15">
      <c r="A133" s="537"/>
      <c r="B133" s="538"/>
      <c r="C133" s="431"/>
      <c r="D133" s="431"/>
      <c r="E133" s="431"/>
      <c r="F133" s="431"/>
      <c r="G133" s="431"/>
      <c r="H133" s="431"/>
      <c r="I133" s="431"/>
      <c r="J133" s="451"/>
      <c r="K133" s="451"/>
      <c r="L133" s="451"/>
      <c r="M133" s="451"/>
      <c r="N133" s="451"/>
      <c r="O133" s="451"/>
      <c r="P133" s="451"/>
      <c r="Q133" s="451"/>
      <c r="R133" s="451"/>
      <c r="S133" s="451"/>
      <c r="T133" s="451"/>
      <c r="U133" s="451"/>
      <c r="V133" s="451"/>
      <c r="W133" s="451"/>
      <c r="X133" s="451"/>
      <c r="Y133" s="451"/>
      <c r="Z133" s="451"/>
      <c r="AA133" s="451"/>
      <c r="AB133" s="451"/>
      <c r="AC133" s="451"/>
      <c r="AD133" s="451"/>
      <c r="AE133" s="451"/>
      <c r="AF133" s="451"/>
      <c r="AG133" s="451"/>
      <c r="AH133" s="451"/>
      <c r="AI133" s="451"/>
      <c r="AJ133" s="451"/>
      <c r="AK133" s="451"/>
      <c r="AL133" s="451"/>
      <c r="AM133" s="451"/>
      <c r="AN133" s="451"/>
      <c r="AO133" s="451"/>
      <c r="AP133" s="451"/>
      <c r="AQ133" s="451"/>
      <c r="AR133" s="451"/>
      <c r="AS133" s="451"/>
      <c r="AT133" s="451"/>
      <c r="AU133" s="451"/>
      <c r="AV133" s="451"/>
      <c r="AW133" s="451"/>
      <c r="AX133" s="451"/>
      <c r="AY133" s="451"/>
      <c r="AZ133" s="451"/>
      <c r="BA133" s="451"/>
      <c r="BB133" s="451"/>
      <c r="BC133" s="451"/>
      <c r="BD133" s="451"/>
      <c r="BE133" s="453"/>
      <c r="BF133" s="45"/>
    </row>
    <row r="134" spans="1:58" ht="11.45" customHeight="1" x14ac:dyDescent="0.15">
      <c r="A134" s="537"/>
      <c r="B134" s="538"/>
      <c r="C134" s="431"/>
      <c r="D134" s="431"/>
      <c r="E134" s="431"/>
      <c r="F134" s="431"/>
      <c r="G134" s="431"/>
      <c r="H134" s="431"/>
      <c r="I134" s="431"/>
      <c r="J134" s="451"/>
      <c r="K134" s="451"/>
      <c r="L134" s="451"/>
      <c r="M134" s="451"/>
      <c r="N134" s="451"/>
      <c r="O134" s="451"/>
      <c r="P134" s="451"/>
      <c r="Q134" s="451"/>
      <c r="R134" s="451"/>
      <c r="S134" s="451"/>
      <c r="T134" s="451"/>
      <c r="U134" s="451"/>
      <c r="V134" s="451"/>
      <c r="W134" s="451"/>
      <c r="X134" s="451"/>
      <c r="Y134" s="451"/>
      <c r="Z134" s="451"/>
      <c r="AA134" s="451"/>
      <c r="AB134" s="451"/>
      <c r="AC134" s="451"/>
      <c r="AD134" s="451"/>
      <c r="AE134" s="451"/>
      <c r="AF134" s="451"/>
      <c r="AG134" s="451"/>
      <c r="AH134" s="451"/>
      <c r="AI134" s="451"/>
      <c r="AJ134" s="451"/>
      <c r="AK134" s="451"/>
      <c r="AL134" s="451"/>
      <c r="AM134" s="451"/>
      <c r="AN134" s="451"/>
      <c r="AO134" s="451"/>
      <c r="AP134" s="451"/>
      <c r="AQ134" s="451"/>
      <c r="AR134" s="451"/>
      <c r="AS134" s="451"/>
      <c r="AT134" s="451"/>
      <c r="AU134" s="451"/>
      <c r="AV134" s="451"/>
      <c r="AW134" s="451"/>
      <c r="AX134" s="451"/>
      <c r="AY134" s="451"/>
      <c r="AZ134" s="451"/>
      <c r="BA134" s="451"/>
      <c r="BB134" s="451"/>
      <c r="BC134" s="451"/>
      <c r="BD134" s="451"/>
      <c r="BE134" s="453"/>
      <c r="BF134" s="45"/>
    </row>
    <row r="135" spans="1:58" ht="11.45" customHeight="1" x14ac:dyDescent="0.15">
      <c r="A135" s="537"/>
      <c r="B135" s="538"/>
      <c r="C135" s="431" t="s">
        <v>164</v>
      </c>
      <c r="D135" s="431"/>
      <c r="E135" s="431"/>
      <c r="F135" s="431"/>
      <c r="G135" s="431"/>
      <c r="H135" s="431"/>
      <c r="I135" s="431"/>
      <c r="J135" s="470">
        <f ca="1">IF(ISBLANK(J56)," ",J56)</f>
        <v>0</v>
      </c>
      <c r="K135" s="470"/>
      <c r="L135" s="470"/>
      <c r="M135" s="470"/>
      <c r="N135" s="470"/>
      <c r="O135" s="470"/>
      <c r="P135" s="470"/>
      <c r="Q135" s="470"/>
      <c r="R135" s="470"/>
      <c r="S135" s="470"/>
      <c r="T135" s="470"/>
      <c r="U135" s="470"/>
      <c r="V135" s="470" t="str">
        <f ca="1">IF(ISBLANK(V56)," ",V56)</f>
        <v/>
      </c>
      <c r="W135" s="470"/>
      <c r="X135" s="470"/>
      <c r="Y135" s="470"/>
      <c r="Z135" s="470"/>
      <c r="AA135" s="470"/>
      <c r="AB135" s="470"/>
      <c r="AC135" s="470"/>
      <c r="AD135" s="470"/>
      <c r="AE135" s="470"/>
      <c r="AF135" s="470"/>
      <c r="AG135" s="470"/>
      <c r="AH135" s="470" t="str">
        <f ca="1">IF(ISBLANK(AH56)," ",AH56)</f>
        <v/>
      </c>
      <c r="AI135" s="470"/>
      <c r="AJ135" s="470"/>
      <c r="AK135" s="470"/>
      <c r="AL135" s="470"/>
      <c r="AM135" s="470"/>
      <c r="AN135" s="470"/>
      <c r="AO135" s="470"/>
      <c r="AP135" s="470"/>
      <c r="AQ135" s="470"/>
      <c r="AR135" s="470"/>
      <c r="AS135" s="470"/>
      <c r="AT135" s="470" t="str">
        <f ca="1">IF(ISBLANK(AT56)," ",AT56)</f>
        <v/>
      </c>
      <c r="AU135" s="470"/>
      <c r="AV135" s="470"/>
      <c r="AW135" s="470"/>
      <c r="AX135" s="470"/>
      <c r="AY135" s="470"/>
      <c r="AZ135" s="470"/>
      <c r="BA135" s="470"/>
      <c r="BB135" s="470"/>
      <c r="BC135" s="470"/>
      <c r="BD135" s="470"/>
      <c r="BE135" s="471"/>
      <c r="BF135" s="45"/>
    </row>
    <row r="136" spans="1:58" ht="11.45" customHeight="1" x14ac:dyDescent="0.15">
      <c r="A136" s="537"/>
      <c r="B136" s="538"/>
      <c r="C136" s="431"/>
      <c r="D136" s="431"/>
      <c r="E136" s="431"/>
      <c r="F136" s="431"/>
      <c r="G136" s="431"/>
      <c r="H136" s="431"/>
      <c r="I136" s="431"/>
      <c r="J136" s="470"/>
      <c r="K136" s="470"/>
      <c r="L136" s="470"/>
      <c r="M136" s="470"/>
      <c r="N136" s="470"/>
      <c r="O136" s="470"/>
      <c r="P136" s="470"/>
      <c r="Q136" s="470"/>
      <c r="R136" s="470"/>
      <c r="S136" s="470"/>
      <c r="T136" s="470"/>
      <c r="U136" s="470"/>
      <c r="V136" s="470"/>
      <c r="W136" s="470"/>
      <c r="X136" s="470"/>
      <c r="Y136" s="470"/>
      <c r="Z136" s="470"/>
      <c r="AA136" s="470"/>
      <c r="AB136" s="470"/>
      <c r="AC136" s="470"/>
      <c r="AD136" s="470"/>
      <c r="AE136" s="470"/>
      <c r="AF136" s="470"/>
      <c r="AG136" s="470"/>
      <c r="AH136" s="470"/>
      <c r="AI136" s="470"/>
      <c r="AJ136" s="470"/>
      <c r="AK136" s="470"/>
      <c r="AL136" s="470"/>
      <c r="AM136" s="470"/>
      <c r="AN136" s="470"/>
      <c r="AO136" s="470"/>
      <c r="AP136" s="470"/>
      <c r="AQ136" s="470"/>
      <c r="AR136" s="470"/>
      <c r="AS136" s="470"/>
      <c r="AT136" s="470"/>
      <c r="AU136" s="470"/>
      <c r="AV136" s="470"/>
      <c r="AW136" s="470"/>
      <c r="AX136" s="470"/>
      <c r="AY136" s="470"/>
      <c r="AZ136" s="470"/>
      <c r="BA136" s="470"/>
      <c r="BB136" s="470"/>
      <c r="BC136" s="470"/>
      <c r="BD136" s="470"/>
      <c r="BE136" s="471"/>
      <c r="BF136" s="45"/>
    </row>
    <row r="137" spans="1:58" ht="11.45" customHeight="1" x14ac:dyDescent="0.15">
      <c r="A137" s="537"/>
      <c r="B137" s="538"/>
      <c r="C137" s="431"/>
      <c r="D137" s="431"/>
      <c r="E137" s="431"/>
      <c r="F137" s="431"/>
      <c r="G137" s="431"/>
      <c r="H137" s="431"/>
      <c r="I137" s="431"/>
      <c r="J137" s="470"/>
      <c r="K137" s="470"/>
      <c r="L137" s="470"/>
      <c r="M137" s="470"/>
      <c r="N137" s="470"/>
      <c r="O137" s="470"/>
      <c r="P137" s="470"/>
      <c r="Q137" s="470"/>
      <c r="R137" s="470"/>
      <c r="S137" s="470"/>
      <c r="T137" s="470"/>
      <c r="U137" s="470"/>
      <c r="V137" s="470"/>
      <c r="W137" s="470"/>
      <c r="X137" s="470"/>
      <c r="Y137" s="470"/>
      <c r="Z137" s="470"/>
      <c r="AA137" s="470"/>
      <c r="AB137" s="470"/>
      <c r="AC137" s="470"/>
      <c r="AD137" s="470"/>
      <c r="AE137" s="470"/>
      <c r="AF137" s="470"/>
      <c r="AG137" s="470"/>
      <c r="AH137" s="470"/>
      <c r="AI137" s="470"/>
      <c r="AJ137" s="470"/>
      <c r="AK137" s="470"/>
      <c r="AL137" s="470"/>
      <c r="AM137" s="470"/>
      <c r="AN137" s="470"/>
      <c r="AO137" s="470"/>
      <c r="AP137" s="470"/>
      <c r="AQ137" s="470"/>
      <c r="AR137" s="470"/>
      <c r="AS137" s="470"/>
      <c r="AT137" s="470"/>
      <c r="AU137" s="470"/>
      <c r="AV137" s="470"/>
      <c r="AW137" s="470"/>
      <c r="AX137" s="470"/>
      <c r="AY137" s="470"/>
      <c r="AZ137" s="470"/>
      <c r="BA137" s="470"/>
      <c r="BB137" s="470"/>
      <c r="BC137" s="470"/>
      <c r="BD137" s="470"/>
      <c r="BE137" s="471"/>
      <c r="BF137" s="45"/>
    </row>
    <row r="138" spans="1:58" ht="11.45" customHeight="1" x14ac:dyDescent="0.15">
      <c r="A138" s="537"/>
      <c r="B138" s="538"/>
      <c r="C138" s="431" t="s">
        <v>165</v>
      </c>
      <c r="D138" s="431"/>
      <c r="E138" s="431"/>
      <c r="F138" s="431"/>
      <c r="G138" s="431"/>
      <c r="H138" s="431"/>
      <c r="I138" s="431"/>
      <c r="J138" s="451">
        <f ca="1">IF(ISBLANK(J59)," ",J59)</f>
        <v>0</v>
      </c>
      <c r="K138" s="451"/>
      <c r="L138" s="451"/>
      <c r="M138" s="451"/>
      <c r="N138" s="451"/>
      <c r="O138" s="451"/>
      <c r="P138" s="451"/>
      <c r="Q138" s="451"/>
      <c r="R138" s="451"/>
      <c r="S138" s="451"/>
      <c r="T138" s="451"/>
      <c r="U138" s="451"/>
      <c r="V138" s="451" t="str">
        <f ca="1">IF(ISBLANK(V59)," ",V59)</f>
        <v/>
      </c>
      <c r="W138" s="451"/>
      <c r="X138" s="451"/>
      <c r="Y138" s="451"/>
      <c r="Z138" s="451"/>
      <c r="AA138" s="451"/>
      <c r="AB138" s="451"/>
      <c r="AC138" s="451"/>
      <c r="AD138" s="451"/>
      <c r="AE138" s="451"/>
      <c r="AF138" s="451"/>
      <c r="AG138" s="451"/>
      <c r="AH138" s="451" t="str">
        <f ca="1">IF(ISBLANK(AH59)," ",AH59)</f>
        <v/>
      </c>
      <c r="AI138" s="451"/>
      <c r="AJ138" s="451"/>
      <c r="AK138" s="451"/>
      <c r="AL138" s="451"/>
      <c r="AM138" s="451"/>
      <c r="AN138" s="451"/>
      <c r="AO138" s="451"/>
      <c r="AP138" s="451"/>
      <c r="AQ138" s="451"/>
      <c r="AR138" s="451"/>
      <c r="AS138" s="451"/>
      <c r="AT138" s="451" t="str">
        <f ca="1">IF(ISBLANK(AT59)," ",AT59)</f>
        <v/>
      </c>
      <c r="AU138" s="451"/>
      <c r="AV138" s="451"/>
      <c r="AW138" s="451"/>
      <c r="AX138" s="451"/>
      <c r="AY138" s="451"/>
      <c r="AZ138" s="451"/>
      <c r="BA138" s="451"/>
      <c r="BB138" s="451"/>
      <c r="BC138" s="451"/>
      <c r="BD138" s="451"/>
      <c r="BE138" s="453"/>
      <c r="BF138" s="45"/>
    </row>
    <row r="139" spans="1:58" ht="11.45" customHeight="1" x14ac:dyDescent="0.15">
      <c r="A139" s="537"/>
      <c r="B139" s="538"/>
      <c r="C139" s="431"/>
      <c r="D139" s="431"/>
      <c r="E139" s="431"/>
      <c r="F139" s="431"/>
      <c r="G139" s="431"/>
      <c r="H139" s="431"/>
      <c r="I139" s="431"/>
      <c r="J139" s="451"/>
      <c r="K139" s="451"/>
      <c r="L139" s="451"/>
      <c r="M139" s="451"/>
      <c r="N139" s="451"/>
      <c r="O139" s="451"/>
      <c r="P139" s="451"/>
      <c r="Q139" s="451"/>
      <c r="R139" s="451"/>
      <c r="S139" s="451"/>
      <c r="T139" s="451"/>
      <c r="U139" s="451"/>
      <c r="V139" s="451"/>
      <c r="W139" s="451"/>
      <c r="X139" s="451"/>
      <c r="Y139" s="451"/>
      <c r="Z139" s="451"/>
      <c r="AA139" s="451"/>
      <c r="AB139" s="451"/>
      <c r="AC139" s="451"/>
      <c r="AD139" s="451"/>
      <c r="AE139" s="451"/>
      <c r="AF139" s="451"/>
      <c r="AG139" s="451"/>
      <c r="AH139" s="451"/>
      <c r="AI139" s="451"/>
      <c r="AJ139" s="451"/>
      <c r="AK139" s="451"/>
      <c r="AL139" s="451"/>
      <c r="AM139" s="451"/>
      <c r="AN139" s="451"/>
      <c r="AO139" s="451"/>
      <c r="AP139" s="451"/>
      <c r="AQ139" s="451"/>
      <c r="AR139" s="451"/>
      <c r="AS139" s="451"/>
      <c r="AT139" s="451"/>
      <c r="AU139" s="451"/>
      <c r="AV139" s="451"/>
      <c r="AW139" s="451"/>
      <c r="AX139" s="451"/>
      <c r="AY139" s="451"/>
      <c r="AZ139" s="451"/>
      <c r="BA139" s="451"/>
      <c r="BB139" s="451"/>
      <c r="BC139" s="451"/>
      <c r="BD139" s="451"/>
      <c r="BE139" s="453"/>
      <c r="BF139" s="45"/>
    </row>
    <row r="140" spans="1:58" ht="11.45" customHeight="1" x14ac:dyDescent="0.15">
      <c r="A140" s="537"/>
      <c r="B140" s="538"/>
      <c r="C140" s="431"/>
      <c r="D140" s="431"/>
      <c r="E140" s="431"/>
      <c r="F140" s="431"/>
      <c r="G140" s="431"/>
      <c r="H140" s="431"/>
      <c r="I140" s="431"/>
      <c r="J140" s="451"/>
      <c r="K140" s="451"/>
      <c r="L140" s="451"/>
      <c r="M140" s="451"/>
      <c r="N140" s="451"/>
      <c r="O140" s="451"/>
      <c r="P140" s="451"/>
      <c r="Q140" s="451"/>
      <c r="R140" s="451"/>
      <c r="S140" s="451"/>
      <c r="T140" s="451"/>
      <c r="U140" s="451"/>
      <c r="V140" s="451"/>
      <c r="W140" s="451"/>
      <c r="X140" s="451"/>
      <c r="Y140" s="451"/>
      <c r="Z140" s="451"/>
      <c r="AA140" s="451"/>
      <c r="AB140" s="451"/>
      <c r="AC140" s="451"/>
      <c r="AD140" s="451"/>
      <c r="AE140" s="451"/>
      <c r="AF140" s="451"/>
      <c r="AG140" s="451"/>
      <c r="AH140" s="451"/>
      <c r="AI140" s="451"/>
      <c r="AJ140" s="451"/>
      <c r="AK140" s="451"/>
      <c r="AL140" s="451"/>
      <c r="AM140" s="451"/>
      <c r="AN140" s="451"/>
      <c r="AO140" s="451"/>
      <c r="AP140" s="451"/>
      <c r="AQ140" s="451"/>
      <c r="AR140" s="451"/>
      <c r="AS140" s="451"/>
      <c r="AT140" s="451"/>
      <c r="AU140" s="451"/>
      <c r="AV140" s="451"/>
      <c r="AW140" s="451"/>
      <c r="AX140" s="451"/>
      <c r="AY140" s="451"/>
      <c r="AZ140" s="451"/>
      <c r="BA140" s="451"/>
      <c r="BB140" s="451"/>
      <c r="BC140" s="451"/>
      <c r="BD140" s="451"/>
      <c r="BE140" s="453"/>
      <c r="BF140" s="45"/>
    </row>
    <row r="141" spans="1:58" ht="11.45" customHeight="1" x14ac:dyDescent="0.15">
      <c r="A141" s="472" t="s">
        <v>168</v>
      </c>
      <c r="B141" s="431"/>
      <c r="C141" s="431"/>
      <c r="D141" s="431"/>
      <c r="E141" s="431"/>
      <c r="F141" s="431"/>
      <c r="G141" s="431"/>
      <c r="H141" s="431"/>
      <c r="I141" s="431"/>
      <c r="J141" s="539" t="str">
        <f>IF(ISBLANK(J62)," ",J62)</f>
        <v xml:space="preserve"> </v>
      </c>
      <c r="K141" s="539"/>
      <c r="L141" s="539"/>
      <c r="M141" s="539"/>
      <c r="N141" s="539"/>
      <c r="O141" s="539"/>
      <c r="P141" s="539"/>
      <c r="Q141" s="539"/>
      <c r="R141" s="539"/>
      <c r="S141" s="539"/>
      <c r="T141" s="539"/>
      <c r="U141" s="539"/>
      <c r="V141" s="539" t="str">
        <f>IF(ISBLANK(V62)," ",V62)</f>
        <v xml:space="preserve"> </v>
      </c>
      <c r="W141" s="539"/>
      <c r="X141" s="539"/>
      <c r="Y141" s="539"/>
      <c r="Z141" s="539"/>
      <c r="AA141" s="539"/>
      <c r="AB141" s="539"/>
      <c r="AC141" s="539"/>
      <c r="AD141" s="539"/>
      <c r="AE141" s="539"/>
      <c r="AF141" s="539"/>
      <c r="AG141" s="539"/>
      <c r="AH141" s="539" t="str">
        <f>IF(ISBLANK(AH62)," ",AH62)</f>
        <v xml:space="preserve"> </v>
      </c>
      <c r="AI141" s="539"/>
      <c r="AJ141" s="539"/>
      <c r="AK141" s="539"/>
      <c r="AL141" s="539"/>
      <c r="AM141" s="539"/>
      <c r="AN141" s="539"/>
      <c r="AO141" s="539"/>
      <c r="AP141" s="539"/>
      <c r="AQ141" s="539"/>
      <c r="AR141" s="539"/>
      <c r="AS141" s="539"/>
      <c r="AT141" s="539" t="str">
        <f>IF(ISBLANK(AT62)," ",AT62)</f>
        <v xml:space="preserve"> </v>
      </c>
      <c r="AU141" s="539"/>
      <c r="AV141" s="539"/>
      <c r="AW141" s="539"/>
      <c r="AX141" s="539"/>
      <c r="AY141" s="539"/>
      <c r="AZ141" s="539"/>
      <c r="BA141" s="539"/>
      <c r="BB141" s="539"/>
      <c r="BC141" s="539"/>
      <c r="BD141" s="539"/>
      <c r="BE141" s="540"/>
      <c r="BF141" s="45"/>
    </row>
    <row r="142" spans="1:58" ht="11.45" customHeight="1" x14ac:dyDescent="0.15">
      <c r="A142" s="472"/>
      <c r="B142" s="431"/>
      <c r="C142" s="431"/>
      <c r="D142" s="431"/>
      <c r="E142" s="431"/>
      <c r="F142" s="431"/>
      <c r="G142" s="431"/>
      <c r="H142" s="431"/>
      <c r="I142" s="431"/>
      <c r="J142" s="539"/>
      <c r="K142" s="539"/>
      <c r="L142" s="539"/>
      <c r="M142" s="539"/>
      <c r="N142" s="539"/>
      <c r="O142" s="539"/>
      <c r="P142" s="539"/>
      <c r="Q142" s="539"/>
      <c r="R142" s="539"/>
      <c r="S142" s="539"/>
      <c r="T142" s="539"/>
      <c r="U142" s="539"/>
      <c r="V142" s="539"/>
      <c r="W142" s="539"/>
      <c r="X142" s="539"/>
      <c r="Y142" s="539"/>
      <c r="Z142" s="539"/>
      <c r="AA142" s="539"/>
      <c r="AB142" s="539"/>
      <c r="AC142" s="539"/>
      <c r="AD142" s="539"/>
      <c r="AE142" s="539"/>
      <c r="AF142" s="539"/>
      <c r="AG142" s="539"/>
      <c r="AH142" s="539"/>
      <c r="AI142" s="539"/>
      <c r="AJ142" s="539"/>
      <c r="AK142" s="539"/>
      <c r="AL142" s="539"/>
      <c r="AM142" s="539"/>
      <c r="AN142" s="539"/>
      <c r="AO142" s="539"/>
      <c r="AP142" s="539"/>
      <c r="AQ142" s="539"/>
      <c r="AR142" s="539"/>
      <c r="AS142" s="539"/>
      <c r="AT142" s="539"/>
      <c r="AU142" s="539"/>
      <c r="AV142" s="539"/>
      <c r="AW142" s="539"/>
      <c r="AX142" s="539"/>
      <c r="AY142" s="539"/>
      <c r="AZ142" s="539"/>
      <c r="BA142" s="539"/>
      <c r="BB142" s="539"/>
      <c r="BC142" s="539"/>
      <c r="BD142" s="539"/>
      <c r="BE142" s="540"/>
      <c r="BF142" s="45"/>
    </row>
    <row r="143" spans="1:58" ht="11.45" customHeight="1" x14ac:dyDescent="0.15">
      <c r="A143" s="472"/>
      <c r="B143" s="431"/>
      <c r="C143" s="431"/>
      <c r="D143" s="431"/>
      <c r="E143" s="431"/>
      <c r="F143" s="431"/>
      <c r="G143" s="431"/>
      <c r="H143" s="431"/>
      <c r="I143" s="431"/>
      <c r="J143" s="539"/>
      <c r="K143" s="539"/>
      <c r="L143" s="539"/>
      <c r="M143" s="539"/>
      <c r="N143" s="539"/>
      <c r="O143" s="539"/>
      <c r="P143" s="539"/>
      <c r="Q143" s="539"/>
      <c r="R143" s="539"/>
      <c r="S143" s="539"/>
      <c r="T143" s="539"/>
      <c r="U143" s="539"/>
      <c r="V143" s="539"/>
      <c r="W143" s="539"/>
      <c r="X143" s="539"/>
      <c r="Y143" s="539"/>
      <c r="Z143" s="539"/>
      <c r="AA143" s="539"/>
      <c r="AB143" s="539"/>
      <c r="AC143" s="539"/>
      <c r="AD143" s="539"/>
      <c r="AE143" s="539"/>
      <c r="AF143" s="539"/>
      <c r="AG143" s="539"/>
      <c r="AH143" s="539"/>
      <c r="AI143" s="539"/>
      <c r="AJ143" s="539"/>
      <c r="AK143" s="539"/>
      <c r="AL143" s="539"/>
      <c r="AM143" s="539"/>
      <c r="AN143" s="539"/>
      <c r="AO143" s="539"/>
      <c r="AP143" s="539"/>
      <c r="AQ143" s="539"/>
      <c r="AR143" s="539"/>
      <c r="AS143" s="539"/>
      <c r="AT143" s="539"/>
      <c r="AU143" s="539"/>
      <c r="AV143" s="539"/>
      <c r="AW143" s="539"/>
      <c r="AX143" s="539"/>
      <c r="AY143" s="539"/>
      <c r="AZ143" s="539"/>
      <c r="BA143" s="539"/>
      <c r="BB143" s="539"/>
      <c r="BC143" s="539"/>
      <c r="BD143" s="539"/>
      <c r="BE143" s="540"/>
      <c r="BF143" s="45"/>
    </row>
    <row r="144" spans="1:58" ht="11.45" customHeight="1" x14ac:dyDescent="0.15">
      <c r="A144" s="475" t="s">
        <v>171</v>
      </c>
      <c r="B144" s="476"/>
      <c r="C144" s="476"/>
      <c r="D144" s="476"/>
      <c r="E144" s="476"/>
      <c r="F144" s="476"/>
      <c r="G144" s="476"/>
      <c r="H144" s="476"/>
      <c r="I144" s="476"/>
      <c r="J144" s="525" t="str">
        <f>IF(SUM(J65)=0," ",SUM(J65))</f>
        <v xml:space="preserve"> </v>
      </c>
      <c r="K144" s="526"/>
      <c r="L144" s="526"/>
      <c r="M144" s="526"/>
      <c r="N144" s="526"/>
      <c r="O144" s="526"/>
      <c r="P144" s="526"/>
      <c r="Q144" s="526"/>
      <c r="R144" s="526"/>
      <c r="S144" s="526"/>
      <c r="T144" s="526"/>
      <c r="U144" s="526"/>
      <c r="V144" s="526"/>
      <c r="W144" s="526"/>
      <c r="X144" s="526"/>
      <c r="Y144" s="526"/>
      <c r="Z144" s="526"/>
      <c r="AA144" s="526"/>
      <c r="AB144" s="526"/>
      <c r="AC144" s="526"/>
      <c r="AD144" s="526"/>
      <c r="AE144" s="526"/>
      <c r="AF144" s="526"/>
      <c r="AG144" s="526"/>
      <c r="AH144" s="526"/>
      <c r="AI144" s="526"/>
      <c r="AJ144" s="526"/>
      <c r="AK144" s="526"/>
      <c r="AL144" s="526"/>
      <c r="AM144" s="526"/>
      <c r="AN144" s="526"/>
      <c r="AO144" s="526"/>
      <c r="AP144" s="526"/>
      <c r="AQ144" s="526"/>
      <c r="AR144" s="526"/>
      <c r="AS144" s="526"/>
      <c r="AT144" s="526"/>
      <c r="AU144" s="526"/>
      <c r="AV144" s="526"/>
      <c r="AW144" s="526"/>
      <c r="AX144" s="526"/>
      <c r="AY144" s="526"/>
      <c r="AZ144" s="526"/>
      <c r="BA144" s="526"/>
      <c r="BB144" s="526"/>
      <c r="BC144" s="483"/>
      <c r="BD144" s="484"/>
      <c r="BE144" s="485"/>
      <c r="BF144" s="45"/>
    </row>
    <row r="145" spans="1:58" ht="11.45" customHeight="1" x14ac:dyDescent="0.15">
      <c r="A145" s="475"/>
      <c r="B145" s="476"/>
      <c r="C145" s="476"/>
      <c r="D145" s="476"/>
      <c r="E145" s="476"/>
      <c r="F145" s="476"/>
      <c r="G145" s="476"/>
      <c r="H145" s="476"/>
      <c r="I145" s="476"/>
      <c r="J145" s="525"/>
      <c r="K145" s="526"/>
      <c r="L145" s="526"/>
      <c r="M145" s="526"/>
      <c r="N145" s="526"/>
      <c r="O145" s="526"/>
      <c r="P145" s="526"/>
      <c r="Q145" s="526"/>
      <c r="R145" s="526"/>
      <c r="S145" s="526"/>
      <c r="T145" s="526"/>
      <c r="U145" s="526"/>
      <c r="V145" s="526"/>
      <c r="W145" s="526"/>
      <c r="X145" s="526"/>
      <c r="Y145" s="526"/>
      <c r="Z145" s="526"/>
      <c r="AA145" s="526"/>
      <c r="AB145" s="526"/>
      <c r="AC145" s="526"/>
      <c r="AD145" s="526"/>
      <c r="AE145" s="526"/>
      <c r="AF145" s="526"/>
      <c r="AG145" s="526"/>
      <c r="AH145" s="526"/>
      <c r="AI145" s="526"/>
      <c r="AJ145" s="526"/>
      <c r="AK145" s="526"/>
      <c r="AL145" s="526"/>
      <c r="AM145" s="526"/>
      <c r="AN145" s="526"/>
      <c r="AO145" s="526"/>
      <c r="AP145" s="526"/>
      <c r="AQ145" s="526"/>
      <c r="AR145" s="526"/>
      <c r="AS145" s="526"/>
      <c r="AT145" s="526"/>
      <c r="AU145" s="526"/>
      <c r="AV145" s="526"/>
      <c r="AW145" s="526"/>
      <c r="AX145" s="526"/>
      <c r="AY145" s="526"/>
      <c r="AZ145" s="526"/>
      <c r="BA145" s="526"/>
      <c r="BB145" s="526"/>
      <c r="BC145" s="484"/>
      <c r="BD145" s="484"/>
      <c r="BE145" s="485"/>
      <c r="BF145" s="45"/>
    </row>
    <row r="146" spans="1:58" ht="11.45" customHeight="1" x14ac:dyDescent="0.15">
      <c r="A146" s="477"/>
      <c r="B146" s="478"/>
      <c r="C146" s="478"/>
      <c r="D146" s="478"/>
      <c r="E146" s="478"/>
      <c r="F146" s="478"/>
      <c r="G146" s="478"/>
      <c r="H146" s="478"/>
      <c r="I146" s="478"/>
      <c r="J146" s="527"/>
      <c r="K146" s="528"/>
      <c r="L146" s="528"/>
      <c r="M146" s="528"/>
      <c r="N146" s="528"/>
      <c r="O146" s="528"/>
      <c r="P146" s="528"/>
      <c r="Q146" s="528"/>
      <c r="R146" s="528"/>
      <c r="S146" s="528"/>
      <c r="T146" s="528"/>
      <c r="U146" s="528"/>
      <c r="V146" s="528"/>
      <c r="W146" s="528"/>
      <c r="X146" s="528"/>
      <c r="Y146" s="528"/>
      <c r="Z146" s="528"/>
      <c r="AA146" s="528"/>
      <c r="AB146" s="528"/>
      <c r="AC146" s="528"/>
      <c r="AD146" s="528"/>
      <c r="AE146" s="528"/>
      <c r="AF146" s="528"/>
      <c r="AG146" s="528"/>
      <c r="AH146" s="528"/>
      <c r="AI146" s="528"/>
      <c r="AJ146" s="528"/>
      <c r="AK146" s="528"/>
      <c r="AL146" s="528"/>
      <c r="AM146" s="528"/>
      <c r="AN146" s="528"/>
      <c r="AO146" s="528"/>
      <c r="AP146" s="528"/>
      <c r="AQ146" s="528"/>
      <c r="AR146" s="528"/>
      <c r="AS146" s="528"/>
      <c r="AT146" s="528"/>
      <c r="AU146" s="528"/>
      <c r="AV146" s="528"/>
      <c r="AW146" s="528"/>
      <c r="AX146" s="528"/>
      <c r="AY146" s="528"/>
      <c r="AZ146" s="528"/>
      <c r="BA146" s="528"/>
      <c r="BB146" s="528"/>
      <c r="BC146" s="486"/>
      <c r="BD146" s="486"/>
      <c r="BE146" s="487"/>
      <c r="BF146" s="45"/>
    </row>
    <row r="147" spans="1:58" ht="5.0999999999999996" customHeight="1" x14ac:dyDescent="0.1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2"/>
    </row>
    <row r="148" spans="1:58" ht="12.95" customHeight="1" x14ac:dyDescent="0.15">
      <c r="A148" s="50" t="s">
        <v>173</v>
      </c>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2"/>
    </row>
    <row r="149" spans="1:58" ht="9.9499999999999993" customHeight="1" x14ac:dyDescent="0.15">
      <c r="A149" s="51" t="s">
        <v>175</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row>
    <row r="150" spans="1:58" ht="9.9499999999999993" customHeight="1" x14ac:dyDescent="0.15">
      <c r="A150" s="51" t="s">
        <v>42</v>
      </c>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row>
    <row r="151" spans="1:58" ht="9.9499999999999993" customHeight="1" x14ac:dyDescent="0.15">
      <c r="A151" s="51" t="s">
        <v>176</v>
      </c>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row>
    <row r="152" spans="1:58" ht="9.9499999999999993" customHeight="1" x14ac:dyDescent="0.15">
      <c r="A152" s="51" t="s">
        <v>177</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row>
    <row r="153" spans="1:58" ht="9.9499999999999993" customHeight="1" x14ac:dyDescent="0.15">
      <c r="A153" s="51" t="s">
        <v>180</v>
      </c>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row>
    <row r="154" spans="1:58" ht="9.9499999999999993" customHeight="1" x14ac:dyDescent="0.15">
      <c r="A154" s="51" t="s">
        <v>181</v>
      </c>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row>
    <row r="155" spans="1:58" ht="9.9499999999999993" customHeight="1" x14ac:dyDescent="0.15">
      <c r="A155" s="51" t="s">
        <v>183</v>
      </c>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row>
    <row r="156" spans="1:58" ht="9.9499999999999993" customHeight="1" x14ac:dyDescent="0.15">
      <c r="A156" s="51" t="s">
        <v>185</v>
      </c>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row>
    <row r="157" spans="1:58" ht="9.9499999999999993" customHeight="1" x14ac:dyDescent="0.15">
      <c r="A157" s="51" t="s">
        <v>186</v>
      </c>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row>
    <row r="158" spans="1:58" ht="8.1" customHeight="1" x14ac:dyDescent="0.15">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row>
  </sheetData>
  <mergeCells count="178">
    <mergeCell ref="A144:I146"/>
    <mergeCell ref="J144:BB146"/>
    <mergeCell ref="BC144:BE146"/>
    <mergeCell ref="V19:W25"/>
    <mergeCell ref="A38:B61"/>
    <mergeCell ref="V98:W104"/>
    <mergeCell ref="A117:B140"/>
    <mergeCell ref="C138:I140"/>
    <mergeCell ref="J138:U140"/>
    <mergeCell ref="V138:AG140"/>
    <mergeCell ref="AH138:AS140"/>
    <mergeCell ref="AT138:BE140"/>
    <mergeCell ref="A141:I143"/>
    <mergeCell ref="J141:U143"/>
    <mergeCell ref="V141:AG143"/>
    <mergeCell ref="AH141:AS143"/>
    <mergeCell ref="AT141:BE143"/>
    <mergeCell ref="C132:I134"/>
    <mergeCell ref="J132:U134"/>
    <mergeCell ref="V132:AG134"/>
    <mergeCell ref="AH132:AS134"/>
    <mergeCell ref="AT132:BE134"/>
    <mergeCell ref="C135:I137"/>
    <mergeCell ref="J135:U137"/>
    <mergeCell ref="V135:AG137"/>
    <mergeCell ref="AH135:AS137"/>
    <mergeCell ref="AT135:BE137"/>
    <mergeCell ref="C126:I128"/>
    <mergeCell ref="J126:U128"/>
    <mergeCell ref="V126:AG128"/>
    <mergeCell ref="AH126:AS128"/>
    <mergeCell ref="AT126:BE128"/>
    <mergeCell ref="C129:I131"/>
    <mergeCell ref="J129:U131"/>
    <mergeCell ref="V129:AG131"/>
    <mergeCell ref="AH129:AS131"/>
    <mergeCell ref="AT129:BE131"/>
    <mergeCell ref="C120:I122"/>
    <mergeCell ref="J121:U122"/>
    <mergeCell ref="V121:AG122"/>
    <mergeCell ref="AH121:AS122"/>
    <mergeCell ref="AT121:BE122"/>
    <mergeCell ref="C123:I125"/>
    <mergeCell ref="J123:U125"/>
    <mergeCell ref="V123:AG125"/>
    <mergeCell ref="AH123:AS125"/>
    <mergeCell ref="AT123:BE125"/>
    <mergeCell ref="J120:U120"/>
    <mergeCell ref="V120:AG120"/>
    <mergeCell ref="AH120:AS120"/>
    <mergeCell ref="AT120:BE120"/>
    <mergeCell ref="B108:T110"/>
    <mergeCell ref="V108:BE110"/>
    <mergeCell ref="B111:T113"/>
    <mergeCell ref="V111:BE113"/>
    <mergeCell ref="B114:T116"/>
    <mergeCell ref="V114:BE115"/>
    <mergeCell ref="C117:I119"/>
    <mergeCell ref="J117:U119"/>
    <mergeCell ref="V117:AG119"/>
    <mergeCell ref="AH117:AS119"/>
    <mergeCell ref="AT117:BE119"/>
    <mergeCell ref="AG116:AI116"/>
    <mergeCell ref="AJ116:AN116"/>
    <mergeCell ref="AO116:BC116"/>
    <mergeCell ref="BD116:BE116"/>
    <mergeCell ref="AV101:AZ102"/>
    <mergeCell ref="BA101:BD102"/>
    <mergeCell ref="B102:E103"/>
    <mergeCell ref="F102:Q103"/>
    <mergeCell ref="S102:T103"/>
    <mergeCell ref="AV103:AW104"/>
    <mergeCell ref="AX103:BC104"/>
    <mergeCell ref="BD103:BE104"/>
    <mergeCell ref="B105:T107"/>
    <mergeCell ref="V105:BE107"/>
    <mergeCell ref="A65:I67"/>
    <mergeCell ref="J65:BB67"/>
    <mergeCell ref="BC65:BE67"/>
    <mergeCell ref="P92:AV94"/>
    <mergeCell ref="AW92:BC94"/>
    <mergeCell ref="D98:F99"/>
    <mergeCell ref="G98:H99"/>
    <mergeCell ref="I98:J99"/>
    <mergeCell ref="K98:L99"/>
    <mergeCell ref="M98:N99"/>
    <mergeCell ref="O98:P99"/>
    <mergeCell ref="Q98:R99"/>
    <mergeCell ref="X98:AC99"/>
    <mergeCell ref="AD98:AI99"/>
    <mergeCell ref="AJ98:AO99"/>
    <mergeCell ref="AP98:AU99"/>
    <mergeCell ref="AV98:BE99"/>
    <mergeCell ref="AT84:AY84"/>
    <mergeCell ref="AZ84:BE84"/>
    <mergeCell ref="C59:I61"/>
    <mergeCell ref="J59:U61"/>
    <mergeCell ref="V59:AG61"/>
    <mergeCell ref="AH59:AS61"/>
    <mergeCell ref="AT59:BE61"/>
    <mergeCell ref="A62:I64"/>
    <mergeCell ref="J62:U64"/>
    <mergeCell ref="V62:AG64"/>
    <mergeCell ref="AH62:AS64"/>
    <mergeCell ref="AT62:BE64"/>
    <mergeCell ref="C53:I55"/>
    <mergeCell ref="J53:U55"/>
    <mergeCell ref="V53:AG55"/>
    <mergeCell ref="AH53:AS55"/>
    <mergeCell ref="AT53:BE55"/>
    <mergeCell ref="C56:I58"/>
    <mergeCell ref="J56:U58"/>
    <mergeCell ref="V56:AG58"/>
    <mergeCell ref="AH56:AS58"/>
    <mergeCell ref="AT56:BE58"/>
    <mergeCell ref="C47:I49"/>
    <mergeCell ref="J47:U49"/>
    <mergeCell ref="V47:AG49"/>
    <mergeCell ref="AH47:AS49"/>
    <mergeCell ref="AT47:BE49"/>
    <mergeCell ref="C50:I52"/>
    <mergeCell ref="J50:U52"/>
    <mergeCell ref="V50:AG52"/>
    <mergeCell ref="AH50:AS52"/>
    <mergeCell ref="AT50:BE52"/>
    <mergeCell ref="C44:I46"/>
    <mergeCell ref="J44:U46"/>
    <mergeCell ref="V44:AG46"/>
    <mergeCell ref="AH44:AS46"/>
    <mergeCell ref="AT44:BE46"/>
    <mergeCell ref="J41:U41"/>
    <mergeCell ref="V41:AG41"/>
    <mergeCell ref="AH41:AS41"/>
    <mergeCell ref="AT41:BE41"/>
    <mergeCell ref="B26:T28"/>
    <mergeCell ref="V26:BE28"/>
    <mergeCell ref="B29:T31"/>
    <mergeCell ref="V29:BE31"/>
    <mergeCell ref="C41:I43"/>
    <mergeCell ref="J42:U43"/>
    <mergeCell ref="V42:AG43"/>
    <mergeCell ref="AH42:AS43"/>
    <mergeCell ref="AT42:BE43"/>
    <mergeCell ref="B35:T37"/>
    <mergeCell ref="V35:BE36"/>
    <mergeCell ref="C38:I40"/>
    <mergeCell ref="J38:U40"/>
    <mergeCell ref="V38:AG40"/>
    <mergeCell ref="AH38:AS40"/>
    <mergeCell ref="AT38:BE40"/>
    <mergeCell ref="AG37:AI37"/>
    <mergeCell ref="AJ37:AN37"/>
    <mergeCell ref="AO37:BC37"/>
    <mergeCell ref="BD37:BE37"/>
    <mergeCell ref="P13:AV15"/>
    <mergeCell ref="AW13:BC15"/>
    <mergeCell ref="AJ19:AO20"/>
    <mergeCell ref="AP19:AU20"/>
    <mergeCell ref="AV19:BE20"/>
    <mergeCell ref="AV22:AZ23"/>
    <mergeCell ref="BA22:BD23"/>
    <mergeCell ref="B32:T34"/>
    <mergeCell ref="V32:BE34"/>
    <mergeCell ref="D19:F20"/>
    <mergeCell ref="G19:H20"/>
    <mergeCell ref="I19:J20"/>
    <mergeCell ref="K19:L20"/>
    <mergeCell ref="M19:N20"/>
    <mergeCell ref="O19:P20"/>
    <mergeCell ref="Q19:R20"/>
    <mergeCell ref="X19:AC20"/>
    <mergeCell ref="AD19:AI20"/>
    <mergeCell ref="B23:E24"/>
    <mergeCell ref="F23:Q24"/>
    <mergeCell ref="S23:T24"/>
    <mergeCell ref="AV24:AW25"/>
    <mergeCell ref="AX24:BC25"/>
    <mergeCell ref="BD24:BE25"/>
  </mergeCells>
  <phoneticPr fontId="3"/>
  <dataValidations count="1">
    <dataValidation type="list" allowBlank="1" showInputMessage="1" showErrorMessage="1" sqref="V41 J41 AT41 AH41">
      <formula1>番号</formula1>
    </dataValidation>
  </dataValidations>
  <pageMargins left="0.70866141732283472" right="0" top="0.39370078740157483" bottom="0.19685039370078741" header="0.51181102362204722" footer="0.51181102362204722"/>
  <pageSetup paperSize="9" scale="98" orientation="portrait" blackAndWhite="1" r:id="rId1"/>
  <headerFooter alignWithMargins="0"/>
  <rowBreaks count="1" manualBreakCount="1">
    <brk id="79" max="5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540"/>
  <sheetViews>
    <sheetView view="pageBreakPreview" topLeftCell="A25" zoomScaleSheetLayoutView="100" workbookViewId="0">
      <selection activeCell="A7" sqref="A7:A16"/>
    </sheetView>
  </sheetViews>
  <sheetFormatPr defaultColWidth="10.625" defaultRowHeight="15" customHeight="1" x14ac:dyDescent="0.15"/>
  <cols>
    <col min="1" max="1" width="6.625" style="2" customWidth="1"/>
    <col min="2" max="2" width="5.625" style="2" customWidth="1"/>
    <col min="3" max="3" width="1.875" style="2" customWidth="1"/>
    <col min="4" max="4" width="9.625" style="2" customWidth="1"/>
    <col min="5" max="5" width="1.625" style="2" customWidth="1"/>
    <col min="6" max="6" width="9.625" style="2" customWidth="1"/>
    <col min="7" max="7" width="4.625" style="2" customWidth="1"/>
    <col min="8" max="8" width="9.625" style="2" customWidth="1"/>
    <col min="9" max="9" width="5.625" style="2" customWidth="1"/>
    <col min="10" max="10" width="1.875" style="2" customWidth="1"/>
    <col min="11" max="11" width="9.625" style="2" customWidth="1"/>
    <col min="12" max="12" width="1.625" style="2" customWidth="1"/>
    <col min="13" max="13" width="9.625" style="2" customWidth="1"/>
    <col min="14" max="14" width="4.625" style="2" customWidth="1"/>
    <col min="15" max="15" width="9.625" style="2" customWidth="1"/>
    <col min="16" max="16" width="11.125" style="2" customWidth="1"/>
    <col min="17" max="17" width="5.625" style="2" customWidth="1"/>
    <col min="18" max="18" width="1.875" style="2" customWidth="1"/>
    <col min="19" max="19" width="9.625" style="2" customWidth="1"/>
    <col min="20" max="20" width="1.625" style="2" customWidth="1"/>
    <col min="21" max="21" width="9.625" style="2" customWidth="1"/>
    <col min="22" max="22" width="4.625" style="2" customWidth="1"/>
    <col min="23" max="23" width="9.625" style="2" customWidth="1"/>
    <col min="24" max="24" width="0.875" style="2" customWidth="1"/>
    <col min="25" max="16384" width="10.625" style="2"/>
  </cols>
  <sheetData>
    <row r="1" spans="1:24" ht="12" customHeight="1" x14ac:dyDescent="0.15">
      <c r="A1" s="253"/>
      <c r="B1" s="253"/>
      <c r="C1" s="253"/>
      <c r="D1" s="253"/>
      <c r="E1" s="253"/>
      <c r="F1" s="253"/>
      <c r="G1" s="253"/>
      <c r="H1" s="2095" t="s">
        <v>29</v>
      </c>
      <c r="I1" s="2095"/>
      <c r="J1" s="2095"/>
      <c r="K1" s="2095"/>
      <c r="L1" s="2095"/>
      <c r="M1" s="2095"/>
      <c r="N1" s="2095"/>
      <c r="O1" s="2095"/>
      <c r="P1" s="2095"/>
      <c r="Q1" s="2095"/>
      <c r="R1" s="253"/>
      <c r="S1" s="253"/>
      <c r="T1" s="253"/>
      <c r="U1" s="253"/>
      <c r="V1" s="253"/>
      <c r="W1" s="253"/>
      <c r="X1" s="253"/>
    </row>
    <row r="2" spans="1:24" ht="12" customHeight="1" x14ac:dyDescent="0.15">
      <c r="A2" s="253"/>
      <c r="B2" s="253"/>
      <c r="C2" s="253"/>
      <c r="D2" s="253"/>
      <c r="E2" s="253"/>
      <c r="F2" s="253"/>
      <c r="G2" s="253"/>
      <c r="H2" s="2095"/>
      <c r="I2" s="2095"/>
      <c r="J2" s="2095"/>
      <c r="K2" s="2095"/>
      <c r="L2" s="2095"/>
      <c r="M2" s="2095"/>
      <c r="N2" s="2095"/>
      <c r="O2" s="2095"/>
      <c r="P2" s="2095"/>
      <c r="Q2" s="2095"/>
      <c r="R2" s="253"/>
      <c r="S2" s="253"/>
      <c r="T2" s="253"/>
      <c r="U2" s="253"/>
      <c r="V2" s="253"/>
      <c r="W2" s="253"/>
      <c r="X2" s="253"/>
    </row>
    <row r="3" spans="1:24" ht="17.100000000000001" customHeight="1" x14ac:dyDescent="0.15">
      <c r="A3" s="1704" t="s">
        <v>564</v>
      </c>
      <c r="B3" s="1704"/>
      <c r="C3" s="1704"/>
      <c r="D3" s="2078">
        <f>基本情報!E7</f>
        <v>0</v>
      </c>
      <c r="E3" s="2078"/>
      <c r="F3" s="2078"/>
      <c r="G3" s="2078"/>
      <c r="H3" s="2078"/>
      <c r="I3" s="253"/>
      <c r="J3" s="253"/>
      <c r="K3" s="253"/>
      <c r="L3" s="253"/>
      <c r="M3" s="253"/>
      <c r="N3" s="253"/>
      <c r="O3" s="253"/>
      <c r="P3" s="253"/>
      <c r="Q3" s="253"/>
      <c r="R3" s="253"/>
      <c r="S3" s="253"/>
      <c r="T3" s="253"/>
      <c r="U3" s="253"/>
      <c r="V3" s="253"/>
      <c r="W3" s="253"/>
      <c r="X3" s="253"/>
    </row>
    <row r="4" spans="1:24" ht="12" customHeight="1" x14ac:dyDescent="0.15">
      <c r="A4" s="261" t="s">
        <v>565</v>
      </c>
      <c r="B4" s="2079" t="s">
        <v>566</v>
      </c>
      <c r="C4" s="2080"/>
      <c r="D4" s="2080"/>
      <c r="E4" s="2080"/>
      <c r="F4" s="2080"/>
      <c r="G4" s="2080"/>
      <c r="H4" s="2081"/>
      <c r="I4" s="2082" t="s">
        <v>567</v>
      </c>
      <c r="J4" s="2082"/>
      <c r="K4" s="2082"/>
      <c r="L4" s="2082"/>
      <c r="M4" s="2082"/>
      <c r="N4" s="2082"/>
      <c r="O4" s="2082"/>
      <c r="P4" s="2082"/>
      <c r="Q4" s="2082" t="s">
        <v>568</v>
      </c>
      <c r="R4" s="2082"/>
      <c r="S4" s="2082"/>
      <c r="T4" s="2082"/>
      <c r="U4" s="2082"/>
      <c r="V4" s="2082"/>
      <c r="W4" s="2082"/>
      <c r="X4" s="253"/>
    </row>
    <row r="5" spans="1:24" ht="12" customHeight="1" x14ac:dyDescent="0.15">
      <c r="A5" s="262"/>
      <c r="B5" s="2083" t="s">
        <v>241</v>
      </c>
      <c r="C5" s="2084"/>
      <c r="D5" s="2084"/>
      <c r="E5" s="2084"/>
      <c r="F5" s="2084"/>
      <c r="G5" s="2084" t="s">
        <v>80</v>
      </c>
      <c r="H5" s="2085"/>
      <c r="I5" s="2083" t="s">
        <v>241</v>
      </c>
      <c r="J5" s="2084"/>
      <c r="K5" s="2084"/>
      <c r="L5" s="2084"/>
      <c r="M5" s="2084"/>
      <c r="N5" s="2084" t="s">
        <v>80</v>
      </c>
      <c r="O5" s="2086"/>
      <c r="P5" s="2093" t="s">
        <v>326</v>
      </c>
      <c r="Q5" s="2083" t="s">
        <v>241</v>
      </c>
      <c r="R5" s="2084"/>
      <c r="S5" s="2084"/>
      <c r="T5" s="2084"/>
      <c r="U5" s="2084"/>
      <c r="V5" s="2084" t="s">
        <v>80</v>
      </c>
      <c r="W5" s="2085"/>
      <c r="X5" s="253"/>
    </row>
    <row r="6" spans="1:24" ht="12" customHeight="1" x14ac:dyDescent="0.15">
      <c r="A6" s="263" t="s">
        <v>48</v>
      </c>
      <c r="B6" s="2090" t="s">
        <v>569</v>
      </c>
      <c r="C6" s="2091"/>
      <c r="D6" s="2091" t="s">
        <v>570</v>
      </c>
      <c r="E6" s="2091"/>
      <c r="F6" s="2091"/>
      <c r="G6" s="267" t="s">
        <v>571</v>
      </c>
      <c r="H6" s="284" t="s">
        <v>572</v>
      </c>
      <c r="I6" s="2090" t="s">
        <v>569</v>
      </c>
      <c r="J6" s="2091"/>
      <c r="K6" s="2091" t="s">
        <v>570</v>
      </c>
      <c r="L6" s="2091"/>
      <c r="M6" s="2091"/>
      <c r="N6" s="267" t="s">
        <v>571</v>
      </c>
      <c r="O6" s="288" t="s">
        <v>572</v>
      </c>
      <c r="P6" s="2094"/>
      <c r="Q6" s="2090" t="s">
        <v>569</v>
      </c>
      <c r="R6" s="2091"/>
      <c r="S6" s="2091" t="s">
        <v>570</v>
      </c>
      <c r="T6" s="2091"/>
      <c r="U6" s="2091"/>
      <c r="V6" s="267" t="s">
        <v>571</v>
      </c>
      <c r="W6" s="284" t="s">
        <v>572</v>
      </c>
      <c r="X6" s="253"/>
    </row>
    <row r="7" spans="1:24" ht="17.100000000000001" customHeight="1" x14ac:dyDescent="0.15">
      <c r="A7" s="2096"/>
      <c r="B7" s="264"/>
      <c r="C7" s="268" t="s">
        <v>532</v>
      </c>
      <c r="D7" s="271"/>
      <c r="E7" s="274" t="s">
        <v>386</v>
      </c>
      <c r="F7" s="277"/>
      <c r="G7" s="280"/>
      <c r="H7" s="285" t="str">
        <f t="shared" ref="H7:H15" si="0">IF(AND(ISBLANK(B7),ISBLANK(G7))," ",IF(B7*G7=0," ",B7*G7))</f>
        <v xml:space="preserve"> </v>
      </c>
      <c r="I7" s="264"/>
      <c r="J7" s="268" t="s">
        <v>532</v>
      </c>
      <c r="K7" s="271"/>
      <c r="L7" s="274" t="s">
        <v>386</v>
      </c>
      <c r="M7" s="277"/>
      <c r="N7" s="280"/>
      <c r="O7" s="289" t="str">
        <f t="shared" ref="O7:O15" si="1">IF(AND(ISBLANK(I7),ISBLANK(N7))," ",IF(I7*N7=0," ",I7*N7))</f>
        <v xml:space="preserve"> </v>
      </c>
      <c r="P7" s="2097"/>
      <c r="Q7" s="264"/>
      <c r="R7" s="268" t="s">
        <v>532</v>
      </c>
      <c r="S7" s="271"/>
      <c r="T7" s="274" t="s">
        <v>386</v>
      </c>
      <c r="U7" s="277"/>
      <c r="V7" s="280"/>
      <c r="W7" s="285" t="str">
        <f t="shared" ref="W7:W15" si="2">IF(AND(ISBLANK(Q7),ISBLANK(V7))," ",IF(Q7*V7=0," ",Q7*V7))</f>
        <v xml:space="preserve"> </v>
      </c>
      <c r="X7" s="253"/>
    </row>
    <row r="8" spans="1:24" ht="17.100000000000001" customHeight="1" x14ac:dyDescent="0.15">
      <c r="A8" s="2096"/>
      <c r="B8" s="265"/>
      <c r="C8" s="269" t="s">
        <v>532</v>
      </c>
      <c r="D8" s="272"/>
      <c r="E8" s="275" t="s">
        <v>386</v>
      </c>
      <c r="F8" s="278"/>
      <c r="G8" s="281"/>
      <c r="H8" s="286" t="str">
        <f t="shared" si="0"/>
        <v xml:space="preserve"> </v>
      </c>
      <c r="I8" s="265"/>
      <c r="J8" s="269" t="s">
        <v>532</v>
      </c>
      <c r="K8" s="272"/>
      <c r="L8" s="275" t="s">
        <v>386</v>
      </c>
      <c r="M8" s="278"/>
      <c r="N8" s="281"/>
      <c r="O8" s="290" t="str">
        <f t="shared" si="1"/>
        <v xml:space="preserve"> </v>
      </c>
      <c r="P8" s="2098"/>
      <c r="Q8" s="265"/>
      <c r="R8" s="269" t="s">
        <v>532</v>
      </c>
      <c r="S8" s="272"/>
      <c r="T8" s="275" t="s">
        <v>386</v>
      </c>
      <c r="U8" s="278"/>
      <c r="V8" s="281"/>
      <c r="W8" s="286" t="str">
        <f t="shared" si="2"/>
        <v xml:space="preserve"> </v>
      </c>
      <c r="X8" s="253"/>
    </row>
    <row r="9" spans="1:24" ht="17.100000000000001" customHeight="1" x14ac:dyDescent="0.15">
      <c r="A9" s="2096"/>
      <c r="B9" s="265"/>
      <c r="C9" s="269" t="s">
        <v>532</v>
      </c>
      <c r="D9" s="272"/>
      <c r="E9" s="275" t="s">
        <v>386</v>
      </c>
      <c r="F9" s="278"/>
      <c r="G9" s="281"/>
      <c r="H9" s="286" t="str">
        <f t="shared" si="0"/>
        <v xml:space="preserve"> </v>
      </c>
      <c r="I9" s="265"/>
      <c r="J9" s="269" t="s">
        <v>532</v>
      </c>
      <c r="K9" s="272"/>
      <c r="L9" s="275" t="s">
        <v>386</v>
      </c>
      <c r="M9" s="278"/>
      <c r="N9" s="281"/>
      <c r="O9" s="290" t="str">
        <f t="shared" si="1"/>
        <v xml:space="preserve"> </v>
      </c>
      <c r="P9" s="2098"/>
      <c r="Q9" s="265"/>
      <c r="R9" s="269" t="s">
        <v>532</v>
      </c>
      <c r="S9" s="272"/>
      <c r="T9" s="275" t="s">
        <v>386</v>
      </c>
      <c r="U9" s="278"/>
      <c r="V9" s="281"/>
      <c r="W9" s="286" t="str">
        <f t="shared" si="2"/>
        <v xml:space="preserve"> </v>
      </c>
      <c r="X9" s="253"/>
    </row>
    <row r="10" spans="1:24" ht="17.100000000000001" customHeight="1" x14ac:dyDescent="0.15">
      <c r="A10" s="2096"/>
      <c r="B10" s="265"/>
      <c r="C10" s="269" t="s">
        <v>532</v>
      </c>
      <c r="D10" s="272"/>
      <c r="E10" s="275" t="s">
        <v>386</v>
      </c>
      <c r="F10" s="278"/>
      <c r="G10" s="281"/>
      <c r="H10" s="286" t="str">
        <f t="shared" si="0"/>
        <v xml:space="preserve"> </v>
      </c>
      <c r="I10" s="265"/>
      <c r="J10" s="269" t="s">
        <v>532</v>
      </c>
      <c r="K10" s="272"/>
      <c r="L10" s="275" t="s">
        <v>386</v>
      </c>
      <c r="M10" s="278"/>
      <c r="N10" s="281"/>
      <c r="O10" s="290" t="str">
        <f t="shared" si="1"/>
        <v xml:space="preserve"> </v>
      </c>
      <c r="P10" s="2098"/>
      <c r="Q10" s="265"/>
      <c r="R10" s="269" t="s">
        <v>532</v>
      </c>
      <c r="S10" s="272"/>
      <c r="T10" s="275" t="s">
        <v>386</v>
      </c>
      <c r="U10" s="278"/>
      <c r="V10" s="281"/>
      <c r="W10" s="286" t="str">
        <f t="shared" si="2"/>
        <v xml:space="preserve"> </v>
      </c>
      <c r="X10" s="253"/>
    </row>
    <row r="11" spans="1:24" ht="17.100000000000001" customHeight="1" x14ac:dyDescent="0.15">
      <c r="A11" s="2096"/>
      <c r="B11" s="265"/>
      <c r="C11" s="269" t="s">
        <v>532</v>
      </c>
      <c r="D11" s="272"/>
      <c r="E11" s="275" t="s">
        <v>386</v>
      </c>
      <c r="F11" s="278"/>
      <c r="G11" s="281"/>
      <c r="H11" s="286" t="str">
        <f t="shared" si="0"/>
        <v xml:space="preserve"> </v>
      </c>
      <c r="I11" s="265"/>
      <c r="J11" s="269" t="s">
        <v>532</v>
      </c>
      <c r="K11" s="272"/>
      <c r="L11" s="275" t="s">
        <v>386</v>
      </c>
      <c r="M11" s="278"/>
      <c r="N11" s="281"/>
      <c r="O11" s="290" t="str">
        <f t="shared" si="1"/>
        <v xml:space="preserve"> </v>
      </c>
      <c r="P11" s="2098"/>
      <c r="Q11" s="265"/>
      <c r="R11" s="269" t="s">
        <v>532</v>
      </c>
      <c r="S11" s="272"/>
      <c r="T11" s="275" t="s">
        <v>386</v>
      </c>
      <c r="U11" s="278"/>
      <c r="V11" s="281"/>
      <c r="W11" s="286" t="str">
        <f t="shared" si="2"/>
        <v xml:space="preserve"> </v>
      </c>
      <c r="X11" s="253"/>
    </row>
    <row r="12" spans="1:24" ht="17.100000000000001" customHeight="1" x14ac:dyDescent="0.15">
      <c r="A12" s="2096"/>
      <c r="B12" s="265"/>
      <c r="C12" s="269" t="s">
        <v>532</v>
      </c>
      <c r="D12" s="272"/>
      <c r="E12" s="275" t="s">
        <v>386</v>
      </c>
      <c r="F12" s="278"/>
      <c r="G12" s="281"/>
      <c r="H12" s="286" t="str">
        <f t="shared" si="0"/>
        <v xml:space="preserve"> </v>
      </c>
      <c r="I12" s="265"/>
      <c r="J12" s="269" t="s">
        <v>532</v>
      </c>
      <c r="K12" s="272"/>
      <c r="L12" s="275" t="s">
        <v>386</v>
      </c>
      <c r="M12" s="278"/>
      <c r="N12" s="281"/>
      <c r="O12" s="290" t="str">
        <f t="shared" si="1"/>
        <v xml:space="preserve"> </v>
      </c>
      <c r="P12" s="2098"/>
      <c r="Q12" s="265"/>
      <c r="R12" s="269" t="s">
        <v>532</v>
      </c>
      <c r="S12" s="272"/>
      <c r="T12" s="275" t="s">
        <v>386</v>
      </c>
      <c r="U12" s="278"/>
      <c r="V12" s="281"/>
      <c r="W12" s="286" t="str">
        <f t="shared" si="2"/>
        <v xml:space="preserve"> </v>
      </c>
      <c r="X12" s="253"/>
    </row>
    <row r="13" spans="1:24" ht="17.100000000000001" customHeight="1" x14ac:dyDescent="0.15">
      <c r="A13" s="2096"/>
      <c r="B13" s="265"/>
      <c r="C13" s="269" t="s">
        <v>532</v>
      </c>
      <c r="D13" s="272"/>
      <c r="E13" s="275" t="s">
        <v>386</v>
      </c>
      <c r="F13" s="278"/>
      <c r="G13" s="281"/>
      <c r="H13" s="286" t="str">
        <f t="shared" si="0"/>
        <v xml:space="preserve"> </v>
      </c>
      <c r="I13" s="265"/>
      <c r="J13" s="269" t="s">
        <v>532</v>
      </c>
      <c r="K13" s="272"/>
      <c r="L13" s="275" t="s">
        <v>386</v>
      </c>
      <c r="M13" s="278"/>
      <c r="N13" s="281"/>
      <c r="O13" s="290" t="str">
        <f t="shared" si="1"/>
        <v xml:space="preserve"> </v>
      </c>
      <c r="P13" s="2098"/>
      <c r="Q13" s="265"/>
      <c r="R13" s="269" t="s">
        <v>532</v>
      </c>
      <c r="S13" s="272"/>
      <c r="T13" s="275" t="s">
        <v>386</v>
      </c>
      <c r="U13" s="278"/>
      <c r="V13" s="281"/>
      <c r="W13" s="286" t="str">
        <f t="shared" si="2"/>
        <v xml:space="preserve"> </v>
      </c>
      <c r="X13" s="253"/>
    </row>
    <row r="14" spans="1:24" ht="17.100000000000001" customHeight="1" x14ac:dyDescent="0.15">
      <c r="A14" s="2096"/>
      <c r="B14" s="265"/>
      <c r="C14" s="269" t="s">
        <v>532</v>
      </c>
      <c r="D14" s="272"/>
      <c r="E14" s="275" t="s">
        <v>386</v>
      </c>
      <c r="F14" s="278"/>
      <c r="G14" s="281"/>
      <c r="H14" s="286" t="str">
        <f t="shared" si="0"/>
        <v xml:space="preserve"> </v>
      </c>
      <c r="I14" s="265"/>
      <c r="J14" s="269" t="s">
        <v>532</v>
      </c>
      <c r="K14" s="272"/>
      <c r="L14" s="275" t="s">
        <v>386</v>
      </c>
      <c r="M14" s="278"/>
      <c r="N14" s="281"/>
      <c r="O14" s="290" t="str">
        <f t="shared" si="1"/>
        <v xml:space="preserve"> </v>
      </c>
      <c r="P14" s="2098"/>
      <c r="Q14" s="265"/>
      <c r="R14" s="269" t="s">
        <v>532</v>
      </c>
      <c r="S14" s="272"/>
      <c r="T14" s="275" t="s">
        <v>386</v>
      </c>
      <c r="U14" s="278"/>
      <c r="V14" s="281"/>
      <c r="W14" s="286" t="str">
        <f t="shared" si="2"/>
        <v xml:space="preserve"> </v>
      </c>
      <c r="X14" s="253"/>
    </row>
    <row r="15" spans="1:24" ht="17.100000000000001" customHeight="1" x14ac:dyDescent="0.15">
      <c r="A15" s="2096"/>
      <c r="B15" s="266"/>
      <c r="C15" s="270" t="s">
        <v>532</v>
      </c>
      <c r="D15" s="273"/>
      <c r="E15" s="276" t="s">
        <v>386</v>
      </c>
      <c r="F15" s="279"/>
      <c r="G15" s="282"/>
      <c r="H15" s="286" t="str">
        <f t="shared" si="0"/>
        <v xml:space="preserve"> </v>
      </c>
      <c r="I15" s="266"/>
      <c r="J15" s="270" t="s">
        <v>532</v>
      </c>
      <c r="K15" s="273"/>
      <c r="L15" s="276" t="s">
        <v>386</v>
      </c>
      <c r="M15" s="279"/>
      <c r="N15" s="282"/>
      <c r="O15" s="290" t="str">
        <f t="shared" si="1"/>
        <v xml:space="preserve"> </v>
      </c>
      <c r="P15" s="2098"/>
      <c r="Q15" s="266"/>
      <c r="R15" s="270" t="s">
        <v>532</v>
      </c>
      <c r="S15" s="273"/>
      <c r="T15" s="276" t="s">
        <v>386</v>
      </c>
      <c r="U15" s="279"/>
      <c r="V15" s="282"/>
      <c r="W15" s="286" t="str">
        <f t="shared" si="2"/>
        <v xml:space="preserve"> </v>
      </c>
      <c r="X15" s="253"/>
    </row>
    <row r="16" spans="1:24" ht="17.100000000000001" customHeight="1" x14ac:dyDescent="0.15">
      <c r="A16" s="2096"/>
      <c r="B16" s="2087" t="s">
        <v>573</v>
      </c>
      <c r="C16" s="2088"/>
      <c r="D16" s="2089"/>
      <c r="E16" s="2089"/>
      <c r="F16" s="2089"/>
      <c r="G16" s="283" t="str">
        <f>IF(SUM(G7:G15)=0," ",SUM(G7:G15))</f>
        <v xml:space="preserve"> </v>
      </c>
      <c r="H16" s="287" t="str">
        <f>IF(SUM(H7:H15)=0," ",SUM(H7:H15))</f>
        <v xml:space="preserve"> </v>
      </c>
      <c r="I16" s="2087" t="s">
        <v>573</v>
      </c>
      <c r="J16" s="2088"/>
      <c r="K16" s="2089"/>
      <c r="L16" s="2089"/>
      <c r="M16" s="2089"/>
      <c r="N16" s="283" t="str">
        <f>IF(SUM(N7:N15)=0," ",SUM(N7:N15))</f>
        <v xml:space="preserve"> </v>
      </c>
      <c r="O16" s="291" t="str">
        <f>IF(SUM(O7:O15)=0," ",SUM(O7:O15))</f>
        <v xml:space="preserve"> </v>
      </c>
      <c r="P16" s="2099"/>
      <c r="Q16" s="2087" t="s">
        <v>573</v>
      </c>
      <c r="R16" s="2088"/>
      <c r="S16" s="2089"/>
      <c r="T16" s="2089"/>
      <c r="U16" s="2089"/>
      <c r="V16" s="283" t="str">
        <f>IF(SUM(V7:V15)=0," ",SUM(V7:V15))</f>
        <v xml:space="preserve"> </v>
      </c>
      <c r="W16" s="287" t="str">
        <f>IF(SUM(W7:W15)=0," ",SUM(W7:W15))</f>
        <v xml:space="preserve"> </v>
      </c>
      <c r="X16" s="253"/>
    </row>
    <row r="17" spans="1:24" ht="17.100000000000001" customHeight="1" x14ac:dyDescent="0.15">
      <c r="A17" s="2096"/>
      <c r="B17" s="264"/>
      <c r="C17" s="268" t="s">
        <v>532</v>
      </c>
      <c r="D17" s="271"/>
      <c r="E17" s="274" t="s">
        <v>386</v>
      </c>
      <c r="F17" s="277"/>
      <c r="G17" s="280"/>
      <c r="H17" s="285" t="str">
        <f t="shared" ref="H17:H25" si="3">IF(AND(ISBLANK(B17),ISBLANK(G17))," ",IF(B17*G17=0," ",B17*G17))</f>
        <v xml:space="preserve"> </v>
      </c>
      <c r="I17" s="264"/>
      <c r="J17" s="268" t="s">
        <v>532</v>
      </c>
      <c r="K17" s="271"/>
      <c r="L17" s="274" t="s">
        <v>386</v>
      </c>
      <c r="M17" s="277"/>
      <c r="N17" s="280"/>
      <c r="O17" s="289" t="str">
        <f t="shared" ref="O17:O25" si="4">IF(AND(ISBLANK(I17),ISBLANK(N17))," ",IF(I17*N17=0," ",I17*N17))</f>
        <v xml:space="preserve"> </v>
      </c>
      <c r="P17" s="2097"/>
      <c r="Q17" s="264"/>
      <c r="R17" s="268" t="s">
        <v>532</v>
      </c>
      <c r="S17" s="271"/>
      <c r="T17" s="274" t="s">
        <v>386</v>
      </c>
      <c r="U17" s="277"/>
      <c r="V17" s="280"/>
      <c r="W17" s="285" t="str">
        <f t="shared" ref="W17:W25" si="5">IF(AND(ISBLANK(Q17),ISBLANK(V17))," ",IF(Q17*V17=0," ",Q17*V17))</f>
        <v xml:space="preserve"> </v>
      </c>
      <c r="X17" s="253"/>
    </row>
    <row r="18" spans="1:24" ht="17.100000000000001" customHeight="1" x14ac:dyDescent="0.15">
      <c r="A18" s="2096"/>
      <c r="B18" s="265"/>
      <c r="C18" s="269" t="s">
        <v>532</v>
      </c>
      <c r="D18" s="272"/>
      <c r="E18" s="275" t="s">
        <v>386</v>
      </c>
      <c r="F18" s="278"/>
      <c r="G18" s="281"/>
      <c r="H18" s="286" t="str">
        <f t="shared" si="3"/>
        <v xml:space="preserve"> </v>
      </c>
      <c r="I18" s="265"/>
      <c r="J18" s="269" t="s">
        <v>532</v>
      </c>
      <c r="K18" s="272"/>
      <c r="L18" s="275" t="s">
        <v>386</v>
      </c>
      <c r="M18" s="278"/>
      <c r="N18" s="281"/>
      <c r="O18" s="290" t="str">
        <f t="shared" si="4"/>
        <v xml:space="preserve"> </v>
      </c>
      <c r="P18" s="2098"/>
      <c r="Q18" s="265"/>
      <c r="R18" s="269" t="s">
        <v>532</v>
      </c>
      <c r="S18" s="272"/>
      <c r="T18" s="275" t="s">
        <v>386</v>
      </c>
      <c r="U18" s="278"/>
      <c r="V18" s="281"/>
      <c r="W18" s="286" t="str">
        <f t="shared" si="5"/>
        <v xml:space="preserve"> </v>
      </c>
      <c r="X18" s="253"/>
    </row>
    <row r="19" spans="1:24" ht="17.100000000000001" customHeight="1" x14ac:dyDescent="0.15">
      <c r="A19" s="2096"/>
      <c r="B19" s="265"/>
      <c r="C19" s="269" t="s">
        <v>532</v>
      </c>
      <c r="D19" s="272"/>
      <c r="E19" s="275" t="s">
        <v>386</v>
      </c>
      <c r="F19" s="278"/>
      <c r="G19" s="281"/>
      <c r="H19" s="286" t="str">
        <f t="shared" si="3"/>
        <v xml:space="preserve"> </v>
      </c>
      <c r="I19" s="265"/>
      <c r="J19" s="269" t="s">
        <v>532</v>
      </c>
      <c r="K19" s="272"/>
      <c r="L19" s="275" t="s">
        <v>386</v>
      </c>
      <c r="M19" s="278"/>
      <c r="N19" s="281"/>
      <c r="O19" s="290" t="str">
        <f t="shared" si="4"/>
        <v xml:space="preserve"> </v>
      </c>
      <c r="P19" s="2098"/>
      <c r="Q19" s="265"/>
      <c r="R19" s="269" t="s">
        <v>532</v>
      </c>
      <c r="S19" s="272"/>
      <c r="T19" s="275" t="s">
        <v>386</v>
      </c>
      <c r="U19" s="278"/>
      <c r="V19" s="281"/>
      <c r="W19" s="286" t="str">
        <f t="shared" si="5"/>
        <v xml:space="preserve"> </v>
      </c>
      <c r="X19" s="253"/>
    </row>
    <row r="20" spans="1:24" ht="17.100000000000001" customHeight="1" x14ac:dyDescent="0.15">
      <c r="A20" s="2096"/>
      <c r="B20" s="265"/>
      <c r="C20" s="269" t="s">
        <v>532</v>
      </c>
      <c r="D20" s="272"/>
      <c r="E20" s="275" t="s">
        <v>386</v>
      </c>
      <c r="F20" s="278"/>
      <c r="G20" s="281"/>
      <c r="H20" s="286" t="str">
        <f t="shared" si="3"/>
        <v xml:space="preserve"> </v>
      </c>
      <c r="I20" s="265"/>
      <c r="J20" s="269" t="s">
        <v>532</v>
      </c>
      <c r="K20" s="272"/>
      <c r="L20" s="275" t="s">
        <v>386</v>
      </c>
      <c r="M20" s="278"/>
      <c r="N20" s="281"/>
      <c r="O20" s="290" t="str">
        <f t="shared" si="4"/>
        <v xml:space="preserve"> </v>
      </c>
      <c r="P20" s="2098"/>
      <c r="Q20" s="265"/>
      <c r="R20" s="269" t="s">
        <v>532</v>
      </c>
      <c r="S20" s="272"/>
      <c r="T20" s="275" t="s">
        <v>386</v>
      </c>
      <c r="U20" s="278"/>
      <c r="V20" s="281"/>
      <c r="W20" s="286" t="str">
        <f t="shared" si="5"/>
        <v xml:space="preserve"> </v>
      </c>
      <c r="X20" s="253"/>
    </row>
    <row r="21" spans="1:24" ht="17.100000000000001" customHeight="1" x14ac:dyDescent="0.15">
      <c r="A21" s="2096"/>
      <c r="B21" s="265"/>
      <c r="C21" s="269" t="s">
        <v>532</v>
      </c>
      <c r="D21" s="272"/>
      <c r="E21" s="275" t="s">
        <v>386</v>
      </c>
      <c r="F21" s="278"/>
      <c r="G21" s="281"/>
      <c r="H21" s="286" t="str">
        <f t="shared" si="3"/>
        <v xml:space="preserve"> </v>
      </c>
      <c r="I21" s="265"/>
      <c r="J21" s="269" t="s">
        <v>532</v>
      </c>
      <c r="K21" s="272"/>
      <c r="L21" s="275" t="s">
        <v>386</v>
      </c>
      <c r="M21" s="278"/>
      <c r="N21" s="281"/>
      <c r="O21" s="290" t="str">
        <f t="shared" si="4"/>
        <v xml:space="preserve"> </v>
      </c>
      <c r="P21" s="2098"/>
      <c r="Q21" s="265"/>
      <c r="R21" s="269" t="s">
        <v>532</v>
      </c>
      <c r="S21" s="272"/>
      <c r="T21" s="275" t="s">
        <v>386</v>
      </c>
      <c r="U21" s="278"/>
      <c r="V21" s="281"/>
      <c r="W21" s="286" t="str">
        <f t="shared" si="5"/>
        <v xml:space="preserve"> </v>
      </c>
      <c r="X21" s="253"/>
    </row>
    <row r="22" spans="1:24" ht="17.100000000000001" customHeight="1" x14ac:dyDescent="0.15">
      <c r="A22" s="2096"/>
      <c r="B22" s="265"/>
      <c r="C22" s="269" t="s">
        <v>532</v>
      </c>
      <c r="D22" s="272"/>
      <c r="E22" s="275" t="s">
        <v>386</v>
      </c>
      <c r="F22" s="278"/>
      <c r="G22" s="281"/>
      <c r="H22" s="286" t="str">
        <f t="shared" si="3"/>
        <v xml:space="preserve"> </v>
      </c>
      <c r="I22" s="265"/>
      <c r="J22" s="269" t="s">
        <v>532</v>
      </c>
      <c r="K22" s="272"/>
      <c r="L22" s="275" t="s">
        <v>386</v>
      </c>
      <c r="M22" s="278"/>
      <c r="N22" s="281"/>
      <c r="O22" s="290" t="str">
        <f t="shared" si="4"/>
        <v xml:space="preserve"> </v>
      </c>
      <c r="P22" s="2098"/>
      <c r="Q22" s="265"/>
      <c r="R22" s="269" t="s">
        <v>532</v>
      </c>
      <c r="S22" s="272"/>
      <c r="T22" s="275" t="s">
        <v>386</v>
      </c>
      <c r="U22" s="278"/>
      <c r="V22" s="281"/>
      <c r="W22" s="286" t="str">
        <f t="shared" si="5"/>
        <v xml:space="preserve"> </v>
      </c>
      <c r="X22" s="253"/>
    </row>
    <row r="23" spans="1:24" ht="17.100000000000001" customHeight="1" x14ac:dyDescent="0.15">
      <c r="A23" s="2096"/>
      <c r="B23" s="265"/>
      <c r="C23" s="269" t="s">
        <v>532</v>
      </c>
      <c r="D23" s="272"/>
      <c r="E23" s="275" t="s">
        <v>386</v>
      </c>
      <c r="F23" s="278"/>
      <c r="G23" s="281"/>
      <c r="H23" s="286" t="str">
        <f t="shared" si="3"/>
        <v xml:space="preserve"> </v>
      </c>
      <c r="I23" s="265"/>
      <c r="J23" s="269" t="s">
        <v>532</v>
      </c>
      <c r="K23" s="272"/>
      <c r="L23" s="275" t="s">
        <v>386</v>
      </c>
      <c r="M23" s="278"/>
      <c r="N23" s="281"/>
      <c r="O23" s="290" t="str">
        <f t="shared" si="4"/>
        <v xml:space="preserve"> </v>
      </c>
      <c r="P23" s="2098"/>
      <c r="Q23" s="265"/>
      <c r="R23" s="269" t="s">
        <v>532</v>
      </c>
      <c r="S23" s="272"/>
      <c r="T23" s="275" t="s">
        <v>386</v>
      </c>
      <c r="U23" s="278"/>
      <c r="V23" s="281"/>
      <c r="W23" s="286" t="str">
        <f t="shared" si="5"/>
        <v xml:space="preserve"> </v>
      </c>
      <c r="X23" s="253"/>
    </row>
    <row r="24" spans="1:24" ht="17.100000000000001" customHeight="1" x14ac:dyDescent="0.15">
      <c r="A24" s="2096"/>
      <c r="B24" s="265"/>
      <c r="C24" s="269" t="s">
        <v>532</v>
      </c>
      <c r="D24" s="272"/>
      <c r="E24" s="275" t="s">
        <v>386</v>
      </c>
      <c r="F24" s="278"/>
      <c r="G24" s="281"/>
      <c r="H24" s="286" t="str">
        <f t="shared" si="3"/>
        <v xml:space="preserve"> </v>
      </c>
      <c r="I24" s="265"/>
      <c r="J24" s="269" t="s">
        <v>532</v>
      </c>
      <c r="K24" s="272"/>
      <c r="L24" s="275" t="s">
        <v>386</v>
      </c>
      <c r="M24" s="278"/>
      <c r="N24" s="281"/>
      <c r="O24" s="290" t="str">
        <f t="shared" si="4"/>
        <v xml:space="preserve"> </v>
      </c>
      <c r="P24" s="2098"/>
      <c r="Q24" s="265"/>
      <c r="R24" s="269" t="s">
        <v>532</v>
      </c>
      <c r="S24" s="272"/>
      <c r="T24" s="275" t="s">
        <v>386</v>
      </c>
      <c r="U24" s="278"/>
      <c r="V24" s="281"/>
      <c r="W24" s="286" t="str">
        <f t="shared" si="5"/>
        <v xml:space="preserve"> </v>
      </c>
      <c r="X24" s="253"/>
    </row>
    <row r="25" spans="1:24" ht="17.100000000000001" customHeight="1" x14ac:dyDescent="0.15">
      <c r="A25" s="2096"/>
      <c r="B25" s="266"/>
      <c r="C25" s="270" t="s">
        <v>532</v>
      </c>
      <c r="D25" s="273"/>
      <c r="E25" s="276" t="s">
        <v>386</v>
      </c>
      <c r="F25" s="279"/>
      <c r="G25" s="282"/>
      <c r="H25" s="286" t="str">
        <f t="shared" si="3"/>
        <v xml:space="preserve"> </v>
      </c>
      <c r="I25" s="266"/>
      <c r="J25" s="270" t="s">
        <v>532</v>
      </c>
      <c r="K25" s="273"/>
      <c r="L25" s="276" t="s">
        <v>386</v>
      </c>
      <c r="M25" s="279"/>
      <c r="N25" s="282"/>
      <c r="O25" s="290" t="str">
        <f t="shared" si="4"/>
        <v xml:space="preserve"> </v>
      </c>
      <c r="P25" s="2098"/>
      <c r="Q25" s="266"/>
      <c r="R25" s="270" t="s">
        <v>532</v>
      </c>
      <c r="S25" s="273"/>
      <c r="T25" s="276" t="s">
        <v>386</v>
      </c>
      <c r="U25" s="279"/>
      <c r="V25" s="282"/>
      <c r="W25" s="286" t="str">
        <f t="shared" si="5"/>
        <v xml:space="preserve"> </v>
      </c>
      <c r="X25" s="253"/>
    </row>
    <row r="26" spans="1:24" ht="17.100000000000001" customHeight="1" x14ac:dyDescent="0.15">
      <c r="A26" s="2096"/>
      <c r="B26" s="2087" t="s">
        <v>573</v>
      </c>
      <c r="C26" s="2088"/>
      <c r="D26" s="2089"/>
      <c r="E26" s="2089"/>
      <c r="F26" s="2089"/>
      <c r="G26" s="283" t="str">
        <f>IF(SUM(G17:G25)=0," ",SUM(G17:G25))</f>
        <v xml:space="preserve"> </v>
      </c>
      <c r="H26" s="287" t="str">
        <f>IF(SUM(H17:H25)=0," ",SUM(H17:H25))</f>
        <v xml:space="preserve"> </v>
      </c>
      <c r="I26" s="2087" t="s">
        <v>573</v>
      </c>
      <c r="J26" s="2088"/>
      <c r="K26" s="2089"/>
      <c r="L26" s="2089"/>
      <c r="M26" s="2089"/>
      <c r="N26" s="283" t="str">
        <f>IF(SUM(N17:N25)=0," ",SUM(N17:N25))</f>
        <v xml:space="preserve"> </v>
      </c>
      <c r="O26" s="291" t="str">
        <f>IF(SUM(O17:O25)=0," ",SUM(O17:O25))</f>
        <v xml:space="preserve"> </v>
      </c>
      <c r="P26" s="2099"/>
      <c r="Q26" s="2087" t="s">
        <v>573</v>
      </c>
      <c r="R26" s="2088"/>
      <c r="S26" s="2089"/>
      <c r="T26" s="2089"/>
      <c r="U26" s="2089"/>
      <c r="V26" s="283" t="str">
        <f>IF(SUM(V17:V25)=0," ",SUM(V17:V25))</f>
        <v xml:space="preserve"> </v>
      </c>
      <c r="W26" s="287" t="str">
        <f>IF(SUM(W17:W25)=0," ",SUM(W17:W25))</f>
        <v xml:space="preserve"> </v>
      </c>
      <c r="X26" s="253"/>
    </row>
    <row r="27" spans="1:24" ht="17.100000000000001" customHeight="1" x14ac:dyDescent="0.15">
      <c r="A27" s="2096"/>
      <c r="B27" s="264"/>
      <c r="C27" s="268" t="s">
        <v>532</v>
      </c>
      <c r="D27" s="271"/>
      <c r="E27" s="274" t="s">
        <v>386</v>
      </c>
      <c r="F27" s="277"/>
      <c r="G27" s="280"/>
      <c r="H27" s="285" t="str">
        <f t="shared" ref="H27:H35" si="6">IF(AND(ISBLANK(B27),ISBLANK(G27))," ",IF(B27*G27=0," ",B27*G27))</f>
        <v xml:space="preserve"> </v>
      </c>
      <c r="I27" s="264"/>
      <c r="J27" s="268" t="s">
        <v>532</v>
      </c>
      <c r="K27" s="271"/>
      <c r="L27" s="274" t="s">
        <v>386</v>
      </c>
      <c r="M27" s="277"/>
      <c r="N27" s="280"/>
      <c r="O27" s="289" t="str">
        <f t="shared" ref="O27:O35" si="7">IF(AND(ISBLANK(I27),ISBLANK(N27))," ",IF(I27*N27=0," ",I27*N27))</f>
        <v xml:space="preserve"> </v>
      </c>
      <c r="P27" s="2097"/>
      <c r="Q27" s="264"/>
      <c r="R27" s="268" t="s">
        <v>532</v>
      </c>
      <c r="S27" s="271"/>
      <c r="T27" s="274" t="s">
        <v>386</v>
      </c>
      <c r="U27" s="277"/>
      <c r="V27" s="280"/>
      <c r="W27" s="285" t="str">
        <f t="shared" ref="W27:W35" si="8">IF(AND(ISBLANK(Q27),ISBLANK(V27))," ",IF(Q27*V27=0," ",Q27*V27))</f>
        <v xml:space="preserve"> </v>
      </c>
      <c r="X27" s="253"/>
    </row>
    <row r="28" spans="1:24" ht="17.100000000000001" customHeight="1" x14ac:dyDescent="0.15">
      <c r="A28" s="2096"/>
      <c r="B28" s="265"/>
      <c r="C28" s="269" t="s">
        <v>532</v>
      </c>
      <c r="D28" s="272"/>
      <c r="E28" s="275" t="s">
        <v>386</v>
      </c>
      <c r="F28" s="278"/>
      <c r="G28" s="281"/>
      <c r="H28" s="286" t="str">
        <f t="shared" si="6"/>
        <v xml:space="preserve"> </v>
      </c>
      <c r="I28" s="265"/>
      <c r="J28" s="269" t="s">
        <v>532</v>
      </c>
      <c r="K28" s="272"/>
      <c r="L28" s="275" t="s">
        <v>386</v>
      </c>
      <c r="M28" s="278"/>
      <c r="N28" s="281"/>
      <c r="O28" s="290" t="str">
        <f t="shared" si="7"/>
        <v xml:space="preserve"> </v>
      </c>
      <c r="P28" s="2098"/>
      <c r="Q28" s="265"/>
      <c r="R28" s="269" t="s">
        <v>532</v>
      </c>
      <c r="S28" s="272"/>
      <c r="T28" s="275" t="s">
        <v>386</v>
      </c>
      <c r="U28" s="278"/>
      <c r="V28" s="281"/>
      <c r="W28" s="286" t="str">
        <f t="shared" si="8"/>
        <v xml:space="preserve"> </v>
      </c>
      <c r="X28" s="253"/>
    </row>
    <row r="29" spans="1:24" ht="17.100000000000001" customHeight="1" x14ac:dyDescent="0.15">
      <c r="A29" s="2096"/>
      <c r="B29" s="265"/>
      <c r="C29" s="269" t="s">
        <v>532</v>
      </c>
      <c r="D29" s="272"/>
      <c r="E29" s="275" t="s">
        <v>386</v>
      </c>
      <c r="F29" s="278"/>
      <c r="G29" s="281"/>
      <c r="H29" s="286" t="str">
        <f t="shared" si="6"/>
        <v xml:space="preserve"> </v>
      </c>
      <c r="I29" s="265"/>
      <c r="J29" s="269" t="s">
        <v>532</v>
      </c>
      <c r="K29" s="272"/>
      <c r="L29" s="275" t="s">
        <v>386</v>
      </c>
      <c r="M29" s="278"/>
      <c r="N29" s="281"/>
      <c r="O29" s="290" t="str">
        <f t="shared" si="7"/>
        <v xml:space="preserve"> </v>
      </c>
      <c r="P29" s="2098"/>
      <c r="Q29" s="265"/>
      <c r="R29" s="269" t="s">
        <v>532</v>
      </c>
      <c r="S29" s="272"/>
      <c r="T29" s="275" t="s">
        <v>386</v>
      </c>
      <c r="U29" s="278"/>
      <c r="V29" s="281"/>
      <c r="W29" s="286" t="str">
        <f t="shared" si="8"/>
        <v xml:space="preserve"> </v>
      </c>
      <c r="X29" s="253"/>
    </row>
    <row r="30" spans="1:24" ht="17.100000000000001" customHeight="1" x14ac:dyDescent="0.15">
      <c r="A30" s="2096"/>
      <c r="B30" s="265"/>
      <c r="C30" s="269" t="s">
        <v>532</v>
      </c>
      <c r="D30" s="272"/>
      <c r="E30" s="275" t="s">
        <v>386</v>
      </c>
      <c r="F30" s="278"/>
      <c r="G30" s="281"/>
      <c r="H30" s="286" t="str">
        <f t="shared" si="6"/>
        <v xml:space="preserve"> </v>
      </c>
      <c r="I30" s="265"/>
      <c r="J30" s="269" t="s">
        <v>532</v>
      </c>
      <c r="K30" s="272"/>
      <c r="L30" s="275" t="s">
        <v>386</v>
      </c>
      <c r="M30" s="278"/>
      <c r="N30" s="281"/>
      <c r="O30" s="290" t="str">
        <f t="shared" si="7"/>
        <v xml:space="preserve"> </v>
      </c>
      <c r="P30" s="2098"/>
      <c r="Q30" s="265"/>
      <c r="R30" s="269" t="s">
        <v>532</v>
      </c>
      <c r="S30" s="272"/>
      <c r="T30" s="275" t="s">
        <v>386</v>
      </c>
      <c r="U30" s="278"/>
      <c r="V30" s="281"/>
      <c r="W30" s="286" t="str">
        <f t="shared" si="8"/>
        <v xml:space="preserve"> </v>
      </c>
      <c r="X30" s="253"/>
    </row>
    <row r="31" spans="1:24" ht="17.100000000000001" customHeight="1" x14ac:dyDescent="0.15">
      <c r="A31" s="2096"/>
      <c r="B31" s="265"/>
      <c r="C31" s="269" t="s">
        <v>532</v>
      </c>
      <c r="D31" s="272"/>
      <c r="E31" s="275" t="s">
        <v>386</v>
      </c>
      <c r="F31" s="278"/>
      <c r="G31" s="281"/>
      <c r="H31" s="286" t="str">
        <f t="shared" si="6"/>
        <v xml:space="preserve"> </v>
      </c>
      <c r="I31" s="265"/>
      <c r="J31" s="269" t="s">
        <v>532</v>
      </c>
      <c r="K31" s="272"/>
      <c r="L31" s="275" t="s">
        <v>386</v>
      </c>
      <c r="M31" s="278"/>
      <c r="N31" s="281"/>
      <c r="O31" s="290" t="str">
        <f t="shared" si="7"/>
        <v xml:space="preserve"> </v>
      </c>
      <c r="P31" s="2098"/>
      <c r="Q31" s="265"/>
      <c r="R31" s="269" t="s">
        <v>532</v>
      </c>
      <c r="S31" s="272"/>
      <c r="T31" s="275" t="s">
        <v>386</v>
      </c>
      <c r="U31" s="278"/>
      <c r="V31" s="281"/>
      <c r="W31" s="286" t="str">
        <f t="shared" si="8"/>
        <v xml:space="preserve"> </v>
      </c>
      <c r="X31" s="253"/>
    </row>
    <row r="32" spans="1:24" ht="17.100000000000001" customHeight="1" x14ac:dyDescent="0.15">
      <c r="A32" s="2096"/>
      <c r="B32" s="265"/>
      <c r="C32" s="269" t="s">
        <v>532</v>
      </c>
      <c r="D32" s="272"/>
      <c r="E32" s="275" t="s">
        <v>386</v>
      </c>
      <c r="F32" s="278"/>
      <c r="G32" s="281"/>
      <c r="H32" s="286" t="str">
        <f t="shared" si="6"/>
        <v xml:space="preserve"> </v>
      </c>
      <c r="I32" s="265"/>
      <c r="J32" s="269" t="s">
        <v>532</v>
      </c>
      <c r="K32" s="272"/>
      <c r="L32" s="275" t="s">
        <v>386</v>
      </c>
      <c r="M32" s="278"/>
      <c r="N32" s="281"/>
      <c r="O32" s="290" t="str">
        <f t="shared" si="7"/>
        <v xml:space="preserve"> </v>
      </c>
      <c r="P32" s="2098"/>
      <c r="Q32" s="265"/>
      <c r="R32" s="269" t="s">
        <v>532</v>
      </c>
      <c r="S32" s="272"/>
      <c r="T32" s="275" t="s">
        <v>386</v>
      </c>
      <c r="U32" s="278"/>
      <c r="V32" s="281"/>
      <c r="W32" s="286" t="str">
        <f t="shared" si="8"/>
        <v xml:space="preserve"> </v>
      </c>
      <c r="X32" s="253"/>
    </row>
    <row r="33" spans="1:24" ht="17.100000000000001" customHeight="1" x14ac:dyDescent="0.15">
      <c r="A33" s="2096"/>
      <c r="B33" s="265"/>
      <c r="C33" s="269" t="s">
        <v>532</v>
      </c>
      <c r="D33" s="272"/>
      <c r="E33" s="275" t="s">
        <v>386</v>
      </c>
      <c r="F33" s="278"/>
      <c r="G33" s="281"/>
      <c r="H33" s="286" t="str">
        <f t="shared" si="6"/>
        <v xml:space="preserve"> </v>
      </c>
      <c r="I33" s="265"/>
      <c r="J33" s="269" t="s">
        <v>532</v>
      </c>
      <c r="K33" s="272"/>
      <c r="L33" s="275" t="s">
        <v>386</v>
      </c>
      <c r="M33" s="278"/>
      <c r="N33" s="281"/>
      <c r="O33" s="290" t="str">
        <f t="shared" si="7"/>
        <v xml:space="preserve"> </v>
      </c>
      <c r="P33" s="2098"/>
      <c r="Q33" s="265"/>
      <c r="R33" s="269" t="s">
        <v>532</v>
      </c>
      <c r="S33" s="272"/>
      <c r="T33" s="275" t="s">
        <v>386</v>
      </c>
      <c r="U33" s="278"/>
      <c r="V33" s="281"/>
      <c r="W33" s="286" t="str">
        <f t="shared" si="8"/>
        <v xml:space="preserve"> </v>
      </c>
      <c r="X33" s="253"/>
    </row>
    <row r="34" spans="1:24" ht="17.100000000000001" customHeight="1" x14ac:dyDescent="0.15">
      <c r="A34" s="2096"/>
      <c r="B34" s="265"/>
      <c r="C34" s="269" t="s">
        <v>532</v>
      </c>
      <c r="D34" s="272"/>
      <c r="E34" s="275" t="s">
        <v>386</v>
      </c>
      <c r="F34" s="278"/>
      <c r="G34" s="281"/>
      <c r="H34" s="286" t="str">
        <f t="shared" si="6"/>
        <v xml:space="preserve"> </v>
      </c>
      <c r="I34" s="265"/>
      <c r="J34" s="269" t="s">
        <v>532</v>
      </c>
      <c r="K34" s="272"/>
      <c r="L34" s="275" t="s">
        <v>386</v>
      </c>
      <c r="M34" s="278"/>
      <c r="N34" s="281"/>
      <c r="O34" s="290" t="str">
        <f t="shared" si="7"/>
        <v xml:space="preserve"> </v>
      </c>
      <c r="P34" s="2098"/>
      <c r="Q34" s="265"/>
      <c r="R34" s="269" t="s">
        <v>532</v>
      </c>
      <c r="S34" s="272"/>
      <c r="T34" s="275" t="s">
        <v>386</v>
      </c>
      <c r="U34" s="278"/>
      <c r="V34" s="281"/>
      <c r="W34" s="286" t="str">
        <f t="shared" si="8"/>
        <v xml:space="preserve"> </v>
      </c>
      <c r="X34" s="253"/>
    </row>
    <row r="35" spans="1:24" ht="17.100000000000001" customHeight="1" x14ac:dyDescent="0.15">
      <c r="A35" s="2096"/>
      <c r="B35" s="266"/>
      <c r="C35" s="270" t="s">
        <v>532</v>
      </c>
      <c r="D35" s="273"/>
      <c r="E35" s="276" t="s">
        <v>386</v>
      </c>
      <c r="F35" s="279"/>
      <c r="G35" s="282"/>
      <c r="H35" s="286" t="str">
        <f t="shared" si="6"/>
        <v xml:space="preserve"> </v>
      </c>
      <c r="I35" s="266"/>
      <c r="J35" s="270" t="s">
        <v>532</v>
      </c>
      <c r="K35" s="273"/>
      <c r="L35" s="276" t="s">
        <v>386</v>
      </c>
      <c r="M35" s="279"/>
      <c r="N35" s="282"/>
      <c r="O35" s="290" t="str">
        <f t="shared" si="7"/>
        <v xml:space="preserve"> </v>
      </c>
      <c r="P35" s="2098"/>
      <c r="Q35" s="266"/>
      <c r="R35" s="270" t="s">
        <v>532</v>
      </c>
      <c r="S35" s="273"/>
      <c r="T35" s="276" t="s">
        <v>386</v>
      </c>
      <c r="U35" s="279"/>
      <c r="V35" s="282"/>
      <c r="W35" s="286" t="str">
        <f t="shared" si="8"/>
        <v xml:space="preserve"> </v>
      </c>
      <c r="X35" s="253"/>
    </row>
    <row r="36" spans="1:24" ht="17.100000000000001" customHeight="1" x14ac:dyDescent="0.15">
      <c r="A36" s="2096"/>
      <c r="B36" s="2087" t="s">
        <v>573</v>
      </c>
      <c r="C36" s="2088"/>
      <c r="D36" s="2089"/>
      <c r="E36" s="2089"/>
      <c r="F36" s="2089"/>
      <c r="G36" s="283" t="str">
        <f>IF(SUM(G27:G35)=0," ",SUM(G27:G35))</f>
        <v xml:space="preserve"> </v>
      </c>
      <c r="H36" s="287" t="str">
        <f>IF(SUM(H27:H35)=0," ",SUM(H27:H35))</f>
        <v xml:space="preserve"> </v>
      </c>
      <c r="I36" s="2087" t="s">
        <v>573</v>
      </c>
      <c r="J36" s="2088"/>
      <c r="K36" s="2089"/>
      <c r="L36" s="2089"/>
      <c r="M36" s="2089"/>
      <c r="N36" s="283" t="str">
        <f>IF(SUM(N27:N35)=0," ",SUM(N27:N35))</f>
        <v xml:space="preserve"> </v>
      </c>
      <c r="O36" s="291" t="str">
        <f>IF(SUM(O27:O35)=0," ",SUM(O27:O35))</f>
        <v xml:space="preserve"> </v>
      </c>
      <c r="P36" s="2099"/>
      <c r="Q36" s="2087" t="s">
        <v>573</v>
      </c>
      <c r="R36" s="2088"/>
      <c r="S36" s="2089"/>
      <c r="T36" s="2089"/>
      <c r="U36" s="2089"/>
      <c r="V36" s="283" t="str">
        <f>IF(SUM(V27:V35)=0," ",SUM(V27:V35))</f>
        <v xml:space="preserve"> </v>
      </c>
      <c r="W36" s="287" t="str">
        <f>IF(SUM(W27:W35)=0," ",SUM(W27:W35))</f>
        <v xml:space="preserve"> </v>
      </c>
      <c r="X36" s="253"/>
    </row>
    <row r="37" spans="1:24" ht="12" customHeight="1" x14ac:dyDescent="0.15">
      <c r="A37" s="253"/>
      <c r="B37" s="253"/>
      <c r="C37" s="253"/>
      <c r="D37" s="253"/>
      <c r="E37" s="253"/>
      <c r="F37" s="253"/>
      <c r="G37" s="253"/>
      <c r="H37" s="2095" t="s">
        <v>29</v>
      </c>
      <c r="I37" s="2095"/>
      <c r="J37" s="2095"/>
      <c r="K37" s="2095"/>
      <c r="L37" s="2095"/>
      <c r="M37" s="2095"/>
      <c r="N37" s="2095"/>
      <c r="O37" s="2095"/>
      <c r="P37" s="2095"/>
      <c r="Q37" s="2095"/>
      <c r="R37" s="253"/>
      <c r="S37" s="253"/>
      <c r="T37" s="253"/>
      <c r="U37" s="253"/>
      <c r="V37" s="253"/>
      <c r="W37" s="253"/>
      <c r="X37" s="253"/>
    </row>
    <row r="38" spans="1:24" ht="12" customHeight="1" x14ac:dyDescent="0.15">
      <c r="A38" s="253"/>
      <c r="B38" s="253"/>
      <c r="C38" s="253"/>
      <c r="D38" s="253"/>
      <c r="E38" s="253"/>
      <c r="F38" s="253"/>
      <c r="G38" s="253"/>
      <c r="H38" s="2095"/>
      <c r="I38" s="2095"/>
      <c r="J38" s="2095"/>
      <c r="K38" s="2095"/>
      <c r="L38" s="2095"/>
      <c r="M38" s="2095"/>
      <c r="N38" s="2095"/>
      <c r="O38" s="2095"/>
      <c r="P38" s="2095"/>
      <c r="Q38" s="2095"/>
      <c r="R38" s="253"/>
      <c r="S38" s="253"/>
      <c r="T38" s="253"/>
      <c r="U38" s="253"/>
      <c r="V38" s="253"/>
      <c r="W38" s="253"/>
      <c r="X38" s="253"/>
    </row>
    <row r="39" spans="1:24" ht="17.100000000000001" customHeight="1" x14ac:dyDescent="0.15">
      <c r="A39" s="1704" t="s">
        <v>564</v>
      </c>
      <c r="B39" s="1704"/>
      <c r="C39" s="1704"/>
      <c r="D39" s="2092">
        <f>IF(ISBLANK(D3)," ",D3)</f>
        <v>0</v>
      </c>
      <c r="E39" s="2092"/>
      <c r="F39" s="2092"/>
      <c r="G39" s="2092"/>
      <c r="H39" s="2092"/>
      <c r="I39" s="253"/>
      <c r="J39" s="253"/>
      <c r="K39" s="253"/>
      <c r="L39" s="253"/>
      <c r="M39" s="253"/>
      <c r="N39" s="253"/>
      <c r="O39" s="253"/>
      <c r="P39" s="253"/>
      <c r="Q39" s="253"/>
      <c r="R39" s="253"/>
      <c r="S39" s="253"/>
      <c r="T39" s="253"/>
      <c r="U39" s="253"/>
      <c r="V39" s="253"/>
      <c r="W39" s="253"/>
      <c r="X39" s="253"/>
    </row>
    <row r="40" spans="1:24" ht="12" customHeight="1" x14ac:dyDescent="0.15">
      <c r="A40" s="261" t="s">
        <v>565</v>
      </c>
      <c r="B40" s="2079" t="s">
        <v>566</v>
      </c>
      <c r="C40" s="2080"/>
      <c r="D40" s="2080"/>
      <c r="E40" s="2080"/>
      <c r="F40" s="2080"/>
      <c r="G40" s="2080"/>
      <c r="H40" s="2081"/>
      <c r="I40" s="2082" t="s">
        <v>567</v>
      </c>
      <c r="J40" s="2082"/>
      <c r="K40" s="2082"/>
      <c r="L40" s="2082"/>
      <c r="M40" s="2082"/>
      <c r="N40" s="2082"/>
      <c r="O40" s="2082"/>
      <c r="P40" s="2082"/>
      <c r="Q40" s="2082" t="s">
        <v>568</v>
      </c>
      <c r="R40" s="2082"/>
      <c r="S40" s="2082"/>
      <c r="T40" s="2082"/>
      <c r="U40" s="2082"/>
      <c r="V40" s="2082"/>
      <c r="W40" s="2082"/>
      <c r="X40" s="253"/>
    </row>
    <row r="41" spans="1:24" ht="12" customHeight="1" x14ac:dyDescent="0.15">
      <c r="A41" s="262"/>
      <c r="B41" s="2083" t="s">
        <v>241</v>
      </c>
      <c r="C41" s="2084"/>
      <c r="D41" s="2084"/>
      <c r="E41" s="2084"/>
      <c r="F41" s="2084"/>
      <c r="G41" s="2084" t="s">
        <v>80</v>
      </c>
      <c r="H41" s="2085"/>
      <c r="I41" s="2083" t="s">
        <v>241</v>
      </c>
      <c r="J41" s="2084"/>
      <c r="K41" s="2084"/>
      <c r="L41" s="2084"/>
      <c r="M41" s="2084"/>
      <c r="N41" s="2084" t="s">
        <v>80</v>
      </c>
      <c r="O41" s="2086"/>
      <c r="P41" s="2093" t="s">
        <v>326</v>
      </c>
      <c r="Q41" s="2083" t="s">
        <v>241</v>
      </c>
      <c r="R41" s="2084"/>
      <c r="S41" s="2084"/>
      <c r="T41" s="2084"/>
      <c r="U41" s="2084"/>
      <c r="V41" s="2084" t="s">
        <v>80</v>
      </c>
      <c r="W41" s="2085"/>
      <c r="X41" s="253"/>
    </row>
    <row r="42" spans="1:24" ht="12" customHeight="1" x14ac:dyDescent="0.15">
      <c r="A42" s="263" t="s">
        <v>48</v>
      </c>
      <c r="B42" s="2090" t="s">
        <v>569</v>
      </c>
      <c r="C42" s="2091"/>
      <c r="D42" s="2091" t="s">
        <v>570</v>
      </c>
      <c r="E42" s="2091"/>
      <c r="F42" s="2091"/>
      <c r="G42" s="267" t="s">
        <v>571</v>
      </c>
      <c r="H42" s="284" t="s">
        <v>572</v>
      </c>
      <c r="I42" s="2090" t="s">
        <v>569</v>
      </c>
      <c r="J42" s="2091"/>
      <c r="K42" s="2091" t="s">
        <v>570</v>
      </c>
      <c r="L42" s="2091"/>
      <c r="M42" s="2091"/>
      <c r="N42" s="267" t="s">
        <v>571</v>
      </c>
      <c r="O42" s="288" t="s">
        <v>572</v>
      </c>
      <c r="P42" s="2094"/>
      <c r="Q42" s="2090" t="s">
        <v>569</v>
      </c>
      <c r="R42" s="2091"/>
      <c r="S42" s="2091" t="s">
        <v>570</v>
      </c>
      <c r="T42" s="2091"/>
      <c r="U42" s="2091"/>
      <c r="V42" s="267" t="s">
        <v>571</v>
      </c>
      <c r="W42" s="284" t="s">
        <v>572</v>
      </c>
      <c r="X42" s="253"/>
    </row>
    <row r="43" spans="1:24" ht="17.100000000000001" customHeight="1" x14ac:dyDescent="0.15">
      <c r="A43" s="2096"/>
      <c r="B43" s="264"/>
      <c r="C43" s="268" t="s">
        <v>532</v>
      </c>
      <c r="D43" s="271"/>
      <c r="E43" s="274" t="s">
        <v>386</v>
      </c>
      <c r="F43" s="277"/>
      <c r="G43" s="280"/>
      <c r="H43" s="285" t="str">
        <f t="shared" ref="H43:H51" si="9">IF(AND(ISBLANK(B43),ISBLANK(G43))," ",IF(B43*G43=0," ",B43*G43))</f>
        <v xml:space="preserve"> </v>
      </c>
      <c r="I43" s="264"/>
      <c r="J43" s="268" t="s">
        <v>532</v>
      </c>
      <c r="K43" s="271"/>
      <c r="L43" s="274" t="s">
        <v>386</v>
      </c>
      <c r="M43" s="277"/>
      <c r="N43" s="280"/>
      <c r="O43" s="289" t="str">
        <f t="shared" ref="O43:O51" si="10">IF(AND(ISBLANK(I43),ISBLANK(N43))," ",IF(I43*N43=0," ",I43*N43))</f>
        <v xml:space="preserve"> </v>
      </c>
      <c r="P43" s="2097"/>
      <c r="Q43" s="264"/>
      <c r="R43" s="268" t="s">
        <v>532</v>
      </c>
      <c r="S43" s="271"/>
      <c r="T43" s="274" t="s">
        <v>386</v>
      </c>
      <c r="U43" s="277"/>
      <c r="V43" s="280"/>
      <c r="W43" s="285" t="str">
        <f t="shared" ref="W43:W51" si="11">IF(AND(ISBLANK(Q43),ISBLANK(V43))," ",IF(Q43*V43=0," ",Q43*V43))</f>
        <v xml:space="preserve"> </v>
      </c>
      <c r="X43" s="253"/>
    </row>
    <row r="44" spans="1:24" ht="17.100000000000001" customHeight="1" x14ac:dyDescent="0.15">
      <c r="A44" s="2096"/>
      <c r="B44" s="265"/>
      <c r="C44" s="269" t="s">
        <v>532</v>
      </c>
      <c r="D44" s="272"/>
      <c r="E44" s="275" t="s">
        <v>386</v>
      </c>
      <c r="F44" s="278"/>
      <c r="G44" s="281"/>
      <c r="H44" s="286" t="str">
        <f t="shared" si="9"/>
        <v xml:space="preserve"> </v>
      </c>
      <c r="I44" s="265"/>
      <c r="J44" s="269" t="s">
        <v>532</v>
      </c>
      <c r="K44" s="272"/>
      <c r="L44" s="275" t="s">
        <v>386</v>
      </c>
      <c r="M44" s="278"/>
      <c r="N44" s="281"/>
      <c r="O44" s="290" t="str">
        <f t="shared" si="10"/>
        <v xml:space="preserve"> </v>
      </c>
      <c r="P44" s="2098"/>
      <c r="Q44" s="265"/>
      <c r="R44" s="269" t="s">
        <v>532</v>
      </c>
      <c r="S44" s="272"/>
      <c r="T44" s="275" t="s">
        <v>386</v>
      </c>
      <c r="U44" s="278"/>
      <c r="V44" s="281"/>
      <c r="W44" s="286" t="str">
        <f t="shared" si="11"/>
        <v xml:space="preserve"> </v>
      </c>
      <c r="X44" s="253"/>
    </row>
    <row r="45" spans="1:24" ht="17.100000000000001" customHeight="1" x14ac:dyDescent="0.15">
      <c r="A45" s="2096"/>
      <c r="B45" s="265"/>
      <c r="C45" s="269" t="s">
        <v>532</v>
      </c>
      <c r="D45" s="272"/>
      <c r="E45" s="275" t="s">
        <v>386</v>
      </c>
      <c r="F45" s="278"/>
      <c r="G45" s="281"/>
      <c r="H45" s="286" t="str">
        <f t="shared" si="9"/>
        <v xml:space="preserve"> </v>
      </c>
      <c r="I45" s="265"/>
      <c r="J45" s="269" t="s">
        <v>532</v>
      </c>
      <c r="K45" s="272"/>
      <c r="L45" s="275" t="s">
        <v>386</v>
      </c>
      <c r="M45" s="278"/>
      <c r="N45" s="281"/>
      <c r="O45" s="290" t="str">
        <f t="shared" si="10"/>
        <v xml:space="preserve"> </v>
      </c>
      <c r="P45" s="2098"/>
      <c r="Q45" s="265"/>
      <c r="R45" s="269" t="s">
        <v>532</v>
      </c>
      <c r="S45" s="272"/>
      <c r="T45" s="275" t="s">
        <v>386</v>
      </c>
      <c r="U45" s="278"/>
      <c r="V45" s="281"/>
      <c r="W45" s="286" t="str">
        <f t="shared" si="11"/>
        <v xml:space="preserve"> </v>
      </c>
      <c r="X45" s="253"/>
    </row>
    <row r="46" spans="1:24" ht="17.100000000000001" customHeight="1" x14ac:dyDescent="0.15">
      <c r="A46" s="2096"/>
      <c r="B46" s="265"/>
      <c r="C46" s="269" t="s">
        <v>532</v>
      </c>
      <c r="D46" s="272"/>
      <c r="E46" s="275" t="s">
        <v>386</v>
      </c>
      <c r="F46" s="278"/>
      <c r="G46" s="281"/>
      <c r="H46" s="286" t="str">
        <f t="shared" si="9"/>
        <v xml:space="preserve"> </v>
      </c>
      <c r="I46" s="265"/>
      <c r="J46" s="269" t="s">
        <v>532</v>
      </c>
      <c r="K46" s="272"/>
      <c r="L46" s="275" t="s">
        <v>386</v>
      </c>
      <c r="M46" s="278"/>
      <c r="N46" s="281"/>
      <c r="O46" s="290" t="str">
        <f t="shared" si="10"/>
        <v xml:space="preserve"> </v>
      </c>
      <c r="P46" s="2098"/>
      <c r="Q46" s="265"/>
      <c r="R46" s="269" t="s">
        <v>532</v>
      </c>
      <c r="S46" s="272"/>
      <c r="T46" s="275" t="s">
        <v>386</v>
      </c>
      <c r="U46" s="278"/>
      <c r="V46" s="281"/>
      <c r="W46" s="286" t="str">
        <f t="shared" si="11"/>
        <v xml:space="preserve"> </v>
      </c>
      <c r="X46" s="253"/>
    </row>
    <row r="47" spans="1:24" ht="17.100000000000001" customHeight="1" x14ac:dyDescent="0.15">
      <c r="A47" s="2096"/>
      <c r="B47" s="265"/>
      <c r="C47" s="269" t="s">
        <v>532</v>
      </c>
      <c r="D47" s="272"/>
      <c r="E47" s="275" t="s">
        <v>386</v>
      </c>
      <c r="F47" s="278"/>
      <c r="G47" s="281"/>
      <c r="H47" s="286" t="str">
        <f t="shared" si="9"/>
        <v xml:space="preserve"> </v>
      </c>
      <c r="I47" s="265"/>
      <c r="J47" s="269" t="s">
        <v>532</v>
      </c>
      <c r="K47" s="272"/>
      <c r="L47" s="275" t="s">
        <v>386</v>
      </c>
      <c r="M47" s="278"/>
      <c r="N47" s="281"/>
      <c r="O47" s="290" t="str">
        <f t="shared" si="10"/>
        <v xml:space="preserve"> </v>
      </c>
      <c r="P47" s="2098"/>
      <c r="Q47" s="265"/>
      <c r="R47" s="269" t="s">
        <v>532</v>
      </c>
      <c r="S47" s="272"/>
      <c r="T47" s="275" t="s">
        <v>386</v>
      </c>
      <c r="U47" s="278"/>
      <c r="V47" s="281"/>
      <c r="W47" s="286" t="str">
        <f t="shared" si="11"/>
        <v xml:space="preserve"> </v>
      </c>
      <c r="X47" s="253"/>
    </row>
    <row r="48" spans="1:24" ht="17.100000000000001" customHeight="1" x14ac:dyDescent="0.15">
      <c r="A48" s="2096"/>
      <c r="B48" s="265"/>
      <c r="C48" s="269" t="s">
        <v>532</v>
      </c>
      <c r="D48" s="272"/>
      <c r="E48" s="275" t="s">
        <v>386</v>
      </c>
      <c r="F48" s="278"/>
      <c r="G48" s="281"/>
      <c r="H48" s="286" t="str">
        <f t="shared" si="9"/>
        <v xml:space="preserve"> </v>
      </c>
      <c r="I48" s="265"/>
      <c r="J48" s="269" t="s">
        <v>532</v>
      </c>
      <c r="K48" s="272"/>
      <c r="L48" s="275" t="s">
        <v>386</v>
      </c>
      <c r="M48" s="278"/>
      <c r="N48" s="281"/>
      <c r="O48" s="290" t="str">
        <f t="shared" si="10"/>
        <v xml:space="preserve"> </v>
      </c>
      <c r="P48" s="2098"/>
      <c r="Q48" s="265"/>
      <c r="R48" s="269" t="s">
        <v>532</v>
      </c>
      <c r="S48" s="272"/>
      <c r="T48" s="275" t="s">
        <v>386</v>
      </c>
      <c r="U48" s="278"/>
      <c r="V48" s="281"/>
      <c r="W48" s="286" t="str">
        <f t="shared" si="11"/>
        <v xml:space="preserve"> </v>
      </c>
      <c r="X48" s="253"/>
    </row>
    <row r="49" spans="1:24" ht="17.100000000000001" customHeight="1" x14ac:dyDescent="0.15">
      <c r="A49" s="2096"/>
      <c r="B49" s="265"/>
      <c r="C49" s="269" t="s">
        <v>532</v>
      </c>
      <c r="D49" s="272"/>
      <c r="E49" s="275" t="s">
        <v>386</v>
      </c>
      <c r="F49" s="278"/>
      <c r="G49" s="281"/>
      <c r="H49" s="286" t="str">
        <f t="shared" si="9"/>
        <v xml:space="preserve"> </v>
      </c>
      <c r="I49" s="265"/>
      <c r="J49" s="269" t="s">
        <v>532</v>
      </c>
      <c r="K49" s="272"/>
      <c r="L49" s="275" t="s">
        <v>386</v>
      </c>
      <c r="M49" s="278"/>
      <c r="N49" s="281"/>
      <c r="O49" s="290" t="str">
        <f t="shared" si="10"/>
        <v xml:space="preserve"> </v>
      </c>
      <c r="P49" s="2098"/>
      <c r="Q49" s="265"/>
      <c r="R49" s="269" t="s">
        <v>532</v>
      </c>
      <c r="S49" s="272"/>
      <c r="T49" s="275" t="s">
        <v>386</v>
      </c>
      <c r="U49" s="278"/>
      <c r="V49" s="281"/>
      <c r="W49" s="286" t="str">
        <f t="shared" si="11"/>
        <v xml:space="preserve"> </v>
      </c>
      <c r="X49" s="253"/>
    </row>
    <row r="50" spans="1:24" ht="17.100000000000001" customHeight="1" x14ac:dyDescent="0.15">
      <c r="A50" s="2096"/>
      <c r="B50" s="265"/>
      <c r="C50" s="269" t="s">
        <v>532</v>
      </c>
      <c r="D50" s="272"/>
      <c r="E50" s="275" t="s">
        <v>386</v>
      </c>
      <c r="F50" s="278"/>
      <c r="G50" s="281"/>
      <c r="H50" s="286" t="str">
        <f t="shared" si="9"/>
        <v xml:space="preserve"> </v>
      </c>
      <c r="I50" s="265"/>
      <c r="J50" s="269" t="s">
        <v>532</v>
      </c>
      <c r="K50" s="272"/>
      <c r="L50" s="275" t="s">
        <v>386</v>
      </c>
      <c r="M50" s="278"/>
      <c r="N50" s="281"/>
      <c r="O50" s="290" t="str">
        <f t="shared" si="10"/>
        <v xml:space="preserve"> </v>
      </c>
      <c r="P50" s="2098"/>
      <c r="Q50" s="265"/>
      <c r="R50" s="269" t="s">
        <v>532</v>
      </c>
      <c r="S50" s="272"/>
      <c r="T50" s="275" t="s">
        <v>386</v>
      </c>
      <c r="U50" s="278"/>
      <c r="V50" s="281"/>
      <c r="W50" s="286" t="str">
        <f t="shared" si="11"/>
        <v xml:space="preserve"> </v>
      </c>
      <c r="X50" s="253"/>
    </row>
    <row r="51" spans="1:24" ht="17.100000000000001" customHeight="1" x14ac:dyDescent="0.15">
      <c r="A51" s="2096"/>
      <c r="B51" s="266"/>
      <c r="C51" s="270" t="s">
        <v>532</v>
      </c>
      <c r="D51" s="273"/>
      <c r="E51" s="276" t="s">
        <v>386</v>
      </c>
      <c r="F51" s="279"/>
      <c r="G51" s="282"/>
      <c r="H51" s="286" t="str">
        <f t="shared" si="9"/>
        <v xml:space="preserve"> </v>
      </c>
      <c r="I51" s="266"/>
      <c r="J51" s="270" t="s">
        <v>532</v>
      </c>
      <c r="K51" s="273"/>
      <c r="L51" s="276" t="s">
        <v>386</v>
      </c>
      <c r="M51" s="279"/>
      <c r="N51" s="282"/>
      <c r="O51" s="290" t="str">
        <f t="shared" si="10"/>
        <v xml:space="preserve"> </v>
      </c>
      <c r="P51" s="2098"/>
      <c r="Q51" s="266"/>
      <c r="R51" s="270" t="s">
        <v>532</v>
      </c>
      <c r="S51" s="273"/>
      <c r="T51" s="276" t="s">
        <v>386</v>
      </c>
      <c r="U51" s="279"/>
      <c r="V51" s="282"/>
      <c r="W51" s="286" t="str">
        <f t="shared" si="11"/>
        <v xml:space="preserve"> </v>
      </c>
      <c r="X51" s="253"/>
    </row>
    <row r="52" spans="1:24" ht="17.100000000000001" customHeight="1" x14ac:dyDescent="0.15">
      <c r="A52" s="2096"/>
      <c r="B52" s="2087" t="s">
        <v>573</v>
      </c>
      <c r="C52" s="2088"/>
      <c r="D52" s="2089"/>
      <c r="E52" s="2089"/>
      <c r="F52" s="2089"/>
      <c r="G52" s="283" t="str">
        <f>IF(SUM(G43:G51)=0," ",SUM(G43:G51))</f>
        <v xml:space="preserve"> </v>
      </c>
      <c r="H52" s="287" t="str">
        <f>IF(SUM(H43:H51)=0," ",SUM(H43:H51))</f>
        <v xml:space="preserve"> </v>
      </c>
      <c r="I52" s="2087" t="s">
        <v>573</v>
      </c>
      <c r="J52" s="2088"/>
      <c r="K52" s="2089"/>
      <c r="L52" s="2089"/>
      <c r="M52" s="2089"/>
      <c r="N52" s="283" t="str">
        <f>IF(SUM(N43:N51)=0," ",SUM(N43:N51))</f>
        <v xml:space="preserve"> </v>
      </c>
      <c r="O52" s="291" t="str">
        <f>IF(SUM(O43:O51)=0," ",SUM(O43:O51))</f>
        <v xml:space="preserve"> </v>
      </c>
      <c r="P52" s="2099"/>
      <c r="Q52" s="2087" t="s">
        <v>573</v>
      </c>
      <c r="R52" s="2088"/>
      <c r="S52" s="2089"/>
      <c r="T52" s="2089"/>
      <c r="U52" s="2089"/>
      <c r="V52" s="283" t="str">
        <f>IF(SUM(V43:V51)=0," ",SUM(V43:V51))</f>
        <v xml:space="preserve"> </v>
      </c>
      <c r="W52" s="287" t="str">
        <f>IF(SUM(W43:W51)=0," ",SUM(W43:W51))</f>
        <v xml:space="preserve"> </v>
      </c>
      <c r="X52" s="253"/>
    </row>
    <row r="53" spans="1:24" ht="17.100000000000001" customHeight="1" x14ac:dyDescent="0.15">
      <c r="A53" s="2096"/>
      <c r="B53" s="264"/>
      <c r="C53" s="268" t="s">
        <v>532</v>
      </c>
      <c r="D53" s="271"/>
      <c r="E53" s="274" t="s">
        <v>386</v>
      </c>
      <c r="F53" s="277"/>
      <c r="G53" s="280"/>
      <c r="H53" s="285" t="str">
        <f t="shared" ref="H53:H61" si="12">IF(AND(ISBLANK(B53),ISBLANK(G53))," ",IF(B53*G53=0," ",B53*G53))</f>
        <v xml:space="preserve"> </v>
      </c>
      <c r="I53" s="264"/>
      <c r="J53" s="268" t="s">
        <v>532</v>
      </c>
      <c r="K53" s="271"/>
      <c r="L53" s="274" t="s">
        <v>386</v>
      </c>
      <c r="M53" s="277"/>
      <c r="N53" s="280"/>
      <c r="O53" s="289" t="str">
        <f t="shared" ref="O53:O61" si="13">IF(AND(ISBLANK(I53),ISBLANK(N53))," ",IF(I53*N53=0," ",I53*N53))</f>
        <v xml:space="preserve"> </v>
      </c>
      <c r="P53" s="2097"/>
      <c r="Q53" s="264"/>
      <c r="R53" s="268" t="s">
        <v>532</v>
      </c>
      <c r="S53" s="271"/>
      <c r="T53" s="274" t="s">
        <v>386</v>
      </c>
      <c r="U53" s="277"/>
      <c r="V53" s="280"/>
      <c r="W53" s="285" t="str">
        <f t="shared" ref="W53:W61" si="14">IF(AND(ISBLANK(Q53),ISBLANK(V53))," ",IF(Q53*V53=0," ",Q53*V53))</f>
        <v xml:space="preserve"> </v>
      </c>
      <c r="X53" s="253"/>
    </row>
    <row r="54" spans="1:24" ht="17.100000000000001" customHeight="1" x14ac:dyDescent="0.15">
      <c r="A54" s="2096"/>
      <c r="B54" s="265"/>
      <c r="C54" s="269" t="s">
        <v>532</v>
      </c>
      <c r="D54" s="272"/>
      <c r="E54" s="275" t="s">
        <v>386</v>
      </c>
      <c r="F54" s="278"/>
      <c r="G54" s="281"/>
      <c r="H54" s="286" t="str">
        <f t="shared" si="12"/>
        <v xml:space="preserve"> </v>
      </c>
      <c r="I54" s="265"/>
      <c r="J54" s="269" t="s">
        <v>532</v>
      </c>
      <c r="K54" s="272"/>
      <c r="L54" s="275" t="s">
        <v>386</v>
      </c>
      <c r="M54" s="278"/>
      <c r="N54" s="281"/>
      <c r="O54" s="290" t="str">
        <f t="shared" si="13"/>
        <v xml:space="preserve"> </v>
      </c>
      <c r="P54" s="2098"/>
      <c r="Q54" s="265"/>
      <c r="R54" s="269" t="s">
        <v>532</v>
      </c>
      <c r="S54" s="272"/>
      <c r="T54" s="275" t="s">
        <v>386</v>
      </c>
      <c r="U54" s="278"/>
      <c r="V54" s="281"/>
      <c r="W54" s="286" t="str">
        <f t="shared" si="14"/>
        <v xml:space="preserve"> </v>
      </c>
      <c r="X54" s="253"/>
    </row>
    <row r="55" spans="1:24" ht="17.100000000000001" customHeight="1" x14ac:dyDescent="0.15">
      <c r="A55" s="2096"/>
      <c r="B55" s="265"/>
      <c r="C55" s="269" t="s">
        <v>532</v>
      </c>
      <c r="D55" s="272"/>
      <c r="E55" s="275" t="s">
        <v>386</v>
      </c>
      <c r="F55" s="278"/>
      <c r="G55" s="281"/>
      <c r="H55" s="286" t="str">
        <f t="shared" si="12"/>
        <v xml:space="preserve"> </v>
      </c>
      <c r="I55" s="265"/>
      <c r="J55" s="269" t="s">
        <v>532</v>
      </c>
      <c r="K55" s="272"/>
      <c r="L55" s="275" t="s">
        <v>386</v>
      </c>
      <c r="M55" s="278"/>
      <c r="N55" s="281"/>
      <c r="O55" s="290" t="str">
        <f t="shared" si="13"/>
        <v xml:space="preserve"> </v>
      </c>
      <c r="P55" s="2098"/>
      <c r="Q55" s="265"/>
      <c r="R55" s="269" t="s">
        <v>532</v>
      </c>
      <c r="S55" s="272"/>
      <c r="T55" s="275" t="s">
        <v>386</v>
      </c>
      <c r="U55" s="278"/>
      <c r="V55" s="281"/>
      <c r="W55" s="286" t="str">
        <f t="shared" si="14"/>
        <v xml:space="preserve"> </v>
      </c>
      <c r="X55" s="253"/>
    </row>
    <row r="56" spans="1:24" ht="17.100000000000001" customHeight="1" x14ac:dyDescent="0.15">
      <c r="A56" s="2096"/>
      <c r="B56" s="265"/>
      <c r="C56" s="269" t="s">
        <v>532</v>
      </c>
      <c r="D56" s="272"/>
      <c r="E56" s="275" t="s">
        <v>386</v>
      </c>
      <c r="F56" s="278"/>
      <c r="G56" s="281"/>
      <c r="H56" s="286" t="str">
        <f t="shared" si="12"/>
        <v xml:space="preserve"> </v>
      </c>
      <c r="I56" s="265"/>
      <c r="J56" s="269" t="s">
        <v>532</v>
      </c>
      <c r="K56" s="272"/>
      <c r="L56" s="275" t="s">
        <v>386</v>
      </c>
      <c r="M56" s="278"/>
      <c r="N56" s="281"/>
      <c r="O56" s="290" t="str">
        <f t="shared" si="13"/>
        <v xml:space="preserve"> </v>
      </c>
      <c r="P56" s="2098"/>
      <c r="Q56" s="265"/>
      <c r="R56" s="269" t="s">
        <v>532</v>
      </c>
      <c r="S56" s="272"/>
      <c r="T56" s="275" t="s">
        <v>386</v>
      </c>
      <c r="U56" s="278"/>
      <c r="V56" s="281"/>
      <c r="W56" s="286" t="str">
        <f t="shared" si="14"/>
        <v xml:space="preserve"> </v>
      </c>
      <c r="X56" s="253"/>
    </row>
    <row r="57" spans="1:24" ht="17.100000000000001" customHeight="1" x14ac:dyDescent="0.15">
      <c r="A57" s="2096"/>
      <c r="B57" s="265"/>
      <c r="C57" s="269" t="s">
        <v>532</v>
      </c>
      <c r="D57" s="272"/>
      <c r="E57" s="275" t="s">
        <v>386</v>
      </c>
      <c r="F57" s="278"/>
      <c r="G57" s="281"/>
      <c r="H57" s="286" t="str">
        <f t="shared" si="12"/>
        <v xml:space="preserve"> </v>
      </c>
      <c r="I57" s="265"/>
      <c r="J57" s="269" t="s">
        <v>532</v>
      </c>
      <c r="K57" s="272"/>
      <c r="L57" s="275" t="s">
        <v>386</v>
      </c>
      <c r="M57" s="278"/>
      <c r="N57" s="281"/>
      <c r="O57" s="290" t="str">
        <f t="shared" si="13"/>
        <v xml:space="preserve"> </v>
      </c>
      <c r="P57" s="2098"/>
      <c r="Q57" s="265"/>
      <c r="R57" s="269" t="s">
        <v>532</v>
      </c>
      <c r="S57" s="272"/>
      <c r="T57" s="275" t="s">
        <v>386</v>
      </c>
      <c r="U57" s="278"/>
      <c r="V57" s="281"/>
      <c r="W57" s="286" t="str">
        <f t="shared" si="14"/>
        <v xml:space="preserve"> </v>
      </c>
      <c r="X57" s="253"/>
    </row>
    <row r="58" spans="1:24" ht="17.100000000000001" customHeight="1" x14ac:dyDescent="0.15">
      <c r="A58" s="2096"/>
      <c r="B58" s="265"/>
      <c r="C58" s="269" t="s">
        <v>532</v>
      </c>
      <c r="D58" s="272"/>
      <c r="E58" s="275" t="s">
        <v>386</v>
      </c>
      <c r="F58" s="278"/>
      <c r="G58" s="281"/>
      <c r="H58" s="286" t="str">
        <f t="shared" si="12"/>
        <v xml:space="preserve"> </v>
      </c>
      <c r="I58" s="265"/>
      <c r="J58" s="269" t="s">
        <v>532</v>
      </c>
      <c r="K58" s="272"/>
      <c r="L58" s="275" t="s">
        <v>386</v>
      </c>
      <c r="M58" s="278"/>
      <c r="N58" s="281"/>
      <c r="O58" s="290" t="str">
        <f t="shared" si="13"/>
        <v xml:space="preserve"> </v>
      </c>
      <c r="P58" s="2098"/>
      <c r="Q58" s="265"/>
      <c r="R58" s="269" t="s">
        <v>532</v>
      </c>
      <c r="S58" s="272"/>
      <c r="T58" s="275" t="s">
        <v>386</v>
      </c>
      <c r="U58" s="278"/>
      <c r="V58" s="281"/>
      <c r="W58" s="286" t="str">
        <f t="shared" si="14"/>
        <v xml:space="preserve"> </v>
      </c>
      <c r="X58" s="253"/>
    </row>
    <row r="59" spans="1:24" ht="17.100000000000001" customHeight="1" x14ac:dyDescent="0.15">
      <c r="A59" s="2096"/>
      <c r="B59" s="265"/>
      <c r="C59" s="269" t="s">
        <v>532</v>
      </c>
      <c r="D59" s="272"/>
      <c r="E59" s="275" t="s">
        <v>386</v>
      </c>
      <c r="F59" s="278"/>
      <c r="G59" s="281"/>
      <c r="H59" s="286" t="str">
        <f t="shared" si="12"/>
        <v xml:space="preserve"> </v>
      </c>
      <c r="I59" s="265"/>
      <c r="J59" s="269" t="s">
        <v>532</v>
      </c>
      <c r="K59" s="272"/>
      <c r="L59" s="275" t="s">
        <v>386</v>
      </c>
      <c r="M59" s="278"/>
      <c r="N59" s="281"/>
      <c r="O59" s="290" t="str">
        <f t="shared" si="13"/>
        <v xml:space="preserve"> </v>
      </c>
      <c r="P59" s="2098"/>
      <c r="Q59" s="265"/>
      <c r="R59" s="269" t="s">
        <v>532</v>
      </c>
      <c r="S59" s="272"/>
      <c r="T59" s="275" t="s">
        <v>386</v>
      </c>
      <c r="U59" s="278"/>
      <c r="V59" s="281"/>
      <c r="W59" s="286" t="str">
        <f t="shared" si="14"/>
        <v xml:space="preserve"> </v>
      </c>
      <c r="X59" s="253"/>
    </row>
    <row r="60" spans="1:24" ht="17.100000000000001" customHeight="1" x14ac:dyDescent="0.15">
      <c r="A60" s="2096"/>
      <c r="B60" s="265"/>
      <c r="C60" s="269" t="s">
        <v>532</v>
      </c>
      <c r="D60" s="272"/>
      <c r="E60" s="275" t="s">
        <v>386</v>
      </c>
      <c r="F60" s="278"/>
      <c r="G60" s="281"/>
      <c r="H60" s="286" t="str">
        <f t="shared" si="12"/>
        <v xml:space="preserve"> </v>
      </c>
      <c r="I60" s="265"/>
      <c r="J60" s="269" t="s">
        <v>532</v>
      </c>
      <c r="K60" s="272"/>
      <c r="L60" s="275" t="s">
        <v>386</v>
      </c>
      <c r="M60" s="278"/>
      <c r="N60" s="281"/>
      <c r="O60" s="290" t="str">
        <f t="shared" si="13"/>
        <v xml:space="preserve"> </v>
      </c>
      <c r="P60" s="2098"/>
      <c r="Q60" s="265"/>
      <c r="R60" s="269" t="s">
        <v>532</v>
      </c>
      <c r="S60" s="272"/>
      <c r="T60" s="275" t="s">
        <v>386</v>
      </c>
      <c r="U60" s="278"/>
      <c r="V60" s="281"/>
      <c r="W60" s="286" t="str">
        <f t="shared" si="14"/>
        <v xml:space="preserve"> </v>
      </c>
      <c r="X60" s="253"/>
    </row>
    <row r="61" spans="1:24" ht="17.100000000000001" customHeight="1" x14ac:dyDescent="0.15">
      <c r="A61" s="2096"/>
      <c r="B61" s="266"/>
      <c r="C61" s="270" t="s">
        <v>532</v>
      </c>
      <c r="D61" s="273"/>
      <c r="E61" s="276" t="s">
        <v>386</v>
      </c>
      <c r="F61" s="279"/>
      <c r="G61" s="282"/>
      <c r="H61" s="286" t="str">
        <f t="shared" si="12"/>
        <v xml:space="preserve"> </v>
      </c>
      <c r="I61" s="266"/>
      <c r="J61" s="270" t="s">
        <v>532</v>
      </c>
      <c r="K61" s="273"/>
      <c r="L61" s="276" t="s">
        <v>386</v>
      </c>
      <c r="M61" s="279"/>
      <c r="N61" s="282"/>
      <c r="O61" s="290" t="str">
        <f t="shared" si="13"/>
        <v xml:space="preserve"> </v>
      </c>
      <c r="P61" s="2098"/>
      <c r="Q61" s="266"/>
      <c r="R61" s="270" t="s">
        <v>532</v>
      </c>
      <c r="S61" s="273"/>
      <c r="T61" s="276" t="s">
        <v>386</v>
      </c>
      <c r="U61" s="279"/>
      <c r="V61" s="282"/>
      <c r="W61" s="286" t="str">
        <f t="shared" si="14"/>
        <v xml:space="preserve"> </v>
      </c>
      <c r="X61" s="253"/>
    </row>
    <row r="62" spans="1:24" ht="17.100000000000001" customHeight="1" x14ac:dyDescent="0.15">
      <c r="A62" s="2096"/>
      <c r="B62" s="2087" t="s">
        <v>573</v>
      </c>
      <c r="C62" s="2088"/>
      <c r="D62" s="2089"/>
      <c r="E62" s="2089"/>
      <c r="F62" s="2089"/>
      <c r="G62" s="283" t="str">
        <f>IF(SUM(G53:G61)=0," ",SUM(G53:G61))</f>
        <v xml:space="preserve"> </v>
      </c>
      <c r="H62" s="287" t="str">
        <f>IF(SUM(H53:H61)=0," ",SUM(H53:H61))</f>
        <v xml:space="preserve"> </v>
      </c>
      <c r="I62" s="2087" t="s">
        <v>573</v>
      </c>
      <c r="J62" s="2088"/>
      <c r="K62" s="2089"/>
      <c r="L62" s="2089"/>
      <c r="M62" s="2089"/>
      <c r="N62" s="283" t="str">
        <f>IF(SUM(N53:N61)=0," ",SUM(N53:N61))</f>
        <v xml:space="preserve"> </v>
      </c>
      <c r="O62" s="291" t="str">
        <f>IF(SUM(O53:O61)=0," ",SUM(O53:O61))</f>
        <v xml:space="preserve"> </v>
      </c>
      <c r="P62" s="2099"/>
      <c r="Q62" s="2087" t="s">
        <v>573</v>
      </c>
      <c r="R62" s="2088"/>
      <c r="S62" s="2089"/>
      <c r="T62" s="2089"/>
      <c r="U62" s="2089"/>
      <c r="V62" s="283" t="str">
        <f>IF(SUM(V53:V61)=0," ",SUM(V53:V61))</f>
        <v xml:space="preserve"> </v>
      </c>
      <c r="W62" s="287" t="str">
        <f>IF(SUM(W53:W61)=0," ",SUM(W53:W61))</f>
        <v xml:space="preserve"> </v>
      </c>
      <c r="X62" s="253"/>
    </row>
    <row r="63" spans="1:24" ht="17.100000000000001" customHeight="1" x14ac:dyDescent="0.15">
      <c r="A63" s="2096"/>
      <c r="B63" s="264"/>
      <c r="C63" s="268" t="s">
        <v>532</v>
      </c>
      <c r="D63" s="271"/>
      <c r="E63" s="274" t="s">
        <v>386</v>
      </c>
      <c r="F63" s="277"/>
      <c r="G63" s="280"/>
      <c r="H63" s="285" t="str">
        <f t="shared" ref="H63:H71" si="15">IF(AND(ISBLANK(B63),ISBLANK(G63))," ",IF(B63*G63=0," ",B63*G63))</f>
        <v xml:space="preserve"> </v>
      </c>
      <c r="I63" s="264"/>
      <c r="J63" s="268" t="s">
        <v>532</v>
      </c>
      <c r="K63" s="271"/>
      <c r="L63" s="274" t="s">
        <v>386</v>
      </c>
      <c r="M63" s="277"/>
      <c r="N63" s="280"/>
      <c r="O63" s="289" t="str">
        <f t="shared" ref="O63:O71" si="16">IF(AND(ISBLANK(I63),ISBLANK(N63))," ",IF(I63*N63=0," ",I63*N63))</f>
        <v xml:space="preserve"> </v>
      </c>
      <c r="P63" s="2097"/>
      <c r="Q63" s="264"/>
      <c r="R63" s="268" t="s">
        <v>532</v>
      </c>
      <c r="S63" s="271"/>
      <c r="T63" s="274" t="s">
        <v>386</v>
      </c>
      <c r="U63" s="277"/>
      <c r="V63" s="280"/>
      <c r="W63" s="285" t="str">
        <f t="shared" ref="W63:W71" si="17">IF(AND(ISBLANK(Q63),ISBLANK(V63))," ",IF(Q63*V63=0," ",Q63*V63))</f>
        <v xml:space="preserve"> </v>
      </c>
      <c r="X63" s="253"/>
    </row>
    <row r="64" spans="1:24" ht="17.100000000000001" customHeight="1" x14ac:dyDescent="0.15">
      <c r="A64" s="2096"/>
      <c r="B64" s="265"/>
      <c r="C64" s="269" t="s">
        <v>532</v>
      </c>
      <c r="D64" s="272"/>
      <c r="E64" s="275" t="s">
        <v>386</v>
      </c>
      <c r="F64" s="278"/>
      <c r="G64" s="281"/>
      <c r="H64" s="286" t="str">
        <f t="shared" si="15"/>
        <v xml:space="preserve"> </v>
      </c>
      <c r="I64" s="265"/>
      <c r="J64" s="269" t="s">
        <v>532</v>
      </c>
      <c r="K64" s="272"/>
      <c r="L64" s="275" t="s">
        <v>386</v>
      </c>
      <c r="M64" s="278"/>
      <c r="N64" s="281"/>
      <c r="O64" s="290" t="str">
        <f t="shared" si="16"/>
        <v xml:space="preserve"> </v>
      </c>
      <c r="P64" s="2098"/>
      <c r="Q64" s="265"/>
      <c r="R64" s="269" t="s">
        <v>532</v>
      </c>
      <c r="S64" s="272"/>
      <c r="T64" s="275" t="s">
        <v>386</v>
      </c>
      <c r="U64" s="278"/>
      <c r="V64" s="281"/>
      <c r="W64" s="286" t="str">
        <f t="shared" si="17"/>
        <v xml:space="preserve"> </v>
      </c>
      <c r="X64" s="253"/>
    </row>
    <row r="65" spans="1:24" ht="17.100000000000001" customHeight="1" x14ac:dyDescent="0.15">
      <c r="A65" s="2096"/>
      <c r="B65" s="265"/>
      <c r="C65" s="269" t="s">
        <v>532</v>
      </c>
      <c r="D65" s="272"/>
      <c r="E65" s="275" t="s">
        <v>386</v>
      </c>
      <c r="F65" s="278"/>
      <c r="G65" s="281"/>
      <c r="H65" s="286" t="str">
        <f t="shared" si="15"/>
        <v xml:space="preserve"> </v>
      </c>
      <c r="I65" s="265"/>
      <c r="J65" s="269" t="s">
        <v>532</v>
      </c>
      <c r="K65" s="272"/>
      <c r="L65" s="275" t="s">
        <v>386</v>
      </c>
      <c r="M65" s="278"/>
      <c r="N65" s="281"/>
      <c r="O65" s="290" t="str">
        <f t="shared" si="16"/>
        <v xml:space="preserve"> </v>
      </c>
      <c r="P65" s="2098"/>
      <c r="Q65" s="265"/>
      <c r="R65" s="269" t="s">
        <v>532</v>
      </c>
      <c r="S65" s="272"/>
      <c r="T65" s="275" t="s">
        <v>386</v>
      </c>
      <c r="U65" s="278"/>
      <c r="V65" s="281"/>
      <c r="W65" s="286" t="str">
        <f t="shared" si="17"/>
        <v xml:space="preserve"> </v>
      </c>
      <c r="X65" s="253"/>
    </row>
    <row r="66" spans="1:24" ht="17.100000000000001" customHeight="1" x14ac:dyDescent="0.15">
      <c r="A66" s="2096"/>
      <c r="B66" s="265"/>
      <c r="C66" s="269" t="s">
        <v>532</v>
      </c>
      <c r="D66" s="272"/>
      <c r="E66" s="275" t="s">
        <v>386</v>
      </c>
      <c r="F66" s="278"/>
      <c r="G66" s="281"/>
      <c r="H66" s="286" t="str">
        <f t="shared" si="15"/>
        <v xml:space="preserve"> </v>
      </c>
      <c r="I66" s="265"/>
      <c r="J66" s="269" t="s">
        <v>532</v>
      </c>
      <c r="K66" s="272"/>
      <c r="L66" s="275" t="s">
        <v>386</v>
      </c>
      <c r="M66" s="278"/>
      <c r="N66" s="281"/>
      <c r="O66" s="290" t="str">
        <f t="shared" si="16"/>
        <v xml:space="preserve"> </v>
      </c>
      <c r="P66" s="2098"/>
      <c r="Q66" s="265"/>
      <c r="R66" s="269" t="s">
        <v>532</v>
      </c>
      <c r="S66" s="272"/>
      <c r="T66" s="275" t="s">
        <v>386</v>
      </c>
      <c r="U66" s="278"/>
      <c r="V66" s="281"/>
      <c r="W66" s="286" t="str">
        <f t="shared" si="17"/>
        <v xml:space="preserve"> </v>
      </c>
      <c r="X66" s="253"/>
    </row>
    <row r="67" spans="1:24" ht="17.100000000000001" customHeight="1" x14ac:dyDescent="0.15">
      <c r="A67" s="2096"/>
      <c r="B67" s="265"/>
      <c r="C67" s="269" t="s">
        <v>532</v>
      </c>
      <c r="D67" s="272"/>
      <c r="E67" s="275" t="s">
        <v>386</v>
      </c>
      <c r="F67" s="278"/>
      <c r="G67" s="281"/>
      <c r="H67" s="286" t="str">
        <f t="shared" si="15"/>
        <v xml:space="preserve"> </v>
      </c>
      <c r="I67" s="265"/>
      <c r="J67" s="269" t="s">
        <v>532</v>
      </c>
      <c r="K67" s="272"/>
      <c r="L67" s="275" t="s">
        <v>386</v>
      </c>
      <c r="M67" s="278"/>
      <c r="N67" s="281"/>
      <c r="O67" s="290" t="str">
        <f t="shared" si="16"/>
        <v xml:space="preserve"> </v>
      </c>
      <c r="P67" s="2098"/>
      <c r="Q67" s="265"/>
      <c r="R67" s="269" t="s">
        <v>532</v>
      </c>
      <c r="S67" s="272"/>
      <c r="T67" s="275" t="s">
        <v>386</v>
      </c>
      <c r="U67" s="278"/>
      <c r="V67" s="281"/>
      <c r="W67" s="286" t="str">
        <f t="shared" si="17"/>
        <v xml:space="preserve"> </v>
      </c>
      <c r="X67" s="253"/>
    </row>
    <row r="68" spans="1:24" ht="17.100000000000001" customHeight="1" x14ac:dyDescent="0.15">
      <c r="A68" s="2096"/>
      <c r="B68" s="265"/>
      <c r="C68" s="269" t="s">
        <v>532</v>
      </c>
      <c r="D68" s="272"/>
      <c r="E68" s="275" t="s">
        <v>386</v>
      </c>
      <c r="F68" s="278"/>
      <c r="G68" s="281"/>
      <c r="H68" s="286" t="str">
        <f t="shared" si="15"/>
        <v xml:space="preserve"> </v>
      </c>
      <c r="I68" s="265"/>
      <c r="J68" s="269" t="s">
        <v>532</v>
      </c>
      <c r="K68" s="272"/>
      <c r="L68" s="275" t="s">
        <v>386</v>
      </c>
      <c r="M68" s="278"/>
      <c r="N68" s="281"/>
      <c r="O68" s="290" t="str">
        <f t="shared" si="16"/>
        <v xml:space="preserve"> </v>
      </c>
      <c r="P68" s="2098"/>
      <c r="Q68" s="265"/>
      <c r="R68" s="269" t="s">
        <v>532</v>
      </c>
      <c r="S68" s="272"/>
      <c r="T68" s="275" t="s">
        <v>386</v>
      </c>
      <c r="U68" s="278"/>
      <c r="V68" s="281"/>
      <c r="W68" s="286" t="str">
        <f t="shared" si="17"/>
        <v xml:space="preserve"> </v>
      </c>
      <c r="X68" s="253"/>
    </row>
    <row r="69" spans="1:24" ht="17.100000000000001" customHeight="1" x14ac:dyDescent="0.15">
      <c r="A69" s="2096"/>
      <c r="B69" s="265"/>
      <c r="C69" s="269" t="s">
        <v>532</v>
      </c>
      <c r="D69" s="272"/>
      <c r="E69" s="275" t="s">
        <v>386</v>
      </c>
      <c r="F69" s="278"/>
      <c r="G69" s="281"/>
      <c r="H69" s="286" t="str">
        <f t="shared" si="15"/>
        <v xml:space="preserve"> </v>
      </c>
      <c r="I69" s="265"/>
      <c r="J69" s="269" t="s">
        <v>532</v>
      </c>
      <c r="K69" s="272"/>
      <c r="L69" s="275" t="s">
        <v>386</v>
      </c>
      <c r="M69" s="278"/>
      <c r="N69" s="281"/>
      <c r="O69" s="290" t="str">
        <f t="shared" si="16"/>
        <v xml:space="preserve"> </v>
      </c>
      <c r="P69" s="2098"/>
      <c r="Q69" s="265"/>
      <c r="R69" s="269" t="s">
        <v>532</v>
      </c>
      <c r="S69" s="272"/>
      <c r="T69" s="275" t="s">
        <v>386</v>
      </c>
      <c r="U69" s="278"/>
      <c r="V69" s="281"/>
      <c r="W69" s="286" t="str">
        <f t="shared" si="17"/>
        <v xml:space="preserve"> </v>
      </c>
      <c r="X69" s="253"/>
    </row>
    <row r="70" spans="1:24" ht="17.100000000000001" customHeight="1" x14ac:dyDescent="0.15">
      <c r="A70" s="2096"/>
      <c r="B70" s="265"/>
      <c r="C70" s="269" t="s">
        <v>532</v>
      </c>
      <c r="D70" s="272"/>
      <c r="E70" s="275" t="s">
        <v>386</v>
      </c>
      <c r="F70" s="278"/>
      <c r="G70" s="281"/>
      <c r="H70" s="286" t="str">
        <f t="shared" si="15"/>
        <v xml:space="preserve"> </v>
      </c>
      <c r="I70" s="265"/>
      <c r="J70" s="269" t="s">
        <v>532</v>
      </c>
      <c r="K70" s="272"/>
      <c r="L70" s="275" t="s">
        <v>386</v>
      </c>
      <c r="M70" s="278"/>
      <c r="N70" s="281"/>
      <c r="O70" s="290" t="str">
        <f t="shared" si="16"/>
        <v xml:space="preserve"> </v>
      </c>
      <c r="P70" s="2098"/>
      <c r="Q70" s="265"/>
      <c r="R70" s="269" t="s">
        <v>532</v>
      </c>
      <c r="S70" s="272"/>
      <c r="T70" s="275" t="s">
        <v>386</v>
      </c>
      <c r="U70" s="278"/>
      <c r="V70" s="281"/>
      <c r="W70" s="286" t="str">
        <f t="shared" si="17"/>
        <v xml:space="preserve"> </v>
      </c>
      <c r="X70" s="253"/>
    </row>
    <row r="71" spans="1:24" ht="17.100000000000001" customHeight="1" x14ac:dyDescent="0.15">
      <c r="A71" s="2096"/>
      <c r="B71" s="266"/>
      <c r="C71" s="270" t="s">
        <v>532</v>
      </c>
      <c r="D71" s="273"/>
      <c r="E71" s="276" t="s">
        <v>386</v>
      </c>
      <c r="F71" s="279"/>
      <c r="G71" s="282"/>
      <c r="H71" s="286" t="str">
        <f t="shared" si="15"/>
        <v xml:space="preserve"> </v>
      </c>
      <c r="I71" s="266"/>
      <c r="J71" s="270" t="s">
        <v>532</v>
      </c>
      <c r="K71" s="273"/>
      <c r="L71" s="276" t="s">
        <v>386</v>
      </c>
      <c r="M71" s="279"/>
      <c r="N71" s="282"/>
      <c r="O71" s="290" t="str">
        <f t="shared" si="16"/>
        <v xml:space="preserve"> </v>
      </c>
      <c r="P71" s="2098"/>
      <c r="Q71" s="266"/>
      <c r="R71" s="270" t="s">
        <v>532</v>
      </c>
      <c r="S71" s="273"/>
      <c r="T71" s="276" t="s">
        <v>386</v>
      </c>
      <c r="U71" s="279"/>
      <c r="V71" s="282"/>
      <c r="W71" s="286" t="str">
        <f t="shared" si="17"/>
        <v xml:space="preserve"> </v>
      </c>
      <c r="X71" s="253"/>
    </row>
    <row r="72" spans="1:24" ht="17.100000000000001" customHeight="1" x14ac:dyDescent="0.15">
      <c r="A72" s="2096"/>
      <c r="B72" s="2087" t="s">
        <v>573</v>
      </c>
      <c r="C72" s="2088"/>
      <c r="D72" s="2089"/>
      <c r="E72" s="2089"/>
      <c r="F72" s="2089"/>
      <c r="G72" s="283" t="str">
        <f>IF(SUM(G63:G71)=0," ",SUM(G63:G71))</f>
        <v xml:space="preserve"> </v>
      </c>
      <c r="H72" s="287" t="str">
        <f>IF(SUM(H63:H71)=0," ",SUM(H63:H71))</f>
        <v xml:space="preserve"> </v>
      </c>
      <c r="I72" s="2087" t="s">
        <v>573</v>
      </c>
      <c r="J72" s="2088"/>
      <c r="K72" s="2089"/>
      <c r="L72" s="2089"/>
      <c r="M72" s="2089"/>
      <c r="N72" s="283" t="str">
        <f>IF(SUM(N63:N71)=0," ",SUM(N63:N71))</f>
        <v xml:space="preserve"> </v>
      </c>
      <c r="O72" s="291" t="str">
        <f>IF(SUM(O63:O71)=0," ",SUM(O63:O71))</f>
        <v xml:space="preserve"> </v>
      </c>
      <c r="P72" s="2099"/>
      <c r="Q72" s="2087" t="s">
        <v>573</v>
      </c>
      <c r="R72" s="2088"/>
      <c r="S72" s="2089"/>
      <c r="T72" s="2089"/>
      <c r="U72" s="2089"/>
      <c r="V72" s="283" t="str">
        <f>IF(SUM(V63:V71)=0," ",SUM(V63:V71))</f>
        <v xml:space="preserve"> </v>
      </c>
      <c r="W72" s="287" t="str">
        <f>IF(SUM(W63:W71)=0," ",SUM(W63:W71))</f>
        <v xml:space="preserve"> </v>
      </c>
      <c r="X72" s="253"/>
    </row>
    <row r="73" spans="1:24" ht="12" customHeight="1" x14ac:dyDescent="0.15">
      <c r="A73" s="253"/>
      <c r="B73" s="253"/>
      <c r="C73" s="253"/>
      <c r="D73" s="253"/>
      <c r="E73" s="253"/>
      <c r="F73" s="253"/>
      <c r="G73" s="253"/>
      <c r="H73" s="2095" t="s">
        <v>29</v>
      </c>
      <c r="I73" s="2095"/>
      <c r="J73" s="2095"/>
      <c r="K73" s="2095"/>
      <c r="L73" s="2095"/>
      <c r="M73" s="2095"/>
      <c r="N73" s="2095"/>
      <c r="O73" s="2095"/>
      <c r="P73" s="2095"/>
      <c r="Q73" s="2095"/>
      <c r="R73" s="253"/>
      <c r="S73" s="253"/>
      <c r="T73" s="253"/>
      <c r="U73" s="253"/>
      <c r="V73" s="253"/>
      <c r="W73" s="253"/>
      <c r="X73" s="253"/>
    </row>
    <row r="74" spans="1:24" ht="12" customHeight="1" x14ac:dyDescent="0.15">
      <c r="A74" s="253"/>
      <c r="B74" s="253"/>
      <c r="C74" s="253"/>
      <c r="D74" s="253"/>
      <c r="E74" s="253"/>
      <c r="F74" s="253"/>
      <c r="G74" s="253"/>
      <c r="H74" s="2095"/>
      <c r="I74" s="2095"/>
      <c r="J74" s="2095"/>
      <c r="K74" s="2095"/>
      <c r="L74" s="2095"/>
      <c r="M74" s="2095"/>
      <c r="N74" s="2095"/>
      <c r="O74" s="2095"/>
      <c r="P74" s="2095"/>
      <c r="Q74" s="2095"/>
      <c r="R74" s="253"/>
      <c r="S74" s="253"/>
      <c r="T74" s="253"/>
      <c r="U74" s="253"/>
      <c r="V74" s="253"/>
      <c r="W74" s="253"/>
      <c r="X74" s="253"/>
    </row>
    <row r="75" spans="1:24" ht="17.100000000000001" customHeight="1" x14ac:dyDescent="0.15">
      <c r="A75" s="1704" t="s">
        <v>564</v>
      </c>
      <c r="B75" s="1704"/>
      <c r="C75" s="1704"/>
      <c r="D75" s="2092">
        <f>IF(ISBLANK(D3)," ",D3)</f>
        <v>0</v>
      </c>
      <c r="E75" s="2092"/>
      <c r="F75" s="2092"/>
      <c r="G75" s="2092"/>
      <c r="H75" s="2092"/>
      <c r="I75" s="253"/>
      <c r="J75" s="253"/>
      <c r="K75" s="253"/>
      <c r="L75" s="253"/>
      <c r="M75" s="253"/>
      <c r="N75" s="253"/>
      <c r="O75" s="253"/>
      <c r="P75" s="253"/>
      <c r="Q75" s="253"/>
      <c r="R75" s="253"/>
      <c r="S75" s="253"/>
      <c r="T75" s="253"/>
      <c r="U75" s="253"/>
      <c r="V75" s="253"/>
      <c r="W75" s="253"/>
      <c r="X75" s="253"/>
    </row>
    <row r="76" spans="1:24" ht="12" customHeight="1" x14ac:dyDescent="0.15">
      <c r="A76" s="261" t="s">
        <v>565</v>
      </c>
      <c r="B76" s="2079" t="s">
        <v>566</v>
      </c>
      <c r="C76" s="2080"/>
      <c r="D76" s="2080"/>
      <c r="E76" s="2080"/>
      <c r="F76" s="2080"/>
      <c r="G76" s="2080"/>
      <c r="H76" s="2081"/>
      <c r="I76" s="2082" t="s">
        <v>567</v>
      </c>
      <c r="J76" s="2082"/>
      <c r="K76" s="2082"/>
      <c r="L76" s="2082"/>
      <c r="M76" s="2082"/>
      <c r="N76" s="2082"/>
      <c r="O76" s="2082"/>
      <c r="P76" s="2082"/>
      <c r="Q76" s="2082" t="s">
        <v>568</v>
      </c>
      <c r="R76" s="2082"/>
      <c r="S76" s="2082"/>
      <c r="T76" s="2082"/>
      <c r="U76" s="2082"/>
      <c r="V76" s="2082"/>
      <c r="W76" s="2082"/>
      <c r="X76" s="253"/>
    </row>
    <row r="77" spans="1:24" ht="12" customHeight="1" x14ac:dyDescent="0.15">
      <c r="A77" s="262"/>
      <c r="B77" s="2083" t="s">
        <v>241</v>
      </c>
      <c r="C77" s="2084"/>
      <c r="D77" s="2084"/>
      <c r="E77" s="2084"/>
      <c r="F77" s="2084"/>
      <c r="G77" s="2084" t="s">
        <v>80</v>
      </c>
      <c r="H77" s="2085"/>
      <c r="I77" s="2083" t="s">
        <v>241</v>
      </c>
      <c r="J77" s="2084"/>
      <c r="K77" s="2084"/>
      <c r="L77" s="2084"/>
      <c r="M77" s="2084"/>
      <c r="N77" s="2084" t="s">
        <v>80</v>
      </c>
      <c r="O77" s="2086"/>
      <c r="P77" s="2093" t="s">
        <v>326</v>
      </c>
      <c r="Q77" s="2083" t="s">
        <v>241</v>
      </c>
      <c r="R77" s="2084"/>
      <c r="S77" s="2084"/>
      <c r="T77" s="2084"/>
      <c r="U77" s="2084"/>
      <c r="V77" s="2084" t="s">
        <v>80</v>
      </c>
      <c r="W77" s="2085"/>
      <c r="X77" s="253"/>
    </row>
    <row r="78" spans="1:24" ht="12" customHeight="1" x14ac:dyDescent="0.15">
      <c r="A78" s="263" t="s">
        <v>48</v>
      </c>
      <c r="B78" s="2090" t="s">
        <v>569</v>
      </c>
      <c r="C78" s="2091"/>
      <c r="D78" s="2091" t="s">
        <v>570</v>
      </c>
      <c r="E78" s="2091"/>
      <c r="F78" s="2091"/>
      <c r="G78" s="267" t="s">
        <v>571</v>
      </c>
      <c r="H78" s="284" t="s">
        <v>572</v>
      </c>
      <c r="I78" s="2090" t="s">
        <v>569</v>
      </c>
      <c r="J78" s="2091"/>
      <c r="K78" s="2091" t="s">
        <v>570</v>
      </c>
      <c r="L78" s="2091"/>
      <c r="M78" s="2091"/>
      <c r="N78" s="267" t="s">
        <v>571</v>
      </c>
      <c r="O78" s="288" t="s">
        <v>572</v>
      </c>
      <c r="P78" s="2094"/>
      <c r="Q78" s="2090" t="s">
        <v>569</v>
      </c>
      <c r="R78" s="2091"/>
      <c r="S78" s="2091" t="s">
        <v>570</v>
      </c>
      <c r="T78" s="2091"/>
      <c r="U78" s="2091"/>
      <c r="V78" s="267" t="s">
        <v>571</v>
      </c>
      <c r="W78" s="284" t="s">
        <v>572</v>
      </c>
      <c r="X78" s="253"/>
    </row>
    <row r="79" spans="1:24" ht="17.100000000000001" customHeight="1" x14ac:dyDescent="0.15">
      <c r="A79" s="2096"/>
      <c r="B79" s="264"/>
      <c r="C79" s="268" t="s">
        <v>532</v>
      </c>
      <c r="D79" s="271"/>
      <c r="E79" s="274" t="s">
        <v>386</v>
      </c>
      <c r="F79" s="277"/>
      <c r="G79" s="280"/>
      <c r="H79" s="285" t="str">
        <f t="shared" ref="H79:H87" si="18">IF(AND(ISBLANK(B79),ISBLANK(G79))," ",IF(B79*G79=0," ",B79*G79))</f>
        <v xml:space="preserve"> </v>
      </c>
      <c r="I79" s="264"/>
      <c r="J79" s="268" t="s">
        <v>532</v>
      </c>
      <c r="K79" s="271"/>
      <c r="L79" s="274" t="s">
        <v>386</v>
      </c>
      <c r="M79" s="277"/>
      <c r="N79" s="280"/>
      <c r="O79" s="289" t="str">
        <f t="shared" ref="O79:O87" si="19">IF(AND(ISBLANK(I79),ISBLANK(N79))," ",IF(I79*N79=0," ",I79*N79))</f>
        <v xml:space="preserve"> </v>
      </c>
      <c r="P79" s="2097"/>
      <c r="Q79" s="264"/>
      <c r="R79" s="268" t="s">
        <v>532</v>
      </c>
      <c r="S79" s="271"/>
      <c r="T79" s="274" t="s">
        <v>386</v>
      </c>
      <c r="U79" s="277"/>
      <c r="V79" s="280"/>
      <c r="W79" s="285" t="str">
        <f t="shared" ref="W79:W87" si="20">IF(AND(ISBLANK(Q79),ISBLANK(V79))," ",IF(Q79*V79=0," ",Q79*V79))</f>
        <v xml:space="preserve"> </v>
      </c>
      <c r="X79" s="253"/>
    </row>
    <row r="80" spans="1:24" ht="17.100000000000001" customHeight="1" x14ac:dyDescent="0.15">
      <c r="A80" s="2096"/>
      <c r="B80" s="265"/>
      <c r="C80" s="269" t="s">
        <v>532</v>
      </c>
      <c r="D80" s="272"/>
      <c r="E80" s="275" t="s">
        <v>386</v>
      </c>
      <c r="F80" s="278"/>
      <c r="G80" s="281"/>
      <c r="H80" s="286" t="str">
        <f t="shared" si="18"/>
        <v xml:space="preserve"> </v>
      </c>
      <c r="I80" s="265"/>
      <c r="J80" s="269" t="s">
        <v>532</v>
      </c>
      <c r="K80" s="272"/>
      <c r="L80" s="275" t="s">
        <v>386</v>
      </c>
      <c r="M80" s="278"/>
      <c r="N80" s="281"/>
      <c r="O80" s="290" t="str">
        <f t="shared" si="19"/>
        <v xml:space="preserve"> </v>
      </c>
      <c r="P80" s="2098"/>
      <c r="Q80" s="265"/>
      <c r="R80" s="269" t="s">
        <v>532</v>
      </c>
      <c r="S80" s="272"/>
      <c r="T80" s="275" t="s">
        <v>386</v>
      </c>
      <c r="U80" s="278"/>
      <c r="V80" s="281"/>
      <c r="W80" s="286" t="str">
        <f t="shared" si="20"/>
        <v xml:space="preserve"> </v>
      </c>
      <c r="X80" s="253"/>
    </row>
    <row r="81" spans="1:24" ht="17.100000000000001" customHeight="1" x14ac:dyDescent="0.15">
      <c r="A81" s="2096"/>
      <c r="B81" s="265"/>
      <c r="C81" s="269" t="s">
        <v>532</v>
      </c>
      <c r="D81" s="272"/>
      <c r="E81" s="275" t="s">
        <v>386</v>
      </c>
      <c r="F81" s="278"/>
      <c r="G81" s="281"/>
      <c r="H81" s="286" t="str">
        <f t="shared" si="18"/>
        <v xml:space="preserve"> </v>
      </c>
      <c r="I81" s="265"/>
      <c r="J81" s="269" t="s">
        <v>532</v>
      </c>
      <c r="K81" s="272"/>
      <c r="L81" s="275" t="s">
        <v>386</v>
      </c>
      <c r="M81" s="278"/>
      <c r="N81" s="281"/>
      <c r="O81" s="290" t="str">
        <f t="shared" si="19"/>
        <v xml:space="preserve"> </v>
      </c>
      <c r="P81" s="2098"/>
      <c r="Q81" s="265"/>
      <c r="R81" s="269" t="s">
        <v>532</v>
      </c>
      <c r="S81" s="272"/>
      <c r="T81" s="275" t="s">
        <v>386</v>
      </c>
      <c r="U81" s="278"/>
      <c r="V81" s="281"/>
      <c r="W81" s="286" t="str">
        <f t="shared" si="20"/>
        <v xml:space="preserve"> </v>
      </c>
      <c r="X81" s="253"/>
    </row>
    <row r="82" spans="1:24" ht="17.100000000000001" customHeight="1" x14ac:dyDescent="0.15">
      <c r="A82" s="2096"/>
      <c r="B82" s="265"/>
      <c r="C82" s="269" t="s">
        <v>532</v>
      </c>
      <c r="D82" s="272"/>
      <c r="E82" s="275" t="s">
        <v>386</v>
      </c>
      <c r="F82" s="278"/>
      <c r="G82" s="281"/>
      <c r="H82" s="286" t="str">
        <f t="shared" si="18"/>
        <v xml:space="preserve"> </v>
      </c>
      <c r="I82" s="265"/>
      <c r="J82" s="269" t="s">
        <v>532</v>
      </c>
      <c r="K82" s="272"/>
      <c r="L82" s="275" t="s">
        <v>386</v>
      </c>
      <c r="M82" s="278"/>
      <c r="N82" s="281"/>
      <c r="O82" s="290" t="str">
        <f t="shared" si="19"/>
        <v xml:space="preserve"> </v>
      </c>
      <c r="P82" s="2098"/>
      <c r="Q82" s="265"/>
      <c r="R82" s="269" t="s">
        <v>532</v>
      </c>
      <c r="S82" s="272"/>
      <c r="T82" s="275" t="s">
        <v>386</v>
      </c>
      <c r="U82" s="278"/>
      <c r="V82" s="281"/>
      <c r="W82" s="286" t="str">
        <f t="shared" si="20"/>
        <v xml:space="preserve"> </v>
      </c>
      <c r="X82" s="253"/>
    </row>
    <row r="83" spans="1:24" ht="17.100000000000001" customHeight="1" x14ac:dyDescent="0.15">
      <c r="A83" s="2096"/>
      <c r="B83" s="265"/>
      <c r="C83" s="269" t="s">
        <v>532</v>
      </c>
      <c r="D83" s="272"/>
      <c r="E83" s="275" t="s">
        <v>386</v>
      </c>
      <c r="F83" s="278"/>
      <c r="G83" s="281"/>
      <c r="H83" s="286" t="str">
        <f t="shared" si="18"/>
        <v xml:space="preserve"> </v>
      </c>
      <c r="I83" s="265"/>
      <c r="J83" s="269" t="s">
        <v>532</v>
      </c>
      <c r="K83" s="272"/>
      <c r="L83" s="275" t="s">
        <v>386</v>
      </c>
      <c r="M83" s="278"/>
      <c r="N83" s="281"/>
      <c r="O83" s="290" t="str">
        <f t="shared" si="19"/>
        <v xml:space="preserve"> </v>
      </c>
      <c r="P83" s="2098"/>
      <c r="Q83" s="265"/>
      <c r="R83" s="269" t="s">
        <v>532</v>
      </c>
      <c r="S83" s="272"/>
      <c r="T83" s="275" t="s">
        <v>386</v>
      </c>
      <c r="U83" s="278"/>
      <c r="V83" s="281"/>
      <c r="W83" s="286" t="str">
        <f t="shared" si="20"/>
        <v xml:space="preserve"> </v>
      </c>
      <c r="X83" s="253"/>
    </row>
    <row r="84" spans="1:24" ht="17.100000000000001" customHeight="1" x14ac:dyDescent="0.15">
      <c r="A84" s="2096"/>
      <c r="B84" s="265"/>
      <c r="C84" s="269" t="s">
        <v>532</v>
      </c>
      <c r="D84" s="272"/>
      <c r="E84" s="275" t="s">
        <v>386</v>
      </c>
      <c r="F84" s="278"/>
      <c r="G84" s="281"/>
      <c r="H84" s="286" t="str">
        <f t="shared" si="18"/>
        <v xml:space="preserve"> </v>
      </c>
      <c r="I84" s="265"/>
      <c r="J84" s="269" t="s">
        <v>532</v>
      </c>
      <c r="K84" s="272"/>
      <c r="L84" s="275" t="s">
        <v>386</v>
      </c>
      <c r="M84" s="278"/>
      <c r="N84" s="281"/>
      <c r="O84" s="290" t="str">
        <f t="shared" si="19"/>
        <v xml:space="preserve"> </v>
      </c>
      <c r="P84" s="2098"/>
      <c r="Q84" s="265"/>
      <c r="R84" s="269" t="s">
        <v>532</v>
      </c>
      <c r="S84" s="272"/>
      <c r="T84" s="275" t="s">
        <v>386</v>
      </c>
      <c r="U84" s="278"/>
      <c r="V84" s="281"/>
      <c r="W84" s="286" t="str">
        <f t="shared" si="20"/>
        <v xml:space="preserve"> </v>
      </c>
      <c r="X84" s="253"/>
    </row>
    <row r="85" spans="1:24" ht="17.100000000000001" customHeight="1" x14ac:dyDescent="0.15">
      <c r="A85" s="2096"/>
      <c r="B85" s="265"/>
      <c r="C85" s="269" t="s">
        <v>532</v>
      </c>
      <c r="D85" s="272"/>
      <c r="E85" s="275" t="s">
        <v>386</v>
      </c>
      <c r="F85" s="278"/>
      <c r="G85" s="281"/>
      <c r="H85" s="286" t="str">
        <f t="shared" si="18"/>
        <v xml:space="preserve"> </v>
      </c>
      <c r="I85" s="265"/>
      <c r="J85" s="269" t="s">
        <v>532</v>
      </c>
      <c r="K85" s="272"/>
      <c r="L85" s="275" t="s">
        <v>386</v>
      </c>
      <c r="M85" s="278"/>
      <c r="N85" s="281"/>
      <c r="O85" s="290" t="str">
        <f t="shared" si="19"/>
        <v xml:space="preserve"> </v>
      </c>
      <c r="P85" s="2098"/>
      <c r="Q85" s="265"/>
      <c r="R85" s="269" t="s">
        <v>532</v>
      </c>
      <c r="S85" s="272"/>
      <c r="T85" s="275" t="s">
        <v>386</v>
      </c>
      <c r="U85" s="278"/>
      <c r="V85" s="281"/>
      <c r="W85" s="286" t="str">
        <f t="shared" si="20"/>
        <v xml:space="preserve"> </v>
      </c>
      <c r="X85" s="253"/>
    </row>
    <row r="86" spans="1:24" ht="17.100000000000001" customHeight="1" x14ac:dyDescent="0.15">
      <c r="A86" s="2096"/>
      <c r="B86" s="265"/>
      <c r="C86" s="269" t="s">
        <v>532</v>
      </c>
      <c r="D86" s="272"/>
      <c r="E86" s="275" t="s">
        <v>386</v>
      </c>
      <c r="F86" s="278"/>
      <c r="G86" s="281"/>
      <c r="H86" s="286" t="str">
        <f t="shared" si="18"/>
        <v xml:space="preserve"> </v>
      </c>
      <c r="I86" s="265"/>
      <c r="J86" s="269" t="s">
        <v>532</v>
      </c>
      <c r="K86" s="272"/>
      <c r="L86" s="275" t="s">
        <v>386</v>
      </c>
      <c r="M86" s="278"/>
      <c r="N86" s="281"/>
      <c r="O86" s="290" t="str">
        <f t="shared" si="19"/>
        <v xml:space="preserve"> </v>
      </c>
      <c r="P86" s="2098"/>
      <c r="Q86" s="265"/>
      <c r="R86" s="269" t="s">
        <v>532</v>
      </c>
      <c r="S86" s="272"/>
      <c r="T86" s="275" t="s">
        <v>386</v>
      </c>
      <c r="U86" s="278"/>
      <c r="V86" s="281"/>
      <c r="W86" s="286" t="str">
        <f t="shared" si="20"/>
        <v xml:space="preserve"> </v>
      </c>
      <c r="X86" s="253"/>
    </row>
    <row r="87" spans="1:24" ht="17.100000000000001" customHeight="1" x14ac:dyDescent="0.15">
      <c r="A87" s="2096"/>
      <c r="B87" s="266"/>
      <c r="C87" s="270" t="s">
        <v>532</v>
      </c>
      <c r="D87" s="273"/>
      <c r="E87" s="276" t="s">
        <v>386</v>
      </c>
      <c r="F87" s="279"/>
      <c r="G87" s="282"/>
      <c r="H87" s="286" t="str">
        <f t="shared" si="18"/>
        <v xml:space="preserve"> </v>
      </c>
      <c r="I87" s="266"/>
      <c r="J87" s="270" t="s">
        <v>532</v>
      </c>
      <c r="K87" s="273"/>
      <c r="L87" s="276" t="s">
        <v>386</v>
      </c>
      <c r="M87" s="279"/>
      <c r="N87" s="282"/>
      <c r="O87" s="290" t="str">
        <f t="shared" si="19"/>
        <v xml:space="preserve"> </v>
      </c>
      <c r="P87" s="2098"/>
      <c r="Q87" s="266"/>
      <c r="R87" s="270" t="s">
        <v>532</v>
      </c>
      <c r="S87" s="273"/>
      <c r="T87" s="276" t="s">
        <v>386</v>
      </c>
      <c r="U87" s="279"/>
      <c r="V87" s="282"/>
      <c r="W87" s="286" t="str">
        <f t="shared" si="20"/>
        <v xml:space="preserve"> </v>
      </c>
      <c r="X87" s="253"/>
    </row>
    <row r="88" spans="1:24" ht="17.100000000000001" customHeight="1" x14ac:dyDescent="0.15">
      <c r="A88" s="2096"/>
      <c r="B88" s="2087" t="s">
        <v>573</v>
      </c>
      <c r="C88" s="2088"/>
      <c r="D88" s="2089"/>
      <c r="E88" s="2089"/>
      <c r="F88" s="2089"/>
      <c r="G88" s="283" t="str">
        <f>IF(SUM(G79:G87)=0," ",SUM(G79:G87))</f>
        <v xml:space="preserve"> </v>
      </c>
      <c r="H88" s="287" t="str">
        <f>IF(SUM(H79:H87)=0," ",SUM(H79:H87))</f>
        <v xml:space="preserve"> </v>
      </c>
      <c r="I88" s="2087" t="s">
        <v>573</v>
      </c>
      <c r="J88" s="2088"/>
      <c r="K88" s="2089"/>
      <c r="L88" s="2089"/>
      <c r="M88" s="2089"/>
      <c r="N88" s="283" t="str">
        <f>IF(SUM(N79:N87)=0," ",SUM(N79:N87))</f>
        <v xml:space="preserve"> </v>
      </c>
      <c r="O88" s="291" t="str">
        <f>IF(SUM(O79:O87)=0," ",SUM(O79:O87))</f>
        <v xml:space="preserve"> </v>
      </c>
      <c r="P88" s="2099"/>
      <c r="Q88" s="2087" t="s">
        <v>573</v>
      </c>
      <c r="R88" s="2088"/>
      <c r="S88" s="2089"/>
      <c r="T88" s="2089"/>
      <c r="U88" s="2089"/>
      <c r="V88" s="283" t="str">
        <f>IF(SUM(V79:V87)=0," ",SUM(V79:V87))</f>
        <v xml:space="preserve"> </v>
      </c>
      <c r="W88" s="287" t="str">
        <f>IF(SUM(W79:W87)=0," ",SUM(W79:W87))</f>
        <v xml:space="preserve"> </v>
      </c>
      <c r="X88" s="253"/>
    </row>
    <row r="89" spans="1:24" ht="17.100000000000001" customHeight="1" x14ac:dyDescent="0.15">
      <c r="A89" s="2096"/>
      <c r="B89" s="264"/>
      <c r="C89" s="268" t="s">
        <v>532</v>
      </c>
      <c r="D89" s="271"/>
      <c r="E89" s="274" t="s">
        <v>386</v>
      </c>
      <c r="F89" s="277"/>
      <c r="G89" s="280"/>
      <c r="H89" s="285" t="str">
        <f t="shared" ref="H89:H97" si="21">IF(AND(ISBLANK(B89),ISBLANK(G89))," ",IF(B89*G89=0," ",B89*G89))</f>
        <v xml:space="preserve"> </v>
      </c>
      <c r="I89" s="264"/>
      <c r="J89" s="268" t="s">
        <v>532</v>
      </c>
      <c r="K89" s="271"/>
      <c r="L89" s="274" t="s">
        <v>386</v>
      </c>
      <c r="M89" s="277"/>
      <c r="N89" s="280"/>
      <c r="O89" s="289" t="str">
        <f t="shared" ref="O89:O97" si="22">IF(AND(ISBLANK(I89),ISBLANK(N89))," ",IF(I89*N89=0," ",I89*N89))</f>
        <v xml:space="preserve"> </v>
      </c>
      <c r="P89" s="2097"/>
      <c r="Q89" s="264"/>
      <c r="R89" s="268" t="s">
        <v>532</v>
      </c>
      <c r="S89" s="271"/>
      <c r="T89" s="274" t="s">
        <v>386</v>
      </c>
      <c r="U89" s="277"/>
      <c r="V89" s="280"/>
      <c r="W89" s="285" t="str">
        <f t="shared" ref="W89:W97" si="23">IF(AND(ISBLANK(Q89),ISBLANK(V89))," ",IF(Q89*V89=0," ",Q89*V89))</f>
        <v xml:space="preserve"> </v>
      </c>
      <c r="X89" s="253"/>
    </row>
    <row r="90" spans="1:24" ht="17.100000000000001" customHeight="1" x14ac:dyDescent="0.15">
      <c r="A90" s="2096"/>
      <c r="B90" s="265"/>
      <c r="C90" s="269" t="s">
        <v>532</v>
      </c>
      <c r="D90" s="272"/>
      <c r="E90" s="275" t="s">
        <v>386</v>
      </c>
      <c r="F90" s="278"/>
      <c r="G90" s="281"/>
      <c r="H90" s="286" t="str">
        <f t="shared" si="21"/>
        <v xml:space="preserve"> </v>
      </c>
      <c r="I90" s="265"/>
      <c r="J90" s="269" t="s">
        <v>532</v>
      </c>
      <c r="K90" s="272"/>
      <c r="L90" s="275" t="s">
        <v>386</v>
      </c>
      <c r="M90" s="278"/>
      <c r="N90" s="281"/>
      <c r="O90" s="290" t="str">
        <f t="shared" si="22"/>
        <v xml:space="preserve"> </v>
      </c>
      <c r="P90" s="2098"/>
      <c r="Q90" s="265"/>
      <c r="R90" s="269" t="s">
        <v>532</v>
      </c>
      <c r="S90" s="272"/>
      <c r="T90" s="275" t="s">
        <v>386</v>
      </c>
      <c r="U90" s="278"/>
      <c r="V90" s="281"/>
      <c r="W90" s="286" t="str">
        <f t="shared" si="23"/>
        <v xml:space="preserve"> </v>
      </c>
      <c r="X90" s="253"/>
    </row>
    <row r="91" spans="1:24" ht="17.100000000000001" customHeight="1" x14ac:dyDescent="0.15">
      <c r="A91" s="2096"/>
      <c r="B91" s="265"/>
      <c r="C91" s="269" t="s">
        <v>532</v>
      </c>
      <c r="D91" s="272"/>
      <c r="E91" s="275" t="s">
        <v>386</v>
      </c>
      <c r="F91" s="278"/>
      <c r="G91" s="281"/>
      <c r="H91" s="286" t="str">
        <f t="shared" si="21"/>
        <v xml:space="preserve"> </v>
      </c>
      <c r="I91" s="265"/>
      <c r="J91" s="269" t="s">
        <v>532</v>
      </c>
      <c r="K91" s="272"/>
      <c r="L91" s="275" t="s">
        <v>386</v>
      </c>
      <c r="M91" s="278"/>
      <c r="N91" s="281"/>
      <c r="O91" s="290" t="str">
        <f t="shared" si="22"/>
        <v xml:space="preserve"> </v>
      </c>
      <c r="P91" s="2098"/>
      <c r="Q91" s="265"/>
      <c r="R91" s="269" t="s">
        <v>532</v>
      </c>
      <c r="S91" s="272"/>
      <c r="T91" s="275" t="s">
        <v>386</v>
      </c>
      <c r="U91" s="278"/>
      <c r="V91" s="281"/>
      <c r="W91" s="286" t="str">
        <f t="shared" si="23"/>
        <v xml:space="preserve"> </v>
      </c>
      <c r="X91" s="253"/>
    </row>
    <row r="92" spans="1:24" ht="17.100000000000001" customHeight="1" x14ac:dyDescent="0.15">
      <c r="A92" s="2096"/>
      <c r="B92" s="265"/>
      <c r="C92" s="269" t="s">
        <v>532</v>
      </c>
      <c r="D92" s="272"/>
      <c r="E92" s="275" t="s">
        <v>386</v>
      </c>
      <c r="F92" s="278"/>
      <c r="G92" s="281"/>
      <c r="H92" s="286" t="str">
        <f t="shared" si="21"/>
        <v xml:space="preserve"> </v>
      </c>
      <c r="I92" s="265"/>
      <c r="J92" s="269" t="s">
        <v>532</v>
      </c>
      <c r="K92" s="272"/>
      <c r="L92" s="275" t="s">
        <v>386</v>
      </c>
      <c r="M92" s="278"/>
      <c r="N92" s="281"/>
      <c r="O92" s="290" t="str">
        <f t="shared" si="22"/>
        <v xml:space="preserve"> </v>
      </c>
      <c r="P92" s="2098"/>
      <c r="Q92" s="265"/>
      <c r="R92" s="269" t="s">
        <v>532</v>
      </c>
      <c r="S92" s="272"/>
      <c r="T92" s="275" t="s">
        <v>386</v>
      </c>
      <c r="U92" s="278"/>
      <c r="V92" s="281"/>
      <c r="W92" s="286" t="str">
        <f t="shared" si="23"/>
        <v xml:space="preserve"> </v>
      </c>
      <c r="X92" s="253"/>
    </row>
    <row r="93" spans="1:24" ht="17.100000000000001" customHeight="1" x14ac:dyDescent="0.15">
      <c r="A93" s="2096"/>
      <c r="B93" s="265"/>
      <c r="C93" s="269" t="s">
        <v>532</v>
      </c>
      <c r="D93" s="272"/>
      <c r="E93" s="275" t="s">
        <v>386</v>
      </c>
      <c r="F93" s="278"/>
      <c r="G93" s="281"/>
      <c r="H93" s="286" t="str">
        <f t="shared" si="21"/>
        <v xml:space="preserve"> </v>
      </c>
      <c r="I93" s="265"/>
      <c r="J93" s="269" t="s">
        <v>532</v>
      </c>
      <c r="K93" s="272"/>
      <c r="L93" s="275" t="s">
        <v>386</v>
      </c>
      <c r="M93" s="278"/>
      <c r="N93" s="281"/>
      <c r="O93" s="290" t="str">
        <f t="shared" si="22"/>
        <v xml:space="preserve"> </v>
      </c>
      <c r="P93" s="2098"/>
      <c r="Q93" s="265"/>
      <c r="R93" s="269" t="s">
        <v>532</v>
      </c>
      <c r="S93" s="272"/>
      <c r="T93" s="275" t="s">
        <v>386</v>
      </c>
      <c r="U93" s="278"/>
      <c r="V93" s="281"/>
      <c r="W93" s="286" t="str">
        <f t="shared" si="23"/>
        <v xml:space="preserve"> </v>
      </c>
      <c r="X93" s="253"/>
    </row>
    <row r="94" spans="1:24" ht="17.100000000000001" customHeight="1" x14ac:dyDescent="0.15">
      <c r="A94" s="2096"/>
      <c r="B94" s="265"/>
      <c r="C94" s="269" t="s">
        <v>532</v>
      </c>
      <c r="D94" s="272"/>
      <c r="E94" s="275" t="s">
        <v>386</v>
      </c>
      <c r="F94" s="278"/>
      <c r="G94" s="281"/>
      <c r="H94" s="286" t="str">
        <f t="shared" si="21"/>
        <v xml:space="preserve"> </v>
      </c>
      <c r="I94" s="265"/>
      <c r="J94" s="269" t="s">
        <v>532</v>
      </c>
      <c r="K94" s="272"/>
      <c r="L94" s="275" t="s">
        <v>386</v>
      </c>
      <c r="M94" s="278"/>
      <c r="N94" s="281"/>
      <c r="O94" s="290" t="str">
        <f t="shared" si="22"/>
        <v xml:space="preserve"> </v>
      </c>
      <c r="P94" s="2098"/>
      <c r="Q94" s="265"/>
      <c r="R94" s="269" t="s">
        <v>532</v>
      </c>
      <c r="S94" s="272"/>
      <c r="T94" s="275" t="s">
        <v>386</v>
      </c>
      <c r="U94" s="278"/>
      <c r="V94" s="281"/>
      <c r="W94" s="286" t="str">
        <f t="shared" si="23"/>
        <v xml:space="preserve"> </v>
      </c>
      <c r="X94" s="253"/>
    </row>
    <row r="95" spans="1:24" ht="17.100000000000001" customHeight="1" x14ac:dyDescent="0.15">
      <c r="A95" s="2096"/>
      <c r="B95" s="265"/>
      <c r="C95" s="269" t="s">
        <v>532</v>
      </c>
      <c r="D95" s="272"/>
      <c r="E95" s="275" t="s">
        <v>386</v>
      </c>
      <c r="F95" s="278"/>
      <c r="G95" s="281"/>
      <c r="H95" s="286" t="str">
        <f t="shared" si="21"/>
        <v xml:space="preserve"> </v>
      </c>
      <c r="I95" s="265"/>
      <c r="J95" s="269" t="s">
        <v>532</v>
      </c>
      <c r="K95" s="272"/>
      <c r="L95" s="275" t="s">
        <v>386</v>
      </c>
      <c r="M95" s="278"/>
      <c r="N95" s="281"/>
      <c r="O95" s="290" t="str">
        <f t="shared" si="22"/>
        <v xml:space="preserve"> </v>
      </c>
      <c r="P95" s="2098"/>
      <c r="Q95" s="265"/>
      <c r="R95" s="269" t="s">
        <v>532</v>
      </c>
      <c r="S95" s="272"/>
      <c r="T95" s="275" t="s">
        <v>386</v>
      </c>
      <c r="U95" s="278"/>
      <c r="V95" s="281"/>
      <c r="W95" s="286" t="str">
        <f t="shared" si="23"/>
        <v xml:space="preserve"> </v>
      </c>
      <c r="X95" s="253"/>
    </row>
    <row r="96" spans="1:24" ht="17.100000000000001" customHeight="1" x14ac:dyDescent="0.15">
      <c r="A96" s="2096"/>
      <c r="B96" s="265"/>
      <c r="C96" s="269" t="s">
        <v>532</v>
      </c>
      <c r="D96" s="272"/>
      <c r="E96" s="275" t="s">
        <v>386</v>
      </c>
      <c r="F96" s="278"/>
      <c r="G96" s="281"/>
      <c r="H96" s="286" t="str">
        <f t="shared" si="21"/>
        <v xml:space="preserve"> </v>
      </c>
      <c r="I96" s="265"/>
      <c r="J96" s="269" t="s">
        <v>532</v>
      </c>
      <c r="K96" s="272"/>
      <c r="L96" s="275" t="s">
        <v>386</v>
      </c>
      <c r="M96" s="278"/>
      <c r="N96" s="281"/>
      <c r="O96" s="290" t="str">
        <f t="shared" si="22"/>
        <v xml:space="preserve"> </v>
      </c>
      <c r="P96" s="2098"/>
      <c r="Q96" s="265"/>
      <c r="R96" s="269" t="s">
        <v>532</v>
      </c>
      <c r="S96" s="272"/>
      <c r="T96" s="275" t="s">
        <v>386</v>
      </c>
      <c r="U96" s="278"/>
      <c r="V96" s="281"/>
      <c r="W96" s="286" t="str">
        <f t="shared" si="23"/>
        <v xml:space="preserve"> </v>
      </c>
      <c r="X96" s="253"/>
    </row>
    <row r="97" spans="1:24" ht="17.100000000000001" customHeight="1" x14ac:dyDescent="0.15">
      <c r="A97" s="2096"/>
      <c r="B97" s="266"/>
      <c r="C97" s="270" t="s">
        <v>532</v>
      </c>
      <c r="D97" s="273"/>
      <c r="E97" s="276" t="s">
        <v>386</v>
      </c>
      <c r="F97" s="279"/>
      <c r="G97" s="282"/>
      <c r="H97" s="286" t="str">
        <f t="shared" si="21"/>
        <v xml:space="preserve"> </v>
      </c>
      <c r="I97" s="266"/>
      <c r="J97" s="270" t="s">
        <v>532</v>
      </c>
      <c r="K97" s="273"/>
      <c r="L97" s="276" t="s">
        <v>386</v>
      </c>
      <c r="M97" s="279"/>
      <c r="N97" s="282"/>
      <c r="O97" s="290" t="str">
        <f t="shared" si="22"/>
        <v xml:space="preserve"> </v>
      </c>
      <c r="P97" s="2098"/>
      <c r="Q97" s="266"/>
      <c r="R97" s="270" t="s">
        <v>532</v>
      </c>
      <c r="S97" s="273"/>
      <c r="T97" s="276" t="s">
        <v>386</v>
      </c>
      <c r="U97" s="279"/>
      <c r="V97" s="282"/>
      <c r="W97" s="286" t="str">
        <f t="shared" si="23"/>
        <v xml:space="preserve"> </v>
      </c>
      <c r="X97" s="253"/>
    </row>
    <row r="98" spans="1:24" ht="17.100000000000001" customHeight="1" x14ac:dyDescent="0.15">
      <c r="A98" s="2096"/>
      <c r="B98" s="2087" t="s">
        <v>573</v>
      </c>
      <c r="C98" s="2088"/>
      <c r="D98" s="2089"/>
      <c r="E98" s="2089"/>
      <c r="F98" s="2089"/>
      <c r="G98" s="283" t="str">
        <f>IF(SUM(G89:G97)=0," ",SUM(G89:G97))</f>
        <v xml:space="preserve"> </v>
      </c>
      <c r="H98" s="287" t="str">
        <f>IF(SUM(H89:H97)=0," ",SUM(H89:H97))</f>
        <v xml:space="preserve"> </v>
      </c>
      <c r="I98" s="2087" t="s">
        <v>573</v>
      </c>
      <c r="J98" s="2088"/>
      <c r="K98" s="2089"/>
      <c r="L98" s="2089"/>
      <c r="M98" s="2089"/>
      <c r="N98" s="283" t="str">
        <f>IF(SUM(N89:N97)=0," ",SUM(N89:N97))</f>
        <v xml:space="preserve"> </v>
      </c>
      <c r="O98" s="291" t="str">
        <f>IF(SUM(O89:O97)=0," ",SUM(O89:O97))</f>
        <v xml:space="preserve"> </v>
      </c>
      <c r="P98" s="2099"/>
      <c r="Q98" s="2087" t="s">
        <v>573</v>
      </c>
      <c r="R98" s="2088"/>
      <c r="S98" s="2089"/>
      <c r="T98" s="2089"/>
      <c r="U98" s="2089"/>
      <c r="V98" s="283" t="str">
        <f>IF(SUM(V89:V97)=0," ",SUM(V89:V97))</f>
        <v xml:space="preserve"> </v>
      </c>
      <c r="W98" s="287" t="str">
        <f>IF(SUM(W89:W97)=0," ",SUM(W89:W97))</f>
        <v xml:space="preserve"> </v>
      </c>
      <c r="X98" s="253"/>
    </row>
    <row r="99" spans="1:24" ht="17.100000000000001" customHeight="1" x14ac:dyDescent="0.15">
      <c r="A99" s="2096"/>
      <c r="B99" s="264"/>
      <c r="C99" s="268" t="s">
        <v>532</v>
      </c>
      <c r="D99" s="271"/>
      <c r="E99" s="274" t="s">
        <v>386</v>
      </c>
      <c r="F99" s="277"/>
      <c r="G99" s="280"/>
      <c r="H99" s="285" t="str">
        <f t="shared" ref="H99:H107" si="24">IF(AND(ISBLANK(B99),ISBLANK(G99))," ",IF(B99*G99=0," ",B99*G99))</f>
        <v xml:space="preserve"> </v>
      </c>
      <c r="I99" s="264"/>
      <c r="J99" s="268" t="s">
        <v>532</v>
      </c>
      <c r="K99" s="271"/>
      <c r="L99" s="274" t="s">
        <v>386</v>
      </c>
      <c r="M99" s="277"/>
      <c r="N99" s="280"/>
      <c r="O99" s="289" t="str">
        <f t="shared" ref="O99:O107" si="25">IF(AND(ISBLANK(I99),ISBLANK(N99))," ",IF(I99*N99=0," ",I99*N99))</f>
        <v xml:space="preserve"> </v>
      </c>
      <c r="P99" s="2097"/>
      <c r="Q99" s="264"/>
      <c r="R99" s="268" t="s">
        <v>532</v>
      </c>
      <c r="S99" s="271"/>
      <c r="T99" s="274" t="s">
        <v>386</v>
      </c>
      <c r="U99" s="277"/>
      <c r="V99" s="280"/>
      <c r="W99" s="285" t="str">
        <f t="shared" ref="W99:W107" si="26">IF(AND(ISBLANK(Q99),ISBLANK(V99))," ",IF(Q99*V99=0," ",Q99*V99))</f>
        <v xml:space="preserve"> </v>
      </c>
      <c r="X99" s="253"/>
    </row>
    <row r="100" spans="1:24" ht="17.100000000000001" customHeight="1" x14ac:dyDescent="0.15">
      <c r="A100" s="2096"/>
      <c r="B100" s="265"/>
      <c r="C100" s="269" t="s">
        <v>532</v>
      </c>
      <c r="D100" s="272"/>
      <c r="E100" s="275" t="s">
        <v>386</v>
      </c>
      <c r="F100" s="278"/>
      <c r="G100" s="281"/>
      <c r="H100" s="286" t="str">
        <f t="shared" si="24"/>
        <v xml:space="preserve"> </v>
      </c>
      <c r="I100" s="265"/>
      <c r="J100" s="269" t="s">
        <v>532</v>
      </c>
      <c r="K100" s="272"/>
      <c r="L100" s="275" t="s">
        <v>386</v>
      </c>
      <c r="M100" s="278"/>
      <c r="N100" s="281"/>
      <c r="O100" s="290" t="str">
        <f t="shared" si="25"/>
        <v xml:space="preserve"> </v>
      </c>
      <c r="P100" s="2098"/>
      <c r="Q100" s="265"/>
      <c r="R100" s="269" t="s">
        <v>532</v>
      </c>
      <c r="S100" s="272"/>
      <c r="T100" s="275" t="s">
        <v>386</v>
      </c>
      <c r="U100" s="278"/>
      <c r="V100" s="281"/>
      <c r="W100" s="286" t="str">
        <f t="shared" si="26"/>
        <v xml:space="preserve"> </v>
      </c>
      <c r="X100" s="253"/>
    </row>
    <row r="101" spans="1:24" ht="17.100000000000001" customHeight="1" x14ac:dyDescent="0.15">
      <c r="A101" s="2096"/>
      <c r="B101" s="265"/>
      <c r="C101" s="269" t="s">
        <v>532</v>
      </c>
      <c r="D101" s="272"/>
      <c r="E101" s="275" t="s">
        <v>386</v>
      </c>
      <c r="F101" s="278"/>
      <c r="G101" s="281"/>
      <c r="H101" s="286" t="str">
        <f t="shared" si="24"/>
        <v xml:space="preserve"> </v>
      </c>
      <c r="I101" s="265"/>
      <c r="J101" s="269" t="s">
        <v>532</v>
      </c>
      <c r="K101" s="272"/>
      <c r="L101" s="275" t="s">
        <v>386</v>
      </c>
      <c r="M101" s="278"/>
      <c r="N101" s="281"/>
      <c r="O101" s="290" t="str">
        <f t="shared" si="25"/>
        <v xml:space="preserve"> </v>
      </c>
      <c r="P101" s="2098"/>
      <c r="Q101" s="265"/>
      <c r="R101" s="269" t="s">
        <v>532</v>
      </c>
      <c r="S101" s="272"/>
      <c r="T101" s="275" t="s">
        <v>386</v>
      </c>
      <c r="U101" s="278"/>
      <c r="V101" s="281"/>
      <c r="W101" s="286" t="str">
        <f t="shared" si="26"/>
        <v xml:space="preserve"> </v>
      </c>
      <c r="X101" s="253"/>
    </row>
    <row r="102" spans="1:24" ht="17.100000000000001" customHeight="1" x14ac:dyDescent="0.15">
      <c r="A102" s="2096"/>
      <c r="B102" s="265"/>
      <c r="C102" s="269" t="s">
        <v>532</v>
      </c>
      <c r="D102" s="272"/>
      <c r="E102" s="275" t="s">
        <v>386</v>
      </c>
      <c r="F102" s="278"/>
      <c r="G102" s="281"/>
      <c r="H102" s="286" t="str">
        <f t="shared" si="24"/>
        <v xml:space="preserve"> </v>
      </c>
      <c r="I102" s="265"/>
      <c r="J102" s="269" t="s">
        <v>532</v>
      </c>
      <c r="K102" s="272"/>
      <c r="L102" s="275" t="s">
        <v>386</v>
      </c>
      <c r="M102" s="278"/>
      <c r="N102" s="281"/>
      <c r="O102" s="290" t="str">
        <f t="shared" si="25"/>
        <v xml:space="preserve"> </v>
      </c>
      <c r="P102" s="2098"/>
      <c r="Q102" s="265"/>
      <c r="R102" s="269" t="s">
        <v>532</v>
      </c>
      <c r="S102" s="272"/>
      <c r="T102" s="275" t="s">
        <v>386</v>
      </c>
      <c r="U102" s="278"/>
      <c r="V102" s="281"/>
      <c r="W102" s="286" t="str">
        <f t="shared" si="26"/>
        <v xml:space="preserve"> </v>
      </c>
      <c r="X102" s="253"/>
    </row>
    <row r="103" spans="1:24" ht="17.100000000000001" customHeight="1" x14ac:dyDescent="0.15">
      <c r="A103" s="2096"/>
      <c r="B103" s="265"/>
      <c r="C103" s="269" t="s">
        <v>532</v>
      </c>
      <c r="D103" s="272"/>
      <c r="E103" s="275" t="s">
        <v>386</v>
      </c>
      <c r="F103" s="278"/>
      <c r="G103" s="281"/>
      <c r="H103" s="286" t="str">
        <f t="shared" si="24"/>
        <v xml:space="preserve"> </v>
      </c>
      <c r="I103" s="265"/>
      <c r="J103" s="269" t="s">
        <v>532</v>
      </c>
      <c r="K103" s="272"/>
      <c r="L103" s="275" t="s">
        <v>386</v>
      </c>
      <c r="M103" s="278"/>
      <c r="N103" s="281"/>
      <c r="O103" s="290" t="str">
        <f t="shared" si="25"/>
        <v xml:space="preserve"> </v>
      </c>
      <c r="P103" s="2098"/>
      <c r="Q103" s="265"/>
      <c r="R103" s="269" t="s">
        <v>532</v>
      </c>
      <c r="S103" s="272"/>
      <c r="T103" s="275" t="s">
        <v>386</v>
      </c>
      <c r="U103" s="278"/>
      <c r="V103" s="281"/>
      <c r="W103" s="286" t="str">
        <f t="shared" si="26"/>
        <v xml:space="preserve"> </v>
      </c>
      <c r="X103" s="253"/>
    </row>
    <row r="104" spans="1:24" ht="17.100000000000001" customHeight="1" x14ac:dyDescent="0.15">
      <c r="A104" s="2096"/>
      <c r="B104" s="265"/>
      <c r="C104" s="269" t="s">
        <v>532</v>
      </c>
      <c r="D104" s="272"/>
      <c r="E104" s="275" t="s">
        <v>386</v>
      </c>
      <c r="F104" s="278"/>
      <c r="G104" s="281"/>
      <c r="H104" s="286" t="str">
        <f t="shared" si="24"/>
        <v xml:space="preserve"> </v>
      </c>
      <c r="I104" s="265"/>
      <c r="J104" s="269" t="s">
        <v>532</v>
      </c>
      <c r="K104" s="272"/>
      <c r="L104" s="275" t="s">
        <v>386</v>
      </c>
      <c r="M104" s="278"/>
      <c r="N104" s="281"/>
      <c r="O104" s="290" t="str">
        <f t="shared" si="25"/>
        <v xml:space="preserve"> </v>
      </c>
      <c r="P104" s="2098"/>
      <c r="Q104" s="265"/>
      <c r="R104" s="269" t="s">
        <v>532</v>
      </c>
      <c r="S104" s="272"/>
      <c r="T104" s="275" t="s">
        <v>386</v>
      </c>
      <c r="U104" s="278"/>
      <c r="V104" s="281"/>
      <c r="W104" s="286" t="str">
        <f t="shared" si="26"/>
        <v xml:space="preserve"> </v>
      </c>
      <c r="X104" s="253"/>
    </row>
    <row r="105" spans="1:24" ht="17.100000000000001" customHeight="1" x14ac:dyDescent="0.15">
      <c r="A105" s="2096"/>
      <c r="B105" s="265"/>
      <c r="C105" s="269" t="s">
        <v>532</v>
      </c>
      <c r="D105" s="272"/>
      <c r="E105" s="275" t="s">
        <v>386</v>
      </c>
      <c r="F105" s="278"/>
      <c r="G105" s="281"/>
      <c r="H105" s="286" t="str">
        <f t="shared" si="24"/>
        <v xml:space="preserve"> </v>
      </c>
      <c r="I105" s="265"/>
      <c r="J105" s="269" t="s">
        <v>532</v>
      </c>
      <c r="K105" s="272"/>
      <c r="L105" s="275" t="s">
        <v>386</v>
      </c>
      <c r="M105" s="278"/>
      <c r="N105" s="281"/>
      <c r="O105" s="290" t="str">
        <f t="shared" si="25"/>
        <v xml:space="preserve"> </v>
      </c>
      <c r="P105" s="2098"/>
      <c r="Q105" s="265"/>
      <c r="R105" s="269" t="s">
        <v>532</v>
      </c>
      <c r="S105" s="272"/>
      <c r="T105" s="275" t="s">
        <v>386</v>
      </c>
      <c r="U105" s="278"/>
      <c r="V105" s="281"/>
      <c r="W105" s="286" t="str">
        <f t="shared" si="26"/>
        <v xml:space="preserve"> </v>
      </c>
      <c r="X105" s="253"/>
    </row>
    <row r="106" spans="1:24" ht="17.100000000000001" customHeight="1" x14ac:dyDescent="0.15">
      <c r="A106" s="2096"/>
      <c r="B106" s="265"/>
      <c r="C106" s="269" t="s">
        <v>532</v>
      </c>
      <c r="D106" s="272"/>
      <c r="E106" s="275" t="s">
        <v>386</v>
      </c>
      <c r="F106" s="278"/>
      <c r="G106" s="281"/>
      <c r="H106" s="286" t="str">
        <f t="shared" si="24"/>
        <v xml:space="preserve"> </v>
      </c>
      <c r="I106" s="265"/>
      <c r="J106" s="269" t="s">
        <v>532</v>
      </c>
      <c r="K106" s="272"/>
      <c r="L106" s="275" t="s">
        <v>386</v>
      </c>
      <c r="M106" s="278"/>
      <c r="N106" s="281"/>
      <c r="O106" s="290" t="str">
        <f t="shared" si="25"/>
        <v xml:space="preserve"> </v>
      </c>
      <c r="P106" s="2098"/>
      <c r="Q106" s="265"/>
      <c r="R106" s="269" t="s">
        <v>532</v>
      </c>
      <c r="S106" s="272"/>
      <c r="T106" s="275" t="s">
        <v>386</v>
      </c>
      <c r="U106" s="278"/>
      <c r="V106" s="281"/>
      <c r="W106" s="286" t="str">
        <f t="shared" si="26"/>
        <v xml:space="preserve"> </v>
      </c>
      <c r="X106" s="253"/>
    </row>
    <row r="107" spans="1:24" ht="17.100000000000001" customHeight="1" x14ac:dyDescent="0.15">
      <c r="A107" s="2096"/>
      <c r="B107" s="266"/>
      <c r="C107" s="270" t="s">
        <v>532</v>
      </c>
      <c r="D107" s="273"/>
      <c r="E107" s="276" t="s">
        <v>386</v>
      </c>
      <c r="F107" s="279"/>
      <c r="G107" s="282"/>
      <c r="H107" s="286" t="str">
        <f t="shared" si="24"/>
        <v xml:space="preserve"> </v>
      </c>
      <c r="I107" s="266"/>
      <c r="J107" s="270" t="s">
        <v>532</v>
      </c>
      <c r="K107" s="273"/>
      <c r="L107" s="276" t="s">
        <v>386</v>
      </c>
      <c r="M107" s="279"/>
      <c r="N107" s="282"/>
      <c r="O107" s="290" t="str">
        <f t="shared" si="25"/>
        <v xml:space="preserve"> </v>
      </c>
      <c r="P107" s="2098"/>
      <c r="Q107" s="266"/>
      <c r="R107" s="270" t="s">
        <v>532</v>
      </c>
      <c r="S107" s="273"/>
      <c r="T107" s="276" t="s">
        <v>386</v>
      </c>
      <c r="U107" s="279"/>
      <c r="V107" s="282"/>
      <c r="W107" s="286" t="str">
        <f t="shared" si="26"/>
        <v xml:space="preserve"> </v>
      </c>
      <c r="X107" s="253"/>
    </row>
    <row r="108" spans="1:24" ht="17.100000000000001" customHeight="1" x14ac:dyDescent="0.15">
      <c r="A108" s="2096"/>
      <c r="B108" s="2087" t="s">
        <v>573</v>
      </c>
      <c r="C108" s="2088"/>
      <c r="D108" s="2089"/>
      <c r="E108" s="2089"/>
      <c r="F108" s="2089"/>
      <c r="G108" s="283" t="str">
        <f>IF(SUM(G99:G107)=0," ",SUM(G99:G107))</f>
        <v xml:space="preserve"> </v>
      </c>
      <c r="H108" s="287" t="str">
        <f>IF(SUM(H99:H107)=0," ",SUM(H99:H107))</f>
        <v xml:space="preserve"> </v>
      </c>
      <c r="I108" s="2087" t="s">
        <v>573</v>
      </c>
      <c r="J108" s="2088"/>
      <c r="K108" s="2089"/>
      <c r="L108" s="2089"/>
      <c r="M108" s="2089"/>
      <c r="N108" s="283" t="str">
        <f>IF(SUM(N99:N107)=0," ",SUM(N99:N107))</f>
        <v xml:space="preserve"> </v>
      </c>
      <c r="O108" s="291" t="str">
        <f>IF(SUM(O99:O107)=0," ",SUM(O99:O107))</f>
        <v xml:space="preserve"> </v>
      </c>
      <c r="P108" s="2099"/>
      <c r="Q108" s="2087" t="s">
        <v>573</v>
      </c>
      <c r="R108" s="2088"/>
      <c r="S108" s="2089"/>
      <c r="T108" s="2089"/>
      <c r="U108" s="2089"/>
      <c r="V108" s="283" t="str">
        <f>IF(SUM(V99:V107)=0," ",SUM(V99:V107))</f>
        <v xml:space="preserve"> </v>
      </c>
      <c r="W108" s="287" t="str">
        <f>IF(SUM(W99:W107)=0," ",SUM(W99:W107))</f>
        <v xml:space="preserve"> </v>
      </c>
      <c r="X108" s="253"/>
    </row>
    <row r="109" spans="1:24" ht="12" customHeight="1" x14ac:dyDescent="0.15">
      <c r="A109" s="253"/>
      <c r="B109" s="253"/>
      <c r="C109" s="253"/>
      <c r="D109" s="253"/>
      <c r="E109" s="253"/>
      <c r="F109" s="253"/>
      <c r="G109" s="253"/>
      <c r="H109" s="2095" t="s">
        <v>29</v>
      </c>
      <c r="I109" s="2095"/>
      <c r="J109" s="2095"/>
      <c r="K109" s="2095"/>
      <c r="L109" s="2095"/>
      <c r="M109" s="2095"/>
      <c r="N109" s="2095"/>
      <c r="O109" s="2095"/>
      <c r="P109" s="2095"/>
      <c r="Q109" s="2095"/>
      <c r="R109" s="253"/>
      <c r="S109" s="253"/>
      <c r="T109" s="253"/>
      <c r="U109" s="253"/>
      <c r="V109" s="253"/>
      <c r="W109" s="253"/>
      <c r="X109" s="253"/>
    </row>
    <row r="110" spans="1:24" ht="12" customHeight="1" x14ac:dyDescent="0.15">
      <c r="A110" s="253"/>
      <c r="B110" s="253"/>
      <c r="C110" s="253"/>
      <c r="D110" s="253"/>
      <c r="E110" s="253"/>
      <c r="F110" s="253"/>
      <c r="G110" s="253"/>
      <c r="H110" s="2095"/>
      <c r="I110" s="2095"/>
      <c r="J110" s="2095"/>
      <c r="K110" s="2095"/>
      <c r="L110" s="2095"/>
      <c r="M110" s="2095"/>
      <c r="N110" s="2095"/>
      <c r="O110" s="2095"/>
      <c r="P110" s="2095"/>
      <c r="Q110" s="2095"/>
      <c r="R110" s="253"/>
      <c r="S110" s="253"/>
      <c r="T110" s="253"/>
      <c r="U110" s="253"/>
      <c r="V110" s="253"/>
      <c r="W110" s="253"/>
      <c r="X110" s="253"/>
    </row>
    <row r="111" spans="1:24" ht="17.100000000000001" customHeight="1" x14ac:dyDescent="0.15">
      <c r="A111" s="1704" t="s">
        <v>564</v>
      </c>
      <c r="B111" s="1704"/>
      <c r="C111" s="1704"/>
      <c r="D111" s="2092">
        <f>IF(ISBLANK(D3)," ",D3)</f>
        <v>0</v>
      </c>
      <c r="E111" s="2092"/>
      <c r="F111" s="2092"/>
      <c r="G111" s="2092"/>
      <c r="H111" s="2092"/>
      <c r="I111" s="253"/>
      <c r="J111" s="253"/>
      <c r="K111" s="253"/>
      <c r="L111" s="253"/>
      <c r="M111" s="253"/>
      <c r="N111" s="253"/>
      <c r="O111" s="253"/>
      <c r="P111" s="253"/>
      <c r="Q111" s="253"/>
      <c r="R111" s="253"/>
      <c r="S111" s="253"/>
      <c r="T111" s="253"/>
      <c r="U111" s="253"/>
      <c r="V111" s="253"/>
      <c r="W111" s="253"/>
      <c r="X111" s="253"/>
    </row>
    <row r="112" spans="1:24" ht="12" customHeight="1" x14ac:dyDescent="0.15">
      <c r="A112" s="261" t="s">
        <v>565</v>
      </c>
      <c r="B112" s="2079" t="s">
        <v>566</v>
      </c>
      <c r="C112" s="2080"/>
      <c r="D112" s="2080"/>
      <c r="E112" s="2080"/>
      <c r="F112" s="2080"/>
      <c r="G112" s="2080"/>
      <c r="H112" s="2081"/>
      <c r="I112" s="2082" t="s">
        <v>567</v>
      </c>
      <c r="J112" s="2082"/>
      <c r="K112" s="2082"/>
      <c r="L112" s="2082"/>
      <c r="M112" s="2082"/>
      <c r="N112" s="2082"/>
      <c r="O112" s="2082"/>
      <c r="P112" s="2082"/>
      <c r="Q112" s="2082" t="s">
        <v>568</v>
      </c>
      <c r="R112" s="2082"/>
      <c r="S112" s="2082"/>
      <c r="T112" s="2082"/>
      <c r="U112" s="2082"/>
      <c r="V112" s="2082"/>
      <c r="W112" s="2082"/>
      <c r="X112" s="253"/>
    </row>
    <row r="113" spans="1:24" ht="12" customHeight="1" x14ac:dyDescent="0.15">
      <c r="A113" s="262"/>
      <c r="B113" s="2083" t="s">
        <v>241</v>
      </c>
      <c r="C113" s="2084"/>
      <c r="D113" s="2084"/>
      <c r="E113" s="2084"/>
      <c r="F113" s="2084"/>
      <c r="G113" s="2084" t="s">
        <v>80</v>
      </c>
      <c r="H113" s="2085"/>
      <c r="I113" s="2083" t="s">
        <v>241</v>
      </c>
      <c r="J113" s="2084"/>
      <c r="K113" s="2084"/>
      <c r="L113" s="2084"/>
      <c r="M113" s="2084"/>
      <c r="N113" s="2084" t="s">
        <v>80</v>
      </c>
      <c r="O113" s="2086"/>
      <c r="P113" s="2093" t="s">
        <v>326</v>
      </c>
      <c r="Q113" s="2083" t="s">
        <v>241</v>
      </c>
      <c r="R113" s="2084"/>
      <c r="S113" s="2084"/>
      <c r="T113" s="2084"/>
      <c r="U113" s="2084"/>
      <c r="V113" s="2084" t="s">
        <v>80</v>
      </c>
      <c r="W113" s="2085"/>
      <c r="X113" s="253"/>
    </row>
    <row r="114" spans="1:24" ht="12" customHeight="1" x14ac:dyDescent="0.15">
      <c r="A114" s="263" t="s">
        <v>48</v>
      </c>
      <c r="B114" s="2090" t="s">
        <v>569</v>
      </c>
      <c r="C114" s="2091"/>
      <c r="D114" s="2091" t="s">
        <v>570</v>
      </c>
      <c r="E114" s="2091"/>
      <c r="F114" s="2091"/>
      <c r="G114" s="267" t="s">
        <v>571</v>
      </c>
      <c r="H114" s="284" t="s">
        <v>572</v>
      </c>
      <c r="I114" s="2090" t="s">
        <v>569</v>
      </c>
      <c r="J114" s="2091"/>
      <c r="K114" s="2091" t="s">
        <v>570</v>
      </c>
      <c r="L114" s="2091"/>
      <c r="M114" s="2091"/>
      <c r="N114" s="267" t="s">
        <v>571</v>
      </c>
      <c r="O114" s="288" t="s">
        <v>572</v>
      </c>
      <c r="P114" s="2094"/>
      <c r="Q114" s="2090" t="s">
        <v>569</v>
      </c>
      <c r="R114" s="2091"/>
      <c r="S114" s="2091" t="s">
        <v>570</v>
      </c>
      <c r="T114" s="2091"/>
      <c r="U114" s="2091"/>
      <c r="V114" s="267" t="s">
        <v>571</v>
      </c>
      <c r="W114" s="284" t="s">
        <v>572</v>
      </c>
      <c r="X114" s="253"/>
    </row>
    <row r="115" spans="1:24" ht="17.100000000000001" customHeight="1" x14ac:dyDescent="0.15">
      <c r="A115" s="2096"/>
      <c r="B115" s="264"/>
      <c r="C115" s="268" t="s">
        <v>532</v>
      </c>
      <c r="D115" s="271"/>
      <c r="E115" s="274" t="s">
        <v>386</v>
      </c>
      <c r="F115" s="277"/>
      <c r="G115" s="280"/>
      <c r="H115" s="285" t="str">
        <f t="shared" ref="H115:H123" si="27">IF(AND(ISBLANK(B115),ISBLANK(G115))," ",IF(B115*G115=0," ",B115*G115))</f>
        <v xml:space="preserve"> </v>
      </c>
      <c r="I115" s="264"/>
      <c r="J115" s="268" t="s">
        <v>532</v>
      </c>
      <c r="K115" s="271"/>
      <c r="L115" s="274" t="s">
        <v>386</v>
      </c>
      <c r="M115" s="277"/>
      <c r="N115" s="280"/>
      <c r="O115" s="289" t="str">
        <f t="shared" ref="O115:O123" si="28">IF(AND(ISBLANK(I115),ISBLANK(N115))," ",IF(I115*N115=0," ",I115*N115))</f>
        <v xml:space="preserve"> </v>
      </c>
      <c r="P115" s="2097"/>
      <c r="Q115" s="264"/>
      <c r="R115" s="268" t="s">
        <v>532</v>
      </c>
      <c r="S115" s="271"/>
      <c r="T115" s="274" t="s">
        <v>386</v>
      </c>
      <c r="U115" s="277"/>
      <c r="V115" s="280"/>
      <c r="W115" s="285" t="str">
        <f t="shared" ref="W115:W123" si="29">IF(AND(ISBLANK(Q115),ISBLANK(V115))," ",IF(Q115*V115=0," ",Q115*V115))</f>
        <v xml:space="preserve"> </v>
      </c>
      <c r="X115" s="253"/>
    </row>
    <row r="116" spans="1:24" ht="17.100000000000001" customHeight="1" x14ac:dyDescent="0.15">
      <c r="A116" s="2096"/>
      <c r="B116" s="265"/>
      <c r="C116" s="269" t="s">
        <v>532</v>
      </c>
      <c r="D116" s="272"/>
      <c r="E116" s="275" t="s">
        <v>386</v>
      </c>
      <c r="F116" s="278"/>
      <c r="G116" s="281"/>
      <c r="H116" s="286" t="str">
        <f t="shared" si="27"/>
        <v xml:space="preserve"> </v>
      </c>
      <c r="I116" s="265"/>
      <c r="J116" s="269" t="s">
        <v>532</v>
      </c>
      <c r="K116" s="272"/>
      <c r="L116" s="275" t="s">
        <v>386</v>
      </c>
      <c r="M116" s="278"/>
      <c r="N116" s="281"/>
      <c r="O116" s="290" t="str">
        <f t="shared" si="28"/>
        <v xml:space="preserve"> </v>
      </c>
      <c r="P116" s="2098"/>
      <c r="Q116" s="265"/>
      <c r="R116" s="269" t="s">
        <v>532</v>
      </c>
      <c r="S116" s="272"/>
      <c r="T116" s="275" t="s">
        <v>386</v>
      </c>
      <c r="U116" s="278"/>
      <c r="V116" s="281"/>
      <c r="W116" s="286" t="str">
        <f t="shared" si="29"/>
        <v xml:space="preserve"> </v>
      </c>
      <c r="X116" s="253"/>
    </row>
    <row r="117" spans="1:24" ht="17.100000000000001" customHeight="1" x14ac:dyDescent="0.15">
      <c r="A117" s="2096"/>
      <c r="B117" s="265"/>
      <c r="C117" s="269" t="s">
        <v>532</v>
      </c>
      <c r="D117" s="272"/>
      <c r="E117" s="275" t="s">
        <v>386</v>
      </c>
      <c r="F117" s="278"/>
      <c r="G117" s="281"/>
      <c r="H117" s="286" t="str">
        <f t="shared" si="27"/>
        <v xml:space="preserve"> </v>
      </c>
      <c r="I117" s="265"/>
      <c r="J117" s="269" t="s">
        <v>532</v>
      </c>
      <c r="K117" s="272"/>
      <c r="L117" s="275" t="s">
        <v>386</v>
      </c>
      <c r="M117" s="278"/>
      <c r="N117" s="281"/>
      <c r="O117" s="290" t="str">
        <f t="shared" si="28"/>
        <v xml:space="preserve"> </v>
      </c>
      <c r="P117" s="2098"/>
      <c r="Q117" s="265"/>
      <c r="R117" s="269" t="s">
        <v>532</v>
      </c>
      <c r="S117" s="272"/>
      <c r="T117" s="275" t="s">
        <v>386</v>
      </c>
      <c r="U117" s="278"/>
      <c r="V117" s="281"/>
      <c r="W117" s="286" t="str">
        <f t="shared" si="29"/>
        <v xml:space="preserve"> </v>
      </c>
      <c r="X117" s="253"/>
    </row>
    <row r="118" spans="1:24" ht="17.100000000000001" customHeight="1" x14ac:dyDescent="0.15">
      <c r="A118" s="2096"/>
      <c r="B118" s="265"/>
      <c r="C118" s="269" t="s">
        <v>532</v>
      </c>
      <c r="D118" s="272"/>
      <c r="E118" s="275" t="s">
        <v>386</v>
      </c>
      <c r="F118" s="278"/>
      <c r="G118" s="281"/>
      <c r="H118" s="286" t="str">
        <f t="shared" si="27"/>
        <v xml:space="preserve"> </v>
      </c>
      <c r="I118" s="265"/>
      <c r="J118" s="269" t="s">
        <v>532</v>
      </c>
      <c r="K118" s="272"/>
      <c r="L118" s="275" t="s">
        <v>386</v>
      </c>
      <c r="M118" s="278"/>
      <c r="N118" s="281"/>
      <c r="O118" s="290" t="str">
        <f t="shared" si="28"/>
        <v xml:space="preserve"> </v>
      </c>
      <c r="P118" s="2098"/>
      <c r="Q118" s="265"/>
      <c r="R118" s="269" t="s">
        <v>532</v>
      </c>
      <c r="S118" s="272"/>
      <c r="T118" s="275" t="s">
        <v>386</v>
      </c>
      <c r="U118" s="278"/>
      <c r="V118" s="281"/>
      <c r="W118" s="286" t="str">
        <f t="shared" si="29"/>
        <v xml:space="preserve"> </v>
      </c>
      <c r="X118" s="253"/>
    </row>
    <row r="119" spans="1:24" ht="17.100000000000001" customHeight="1" x14ac:dyDescent="0.15">
      <c r="A119" s="2096"/>
      <c r="B119" s="265"/>
      <c r="C119" s="269" t="s">
        <v>532</v>
      </c>
      <c r="D119" s="272"/>
      <c r="E119" s="275" t="s">
        <v>386</v>
      </c>
      <c r="F119" s="278"/>
      <c r="G119" s="281"/>
      <c r="H119" s="286" t="str">
        <f t="shared" si="27"/>
        <v xml:space="preserve"> </v>
      </c>
      <c r="I119" s="265"/>
      <c r="J119" s="269" t="s">
        <v>532</v>
      </c>
      <c r="K119" s="272"/>
      <c r="L119" s="275" t="s">
        <v>386</v>
      </c>
      <c r="M119" s="278"/>
      <c r="N119" s="281"/>
      <c r="O119" s="290" t="str">
        <f t="shared" si="28"/>
        <v xml:space="preserve"> </v>
      </c>
      <c r="P119" s="2098"/>
      <c r="Q119" s="265"/>
      <c r="R119" s="269" t="s">
        <v>532</v>
      </c>
      <c r="S119" s="272"/>
      <c r="T119" s="275" t="s">
        <v>386</v>
      </c>
      <c r="U119" s="278"/>
      <c r="V119" s="281"/>
      <c r="W119" s="286" t="str">
        <f t="shared" si="29"/>
        <v xml:space="preserve"> </v>
      </c>
      <c r="X119" s="253"/>
    </row>
    <row r="120" spans="1:24" ht="17.100000000000001" customHeight="1" x14ac:dyDescent="0.15">
      <c r="A120" s="2096"/>
      <c r="B120" s="265"/>
      <c r="C120" s="269" t="s">
        <v>532</v>
      </c>
      <c r="D120" s="272"/>
      <c r="E120" s="275" t="s">
        <v>386</v>
      </c>
      <c r="F120" s="278"/>
      <c r="G120" s="281"/>
      <c r="H120" s="286" t="str">
        <f t="shared" si="27"/>
        <v xml:space="preserve"> </v>
      </c>
      <c r="I120" s="265"/>
      <c r="J120" s="269" t="s">
        <v>532</v>
      </c>
      <c r="K120" s="272"/>
      <c r="L120" s="275" t="s">
        <v>386</v>
      </c>
      <c r="M120" s="278"/>
      <c r="N120" s="281"/>
      <c r="O120" s="290" t="str">
        <f t="shared" si="28"/>
        <v xml:space="preserve"> </v>
      </c>
      <c r="P120" s="2098"/>
      <c r="Q120" s="265"/>
      <c r="R120" s="269" t="s">
        <v>532</v>
      </c>
      <c r="S120" s="272"/>
      <c r="T120" s="275" t="s">
        <v>386</v>
      </c>
      <c r="U120" s="278"/>
      <c r="V120" s="281"/>
      <c r="W120" s="286" t="str">
        <f t="shared" si="29"/>
        <v xml:space="preserve"> </v>
      </c>
      <c r="X120" s="253"/>
    </row>
    <row r="121" spans="1:24" ht="17.100000000000001" customHeight="1" x14ac:dyDescent="0.15">
      <c r="A121" s="2096"/>
      <c r="B121" s="265"/>
      <c r="C121" s="269" t="s">
        <v>532</v>
      </c>
      <c r="D121" s="272"/>
      <c r="E121" s="275" t="s">
        <v>386</v>
      </c>
      <c r="F121" s="278"/>
      <c r="G121" s="281"/>
      <c r="H121" s="286" t="str">
        <f t="shared" si="27"/>
        <v xml:space="preserve"> </v>
      </c>
      <c r="I121" s="265"/>
      <c r="J121" s="269" t="s">
        <v>532</v>
      </c>
      <c r="K121" s="272"/>
      <c r="L121" s="275" t="s">
        <v>386</v>
      </c>
      <c r="M121" s="278"/>
      <c r="N121" s="281"/>
      <c r="O121" s="290" t="str">
        <f t="shared" si="28"/>
        <v xml:space="preserve"> </v>
      </c>
      <c r="P121" s="2098"/>
      <c r="Q121" s="265"/>
      <c r="R121" s="269" t="s">
        <v>532</v>
      </c>
      <c r="S121" s="272"/>
      <c r="T121" s="275" t="s">
        <v>386</v>
      </c>
      <c r="U121" s="278"/>
      <c r="V121" s="281"/>
      <c r="W121" s="286" t="str">
        <f t="shared" si="29"/>
        <v xml:space="preserve"> </v>
      </c>
      <c r="X121" s="253"/>
    </row>
    <row r="122" spans="1:24" ht="17.100000000000001" customHeight="1" x14ac:dyDescent="0.15">
      <c r="A122" s="2096"/>
      <c r="B122" s="265"/>
      <c r="C122" s="269" t="s">
        <v>532</v>
      </c>
      <c r="D122" s="272"/>
      <c r="E122" s="275" t="s">
        <v>386</v>
      </c>
      <c r="F122" s="278"/>
      <c r="G122" s="281"/>
      <c r="H122" s="286" t="str">
        <f t="shared" si="27"/>
        <v xml:space="preserve"> </v>
      </c>
      <c r="I122" s="265"/>
      <c r="J122" s="269" t="s">
        <v>532</v>
      </c>
      <c r="K122" s="272"/>
      <c r="L122" s="275" t="s">
        <v>386</v>
      </c>
      <c r="M122" s="278"/>
      <c r="N122" s="281"/>
      <c r="O122" s="290" t="str">
        <f t="shared" si="28"/>
        <v xml:space="preserve"> </v>
      </c>
      <c r="P122" s="2098"/>
      <c r="Q122" s="265"/>
      <c r="R122" s="269" t="s">
        <v>532</v>
      </c>
      <c r="S122" s="272"/>
      <c r="T122" s="275" t="s">
        <v>386</v>
      </c>
      <c r="U122" s="278"/>
      <c r="V122" s="281"/>
      <c r="W122" s="286" t="str">
        <f t="shared" si="29"/>
        <v xml:space="preserve"> </v>
      </c>
      <c r="X122" s="253"/>
    </row>
    <row r="123" spans="1:24" ht="17.100000000000001" customHeight="1" x14ac:dyDescent="0.15">
      <c r="A123" s="2096"/>
      <c r="B123" s="266"/>
      <c r="C123" s="270" t="s">
        <v>532</v>
      </c>
      <c r="D123" s="273"/>
      <c r="E123" s="276" t="s">
        <v>386</v>
      </c>
      <c r="F123" s="279"/>
      <c r="G123" s="282"/>
      <c r="H123" s="286" t="str">
        <f t="shared" si="27"/>
        <v xml:space="preserve"> </v>
      </c>
      <c r="I123" s="266"/>
      <c r="J123" s="270" t="s">
        <v>532</v>
      </c>
      <c r="K123" s="273"/>
      <c r="L123" s="276" t="s">
        <v>386</v>
      </c>
      <c r="M123" s="279"/>
      <c r="N123" s="282"/>
      <c r="O123" s="290" t="str">
        <f t="shared" si="28"/>
        <v xml:space="preserve"> </v>
      </c>
      <c r="P123" s="2098"/>
      <c r="Q123" s="266"/>
      <c r="R123" s="270" t="s">
        <v>532</v>
      </c>
      <c r="S123" s="273"/>
      <c r="T123" s="276" t="s">
        <v>386</v>
      </c>
      <c r="U123" s="279"/>
      <c r="V123" s="282"/>
      <c r="W123" s="286" t="str">
        <f t="shared" si="29"/>
        <v xml:space="preserve"> </v>
      </c>
      <c r="X123" s="253"/>
    </row>
    <row r="124" spans="1:24" ht="17.100000000000001" customHeight="1" x14ac:dyDescent="0.15">
      <c r="A124" s="2096"/>
      <c r="B124" s="2087" t="s">
        <v>573</v>
      </c>
      <c r="C124" s="2088"/>
      <c r="D124" s="2089"/>
      <c r="E124" s="2089"/>
      <c r="F124" s="2089"/>
      <c r="G124" s="283" t="str">
        <f>IF(SUM(G115:G123)=0," ",SUM(G115:G123))</f>
        <v xml:space="preserve"> </v>
      </c>
      <c r="H124" s="287" t="str">
        <f>IF(SUM(H115:H123)=0," ",SUM(H115:H123))</f>
        <v xml:space="preserve"> </v>
      </c>
      <c r="I124" s="2087" t="s">
        <v>573</v>
      </c>
      <c r="J124" s="2088"/>
      <c r="K124" s="2089"/>
      <c r="L124" s="2089"/>
      <c r="M124" s="2089"/>
      <c r="N124" s="283" t="str">
        <f>IF(SUM(N115:N123)=0," ",SUM(N115:N123))</f>
        <v xml:space="preserve"> </v>
      </c>
      <c r="O124" s="291" t="str">
        <f>IF(SUM(O115:O123)=0," ",SUM(O115:O123))</f>
        <v xml:space="preserve"> </v>
      </c>
      <c r="P124" s="2099"/>
      <c r="Q124" s="2087" t="s">
        <v>573</v>
      </c>
      <c r="R124" s="2088"/>
      <c r="S124" s="2089"/>
      <c r="T124" s="2089"/>
      <c r="U124" s="2089"/>
      <c r="V124" s="283" t="str">
        <f>IF(SUM(V115:V123)=0," ",SUM(V115:V123))</f>
        <v xml:space="preserve"> </v>
      </c>
      <c r="W124" s="287" t="str">
        <f>IF(SUM(W115:W123)=0," ",SUM(W115:W123))</f>
        <v xml:space="preserve"> </v>
      </c>
      <c r="X124" s="253"/>
    </row>
    <row r="125" spans="1:24" ht="17.100000000000001" customHeight="1" x14ac:dyDescent="0.15">
      <c r="A125" s="2096"/>
      <c r="B125" s="264"/>
      <c r="C125" s="268" t="s">
        <v>532</v>
      </c>
      <c r="D125" s="271"/>
      <c r="E125" s="274" t="s">
        <v>386</v>
      </c>
      <c r="F125" s="277"/>
      <c r="G125" s="280"/>
      <c r="H125" s="285" t="str">
        <f t="shared" ref="H125:H133" si="30">IF(AND(ISBLANK(B125),ISBLANK(G125))," ",IF(B125*G125=0," ",B125*G125))</f>
        <v xml:space="preserve"> </v>
      </c>
      <c r="I125" s="264"/>
      <c r="J125" s="268" t="s">
        <v>532</v>
      </c>
      <c r="K125" s="271"/>
      <c r="L125" s="274" t="s">
        <v>386</v>
      </c>
      <c r="M125" s="277"/>
      <c r="N125" s="280"/>
      <c r="O125" s="289" t="str">
        <f t="shared" ref="O125:O133" si="31">IF(AND(ISBLANK(I125),ISBLANK(N125))," ",IF(I125*N125=0," ",I125*N125))</f>
        <v xml:space="preserve"> </v>
      </c>
      <c r="P125" s="2097"/>
      <c r="Q125" s="264"/>
      <c r="R125" s="268" t="s">
        <v>532</v>
      </c>
      <c r="S125" s="271"/>
      <c r="T125" s="274" t="s">
        <v>386</v>
      </c>
      <c r="U125" s="277"/>
      <c r="V125" s="280"/>
      <c r="W125" s="285" t="str">
        <f t="shared" ref="W125:W133" si="32">IF(AND(ISBLANK(Q125),ISBLANK(V125))," ",IF(Q125*V125=0," ",Q125*V125))</f>
        <v xml:space="preserve"> </v>
      </c>
      <c r="X125" s="253"/>
    </row>
    <row r="126" spans="1:24" ht="17.100000000000001" customHeight="1" x14ac:dyDescent="0.15">
      <c r="A126" s="2096"/>
      <c r="B126" s="265"/>
      <c r="C126" s="269" t="s">
        <v>532</v>
      </c>
      <c r="D126" s="272"/>
      <c r="E126" s="275" t="s">
        <v>386</v>
      </c>
      <c r="F126" s="278"/>
      <c r="G126" s="281"/>
      <c r="H126" s="286" t="str">
        <f t="shared" si="30"/>
        <v xml:space="preserve"> </v>
      </c>
      <c r="I126" s="265"/>
      <c r="J126" s="269" t="s">
        <v>532</v>
      </c>
      <c r="K126" s="272"/>
      <c r="L126" s="275" t="s">
        <v>386</v>
      </c>
      <c r="M126" s="278"/>
      <c r="N126" s="281"/>
      <c r="O126" s="290" t="str">
        <f t="shared" si="31"/>
        <v xml:space="preserve"> </v>
      </c>
      <c r="P126" s="2098"/>
      <c r="Q126" s="265"/>
      <c r="R126" s="269" t="s">
        <v>532</v>
      </c>
      <c r="S126" s="272"/>
      <c r="T126" s="275" t="s">
        <v>386</v>
      </c>
      <c r="U126" s="278"/>
      <c r="V126" s="281"/>
      <c r="W126" s="286" t="str">
        <f t="shared" si="32"/>
        <v xml:space="preserve"> </v>
      </c>
      <c r="X126" s="253"/>
    </row>
    <row r="127" spans="1:24" ht="17.100000000000001" customHeight="1" x14ac:dyDescent="0.15">
      <c r="A127" s="2096"/>
      <c r="B127" s="265"/>
      <c r="C127" s="269" t="s">
        <v>532</v>
      </c>
      <c r="D127" s="272"/>
      <c r="E127" s="275" t="s">
        <v>386</v>
      </c>
      <c r="F127" s="278"/>
      <c r="G127" s="281"/>
      <c r="H127" s="286" t="str">
        <f t="shared" si="30"/>
        <v xml:space="preserve"> </v>
      </c>
      <c r="I127" s="265"/>
      <c r="J127" s="269" t="s">
        <v>532</v>
      </c>
      <c r="K127" s="272"/>
      <c r="L127" s="275" t="s">
        <v>386</v>
      </c>
      <c r="M127" s="278"/>
      <c r="N127" s="281"/>
      <c r="O127" s="290" t="str">
        <f t="shared" si="31"/>
        <v xml:space="preserve"> </v>
      </c>
      <c r="P127" s="2098"/>
      <c r="Q127" s="265"/>
      <c r="R127" s="269" t="s">
        <v>532</v>
      </c>
      <c r="S127" s="272"/>
      <c r="T127" s="275" t="s">
        <v>386</v>
      </c>
      <c r="U127" s="278"/>
      <c r="V127" s="281"/>
      <c r="W127" s="286" t="str">
        <f t="shared" si="32"/>
        <v xml:space="preserve"> </v>
      </c>
      <c r="X127" s="253"/>
    </row>
    <row r="128" spans="1:24" ht="17.100000000000001" customHeight="1" x14ac:dyDescent="0.15">
      <c r="A128" s="2096"/>
      <c r="B128" s="265"/>
      <c r="C128" s="269" t="s">
        <v>532</v>
      </c>
      <c r="D128" s="272"/>
      <c r="E128" s="275" t="s">
        <v>386</v>
      </c>
      <c r="F128" s="278"/>
      <c r="G128" s="281"/>
      <c r="H128" s="286" t="str">
        <f t="shared" si="30"/>
        <v xml:space="preserve"> </v>
      </c>
      <c r="I128" s="265"/>
      <c r="J128" s="269" t="s">
        <v>532</v>
      </c>
      <c r="K128" s="272"/>
      <c r="L128" s="275" t="s">
        <v>386</v>
      </c>
      <c r="M128" s="278"/>
      <c r="N128" s="281"/>
      <c r="O128" s="290" t="str">
        <f t="shared" si="31"/>
        <v xml:space="preserve"> </v>
      </c>
      <c r="P128" s="2098"/>
      <c r="Q128" s="265"/>
      <c r="R128" s="269" t="s">
        <v>532</v>
      </c>
      <c r="S128" s="272"/>
      <c r="T128" s="275" t="s">
        <v>386</v>
      </c>
      <c r="U128" s="278"/>
      <c r="V128" s="281"/>
      <c r="W128" s="286" t="str">
        <f t="shared" si="32"/>
        <v xml:space="preserve"> </v>
      </c>
      <c r="X128" s="253"/>
    </row>
    <row r="129" spans="1:24" ht="17.100000000000001" customHeight="1" x14ac:dyDescent="0.15">
      <c r="A129" s="2096"/>
      <c r="B129" s="265"/>
      <c r="C129" s="269" t="s">
        <v>532</v>
      </c>
      <c r="D129" s="272"/>
      <c r="E129" s="275" t="s">
        <v>386</v>
      </c>
      <c r="F129" s="278"/>
      <c r="G129" s="281"/>
      <c r="H129" s="286" t="str">
        <f t="shared" si="30"/>
        <v xml:space="preserve"> </v>
      </c>
      <c r="I129" s="265"/>
      <c r="J129" s="269" t="s">
        <v>532</v>
      </c>
      <c r="K129" s="272"/>
      <c r="L129" s="275" t="s">
        <v>386</v>
      </c>
      <c r="M129" s="278"/>
      <c r="N129" s="281"/>
      <c r="O129" s="290" t="str">
        <f t="shared" si="31"/>
        <v xml:space="preserve"> </v>
      </c>
      <c r="P129" s="2098"/>
      <c r="Q129" s="265"/>
      <c r="R129" s="269" t="s">
        <v>532</v>
      </c>
      <c r="S129" s="272"/>
      <c r="T129" s="275" t="s">
        <v>386</v>
      </c>
      <c r="U129" s="278"/>
      <c r="V129" s="281"/>
      <c r="W129" s="286" t="str">
        <f t="shared" si="32"/>
        <v xml:space="preserve"> </v>
      </c>
      <c r="X129" s="253"/>
    </row>
    <row r="130" spans="1:24" ht="17.100000000000001" customHeight="1" x14ac:dyDescent="0.15">
      <c r="A130" s="2096"/>
      <c r="B130" s="265"/>
      <c r="C130" s="269" t="s">
        <v>532</v>
      </c>
      <c r="D130" s="272"/>
      <c r="E130" s="275" t="s">
        <v>386</v>
      </c>
      <c r="F130" s="278"/>
      <c r="G130" s="281"/>
      <c r="H130" s="286" t="str">
        <f t="shared" si="30"/>
        <v xml:space="preserve"> </v>
      </c>
      <c r="I130" s="265"/>
      <c r="J130" s="269" t="s">
        <v>532</v>
      </c>
      <c r="K130" s="272"/>
      <c r="L130" s="275" t="s">
        <v>386</v>
      </c>
      <c r="M130" s="278"/>
      <c r="N130" s="281"/>
      <c r="O130" s="290" t="str">
        <f t="shared" si="31"/>
        <v xml:space="preserve"> </v>
      </c>
      <c r="P130" s="2098"/>
      <c r="Q130" s="265"/>
      <c r="R130" s="269" t="s">
        <v>532</v>
      </c>
      <c r="S130" s="272"/>
      <c r="T130" s="275" t="s">
        <v>386</v>
      </c>
      <c r="U130" s="278"/>
      <c r="V130" s="281"/>
      <c r="W130" s="286" t="str">
        <f t="shared" si="32"/>
        <v xml:space="preserve"> </v>
      </c>
      <c r="X130" s="253"/>
    </row>
    <row r="131" spans="1:24" ht="17.100000000000001" customHeight="1" x14ac:dyDescent="0.15">
      <c r="A131" s="2096"/>
      <c r="B131" s="265"/>
      <c r="C131" s="269" t="s">
        <v>532</v>
      </c>
      <c r="D131" s="272"/>
      <c r="E131" s="275" t="s">
        <v>386</v>
      </c>
      <c r="F131" s="278"/>
      <c r="G131" s="281"/>
      <c r="H131" s="286" t="str">
        <f t="shared" si="30"/>
        <v xml:space="preserve"> </v>
      </c>
      <c r="I131" s="265"/>
      <c r="J131" s="269" t="s">
        <v>532</v>
      </c>
      <c r="K131" s="272"/>
      <c r="L131" s="275" t="s">
        <v>386</v>
      </c>
      <c r="M131" s="278"/>
      <c r="N131" s="281"/>
      <c r="O131" s="290" t="str">
        <f t="shared" si="31"/>
        <v xml:space="preserve"> </v>
      </c>
      <c r="P131" s="2098"/>
      <c r="Q131" s="265"/>
      <c r="R131" s="269" t="s">
        <v>532</v>
      </c>
      <c r="S131" s="272"/>
      <c r="T131" s="275" t="s">
        <v>386</v>
      </c>
      <c r="U131" s="278"/>
      <c r="V131" s="281"/>
      <c r="W131" s="286" t="str">
        <f t="shared" si="32"/>
        <v xml:space="preserve"> </v>
      </c>
      <c r="X131" s="253"/>
    </row>
    <row r="132" spans="1:24" ht="17.100000000000001" customHeight="1" x14ac:dyDescent="0.15">
      <c r="A132" s="2096"/>
      <c r="B132" s="265"/>
      <c r="C132" s="269" t="s">
        <v>532</v>
      </c>
      <c r="D132" s="272"/>
      <c r="E132" s="275" t="s">
        <v>386</v>
      </c>
      <c r="F132" s="278"/>
      <c r="G132" s="281"/>
      <c r="H132" s="286" t="str">
        <f t="shared" si="30"/>
        <v xml:space="preserve"> </v>
      </c>
      <c r="I132" s="265"/>
      <c r="J132" s="269" t="s">
        <v>532</v>
      </c>
      <c r="K132" s="272"/>
      <c r="L132" s="275" t="s">
        <v>386</v>
      </c>
      <c r="M132" s="278"/>
      <c r="N132" s="281"/>
      <c r="O132" s="290" t="str">
        <f t="shared" si="31"/>
        <v xml:space="preserve"> </v>
      </c>
      <c r="P132" s="2098"/>
      <c r="Q132" s="265"/>
      <c r="R132" s="269" t="s">
        <v>532</v>
      </c>
      <c r="S132" s="272"/>
      <c r="T132" s="275" t="s">
        <v>386</v>
      </c>
      <c r="U132" s="278"/>
      <c r="V132" s="281"/>
      <c r="W132" s="286" t="str">
        <f t="shared" si="32"/>
        <v xml:space="preserve"> </v>
      </c>
      <c r="X132" s="253"/>
    </row>
    <row r="133" spans="1:24" ht="17.100000000000001" customHeight="1" x14ac:dyDescent="0.15">
      <c r="A133" s="2096"/>
      <c r="B133" s="266"/>
      <c r="C133" s="270" t="s">
        <v>532</v>
      </c>
      <c r="D133" s="273"/>
      <c r="E133" s="276" t="s">
        <v>386</v>
      </c>
      <c r="F133" s="279"/>
      <c r="G133" s="282"/>
      <c r="H133" s="286" t="str">
        <f t="shared" si="30"/>
        <v xml:space="preserve"> </v>
      </c>
      <c r="I133" s="266"/>
      <c r="J133" s="270" t="s">
        <v>532</v>
      </c>
      <c r="K133" s="273"/>
      <c r="L133" s="276" t="s">
        <v>386</v>
      </c>
      <c r="M133" s="279"/>
      <c r="N133" s="282"/>
      <c r="O133" s="290" t="str">
        <f t="shared" si="31"/>
        <v xml:space="preserve"> </v>
      </c>
      <c r="P133" s="2098"/>
      <c r="Q133" s="266"/>
      <c r="R133" s="270" t="s">
        <v>532</v>
      </c>
      <c r="S133" s="273"/>
      <c r="T133" s="276" t="s">
        <v>386</v>
      </c>
      <c r="U133" s="279"/>
      <c r="V133" s="282"/>
      <c r="W133" s="286" t="str">
        <f t="shared" si="32"/>
        <v xml:space="preserve"> </v>
      </c>
      <c r="X133" s="253"/>
    </row>
    <row r="134" spans="1:24" ht="17.100000000000001" customHeight="1" x14ac:dyDescent="0.15">
      <c r="A134" s="2096"/>
      <c r="B134" s="2087" t="s">
        <v>573</v>
      </c>
      <c r="C134" s="2088"/>
      <c r="D134" s="2089"/>
      <c r="E134" s="2089"/>
      <c r="F134" s="2089"/>
      <c r="G134" s="283" t="str">
        <f>IF(SUM(G125:G133)=0," ",SUM(G125:G133))</f>
        <v xml:space="preserve"> </v>
      </c>
      <c r="H134" s="287" t="str">
        <f>IF(SUM(H125:H133)=0," ",SUM(H125:H133))</f>
        <v xml:space="preserve"> </v>
      </c>
      <c r="I134" s="2087" t="s">
        <v>573</v>
      </c>
      <c r="J134" s="2088"/>
      <c r="K134" s="2089"/>
      <c r="L134" s="2089"/>
      <c r="M134" s="2089"/>
      <c r="N134" s="283" t="str">
        <f>IF(SUM(N125:N133)=0," ",SUM(N125:N133))</f>
        <v xml:space="preserve"> </v>
      </c>
      <c r="O134" s="291" t="str">
        <f>IF(SUM(O125:O133)=0," ",SUM(O125:O133))</f>
        <v xml:space="preserve"> </v>
      </c>
      <c r="P134" s="2099"/>
      <c r="Q134" s="2087" t="s">
        <v>573</v>
      </c>
      <c r="R134" s="2088"/>
      <c r="S134" s="2089"/>
      <c r="T134" s="2089"/>
      <c r="U134" s="2089"/>
      <c r="V134" s="283" t="str">
        <f>IF(SUM(V125:V133)=0," ",SUM(V125:V133))</f>
        <v xml:space="preserve"> </v>
      </c>
      <c r="W134" s="287" t="str">
        <f>IF(SUM(W125:W133)=0," ",SUM(W125:W133))</f>
        <v xml:space="preserve"> </v>
      </c>
      <c r="X134" s="253"/>
    </row>
    <row r="135" spans="1:24" ht="17.100000000000001" customHeight="1" x14ac:dyDescent="0.15">
      <c r="A135" s="2096"/>
      <c r="B135" s="264"/>
      <c r="C135" s="268" t="s">
        <v>532</v>
      </c>
      <c r="D135" s="271"/>
      <c r="E135" s="274" t="s">
        <v>386</v>
      </c>
      <c r="F135" s="277"/>
      <c r="G135" s="280"/>
      <c r="H135" s="285" t="str">
        <f t="shared" ref="H135:H143" si="33">IF(AND(ISBLANK(B135),ISBLANK(G135))," ",IF(B135*G135=0," ",B135*G135))</f>
        <v xml:space="preserve"> </v>
      </c>
      <c r="I135" s="264"/>
      <c r="J135" s="268" t="s">
        <v>532</v>
      </c>
      <c r="K135" s="271"/>
      <c r="L135" s="274" t="s">
        <v>386</v>
      </c>
      <c r="M135" s="277"/>
      <c r="N135" s="280"/>
      <c r="O135" s="289" t="str">
        <f t="shared" ref="O135:O143" si="34">IF(AND(ISBLANK(I135),ISBLANK(N135))," ",IF(I135*N135=0," ",I135*N135))</f>
        <v xml:space="preserve"> </v>
      </c>
      <c r="P135" s="2097"/>
      <c r="Q135" s="264"/>
      <c r="R135" s="268" t="s">
        <v>532</v>
      </c>
      <c r="S135" s="271"/>
      <c r="T135" s="274" t="s">
        <v>386</v>
      </c>
      <c r="U135" s="277"/>
      <c r="V135" s="280"/>
      <c r="W135" s="285" t="str">
        <f t="shared" ref="W135:W143" si="35">IF(AND(ISBLANK(Q135),ISBLANK(V135))," ",IF(Q135*V135=0," ",Q135*V135))</f>
        <v xml:space="preserve"> </v>
      </c>
      <c r="X135" s="253"/>
    </row>
    <row r="136" spans="1:24" ht="17.100000000000001" customHeight="1" x14ac:dyDescent="0.15">
      <c r="A136" s="2096"/>
      <c r="B136" s="265"/>
      <c r="C136" s="269" t="s">
        <v>532</v>
      </c>
      <c r="D136" s="272"/>
      <c r="E136" s="275" t="s">
        <v>386</v>
      </c>
      <c r="F136" s="278"/>
      <c r="G136" s="281"/>
      <c r="H136" s="286" t="str">
        <f t="shared" si="33"/>
        <v xml:space="preserve"> </v>
      </c>
      <c r="I136" s="265"/>
      <c r="J136" s="269" t="s">
        <v>532</v>
      </c>
      <c r="K136" s="272"/>
      <c r="L136" s="275" t="s">
        <v>386</v>
      </c>
      <c r="M136" s="278"/>
      <c r="N136" s="281"/>
      <c r="O136" s="290" t="str">
        <f t="shared" si="34"/>
        <v xml:space="preserve"> </v>
      </c>
      <c r="P136" s="2098"/>
      <c r="Q136" s="265"/>
      <c r="R136" s="269" t="s">
        <v>532</v>
      </c>
      <c r="S136" s="272"/>
      <c r="T136" s="275" t="s">
        <v>386</v>
      </c>
      <c r="U136" s="278"/>
      <c r="V136" s="281"/>
      <c r="W136" s="286" t="str">
        <f t="shared" si="35"/>
        <v xml:space="preserve"> </v>
      </c>
      <c r="X136" s="253"/>
    </row>
    <row r="137" spans="1:24" ht="17.100000000000001" customHeight="1" x14ac:dyDescent="0.15">
      <c r="A137" s="2096"/>
      <c r="B137" s="265"/>
      <c r="C137" s="269" t="s">
        <v>532</v>
      </c>
      <c r="D137" s="272"/>
      <c r="E137" s="275" t="s">
        <v>386</v>
      </c>
      <c r="F137" s="278"/>
      <c r="G137" s="281"/>
      <c r="H137" s="286" t="str">
        <f t="shared" si="33"/>
        <v xml:space="preserve"> </v>
      </c>
      <c r="I137" s="265"/>
      <c r="J137" s="269" t="s">
        <v>532</v>
      </c>
      <c r="K137" s="272"/>
      <c r="L137" s="275" t="s">
        <v>386</v>
      </c>
      <c r="M137" s="278"/>
      <c r="N137" s="281"/>
      <c r="O137" s="290" t="str">
        <f t="shared" si="34"/>
        <v xml:space="preserve"> </v>
      </c>
      <c r="P137" s="2098"/>
      <c r="Q137" s="265"/>
      <c r="R137" s="269" t="s">
        <v>532</v>
      </c>
      <c r="S137" s="272"/>
      <c r="T137" s="275" t="s">
        <v>386</v>
      </c>
      <c r="U137" s="278"/>
      <c r="V137" s="281"/>
      <c r="W137" s="286" t="str">
        <f t="shared" si="35"/>
        <v xml:space="preserve"> </v>
      </c>
      <c r="X137" s="253"/>
    </row>
    <row r="138" spans="1:24" ht="17.100000000000001" customHeight="1" x14ac:dyDescent="0.15">
      <c r="A138" s="2096"/>
      <c r="B138" s="265"/>
      <c r="C138" s="269" t="s">
        <v>532</v>
      </c>
      <c r="D138" s="272"/>
      <c r="E138" s="275" t="s">
        <v>386</v>
      </c>
      <c r="F138" s="278"/>
      <c r="G138" s="281"/>
      <c r="H138" s="286" t="str">
        <f t="shared" si="33"/>
        <v xml:space="preserve"> </v>
      </c>
      <c r="I138" s="265"/>
      <c r="J138" s="269" t="s">
        <v>532</v>
      </c>
      <c r="K138" s="272"/>
      <c r="L138" s="275" t="s">
        <v>386</v>
      </c>
      <c r="M138" s="278"/>
      <c r="N138" s="281"/>
      <c r="O138" s="290" t="str">
        <f t="shared" si="34"/>
        <v xml:space="preserve"> </v>
      </c>
      <c r="P138" s="2098"/>
      <c r="Q138" s="265"/>
      <c r="R138" s="269" t="s">
        <v>532</v>
      </c>
      <c r="S138" s="272"/>
      <c r="T138" s="275" t="s">
        <v>386</v>
      </c>
      <c r="U138" s="278"/>
      <c r="V138" s="281"/>
      <c r="W138" s="286" t="str">
        <f t="shared" si="35"/>
        <v xml:space="preserve"> </v>
      </c>
      <c r="X138" s="253"/>
    </row>
    <row r="139" spans="1:24" ht="17.100000000000001" customHeight="1" x14ac:dyDescent="0.15">
      <c r="A139" s="2096"/>
      <c r="B139" s="265"/>
      <c r="C139" s="269" t="s">
        <v>532</v>
      </c>
      <c r="D139" s="272"/>
      <c r="E139" s="275" t="s">
        <v>386</v>
      </c>
      <c r="F139" s="278"/>
      <c r="G139" s="281"/>
      <c r="H139" s="286" t="str">
        <f t="shared" si="33"/>
        <v xml:space="preserve"> </v>
      </c>
      <c r="I139" s="265"/>
      <c r="J139" s="269" t="s">
        <v>532</v>
      </c>
      <c r="K139" s="272"/>
      <c r="L139" s="275" t="s">
        <v>386</v>
      </c>
      <c r="M139" s="278"/>
      <c r="N139" s="281"/>
      <c r="O139" s="290" t="str">
        <f t="shared" si="34"/>
        <v xml:space="preserve"> </v>
      </c>
      <c r="P139" s="2098"/>
      <c r="Q139" s="265"/>
      <c r="R139" s="269" t="s">
        <v>532</v>
      </c>
      <c r="S139" s="272"/>
      <c r="T139" s="275" t="s">
        <v>386</v>
      </c>
      <c r="U139" s="278"/>
      <c r="V139" s="281"/>
      <c r="W139" s="286" t="str">
        <f t="shared" si="35"/>
        <v xml:space="preserve"> </v>
      </c>
      <c r="X139" s="253"/>
    </row>
    <row r="140" spans="1:24" ht="17.100000000000001" customHeight="1" x14ac:dyDescent="0.15">
      <c r="A140" s="2096"/>
      <c r="B140" s="265"/>
      <c r="C140" s="269" t="s">
        <v>532</v>
      </c>
      <c r="D140" s="272"/>
      <c r="E140" s="275" t="s">
        <v>386</v>
      </c>
      <c r="F140" s="278"/>
      <c r="G140" s="281"/>
      <c r="H140" s="286" t="str">
        <f t="shared" si="33"/>
        <v xml:space="preserve"> </v>
      </c>
      <c r="I140" s="265"/>
      <c r="J140" s="269" t="s">
        <v>532</v>
      </c>
      <c r="K140" s="272"/>
      <c r="L140" s="275" t="s">
        <v>386</v>
      </c>
      <c r="M140" s="278"/>
      <c r="N140" s="281"/>
      <c r="O140" s="290" t="str">
        <f t="shared" si="34"/>
        <v xml:space="preserve"> </v>
      </c>
      <c r="P140" s="2098"/>
      <c r="Q140" s="265"/>
      <c r="R140" s="269" t="s">
        <v>532</v>
      </c>
      <c r="S140" s="272"/>
      <c r="T140" s="275" t="s">
        <v>386</v>
      </c>
      <c r="U140" s="278"/>
      <c r="V140" s="281"/>
      <c r="W140" s="286" t="str">
        <f t="shared" si="35"/>
        <v xml:space="preserve"> </v>
      </c>
      <c r="X140" s="253"/>
    </row>
    <row r="141" spans="1:24" ht="17.100000000000001" customHeight="1" x14ac:dyDescent="0.15">
      <c r="A141" s="2096"/>
      <c r="B141" s="265"/>
      <c r="C141" s="269" t="s">
        <v>532</v>
      </c>
      <c r="D141" s="272"/>
      <c r="E141" s="275" t="s">
        <v>386</v>
      </c>
      <c r="F141" s="278"/>
      <c r="G141" s="281"/>
      <c r="H141" s="286" t="str">
        <f t="shared" si="33"/>
        <v xml:space="preserve"> </v>
      </c>
      <c r="I141" s="265"/>
      <c r="J141" s="269" t="s">
        <v>532</v>
      </c>
      <c r="K141" s="272"/>
      <c r="L141" s="275" t="s">
        <v>386</v>
      </c>
      <c r="M141" s="278"/>
      <c r="N141" s="281"/>
      <c r="O141" s="290" t="str">
        <f t="shared" si="34"/>
        <v xml:space="preserve"> </v>
      </c>
      <c r="P141" s="2098"/>
      <c r="Q141" s="265"/>
      <c r="R141" s="269" t="s">
        <v>532</v>
      </c>
      <c r="S141" s="272"/>
      <c r="T141" s="275" t="s">
        <v>386</v>
      </c>
      <c r="U141" s="278"/>
      <c r="V141" s="281"/>
      <c r="W141" s="286" t="str">
        <f t="shared" si="35"/>
        <v xml:space="preserve"> </v>
      </c>
      <c r="X141" s="253"/>
    </row>
    <row r="142" spans="1:24" ht="17.100000000000001" customHeight="1" x14ac:dyDescent="0.15">
      <c r="A142" s="2096"/>
      <c r="B142" s="265"/>
      <c r="C142" s="269" t="s">
        <v>532</v>
      </c>
      <c r="D142" s="272"/>
      <c r="E142" s="275" t="s">
        <v>386</v>
      </c>
      <c r="F142" s="278"/>
      <c r="G142" s="281"/>
      <c r="H142" s="286" t="str">
        <f t="shared" si="33"/>
        <v xml:space="preserve"> </v>
      </c>
      <c r="I142" s="265"/>
      <c r="J142" s="269" t="s">
        <v>532</v>
      </c>
      <c r="K142" s="272"/>
      <c r="L142" s="275" t="s">
        <v>386</v>
      </c>
      <c r="M142" s="278"/>
      <c r="N142" s="281"/>
      <c r="O142" s="290" t="str">
        <f t="shared" si="34"/>
        <v xml:space="preserve"> </v>
      </c>
      <c r="P142" s="2098"/>
      <c r="Q142" s="265"/>
      <c r="R142" s="269" t="s">
        <v>532</v>
      </c>
      <c r="S142" s="272"/>
      <c r="T142" s="275" t="s">
        <v>386</v>
      </c>
      <c r="U142" s="278"/>
      <c r="V142" s="281"/>
      <c r="W142" s="286" t="str">
        <f t="shared" si="35"/>
        <v xml:space="preserve"> </v>
      </c>
      <c r="X142" s="253"/>
    </row>
    <row r="143" spans="1:24" ht="17.100000000000001" customHeight="1" x14ac:dyDescent="0.15">
      <c r="A143" s="2096"/>
      <c r="B143" s="266"/>
      <c r="C143" s="270" t="s">
        <v>532</v>
      </c>
      <c r="D143" s="273"/>
      <c r="E143" s="276" t="s">
        <v>386</v>
      </c>
      <c r="F143" s="279"/>
      <c r="G143" s="282"/>
      <c r="H143" s="286" t="str">
        <f t="shared" si="33"/>
        <v xml:space="preserve"> </v>
      </c>
      <c r="I143" s="266"/>
      <c r="J143" s="270" t="s">
        <v>532</v>
      </c>
      <c r="K143" s="273"/>
      <c r="L143" s="276" t="s">
        <v>386</v>
      </c>
      <c r="M143" s="279"/>
      <c r="N143" s="282"/>
      <c r="O143" s="290" t="str">
        <f t="shared" si="34"/>
        <v xml:space="preserve"> </v>
      </c>
      <c r="P143" s="2098"/>
      <c r="Q143" s="266"/>
      <c r="R143" s="270" t="s">
        <v>532</v>
      </c>
      <c r="S143" s="273"/>
      <c r="T143" s="276" t="s">
        <v>386</v>
      </c>
      <c r="U143" s="279"/>
      <c r="V143" s="282"/>
      <c r="W143" s="286" t="str">
        <f t="shared" si="35"/>
        <v xml:space="preserve"> </v>
      </c>
      <c r="X143" s="253"/>
    </row>
    <row r="144" spans="1:24" ht="17.100000000000001" customHeight="1" x14ac:dyDescent="0.15">
      <c r="A144" s="2096"/>
      <c r="B144" s="2087" t="s">
        <v>573</v>
      </c>
      <c r="C144" s="2088"/>
      <c r="D144" s="2089"/>
      <c r="E144" s="2089"/>
      <c r="F144" s="2089"/>
      <c r="G144" s="283" t="str">
        <f>IF(SUM(G135:G143)=0," ",SUM(G135:G143))</f>
        <v xml:space="preserve"> </v>
      </c>
      <c r="H144" s="287" t="str">
        <f>IF(SUM(H135:H143)=0," ",SUM(H135:H143))</f>
        <v xml:space="preserve"> </v>
      </c>
      <c r="I144" s="2087" t="s">
        <v>573</v>
      </c>
      <c r="J144" s="2088"/>
      <c r="K144" s="2089"/>
      <c r="L144" s="2089"/>
      <c r="M144" s="2089"/>
      <c r="N144" s="283" t="str">
        <f>IF(SUM(N135:N143)=0," ",SUM(N135:N143))</f>
        <v xml:space="preserve"> </v>
      </c>
      <c r="O144" s="291" t="str">
        <f>IF(SUM(O135:O143)=0," ",SUM(O135:O143))</f>
        <v xml:space="preserve"> </v>
      </c>
      <c r="P144" s="2099"/>
      <c r="Q144" s="2087" t="s">
        <v>573</v>
      </c>
      <c r="R144" s="2088"/>
      <c r="S144" s="2089"/>
      <c r="T144" s="2089"/>
      <c r="U144" s="2089"/>
      <c r="V144" s="283" t="str">
        <f>IF(SUM(V135:V143)=0," ",SUM(V135:V143))</f>
        <v xml:space="preserve"> </v>
      </c>
      <c r="W144" s="287" t="str">
        <f>IF(SUM(W135:W143)=0," ",SUM(W135:W143))</f>
        <v xml:space="preserve"> </v>
      </c>
      <c r="X144" s="253"/>
    </row>
    <row r="145" spans="1:24" ht="12" customHeight="1" x14ac:dyDescent="0.15">
      <c r="A145" s="253"/>
      <c r="B145" s="253"/>
      <c r="C145" s="253"/>
      <c r="D145" s="253"/>
      <c r="E145" s="253"/>
      <c r="F145" s="253"/>
      <c r="G145" s="253"/>
      <c r="H145" s="2095" t="s">
        <v>29</v>
      </c>
      <c r="I145" s="2095"/>
      <c r="J145" s="2095"/>
      <c r="K145" s="2095"/>
      <c r="L145" s="2095"/>
      <c r="M145" s="2095"/>
      <c r="N145" s="2095"/>
      <c r="O145" s="2095"/>
      <c r="P145" s="2095"/>
      <c r="Q145" s="2095"/>
      <c r="R145" s="253"/>
      <c r="S145" s="253"/>
      <c r="T145" s="253"/>
      <c r="U145" s="253"/>
      <c r="V145" s="253"/>
      <c r="W145" s="253"/>
      <c r="X145" s="253"/>
    </row>
    <row r="146" spans="1:24" ht="12" customHeight="1" x14ac:dyDescent="0.15">
      <c r="A146" s="253"/>
      <c r="B146" s="253"/>
      <c r="C146" s="253"/>
      <c r="D146" s="253"/>
      <c r="E146" s="253"/>
      <c r="F146" s="253"/>
      <c r="G146" s="253"/>
      <c r="H146" s="2095"/>
      <c r="I146" s="2095"/>
      <c r="J146" s="2095"/>
      <c r="K146" s="2095"/>
      <c r="L146" s="2095"/>
      <c r="M146" s="2095"/>
      <c r="N146" s="2095"/>
      <c r="O146" s="2095"/>
      <c r="P146" s="2095"/>
      <c r="Q146" s="2095"/>
      <c r="R146" s="253"/>
      <c r="S146" s="253"/>
      <c r="T146" s="253"/>
      <c r="U146" s="253"/>
      <c r="V146" s="253"/>
      <c r="W146" s="253"/>
      <c r="X146" s="253"/>
    </row>
    <row r="147" spans="1:24" ht="17.100000000000001" customHeight="1" x14ac:dyDescent="0.15">
      <c r="A147" s="1704" t="s">
        <v>564</v>
      </c>
      <c r="B147" s="1704"/>
      <c r="C147" s="1704"/>
      <c r="D147" s="2092">
        <f>IF(ISBLANK(D3)," ",D3)</f>
        <v>0</v>
      </c>
      <c r="E147" s="2092"/>
      <c r="F147" s="2092"/>
      <c r="G147" s="2092"/>
      <c r="H147" s="2092"/>
      <c r="I147" s="253"/>
      <c r="J147" s="253"/>
      <c r="K147" s="253"/>
      <c r="L147" s="253"/>
      <c r="M147" s="253"/>
      <c r="N147" s="253"/>
      <c r="O147" s="253"/>
      <c r="P147" s="253"/>
      <c r="Q147" s="253"/>
      <c r="R147" s="253"/>
      <c r="S147" s="253"/>
      <c r="T147" s="253"/>
      <c r="U147" s="253"/>
      <c r="V147" s="253"/>
      <c r="W147" s="253"/>
      <c r="X147" s="253"/>
    </row>
    <row r="148" spans="1:24" ht="12" customHeight="1" x14ac:dyDescent="0.15">
      <c r="A148" s="261" t="s">
        <v>565</v>
      </c>
      <c r="B148" s="2079" t="s">
        <v>566</v>
      </c>
      <c r="C148" s="2080"/>
      <c r="D148" s="2080"/>
      <c r="E148" s="2080"/>
      <c r="F148" s="2080"/>
      <c r="G148" s="2080"/>
      <c r="H148" s="2081"/>
      <c r="I148" s="2082" t="s">
        <v>567</v>
      </c>
      <c r="J148" s="2082"/>
      <c r="K148" s="2082"/>
      <c r="L148" s="2082"/>
      <c r="M148" s="2082"/>
      <c r="N148" s="2082"/>
      <c r="O148" s="2082"/>
      <c r="P148" s="2082"/>
      <c r="Q148" s="2082" t="s">
        <v>568</v>
      </c>
      <c r="R148" s="2082"/>
      <c r="S148" s="2082"/>
      <c r="T148" s="2082"/>
      <c r="U148" s="2082"/>
      <c r="V148" s="2082"/>
      <c r="W148" s="2082"/>
      <c r="X148" s="253"/>
    </row>
    <row r="149" spans="1:24" ht="12" customHeight="1" x14ac:dyDescent="0.15">
      <c r="A149" s="262"/>
      <c r="B149" s="2083" t="s">
        <v>241</v>
      </c>
      <c r="C149" s="2084"/>
      <c r="D149" s="2084"/>
      <c r="E149" s="2084"/>
      <c r="F149" s="2084"/>
      <c r="G149" s="2084" t="s">
        <v>80</v>
      </c>
      <c r="H149" s="2085"/>
      <c r="I149" s="2083" t="s">
        <v>241</v>
      </c>
      <c r="J149" s="2084"/>
      <c r="K149" s="2084"/>
      <c r="L149" s="2084"/>
      <c r="M149" s="2084"/>
      <c r="N149" s="2084" t="s">
        <v>80</v>
      </c>
      <c r="O149" s="2086"/>
      <c r="P149" s="2093" t="s">
        <v>326</v>
      </c>
      <c r="Q149" s="2083" t="s">
        <v>241</v>
      </c>
      <c r="R149" s="2084"/>
      <c r="S149" s="2084"/>
      <c r="T149" s="2084"/>
      <c r="U149" s="2084"/>
      <c r="V149" s="2084" t="s">
        <v>80</v>
      </c>
      <c r="W149" s="2085"/>
      <c r="X149" s="253"/>
    </row>
    <row r="150" spans="1:24" ht="12" customHeight="1" x14ac:dyDescent="0.15">
      <c r="A150" s="263" t="s">
        <v>48</v>
      </c>
      <c r="B150" s="2090" t="s">
        <v>569</v>
      </c>
      <c r="C150" s="2091"/>
      <c r="D150" s="2091" t="s">
        <v>570</v>
      </c>
      <c r="E150" s="2091"/>
      <c r="F150" s="2091"/>
      <c r="G150" s="267" t="s">
        <v>571</v>
      </c>
      <c r="H150" s="284" t="s">
        <v>572</v>
      </c>
      <c r="I150" s="2090" t="s">
        <v>569</v>
      </c>
      <c r="J150" s="2091"/>
      <c r="K150" s="2091" t="s">
        <v>570</v>
      </c>
      <c r="L150" s="2091"/>
      <c r="M150" s="2091"/>
      <c r="N150" s="267" t="s">
        <v>571</v>
      </c>
      <c r="O150" s="288" t="s">
        <v>572</v>
      </c>
      <c r="P150" s="2094"/>
      <c r="Q150" s="2090" t="s">
        <v>569</v>
      </c>
      <c r="R150" s="2091"/>
      <c r="S150" s="2091" t="s">
        <v>570</v>
      </c>
      <c r="T150" s="2091"/>
      <c r="U150" s="2091"/>
      <c r="V150" s="267" t="s">
        <v>571</v>
      </c>
      <c r="W150" s="284" t="s">
        <v>572</v>
      </c>
      <c r="X150" s="253"/>
    </row>
    <row r="151" spans="1:24" ht="17.100000000000001" customHeight="1" x14ac:dyDescent="0.15">
      <c r="A151" s="2096"/>
      <c r="B151" s="264"/>
      <c r="C151" s="268" t="s">
        <v>532</v>
      </c>
      <c r="D151" s="271"/>
      <c r="E151" s="274" t="s">
        <v>386</v>
      </c>
      <c r="F151" s="277"/>
      <c r="G151" s="280"/>
      <c r="H151" s="285" t="str">
        <f t="shared" ref="H151:H159" si="36">IF(AND(ISBLANK(B151),ISBLANK(G151))," ",IF(B151*G151=0," ",B151*G151))</f>
        <v xml:space="preserve"> </v>
      </c>
      <c r="I151" s="264"/>
      <c r="J151" s="268" t="s">
        <v>532</v>
      </c>
      <c r="K151" s="271"/>
      <c r="L151" s="274" t="s">
        <v>386</v>
      </c>
      <c r="M151" s="277"/>
      <c r="N151" s="280"/>
      <c r="O151" s="289" t="str">
        <f t="shared" ref="O151:O159" si="37">IF(AND(ISBLANK(I151),ISBLANK(N151))," ",IF(I151*N151=0," ",I151*N151))</f>
        <v xml:space="preserve"> </v>
      </c>
      <c r="P151" s="2097"/>
      <c r="Q151" s="264"/>
      <c r="R151" s="268" t="s">
        <v>532</v>
      </c>
      <c r="S151" s="271"/>
      <c r="T151" s="274" t="s">
        <v>386</v>
      </c>
      <c r="U151" s="277"/>
      <c r="V151" s="280"/>
      <c r="W151" s="285" t="str">
        <f t="shared" ref="W151:W159" si="38">IF(AND(ISBLANK(Q151),ISBLANK(V151))," ",IF(Q151*V151=0," ",Q151*V151))</f>
        <v xml:space="preserve"> </v>
      </c>
      <c r="X151" s="253"/>
    </row>
    <row r="152" spans="1:24" ht="17.100000000000001" customHeight="1" x14ac:dyDescent="0.15">
      <c r="A152" s="2096"/>
      <c r="B152" s="265"/>
      <c r="C152" s="269" t="s">
        <v>532</v>
      </c>
      <c r="D152" s="272"/>
      <c r="E152" s="275" t="s">
        <v>386</v>
      </c>
      <c r="F152" s="278"/>
      <c r="G152" s="281"/>
      <c r="H152" s="286" t="str">
        <f t="shared" si="36"/>
        <v xml:space="preserve"> </v>
      </c>
      <c r="I152" s="265"/>
      <c r="J152" s="269" t="s">
        <v>532</v>
      </c>
      <c r="K152" s="272"/>
      <c r="L152" s="275" t="s">
        <v>386</v>
      </c>
      <c r="M152" s="278"/>
      <c r="N152" s="281"/>
      <c r="O152" s="290" t="str">
        <f t="shared" si="37"/>
        <v xml:space="preserve"> </v>
      </c>
      <c r="P152" s="2098"/>
      <c r="Q152" s="265"/>
      <c r="R152" s="269" t="s">
        <v>532</v>
      </c>
      <c r="S152" s="272"/>
      <c r="T152" s="275" t="s">
        <v>386</v>
      </c>
      <c r="U152" s="278"/>
      <c r="V152" s="281"/>
      <c r="W152" s="286" t="str">
        <f t="shared" si="38"/>
        <v xml:space="preserve"> </v>
      </c>
      <c r="X152" s="253"/>
    </row>
    <row r="153" spans="1:24" ht="17.100000000000001" customHeight="1" x14ac:dyDescent="0.15">
      <c r="A153" s="2096"/>
      <c r="B153" s="265"/>
      <c r="C153" s="269" t="s">
        <v>532</v>
      </c>
      <c r="D153" s="272"/>
      <c r="E153" s="275" t="s">
        <v>386</v>
      </c>
      <c r="F153" s="278"/>
      <c r="G153" s="281"/>
      <c r="H153" s="286" t="str">
        <f t="shared" si="36"/>
        <v xml:space="preserve"> </v>
      </c>
      <c r="I153" s="265"/>
      <c r="J153" s="269" t="s">
        <v>532</v>
      </c>
      <c r="K153" s="272"/>
      <c r="L153" s="275" t="s">
        <v>386</v>
      </c>
      <c r="M153" s="278"/>
      <c r="N153" s="281"/>
      <c r="O153" s="290" t="str">
        <f t="shared" si="37"/>
        <v xml:space="preserve"> </v>
      </c>
      <c r="P153" s="2098"/>
      <c r="Q153" s="265"/>
      <c r="R153" s="269" t="s">
        <v>532</v>
      </c>
      <c r="S153" s="272"/>
      <c r="T153" s="275" t="s">
        <v>386</v>
      </c>
      <c r="U153" s="278"/>
      <c r="V153" s="281"/>
      <c r="W153" s="286" t="str">
        <f t="shared" si="38"/>
        <v xml:space="preserve"> </v>
      </c>
      <c r="X153" s="253"/>
    </row>
    <row r="154" spans="1:24" ht="17.100000000000001" customHeight="1" x14ac:dyDescent="0.15">
      <c r="A154" s="2096"/>
      <c r="B154" s="265"/>
      <c r="C154" s="269" t="s">
        <v>532</v>
      </c>
      <c r="D154" s="272"/>
      <c r="E154" s="275" t="s">
        <v>386</v>
      </c>
      <c r="F154" s="278"/>
      <c r="G154" s="281"/>
      <c r="H154" s="286" t="str">
        <f t="shared" si="36"/>
        <v xml:space="preserve"> </v>
      </c>
      <c r="I154" s="265"/>
      <c r="J154" s="269" t="s">
        <v>532</v>
      </c>
      <c r="K154" s="272"/>
      <c r="L154" s="275" t="s">
        <v>386</v>
      </c>
      <c r="M154" s="278"/>
      <c r="N154" s="281"/>
      <c r="O154" s="290" t="str">
        <f t="shared" si="37"/>
        <v xml:space="preserve"> </v>
      </c>
      <c r="P154" s="2098"/>
      <c r="Q154" s="265"/>
      <c r="R154" s="269" t="s">
        <v>532</v>
      </c>
      <c r="S154" s="272"/>
      <c r="T154" s="275" t="s">
        <v>386</v>
      </c>
      <c r="U154" s="278"/>
      <c r="V154" s="281"/>
      <c r="W154" s="286" t="str">
        <f t="shared" si="38"/>
        <v xml:space="preserve"> </v>
      </c>
      <c r="X154" s="253"/>
    </row>
    <row r="155" spans="1:24" ht="17.100000000000001" customHeight="1" x14ac:dyDescent="0.15">
      <c r="A155" s="2096"/>
      <c r="B155" s="265"/>
      <c r="C155" s="269" t="s">
        <v>532</v>
      </c>
      <c r="D155" s="272"/>
      <c r="E155" s="275" t="s">
        <v>386</v>
      </c>
      <c r="F155" s="278"/>
      <c r="G155" s="281"/>
      <c r="H155" s="286" t="str">
        <f t="shared" si="36"/>
        <v xml:space="preserve"> </v>
      </c>
      <c r="I155" s="265"/>
      <c r="J155" s="269" t="s">
        <v>532</v>
      </c>
      <c r="K155" s="272"/>
      <c r="L155" s="275" t="s">
        <v>386</v>
      </c>
      <c r="M155" s="278"/>
      <c r="N155" s="281"/>
      <c r="O155" s="290" t="str">
        <f t="shared" si="37"/>
        <v xml:space="preserve"> </v>
      </c>
      <c r="P155" s="2098"/>
      <c r="Q155" s="265"/>
      <c r="R155" s="269" t="s">
        <v>532</v>
      </c>
      <c r="S155" s="272"/>
      <c r="T155" s="275" t="s">
        <v>386</v>
      </c>
      <c r="U155" s="278"/>
      <c r="V155" s="281"/>
      <c r="W155" s="286" t="str">
        <f t="shared" si="38"/>
        <v xml:space="preserve"> </v>
      </c>
      <c r="X155" s="253"/>
    </row>
    <row r="156" spans="1:24" ht="17.100000000000001" customHeight="1" x14ac:dyDescent="0.15">
      <c r="A156" s="2096"/>
      <c r="B156" s="265"/>
      <c r="C156" s="269" t="s">
        <v>532</v>
      </c>
      <c r="D156" s="272"/>
      <c r="E156" s="275" t="s">
        <v>386</v>
      </c>
      <c r="F156" s="278"/>
      <c r="G156" s="281"/>
      <c r="H156" s="286" t="str">
        <f t="shared" si="36"/>
        <v xml:space="preserve"> </v>
      </c>
      <c r="I156" s="265"/>
      <c r="J156" s="269" t="s">
        <v>532</v>
      </c>
      <c r="K156" s="272"/>
      <c r="L156" s="275" t="s">
        <v>386</v>
      </c>
      <c r="M156" s="278"/>
      <c r="N156" s="281"/>
      <c r="O156" s="290" t="str">
        <f t="shared" si="37"/>
        <v xml:space="preserve"> </v>
      </c>
      <c r="P156" s="2098"/>
      <c r="Q156" s="265"/>
      <c r="R156" s="269" t="s">
        <v>532</v>
      </c>
      <c r="S156" s="272"/>
      <c r="T156" s="275" t="s">
        <v>386</v>
      </c>
      <c r="U156" s="278"/>
      <c r="V156" s="281"/>
      <c r="W156" s="286" t="str">
        <f t="shared" si="38"/>
        <v xml:space="preserve"> </v>
      </c>
      <c r="X156" s="253"/>
    </row>
    <row r="157" spans="1:24" ht="17.100000000000001" customHeight="1" x14ac:dyDescent="0.15">
      <c r="A157" s="2096"/>
      <c r="B157" s="265"/>
      <c r="C157" s="269" t="s">
        <v>532</v>
      </c>
      <c r="D157" s="272"/>
      <c r="E157" s="275" t="s">
        <v>386</v>
      </c>
      <c r="F157" s="278"/>
      <c r="G157" s="281"/>
      <c r="H157" s="286" t="str">
        <f t="shared" si="36"/>
        <v xml:space="preserve"> </v>
      </c>
      <c r="I157" s="265"/>
      <c r="J157" s="269" t="s">
        <v>532</v>
      </c>
      <c r="K157" s="272"/>
      <c r="L157" s="275" t="s">
        <v>386</v>
      </c>
      <c r="M157" s="278"/>
      <c r="N157" s="281"/>
      <c r="O157" s="290" t="str">
        <f t="shared" si="37"/>
        <v xml:space="preserve"> </v>
      </c>
      <c r="P157" s="2098"/>
      <c r="Q157" s="265"/>
      <c r="R157" s="269" t="s">
        <v>532</v>
      </c>
      <c r="S157" s="272"/>
      <c r="T157" s="275" t="s">
        <v>386</v>
      </c>
      <c r="U157" s="278"/>
      <c r="V157" s="281"/>
      <c r="W157" s="286" t="str">
        <f t="shared" si="38"/>
        <v xml:space="preserve"> </v>
      </c>
      <c r="X157" s="253"/>
    </row>
    <row r="158" spans="1:24" ht="17.100000000000001" customHeight="1" x14ac:dyDescent="0.15">
      <c r="A158" s="2096"/>
      <c r="B158" s="265"/>
      <c r="C158" s="269" t="s">
        <v>532</v>
      </c>
      <c r="D158" s="272"/>
      <c r="E158" s="275" t="s">
        <v>386</v>
      </c>
      <c r="F158" s="278"/>
      <c r="G158" s="281"/>
      <c r="H158" s="286" t="str">
        <f t="shared" si="36"/>
        <v xml:space="preserve"> </v>
      </c>
      <c r="I158" s="265"/>
      <c r="J158" s="269" t="s">
        <v>532</v>
      </c>
      <c r="K158" s="272"/>
      <c r="L158" s="275" t="s">
        <v>386</v>
      </c>
      <c r="M158" s="278"/>
      <c r="N158" s="281"/>
      <c r="O158" s="290" t="str">
        <f t="shared" si="37"/>
        <v xml:space="preserve"> </v>
      </c>
      <c r="P158" s="2098"/>
      <c r="Q158" s="265"/>
      <c r="R158" s="269" t="s">
        <v>532</v>
      </c>
      <c r="S158" s="272"/>
      <c r="T158" s="275" t="s">
        <v>386</v>
      </c>
      <c r="U158" s="278"/>
      <c r="V158" s="281"/>
      <c r="W158" s="286" t="str">
        <f t="shared" si="38"/>
        <v xml:space="preserve"> </v>
      </c>
      <c r="X158" s="253"/>
    </row>
    <row r="159" spans="1:24" ht="17.100000000000001" customHeight="1" x14ac:dyDescent="0.15">
      <c r="A159" s="2096"/>
      <c r="B159" s="266"/>
      <c r="C159" s="270" t="s">
        <v>532</v>
      </c>
      <c r="D159" s="273"/>
      <c r="E159" s="276" t="s">
        <v>386</v>
      </c>
      <c r="F159" s="279"/>
      <c r="G159" s="282"/>
      <c r="H159" s="286" t="str">
        <f t="shared" si="36"/>
        <v xml:space="preserve"> </v>
      </c>
      <c r="I159" s="266"/>
      <c r="J159" s="270" t="s">
        <v>532</v>
      </c>
      <c r="K159" s="273"/>
      <c r="L159" s="276" t="s">
        <v>386</v>
      </c>
      <c r="M159" s="279"/>
      <c r="N159" s="282"/>
      <c r="O159" s="290" t="str">
        <f t="shared" si="37"/>
        <v xml:space="preserve"> </v>
      </c>
      <c r="P159" s="2098"/>
      <c r="Q159" s="266"/>
      <c r="R159" s="270" t="s">
        <v>532</v>
      </c>
      <c r="S159" s="273"/>
      <c r="T159" s="276" t="s">
        <v>386</v>
      </c>
      <c r="U159" s="279"/>
      <c r="V159" s="282"/>
      <c r="W159" s="286" t="str">
        <f t="shared" si="38"/>
        <v xml:space="preserve"> </v>
      </c>
      <c r="X159" s="253"/>
    </row>
    <row r="160" spans="1:24" ht="17.100000000000001" customHeight="1" x14ac:dyDescent="0.15">
      <c r="A160" s="2096"/>
      <c r="B160" s="2087" t="s">
        <v>573</v>
      </c>
      <c r="C160" s="2088"/>
      <c r="D160" s="2089"/>
      <c r="E160" s="2089"/>
      <c r="F160" s="2089"/>
      <c r="G160" s="283" t="str">
        <f>IF(SUM(G151:G159)=0," ",SUM(G151:G159))</f>
        <v xml:space="preserve"> </v>
      </c>
      <c r="H160" s="287" t="str">
        <f>IF(SUM(H151:H159)=0," ",SUM(H151:H159))</f>
        <v xml:space="preserve"> </v>
      </c>
      <c r="I160" s="2087" t="s">
        <v>573</v>
      </c>
      <c r="J160" s="2088"/>
      <c r="K160" s="2089"/>
      <c r="L160" s="2089"/>
      <c r="M160" s="2089"/>
      <c r="N160" s="283" t="str">
        <f>IF(SUM(N151:N159)=0," ",SUM(N151:N159))</f>
        <v xml:space="preserve"> </v>
      </c>
      <c r="O160" s="291" t="str">
        <f>IF(SUM(O151:O159)=0," ",SUM(O151:O159))</f>
        <v xml:space="preserve"> </v>
      </c>
      <c r="P160" s="2099"/>
      <c r="Q160" s="2087" t="s">
        <v>573</v>
      </c>
      <c r="R160" s="2088"/>
      <c r="S160" s="2089"/>
      <c r="T160" s="2089"/>
      <c r="U160" s="2089"/>
      <c r="V160" s="283" t="str">
        <f>IF(SUM(V151:V159)=0," ",SUM(V151:V159))</f>
        <v xml:space="preserve"> </v>
      </c>
      <c r="W160" s="287" t="str">
        <f>IF(SUM(W151:W159)=0," ",SUM(W151:W159))</f>
        <v xml:space="preserve"> </v>
      </c>
      <c r="X160" s="253"/>
    </row>
    <row r="161" spans="1:24" ht="17.100000000000001" customHeight="1" x14ac:dyDescent="0.15">
      <c r="A161" s="2096"/>
      <c r="B161" s="264"/>
      <c r="C161" s="268" t="s">
        <v>532</v>
      </c>
      <c r="D161" s="271"/>
      <c r="E161" s="274" t="s">
        <v>386</v>
      </c>
      <c r="F161" s="277"/>
      <c r="G161" s="280"/>
      <c r="H161" s="285" t="str">
        <f t="shared" ref="H161:H169" si="39">IF(AND(ISBLANK(B161),ISBLANK(G161))," ",IF(B161*G161=0," ",B161*G161))</f>
        <v xml:space="preserve"> </v>
      </c>
      <c r="I161" s="264"/>
      <c r="J161" s="268" t="s">
        <v>532</v>
      </c>
      <c r="K161" s="271"/>
      <c r="L161" s="274" t="s">
        <v>386</v>
      </c>
      <c r="M161" s="277"/>
      <c r="N161" s="280"/>
      <c r="O161" s="289" t="str">
        <f t="shared" ref="O161:O169" si="40">IF(AND(ISBLANK(I161),ISBLANK(N161))," ",IF(I161*N161=0," ",I161*N161))</f>
        <v xml:space="preserve"> </v>
      </c>
      <c r="P161" s="2097"/>
      <c r="Q161" s="264"/>
      <c r="R161" s="268" t="s">
        <v>532</v>
      </c>
      <c r="S161" s="271"/>
      <c r="T161" s="274" t="s">
        <v>386</v>
      </c>
      <c r="U161" s="277"/>
      <c r="V161" s="280"/>
      <c r="W161" s="285" t="str">
        <f t="shared" ref="W161:W169" si="41">IF(AND(ISBLANK(Q161),ISBLANK(V161))," ",IF(Q161*V161=0," ",Q161*V161))</f>
        <v xml:space="preserve"> </v>
      </c>
      <c r="X161" s="253"/>
    </row>
    <row r="162" spans="1:24" ht="17.100000000000001" customHeight="1" x14ac:dyDescent="0.15">
      <c r="A162" s="2096"/>
      <c r="B162" s="265"/>
      <c r="C162" s="269" t="s">
        <v>532</v>
      </c>
      <c r="D162" s="272"/>
      <c r="E162" s="275" t="s">
        <v>386</v>
      </c>
      <c r="F162" s="278"/>
      <c r="G162" s="281"/>
      <c r="H162" s="286" t="str">
        <f t="shared" si="39"/>
        <v xml:space="preserve"> </v>
      </c>
      <c r="I162" s="265"/>
      <c r="J162" s="269" t="s">
        <v>532</v>
      </c>
      <c r="K162" s="272"/>
      <c r="L162" s="275" t="s">
        <v>386</v>
      </c>
      <c r="M162" s="278"/>
      <c r="N162" s="281"/>
      <c r="O162" s="290" t="str">
        <f t="shared" si="40"/>
        <v xml:space="preserve"> </v>
      </c>
      <c r="P162" s="2098"/>
      <c r="Q162" s="265"/>
      <c r="R162" s="269" t="s">
        <v>532</v>
      </c>
      <c r="S162" s="272"/>
      <c r="T162" s="275" t="s">
        <v>386</v>
      </c>
      <c r="U162" s="278"/>
      <c r="V162" s="281"/>
      <c r="W162" s="286" t="str">
        <f t="shared" si="41"/>
        <v xml:space="preserve"> </v>
      </c>
      <c r="X162" s="253"/>
    </row>
    <row r="163" spans="1:24" ht="17.100000000000001" customHeight="1" x14ac:dyDescent="0.15">
      <c r="A163" s="2096"/>
      <c r="B163" s="265"/>
      <c r="C163" s="269" t="s">
        <v>532</v>
      </c>
      <c r="D163" s="272"/>
      <c r="E163" s="275" t="s">
        <v>386</v>
      </c>
      <c r="F163" s="278"/>
      <c r="G163" s="281"/>
      <c r="H163" s="286" t="str">
        <f t="shared" si="39"/>
        <v xml:space="preserve"> </v>
      </c>
      <c r="I163" s="265"/>
      <c r="J163" s="269" t="s">
        <v>532</v>
      </c>
      <c r="K163" s="272"/>
      <c r="L163" s="275" t="s">
        <v>386</v>
      </c>
      <c r="M163" s="278"/>
      <c r="N163" s="281"/>
      <c r="O163" s="290" t="str">
        <f t="shared" si="40"/>
        <v xml:space="preserve"> </v>
      </c>
      <c r="P163" s="2098"/>
      <c r="Q163" s="265"/>
      <c r="R163" s="269" t="s">
        <v>532</v>
      </c>
      <c r="S163" s="272"/>
      <c r="T163" s="275" t="s">
        <v>386</v>
      </c>
      <c r="U163" s="278"/>
      <c r="V163" s="281"/>
      <c r="W163" s="286" t="str">
        <f t="shared" si="41"/>
        <v xml:space="preserve"> </v>
      </c>
      <c r="X163" s="253"/>
    </row>
    <row r="164" spans="1:24" ht="17.100000000000001" customHeight="1" x14ac:dyDescent="0.15">
      <c r="A164" s="2096"/>
      <c r="B164" s="265"/>
      <c r="C164" s="269" t="s">
        <v>532</v>
      </c>
      <c r="D164" s="272"/>
      <c r="E164" s="275" t="s">
        <v>386</v>
      </c>
      <c r="F164" s="278"/>
      <c r="G164" s="281"/>
      <c r="H164" s="286" t="str">
        <f t="shared" si="39"/>
        <v xml:space="preserve"> </v>
      </c>
      <c r="I164" s="265"/>
      <c r="J164" s="269" t="s">
        <v>532</v>
      </c>
      <c r="K164" s="272"/>
      <c r="L164" s="275" t="s">
        <v>386</v>
      </c>
      <c r="M164" s="278"/>
      <c r="N164" s="281"/>
      <c r="O164" s="290" t="str">
        <f t="shared" si="40"/>
        <v xml:space="preserve"> </v>
      </c>
      <c r="P164" s="2098"/>
      <c r="Q164" s="265"/>
      <c r="R164" s="269" t="s">
        <v>532</v>
      </c>
      <c r="S164" s="272"/>
      <c r="T164" s="275" t="s">
        <v>386</v>
      </c>
      <c r="U164" s="278"/>
      <c r="V164" s="281"/>
      <c r="W164" s="286" t="str">
        <f t="shared" si="41"/>
        <v xml:space="preserve"> </v>
      </c>
      <c r="X164" s="253"/>
    </row>
    <row r="165" spans="1:24" ht="17.100000000000001" customHeight="1" x14ac:dyDescent="0.15">
      <c r="A165" s="2096"/>
      <c r="B165" s="265"/>
      <c r="C165" s="269" t="s">
        <v>532</v>
      </c>
      <c r="D165" s="272"/>
      <c r="E165" s="275" t="s">
        <v>386</v>
      </c>
      <c r="F165" s="278"/>
      <c r="G165" s="281"/>
      <c r="H165" s="286" t="str">
        <f t="shared" si="39"/>
        <v xml:space="preserve"> </v>
      </c>
      <c r="I165" s="265"/>
      <c r="J165" s="269" t="s">
        <v>532</v>
      </c>
      <c r="K165" s="272"/>
      <c r="L165" s="275" t="s">
        <v>386</v>
      </c>
      <c r="M165" s="278"/>
      <c r="N165" s="281"/>
      <c r="O165" s="290" t="str">
        <f t="shared" si="40"/>
        <v xml:space="preserve"> </v>
      </c>
      <c r="P165" s="2098"/>
      <c r="Q165" s="265"/>
      <c r="R165" s="269" t="s">
        <v>532</v>
      </c>
      <c r="S165" s="272"/>
      <c r="T165" s="275" t="s">
        <v>386</v>
      </c>
      <c r="U165" s="278"/>
      <c r="V165" s="281"/>
      <c r="W165" s="286" t="str">
        <f t="shared" si="41"/>
        <v xml:space="preserve"> </v>
      </c>
      <c r="X165" s="253"/>
    </row>
    <row r="166" spans="1:24" ht="17.100000000000001" customHeight="1" x14ac:dyDescent="0.15">
      <c r="A166" s="2096"/>
      <c r="B166" s="265"/>
      <c r="C166" s="269" t="s">
        <v>532</v>
      </c>
      <c r="D166" s="272"/>
      <c r="E166" s="275" t="s">
        <v>386</v>
      </c>
      <c r="F166" s="278"/>
      <c r="G166" s="281"/>
      <c r="H166" s="286" t="str">
        <f t="shared" si="39"/>
        <v xml:space="preserve"> </v>
      </c>
      <c r="I166" s="265"/>
      <c r="J166" s="269" t="s">
        <v>532</v>
      </c>
      <c r="K166" s="272"/>
      <c r="L166" s="275" t="s">
        <v>386</v>
      </c>
      <c r="M166" s="278"/>
      <c r="N166" s="281"/>
      <c r="O166" s="290" t="str">
        <f t="shared" si="40"/>
        <v xml:space="preserve"> </v>
      </c>
      <c r="P166" s="2098"/>
      <c r="Q166" s="265"/>
      <c r="R166" s="269" t="s">
        <v>532</v>
      </c>
      <c r="S166" s="272"/>
      <c r="T166" s="275" t="s">
        <v>386</v>
      </c>
      <c r="U166" s="278"/>
      <c r="V166" s="281"/>
      <c r="W166" s="286" t="str">
        <f t="shared" si="41"/>
        <v xml:space="preserve"> </v>
      </c>
      <c r="X166" s="253"/>
    </row>
    <row r="167" spans="1:24" ht="17.100000000000001" customHeight="1" x14ac:dyDescent="0.15">
      <c r="A167" s="2096"/>
      <c r="B167" s="265"/>
      <c r="C167" s="269" t="s">
        <v>532</v>
      </c>
      <c r="D167" s="272"/>
      <c r="E167" s="275" t="s">
        <v>386</v>
      </c>
      <c r="F167" s="278"/>
      <c r="G167" s="281"/>
      <c r="H167" s="286" t="str">
        <f t="shared" si="39"/>
        <v xml:space="preserve"> </v>
      </c>
      <c r="I167" s="265"/>
      <c r="J167" s="269" t="s">
        <v>532</v>
      </c>
      <c r="K167" s="272"/>
      <c r="L167" s="275" t="s">
        <v>386</v>
      </c>
      <c r="M167" s="278"/>
      <c r="N167" s="281"/>
      <c r="O167" s="290" t="str">
        <f t="shared" si="40"/>
        <v xml:space="preserve"> </v>
      </c>
      <c r="P167" s="2098"/>
      <c r="Q167" s="265"/>
      <c r="R167" s="269" t="s">
        <v>532</v>
      </c>
      <c r="S167" s="272"/>
      <c r="T167" s="275" t="s">
        <v>386</v>
      </c>
      <c r="U167" s="278"/>
      <c r="V167" s="281"/>
      <c r="W167" s="286" t="str">
        <f t="shared" si="41"/>
        <v xml:space="preserve"> </v>
      </c>
      <c r="X167" s="253"/>
    </row>
    <row r="168" spans="1:24" ht="17.100000000000001" customHeight="1" x14ac:dyDescent="0.15">
      <c r="A168" s="2096"/>
      <c r="B168" s="265"/>
      <c r="C168" s="269" t="s">
        <v>532</v>
      </c>
      <c r="D168" s="272"/>
      <c r="E168" s="275" t="s">
        <v>386</v>
      </c>
      <c r="F168" s="278"/>
      <c r="G168" s="281"/>
      <c r="H168" s="286" t="str">
        <f t="shared" si="39"/>
        <v xml:space="preserve"> </v>
      </c>
      <c r="I168" s="265"/>
      <c r="J168" s="269" t="s">
        <v>532</v>
      </c>
      <c r="K168" s="272"/>
      <c r="L168" s="275" t="s">
        <v>386</v>
      </c>
      <c r="M168" s="278"/>
      <c r="N168" s="281"/>
      <c r="O168" s="290" t="str">
        <f t="shared" si="40"/>
        <v xml:space="preserve"> </v>
      </c>
      <c r="P168" s="2098"/>
      <c r="Q168" s="265"/>
      <c r="R168" s="269" t="s">
        <v>532</v>
      </c>
      <c r="S168" s="272"/>
      <c r="T168" s="275" t="s">
        <v>386</v>
      </c>
      <c r="U168" s="278"/>
      <c r="V168" s="281"/>
      <c r="W168" s="286" t="str">
        <f t="shared" si="41"/>
        <v xml:space="preserve"> </v>
      </c>
      <c r="X168" s="253"/>
    </row>
    <row r="169" spans="1:24" ht="17.100000000000001" customHeight="1" x14ac:dyDescent="0.15">
      <c r="A169" s="2096"/>
      <c r="B169" s="266"/>
      <c r="C169" s="270" t="s">
        <v>532</v>
      </c>
      <c r="D169" s="273"/>
      <c r="E169" s="276" t="s">
        <v>386</v>
      </c>
      <c r="F169" s="279"/>
      <c r="G169" s="282"/>
      <c r="H169" s="286" t="str">
        <f t="shared" si="39"/>
        <v xml:space="preserve"> </v>
      </c>
      <c r="I169" s="266"/>
      <c r="J169" s="270" t="s">
        <v>532</v>
      </c>
      <c r="K169" s="273"/>
      <c r="L169" s="276" t="s">
        <v>386</v>
      </c>
      <c r="M169" s="279"/>
      <c r="N169" s="282"/>
      <c r="O169" s="290" t="str">
        <f t="shared" si="40"/>
        <v xml:space="preserve"> </v>
      </c>
      <c r="P169" s="2098"/>
      <c r="Q169" s="266"/>
      <c r="R169" s="270" t="s">
        <v>532</v>
      </c>
      <c r="S169" s="273"/>
      <c r="T169" s="276" t="s">
        <v>386</v>
      </c>
      <c r="U169" s="279"/>
      <c r="V169" s="282"/>
      <c r="W169" s="286" t="str">
        <f t="shared" si="41"/>
        <v xml:space="preserve"> </v>
      </c>
      <c r="X169" s="253"/>
    </row>
    <row r="170" spans="1:24" ht="17.100000000000001" customHeight="1" x14ac:dyDescent="0.15">
      <c r="A170" s="2096"/>
      <c r="B170" s="2087" t="s">
        <v>573</v>
      </c>
      <c r="C170" s="2088"/>
      <c r="D170" s="2089"/>
      <c r="E170" s="2089"/>
      <c r="F170" s="2089"/>
      <c r="G170" s="283" t="str">
        <f>IF(SUM(G161:G169)=0," ",SUM(G161:G169))</f>
        <v xml:space="preserve"> </v>
      </c>
      <c r="H170" s="287" t="str">
        <f>IF(SUM(H161:H169)=0," ",SUM(H161:H169))</f>
        <v xml:space="preserve"> </v>
      </c>
      <c r="I170" s="2087" t="s">
        <v>573</v>
      </c>
      <c r="J170" s="2088"/>
      <c r="K170" s="2089"/>
      <c r="L170" s="2089"/>
      <c r="M170" s="2089"/>
      <c r="N170" s="283" t="str">
        <f>IF(SUM(N161:N169)=0," ",SUM(N161:N169))</f>
        <v xml:space="preserve"> </v>
      </c>
      <c r="O170" s="291" t="str">
        <f>IF(SUM(O161:O169)=0," ",SUM(O161:O169))</f>
        <v xml:space="preserve"> </v>
      </c>
      <c r="P170" s="2099"/>
      <c r="Q170" s="2087" t="s">
        <v>573</v>
      </c>
      <c r="R170" s="2088"/>
      <c r="S170" s="2089"/>
      <c r="T170" s="2089"/>
      <c r="U170" s="2089"/>
      <c r="V170" s="283" t="str">
        <f>IF(SUM(V161:V169)=0," ",SUM(V161:V169))</f>
        <v xml:space="preserve"> </v>
      </c>
      <c r="W170" s="287" t="str">
        <f>IF(SUM(W161:W169)=0," ",SUM(W161:W169))</f>
        <v xml:space="preserve"> </v>
      </c>
      <c r="X170" s="253"/>
    </row>
    <row r="171" spans="1:24" ht="17.100000000000001" customHeight="1" x14ac:dyDescent="0.15">
      <c r="A171" s="2096"/>
      <c r="B171" s="264"/>
      <c r="C171" s="268" t="s">
        <v>532</v>
      </c>
      <c r="D171" s="271"/>
      <c r="E171" s="274" t="s">
        <v>386</v>
      </c>
      <c r="F171" s="277"/>
      <c r="G171" s="280"/>
      <c r="H171" s="285" t="str">
        <f t="shared" ref="H171:H179" si="42">IF(AND(ISBLANK(B171),ISBLANK(G171))," ",IF(B171*G171=0," ",B171*G171))</f>
        <v xml:space="preserve"> </v>
      </c>
      <c r="I171" s="264"/>
      <c r="J171" s="268" t="s">
        <v>532</v>
      </c>
      <c r="K171" s="271"/>
      <c r="L171" s="274" t="s">
        <v>386</v>
      </c>
      <c r="M171" s="277"/>
      <c r="N171" s="280"/>
      <c r="O171" s="289" t="str">
        <f t="shared" ref="O171:O179" si="43">IF(AND(ISBLANK(I171),ISBLANK(N171))," ",IF(I171*N171=0," ",I171*N171))</f>
        <v xml:space="preserve"> </v>
      </c>
      <c r="P171" s="2097"/>
      <c r="Q171" s="264"/>
      <c r="R171" s="268" t="s">
        <v>532</v>
      </c>
      <c r="S171" s="271"/>
      <c r="T171" s="274" t="s">
        <v>386</v>
      </c>
      <c r="U171" s="277"/>
      <c r="V171" s="280"/>
      <c r="W171" s="285" t="str">
        <f t="shared" ref="W171:W179" si="44">IF(AND(ISBLANK(Q171),ISBLANK(V171))," ",IF(Q171*V171=0," ",Q171*V171))</f>
        <v xml:space="preserve"> </v>
      </c>
      <c r="X171" s="253"/>
    </row>
    <row r="172" spans="1:24" ht="17.100000000000001" customHeight="1" x14ac:dyDescent="0.15">
      <c r="A172" s="2096"/>
      <c r="B172" s="265"/>
      <c r="C172" s="269" t="s">
        <v>532</v>
      </c>
      <c r="D172" s="272"/>
      <c r="E172" s="275" t="s">
        <v>386</v>
      </c>
      <c r="F172" s="278"/>
      <c r="G172" s="281"/>
      <c r="H172" s="286" t="str">
        <f t="shared" si="42"/>
        <v xml:space="preserve"> </v>
      </c>
      <c r="I172" s="265"/>
      <c r="J172" s="269" t="s">
        <v>532</v>
      </c>
      <c r="K172" s="272"/>
      <c r="L172" s="275" t="s">
        <v>386</v>
      </c>
      <c r="M172" s="278"/>
      <c r="N172" s="281"/>
      <c r="O172" s="290" t="str">
        <f t="shared" si="43"/>
        <v xml:space="preserve"> </v>
      </c>
      <c r="P172" s="2098"/>
      <c r="Q172" s="265"/>
      <c r="R172" s="269" t="s">
        <v>532</v>
      </c>
      <c r="S172" s="272"/>
      <c r="T172" s="275" t="s">
        <v>386</v>
      </c>
      <c r="U172" s="278"/>
      <c r="V172" s="281"/>
      <c r="W172" s="286" t="str">
        <f t="shared" si="44"/>
        <v xml:space="preserve"> </v>
      </c>
      <c r="X172" s="253"/>
    </row>
    <row r="173" spans="1:24" ht="17.100000000000001" customHeight="1" x14ac:dyDescent="0.15">
      <c r="A173" s="2096"/>
      <c r="B173" s="265"/>
      <c r="C173" s="269" t="s">
        <v>532</v>
      </c>
      <c r="D173" s="272"/>
      <c r="E173" s="275" t="s">
        <v>386</v>
      </c>
      <c r="F173" s="278"/>
      <c r="G173" s="281"/>
      <c r="H173" s="286" t="str">
        <f t="shared" si="42"/>
        <v xml:space="preserve"> </v>
      </c>
      <c r="I173" s="265"/>
      <c r="J173" s="269" t="s">
        <v>532</v>
      </c>
      <c r="K173" s="272"/>
      <c r="L173" s="275" t="s">
        <v>386</v>
      </c>
      <c r="M173" s="278"/>
      <c r="N173" s="281"/>
      <c r="O173" s="290" t="str">
        <f t="shared" si="43"/>
        <v xml:space="preserve"> </v>
      </c>
      <c r="P173" s="2098"/>
      <c r="Q173" s="265"/>
      <c r="R173" s="269" t="s">
        <v>532</v>
      </c>
      <c r="S173" s="272"/>
      <c r="T173" s="275" t="s">
        <v>386</v>
      </c>
      <c r="U173" s="278"/>
      <c r="V173" s="281"/>
      <c r="W173" s="286" t="str">
        <f t="shared" si="44"/>
        <v xml:space="preserve"> </v>
      </c>
      <c r="X173" s="253"/>
    </row>
    <row r="174" spans="1:24" ht="17.100000000000001" customHeight="1" x14ac:dyDescent="0.15">
      <c r="A174" s="2096"/>
      <c r="B174" s="265"/>
      <c r="C174" s="269" t="s">
        <v>532</v>
      </c>
      <c r="D174" s="272"/>
      <c r="E174" s="275" t="s">
        <v>386</v>
      </c>
      <c r="F174" s="278"/>
      <c r="G174" s="281"/>
      <c r="H174" s="286" t="str">
        <f t="shared" si="42"/>
        <v xml:space="preserve"> </v>
      </c>
      <c r="I174" s="265"/>
      <c r="J174" s="269" t="s">
        <v>532</v>
      </c>
      <c r="K174" s="272"/>
      <c r="L174" s="275" t="s">
        <v>386</v>
      </c>
      <c r="M174" s="278"/>
      <c r="N174" s="281"/>
      <c r="O174" s="290" t="str">
        <f t="shared" si="43"/>
        <v xml:space="preserve"> </v>
      </c>
      <c r="P174" s="2098"/>
      <c r="Q174" s="265"/>
      <c r="R174" s="269" t="s">
        <v>532</v>
      </c>
      <c r="S174" s="272"/>
      <c r="T174" s="275" t="s">
        <v>386</v>
      </c>
      <c r="U174" s="278"/>
      <c r="V174" s="281"/>
      <c r="W174" s="286" t="str">
        <f t="shared" si="44"/>
        <v xml:space="preserve"> </v>
      </c>
      <c r="X174" s="253"/>
    </row>
    <row r="175" spans="1:24" ht="17.100000000000001" customHeight="1" x14ac:dyDescent="0.15">
      <c r="A175" s="2096"/>
      <c r="B175" s="265"/>
      <c r="C175" s="269" t="s">
        <v>532</v>
      </c>
      <c r="D175" s="272"/>
      <c r="E175" s="275" t="s">
        <v>386</v>
      </c>
      <c r="F175" s="278"/>
      <c r="G175" s="281"/>
      <c r="H175" s="286" t="str">
        <f t="shared" si="42"/>
        <v xml:space="preserve"> </v>
      </c>
      <c r="I175" s="265"/>
      <c r="J175" s="269" t="s">
        <v>532</v>
      </c>
      <c r="K175" s="272"/>
      <c r="L175" s="275" t="s">
        <v>386</v>
      </c>
      <c r="M175" s="278"/>
      <c r="N175" s="281"/>
      <c r="O175" s="290" t="str">
        <f t="shared" si="43"/>
        <v xml:space="preserve"> </v>
      </c>
      <c r="P175" s="2098"/>
      <c r="Q175" s="265"/>
      <c r="R175" s="269" t="s">
        <v>532</v>
      </c>
      <c r="S175" s="272"/>
      <c r="T175" s="275" t="s">
        <v>386</v>
      </c>
      <c r="U175" s="278"/>
      <c r="V175" s="281"/>
      <c r="W175" s="286" t="str">
        <f t="shared" si="44"/>
        <v xml:space="preserve"> </v>
      </c>
      <c r="X175" s="253"/>
    </row>
    <row r="176" spans="1:24" ht="17.100000000000001" customHeight="1" x14ac:dyDescent="0.15">
      <c r="A176" s="2096"/>
      <c r="B176" s="265"/>
      <c r="C176" s="269" t="s">
        <v>532</v>
      </c>
      <c r="D176" s="272"/>
      <c r="E176" s="275" t="s">
        <v>386</v>
      </c>
      <c r="F176" s="278"/>
      <c r="G176" s="281"/>
      <c r="H176" s="286" t="str">
        <f t="shared" si="42"/>
        <v xml:space="preserve"> </v>
      </c>
      <c r="I176" s="265"/>
      <c r="J176" s="269" t="s">
        <v>532</v>
      </c>
      <c r="K176" s="272"/>
      <c r="L176" s="275" t="s">
        <v>386</v>
      </c>
      <c r="M176" s="278"/>
      <c r="N176" s="281"/>
      <c r="O176" s="290" t="str">
        <f t="shared" si="43"/>
        <v xml:space="preserve"> </v>
      </c>
      <c r="P176" s="2098"/>
      <c r="Q176" s="265"/>
      <c r="R176" s="269" t="s">
        <v>532</v>
      </c>
      <c r="S176" s="272"/>
      <c r="T176" s="275" t="s">
        <v>386</v>
      </c>
      <c r="U176" s="278"/>
      <c r="V176" s="281"/>
      <c r="W176" s="286" t="str">
        <f t="shared" si="44"/>
        <v xml:space="preserve"> </v>
      </c>
      <c r="X176" s="253"/>
    </row>
    <row r="177" spans="1:24" ht="17.100000000000001" customHeight="1" x14ac:dyDescent="0.15">
      <c r="A177" s="2096"/>
      <c r="B177" s="265"/>
      <c r="C177" s="269" t="s">
        <v>532</v>
      </c>
      <c r="D177" s="272"/>
      <c r="E177" s="275" t="s">
        <v>386</v>
      </c>
      <c r="F177" s="278"/>
      <c r="G177" s="281"/>
      <c r="H177" s="286" t="str">
        <f t="shared" si="42"/>
        <v xml:space="preserve"> </v>
      </c>
      <c r="I177" s="265"/>
      <c r="J177" s="269" t="s">
        <v>532</v>
      </c>
      <c r="K177" s="272"/>
      <c r="L177" s="275" t="s">
        <v>386</v>
      </c>
      <c r="M177" s="278"/>
      <c r="N177" s="281"/>
      <c r="O177" s="290" t="str">
        <f t="shared" si="43"/>
        <v xml:space="preserve"> </v>
      </c>
      <c r="P177" s="2098"/>
      <c r="Q177" s="265"/>
      <c r="R177" s="269" t="s">
        <v>532</v>
      </c>
      <c r="S177" s="272"/>
      <c r="T177" s="275" t="s">
        <v>386</v>
      </c>
      <c r="U177" s="278"/>
      <c r="V177" s="281"/>
      <c r="W177" s="286" t="str">
        <f t="shared" si="44"/>
        <v xml:space="preserve"> </v>
      </c>
      <c r="X177" s="253"/>
    </row>
    <row r="178" spans="1:24" ht="17.100000000000001" customHeight="1" x14ac:dyDescent="0.15">
      <c r="A178" s="2096"/>
      <c r="B178" s="265"/>
      <c r="C178" s="269" t="s">
        <v>532</v>
      </c>
      <c r="D178" s="272"/>
      <c r="E178" s="275" t="s">
        <v>386</v>
      </c>
      <c r="F178" s="278"/>
      <c r="G178" s="281"/>
      <c r="H178" s="286" t="str">
        <f t="shared" si="42"/>
        <v xml:space="preserve"> </v>
      </c>
      <c r="I178" s="265"/>
      <c r="J178" s="269" t="s">
        <v>532</v>
      </c>
      <c r="K178" s="272"/>
      <c r="L178" s="275" t="s">
        <v>386</v>
      </c>
      <c r="M178" s="278"/>
      <c r="N178" s="281"/>
      <c r="O178" s="290" t="str">
        <f t="shared" si="43"/>
        <v xml:space="preserve"> </v>
      </c>
      <c r="P178" s="2098"/>
      <c r="Q178" s="265"/>
      <c r="R178" s="269" t="s">
        <v>532</v>
      </c>
      <c r="S178" s="272"/>
      <c r="T178" s="275" t="s">
        <v>386</v>
      </c>
      <c r="U178" s="278"/>
      <c r="V178" s="281"/>
      <c r="W178" s="286" t="str">
        <f t="shared" si="44"/>
        <v xml:space="preserve"> </v>
      </c>
      <c r="X178" s="253"/>
    </row>
    <row r="179" spans="1:24" ht="17.100000000000001" customHeight="1" x14ac:dyDescent="0.15">
      <c r="A179" s="2096"/>
      <c r="B179" s="266"/>
      <c r="C179" s="270" t="s">
        <v>532</v>
      </c>
      <c r="D179" s="273"/>
      <c r="E179" s="276" t="s">
        <v>386</v>
      </c>
      <c r="F179" s="279"/>
      <c r="G179" s="282"/>
      <c r="H179" s="286" t="str">
        <f t="shared" si="42"/>
        <v xml:space="preserve"> </v>
      </c>
      <c r="I179" s="266"/>
      <c r="J179" s="270" t="s">
        <v>532</v>
      </c>
      <c r="K179" s="273"/>
      <c r="L179" s="276" t="s">
        <v>386</v>
      </c>
      <c r="M179" s="279"/>
      <c r="N179" s="282"/>
      <c r="O179" s="290" t="str">
        <f t="shared" si="43"/>
        <v xml:space="preserve"> </v>
      </c>
      <c r="P179" s="2098"/>
      <c r="Q179" s="266"/>
      <c r="R179" s="270" t="s">
        <v>532</v>
      </c>
      <c r="S179" s="273"/>
      <c r="T179" s="276" t="s">
        <v>386</v>
      </c>
      <c r="U179" s="279"/>
      <c r="V179" s="282"/>
      <c r="W179" s="286" t="str">
        <f t="shared" si="44"/>
        <v xml:space="preserve"> </v>
      </c>
      <c r="X179" s="253"/>
    </row>
    <row r="180" spans="1:24" ht="17.100000000000001" customHeight="1" x14ac:dyDescent="0.15">
      <c r="A180" s="2096"/>
      <c r="B180" s="2087" t="s">
        <v>573</v>
      </c>
      <c r="C180" s="2088"/>
      <c r="D180" s="2089"/>
      <c r="E180" s="2089"/>
      <c r="F180" s="2089"/>
      <c r="G180" s="283" t="str">
        <f>IF(SUM(G171:G179)=0," ",SUM(G171:G179))</f>
        <v xml:space="preserve"> </v>
      </c>
      <c r="H180" s="287" t="str">
        <f>IF(SUM(H171:H179)=0," ",SUM(H171:H179))</f>
        <v xml:space="preserve"> </v>
      </c>
      <c r="I180" s="2087" t="s">
        <v>573</v>
      </c>
      <c r="J180" s="2088"/>
      <c r="K180" s="2089"/>
      <c r="L180" s="2089"/>
      <c r="M180" s="2089"/>
      <c r="N180" s="283" t="str">
        <f>IF(SUM(N171:N179)=0," ",SUM(N171:N179))</f>
        <v xml:space="preserve"> </v>
      </c>
      <c r="O180" s="291" t="str">
        <f>IF(SUM(O171:O179)=0," ",SUM(O171:O179))</f>
        <v xml:space="preserve"> </v>
      </c>
      <c r="P180" s="2099"/>
      <c r="Q180" s="2087" t="s">
        <v>573</v>
      </c>
      <c r="R180" s="2088"/>
      <c r="S180" s="2089"/>
      <c r="T180" s="2089"/>
      <c r="U180" s="2089"/>
      <c r="V180" s="283" t="str">
        <f>IF(SUM(V171:V179)=0," ",SUM(V171:V179))</f>
        <v xml:space="preserve"> </v>
      </c>
      <c r="W180" s="287" t="str">
        <f>IF(SUM(W171:W179)=0," ",SUM(W171:W179))</f>
        <v xml:space="preserve"> </v>
      </c>
      <c r="X180" s="253"/>
    </row>
    <row r="181" spans="1:24" ht="12" customHeight="1" x14ac:dyDescent="0.15">
      <c r="A181" s="253"/>
      <c r="B181" s="253"/>
      <c r="C181" s="253"/>
      <c r="D181" s="253"/>
      <c r="E181" s="253"/>
      <c r="F181" s="253"/>
      <c r="G181" s="253"/>
      <c r="H181" s="2095" t="s">
        <v>29</v>
      </c>
      <c r="I181" s="2095"/>
      <c r="J181" s="2095"/>
      <c r="K181" s="2095"/>
      <c r="L181" s="2095"/>
      <c r="M181" s="2095"/>
      <c r="N181" s="2095"/>
      <c r="O181" s="2095"/>
      <c r="P181" s="2095"/>
      <c r="Q181" s="2095"/>
      <c r="R181" s="253"/>
      <c r="S181" s="253"/>
      <c r="T181" s="253"/>
      <c r="U181" s="253"/>
      <c r="V181" s="253"/>
      <c r="W181" s="253"/>
      <c r="X181" s="253"/>
    </row>
    <row r="182" spans="1:24" ht="12" customHeight="1" x14ac:dyDescent="0.15">
      <c r="A182" s="253"/>
      <c r="B182" s="253"/>
      <c r="C182" s="253"/>
      <c r="D182" s="253"/>
      <c r="E182" s="253"/>
      <c r="F182" s="253"/>
      <c r="G182" s="253"/>
      <c r="H182" s="2095"/>
      <c r="I182" s="2095"/>
      <c r="J182" s="2095"/>
      <c r="K182" s="2095"/>
      <c r="L182" s="2095"/>
      <c r="M182" s="2095"/>
      <c r="N182" s="2095"/>
      <c r="O182" s="2095"/>
      <c r="P182" s="2095"/>
      <c r="Q182" s="2095"/>
      <c r="R182" s="253"/>
      <c r="S182" s="253"/>
      <c r="T182" s="253"/>
      <c r="U182" s="253"/>
      <c r="V182" s="253"/>
      <c r="W182" s="253"/>
      <c r="X182" s="253"/>
    </row>
    <row r="183" spans="1:24" ht="17.100000000000001" customHeight="1" x14ac:dyDescent="0.15">
      <c r="A183" s="1704" t="s">
        <v>564</v>
      </c>
      <c r="B183" s="1704"/>
      <c r="C183" s="1704"/>
      <c r="D183" s="2092">
        <f>IF(ISBLANK(D3)," ",D3)</f>
        <v>0</v>
      </c>
      <c r="E183" s="2092"/>
      <c r="F183" s="2092"/>
      <c r="G183" s="2092"/>
      <c r="H183" s="2092"/>
      <c r="I183" s="253"/>
      <c r="J183" s="253"/>
      <c r="K183" s="253"/>
      <c r="L183" s="253"/>
      <c r="M183" s="253"/>
      <c r="N183" s="253"/>
      <c r="O183" s="253"/>
      <c r="P183" s="253"/>
      <c r="Q183" s="253"/>
      <c r="R183" s="253"/>
      <c r="S183" s="253"/>
      <c r="T183" s="253"/>
      <c r="U183" s="253"/>
      <c r="V183" s="253"/>
      <c r="W183" s="253"/>
      <c r="X183" s="253"/>
    </row>
    <row r="184" spans="1:24" ht="12" customHeight="1" x14ac:dyDescent="0.15">
      <c r="A184" s="261" t="s">
        <v>565</v>
      </c>
      <c r="B184" s="2079" t="s">
        <v>566</v>
      </c>
      <c r="C184" s="2080"/>
      <c r="D184" s="2080"/>
      <c r="E184" s="2080"/>
      <c r="F184" s="2080"/>
      <c r="G184" s="2080"/>
      <c r="H184" s="2081"/>
      <c r="I184" s="2082" t="s">
        <v>567</v>
      </c>
      <c r="J184" s="2082"/>
      <c r="K184" s="2082"/>
      <c r="L184" s="2082"/>
      <c r="M184" s="2082"/>
      <c r="N184" s="2082"/>
      <c r="O184" s="2082"/>
      <c r="P184" s="2082"/>
      <c r="Q184" s="2082" t="s">
        <v>568</v>
      </c>
      <c r="R184" s="2082"/>
      <c r="S184" s="2082"/>
      <c r="T184" s="2082"/>
      <c r="U184" s="2082"/>
      <c r="V184" s="2082"/>
      <c r="W184" s="2082"/>
      <c r="X184" s="253"/>
    </row>
    <row r="185" spans="1:24" ht="12" customHeight="1" x14ac:dyDescent="0.15">
      <c r="A185" s="262"/>
      <c r="B185" s="2083" t="s">
        <v>241</v>
      </c>
      <c r="C185" s="2084"/>
      <c r="D185" s="2084"/>
      <c r="E185" s="2084"/>
      <c r="F185" s="2084"/>
      <c r="G185" s="2084" t="s">
        <v>80</v>
      </c>
      <c r="H185" s="2085"/>
      <c r="I185" s="2083" t="s">
        <v>241</v>
      </c>
      <c r="J185" s="2084"/>
      <c r="K185" s="2084"/>
      <c r="L185" s="2084"/>
      <c r="M185" s="2084"/>
      <c r="N185" s="2084" t="s">
        <v>80</v>
      </c>
      <c r="O185" s="2086"/>
      <c r="P185" s="2093" t="s">
        <v>326</v>
      </c>
      <c r="Q185" s="2083" t="s">
        <v>241</v>
      </c>
      <c r="R185" s="2084"/>
      <c r="S185" s="2084"/>
      <c r="T185" s="2084"/>
      <c r="U185" s="2084"/>
      <c r="V185" s="2084" t="s">
        <v>80</v>
      </c>
      <c r="W185" s="2085"/>
      <c r="X185" s="253"/>
    </row>
    <row r="186" spans="1:24" ht="12" customHeight="1" x14ac:dyDescent="0.15">
      <c r="A186" s="263" t="s">
        <v>48</v>
      </c>
      <c r="B186" s="2090" t="s">
        <v>569</v>
      </c>
      <c r="C186" s="2091"/>
      <c r="D186" s="2091" t="s">
        <v>570</v>
      </c>
      <c r="E186" s="2091"/>
      <c r="F186" s="2091"/>
      <c r="G186" s="267" t="s">
        <v>571</v>
      </c>
      <c r="H186" s="284" t="s">
        <v>572</v>
      </c>
      <c r="I186" s="2090" t="s">
        <v>569</v>
      </c>
      <c r="J186" s="2091"/>
      <c r="K186" s="2091" t="s">
        <v>570</v>
      </c>
      <c r="L186" s="2091"/>
      <c r="M186" s="2091"/>
      <c r="N186" s="267" t="s">
        <v>571</v>
      </c>
      <c r="O186" s="288" t="s">
        <v>572</v>
      </c>
      <c r="P186" s="2094"/>
      <c r="Q186" s="2090" t="s">
        <v>569</v>
      </c>
      <c r="R186" s="2091"/>
      <c r="S186" s="2091" t="s">
        <v>570</v>
      </c>
      <c r="T186" s="2091"/>
      <c r="U186" s="2091"/>
      <c r="V186" s="267" t="s">
        <v>571</v>
      </c>
      <c r="W186" s="284" t="s">
        <v>572</v>
      </c>
      <c r="X186" s="253"/>
    </row>
    <row r="187" spans="1:24" ht="17.100000000000001" customHeight="1" x14ac:dyDescent="0.15">
      <c r="A187" s="2096"/>
      <c r="B187" s="264"/>
      <c r="C187" s="268" t="s">
        <v>532</v>
      </c>
      <c r="D187" s="271"/>
      <c r="E187" s="274" t="s">
        <v>386</v>
      </c>
      <c r="F187" s="277"/>
      <c r="G187" s="280"/>
      <c r="H187" s="285" t="str">
        <f t="shared" ref="H187:H195" si="45">IF(AND(ISBLANK(B187),ISBLANK(G187))," ",IF(B187*G187=0," ",B187*G187))</f>
        <v xml:space="preserve"> </v>
      </c>
      <c r="I187" s="264"/>
      <c r="J187" s="268" t="s">
        <v>532</v>
      </c>
      <c r="K187" s="271"/>
      <c r="L187" s="274" t="s">
        <v>386</v>
      </c>
      <c r="M187" s="277"/>
      <c r="N187" s="280"/>
      <c r="O187" s="289" t="str">
        <f t="shared" ref="O187:O195" si="46">IF(AND(ISBLANK(I187),ISBLANK(N187))," ",IF(I187*N187=0," ",I187*N187))</f>
        <v xml:space="preserve"> </v>
      </c>
      <c r="P187" s="2097"/>
      <c r="Q187" s="264"/>
      <c r="R187" s="268" t="s">
        <v>532</v>
      </c>
      <c r="S187" s="271"/>
      <c r="T187" s="274" t="s">
        <v>386</v>
      </c>
      <c r="U187" s="277"/>
      <c r="V187" s="280"/>
      <c r="W187" s="285" t="str">
        <f t="shared" ref="W187:W195" si="47">IF(AND(ISBLANK(Q187),ISBLANK(V187))," ",IF(Q187*V187=0," ",Q187*V187))</f>
        <v xml:space="preserve"> </v>
      </c>
      <c r="X187" s="253"/>
    </row>
    <row r="188" spans="1:24" ht="17.100000000000001" customHeight="1" x14ac:dyDescent="0.15">
      <c r="A188" s="2096"/>
      <c r="B188" s="265"/>
      <c r="C188" s="269" t="s">
        <v>532</v>
      </c>
      <c r="D188" s="272"/>
      <c r="E188" s="275" t="s">
        <v>386</v>
      </c>
      <c r="F188" s="278"/>
      <c r="G188" s="281"/>
      <c r="H188" s="286" t="str">
        <f t="shared" si="45"/>
        <v xml:space="preserve"> </v>
      </c>
      <c r="I188" s="265"/>
      <c r="J188" s="269" t="s">
        <v>532</v>
      </c>
      <c r="K188" s="272"/>
      <c r="L188" s="275" t="s">
        <v>386</v>
      </c>
      <c r="M188" s="278"/>
      <c r="N188" s="281"/>
      <c r="O188" s="290" t="str">
        <f t="shared" si="46"/>
        <v xml:space="preserve"> </v>
      </c>
      <c r="P188" s="2098"/>
      <c r="Q188" s="265"/>
      <c r="R188" s="269" t="s">
        <v>532</v>
      </c>
      <c r="S188" s="272"/>
      <c r="T188" s="275" t="s">
        <v>386</v>
      </c>
      <c r="U188" s="278"/>
      <c r="V188" s="281"/>
      <c r="W188" s="286" t="str">
        <f t="shared" si="47"/>
        <v xml:space="preserve"> </v>
      </c>
      <c r="X188" s="253"/>
    </row>
    <row r="189" spans="1:24" ht="17.100000000000001" customHeight="1" x14ac:dyDescent="0.15">
      <c r="A189" s="2096"/>
      <c r="B189" s="265"/>
      <c r="C189" s="269" t="s">
        <v>532</v>
      </c>
      <c r="D189" s="272"/>
      <c r="E189" s="275" t="s">
        <v>386</v>
      </c>
      <c r="F189" s="278"/>
      <c r="G189" s="281"/>
      <c r="H189" s="286" t="str">
        <f t="shared" si="45"/>
        <v xml:space="preserve"> </v>
      </c>
      <c r="I189" s="265"/>
      <c r="J189" s="269" t="s">
        <v>532</v>
      </c>
      <c r="K189" s="272"/>
      <c r="L189" s="275" t="s">
        <v>386</v>
      </c>
      <c r="M189" s="278"/>
      <c r="N189" s="281"/>
      <c r="O189" s="290" t="str">
        <f t="shared" si="46"/>
        <v xml:space="preserve"> </v>
      </c>
      <c r="P189" s="2098"/>
      <c r="Q189" s="265"/>
      <c r="R189" s="269" t="s">
        <v>532</v>
      </c>
      <c r="S189" s="272"/>
      <c r="T189" s="275" t="s">
        <v>386</v>
      </c>
      <c r="U189" s="278"/>
      <c r="V189" s="281"/>
      <c r="W189" s="286" t="str">
        <f t="shared" si="47"/>
        <v xml:space="preserve"> </v>
      </c>
      <c r="X189" s="253"/>
    </row>
    <row r="190" spans="1:24" ht="17.100000000000001" customHeight="1" x14ac:dyDescent="0.15">
      <c r="A190" s="2096"/>
      <c r="B190" s="265"/>
      <c r="C190" s="269" t="s">
        <v>532</v>
      </c>
      <c r="D190" s="272"/>
      <c r="E190" s="275" t="s">
        <v>386</v>
      </c>
      <c r="F190" s="278"/>
      <c r="G190" s="281"/>
      <c r="H190" s="286" t="str">
        <f t="shared" si="45"/>
        <v xml:space="preserve"> </v>
      </c>
      <c r="I190" s="265"/>
      <c r="J190" s="269" t="s">
        <v>532</v>
      </c>
      <c r="K190" s="272"/>
      <c r="L190" s="275" t="s">
        <v>386</v>
      </c>
      <c r="M190" s="278"/>
      <c r="N190" s="281"/>
      <c r="O190" s="290" t="str">
        <f t="shared" si="46"/>
        <v xml:space="preserve"> </v>
      </c>
      <c r="P190" s="2098"/>
      <c r="Q190" s="265"/>
      <c r="R190" s="269" t="s">
        <v>532</v>
      </c>
      <c r="S190" s="272"/>
      <c r="T190" s="275" t="s">
        <v>386</v>
      </c>
      <c r="U190" s="278"/>
      <c r="V190" s="281"/>
      <c r="W190" s="286" t="str">
        <f t="shared" si="47"/>
        <v xml:space="preserve"> </v>
      </c>
      <c r="X190" s="253"/>
    </row>
    <row r="191" spans="1:24" ht="17.100000000000001" customHeight="1" x14ac:dyDescent="0.15">
      <c r="A191" s="2096"/>
      <c r="B191" s="265"/>
      <c r="C191" s="269" t="s">
        <v>532</v>
      </c>
      <c r="D191" s="272"/>
      <c r="E191" s="275" t="s">
        <v>386</v>
      </c>
      <c r="F191" s="278"/>
      <c r="G191" s="281"/>
      <c r="H191" s="286" t="str">
        <f t="shared" si="45"/>
        <v xml:space="preserve"> </v>
      </c>
      <c r="I191" s="265"/>
      <c r="J191" s="269" t="s">
        <v>532</v>
      </c>
      <c r="K191" s="272"/>
      <c r="L191" s="275" t="s">
        <v>386</v>
      </c>
      <c r="M191" s="278"/>
      <c r="N191" s="281"/>
      <c r="O191" s="290" t="str">
        <f t="shared" si="46"/>
        <v xml:space="preserve"> </v>
      </c>
      <c r="P191" s="2098"/>
      <c r="Q191" s="265"/>
      <c r="R191" s="269" t="s">
        <v>532</v>
      </c>
      <c r="S191" s="272"/>
      <c r="T191" s="275" t="s">
        <v>386</v>
      </c>
      <c r="U191" s="278"/>
      <c r="V191" s="281"/>
      <c r="W191" s="286" t="str">
        <f t="shared" si="47"/>
        <v xml:space="preserve"> </v>
      </c>
      <c r="X191" s="253"/>
    </row>
    <row r="192" spans="1:24" ht="17.100000000000001" customHeight="1" x14ac:dyDescent="0.15">
      <c r="A192" s="2096"/>
      <c r="B192" s="265"/>
      <c r="C192" s="269" t="s">
        <v>532</v>
      </c>
      <c r="D192" s="272"/>
      <c r="E192" s="275" t="s">
        <v>386</v>
      </c>
      <c r="F192" s="278"/>
      <c r="G192" s="281"/>
      <c r="H192" s="286" t="str">
        <f t="shared" si="45"/>
        <v xml:space="preserve"> </v>
      </c>
      <c r="I192" s="265"/>
      <c r="J192" s="269" t="s">
        <v>532</v>
      </c>
      <c r="K192" s="272"/>
      <c r="L192" s="275" t="s">
        <v>386</v>
      </c>
      <c r="M192" s="278"/>
      <c r="N192" s="281"/>
      <c r="O192" s="290" t="str">
        <f t="shared" si="46"/>
        <v xml:space="preserve"> </v>
      </c>
      <c r="P192" s="2098"/>
      <c r="Q192" s="265"/>
      <c r="R192" s="269" t="s">
        <v>532</v>
      </c>
      <c r="S192" s="272"/>
      <c r="T192" s="275" t="s">
        <v>386</v>
      </c>
      <c r="U192" s="278"/>
      <c r="V192" s="281"/>
      <c r="W192" s="286" t="str">
        <f t="shared" si="47"/>
        <v xml:space="preserve"> </v>
      </c>
      <c r="X192" s="253"/>
    </row>
    <row r="193" spans="1:24" ht="17.100000000000001" customHeight="1" x14ac:dyDescent="0.15">
      <c r="A193" s="2096"/>
      <c r="B193" s="265"/>
      <c r="C193" s="269" t="s">
        <v>532</v>
      </c>
      <c r="D193" s="272"/>
      <c r="E193" s="275" t="s">
        <v>386</v>
      </c>
      <c r="F193" s="278"/>
      <c r="G193" s="281"/>
      <c r="H193" s="286" t="str">
        <f t="shared" si="45"/>
        <v xml:space="preserve"> </v>
      </c>
      <c r="I193" s="265"/>
      <c r="J193" s="269" t="s">
        <v>532</v>
      </c>
      <c r="K193" s="272"/>
      <c r="L193" s="275" t="s">
        <v>386</v>
      </c>
      <c r="M193" s="278"/>
      <c r="N193" s="281"/>
      <c r="O193" s="290" t="str">
        <f t="shared" si="46"/>
        <v xml:space="preserve"> </v>
      </c>
      <c r="P193" s="2098"/>
      <c r="Q193" s="265"/>
      <c r="R193" s="269" t="s">
        <v>532</v>
      </c>
      <c r="S193" s="272"/>
      <c r="T193" s="275" t="s">
        <v>386</v>
      </c>
      <c r="U193" s="278"/>
      <c r="V193" s="281"/>
      <c r="W193" s="286" t="str">
        <f t="shared" si="47"/>
        <v xml:space="preserve"> </v>
      </c>
      <c r="X193" s="253"/>
    </row>
    <row r="194" spans="1:24" ht="17.100000000000001" customHeight="1" x14ac:dyDescent="0.15">
      <c r="A194" s="2096"/>
      <c r="B194" s="265"/>
      <c r="C194" s="269" t="s">
        <v>532</v>
      </c>
      <c r="D194" s="272"/>
      <c r="E194" s="275" t="s">
        <v>386</v>
      </c>
      <c r="F194" s="278"/>
      <c r="G194" s="281"/>
      <c r="H194" s="286" t="str">
        <f t="shared" si="45"/>
        <v xml:space="preserve"> </v>
      </c>
      <c r="I194" s="265"/>
      <c r="J194" s="269" t="s">
        <v>532</v>
      </c>
      <c r="K194" s="272"/>
      <c r="L194" s="275" t="s">
        <v>386</v>
      </c>
      <c r="M194" s="278"/>
      <c r="N194" s="281"/>
      <c r="O194" s="290" t="str">
        <f t="shared" si="46"/>
        <v xml:space="preserve"> </v>
      </c>
      <c r="P194" s="2098"/>
      <c r="Q194" s="265"/>
      <c r="R194" s="269" t="s">
        <v>532</v>
      </c>
      <c r="S194" s="272"/>
      <c r="T194" s="275" t="s">
        <v>386</v>
      </c>
      <c r="U194" s="278"/>
      <c r="V194" s="281"/>
      <c r="W194" s="286" t="str">
        <f t="shared" si="47"/>
        <v xml:space="preserve"> </v>
      </c>
      <c r="X194" s="253"/>
    </row>
    <row r="195" spans="1:24" ht="17.100000000000001" customHeight="1" x14ac:dyDescent="0.15">
      <c r="A195" s="2096"/>
      <c r="B195" s="266"/>
      <c r="C195" s="270" t="s">
        <v>532</v>
      </c>
      <c r="D195" s="273"/>
      <c r="E195" s="276" t="s">
        <v>386</v>
      </c>
      <c r="F195" s="279"/>
      <c r="G195" s="282"/>
      <c r="H195" s="286" t="str">
        <f t="shared" si="45"/>
        <v xml:space="preserve"> </v>
      </c>
      <c r="I195" s="266"/>
      <c r="J195" s="270" t="s">
        <v>532</v>
      </c>
      <c r="K195" s="273"/>
      <c r="L195" s="276" t="s">
        <v>386</v>
      </c>
      <c r="M195" s="279"/>
      <c r="N195" s="282"/>
      <c r="O195" s="290" t="str">
        <f t="shared" si="46"/>
        <v xml:space="preserve"> </v>
      </c>
      <c r="P195" s="2098"/>
      <c r="Q195" s="266"/>
      <c r="R195" s="270" t="s">
        <v>532</v>
      </c>
      <c r="S195" s="273"/>
      <c r="T195" s="276" t="s">
        <v>386</v>
      </c>
      <c r="U195" s="279"/>
      <c r="V195" s="282"/>
      <c r="W195" s="286" t="str">
        <f t="shared" si="47"/>
        <v xml:space="preserve"> </v>
      </c>
      <c r="X195" s="253"/>
    </row>
    <row r="196" spans="1:24" ht="17.100000000000001" customHeight="1" x14ac:dyDescent="0.15">
      <c r="A196" s="2096"/>
      <c r="B196" s="2087" t="s">
        <v>573</v>
      </c>
      <c r="C196" s="2088"/>
      <c r="D196" s="2089"/>
      <c r="E196" s="2089"/>
      <c r="F196" s="2089"/>
      <c r="G196" s="283" t="str">
        <f>IF(SUM(G187:G195)=0," ",SUM(G187:G195))</f>
        <v xml:space="preserve"> </v>
      </c>
      <c r="H196" s="287" t="str">
        <f>IF(SUM(H187:H195)=0," ",SUM(H187:H195))</f>
        <v xml:space="preserve"> </v>
      </c>
      <c r="I196" s="2087" t="s">
        <v>573</v>
      </c>
      <c r="J196" s="2088"/>
      <c r="K196" s="2089"/>
      <c r="L196" s="2089"/>
      <c r="M196" s="2089"/>
      <c r="N196" s="283" t="str">
        <f>IF(SUM(N187:N195)=0," ",SUM(N187:N195))</f>
        <v xml:space="preserve"> </v>
      </c>
      <c r="O196" s="291" t="str">
        <f>IF(SUM(O187:O195)=0," ",SUM(O187:O195))</f>
        <v xml:space="preserve"> </v>
      </c>
      <c r="P196" s="2099"/>
      <c r="Q196" s="2087" t="s">
        <v>573</v>
      </c>
      <c r="R196" s="2088"/>
      <c r="S196" s="2089"/>
      <c r="T196" s="2089"/>
      <c r="U196" s="2089"/>
      <c r="V196" s="283" t="str">
        <f>IF(SUM(V187:V195)=0," ",SUM(V187:V195))</f>
        <v xml:space="preserve"> </v>
      </c>
      <c r="W196" s="287" t="str">
        <f>IF(SUM(W187:W195)=0," ",SUM(W187:W195))</f>
        <v xml:space="preserve"> </v>
      </c>
      <c r="X196" s="253"/>
    </row>
    <row r="197" spans="1:24" ht="17.100000000000001" customHeight="1" x14ac:dyDescent="0.15">
      <c r="A197" s="2096"/>
      <c r="B197" s="264"/>
      <c r="C197" s="268" t="s">
        <v>532</v>
      </c>
      <c r="D197" s="271"/>
      <c r="E197" s="274" t="s">
        <v>386</v>
      </c>
      <c r="F197" s="277"/>
      <c r="G197" s="280"/>
      <c r="H197" s="285" t="str">
        <f t="shared" ref="H197:H205" si="48">IF(AND(ISBLANK(B197),ISBLANK(G197))," ",IF(B197*G197=0," ",B197*G197))</f>
        <v xml:space="preserve"> </v>
      </c>
      <c r="I197" s="264"/>
      <c r="J197" s="268" t="s">
        <v>532</v>
      </c>
      <c r="K197" s="271"/>
      <c r="L197" s="274" t="s">
        <v>386</v>
      </c>
      <c r="M197" s="277"/>
      <c r="N197" s="280"/>
      <c r="O197" s="289" t="str">
        <f t="shared" ref="O197:O205" si="49">IF(AND(ISBLANK(I197),ISBLANK(N197))," ",IF(I197*N197=0," ",I197*N197))</f>
        <v xml:space="preserve"> </v>
      </c>
      <c r="P197" s="2097"/>
      <c r="Q197" s="264"/>
      <c r="R197" s="268" t="s">
        <v>532</v>
      </c>
      <c r="S197" s="271"/>
      <c r="T197" s="274" t="s">
        <v>386</v>
      </c>
      <c r="U197" s="277"/>
      <c r="V197" s="280"/>
      <c r="W197" s="285" t="str">
        <f t="shared" ref="W197:W205" si="50">IF(AND(ISBLANK(Q197),ISBLANK(V197))," ",IF(Q197*V197=0," ",Q197*V197))</f>
        <v xml:space="preserve"> </v>
      </c>
      <c r="X197" s="253"/>
    </row>
    <row r="198" spans="1:24" ht="17.100000000000001" customHeight="1" x14ac:dyDescent="0.15">
      <c r="A198" s="2096"/>
      <c r="B198" s="265"/>
      <c r="C198" s="269" t="s">
        <v>532</v>
      </c>
      <c r="D198" s="272"/>
      <c r="E198" s="275" t="s">
        <v>386</v>
      </c>
      <c r="F198" s="278"/>
      <c r="G198" s="281"/>
      <c r="H198" s="286" t="str">
        <f t="shared" si="48"/>
        <v xml:space="preserve"> </v>
      </c>
      <c r="I198" s="265"/>
      <c r="J198" s="269" t="s">
        <v>532</v>
      </c>
      <c r="K198" s="272"/>
      <c r="L198" s="275" t="s">
        <v>386</v>
      </c>
      <c r="M198" s="278"/>
      <c r="N198" s="281"/>
      <c r="O198" s="290" t="str">
        <f t="shared" si="49"/>
        <v xml:space="preserve"> </v>
      </c>
      <c r="P198" s="2098"/>
      <c r="Q198" s="265"/>
      <c r="R198" s="269" t="s">
        <v>532</v>
      </c>
      <c r="S198" s="272"/>
      <c r="T198" s="275" t="s">
        <v>386</v>
      </c>
      <c r="U198" s="278"/>
      <c r="V198" s="281"/>
      <c r="W198" s="286" t="str">
        <f t="shared" si="50"/>
        <v xml:space="preserve"> </v>
      </c>
      <c r="X198" s="253"/>
    </row>
    <row r="199" spans="1:24" ht="17.100000000000001" customHeight="1" x14ac:dyDescent="0.15">
      <c r="A199" s="2096"/>
      <c r="B199" s="265"/>
      <c r="C199" s="269" t="s">
        <v>532</v>
      </c>
      <c r="D199" s="272"/>
      <c r="E199" s="275" t="s">
        <v>386</v>
      </c>
      <c r="F199" s="278"/>
      <c r="G199" s="281"/>
      <c r="H199" s="286" t="str">
        <f t="shared" si="48"/>
        <v xml:space="preserve"> </v>
      </c>
      <c r="I199" s="265"/>
      <c r="J199" s="269" t="s">
        <v>532</v>
      </c>
      <c r="K199" s="272"/>
      <c r="L199" s="275" t="s">
        <v>386</v>
      </c>
      <c r="M199" s="278"/>
      <c r="N199" s="281"/>
      <c r="O199" s="290" t="str">
        <f t="shared" si="49"/>
        <v xml:space="preserve"> </v>
      </c>
      <c r="P199" s="2098"/>
      <c r="Q199" s="265"/>
      <c r="R199" s="269" t="s">
        <v>532</v>
      </c>
      <c r="S199" s="272"/>
      <c r="T199" s="275" t="s">
        <v>386</v>
      </c>
      <c r="U199" s="278"/>
      <c r="V199" s="281"/>
      <c r="W199" s="286" t="str">
        <f t="shared" si="50"/>
        <v xml:space="preserve"> </v>
      </c>
      <c r="X199" s="253"/>
    </row>
    <row r="200" spans="1:24" ht="17.100000000000001" customHeight="1" x14ac:dyDescent="0.15">
      <c r="A200" s="2096"/>
      <c r="B200" s="265"/>
      <c r="C200" s="269" t="s">
        <v>532</v>
      </c>
      <c r="D200" s="272"/>
      <c r="E200" s="275" t="s">
        <v>386</v>
      </c>
      <c r="F200" s="278"/>
      <c r="G200" s="281"/>
      <c r="H200" s="286" t="str">
        <f t="shared" si="48"/>
        <v xml:space="preserve"> </v>
      </c>
      <c r="I200" s="265"/>
      <c r="J200" s="269" t="s">
        <v>532</v>
      </c>
      <c r="K200" s="272"/>
      <c r="L200" s="275" t="s">
        <v>386</v>
      </c>
      <c r="M200" s="278"/>
      <c r="N200" s="281"/>
      <c r="O200" s="290" t="str">
        <f t="shared" si="49"/>
        <v xml:space="preserve"> </v>
      </c>
      <c r="P200" s="2098"/>
      <c r="Q200" s="265"/>
      <c r="R200" s="269" t="s">
        <v>532</v>
      </c>
      <c r="S200" s="272"/>
      <c r="T200" s="275" t="s">
        <v>386</v>
      </c>
      <c r="U200" s="278"/>
      <c r="V200" s="281"/>
      <c r="W200" s="286" t="str">
        <f t="shared" si="50"/>
        <v xml:space="preserve"> </v>
      </c>
      <c r="X200" s="253"/>
    </row>
    <row r="201" spans="1:24" ht="17.100000000000001" customHeight="1" x14ac:dyDescent="0.15">
      <c r="A201" s="2096"/>
      <c r="B201" s="265"/>
      <c r="C201" s="269" t="s">
        <v>532</v>
      </c>
      <c r="D201" s="272"/>
      <c r="E201" s="275" t="s">
        <v>386</v>
      </c>
      <c r="F201" s="278"/>
      <c r="G201" s="281"/>
      <c r="H201" s="286" t="str">
        <f t="shared" si="48"/>
        <v xml:space="preserve"> </v>
      </c>
      <c r="I201" s="265"/>
      <c r="J201" s="269" t="s">
        <v>532</v>
      </c>
      <c r="K201" s="272"/>
      <c r="L201" s="275" t="s">
        <v>386</v>
      </c>
      <c r="M201" s="278"/>
      <c r="N201" s="281"/>
      <c r="O201" s="290" t="str">
        <f t="shared" si="49"/>
        <v xml:space="preserve"> </v>
      </c>
      <c r="P201" s="2098"/>
      <c r="Q201" s="265"/>
      <c r="R201" s="269" t="s">
        <v>532</v>
      </c>
      <c r="S201" s="272"/>
      <c r="T201" s="275" t="s">
        <v>386</v>
      </c>
      <c r="U201" s="278"/>
      <c r="V201" s="281"/>
      <c r="W201" s="286" t="str">
        <f t="shared" si="50"/>
        <v xml:space="preserve"> </v>
      </c>
      <c r="X201" s="253"/>
    </row>
    <row r="202" spans="1:24" ht="17.100000000000001" customHeight="1" x14ac:dyDescent="0.15">
      <c r="A202" s="2096"/>
      <c r="B202" s="265"/>
      <c r="C202" s="269" t="s">
        <v>532</v>
      </c>
      <c r="D202" s="272"/>
      <c r="E202" s="275" t="s">
        <v>386</v>
      </c>
      <c r="F202" s="278"/>
      <c r="G202" s="281"/>
      <c r="H202" s="286" t="str">
        <f t="shared" si="48"/>
        <v xml:space="preserve"> </v>
      </c>
      <c r="I202" s="265"/>
      <c r="J202" s="269" t="s">
        <v>532</v>
      </c>
      <c r="K202" s="272"/>
      <c r="L202" s="275" t="s">
        <v>386</v>
      </c>
      <c r="M202" s="278"/>
      <c r="N202" s="281"/>
      <c r="O202" s="290" t="str">
        <f t="shared" si="49"/>
        <v xml:space="preserve"> </v>
      </c>
      <c r="P202" s="2098"/>
      <c r="Q202" s="265"/>
      <c r="R202" s="269" t="s">
        <v>532</v>
      </c>
      <c r="S202" s="272"/>
      <c r="T202" s="275" t="s">
        <v>386</v>
      </c>
      <c r="U202" s="278"/>
      <c r="V202" s="281"/>
      <c r="W202" s="286" t="str">
        <f t="shared" si="50"/>
        <v xml:space="preserve"> </v>
      </c>
      <c r="X202" s="253"/>
    </row>
    <row r="203" spans="1:24" ht="17.100000000000001" customHeight="1" x14ac:dyDescent="0.15">
      <c r="A203" s="2096"/>
      <c r="B203" s="265"/>
      <c r="C203" s="269" t="s">
        <v>532</v>
      </c>
      <c r="D203" s="272"/>
      <c r="E203" s="275" t="s">
        <v>386</v>
      </c>
      <c r="F203" s="278"/>
      <c r="G203" s="281"/>
      <c r="H203" s="286" t="str">
        <f t="shared" si="48"/>
        <v xml:space="preserve"> </v>
      </c>
      <c r="I203" s="265"/>
      <c r="J203" s="269" t="s">
        <v>532</v>
      </c>
      <c r="K203" s="272"/>
      <c r="L203" s="275" t="s">
        <v>386</v>
      </c>
      <c r="M203" s="278"/>
      <c r="N203" s="281"/>
      <c r="O203" s="290" t="str">
        <f t="shared" si="49"/>
        <v xml:space="preserve"> </v>
      </c>
      <c r="P203" s="2098"/>
      <c r="Q203" s="265"/>
      <c r="R203" s="269" t="s">
        <v>532</v>
      </c>
      <c r="S203" s="272"/>
      <c r="T203" s="275" t="s">
        <v>386</v>
      </c>
      <c r="U203" s="278"/>
      <c r="V203" s="281"/>
      <c r="W203" s="286" t="str">
        <f t="shared" si="50"/>
        <v xml:space="preserve"> </v>
      </c>
      <c r="X203" s="253"/>
    </row>
    <row r="204" spans="1:24" ht="17.100000000000001" customHeight="1" x14ac:dyDescent="0.15">
      <c r="A204" s="2096"/>
      <c r="B204" s="265"/>
      <c r="C204" s="269" t="s">
        <v>532</v>
      </c>
      <c r="D204" s="272"/>
      <c r="E204" s="275" t="s">
        <v>386</v>
      </c>
      <c r="F204" s="278"/>
      <c r="G204" s="281"/>
      <c r="H204" s="286" t="str">
        <f t="shared" si="48"/>
        <v xml:space="preserve"> </v>
      </c>
      <c r="I204" s="265"/>
      <c r="J204" s="269" t="s">
        <v>532</v>
      </c>
      <c r="K204" s="272"/>
      <c r="L204" s="275" t="s">
        <v>386</v>
      </c>
      <c r="M204" s="278"/>
      <c r="N204" s="281"/>
      <c r="O204" s="290" t="str">
        <f t="shared" si="49"/>
        <v xml:space="preserve"> </v>
      </c>
      <c r="P204" s="2098"/>
      <c r="Q204" s="265"/>
      <c r="R204" s="269" t="s">
        <v>532</v>
      </c>
      <c r="S204" s="272"/>
      <c r="T204" s="275" t="s">
        <v>386</v>
      </c>
      <c r="U204" s="278"/>
      <c r="V204" s="281"/>
      <c r="W204" s="286" t="str">
        <f t="shared" si="50"/>
        <v xml:space="preserve"> </v>
      </c>
      <c r="X204" s="253"/>
    </row>
    <row r="205" spans="1:24" ht="17.100000000000001" customHeight="1" x14ac:dyDescent="0.15">
      <c r="A205" s="2096"/>
      <c r="B205" s="266"/>
      <c r="C205" s="270" t="s">
        <v>532</v>
      </c>
      <c r="D205" s="273"/>
      <c r="E205" s="276" t="s">
        <v>386</v>
      </c>
      <c r="F205" s="279"/>
      <c r="G205" s="282"/>
      <c r="H205" s="286" t="str">
        <f t="shared" si="48"/>
        <v xml:space="preserve"> </v>
      </c>
      <c r="I205" s="266"/>
      <c r="J205" s="270" t="s">
        <v>532</v>
      </c>
      <c r="K205" s="273"/>
      <c r="L205" s="276" t="s">
        <v>386</v>
      </c>
      <c r="M205" s="279"/>
      <c r="N205" s="282"/>
      <c r="O205" s="290" t="str">
        <f t="shared" si="49"/>
        <v xml:space="preserve"> </v>
      </c>
      <c r="P205" s="2098"/>
      <c r="Q205" s="266"/>
      <c r="R205" s="270" t="s">
        <v>532</v>
      </c>
      <c r="S205" s="273"/>
      <c r="T205" s="276" t="s">
        <v>386</v>
      </c>
      <c r="U205" s="279"/>
      <c r="V205" s="282"/>
      <c r="W205" s="286" t="str">
        <f t="shared" si="50"/>
        <v xml:space="preserve"> </v>
      </c>
      <c r="X205" s="253"/>
    </row>
    <row r="206" spans="1:24" ht="17.100000000000001" customHeight="1" x14ac:dyDescent="0.15">
      <c r="A206" s="2096"/>
      <c r="B206" s="2087" t="s">
        <v>573</v>
      </c>
      <c r="C206" s="2088"/>
      <c r="D206" s="2089"/>
      <c r="E206" s="2089"/>
      <c r="F206" s="2089"/>
      <c r="G206" s="283" t="str">
        <f>IF(SUM(G197:G205)=0," ",SUM(G197:G205))</f>
        <v xml:space="preserve"> </v>
      </c>
      <c r="H206" s="287" t="str">
        <f>IF(SUM(H197:H205)=0," ",SUM(H197:H205))</f>
        <v xml:space="preserve"> </v>
      </c>
      <c r="I206" s="2087" t="s">
        <v>573</v>
      </c>
      <c r="J206" s="2088"/>
      <c r="K206" s="2089"/>
      <c r="L206" s="2089"/>
      <c r="M206" s="2089"/>
      <c r="N206" s="283" t="str">
        <f>IF(SUM(N197:N205)=0," ",SUM(N197:N205))</f>
        <v xml:space="preserve"> </v>
      </c>
      <c r="O206" s="291" t="str">
        <f>IF(SUM(O197:O205)=0," ",SUM(O197:O205))</f>
        <v xml:space="preserve"> </v>
      </c>
      <c r="P206" s="2099"/>
      <c r="Q206" s="2087" t="s">
        <v>573</v>
      </c>
      <c r="R206" s="2088"/>
      <c r="S206" s="2089"/>
      <c r="T206" s="2089"/>
      <c r="U206" s="2089"/>
      <c r="V206" s="283" t="str">
        <f>IF(SUM(V197:V205)=0," ",SUM(V197:V205))</f>
        <v xml:space="preserve"> </v>
      </c>
      <c r="W206" s="287" t="str">
        <f>IF(SUM(W197:W205)=0," ",SUM(W197:W205))</f>
        <v xml:space="preserve"> </v>
      </c>
      <c r="X206" s="253"/>
    </row>
    <row r="207" spans="1:24" ht="17.100000000000001" customHeight="1" x14ac:dyDescent="0.15">
      <c r="A207" s="2096"/>
      <c r="B207" s="264"/>
      <c r="C207" s="268" t="s">
        <v>532</v>
      </c>
      <c r="D207" s="271"/>
      <c r="E207" s="274" t="s">
        <v>386</v>
      </c>
      <c r="F207" s="277"/>
      <c r="G207" s="280"/>
      <c r="H207" s="285" t="str">
        <f t="shared" ref="H207:H215" si="51">IF(AND(ISBLANK(B207),ISBLANK(G207))," ",IF(B207*G207=0," ",B207*G207))</f>
        <v xml:space="preserve"> </v>
      </c>
      <c r="I207" s="264"/>
      <c r="J207" s="268" t="s">
        <v>532</v>
      </c>
      <c r="K207" s="271"/>
      <c r="L207" s="274" t="s">
        <v>386</v>
      </c>
      <c r="M207" s="277"/>
      <c r="N207" s="280"/>
      <c r="O207" s="289" t="str">
        <f t="shared" ref="O207:O215" si="52">IF(AND(ISBLANK(I207),ISBLANK(N207))," ",IF(I207*N207=0," ",I207*N207))</f>
        <v xml:space="preserve"> </v>
      </c>
      <c r="P207" s="2097"/>
      <c r="Q207" s="264"/>
      <c r="R207" s="268" t="s">
        <v>532</v>
      </c>
      <c r="S207" s="271"/>
      <c r="T207" s="274" t="s">
        <v>386</v>
      </c>
      <c r="U207" s="277"/>
      <c r="V207" s="280"/>
      <c r="W207" s="285" t="str">
        <f t="shared" ref="W207:W215" si="53">IF(AND(ISBLANK(Q207),ISBLANK(V207))," ",IF(Q207*V207=0," ",Q207*V207))</f>
        <v xml:space="preserve"> </v>
      </c>
      <c r="X207" s="253"/>
    </row>
    <row r="208" spans="1:24" ht="17.100000000000001" customHeight="1" x14ac:dyDescent="0.15">
      <c r="A208" s="2096"/>
      <c r="B208" s="265"/>
      <c r="C208" s="269" t="s">
        <v>532</v>
      </c>
      <c r="D208" s="272"/>
      <c r="E208" s="275" t="s">
        <v>386</v>
      </c>
      <c r="F208" s="278"/>
      <c r="G208" s="281"/>
      <c r="H208" s="286" t="str">
        <f t="shared" si="51"/>
        <v xml:space="preserve"> </v>
      </c>
      <c r="I208" s="265"/>
      <c r="J208" s="269" t="s">
        <v>532</v>
      </c>
      <c r="K208" s="272"/>
      <c r="L208" s="275" t="s">
        <v>386</v>
      </c>
      <c r="M208" s="278"/>
      <c r="N208" s="281"/>
      <c r="O208" s="290" t="str">
        <f t="shared" si="52"/>
        <v xml:space="preserve"> </v>
      </c>
      <c r="P208" s="2098"/>
      <c r="Q208" s="265"/>
      <c r="R208" s="269" t="s">
        <v>532</v>
      </c>
      <c r="S208" s="272"/>
      <c r="T208" s="275" t="s">
        <v>386</v>
      </c>
      <c r="U208" s="278"/>
      <c r="V208" s="281"/>
      <c r="W208" s="286" t="str">
        <f t="shared" si="53"/>
        <v xml:space="preserve"> </v>
      </c>
      <c r="X208" s="253"/>
    </row>
    <row r="209" spans="1:24" ht="17.100000000000001" customHeight="1" x14ac:dyDescent="0.15">
      <c r="A209" s="2096"/>
      <c r="B209" s="265"/>
      <c r="C209" s="269" t="s">
        <v>532</v>
      </c>
      <c r="D209" s="272"/>
      <c r="E209" s="275" t="s">
        <v>386</v>
      </c>
      <c r="F209" s="278"/>
      <c r="G209" s="281"/>
      <c r="H209" s="286" t="str">
        <f t="shared" si="51"/>
        <v xml:space="preserve"> </v>
      </c>
      <c r="I209" s="265"/>
      <c r="J209" s="269" t="s">
        <v>532</v>
      </c>
      <c r="K209" s="272"/>
      <c r="L209" s="275" t="s">
        <v>386</v>
      </c>
      <c r="M209" s="278"/>
      <c r="N209" s="281"/>
      <c r="O209" s="290" t="str">
        <f t="shared" si="52"/>
        <v xml:space="preserve"> </v>
      </c>
      <c r="P209" s="2098"/>
      <c r="Q209" s="265"/>
      <c r="R209" s="269" t="s">
        <v>532</v>
      </c>
      <c r="S209" s="272"/>
      <c r="T209" s="275" t="s">
        <v>386</v>
      </c>
      <c r="U209" s="278"/>
      <c r="V209" s="281"/>
      <c r="W209" s="286" t="str">
        <f t="shared" si="53"/>
        <v xml:space="preserve"> </v>
      </c>
      <c r="X209" s="253"/>
    </row>
    <row r="210" spans="1:24" ht="17.100000000000001" customHeight="1" x14ac:dyDescent="0.15">
      <c r="A210" s="2096"/>
      <c r="B210" s="265"/>
      <c r="C210" s="269" t="s">
        <v>532</v>
      </c>
      <c r="D210" s="272"/>
      <c r="E210" s="275" t="s">
        <v>386</v>
      </c>
      <c r="F210" s="278"/>
      <c r="G210" s="281"/>
      <c r="H210" s="286" t="str">
        <f t="shared" si="51"/>
        <v xml:space="preserve"> </v>
      </c>
      <c r="I210" s="265"/>
      <c r="J210" s="269" t="s">
        <v>532</v>
      </c>
      <c r="K210" s="272"/>
      <c r="L210" s="275" t="s">
        <v>386</v>
      </c>
      <c r="M210" s="278"/>
      <c r="N210" s="281"/>
      <c r="O210" s="290" t="str">
        <f t="shared" si="52"/>
        <v xml:space="preserve"> </v>
      </c>
      <c r="P210" s="2098"/>
      <c r="Q210" s="265"/>
      <c r="R210" s="269" t="s">
        <v>532</v>
      </c>
      <c r="S210" s="272"/>
      <c r="T210" s="275" t="s">
        <v>386</v>
      </c>
      <c r="U210" s="278"/>
      <c r="V210" s="281"/>
      <c r="W210" s="286" t="str">
        <f t="shared" si="53"/>
        <v xml:space="preserve"> </v>
      </c>
      <c r="X210" s="253"/>
    </row>
    <row r="211" spans="1:24" ht="17.100000000000001" customHeight="1" x14ac:dyDescent="0.15">
      <c r="A211" s="2096"/>
      <c r="B211" s="265"/>
      <c r="C211" s="269" t="s">
        <v>532</v>
      </c>
      <c r="D211" s="272"/>
      <c r="E211" s="275" t="s">
        <v>386</v>
      </c>
      <c r="F211" s="278"/>
      <c r="G211" s="281"/>
      <c r="H211" s="286" t="str">
        <f t="shared" si="51"/>
        <v xml:space="preserve"> </v>
      </c>
      <c r="I211" s="265"/>
      <c r="J211" s="269" t="s">
        <v>532</v>
      </c>
      <c r="K211" s="272"/>
      <c r="L211" s="275" t="s">
        <v>386</v>
      </c>
      <c r="M211" s="278"/>
      <c r="N211" s="281"/>
      <c r="O211" s="290" t="str">
        <f t="shared" si="52"/>
        <v xml:space="preserve"> </v>
      </c>
      <c r="P211" s="2098"/>
      <c r="Q211" s="265"/>
      <c r="R211" s="269" t="s">
        <v>532</v>
      </c>
      <c r="S211" s="272"/>
      <c r="T211" s="275" t="s">
        <v>386</v>
      </c>
      <c r="U211" s="278"/>
      <c r="V211" s="281"/>
      <c r="W211" s="286" t="str">
        <f t="shared" si="53"/>
        <v xml:space="preserve"> </v>
      </c>
      <c r="X211" s="253"/>
    </row>
    <row r="212" spans="1:24" ht="17.100000000000001" customHeight="1" x14ac:dyDescent="0.15">
      <c r="A212" s="2096"/>
      <c r="B212" s="265"/>
      <c r="C212" s="269" t="s">
        <v>532</v>
      </c>
      <c r="D212" s="272"/>
      <c r="E212" s="275" t="s">
        <v>386</v>
      </c>
      <c r="F212" s="278"/>
      <c r="G212" s="281"/>
      <c r="H212" s="286" t="str">
        <f t="shared" si="51"/>
        <v xml:space="preserve"> </v>
      </c>
      <c r="I212" s="265"/>
      <c r="J212" s="269" t="s">
        <v>532</v>
      </c>
      <c r="K212" s="272"/>
      <c r="L212" s="275" t="s">
        <v>386</v>
      </c>
      <c r="M212" s="278"/>
      <c r="N212" s="281"/>
      <c r="O212" s="290" t="str">
        <f t="shared" si="52"/>
        <v xml:space="preserve"> </v>
      </c>
      <c r="P212" s="2098"/>
      <c r="Q212" s="265"/>
      <c r="R212" s="269" t="s">
        <v>532</v>
      </c>
      <c r="S212" s="272"/>
      <c r="T212" s="275" t="s">
        <v>386</v>
      </c>
      <c r="U212" s="278"/>
      <c r="V212" s="281"/>
      <c r="W212" s="286" t="str">
        <f t="shared" si="53"/>
        <v xml:space="preserve"> </v>
      </c>
      <c r="X212" s="253"/>
    </row>
    <row r="213" spans="1:24" ht="17.100000000000001" customHeight="1" x14ac:dyDescent="0.15">
      <c r="A213" s="2096"/>
      <c r="B213" s="265"/>
      <c r="C213" s="269" t="s">
        <v>532</v>
      </c>
      <c r="D213" s="272"/>
      <c r="E213" s="275" t="s">
        <v>386</v>
      </c>
      <c r="F213" s="278"/>
      <c r="G213" s="281"/>
      <c r="H213" s="286" t="str">
        <f t="shared" si="51"/>
        <v xml:space="preserve"> </v>
      </c>
      <c r="I213" s="265"/>
      <c r="J213" s="269" t="s">
        <v>532</v>
      </c>
      <c r="K213" s="272"/>
      <c r="L213" s="275" t="s">
        <v>386</v>
      </c>
      <c r="M213" s="278"/>
      <c r="N213" s="281"/>
      <c r="O213" s="290" t="str">
        <f t="shared" si="52"/>
        <v xml:space="preserve"> </v>
      </c>
      <c r="P213" s="2098"/>
      <c r="Q213" s="265"/>
      <c r="R213" s="269" t="s">
        <v>532</v>
      </c>
      <c r="S213" s="272"/>
      <c r="T213" s="275" t="s">
        <v>386</v>
      </c>
      <c r="U213" s="278"/>
      <c r="V213" s="281"/>
      <c r="W213" s="286" t="str">
        <f t="shared" si="53"/>
        <v xml:space="preserve"> </v>
      </c>
      <c r="X213" s="253"/>
    </row>
    <row r="214" spans="1:24" ht="17.100000000000001" customHeight="1" x14ac:dyDescent="0.15">
      <c r="A214" s="2096"/>
      <c r="B214" s="265"/>
      <c r="C214" s="269" t="s">
        <v>532</v>
      </c>
      <c r="D214" s="272"/>
      <c r="E214" s="275" t="s">
        <v>386</v>
      </c>
      <c r="F214" s="278"/>
      <c r="G214" s="281"/>
      <c r="H214" s="286" t="str">
        <f t="shared" si="51"/>
        <v xml:space="preserve"> </v>
      </c>
      <c r="I214" s="265"/>
      <c r="J214" s="269" t="s">
        <v>532</v>
      </c>
      <c r="K214" s="272"/>
      <c r="L214" s="275" t="s">
        <v>386</v>
      </c>
      <c r="M214" s="278"/>
      <c r="N214" s="281"/>
      <c r="O214" s="290" t="str">
        <f t="shared" si="52"/>
        <v xml:space="preserve"> </v>
      </c>
      <c r="P214" s="2098"/>
      <c r="Q214" s="265"/>
      <c r="R214" s="269" t="s">
        <v>532</v>
      </c>
      <c r="S214" s="272"/>
      <c r="T214" s="275" t="s">
        <v>386</v>
      </c>
      <c r="U214" s="278"/>
      <c r="V214" s="281"/>
      <c r="W214" s="286" t="str">
        <f t="shared" si="53"/>
        <v xml:space="preserve"> </v>
      </c>
      <c r="X214" s="253"/>
    </row>
    <row r="215" spans="1:24" ht="17.100000000000001" customHeight="1" x14ac:dyDescent="0.15">
      <c r="A215" s="2096"/>
      <c r="B215" s="266"/>
      <c r="C215" s="270" t="s">
        <v>532</v>
      </c>
      <c r="D215" s="273"/>
      <c r="E215" s="276" t="s">
        <v>386</v>
      </c>
      <c r="F215" s="279"/>
      <c r="G215" s="282"/>
      <c r="H215" s="286" t="str">
        <f t="shared" si="51"/>
        <v xml:space="preserve"> </v>
      </c>
      <c r="I215" s="266"/>
      <c r="J215" s="270" t="s">
        <v>532</v>
      </c>
      <c r="K215" s="273"/>
      <c r="L215" s="276" t="s">
        <v>386</v>
      </c>
      <c r="M215" s="279"/>
      <c r="N215" s="282"/>
      <c r="O215" s="290" t="str">
        <f t="shared" si="52"/>
        <v xml:space="preserve"> </v>
      </c>
      <c r="P215" s="2098"/>
      <c r="Q215" s="266"/>
      <c r="R215" s="270" t="s">
        <v>532</v>
      </c>
      <c r="S215" s="273"/>
      <c r="T215" s="276" t="s">
        <v>386</v>
      </c>
      <c r="U215" s="279"/>
      <c r="V215" s="282"/>
      <c r="W215" s="286" t="str">
        <f t="shared" si="53"/>
        <v xml:space="preserve"> </v>
      </c>
      <c r="X215" s="253"/>
    </row>
    <row r="216" spans="1:24" ht="17.100000000000001" customHeight="1" x14ac:dyDescent="0.15">
      <c r="A216" s="2096"/>
      <c r="B216" s="2087" t="s">
        <v>573</v>
      </c>
      <c r="C216" s="2088"/>
      <c r="D216" s="2089"/>
      <c r="E216" s="2089"/>
      <c r="F216" s="2089"/>
      <c r="G216" s="283" t="str">
        <f>IF(SUM(G207:G215)=0," ",SUM(G207:G215))</f>
        <v xml:space="preserve"> </v>
      </c>
      <c r="H216" s="287" t="str">
        <f>IF(SUM(H207:H215)=0," ",SUM(H207:H215))</f>
        <v xml:space="preserve"> </v>
      </c>
      <c r="I216" s="2087" t="s">
        <v>573</v>
      </c>
      <c r="J216" s="2088"/>
      <c r="K216" s="2089"/>
      <c r="L216" s="2089"/>
      <c r="M216" s="2089"/>
      <c r="N216" s="283" t="str">
        <f>IF(SUM(N207:N215)=0," ",SUM(N207:N215))</f>
        <v xml:space="preserve"> </v>
      </c>
      <c r="O216" s="291" t="str">
        <f>IF(SUM(O207:O215)=0," ",SUM(O207:O215))</f>
        <v xml:space="preserve"> </v>
      </c>
      <c r="P216" s="2099"/>
      <c r="Q216" s="2087" t="s">
        <v>573</v>
      </c>
      <c r="R216" s="2088"/>
      <c r="S216" s="2089"/>
      <c r="T216" s="2089"/>
      <c r="U216" s="2089"/>
      <c r="V216" s="283" t="str">
        <f>IF(SUM(V207:V215)=0," ",SUM(V207:V215))</f>
        <v xml:space="preserve"> </v>
      </c>
      <c r="W216" s="287" t="str">
        <f>IF(SUM(W207:W215)=0," ",SUM(W207:W215))</f>
        <v xml:space="preserve"> </v>
      </c>
      <c r="X216" s="253"/>
    </row>
    <row r="217" spans="1:24" ht="12" customHeight="1" x14ac:dyDescent="0.15">
      <c r="A217" s="253"/>
      <c r="B217" s="253"/>
      <c r="C217" s="253"/>
      <c r="D217" s="253"/>
      <c r="E217" s="253"/>
      <c r="F217" s="253"/>
      <c r="G217" s="253"/>
      <c r="H217" s="2095" t="s">
        <v>29</v>
      </c>
      <c r="I217" s="2095"/>
      <c r="J217" s="2095"/>
      <c r="K217" s="2095"/>
      <c r="L217" s="2095"/>
      <c r="M217" s="2095"/>
      <c r="N217" s="2095"/>
      <c r="O217" s="2095"/>
      <c r="P217" s="2095"/>
      <c r="Q217" s="2095"/>
      <c r="R217" s="253"/>
      <c r="S217" s="253"/>
      <c r="T217" s="253"/>
      <c r="U217" s="253"/>
      <c r="V217" s="253"/>
      <c r="W217" s="253"/>
      <c r="X217" s="253"/>
    </row>
    <row r="218" spans="1:24" ht="12" customHeight="1" x14ac:dyDescent="0.15">
      <c r="A218" s="253"/>
      <c r="B218" s="253"/>
      <c r="C218" s="253"/>
      <c r="D218" s="253"/>
      <c r="E218" s="253"/>
      <c r="F218" s="253"/>
      <c r="G218" s="253"/>
      <c r="H218" s="2095"/>
      <c r="I218" s="2095"/>
      <c r="J218" s="2095"/>
      <c r="K218" s="2095"/>
      <c r="L218" s="2095"/>
      <c r="M218" s="2095"/>
      <c r="N218" s="2095"/>
      <c r="O218" s="2095"/>
      <c r="P218" s="2095"/>
      <c r="Q218" s="2095"/>
      <c r="R218" s="253"/>
      <c r="S218" s="253"/>
      <c r="T218" s="253"/>
      <c r="U218" s="253"/>
      <c r="V218" s="253"/>
      <c r="W218" s="253"/>
      <c r="X218" s="253"/>
    </row>
    <row r="219" spans="1:24" ht="17.100000000000001" customHeight="1" x14ac:dyDescent="0.15">
      <c r="A219" s="1704" t="s">
        <v>564</v>
      </c>
      <c r="B219" s="1704"/>
      <c r="C219" s="1704"/>
      <c r="D219" s="2092">
        <f>IF(ISBLANK(D3)," ",D3)</f>
        <v>0</v>
      </c>
      <c r="E219" s="2092"/>
      <c r="F219" s="2092"/>
      <c r="G219" s="2092"/>
      <c r="H219" s="2092"/>
      <c r="I219" s="253"/>
      <c r="J219" s="253"/>
      <c r="K219" s="253"/>
      <c r="L219" s="253"/>
      <c r="M219" s="253"/>
      <c r="N219" s="253"/>
      <c r="O219" s="253"/>
      <c r="P219" s="253"/>
      <c r="Q219" s="253"/>
      <c r="R219" s="253"/>
      <c r="S219" s="253"/>
      <c r="T219" s="253"/>
      <c r="U219" s="253"/>
      <c r="V219" s="253"/>
      <c r="W219" s="253"/>
      <c r="X219" s="253"/>
    </row>
    <row r="220" spans="1:24" ht="12" customHeight="1" x14ac:dyDescent="0.15">
      <c r="A220" s="261" t="s">
        <v>565</v>
      </c>
      <c r="B220" s="2079" t="s">
        <v>566</v>
      </c>
      <c r="C220" s="2080"/>
      <c r="D220" s="2080"/>
      <c r="E220" s="2080"/>
      <c r="F220" s="2080"/>
      <c r="G220" s="2080"/>
      <c r="H220" s="2081"/>
      <c r="I220" s="2082" t="s">
        <v>567</v>
      </c>
      <c r="J220" s="2082"/>
      <c r="K220" s="2082"/>
      <c r="L220" s="2082"/>
      <c r="M220" s="2082"/>
      <c r="N220" s="2082"/>
      <c r="O220" s="2082"/>
      <c r="P220" s="2082"/>
      <c r="Q220" s="2082" t="s">
        <v>568</v>
      </c>
      <c r="R220" s="2082"/>
      <c r="S220" s="2082"/>
      <c r="T220" s="2082"/>
      <c r="U220" s="2082"/>
      <c r="V220" s="2082"/>
      <c r="W220" s="2082"/>
      <c r="X220" s="253"/>
    </row>
    <row r="221" spans="1:24" ht="12" customHeight="1" x14ac:dyDescent="0.15">
      <c r="A221" s="262"/>
      <c r="B221" s="2083" t="s">
        <v>241</v>
      </c>
      <c r="C221" s="2084"/>
      <c r="D221" s="2084"/>
      <c r="E221" s="2084"/>
      <c r="F221" s="2084"/>
      <c r="G221" s="2084" t="s">
        <v>80</v>
      </c>
      <c r="H221" s="2085"/>
      <c r="I221" s="2083" t="s">
        <v>241</v>
      </c>
      <c r="J221" s="2084"/>
      <c r="K221" s="2084"/>
      <c r="L221" s="2084"/>
      <c r="M221" s="2084"/>
      <c r="N221" s="2084" t="s">
        <v>80</v>
      </c>
      <c r="O221" s="2086"/>
      <c r="P221" s="2093" t="s">
        <v>326</v>
      </c>
      <c r="Q221" s="2083" t="s">
        <v>241</v>
      </c>
      <c r="R221" s="2084"/>
      <c r="S221" s="2084"/>
      <c r="T221" s="2084"/>
      <c r="U221" s="2084"/>
      <c r="V221" s="2084" t="s">
        <v>80</v>
      </c>
      <c r="W221" s="2085"/>
      <c r="X221" s="253"/>
    </row>
    <row r="222" spans="1:24" ht="12" customHeight="1" x14ac:dyDescent="0.15">
      <c r="A222" s="263" t="s">
        <v>48</v>
      </c>
      <c r="B222" s="2090" t="s">
        <v>569</v>
      </c>
      <c r="C222" s="2091"/>
      <c r="D222" s="2091" t="s">
        <v>570</v>
      </c>
      <c r="E222" s="2091"/>
      <c r="F222" s="2091"/>
      <c r="G222" s="267" t="s">
        <v>571</v>
      </c>
      <c r="H222" s="284" t="s">
        <v>572</v>
      </c>
      <c r="I222" s="2090" t="s">
        <v>569</v>
      </c>
      <c r="J222" s="2091"/>
      <c r="K222" s="2091" t="s">
        <v>570</v>
      </c>
      <c r="L222" s="2091"/>
      <c r="M222" s="2091"/>
      <c r="N222" s="267" t="s">
        <v>571</v>
      </c>
      <c r="O222" s="288" t="s">
        <v>572</v>
      </c>
      <c r="P222" s="2094"/>
      <c r="Q222" s="2090" t="s">
        <v>569</v>
      </c>
      <c r="R222" s="2091"/>
      <c r="S222" s="2091" t="s">
        <v>570</v>
      </c>
      <c r="T222" s="2091"/>
      <c r="U222" s="2091"/>
      <c r="V222" s="267" t="s">
        <v>571</v>
      </c>
      <c r="W222" s="284" t="s">
        <v>572</v>
      </c>
      <c r="X222" s="253"/>
    </row>
    <row r="223" spans="1:24" ht="17.100000000000001" customHeight="1" x14ac:dyDescent="0.15">
      <c r="A223" s="2096"/>
      <c r="B223" s="264"/>
      <c r="C223" s="268" t="s">
        <v>532</v>
      </c>
      <c r="D223" s="271"/>
      <c r="E223" s="274" t="s">
        <v>386</v>
      </c>
      <c r="F223" s="277"/>
      <c r="G223" s="280"/>
      <c r="H223" s="285" t="str">
        <f t="shared" ref="H223:H231" si="54">IF(AND(ISBLANK(B223),ISBLANK(G223))," ",IF(B223*G223=0," ",B223*G223))</f>
        <v xml:space="preserve"> </v>
      </c>
      <c r="I223" s="264"/>
      <c r="J223" s="268" t="s">
        <v>532</v>
      </c>
      <c r="K223" s="271"/>
      <c r="L223" s="274" t="s">
        <v>386</v>
      </c>
      <c r="M223" s="277"/>
      <c r="N223" s="280"/>
      <c r="O223" s="289" t="str">
        <f t="shared" ref="O223:O231" si="55">IF(AND(ISBLANK(I223),ISBLANK(N223))," ",IF(I223*N223=0," ",I223*N223))</f>
        <v xml:space="preserve"> </v>
      </c>
      <c r="P223" s="2097"/>
      <c r="Q223" s="264"/>
      <c r="R223" s="268" t="s">
        <v>532</v>
      </c>
      <c r="S223" s="271"/>
      <c r="T223" s="274" t="s">
        <v>386</v>
      </c>
      <c r="U223" s="277"/>
      <c r="V223" s="280"/>
      <c r="W223" s="285" t="str">
        <f t="shared" ref="W223:W231" si="56">IF(AND(ISBLANK(Q223),ISBLANK(V223))," ",IF(Q223*V223=0," ",Q223*V223))</f>
        <v xml:space="preserve"> </v>
      </c>
      <c r="X223" s="253"/>
    </row>
    <row r="224" spans="1:24" ht="17.100000000000001" customHeight="1" x14ac:dyDescent="0.15">
      <c r="A224" s="2096"/>
      <c r="B224" s="265"/>
      <c r="C224" s="269" t="s">
        <v>532</v>
      </c>
      <c r="D224" s="272"/>
      <c r="E224" s="275" t="s">
        <v>386</v>
      </c>
      <c r="F224" s="278"/>
      <c r="G224" s="281"/>
      <c r="H224" s="286" t="str">
        <f t="shared" si="54"/>
        <v xml:space="preserve"> </v>
      </c>
      <c r="I224" s="265"/>
      <c r="J224" s="269" t="s">
        <v>532</v>
      </c>
      <c r="K224" s="272"/>
      <c r="L224" s="275" t="s">
        <v>386</v>
      </c>
      <c r="M224" s="278"/>
      <c r="N224" s="281"/>
      <c r="O224" s="290" t="str">
        <f t="shared" si="55"/>
        <v xml:space="preserve"> </v>
      </c>
      <c r="P224" s="2098"/>
      <c r="Q224" s="265"/>
      <c r="R224" s="269" t="s">
        <v>532</v>
      </c>
      <c r="S224" s="272"/>
      <c r="T224" s="275" t="s">
        <v>386</v>
      </c>
      <c r="U224" s="278"/>
      <c r="V224" s="281"/>
      <c r="W224" s="286" t="str">
        <f t="shared" si="56"/>
        <v xml:space="preserve"> </v>
      </c>
      <c r="X224" s="253"/>
    </row>
    <row r="225" spans="1:24" ht="17.100000000000001" customHeight="1" x14ac:dyDescent="0.15">
      <c r="A225" s="2096"/>
      <c r="B225" s="265"/>
      <c r="C225" s="269" t="s">
        <v>532</v>
      </c>
      <c r="D225" s="272"/>
      <c r="E225" s="275" t="s">
        <v>386</v>
      </c>
      <c r="F225" s="278"/>
      <c r="G225" s="281"/>
      <c r="H225" s="286" t="str">
        <f t="shared" si="54"/>
        <v xml:space="preserve"> </v>
      </c>
      <c r="I225" s="265"/>
      <c r="J225" s="269" t="s">
        <v>532</v>
      </c>
      <c r="K225" s="272"/>
      <c r="L225" s="275" t="s">
        <v>386</v>
      </c>
      <c r="M225" s="278"/>
      <c r="N225" s="281"/>
      <c r="O225" s="290" t="str">
        <f t="shared" si="55"/>
        <v xml:space="preserve"> </v>
      </c>
      <c r="P225" s="2098"/>
      <c r="Q225" s="265"/>
      <c r="R225" s="269" t="s">
        <v>532</v>
      </c>
      <c r="S225" s="272"/>
      <c r="T225" s="275" t="s">
        <v>386</v>
      </c>
      <c r="U225" s="278"/>
      <c r="V225" s="281"/>
      <c r="W225" s="286" t="str">
        <f t="shared" si="56"/>
        <v xml:space="preserve"> </v>
      </c>
      <c r="X225" s="253"/>
    </row>
    <row r="226" spans="1:24" ht="17.100000000000001" customHeight="1" x14ac:dyDescent="0.15">
      <c r="A226" s="2096"/>
      <c r="B226" s="265"/>
      <c r="C226" s="269" t="s">
        <v>532</v>
      </c>
      <c r="D226" s="272"/>
      <c r="E226" s="275" t="s">
        <v>386</v>
      </c>
      <c r="F226" s="278"/>
      <c r="G226" s="281"/>
      <c r="H226" s="286" t="str">
        <f t="shared" si="54"/>
        <v xml:space="preserve"> </v>
      </c>
      <c r="I226" s="265"/>
      <c r="J226" s="269" t="s">
        <v>532</v>
      </c>
      <c r="K226" s="272"/>
      <c r="L226" s="275" t="s">
        <v>386</v>
      </c>
      <c r="M226" s="278"/>
      <c r="N226" s="281"/>
      <c r="O226" s="290" t="str">
        <f t="shared" si="55"/>
        <v xml:space="preserve"> </v>
      </c>
      <c r="P226" s="2098"/>
      <c r="Q226" s="265"/>
      <c r="R226" s="269" t="s">
        <v>532</v>
      </c>
      <c r="S226" s="272"/>
      <c r="T226" s="275" t="s">
        <v>386</v>
      </c>
      <c r="U226" s="278"/>
      <c r="V226" s="281"/>
      <c r="W226" s="286" t="str">
        <f t="shared" si="56"/>
        <v xml:space="preserve"> </v>
      </c>
      <c r="X226" s="253"/>
    </row>
    <row r="227" spans="1:24" ht="17.100000000000001" customHeight="1" x14ac:dyDescent="0.15">
      <c r="A227" s="2096"/>
      <c r="B227" s="265"/>
      <c r="C227" s="269" t="s">
        <v>532</v>
      </c>
      <c r="D227" s="272"/>
      <c r="E227" s="275" t="s">
        <v>386</v>
      </c>
      <c r="F227" s="278"/>
      <c r="G227" s="281"/>
      <c r="H227" s="286" t="str">
        <f t="shared" si="54"/>
        <v xml:space="preserve"> </v>
      </c>
      <c r="I227" s="265"/>
      <c r="J227" s="269" t="s">
        <v>532</v>
      </c>
      <c r="K227" s="272"/>
      <c r="L227" s="275" t="s">
        <v>386</v>
      </c>
      <c r="M227" s="278"/>
      <c r="N227" s="281"/>
      <c r="O227" s="290" t="str">
        <f t="shared" si="55"/>
        <v xml:space="preserve"> </v>
      </c>
      <c r="P227" s="2098"/>
      <c r="Q227" s="265"/>
      <c r="R227" s="269" t="s">
        <v>532</v>
      </c>
      <c r="S227" s="272"/>
      <c r="T227" s="275" t="s">
        <v>386</v>
      </c>
      <c r="U227" s="278"/>
      <c r="V227" s="281"/>
      <c r="W227" s="286" t="str">
        <f t="shared" si="56"/>
        <v xml:space="preserve"> </v>
      </c>
      <c r="X227" s="253"/>
    </row>
    <row r="228" spans="1:24" ht="17.100000000000001" customHeight="1" x14ac:dyDescent="0.15">
      <c r="A228" s="2096"/>
      <c r="B228" s="265"/>
      <c r="C228" s="269" t="s">
        <v>532</v>
      </c>
      <c r="D228" s="272"/>
      <c r="E228" s="275" t="s">
        <v>386</v>
      </c>
      <c r="F228" s="278"/>
      <c r="G228" s="281"/>
      <c r="H228" s="286" t="str">
        <f t="shared" si="54"/>
        <v xml:space="preserve"> </v>
      </c>
      <c r="I228" s="265"/>
      <c r="J228" s="269" t="s">
        <v>532</v>
      </c>
      <c r="K228" s="272"/>
      <c r="L228" s="275" t="s">
        <v>386</v>
      </c>
      <c r="M228" s="278"/>
      <c r="N228" s="281"/>
      <c r="O228" s="290" t="str">
        <f t="shared" si="55"/>
        <v xml:space="preserve"> </v>
      </c>
      <c r="P228" s="2098"/>
      <c r="Q228" s="265"/>
      <c r="R228" s="269" t="s">
        <v>532</v>
      </c>
      <c r="S228" s="272"/>
      <c r="T228" s="275" t="s">
        <v>386</v>
      </c>
      <c r="U228" s="278"/>
      <c r="V228" s="281"/>
      <c r="W228" s="286" t="str">
        <f t="shared" si="56"/>
        <v xml:space="preserve"> </v>
      </c>
      <c r="X228" s="253"/>
    </row>
    <row r="229" spans="1:24" ht="17.100000000000001" customHeight="1" x14ac:dyDescent="0.15">
      <c r="A229" s="2096"/>
      <c r="B229" s="265"/>
      <c r="C229" s="269" t="s">
        <v>532</v>
      </c>
      <c r="D229" s="272"/>
      <c r="E229" s="275" t="s">
        <v>386</v>
      </c>
      <c r="F229" s="278"/>
      <c r="G229" s="281"/>
      <c r="H229" s="286" t="str">
        <f t="shared" si="54"/>
        <v xml:space="preserve"> </v>
      </c>
      <c r="I229" s="265"/>
      <c r="J229" s="269" t="s">
        <v>532</v>
      </c>
      <c r="K229" s="272"/>
      <c r="L229" s="275" t="s">
        <v>386</v>
      </c>
      <c r="M229" s="278"/>
      <c r="N229" s="281"/>
      <c r="O229" s="290" t="str">
        <f t="shared" si="55"/>
        <v xml:space="preserve"> </v>
      </c>
      <c r="P229" s="2098"/>
      <c r="Q229" s="265"/>
      <c r="R229" s="269" t="s">
        <v>532</v>
      </c>
      <c r="S229" s="272"/>
      <c r="T229" s="275" t="s">
        <v>386</v>
      </c>
      <c r="U229" s="278"/>
      <c r="V229" s="281"/>
      <c r="W229" s="286" t="str">
        <f t="shared" si="56"/>
        <v xml:space="preserve"> </v>
      </c>
      <c r="X229" s="253"/>
    </row>
    <row r="230" spans="1:24" ht="17.100000000000001" customHeight="1" x14ac:dyDescent="0.15">
      <c r="A230" s="2096"/>
      <c r="B230" s="265"/>
      <c r="C230" s="269" t="s">
        <v>532</v>
      </c>
      <c r="D230" s="272"/>
      <c r="E230" s="275" t="s">
        <v>386</v>
      </c>
      <c r="F230" s="278"/>
      <c r="G230" s="281"/>
      <c r="H230" s="286" t="str">
        <f t="shared" si="54"/>
        <v xml:space="preserve"> </v>
      </c>
      <c r="I230" s="265"/>
      <c r="J230" s="269" t="s">
        <v>532</v>
      </c>
      <c r="K230" s="272"/>
      <c r="L230" s="275" t="s">
        <v>386</v>
      </c>
      <c r="M230" s="278"/>
      <c r="N230" s="281"/>
      <c r="O230" s="290" t="str">
        <f t="shared" si="55"/>
        <v xml:space="preserve"> </v>
      </c>
      <c r="P230" s="2098"/>
      <c r="Q230" s="265"/>
      <c r="R230" s="269" t="s">
        <v>532</v>
      </c>
      <c r="S230" s="272"/>
      <c r="T230" s="275" t="s">
        <v>386</v>
      </c>
      <c r="U230" s="278"/>
      <c r="V230" s="281"/>
      <c r="W230" s="286" t="str">
        <f t="shared" si="56"/>
        <v xml:space="preserve"> </v>
      </c>
      <c r="X230" s="253"/>
    </row>
    <row r="231" spans="1:24" ht="17.100000000000001" customHeight="1" x14ac:dyDescent="0.15">
      <c r="A231" s="2096"/>
      <c r="B231" s="266"/>
      <c r="C231" s="270" t="s">
        <v>532</v>
      </c>
      <c r="D231" s="273"/>
      <c r="E231" s="276" t="s">
        <v>386</v>
      </c>
      <c r="F231" s="279"/>
      <c r="G231" s="282"/>
      <c r="H231" s="286" t="str">
        <f t="shared" si="54"/>
        <v xml:space="preserve"> </v>
      </c>
      <c r="I231" s="266"/>
      <c r="J231" s="270" t="s">
        <v>532</v>
      </c>
      <c r="K231" s="273"/>
      <c r="L231" s="276" t="s">
        <v>386</v>
      </c>
      <c r="M231" s="279"/>
      <c r="N231" s="282"/>
      <c r="O231" s="290" t="str">
        <f t="shared" si="55"/>
        <v xml:space="preserve"> </v>
      </c>
      <c r="P231" s="2098"/>
      <c r="Q231" s="266"/>
      <c r="R231" s="270" t="s">
        <v>532</v>
      </c>
      <c r="S231" s="273"/>
      <c r="T231" s="276" t="s">
        <v>386</v>
      </c>
      <c r="U231" s="279"/>
      <c r="V231" s="282"/>
      <c r="W231" s="286" t="str">
        <f t="shared" si="56"/>
        <v xml:space="preserve"> </v>
      </c>
      <c r="X231" s="253"/>
    </row>
    <row r="232" spans="1:24" ht="17.100000000000001" customHeight="1" x14ac:dyDescent="0.15">
      <c r="A232" s="2096"/>
      <c r="B232" s="2087" t="s">
        <v>573</v>
      </c>
      <c r="C232" s="2088"/>
      <c r="D232" s="2089"/>
      <c r="E232" s="2089"/>
      <c r="F232" s="2089"/>
      <c r="G232" s="283" t="str">
        <f>IF(SUM(G223:G231)=0," ",SUM(G223:G231))</f>
        <v xml:space="preserve"> </v>
      </c>
      <c r="H232" s="287" t="str">
        <f>IF(SUM(H223:H231)=0," ",SUM(H223:H231))</f>
        <v xml:space="preserve"> </v>
      </c>
      <c r="I232" s="2087" t="s">
        <v>573</v>
      </c>
      <c r="J232" s="2088"/>
      <c r="K232" s="2089"/>
      <c r="L232" s="2089"/>
      <c r="M232" s="2089"/>
      <c r="N232" s="283" t="str">
        <f>IF(SUM(N223:N231)=0," ",SUM(N223:N231))</f>
        <v xml:space="preserve"> </v>
      </c>
      <c r="O232" s="291" t="str">
        <f>IF(SUM(O223:O231)=0," ",SUM(O223:O231))</f>
        <v xml:space="preserve"> </v>
      </c>
      <c r="P232" s="2099"/>
      <c r="Q232" s="2087" t="s">
        <v>573</v>
      </c>
      <c r="R232" s="2088"/>
      <c r="S232" s="2089"/>
      <c r="T232" s="2089"/>
      <c r="U232" s="2089"/>
      <c r="V232" s="283" t="str">
        <f>IF(SUM(V223:V231)=0," ",SUM(V223:V231))</f>
        <v xml:space="preserve"> </v>
      </c>
      <c r="W232" s="287" t="str">
        <f>IF(SUM(W223:W231)=0," ",SUM(W223:W231))</f>
        <v xml:space="preserve"> </v>
      </c>
      <c r="X232" s="253"/>
    </row>
    <row r="233" spans="1:24" ht="17.100000000000001" customHeight="1" x14ac:dyDescent="0.15">
      <c r="A233" s="2096"/>
      <c r="B233" s="264"/>
      <c r="C233" s="268" t="s">
        <v>532</v>
      </c>
      <c r="D233" s="271"/>
      <c r="E233" s="274" t="s">
        <v>386</v>
      </c>
      <c r="F233" s="277"/>
      <c r="G233" s="280"/>
      <c r="H233" s="285" t="str">
        <f t="shared" ref="H233:H241" si="57">IF(AND(ISBLANK(B233),ISBLANK(G233))," ",IF(B233*G233=0," ",B233*G233))</f>
        <v xml:space="preserve"> </v>
      </c>
      <c r="I233" s="264"/>
      <c r="J233" s="268" t="s">
        <v>532</v>
      </c>
      <c r="K233" s="271"/>
      <c r="L233" s="274" t="s">
        <v>386</v>
      </c>
      <c r="M233" s="277"/>
      <c r="N233" s="280"/>
      <c r="O233" s="289" t="str">
        <f t="shared" ref="O233:O241" si="58">IF(AND(ISBLANK(I233),ISBLANK(N233))," ",IF(I233*N233=0," ",I233*N233))</f>
        <v xml:space="preserve"> </v>
      </c>
      <c r="P233" s="2097"/>
      <c r="Q233" s="264"/>
      <c r="R233" s="268" t="s">
        <v>532</v>
      </c>
      <c r="S233" s="271"/>
      <c r="T233" s="274" t="s">
        <v>386</v>
      </c>
      <c r="U233" s="277"/>
      <c r="V233" s="280"/>
      <c r="W233" s="285" t="str">
        <f t="shared" ref="W233:W241" si="59">IF(AND(ISBLANK(Q233),ISBLANK(V233))," ",IF(Q233*V233=0," ",Q233*V233))</f>
        <v xml:space="preserve"> </v>
      </c>
      <c r="X233" s="253"/>
    </row>
    <row r="234" spans="1:24" ht="17.100000000000001" customHeight="1" x14ac:dyDescent="0.15">
      <c r="A234" s="2096"/>
      <c r="B234" s="265"/>
      <c r="C234" s="269" t="s">
        <v>532</v>
      </c>
      <c r="D234" s="272"/>
      <c r="E234" s="275" t="s">
        <v>386</v>
      </c>
      <c r="F234" s="278"/>
      <c r="G234" s="281"/>
      <c r="H234" s="286" t="str">
        <f t="shared" si="57"/>
        <v xml:space="preserve"> </v>
      </c>
      <c r="I234" s="265"/>
      <c r="J234" s="269" t="s">
        <v>532</v>
      </c>
      <c r="K234" s="272"/>
      <c r="L234" s="275" t="s">
        <v>386</v>
      </c>
      <c r="M234" s="278"/>
      <c r="N234" s="281"/>
      <c r="O234" s="290" t="str">
        <f t="shared" si="58"/>
        <v xml:space="preserve"> </v>
      </c>
      <c r="P234" s="2098"/>
      <c r="Q234" s="265"/>
      <c r="R234" s="269" t="s">
        <v>532</v>
      </c>
      <c r="S234" s="272"/>
      <c r="T234" s="275" t="s">
        <v>386</v>
      </c>
      <c r="U234" s="278"/>
      <c r="V234" s="281"/>
      <c r="W234" s="286" t="str">
        <f t="shared" si="59"/>
        <v xml:space="preserve"> </v>
      </c>
      <c r="X234" s="253"/>
    </row>
    <row r="235" spans="1:24" ht="17.100000000000001" customHeight="1" x14ac:dyDescent="0.15">
      <c r="A235" s="2096"/>
      <c r="B235" s="265"/>
      <c r="C235" s="269" t="s">
        <v>532</v>
      </c>
      <c r="D235" s="272"/>
      <c r="E235" s="275" t="s">
        <v>386</v>
      </c>
      <c r="F235" s="278"/>
      <c r="G235" s="281"/>
      <c r="H235" s="286" t="str">
        <f t="shared" si="57"/>
        <v xml:space="preserve"> </v>
      </c>
      <c r="I235" s="265"/>
      <c r="J235" s="269" t="s">
        <v>532</v>
      </c>
      <c r="K235" s="272"/>
      <c r="L235" s="275" t="s">
        <v>386</v>
      </c>
      <c r="M235" s="278"/>
      <c r="N235" s="281"/>
      <c r="O235" s="290" t="str">
        <f t="shared" si="58"/>
        <v xml:space="preserve"> </v>
      </c>
      <c r="P235" s="2098"/>
      <c r="Q235" s="265"/>
      <c r="R235" s="269" t="s">
        <v>532</v>
      </c>
      <c r="S235" s="272"/>
      <c r="T235" s="275" t="s">
        <v>386</v>
      </c>
      <c r="U235" s="278"/>
      <c r="V235" s="281"/>
      <c r="W235" s="286" t="str">
        <f t="shared" si="59"/>
        <v xml:space="preserve"> </v>
      </c>
      <c r="X235" s="253"/>
    </row>
    <row r="236" spans="1:24" ht="17.100000000000001" customHeight="1" x14ac:dyDescent="0.15">
      <c r="A236" s="2096"/>
      <c r="B236" s="265"/>
      <c r="C236" s="269" t="s">
        <v>532</v>
      </c>
      <c r="D236" s="272"/>
      <c r="E236" s="275" t="s">
        <v>386</v>
      </c>
      <c r="F236" s="278"/>
      <c r="G236" s="281"/>
      <c r="H236" s="286" t="str">
        <f t="shared" si="57"/>
        <v xml:space="preserve"> </v>
      </c>
      <c r="I236" s="265"/>
      <c r="J236" s="269" t="s">
        <v>532</v>
      </c>
      <c r="K236" s="272"/>
      <c r="L236" s="275" t="s">
        <v>386</v>
      </c>
      <c r="M236" s="278"/>
      <c r="N236" s="281"/>
      <c r="O236" s="290" t="str">
        <f t="shared" si="58"/>
        <v xml:space="preserve"> </v>
      </c>
      <c r="P236" s="2098"/>
      <c r="Q236" s="265"/>
      <c r="R236" s="269" t="s">
        <v>532</v>
      </c>
      <c r="S236" s="272"/>
      <c r="T236" s="275" t="s">
        <v>386</v>
      </c>
      <c r="U236" s="278"/>
      <c r="V236" s="281"/>
      <c r="W236" s="286" t="str">
        <f t="shared" si="59"/>
        <v xml:space="preserve"> </v>
      </c>
      <c r="X236" s="253"/>
    </row>
    <row r="237" spans="1:24" ht="17.100000000000001" customHeight="1" x14ac:dyDescent="0.15">
      <c r="A237" s="2096"/>
      <c r="B237" s="265"/>
      <c r="C237" s="269" t="s">
        <v>532</v>
      </c>
      <c r="D237" s="272"/>
      <c r="E237" s="275" t="s">
        <v>386</v>
      </c>
      <c r="F237" s="278"/>
      <c r="G237" s="281"/>
      <c r="H237" s="286" t="str">
        <f t="shared" si="57"/>
        <v xml:space="preserve"> </v>
      </c>
      <c r="I237" s="265"/>
      <c r="J237" s="269" t="s">
        <v>532</v>
      </c>
      <c r="K237" s="272"/>
      <c r="L237" s="275" t="s">
        <v>386</v>
      </c>
      <c r="M237" s="278"/>
      <c r="N237" s="281"/>
      <c r="O237" s="290" t="str">
        <f t="shared" si="58"/>
        <v xml:space="preserve"> </v>
      </c>
      <c r="P237" s="2098"/>
      <c r="Q237" s="265"/>
      <c r="R237" s="269" t="s">
        <v>532</v>
      </c>
      <c r="S237" s="272"/>
      <c r="T237" s="275" t="s">
        <v>386</v>
      </c>
      <c r="U237" s="278"/>
      <c r="V237" s="281"/>
      <c r="W237" s="286" t="str">
        <f t="shared" si="59"/>
        <v xml:space="preserve"> </v>
      </c>
      <c r="X237" s="253"/>
    </row>
    <row r="238" spans="1:24" ht="17.100000000000001" customHeight="1" x14ac:dyDescent="0.15">
      <c r="A238" s="2096"/>
      <c r="B238" s="265"/>
      <c r="C238" s="269" t="s">
        <v>532</v>
      </c>
      <c r="D238" s="272"/>
      <c r="E238" s="275" t="s">
        <v>386</v>
      </c>
      <c r="F238" s="278"/>
      <c r="G238" s="281"/>
      <c r="H238" s="286" t="str">
        <f t="shared" si="57"/>
        <v xml:space="preserve"> </v>
      </c>
      <c r="I238" s="265"/>
      <c r="J238" s="269" t="s">
        <v>532</v>
      </c>
      <c r="K238" s="272"/>
      <c r="L238" s="275" t="s">
        <v>386</v>
      </c>
      <c r="M238" s="278"/>
      <c r="N238" s="281"/>
      <c r="O238" s="290" t="str">
        <f t="shared" si="58"/>
        <v xml:space="preserve"> </v>
      </c>
      <c r="P238" s="2098"/>
      <c r="Q238" s="265"/>
      <c r="R238" s="269" t="s">
        <v>532</v>
      </c>
      <c r="S238" s="272"/>
      <c r="T238" s="275" t="s">
        <v>386</v>
      </c>
      <c r="U238" s="278"/>
      <c r="V238" s="281"/>
      <c r="W238" s="286" t="str">
        <f t="shared" si="59"/>
        <v xml:space="preserve"> </v>
      </c>
      <c r="X238" s="253"/>
    </row>
    <row r="239" spans="1:24" ht="17.100000000000001" customHeight="1" x14ac:dyDescent="0.15">
      <c r="A239" s="2096"/>
      <c r="B239" s="265"/>
      <c r="C239" s="269" t="s">
        <v>532</v>
      </c>
      <c r="D239" s="272"/>
      <c r="E239" s="275" t="s">
        <v>386</v>
      </c>
      <c r="F239" s="278"/>
      <c r="G239" s="281"/>
      <c r="H239" s="286" t="str">
        <f t="shared" si="57"/>
        <v xml:space="preserve"> </v>
      </c>
      <c r="I239" s="265"/>
      <c r="J239" s="269" t="s">
        <v>532</v>
      </c>
      <c r="K239" s="272"/>
      <c r="L239" s="275" t="s">
        <v>386</v>
      </c>
      <c r="M239" s="278"/>
      <c r="N239" s="281"/>
      <c r="O239" s="290" t="str">
        <f t="shared" si="58"/>
        <v xml:space="preserve"> </v>
      </c>
      <c r="P239" s="2098"/>
      <c r="Q239" s="265"/>
      <c r="R239" s="269" t="s">
        <v>532</v>
      </c>
      <c r="S239" s="272"/>
      <c r="T239" s="275" t="s">
        <v>386</v>
      </c>
      <c r="U239" s="278"/>
      <c r="V239" s="281"/>
      <c r="W239" s="286" t="str">
        <f t="shared" si="59"/>
        <v xml:space="preserve"> </v>
      </c>
      <c r="X239" s="253"/>
    </row>
    <row r="240" spans="1:24" ht="17.100000000000001" customHeight="1" x14ac:dyDescent="0.15">
      <c r="A240" s="2096"/>
      <c r="B240" s="265"/>
      <c r="C240" s="269" t="s">
        <v>532</v>
      </c>
      <c r="D240" s="272"/>
      <c r="E240" s="275" t="s">
        <v>386</v>
      </c>
      <c r="F240" s="278"/>
      <c r="G240" s="281"/>
      <c r="H240" s="286" t="str">
        <f t="shared" si="57"/>
        <v xml:space="preserve"> </v>
      </c>
      <c r="I240" s="265"/>
      <c r="J240" s="269" t="s">
        <v>532</v>
      </c>
      <c r="K240" s="272"/>
      <c r="L240" s="275" t="s">
        <v>386</v>
      </c>
      <c r="M240" s="278"/>
      <c r="N240" s="281"/>
      <c r="O240" s="290" t="str">
        <f t="shared" si="58"/>
        <v xml:space="preserve"> </v>
      </c>
      <c r="P240" s="2098"/>
      <c r="Q240" s="265"/>
      <c r="R240" s="269" t="s">
        <v>532</v>
      </c>
      <c r="S240" s="272"/>
      <c r="T240" s="275" t="s">
        <v>386</v>
      </c>
      <c r="U240" s="278"/>
      <c r="V240" s="281"/>
      <c r="W240" s="286" t="str">
        <f t="shared" si="59"/>
        <v xml:space="preserve"> </v>
      </c>
      <c r="X240" s="253"/>
    </row>
    <row r="241" spans="1:24" ht="17.100000000000001" customHeight="1" x14ac:dyDescent="0.15">
      <c r="A241" s="2096"/>
      <c r="B241" s="266"/>
      <c r="C241" s="270" t="s">
        <v>532</v>
      </c>
      <c r="D241" s="273"/>
      <c r="E241" s="276" t="s">
        <v>386</v>
      </c>
      <c r="F241" s="279"/>
      <c r="G241" s="282"/>
      <c r="H241" s="286" t="str">
        <f t="shared" si="57"/>
        <v xml:space="preserve"> </v>
      </c>
      <c r="I241" s="266"/>
      <c r="J241" s="270" t="s">
        <v>532</v>
      </c>
      <c r="K241" s="273"/>
      <c r="L241" s="276" t="s">
        <v>386</v>
      </c>
      <c r="M241" s="279"/>
      <c r="N241" s="282"/>
      <c r="O241" s="290" t="str">
        <f t="shared" si="58"/>
        <v xml:space="preserve"> </v>
      </c>
      <c r="P241" s="2098"/>
      <c r="Q241" s="266"/>
      <c r="R241" s="270" t="s">
        <v>532</v>
      </c>
      <c r="S241" s="273"/>
      <c r="T241" s="276" t="s">
        <v>386</v>
      </c>
      <c r="U241" s="279"/>
      <c r="V241" s="282"/>
      <c r="W241" s="286" t="str">
        <f t="shared" si="59"/>
        <v xml:space="preserve"> </v>
      </c>
      <c r="X241" s="253"/>
    </row>
    <row r="242" spans="1:24" ht="17.100000000000001" customHeight="1" x14ac:dyDescent="0.15">
      <c r="A242" s="2096"/>
      <c r="B242" s="2087" t="s">
        <v>573</v>
      </c>
      <c r="C242" s="2088"/>
      <c r="D242" s="2089"/>
      <c r="E242" s="2089"/>
      <c r="F242" s="2089"/>
      <c r="G242" s="283" t="str">
        <f>IF(SUM(G233:G241)=0," ",SUM(G233:G241))</f>
        <v xml:space="preserve"> </v>
      </c>
      <c r="H242" s="287" t="str">
        <f>IF(SUM(H233:H241)=0," ",SUM(H233:H241))</f>
        <v xml:space="preserve"> </v>
      </c>
      <c r="I242" s="2087" t="s">
        <v>573</v>
      </c>
      <c r="J242" s="2088"/>
      <c r="K242" s="2089"/>
      <c r="L242" s="2089"/>
      <c r="M242" s="2089"/>
      <c r="N242" s="283" t="str">
        <f>IF(SUM(N233:N241)=0," ",SUM(N233:N241))</f>
        <v xml:space="preserve"> </v>
      </c>
      <c r="O242" s="291" t="str">
        <f>IF(SUM(O233:O241)=0," ",SUM(O233:O241))</f>
        <v xml:space="preserve"> </v>
      </c>
      <c r="P242" s="2099"/>
      <c r="Q242" s="2087" t="s">
        <v>573</v>
      </c>
      <c r="R242" s="2088"/>
      <c r="S242" s="2089"/>
      <c r="T242" s="2089"/>
      <c r="U242" s="2089"/>
      <c r="V242" s="283" t="str">
        <f>IF(SUM(V233:V241)=0," ",SUM(V233:V241))</f>
        <v xml:space="preserve"> </v>
      </c>
      <c r="W242" s="287" t="str">
        <f>IF(SUM(W233:W241)=0," ",SUM(W233:W241))</f>
        <v xml:space="preserve"> </v>
      </c>
      <c r="X242" s="253"/>
    </row>
    <row r="243" spans="1:24" ht="17.100000000000001" customHeight="1" x14ac:dyDescent="0.15">
      <c r="A243" s="2096"/>
      <c r="B243" s="264"/>
      <c r="C243" s="268" t="s">
        <v>532</v>
      </c>
      <c r="D243" s="271"/>
      <c r="E243" s="274" t="s">
        <v>386</v>
      </c>
      <c r="F243" s="277"/>
      <c r="G243" s="280"/>
      <c r="H243" s="285" t="str">
        <f t="shared" ref="H243:H251" si="60">IF(AND(ISBLANK(B243),ISBLANK(G243))," ",IF(B243*G243=0," ",B243*G243))</f>
        <v xml:space="preserve"> </v>
      </c>
      <c r="I243" s="264"/>
      <c r="J243" s="268" t="s">
        <v>532</v>
      </c>
      <c r="K243" s="271"/>
      <c r="L243" s="274" t="s">
        <v>386</v>
      </c>
      <c r="M243" s="277"/>
      <c r="N243" s="280"/>
      <c r="O243" s="289" t="str">
        <f t="shared" ref="O243:O251" si="61">IF(AND(ISBLANK(I243),ISBLANK(N243))," ",IF(I243*N243=0," ",I243*N243))</f>
        <v xml:space="preserve"> </v>
      </c>
      <c r="P243" s="2097"/>
      <c r="Q243" s="264"/>
      <c r="R243" s="268" t="s">
        <v>532</v>
      </c>
      <c r="S243" s="271"/>
      <c r="T243" s="274" t="s">
        <v>386</v>
      </c>
      <c r="U243" s="277"/>
      <c r="V243" s="280"/>
      <c r="W243" s="285" t="str">
        <f t="shared" ref="W243:W251" si="62">IF(AND(ISBLANK(Q243),ISBLANK(V243))," ",IF(Q243*V243=0," ",Q243*V243))</f>
        <v xml:space="preserve"> </v>
      </c>
      <c r="X243" s="253"/>
    </row>
    <row r="244" spans="1:24" ht="17.100000000000001" customHeight="1" x14ac:dyDescent="0.15">
      <c r="A244" s="2096"/>
      <c r="B244" s="265"/>
      <c r="C244" s="269" t="s">
        <v>532</v>
      </c>
      <c r="D244" s="272"/>
      <c r="E244" s="275" t="s">
        <v>386</v>
      </c>
      <c r="F244" s="278"/>
      <c r="G244" s="281"/>
      <c r="H244" s="286" t="str">
        <f t="shared" si="60"/>
        <v xml:space="preserve"> </v>
      </c>
      <c r="I244" s="265"/>
      <c r="J244" s="269" t="s">
        <v>532</v>
      </c>
      <c r="K244" s="272"/>
      <c r="L244" s="275" t="s">
        <v>386</v>
      </c>
      <c r="M244" s="278"/>
      <c r="N244" s="281"/>
      <c r="O244" s="290" t="str">
        <f t="shared" si="61"/>
        <v xml:space="preserve"> </v>
      </c>
      <c r="P244" s="2098"/>
      <c r="Q244" s="265"/>
      <c r="R244" s="269" t="s">
        <v>532</v>
      </c>
      <c r="S244" s="272"/>
      <c r="T244" s="275" t="s">
        <v>386</v>
      </c>
      <c r="U244" s="278"/>
      <c r="V244" s="281"/>
      <c r="W244" s="286" t="str">
        <f t="shared" si="62"/>
        <v xml:space="preserve"> </v>
      </c>
      <c r="X244" s="253"/>
    </row>
    <row r="245" spans="1:24" ht="17.100000000000001" customHeight="1" x14ac:dyDescent="0.15">
      <c r="A245" s="2096"/>
      <c r="B245" s="265"/>
      <c r="C245" s="269" t="s">
        <v>532</v>
      </c>
      <c r="D245" s="272"/>
      <c r="E245" s="275" t="s">
        <v>386</v>
      </c>
      <c r="F245" s="278"/>
      <c r="G245" s="281"/>
      <c r="H245" s="286" t="str">
        <f t="shared" si="60"/>
        <v xml:space="preserve"> </v>
      </c>
      <c r="I245" s="265"/>
      <c r="J245" s="269" t="s">
        <v>532</v>
      </c>
      <c r="K245" s="272"/>
      <c r="L245" s="275" t="s">
        <v>386</v>
      </c>
      <c r="M245" s="278"/>
      <c r="N245" s="281"/>
      <c r="O245" s="290" t="str">
        <f t="shared" si="61"/>
        <v xml:space="preserve"> </v>
      </c>
      <c r="P245" s="2098"/>
      <c r="Q245" s="265"/>
      <c r="R245" s="269" t="s">
        <v>532</v>
      </c>
      <c r="S245" s="272"/>
      <c r="T245" s="275" t="s">
        <v>386</v>
      </c>
      <c r="U245" s="278"/>
      <c r="V245" s="281"/>
      <c r="W245" s="286" t="str">
        <f t="shared" si="62"/>
        <v xml:space="preserve"> </v>
      </c>
      <c r="X245" s="253"/>
    </row>
    <row r="246" spans="1:24" ht="17.100000000000001" customHeight="1" x14ac:dyDescent="0.15">
      <c r="A246" s="2096"/>
      <c r="B246" s="265"/>
      <c r="C246" s="269" t="s">
        <v>532</v>
      </c>
      <c r="D246" s="272"/>
      <c r="E246" s="275" t="s">
        <v>386</v>
      </c>
      <c r="F246" s="278"/>
      <c r="G246" s="281"/>
      <c r="H246" s="286" t="str">
        <f t="shared" si="60"/>
        <v xml:space="preserve"> </v>
      </c>
      <c r="I246" s="265"/>
      <c r="J246" s="269" t="s">
        <v>532</v>
      </c>
      <c r="K246" s="272"/>
      <c r="L246" s="275" t="s">
        <v>386</v>
      </c>
      <c r="M246" s="278"/>
      <c r="N246" s="281"/>
      <c r="O246" s="290" t="str">
        <f t="shared" si="61"/>
        <v xml:space="preserve"> </v>
      </c>
      <c r="P246" s="2098"/>
      <c r="Q246" s="265"/>
      <c r="R246" s="269" t="s">
        <v>532</v>
      </c>
      <c r="S246" s="272"/>
      <c r="T246" s="275" t="s">
        <v>386</v>
      </c>
      <c r="U246" s="278"/>
      <c r="V246" s="281"/>
      <c r="W246" s="286" t="str">
        <f t="shared" si="62"/>
        <v xml:space="preserve"> </v>
      </c>
      <c r="X246" s="253"/>
    </row>
    <row r="247" spans="1:24" ht="17.100000000000001" customHeight="1" x14ac:dyDescent="0.15">
      <c r="A247" s="2096"/>
      <c r="B247" s="265"/>
      <c r="C247" s="269" t="s">
        <v>532</v>
      </c>
      <c r="D247" s="272"/>
      <c r="E247" s="275" t="s">
        <v>386</v>
      </c>
      <c r="F247" s="278"/>
      <c r="G247" s="281"/>
      <c r="H247" s="286" t="str">
        <f t="shared" si="60"/>
        <v xml:space="preserve"> </v>
      </c>
      <c r="I247" s="265"/>
      <c r="J247" s="269" t="s">
        <v>532</v>
      </c>
      <c r="K247" s="272"/>
      <c r="L247" s="275" t="s">
        <v>386</v>
      </c>
      <c r="M247" s="278"/>
      <c r="N247" s="281"/>
      <c r="O247" s="290" t="str">
        <f t="shared" si="61"/>
        <v xml:space="preserve"> </v>
      </c>
      <c r="P247" s="2098"/>
      <c r="Q247" s="265"/>
      <c r="R247" s="269" t="s">
        <v>532</v>
      </c>
      <c r="S247" s="272"/>
      <c r="T247" s="275" t="s">
        <v>386</v>
      </c>
      <c r="U247" s="278"/>
      <c r="V247" s="281"/>
      <c r="W247" s="286" t="str">
        <f t="shared" si="62"/>
        <v xml:space="preserve"> </v>
      </c>
      <c r="X247" s="253"/>
    </row>
    <row r="248" spans="1:24" ht="17.100000000000001" customHeight="1" x14ac:dyDescent="0.15">
      <c r="A248" s="2096"/>
      <c r="B248" s="265"/>
      <c r="C248" s="269" t="s">
        <v>532</v>
      </c>
      <c r="D248" s="272"/>
      <c r="E248" s="275" t="s">
        <v>386</v>
      </c>
      <c r="F248" s="278"/>
      <c r="G248" s="281"/>
      <c r="H248" s="286" t="str">
        <f t="shared" si="60"/>
        <v xml:space="preserve"> </v>
      </c>
      <c r="I248" s="265"/>
      <c r="J248" s="269" t="s">
        <v>532</v>
      </c>
      <c r="K248" s="272"/>
      <c r="L248" s="275" t="s">
        <v>386</v>
      </c>
      <c r="M248" s="278"/>
      <c r="N248" s="281"/>
      <c r="O248" s="290" t="str">
        <f t="shared" si="61"/>
        <v xml:space="preserve"> </v>
      </c>
      <c r="P248" s="2098"/>
      <c r="Q248" s="265"/>
      <c r="R248" s="269" t="s">
        <v>532</v>
      </c>
      <c r="S248" s="272"/>
      <c r="T248" s="275" t="s">
        <v>386</v>
      </c>
      <c r="U248" s="278"/>
      <c r="V248" s="281"/>
      <c r="W248" s="286" t="str">
        <f t="shared" si="62"/>
        <v xml:space="preserve"> </v>
      </c>
      <c r="X248" s="253"/>
    </row>
    <row r="249" spans="1:24" ht="17.100000000000001" customHeight="1" x14ac:dyDescent="0.15">
      <c r="A249" s="2096"/>
      <c r="B249" s="265"/>
      <c r="C249" s="269" t="s">
        <v>532</v>
      </c>
      <c r="D249" s="272"/>
      <c r="E249" s="275" t="s">
        <v>386</v>
      </c>
      <c r="F249" s="278"/>
      <c r="G249" s="281"/>
      <c r="H249" s="286" t="str">
        <f t="shared" si="60"/>
        <v xml:space="preserve"> </v>
      </c>
      <c r="I249" s="265"/>
      <c r="J249" s="269" t="s">
        <v>532</v>
      </c>
      <c r="K249" s="272"/>
      <c r="L249" s="275" t="s">
        <v>386</v>
      </c>
      <c r="M249" s="278"/>
      <c r="N249" s="281"/>
      <c r="O249" s="290" t="str">
        <f t="shared" si="61"/>
        <v xml:space="preserve"> </v>
      </c>
      <c r="P249" s="2098"/>
      <c r="Q249" s="265"/>
      <c r="R249" s="269" t="s">
        <v>532</v>
      </c>
      <c r="S249" s="272"/>
      <c r="T249" s="275" t="s">
        <v>386</v>
      </c>
      <c r="U249" s="278"/>
      <c r="V249" s="281"/>
      <c r="W249" s="286" t="str">
        <f t="shared" si="62"/>
        <v xml:space="preserve"> </v>
      </c>
      <c r="X249" s="253"/>
    </row>
    <row r="250" spans="1:24" ht="17.100000000000001" customHeight="1" x14ac:dyDescent="0.15">
      <c r="A250" s="2096"/>
      <c r="B250" s="265"/>
      <c r="C250" s="269" t="s">
        <v>532</v>
      </c>
      <c r="D250" s="272"/>
      <c r="E250" s="275" t="s">
        <v>386</v>
      </c>
      <c r="F250" s="278"/>
      <c r="G250" s="281"/>
      <c r="H250" s="286" t="str">
        <f t="shared" si="60"/>
        <v xml:space="preserve"> </v>
      </c>
      <c r="I250" s="265"/>
      <c r="J250" s="269" t="s">
        <v>532</v>
      </c>
      <c r="K250" s="272"/>
      <c r="L250" s="275" t="s">
        <v>386</v>
      </c>
      <c r="M250" s="278"/>
      <c r="N250" s="281"/>
      <c r="O250" s="290" t="str">
        <f t="shared" si="61"/>
        <v xml:space="preserve"> </v>
      </c>
      <c r="P250" s="2098"/>
      <c r="Q250" s="265"/>
      <c r="R250" s="269" t="s">
        <v>532</v>
      </c>
      <c r="S250" s="272"/>
      <c r="T250" s="275" t="s">
        <v>386</v>
      </c>
      <c r="U250" s="278"/>
      <c r="V250" s="281"/>
      <c r="W250" s="286" t="str">
        <f t="shared" si="62"/>
        <v xml:space="preserve"> </v>
      </c>
      <c r="X250" s="253"/>
    </row>
    <row r="251" spans="1:24" ht="17.100000000000001" customHeight="1" x14ac:dyDescent="0.15">
      <c r="A251" s="2096"/>
      <c r="B251" s="266"/>
      <c r="C251" s="270" t="s">
        <v>532</v>
      </c>
      <c r="D251" s="273"/>
      <c r="E251" s="276" t="s">
        <v>386</v>
      </c>
      <c r="F251" s="279"/>
      <c r="G251" s="282"/>
      <c r="H251" s="286" t="str">
        <f t="shared" si="60"/>
        <v xml:space="preserve"> </v>
      </c>
      <c r="I251" s="266"/>
      <c r="J251" s="270" t="s">
        <v>532</v>
      </c>
      <c r="K251" s="273"/>
      <c r="L251" s="276" t="s">
        <v>386</v>
      </c>
      <c r="M251" s="279"/>
      <c r="N251" s="282"/>
      <c r="O251" s="290" t="str">
        <f t="shared" si="61"/>
        <v xml:space="preserve"> </v>
      </c>
      <c r="P251" s="2098"/>
      <c r="Q251" s="266"/>
      <c r="R251" s="270" t="s">
        <v>532</v>
      </c>
      <c r="S251" s="273"/>
      <c r="T251" s="276" t="s">
        <v>386</v>
      </c>
      <c r="U251" s="279"/>
      <c r="V251" s="282"/>
      <c r="W251" s="286" t="str">
        <f t="shared" si="62"/>
        <v xml:space="preserve"> </v>
      </c>
      <c r="X251" s="253"/>
    </row>
    <row r="252" spans="1:24" ht="17.100000000000001" customHeight="1" x14ac:dyDescent="0.15">
      <c r="A252" s="2096"/>
      <c r="B252" s="2087" t="s">
        <v>573</v>
      </c>
      <c r="C252" s="2088"/>
      <c r="D252" s="2089"/>
      <c r="E252" s="2089"/>
      <c r="F252" s="2089"/>
      <c r="G252" s="283" t="str">
        <f>IF(SUM(G243:G251)=0," ",SUM(G243:G251))</f>
        <v xml:space="preserve"> </v>
      </c>
      <c r="H252" s="287" t="str">
        <f>IF(SUM(H243:H251)=0," ",SUM(H243:H251))</f>
        <v xml:space="preserve"> </v>
      </c>
      <c r="I252" s="2087" t="s">
        <v>573</v>
      </c>
      <c r="J252" s="2088"/>
      <c r="K252" s="2089"/>
      <c r="L252" s="2089"/>
      <c r="M252" s="2089"/>
      <c r="N252" s="283" t="str">
        <f>IF(SUM(N243:N251)=0," ",SUM(N243:N251))</f>
        <v xml:space="preserve"> </v>
      </c>
      <c r="O252" s="291" t="str">
        <f>IF(SUM(O243:O251)=0," ",SUM(O243:O251))</f>
        <v xml:space="preserve"> </v>
      </c>
      <c r="P252" s="2099"/>
      <c r="Q252" s="2087" t="s">
        <v>573</v>
      </c>
      <c r="R252" s="2088"/>
      <c r="S252" s="2089"/>
      <c r="T252" s="2089"/>
      <c r="U252" s="2089"/>
      <c r="V252" s="283" t="str">
        <f>IF(SUM(V243:V251)=0," ",SUM(V243:V251))</f>
        <v xml:space="preserve"> </v>
      </c>
      <c r="W252" s="287" t="str">
        <f>IF(SUM(W243:W251)=0," ",SUM(W243:W251))</f>
        <v xml:space="preserve"> </v>
      </c>
      <c r="X252" s="253"/>
    </row>
    <row r="253" spans="1:24" ht="12" customHeight="1" x14ac:dyDescent="0.15">
      <c r="A253" s="253"/>
      <c r="B253" s="253"/>
      <c r="C253" s="253"/>
      <c r="D253" s="253"/>
      <c r="E253" s="253"/>
      <c r="F253" s="253"/>
      <c r="G253" s="253"/>
      <c r="H253" s="2095" t="s">
        <v>29</v>
      </c>
      <c r="I253" s="2095"/>
      <c r="J253" s="2095"/>
      <c r="K253" s="2095"/>
      <c r="L253" s="2095"/>
      <c r="M253" s="2095"/>
      <c r="N253" s="2095"/>
      <c r="O253" s="2095"/>
      <c r="P253" s="2095"/>
      <c r="Q253" s="2095"/>
      <c r="R253" s="253"/>
      <c r="S253" s="253"/>
      <c r="T253" s="253"/>
      <c r="U253" s="253"/>
      <c r="V253" s="253"/>
      <c r="W253" s="253"/>
      <c r="X253" s="253"/>
    </row>
    <row r="254" spans="1:24" ht="12" customHeight="1" x14ac:dyDescent="0.15">
      <c r="A254" s="253"/>
      <c r="B254" s="253"/>
      <c r="C254" s="253"/>
      <c r="D254" s="253"/>
      <c r="E254" s="253"/>
      <c r="F254" s="253"/>
      <c r="G254" s="253"/>
      <c r="H254" s="2095"/>
      <c r="I254" s="2095"/>
      <c r="J254" s="2095"/>
      <c r="K254" s="2095"/>
      <c r="L254" s="2095"/>
      <c r="M254" s="2095"/>
      <c r="N254" s="2095"/>
      <c r="O254" s="2095"/>
      <c r="P254" s="2095"/>
      <c r="Q254" s="2095"/>
      <c r="R254" s="253"/>
      <c r="S254" s="253"/>
      <c r="T254" s="253"/>
      <c r="U254" s="253"/>
      <c r="V254" s="253"/>
      <c r="W254" s="253"/>
      <c r="X254" s="253"/>
    </row>
    <row r="255" spans="1:24" ht="17.100000000000001" customHeight="1" x14ac:dyDescent="0.15">
      <c r="A255" s="1704" t="s">
        <v>564</v>
      </c>
      <c r="B255" s="1704"/>
      <c r="C255" s="1704"/>
      <c r="D255" s="2092">
        <f>IF(ISBLANK(D3)," ",D3)</f>
        <v>0</v>
      </c>
      <c r="E255" s="2092"/>
      <c r="F255" s="2092"/>
      <c r="G255" s="2092"/>
      <c r="H255" s="2092"/>
      <c r="I255" s="253"/>
      <c r="J255" s="253"/>
      <c r="K255" s="253"/>
      <c r="L255" s="253"/>
      <c r="M255" s="253"/>
      <c r="N255" s="253"/>
      <c r="O255" s="253"/>
      <c r="P255" s="253"/>
      <c r="Q255" s="253"/>
      <c r="R255" s="253"/>
      <c r="S255" s="253"/>
      <c r="T255" s="253"/>
      <c r="U255" s="253"/>
      <c r="V255" s="253"/>
      <c r="W255" s="253"/>
      <c r="X255" s="253"/>
    </row>
    <row r="256" spans="1:24" ht="12" customHeight="1" x14ac:dyDescent="0.15">
      <c r="A256" s="261" t="s">
        <v>565</v>
      </c>
      <c r="B256" s="2079" t="s">
        <v>566</v>
      </c>
      <c r="C256" s="2080"/>
      <c r="D256" s="2080"/>
      <c r="E256" s="2080"/>
      <c r="F256" s="2080"/>
      <c r="G256" s="2080"/>
      <c r="H256" s="2081"/>
      <c r="I256" s="2082" t="s">
        <v>567</v>
      </c>
      <c r="J256" s="2082"/>
      <c r="K256" s="2082"/>
      <c r="L256" s="2082"/>
      <c r="M256" s="2082"/>
      <c r="N256" s="2082"/>
      <c r="O256" s="2082"/>
      <c r="P256" s="2082"/>
      <c r="Q256" s="2082" t="s">
        <v>568</v>
      </c>
      <c r="R256" s="2082"/>
      <c r="S256" s="2082"/>
      <c r="T256" s="2082"/>
      <c r="U256" s="2082"/>
      <c r="V256" s="2082"/>
      <c r="W256" s="2082"/>
      <c r="X256" s="253"/>
    </row>
    <row r="257" spans="1:24" ht="12" customHeight="1" x14ac:dyDescent="0.15">
      <c r="A257" s="262"/>
      <c r="B257" s="2083" t="s">
        <v>241</v>
      </c>
      <c r="C257" s="2084"/>
      <c r="D257" s="2084"/>
      <c r="E257" s="2084"/>
      <c r="F257" s="2084"/>
      <c r="G257" s="2084" t="s">
        <v>80</v>
      </c>
      <c r="H257" s="2085"/>
      <c r="I257" s="2083" t="s">
        <v>241</v>
      </c>
      <c r="J257" s="2084"/>
      <c r="K257" s="2084"/>
      <c r="L257" s="2084"/>
      <c r="M257" s="2084"/>
      <c r="N257" s="2084" t="s">
        <v>80</v>
      </c>
      <c r="O257" s="2086"/>
      <c r="P257" s="2093" t="s">
        <v>326</v>
      </c>
      <c r="Q257" s="2083" t="s">
        <v>241</v>
      </c>
      <c r="R257" s="2084"/>
      <c r="S257" s="2084"/>
      <c r="T257" s="2084"/>
      <c r="U257" s="2084"/>
      <c r="V257" s="2084" t="s">
        <v>80</v>
      </c>
      <c r="W257" s="2085"/>
      <c r="X257" s="253"/>
    </row>
    <row r="258" spans="1:24" ht="12" customHeight="1" x14ac:dyDescent="0.15">
      <c r="A258" s="263" t="s">
        <v>48</v>
      </c>
      <c r="B258" s="2090" t="s">
        <v>569</v>
      </c>
      <c r="C258" s="2091"/>
      <c r="D258" s="2091" t="s">
        <v>570</v>
      </c>
      <c r="E258" s="2091"/>
      <c r="F258" s="2091"/>
      <c r="G258" s="267" t="s">
        <v>571</v>
      </c>
      <c r="H258" s="284" t="s">
        <v>572</v>
      </c>
      <c r="I258" s="2090" t="s">
        <v>569</v>
      </c>
      <c r="J258" s="2091"/>
      <c r="K258" s="2091" t="s">
        <v>570</v>
      </c>
      <c r="L258" s="2091"/>
      <c r="M258" s="2091"/>
      <c r="N258" s="267" t="s">
        <v>571</v>
      </c>
      <c r="O258" s="288" t="s">
        <v>572</v>
      </c>
      <c r="P258" s="2094"/>
      <c r="Q258" s="2090" t="s">
        <v>569</v>
      </c>
      <c r="R258" s="2091"/>
      <c r="S258" s="2091" t="s">
        <v>570</v>
      </c>
      <c r="T258" s="2091"/>
      <c r="U258" s="2091"/>
      <c r="V258" s="267" t="s">
        <v>571</v>
      </c>
      <c r="W258" s="284" t="s">
        <v>572</v>
      </c>
      <c r="X258" s="253"/>
    </row>
    <row r="259" spans="1:24" ht="17.100000000000001" customHeight="1" x14ac:dyDescent="0.15">
      <c r="A259" s="2096"/>
      <c r="B259" s="264"/>
      <c r="C259" s="268" t="s">
        <v>532</v>
      </c>
      <c r="D259" s="271"/>
      <c r="E259" s="274" t="s">
        <v>386</v>
      </c>
      <c r="F259" s="277"/>
      <c r="G259" s="280"/>
      <c r="H259" s="285" t="str">
        <f t="shared" ref="H259:H267" si="63">IF(AND(ISBLANK(B259),ISBLANK(G259))," ",IF(B259*G259=0," ",B259*G259))</f>
        <v xml:space="preserve"> </v>
      </c>
      <c r="I259" s="264"/>
      <c r="J259" s="268" t="s">
        <v>532</v>
      </c>
      <c r="K259" s="271"/>
      <c r="L259" s="274" t="s">
        <v>386</v>
      </c>
      <c r="M259" s="277"/>
      <c r="N259" s="280"/>
      <c r="O259" s="289" t="str">
        <f t="shared" ref="O259:O267" si="64">IF(AND(ISBLANK(I259),ISBLANK(N259))," ",IF(I259*N259=0," ",I259*N259))</f>
        <v xml:space="preserve"> </v>
      </c>
      <c r="P259" s="2097"/>
      <c r="Q259" s="264"/>
      <c r="R259" s="268" t="s">
        <v>532</v>
      </c>
      <c r="S259" s="271"/>
      <c r="T259" s="274" t="s">
        <v>386</v>
      </c>
      <c r="U259" s="277"/>
      <c r="V259" s="280"/>
      <c r="W259" s="285" t="str">
        <f t="shared" ref="W259:W267" si="65">IF(AND(ISBLANK(Q259),ISBLANK(V259))," ",IF(Q259*V259=0," ",Q259*V259))</f>
        <v xml:space="preserve"> </v>
      </c>
      <c r="X259" s="253"/>
    </row>
    <row r="260" spans="1:24" ht="17.100000000000001" customHeight="1" x14ac:dyDescent="0.15">
      <c r="A260" s="2096"/>
      <c r="B260" s="265"/>
      <c r="C260" s="269" t="s">
        <v>532</v>
      </c>
      <c r="D260" s="272"/>
      <c r="E260" s="275" t="s">
        <v>386</v>
      </c>
      <c r="F260" s="278"/>
      <c r="G260" s="281"/>
      <c r="H260" s="286" t="str">
        <f t="shared" si="63"/>
        <v xml:space="preserve"> </v>
      </c>
      <c r="I260" s="265"/>
      <c r="J260" s="269" t="s">
        <v>532</v>
      </c>
      <c r="K260" s="272"/>
      <c r="L260" s="275" t="s">
        <v>386</v>
      </c>
      <c r="M260" s="278"/>
      <c r="N260" s="281"/>
      <c r="O260" s="290" t="str">
        <f t="shared" si="64"/>
        <v xml:space="preserve"> </v>
      </c>
      <c r="P260" s="2098"/>
      <c r="Q260" s="265"/>
      <c r="R260" s="269" t="s">
        <v>532</v>
      </c>
      <c r="S260" s="272"/>
      <c r="T260" s="275" t="s">
        <v>386</v>
      </c>
      <c r="U260" s="278"/>
      <c r="V260" s="281"/>
      <c r="W260" s="286" t="str">
        <f t="shared" si="65"/>
        <v xml:space="preserve"> </v>
      </c>
      <c r="X260" s="253"/>
    </row>
    <row r="261" spans="1:24" ht="17.100000000000001" customHeight="1" x14ac:dyDescent="0.15">
      <c r="A261" s="2096"/>
      <c r="B261" s="265"/>
      <c r="C261" s="269" t="s">
        <v>532</v>
      </c>
      <c r="D261" s="272"/>
      <c r="E261" s="275" t="s">
        <v>386</v>
      </c>
      <c r="F261" s="278"/>
      <c r="G261" s="281"/>
      <c r="H261" s="286" t="str">
        <f t="shared" si="63"/>
        <v xml:space="preserve"> </v>
      </c>
      <c r="I261" s="265"/>
      <c r="J261" s="269" t="s">
        <v>532</v>
      </c>
      <c r="K261" s="272"/>
      <c r="L261" s="275" t="s">
        <v>386</v>
      </c>
      <c r="M261" s="278"/>
      <c r="N261" s="281"/>
      <c r="O261" s="290" t="str">
        <f t="shared" si="64"/>
        <v xml:space="preserve"> </v>
      </c>
      <c r="P261" s="2098"/>
      <c r="Q261" s="265"/>
      <c r="R261" s="269" t="s">
        <v>532</v>
      </c>
      <c r="S261" s="272"/>
      <c r="T261" s="275" t="s">
        <v>386</v>
      </c>
      <c r="U261" s="278"/>
      <c r="V261" s="281"/>
      <c r="W261" s="286" t="str">
        <f t="shared" si="65"/>
        <v xml:space="preserve"> </v>
      </c>
      <c r="X261" s="253"/>
    </row>
    <row r="262" spans="1:24" ht="17.100000000000001" customHeight="1" x14ac:dyDescent="0.15">
      <c r="A262" s="2096"/>
      <c r="B262" s="265"/>
      <c r="C262" s="269" t="s">
        <v>532</v>
      </c>
      <c r="D262" s="272"/>
      <c r="E262" s="275" t="s">
        <v>386</v>
      </c>
      <c r="F262" s="278"/>
      <c r="G262" s="281"/>
      <c r="H262" s="286" t="str">
        <f t="shared" si="63"/>
        <v xml:space="preserve"> </v>
      </c>
      <c r="I262" s="265"/>
      <c r="J262" s="269" t="s">
        <v>532</v>
      </c>
      <c r="K262" s="272"/>
      <c r="L262" s="275" t="s">
        <v>386</v>
      </c>
      <c r="M262" s="278"/>
      <c r="N262" s="281"/>
      <c r="O262" s="290" t="str">
        <f t="shared" si="64"/>
        <v xml:space="preserve"> </v>
      </c>
      <c r="P262" s="2098"/>
      <c r="Q262" s="265"/>
      <c r="R262" s="269" t="s">
        <v>532</v>
      </c>
      <c r="S262" s="272"/>
      <c r="T262" s="275" t="s">
        <v>386</v>
      </c>
      <c r="U262" s="278"/>
      <c r="V262" s="281"/>
      <c r="W262" s="286" t="str">
        <f t="shared" si="65"/>
        <v xml:space="preserve"> </v>
      </c>
      <c r="X262" s="253"/>
    </row>
    <row r="263" spans="1:24" ht="17.100000000000001" customHeight="1" x14ac:dyDescent="0.15">
      <c r="A263" s="2096"/>
      <c r="B263" s="265"/>
      <c r="C263" s="269" t="s">
        <v>532</v>
      </c>
      <c r="D263" s="272"/>
      <c r="E263" s="275" t="s">
        <v>386</v>
      </c>
      <c r="F263" s="278"/>
      <c r="G263" s="281"/>
      <c r="H263" s="286" t="str">
        <f t="shared" si="63"/>
        <v xml:space="preserve"> </v>
      </c>
      <c r="I263" s="265"/>
      <c r="J263" s="269" t="s">
        <v>532</v>
      </c>
      <c r="K263" s="272"/>
      <c r="L263" s="275" t="s">
        <v>386</v>
      </c>
      <c r="M263" s="278"/>
      <c r="N263" s="281"/>
      <c r="O263" s="290" t="str">
        <f t="shared" si="64"/>
        <v xml:space="preserve"> </v>
      </c>
      <c r="P263" s="2098"/>
      <c r="Q263" s="265"/>
      <c r="R263" s="269" t="s">
        <v>532</v>
      </c>
      <c r="S263" s="272"/>
      <c r="T263" s="275" t="s">
        <v>386</v>
      </c>
      <c r="U263" s="278"/>
      <c r="V263" s="281"/>
      <c r="W263" s="286" t="str">
        <f t="shared" si="65"/>
        <v xml:space="preserve"> </v>
      </c>
      <c r="X263" s="253"/>
    </row>
    <row r="264" spans="1:24" ht="17.100000000000001" customHeight="1" x14ac:dyDescent="0.15">
      <c r="A264" s="2096"/>
      <c r="B264" s="265"/>
      <c r="C264" s="269" t="s">
        <v>532</v>
      </c>
      <c r="D264" s="272"/>
      <c r="E264" s="275" t="s">
        <v>386</v>
      </c>
      <c r="F264" s="278"/>
      <c r="G264" s="281"/>
      <c r="H264" s="286" t="str">
        <f t="shared" si="63"/>
        <v xml:space="preserve"> </v>
      </c>
      <c r="I264" s="265"/>
      <c r="J264" s="269" t="s">
        <v>532</v>
      </c>
      <c r="K264" s="272"/>
      <c r="L264" s="275" t="s">
        <v>386</v>
      </c>
      <c r="M264" s="278"/>
      <c r="N264" s="281"/>
      <c r="O264" s="290" t="str">
        <f t="shared" si="64"/>
        <v xml:space="preserve"> </v>
      </c>
      <c r="P264" s="2098"/>
      <c r="Q264" s="265"/>
      <c r="R264" s="269" t="s">
        <v>532</v>
      </c>
      <c r="S264" s="272"/>
      <c r="T264" s="275" t="s">
        <v>386</v>
      </c>
      <c r="U264" s="278"/>
      <c r="V264" s="281"/>
      <c r="W264" s="286" t="str">
        <f t="shared" si="65"/>
        <v xml:space="preserve"> </v>
      </c>
      <c r="X264" s="253"/>
    </row>
    <row r="265" spans="1:24" ht="17.100000000000001" customHeight="1" x14ac:dyDescent="0.15">
      <c r="A265" s="2096"/>
      <c r="B265" s="265"/>
      <c r="C265" s="269" t="s">
        <v>532</v>
      </c>
      <c r="D265" s="272"/>
      <c r="E265" s="275" t="s">
        <v>386</v>
      </c>
      <c r="F265" s="278"/>
      <c r="G265" s="281"/>
      <c r="H265" s="286" t="str">
        <f t="shared" si="63"/>
        <v xml:space="preserve"> </v>
      </c>
      <c r="I265" s="265"/>
      <c r="J265" s="269" t="s">
        <v>532</v>
      </c>
      <c r="K265" s="272"/>
      <c r="L265" s="275" t="s">
        <v>386</v>
      </c>
      <c r="M265" s="278"/>
      <c r="N265" s="281"/>
      <c r="O265" s="290" t="str">
        <f t="shared" si="64"/>
        <v xml:space="preserve"> </v>
      </c>
      <c r="P265" s="2098"/>
      <c r="Q265" s="265"/>
      <c r="R265" s="269" t="s">
        <v>532</v>
      </c>
      <c r="S265" s="272"/>
      <c r="T265" s="275" t="s">
        <v>386</v>
      </c>
      <c r="U265" s="278"/>
      <c r="V265" s="281"/>
      <c r="W265" s="286" t="str">
        <f t="shared" si="65"/>
        <v xml:space="preserve"> </v>
      </c>
      <c r="X265" s="253"/>
    </row>
    <row r="266" spans="1:24" ht="17.100000000000001" customHeight="1" x14ac:dyDescent="0.15">
      <c r="A266" s="2096"/>
      <c r="B266" s="265"/>
      <c r="C266" s="269" t="s">
        <v>532</v>
      </c>
      <c r="D266" s="272"/>
      <c r="E266" s="275" t="s">
        <v>386</v>
      </c>
      <c r="F266" s="278"/>
      <c r="G266" s="281"/>
      <c r="H266" s="286" t="str">
        <f t="shared" si="63"/>
        <v xml:space="preserve"> </v>
      </c>
      <c r="I266" s="265"/>
      <c r="J266" s="269" t="s">
        <v>532</v>
      </c>
      <c r="K266" s="272"/>
      <c r="L266" s="275" t="s">
        <v>386</v>
      </c>
      <c r="M266" s="278"/>
      <c r="N266" s="281"/>
      <c r="O266" s="290" t="str">
        <f t="shared" si="64"/>
        <v xml:space="preserve"> </v>
      </c>
      <c r="P266" s="2098"/>
      <c r="Q266" s="265"/>
      <c r="R266" s="269" t="s">
        <v>532</v>
      </c>
      <c r="S266" s="272"/>
      <c r="T266" s="275" t="s">
        <v>386</v>
      </c>
      <c r="U266" s="278"/>
      <c r="V266" s="281"/>
      <c r="W266" s="286" t="str">
        <f t="shared" si="65"/>
        <v xml:space="preserve"> </v>
      </c>
      <c r="X266" s="253"/>
    </row>
    <row r="267" spans="1:24" ht="17.100000000000001" customHeight="1" x14ac:dyDescent="0.15">
      <c r="A267" s="2096"/>
      <c r="B267" s="266"/>
      <c r="C267" s="270" t="s">
        <v>532</v>
      </c>
      <c r="D267" s="273"/>
      <c r="E267" s="276" t="s">
        <v>386</v>
      </c>
      <c r="F267" s="279"/>
      <c r="G267" s="282"/>
      <c r="H267" s="286" t="str">
        <f t="shared" si="63"/>
        <v xml:space="preserve"> </v>
      </c>
      <c r="I267" s="266"/>
      <c r="J267" s="270" t="s">
        <v>532</v>
      </c>
      <c r="K267" s="273"/>
      <c r="L267" s="276" t="s">
        <v>386</v>
      </c>
      <c r="M267" s="279"/>
      <c r="N267" s="282"/>
      <c r="O267" s="290" t="str">
        <f t="shared" si="64"/>
        <v xml:space="preserve"> </v>
      </c>
      <c r="P267" s="2098"/>
      <c r="Q267" s="266"/>
      <c r="R267" s="270" t="s">
        <v>532</v>
      </c>
      <c r="S267" s="273"/>
      <c r="T267" s="276" t="s">
        <v>386</v>
      </c>
      <c r="U267" s="279"/>
      <c r="V267" s="282"/>
      <c r="W267" s="286" t="str">
        <f t="shared" si="65"/>
        <v xml:space="preserve"> </v>
      </c>
      <c r="X267" s="253"/>
    </row>
    <row r="268" spans="1:24" ht="17.100000000000001" customHeight="1" x14ac:dyDescent="0.15">
      <c r="A268" s="2096"/>
      <c r="B268" s="2087" t="s">
        <v>573</v>
      </c>
      <c r="C268" s="2088"/>
      <c r="D268" s="2089"/>
      <c r="E268" s="2089"/>
      <c r="F268" s="2089"/>
      <c r="G268" s="283" t="str">
        <f>IF(SUM(G259:G267)=0," ",SUM(G259:G267))</f>
        <v xml:space="preserve"> </v>
      </c>
      <c r="H268" s="287" t="str">
        <f>IF(SUM(H259:H267)=0," ",SUM(H259:H267))</f>
        <v xml:space="preserve"> </v>
      </c>
      <c r="I268" s="2087" t="s">
        <v>573</v>
      </c>
      <c r="J268" s="2088"/>
      <c r="K268" s="2089"/>
      <c r="L268" s="2089"/>
      <c r="M268" s="2089"/>
      <c r="N268" s="283" t="str">
        <f>IF(SUM(N259:N267)=0," ",SUM(N259:N267))</f>
        <v xml:space="preserve"> </v>
      </c>
      <c r="O268" s="291" t="str">
        <f>IF(SUM(O259:O267)=0," ",SUM(O259:O267))</f>
        <v xml:space="preserve"> </v>
      </c>
      <c r="P268" s="2099"/>
      <c r="Q268" s="2087" t="s">
        <v>573</v>
      </c>
      <c r="R268" s="2088"/>
      <c r="S268" s="2089"/>
      <c r="T268" s="2089"/>
      <c r="U268" s="2089"/>
      <c r="V268" s="283" t="str">
        <f>IF(SUM(V259:V267)=0," ",SUM(V259:V267))</f>
        <v xml:space="preserve"> </v>
      </c>
      <c r="W268" s="287" t="str">
        <f>IF(SUM(W259:W267)=0," ",SUM(W259:W267))</f>
        <v xml:space="preserve"> </v>
      </c>
      <c r="X268" s="253"/>
    </row>
    <row r="269" spans="1:24" ht="17.100000000000001" customHeight="1" x14ac:dyDescent="0.15">
      <c r="A269" s="2096"/>
      <c r="B269" s="264"/>
      <c r="C269" s="268" t="s">
        <v>532</v>
      </c>
      <c r="D269" s="271"/>
      <c r="E269" s="274" t="s">
        <v>386</v>
      </c>
      <c r="F269" s="277"/>
      <c r="G269" s="280"/>
      <c r="H269" s="285" t="str">
        <f t="shared" ref="H269:H277" si="66">IF(AND(ISBLANK(B269),ISBLANK(G269))," ",IF(B269*G269=0," ",B269*G269))</f>
        <v xml:space="preserve"> </v>
      </c>
      <c r="I269" s="264"/>
      <c r="J269" s="268" t="s">
        <v>532</v>
      </c>
      <c r="K269" s="271"/>
      <c r="L269" s="274" t="s">
        <v>386</v>
      </c>
      <c r="M269" s="277"/>
      <c r="N269" s="280"/>
      <c r="O269" s="289" t="str">
        <f t="shared" ref="O269:O277" si="67">IF(AND(ISBLANK(I269),ISBLANK(N269))," ",IF(I269*N269=0," ",I269*N269))</f>
        <v xml:space="preserve"> </v>
      </c>
      <c r="P269" s="2097"/>
      <c r="Q269" s="264"/>
      <c r="R269" s="268" t="s">
        <v>532</v>
      </c>
      <c r="S269" s="271"/>
      <c r="T269" s="274" t="s">
        <v>386</v>
      </c>
      <c r="U269" s="277"/>
      <c r="V269" s="280"/>
      <c r="W269" s="285" t="str">
        <f t="shared" ref="W269:W277" si="68">IF(AND(ISBLANK(Q269),ISBLANK(V269))," ",IF(Q269*V269=0," ",Q269*V269))</f>
        <v xml:space="preserve"> </v>
      </c>
      <c r="X269" s="253"/>
    </row>
    <row r="270" spans="1:24" ht="17.100000000000001" customHeight="1" x14ac:dyDescent="0.15">
      <c r="A270" s="2096"/>
      <c r="B270" s="265"/>
      <c r="C270" s="269" t="s">
        <v>532</v>
      </c>
      <c r="D270" s="272"/>
      <c r="E270" s="275" t="s">
        <v>386</v>
      </c>
      <c r="F270" s="278"/>
      <c r="G270" s="281"/>
      <c r="H270" s="286" t="str">
        <f t="shared" si="66"/>
        <v xml:space="preserve"> </v>
      </c>
      <c r="I270" s="265"/>
      <c r="J270" s="269" t="s">
        <v>532</v>
      </c>
      <c r="K270" s="272"/>
      <c r="L270" s="275" t="s">
        <v>386</v>
      </c>
      <c r="M270" s="278"/>
      <c r="N270" s="281"/>
      <c r="O270" s="290" t="str">
        <f t="shared" si="67"/>
        <v xml:space="preserve"> </v>
      </c>
      <c r="P270" s="2098"/>
      <c r="Q270" s="265"/>
      <c r="R270" s="269" t="s">
        <v>532</v>
      </c>
      <c r="S270" s="272"/>
      <c r="T270" s="275" t="s">
        <v>386</v>
      </c>
      <c r="U270" s="278"/>
      <c r="V270" s="281"/>
      <c r="W270" s="286" t="str">
        <f t="shared" si="68"/>
        <v xml:space="preserve"> </v>
      </c>
      <c r="X270" s="253"/>
    </row>
    <row r="271" spans="1:24" ht="17.100000000000001" customHeight="1" x14ac:dyDescent="0.15">
      <c r="A271" s="2096"/>
      <c r="B271" s="265"/>
      <c r="C271" s="269" t="s">
        <v>532</v>
      </c>
      <c r="D271" s="272"/>
      <c r="E271" s="275" t="s">
        <v>386</v>
      </c>
      <c r="F271" s="278"/>
      <c r="G271" s="281"/>
      <c r="H271" s="286" t="str">
        <f t="shared" si="66"/>
        <v xml:space="preserve"> </v>
      </c>
      <c r="I271" s="265"/>
      <c r="J271" s="269" t="s">
        <v>532</v>
      </c>
      <c r="K271" s="272"/>
      <c r="L271" s="275" t="s">
        <v>386</v>
      </c>
      <c r="M271" s="278"/>
      <c r="N271" s="281"/>
      <c r="O271" s="290" t="str">
        <f t="shared" si="67"/>
        <v xml:space="preserve"> </v>
      </c>
      <c r="P271" s="2098"/>
      <c r="Q271" s="265"/>
      <c r="R271" s="269" t="s">
        <v>532</v>
      </c>
      <c r="S271" s="272"/>
      <c r="T271" s="275" t="s">
        <v>386</v>
      </c>
      <c r="U271" s="278"/>
      <c r="V271" s="281"/>
      <c r="W271" s="286" t="str">
        <f t="shared" si="68"/>
        <v xml:space="preserve"> </v>
      </c>
      <c r="X271" s="253"/>
    </row>
    <row r="272" spans="1:24" ht="17.100000000000001" customHeight="1" x14ac:dyDescent="0.15">
      <c r="A272" s="2096"/>
      <c r="B272" s="265"/>
      <c r="C272" s="269" t="s">
        <v>532</v>
      </c>
      <c r="D272" s="272"/>
      <c r="E272" s="275" t="s">
        <v>386</v>
      </c>
      <c r="F272" s="278"/>
      <c r="G272" s="281"/>
      <c r="H272" s="286" t="str">
        <f t="shared" si="66"/>
        <v xml:space="preserve"> </v>
      </c>
      <c r="I272" s="265"/>
      <c r="J272" s="269" t="s">
        <v>532</v>
      </c>
      <c r="K272" s="272"/>
      <c r="L272" s="275" t="s">
        <v>386</v>
      </c>
      <c r="M272" s="278"/>
      <c r="N272" s="281"/>
      <c r="O272" s="290" t="str">
        <f t="shared" si="67"/>
        <v xml:space="preserve"> </v>
      </c>
      <c r="P272" s="2098"/>
      <c r="Q272" s="265"/>
      <c r="R272" s="269" t="s">
        <v>532</v>
      </c>
      <c r="S272" s="272"/>
      <c r="T272" s="275" t="s">
        <v>386</v>
      </c>
      <c r="U272" s="278"/>
      <c r="V272" s="281"/>
      <c r="W272" s="286" t="str">
        <f t="shared" si="68"/>
        <v xml:space="preserve"> </v>
      </c>
      <c r="X272" s="253"/>
    </row>
    <row r="273" spans="1:24" ht="17.100000000000001" customHeight="1" x14ac:dyDescent="0.15">
      <c r="A273" s="2096"/>
      <c r="B273" s="265"/>
      <c r="C273" s="269" t="s">
        <v>532</v>
      </c>
      <c r="D273" s="272"/>
      <c r="E273" s="275" t="s">
        <v>386</v>
      </c>
      <c r="F273" s="278"/>
      <c r="G273" s="281"/>
      <c r="H273" s="286" t="str">
        <f t="shared" si="66"/>
        <v xml:space="preserve"> </v>
      </c>
      <c r="I273" s="265"/>
      <c r="J273" s="269" t="s">
        <v>532</v>
      </c>
      <c r="K273" s="272"/>
      <c r="L273" s="275" t="s">
        <v>386</v>
      </c>
      <c r="M273" s="278"/>
      <c r="N273" s="281"/>
      <c r="O273" s="290" t="str">
        <f t="shared" si="67"/>
        <v xml:space="preserve"> </v>
      </c>
      <c r="P273" s="2098"/>
      <c r="Q273" s="265"/>
      <c r="R273" s="269" t="s">
        <v>532</v>
      </c>
      <c r="S273" s="272"/>
      <c r="T273" s="275" t="s">
        <v>386</v>
      </c>
      <c r="U273" s="278"/>
      <c r="V273" s="281"/>
      <c r="W273" s="286" t="str">
        <f t="shared" si="68"/>
        <v xml:space="preserve"> </v>
      </c>
      <c r="X273" s="253"/>
    </row>
    <row r="274" spans="1:24" ht="17.100000000000001" customHeight="1" x14ac:dyDescent="0.15">
      <c r="A274" s="2096"/>
      <c r="B274" s="265"/>
      <c r="C274" s="269" t="s">
        <v>532</v>
      </c>
      <c r="D274" s="272"/>
      <c r="E274" s="275" t="s">
        <v>386</v>
      </c>
      <c r="F274" s="278"/>
      <c r="G274" s="281"/>
      <c r="H274" s="286" t="str">
        <f t="shared" si="66"/>
        <v xml:space="preserve"> </v>
      </c>
      <c r="I274" s="265"/>
      <c r="J274" s="269" t="s">
        <v>532</v>
      </c>
      <c r="K274" s="272"/>
      <c r="L274" s="275" t="s">
        <v>386</v>
      </c>
      <c r="M274" s="278"/>
      <c r="N274" s="281"/>
      <c r="O274" s="290" t="str">
        <f t="shared" si="67"/>
        <v xml:space="preserve"> </v>
      </c>
      <c r="P274" s="2098"/>
      <c r="Q274" s="265"/>
      <c r="R274" s="269" t="s">
        <v>532</v>
      </c>
      <c r="S274" s="272"/>
      <c r="T274" s="275" t="s">
        <v>386</v>
      </c>
      <c r="U274" s="278"/>
      <c r="V274" s="281"/>
      <c r="W274" s="286" t="str">
        <f t="shared" si="68"/>
        <v xml:space="preserve"> </v>
      </c>
      <c r="X274" s="253"/>
    </row>
    <row r="275" spans="1:24" ht="17.100000000000001" customHeight="1" x14ac:dyDescent="0.15">
      <c r="A275" s="2096"/>
      <c r="B275" s="265"/>
      <c r="C275" s="269" t="s">
        <v>532</v>
      </c>
      <c r="D275" s="272"/>
      <c r="E275" s="275" t="s">
        <v>386</v>
      </c>
      <c r="F275" s="278"/>
      <c r="G275" s="281"/>
      <c r="H275" s="286" t="str">
        <f t="shared" si="66"/>
        <v xml:space="preserve"> </v>
      </c>
      <c r="I275" s="265"/>
      <c r="J275" s="269" t="s">
        <v>532</v>
      </c>
      <c r="K275" s="272"/>
      <c r="L275" s="275" t="s">
        <v>386</v>
      </c>
      <c r="M275" s="278"/>
      <c r="N275" s="281"/>
      <c r="O275" s="290" t="str">
        <f t="shared" si="67"/>
        <v xml:space="preserve"> </v>
      </c>
      <c r="P275" s="2098"/>
      <c r="Q275" s="265"/>
      <c r="R275" s="269" t="s">
        <v>532</v>
      </c>
      <c r="S275" s="272"/>
      <c r="T275" s="275" t="s">
        <v>386</v>
      </c>
      <c r="U275" s="278"/>
      <c r="V275" s="281"/>
      <c r="W275" s="286" t="str">
        <f t="shared" si="68"/>
        <v xml:space="preserve"> </v>
      </c>
      <c r="X275" s="253"/>
    </row>
    <row r="276" spans="1:24" ht="17.100000000000001" customHeight="1" x14ac:dyDescent="0.15">
      <c r="A276" s="2096"/>
      <c r="B276" s="265"/>
      <c r="C276" s="269" t="s">
        <v>532</v>
      </c>
      <c r="D276" s="272"/>
      <c r="E276" s="275" t="s">
        <v>386</v>
      </c>
      <c r="F276" s="278"/>
      <c r="G276" s="281"/>
      <c r="H276" s="286" t="str">
        <f t="shared" si="66"/>
        <v xml:space="preserve"> </v>
      </c>
      <c r="I276" s="265"/>
      <c r="J276" s="269" t="s">
        <v>532</v>
      </c>
      <c r="K276" s="272"/>
      <c r="L276" s="275" t="s">
        <v>386</v>
      </c>
      <c r="M276" s="278"/>
      <c r="N276" s="281"/>
      <c r="O276" s="290" t="str">
        <f t="shared" si="67"/>
        <v xml:space="preserve"> </v>
      </c>
      <c r="P276" s="2098"/>
      <c r="Q276" s="265"/>
      <c r="R276" s="269" t="s">
        <v>532</v>
      </c>
      <c r="S276" s="272"/>
      <c r="T276" s="275" t="s">
        <v>386</v>
      </c>
      <c r="U276" s="278"/>
      <c r="V276" s="281"/>
      <c r="W276" s="286" t="str">
        <f t="shared" si="68"/>
        <v xml:space="preserve"> </v>
      </c>
      <c r="X276" s="253"/>
    </row>
    <row r="277" spans="1:24" ht="17.100000000000001" customHeight="1" x14ac:dyDescent="0.15">
      <c r="A277" s="2096"/>
      <c r="B277" s="266"/>
      <c r="C277" s="270" t="s">
        <v>532</v>
      </c>
      <c r="D277" s="273"/>
      <c r="E277" s="276" t="s">
        <v>386</v>
      </c>
      <c r="F277" s="279"/>
      <c r="G277" s="282"/>
      <c r="H277" s="286" t="str">
        <f t="shared" si="66"/>
        <v xml:space="preserve"> </v>
      </c>
      <c r="I277" s="266"/>
      <c r="J277" s="270" t="s">
        <v>532</v>
      </c>
      <c r="K277" s="273"/>
      <c r="L277" s="276" t="s">
        <v>386</v>
      </c>
      <c r="M277" s="279"/>
      <c r="N277" s="282"/>
      <c r="O277" s="290" t="str">
        <f t="shared" si="67"/>
        <v xml:space="preserve"> </v>
      </c>
      <c r="P277" s="2098"/>
      <c r="Q277" s="266"/>
      <c r="R277" s="270" t="s">
        <v>532</v>
      </c>
      <c r="S277" s="273"/>
      <c r="T277" s="276" t="s">
        <v>386</v>
      </c>
      <c r="U277" s="279"/>
      <c r="V277" s="282"/>
      <c r="W277" s="286" t="str">
        <f t="shared" si="68"/>
        <v xml:space="preserve"> </v>
      </c>
      <c r="X277" s="253"/>
    </row>
    <row r="278" spans="1:24" ht="17.100000000000001" customHeight="1" x14ac:dyDescent="0.15">
      <c r="A278" s="2096"/>
      <c r="B278" s="2087" t="s">
        <v>573</v>
      </c>
      <c r="C278" s="2088"/>
      <c r="D278" s="2089"/>
      <c r="E278" s="2089"/>
      <c r="F278" s="2089"/>
      <c r="G278" s="283" t="str">
        <f>IF(SUM(G269:G277)=0," ",SUM(G269:G277))</f>
        <v xml:space="preserve"> </v>
      </c>
      <c r="H278" s="287" t="str">
        <f>IF(SUM(H269:H277)=0," ",SUM(H269:H277))</f>
        <v xml:space="preserve"> </v>
      </c>
      <c r="I278" s="2087" t="s">
        <v>573</v>
      </c>
      <c r="J278" s="2088"/>
      <c r="K278" s="2089"/>
      <c r="L278" s="2089"/>
      <c r="M278" s="2089"/>
      <c r="N278" s="283" t="str">
        <f>IF(SUM(N269:N277)=0," ",SUM(N269:N277))</f>
        <v xml:space="preserve"> </v>
      </c>
      <c r="O278" s="291" t="str">
        <f>IF(SUM(O269:O277)=0," ",SUM(O269:O277))</f>
        <v xml:space="preserve"> </v>
      </c>
      <c r="P278" s="2099"/>
      <c r="Q278" s="2087" t="s">
        <v>573</v>
      </c>
      <c r="R278" s="2088"/>
      <c r="S278" s="2089"/>
      <c r="T278" s="2089"/>
      <c r="U278" s="2089"/>
      <c r="V278" s="283" t="str">
        <f>IF(SUM(V269:V277)=0," ",SUM(V269:V277))</f>
        <v xml:space="preserve"> </v>
      </c>
      <c r="W278" s="287" t="str">
        <f>IF(SUM(W269:W277)=0," ",SUM(W269:W277))</f>
        <v xml:space="preserve"> </v>
      </c>
      <c r="X278" s="253"/>
    </row>
    <row r="279" spans="1:24" ht="17.100000000000001" customHeight="1" x14ac:dyDescent="0.15">
      <c r="A279" s="2096"/>
      <c r="B279" s="264"/>
      <c r="C279" s="268" t="s">
        <v>532</v>
      </c>
      <c r="D279" s="271"/>
      <c r="E279" s="274" t="s">
        <v>386</v>
      </c>
      <c r="F279" s="277"/>
      <c r="G279" s="280"/>
      <c r="H279" s="285" t="str">
        <f t="shared" ref="H279:H287" si="69">IF(AND(ISBLANK(B279),ISBLANK(G279))," ",IF(B279*G279=0," ",B279*G279))</f>
        <v xml:space="preserve"> </v>
      </c>
      <c r="I279" s="264"/>
      <c r="J279" s="268" t="s">
        <v>532</v>
      </c>
      <c r="K279" s="271"/>
      <c r="L279" s="274" t="s">
        <v>386</v>
      </c>
      <c r="M279" s="277"/>
      <c r="N279" s="280"/>
      <c r="O279" s="289" t="str">
        <f t="shared" ref="O279:O287" si="70">IF(AND(ISBLANK(I279),ISBLANK(N279))," ",IF(I279*N279=0," ",I279*N279))</f>
        <v xml:space="preserve"> </v>
      </c>
      <c r="P279" s="2097"/>
      <c r="Q279" s="264"/>
      <c r="R279" s="268" t="s">
        <v>532</v>
      </c>
      <c r="S279" s="271"/>
      <c r="T279" s="274" t="s">
        <v>386</v>
      </c>
      <c r="U279" s="277"/>
      <c r="V279" s="280"/>
      <c r="W279" s="285" t="str">
        <f t="shared" ref="W279:W287" si="71">IF(AND(ISBLANK(Q279),ISBLANK(V279))," ",IF(Q279*V279=0," ",Q279*V279))</f>
        <v xml:space="preserve"> </v>
      </c>
      <c r="X279" s="253"/>
    </row>
    <row r="280" spans="1:24" ht="17.100000000000001" customHeight="1" x14ac:dyDescent="0.15">
      <c r="A280" s="2096"/>
      <c r="B280" s="265"/>
      <c r="C280" s="269" t="s">
        <v>532</v>
      </c>
      <c r="D280" s="272"/>
      <c r="E280" s="275" t="s">
        <v>386</v>
      </c>
      <c r="F280" s="278"/>
      <c r="G280" s="281"/>
      <c r="H280" s="286" t="str">
        <f t="shared" si="69"/>
        <v xml:space="preserve"> </v>
      </c>
      <c r="I280" s="265"/>
      <c r="J280" s="269" t="s">
        <v>532</v>
      </c>
      <c r="K280" s="272"/>
      <c r="L280" s="275" t="s">
        <v>386</v>
      </c>
      <c r="M280" s="278"/>
      <c r="N280" s="281"/>
      <c r="O280" s="290" t="str">
        <f t="shared" si="70"/>
        <v xml:space="preserve"> </v>
      </c>
      <c r="P280" s="2098"/>
      <c r="Q280" s="265"/>
      <c r="R280" s="269" t="s">
        <v>532</v>
      </c>
      <c r="S280" s="272"/>
      <c r="T280" s="275" t="s">
        <v>386</v>
      </c>
      <c r="U280" s="278"/>
      <c r="V280" s="281"/>
      <c r="W280" s="286" t="str">
        <f t="shared" si="71"/>
        <v xml:space="preserve"> </v>
      </c>
      <c r="X280" s="253"/>
    </row>
    <row r="281" spans="1:24" ht="17.100000000000001" customHeight="1" x14ac:dyDescent="0.15">
      <c r="A281" s="2096"/>
      <c r="B281" s="265"/>
      <c r="C281" s="269" t="s">
        <v>532</v>
      </c>
      <c r="D281" s="272"/>
      <c r="E281" s="275" t="s">
        <v>386</v>
      </c>
      <c r="F281" s="278"/>
      <c r="G281" s="281"/>
      <c r="H281" s="286" t="str">
        <f t="shared" si="69"/>
        <v xml:space="preserve"> </v>
      </c>
      <c r="I281" s="265"/>
      <c r="J281" s="269" t="s">
        <v>532</v>
      </c>
      <c r="K281" s="272"/>
      <c r="L281" s="275" t="s">
        <v>386</v>
      </c>
      <c r="M281" s="278"/>
      <c r="N281" s="281"/>
      <c r="O281" s="290" t="str">
        <f t="shared" si="70"/>
        <v xml:space="preserve"> </v>
      </c>
      <c r="P281" s="2098"/>
      <c r="Q281" s="265"/>
      <c r="R281" s="269" t="s">
        <v>532</v>
      </c>
      <c r="S281" s="272"/>
      <c r="T281" s="275" t="s">
        <v>386</v>
      </c>
      <c r="U281" s="278"/>
      <c r="V281" s="281"/>
      <c r="W281" s="286" t="str">
        <f t="shared" si="71"/>
        <v xml:space="preserve"> </v>
      </c>
      <c r="X281" s="253"/>
    </row>
    <row r="282" spans="1:24" ht="17.100000000000001" customHeight="1" x14ac:dyDescent="0.15">
      <c r="A282" s="2096"/>
      <c r="B282" s="265"/>
      <c r="C282" s="269" t="s">
        <v>532</v>
      </c>
      <c r="D282" s="272"/>
      <c r="E282" s="275" t="s">
        <v>386</v>
      </c>
      <c r="F282" s="278"/>
      <c r="G282" s="281"/>
      <c r="H282" s="286" t="str">
        <f t="shared" si="69"/>
        <v xml:space="preserve"> </v>
      </c>
      <c r="I282" s="265"/>
      <c r="J282" s="269" t="s">
        <v>532</v>
      </c>
      <c r="K282" s="272"/>
      <c r="L282" s="275" t="s">
        <v>386</v>
      </c>
      <c r="M282" s="278"/>
      <c r="N282" s="281"/>
      <c r="O282" s="290" t="str">
        <f t="shared" si="70"/>
        <v xml:space="preserve"> </v>
      </c>
      <c r="P282" s="2098"/>
      <c r="Q282" s="265"/>
      <c r="R282" s="269" t="s">
        <v>532</v>
      </c>
      <c r="S282" s="272"/>
      <c r="T282" s="275" t="s">
        <v>386</v>
      </c>
      <c r="U282" s="278"/>
      <c r="V282" s="281"/>
      <c r="W282" s="286" t="str">
        <f t="shared" si="71"/>
        <v xml:space="preserve"> </v>
      </c>
      <c r="X282" s="253"/>
    </row>
    <row r="283" spans="1:24" ht="17.100000000000001" customHeight="1" x14ac:dyDescent="0.15">
      <c r="A283" s="2096"/>
      <c r="B283" s="265"/>
      <c r="C283" s="269" t="s">
        <v>532</v>
      </c>
      <c r="D283" s="272"/>
      <c r="E283" s="275" t="s">
        <v>386</v>
      </c>
      <c r="F283" s="278"/>
      <c r="G283" s="281"/>
      <c r="H283" s="286" t="str">
        <f t="shared" si="69"/>
        <v xml:space="preserve"> </v>
      </c>
      <c r="I283" s="265"/>
      <c r="J283" s="269" t="s">
        <v>532</v>
      </c>
      <c r="K283" s="272"/>
      <c r="L283" s="275" t="s">
        <v>386</v>
      </c>
      <c r="M283" s="278"/>
      <c r="N283" s="281"/>
      <c r="O283" s="290" t="str">
        <f t="shared" si="70"/>
        <v xml:space="preserve"> </v>
      </c>
      <c r="P283" s="2098"/>
      <c r="Q283" s="265"/>
      <c r="R283" s="269" t="s">
        <v>532</v>
      </c>
      <c r="S283" s="272"/>
      <c r="T283" s="275" t="s">
        <v>386</v>
      </c>
      <c r="U283" s="278"/>
      <c r="V283" s="281"/>
      <c r="W283" s="286" t="str">
        <f t="shared" si="71"/>
        <v xml:space="preserve"> </v>
      </c>
      <c r="X283" s="253"/>
    </row>
    <row r="284" spans="1:24" ht="17.100000000000001" customHeight="1" x14ac:dyDescent="0.15">
      <c r="A284" s="2096"/>
      <c r="B284" s="265"/>
      <c r="C284" s="269" t="s">
        <v>532</v>
      </c>
      <c r="D284" s="272"/>
      <c r="E284" s="275" t="s">
        <v>386</v>
      </c>
      <c r="F284" s="278"/>
      <c r="G284" s="281"/>
      <c r="H284" s="286" t="str">
        <f t="shared" si="69"/>
        <v xml:space="preserve"> </v>
      </c>
      <c r="I284" s="265"/>
      <c r="J284" s="269" t="s">
        <v>532</v>
      </c>
      <c r="K284" s="272"/>
      <c r="L284" s="275" t="s">
        <v>386</v>
      </c>
      <c r="M284" s="278"/>
      <c r="N284" s="281"/>
      <c r="O284" s="290" t="str">
        <f t="shared" si="70"/>
        <v xml:space="preserve"> </v>
      </c>
      <c r="P284" s="2098"/>
      <c r="Q284" s="265"/>
      <c r="R284" s="269" t="s">
        <v>532</v>
      </c>
      <c r="S284" s="272"/>
      <c r="T284" s="275" t="s">
        <v>386</v>
      </c>
      <c r="U284" s="278"/>
      <c r="V284" s="281"/>
      <c r="W284" s="286" t="str">
        <f t="shared" si="71"/>
        <v xml:space="preserve"> </v>
      </c>
      <c r="X284" s="253"/>
    </row>
    <row r="285" spans="1:24" ht="17.100000000000001" customHeight="1" x14ac:dyDescent="0.15">
      <c r="A285" s="2096"/>
      <c r="B285" s="265"/>
      <c r="C285" s="269" t="s">
        <v>532</v>
      </c>
      <c r="D285" s="272"/>
      <c r="E285" s="275" t="s">
        <v>386</v>
      </c>
      <c r="F285" s="278"/>
      <c r="G285" s="281"/>
      <c r="H285" s="286" t="str">
        <f t="shared" si="69"/>
        <v xml:space="preserve"> </v>
      </c>
      <c r="I285" s="265"/>
      <c r="J285" s="269" t="s">
        <v>532</v>
      </c>
      <c r="K285" s="272"/>
      <c r="L285" s="275" t="s">
        <v>386</v>
      </c>
      <c r="M285" s="278"/>
      <c r="N285" s="281"/>
      <c r="O285" s="290" t="str">
        <f t="shared" si="70"/>
        <v xml:space="preserve"> </v>
      </c>
      <c r="P285" s="2098"/>
      <c r="Q285" s="265"/>
      <c r="R285" s="269" t="s">
        <v>532</v>
      </c>
      <c r="S285" s="272"/>
      <c r="T285" s="275" t="s">
        <v>386</v>
      </c>
      <c r="U285" s="278"/>
      <c r="V285" s="281"/>
      <c r="W285" s="286" t="str">
        <f t="shared" si="71"/>
        <v xml:space="preserve"> </v>
      </c>
      <c r="X285" s="253"/>
    </row>
    <row r="286" spans="1:24" ht="17.100000000000001" customHeight="1" x14ac:dyDescent="0.15">
      <c r="A286" s="2096"/>
      <c r="B286" s="265"/>
      <c r="C286" s="269" t="s">
        <v>532</v>
      </c>
      <c r="D286" s="272"/>
      <c r="E286" s="275" t="s">
        <v>386</v>
      </c>
      <c r="F286" s="278"/>
      <c r="G286" s="281"/>
      <c r="H286" s="286" t="str">
        <f t="shared" si="69"/>
        <v xml:space="preserve"> </v>
      </c>
      <c r="I286" s="265"/>
      <c r="J286" s="269" t="s">
        <v>532</v>
      </c>
      <c r="K286" s="272"/>
      <c r="L286" s="275" t="s">
        <v>386</v>
      </c>
      <c r="M286" s="278"/>
      <c r="N286" s="281"/>
      <c r="O286" s="290" t="str">
        <f t="shared" si="70"/>
        <v xml:space="preserve"> </v>
      </c>
      <c r="P286" s="2098"/>
      <c r="Q286" s="265"/>
      <c r="R286" s="269" t="s">
        <v>532</v>
      </c>
      <c r="S286" s="272"/>
      <c r="T286" s="275" t="s">
        <v>386</v>
      </c>
      <c r="U286" s="278"/>
      <c r="V286" s="281"/>
      <c r="W286" s="286" t="str">
        <f t="shared" si="71"/>
        <v xml:space="preserve"> </v>
      </c>
      <c r="X286" s="253"/>
    </row>
    <row r="287" spans="1:24" ht="17.100000000000001" customHeight="1" x14ac:dyDescent="0.15">
      <c r="A287" s="2096"/>
      <c r="B287" s="266"/>
      <c r="C287" s="270" t="s">
        <v>532</v>
      </c>
      <c r="D287" s="273"/>
      <c r="E287" s="276" t="s">
        <v>386</v>
      </c>
      <c r="F287" s="279"/>
      <c r="G287" s="282"/>
      <c r="H287" s="286" t="str">
        <f t="shared" si="69"/>
        <v xml:space="preserve"> </v>
      </c>
      <c r="I287" s="266"/>
      <c r="J287" s="270" t="s">
        <v>532</v>
      </c>
      <c r="K287" s="273"/>
      <c r="L287" s="276" t="s">
        <v>386</v>
      </c>
      <c r="M287" s="279"/>
      <c r="N287" s="282"/>
      <c r="O287" s="290" t="str">
        <f t="shared" si="70"/>
        <v xml:space="preserve"> </v>
      </c>
      <c r="P287" s="2098"/>
      <c r="Q287" s="266"/>
      <c r="R287" s="270" t="s">
        <v>532</v>
      </c>
      <c r="S287" s="273"/>
      <c r="T287" s="276" t="s">
        <v>386</v>
      </c>
      <c r="U287" s="279"/>
      <c r="V287" s="282"/>
      <c r="W287" s="286" t="str">
        <f t="shared" si="71"/>
        <v xml:space="preserve"> </v>
      </c>
      <c r="X287" s="253"/>
    </row>
    <row r="288" spans="1:24" ht="17.100000000000001" customHeight="1" x14ac:dyDescent="0.15">
      <c r="A288" s="2096"/>
      <c r="B288" s="2087" t="s">
        <v>573</v>
      </c>
      <c r="C288" s="2088"/>
      <c r="D288" s="2089"/>
      <c r="E288" s="2089"/>
      <c r="F288" s="2089"/>
      <c r="G288" s="283" t="str">
        <f>IF(SUM(G279:G287)=0," ",SUM(G279:G287))</f>
        <v xml:space="preserve"> </v>
      </c>
      <c r="H288" s="287" t="str">
        <f>IF(SUM(H279:H287)=0," ",SUM(H279:H287))</f>
        <v xml:space="preserve"> </v>
      </c>
      <c r="I288" s="2087" t="s">
        <v>573</v>
      </c>
      <c r="J288" s="2088"/>
      <c r="K288" s="2089"/>
      <c r="L288" s="2089"/>
      <c r="M288" s="2089"/>
      <c r="N288" s="283" t="str">
        <f>IF(SUM(N279:N287)=0," ",SUM(N279:N287))</f>
        <v xml:space="preserve"> </v>
      </c>
      <c r="O288" s="291" t="str">
        <f>IF(SUM(O279:O287)=0," ",SUM(O279:O287))</f>
        <v xml:space="preserve"> </v>
      </c>
      <c r="P288" s="2099"/>
      <c r="Q288" s="2087" t="s">
        <v>573</v>
      </c>
      <c r="R288" s="2088"/>
      <c r="S288" s="2089"/>
      <c r="T288" s="2089"/>
      <c r="U288" s="2089"/>
      <c r="V288" s="283" t="str">
        <f>IF(SUM(V279:V287)=0," ",SUM(V279:V287))</f>
        <v xml:space="preserve"> </v>
      </c>
      <c r="W288" s="287" t="str">
        <f>IF(SUM(W279:W287)=0," ",SUM(W279:W287))</f>
        <v xml:space="preserve"> </v>
      </c>
      <c r="X288" s="253"/>
    </row>
    <row r="289" spans="1:24" ht="12" customHeight="1" x14ac:dyDescent="0.15">
      <c r="A289" s="253"/>
      <c r="B289" s="253"/>
      <c r="C289" s="253"/>
      <c r="D289" s="253"/>
      <c r="E289" s="253"/>
      <c r="F289" s="253"/>
      <c r="G289" s="253"/>
      <c r="H289" s="2095" t="s">
        <v>29</v>
      </c>
      <c r="I289" s="2095"/>
      <c r="J289" s="2095"/>
      <c r="K289" s="2095"/>
      <c r="L289" s="2095"/>
      <c r="M289" s="2095"/>
      <c r="N289" s="2095"/>
      <c r="O289" s="2095"/>
      <c r="P289" s="2095"/>
      <c r="Q289" s="2095"/>
      <c r="R289" s="253"/>
      <c r="S289" s="253"/>
      <c r="T289" s="253"/>
      <c r="U289" s="253"/>
      <c r="V289" s="253"/>
      <c r="W289" s="253"/>
      <c r="X289" s="253"/>
    </row>
    <row r="290" spans="1:24" ht="12" customHeight="1" x14ac:dyDescent="0.15">
      <c r="A290" s="253"/>
      <c r="B290" s="253"/>
      <c r="C290" s="253"/>
      <c r="D290" s="253"/>
      <c r="E290" s="253"/>
      <c r="F290" s="253"/>
      <c r="G290" s="253"/>
      <c r="H290" s="2095"/>
      <c r="I290" s="2095"/>
      <c r="J290" s="2095"/>
      <c r="K290" s="2095"/>
      <c r="L290" s="2095"/>
      <c r="M290" s="2095"/>
      <c r="N290" s="2095"/>
      <c r="O290" s="2095"/>
      <c r="P290" s="2095"/>
      <c r="Q290" s="2095"/>
      <c r="R290" s="253"/>
      <c r="S290" s="253"/>
      <c r="T290" s="253"/>
      <c r="U290" s="253"/>
      <c r="V290" s="253"/>
      <c r="W290" s="253"/>
      <c r="X290" s="253"/>
    </row>
    <row r="291" spans="1:24" ht="17.100000000000001" customHeight="1" x14ac:dyDescent="0.15">
      <c r="A291" s="1704" t="s">
        <v>564</v>
      </c>
      <c r="B291" s="1704"/>
      <c r="C291" s="1704"/>
      <c r="D291" s="2092">
        <f>IF(ISBLANK(D3)," ",D3)</f>
        <v>0</v>
      </c>
      <c r="E291" s="2092"/>
      <c r="F291" s="2092"/>
      <c r="G291" s="2092"/>
      <c r="H291" s="2092"/>
      <c r="I291" s="253"/>
      <c r="J291" s="253"/>
      <c r="K291" s="253"/>
      <c r="L291" s="253"/>
      <c r="M291" s="253"/>
      <c r="N291" s="253"/>
      <c r="O291" s="253"/>
      <c r="P291" s="253"/>
      <c r="Q291" s="253"/>
      <c r="R291" s="253"/>
      <c r="S291" s="253"/>
      <c r="T291" s="253"/>
      <c r="U291" s="253"/>
      <c r="V291" s="253"/>
      <c r="W291" s="253"/>
      <c r="X291" s="253"/>
    </row>
    <row r="292" spans="1:24" ht="12" customHeight="1" x14ac:dyDescent="0.15">
      <c r="A292" s="261" t="s">
        <v>565</v>
      </c>
      <c r="B292" s="2079" t="s">
        <v>566</v>
      </c>
      <c r="C292" s="2080"/>
      <c r="D292" s="2080"/>
      <c r="E292" s="2080"/>
      <c r="F292" s="2080"/>
      <c r="G292" s="2080"/>
      <c r="H292" s="2081"/>
      <c r="I292" s="2082" t="s">
        <v>567</v>
      </c>
      <c r="J292" s="2082"/>
      <c r="K292" s="2082"/>
      <c r="L292" s="2082"/>
      <c r="M292" s="2082"/>
      <c r="N292" s="2082"/>
      <c r="O292" s="2082"/>
      <c r="P292" s="2082"/>
      <c r="Q292" s="2082" t="s">
        <v>568</v>
      </c>
      <c r="R292" s="2082"/>
      <c r="S292" s="2082"/>
      <c r="T292" s="2082"/>
      <c r="U292" s="2082"/>
      <c r="V292" s="2082"/>
      <c r="W292" s="2082"/>
      <c r="X292" s="253"/>
    </row>
    <row r="293" spans="1:24" ht="12" customHeight="1" x14ac:dyDescent="0.15">
      <c r="A293" s="262"/>
      <c r="B293" s="2083" t="s">
        <v>241</v>
      </c>
      <c r="C293" s="2084"/>
      <c r="D293" s="2084"/>
      <c r="E293" s="2084"/>
      <c r="F293" s="2084"/>
      <c r="G293" s="2084" t="s">
        <v>80</v>
      </c>
      <c r="H293" s="2085"/>
      <c r="I293" s="2083" t="s">
        <v>241</v>
      </c>
      <c r="J293" s="2084"/>
      <c r="K293" s="2084"/>
      <c r="L293" s="2084"/>
      <c r="M293" s="2084"/>
      <c r="N293" s="2084" t="s">
        <v>80</v>
      </c>
      <c r="O293" s="2086"/>
      <c r="P293" s="2093" t="s">
        <v>326</v>
      </c>
      <c r="Q293" s="2083" t="s">
        <v>241</v>
      </c>
      <c r="R293" s="2084"/>
      <c r="S293" s="2084"/>
      <c r="T293" s="2084"/>
      <c r="U293" s="2084"/>
      <c r="V293" s="2084" t="s">
        <v>80</v>
      </c>
      <c r="W293" s="2085"/>
      <c r="X293" s="253"/>
    </row>
    <row r="294" spans="1:24" ht="12" customHeight="1" x14ac:dyDescent="0.15">
      <c r="A294" s="263" t="s">
        <v>48</v>
      </c>
      <c r="B294" s="2090" t="s">
        <v>569</v>
      </c>
      <c r="C294" s="2091"/>
      <c r="D294" s="2091" t="s">
        <v>570</v>
      </c>
      <c r="E294" s="2091"/>
      <c r="F294" s="2091"/>
      <c r="G294" s="267" t="s">
        <v>571</v>
      </c>
      <c r="H294" s="284" t="s">
        <v>572</v>
      </c>
      <c r="I294" s="2090" t="s">
        <v>569</v>
      </c>
      <c r="J294" s="2091"/>
      <c r="K294" s="2091" t="s">
        <v>570</v>
      </c>
      <c r="L294" s="2091"/>
      <c r="M294" s="2091"/>
      <c r="N294" s="267" t="s">
        <v>571</v>
      </c>
      <c r="O294" s="288" t="s">
        <v>572</v>
      </c>
      <c r="P294" s="2094"/>
      <c r="Q294" s="2090" t="s">
        <v>569</v>
      </c>
      <c r="R294" s="2091"/>
      <c r="S294" s="2091" t="s">
        <v>570</v>
      </c>
      <c r="T294" s="2091"/>
      <c r="U294" s="2091"/>
      <c r="V294" s="267" t="s">
        <v>571</v>
      </c>
      <c r="W294" s="284" t="s">
        <v>572</v>
      </c>
      <c r="X294" s="253"/>
    </row>
    <row r="295" spans="1:24" ht="17.100000000000001" customHeight="1" x14ac:dyDescent="0.15">
      <c r="A295" s="2096"/>
      <c r="B295" s="264"/>
      <c r="C295" s="268" t="s">
        <v>532</v>
      </c>
      <c r="D295" s="271"/>
      <c r="E295" s="274" t="s">
        <v>386</v>
      </c>
      <c r="F295" s="277"/>
      <c r="G295" s="280"/>
      <c r="H295" s="285" t="str">
        <f t="shared" ref="H295:H303" si="72">IF(AND(ISBLANK(B295),ISBLANK(G295))," ",IF(B295*G295=0," ",B295*G295))</f>
        <v xml:space="preserve"> </v>
      </c>
      <c r="I295" s="264"/>
      <c r="J295" s="268" t="s">
        <v>532</v>
      </c>
      <c r="K295" s="271"/>
      <c r="L295" s="274" t="s">
        <v>386</v>
      </c>
      <c r="M295" s="277"/>
      <c r="N295" s="280"/>
      <c r="O295" s="289" t="str">
        <f t="shared" ref="O295:O303" si="73">IF(AND(ISBLANK(I295),ISBLANK(N295))," ",IF(I295*N295=0," ",I295*N295))</f>
        <v xml:space="preserve"> </v>
      </c>
      <c r="P295" s="2097"/>
      <c r="Q295" s="264"/>
      <c r="R295" s="268" t="s">
        <v>532</v>
      </c>
      <c r="S295" s="271"/>
      <c r="T295" s="274" t="s">
        <v>386</v>
      </c>
      <c r="U295" s="277"/>
      <c r="V295" s="280"/>
      <c r="W295" s="285" t="str">
        <f t="shared" ref="W295:W303" si="74">IF(AND(ISBLANK(Q295),ISBLANK(V295))," ",IF(Q295*V295=0," ",Q295*V295))</f>
        <v xml:space="preserve"> </v>
      </c>
      <c r="X295" s="253"/>
    </row>
    <row r="296" spans="1:24" ht="17.100000000000001" customHeight="1" x14ac:dyDescent="0.15">
      <c r="A296" s="2096"/>
      <c r="B296" s="265"/>
      <c r="C296" s="269" t="s">
        <v>532</v>
      </c>
      <c r="D296" s="272"/>
      <c r="E296" s="275" t="s">
        <v>386</v>
      </c>
      <c r="F296" s="278"/>
      <c r="G296" s="281"/>
      <c r="H296" s="286" t="str">
        <f t="shared" si="72"/>
        <v xml:space="preserve"> </v>
      </c>
      <c r="I296" s="265"/>
      <c r="J296" s="269" t="s">
        <v>532</v>
      </c>
      <c r="K296" s="272"/>
      <c r="L296" s="275" t="s">
        <v>386</v>
      </c>
      <c r="M296" s="278"/>
      <c r="N296" s="281"/>
      <c r="O296" s="290" t="str">
        <f t="shared" si="73"/>
        <v xml:space="preserve"> </v>
      </c>
      <c r="P296" s="2098"/>
      <c r="Q296" s="265"/>
      <c r="R296" s="269" t="s">
        <v>532</v>
      </c>
      <c r="S296" s="272"/>
      <c r="T296" s="275" t="s">
        <v>386</v>
      </c>
      <c r="U296" s="278"/>
      <c r="V296" s="281"/>
      <c r="W296" s="286" t="str">
        <f t="shared" si="74"/>
        <v xml:space="preserve"> </v>
      </c>
      <c r="X296" s="253"/>
    </row>
    <row r="297" spans="1:24" ht="17.100000000000001" customHeight="1" x14ac:dyDescent="0.15">
      <c r="A297" s="2096"/>
      <c r="B297" s="265"/>
      <c r="C297" s="269" t="s">
        <v>532</v>
      </c>
      <c r="D297" s="272"/>
      <c r="E297" s="275" t="s">
        <v>386</v>
      </c>
      <c r="F297" s="278"/>
      <c r="G297" s="281"/>
      <c r="H297" s="286" t="str">
        <f t="shared" si="72"/>
        <v xml:space="preserve"> </v>
      </c>
      <c r="I297" s="265"/>
      <c r="J297" s="269" t="s">
        <v>532</v>
      </c>
      <c r="K297" s="272"/>
      <c r="L297" s="275" t="s">
        <v>386</v>
      </c>
      <c r="M297" s="278"/>
      <c r="N297" s="281"/>
      <c r="O297" s="290" t="str">
        <f t="shared" si="73"/>
        <v xml:space="preserve"> </v>
      </c>
      <c r="P297" s="2098"/>
      <c r="Q297" s="265"/>
      <c r="R297" s="269" t="s">
        <v>532</v>
      </c>
      <c r="S297" s="272"/>
      <c r="T297" s="275" t="s">
        <v>386</v>
      </c>
      <c r="U297" s="278"/>
      <c r="V297" s="281"/>
      <c r="W297" s="286" t="str">
        <f t="shared" si="74"/>
        <v xml:space="preserve"> </v>
      </c>
      <c r="X297" s="253"/>
    </row>
    <row r="298" spans="1:24" ht="17.100000000000001" customHeight="1" x14ac:dyDescent="0.15">
      <c r="A298" s="2096"/>
      <c r="B298" s="265"/>
      <c r="C298" s="269" t="s">
        <v>532</v>
      </c>
      <c r="D298" s="272"/>
      <c r="E298" s="275" t="s">
        <v>386</v>
      </c>
      <c r="F298" s="278"/>
      <c r="G298" s="281"/>
      <c r="H298" s="286" t="str">
        <f t="shared" si="72"/>
        <v xml:space="preserve"> </v>
      </c>
      <c r="I298" s="265"/>
      <c r="J298" s="269" t="s">
        <v>532</v>
      </c>
      <c r="K298" s="272"/>
      <c r="L298" s="275" t="s">
        <v>386</v>
      </c>
      <c r="M298" s="278"/>
      <c r="N298" s="281"/>
      <c r="O298" s="290" t="str">
        <f t="shared" si="73"/>
        <v xml:space="preserve"> </v>
      </c>
      <c r="P298" s="2098"/>
      <c r="Q298" s="265"/>
      <c r="R298" s="269" t="s">
        <v>532</v>
      </c>
      <c r="S298" s="272"/>
      <c r="T298" s="275" t="s">
        <v>386</v>
      </c>
      <c r="U298" s="278"/>
      <c r="V298" s="281"/>
      <c r="W298" s="286" t="str">
        <f t="shared" si="74"/>
        <v xml:space="preserve"> </v>
      </c>
      <c r="X298" s="253"/>
    </row>
    <row r="299" spans="1:24" ht="17.100000000000001" customHeight="1" x14ac:dyDescent="0.15">
      <c r="A299" s="2096"/>
      <c r="B299" s="265"/>
      <c r="C299" s="269" t="s">
        <v>532</v>
      </c>
      <c r="D299" s="272"/>
      <c r="E299" s="275" t="s">
        <v>386</v>
      </c>
      <c r="F299" s="278"/>
      <c r="G299" s="281"/>
      <c r="H299" s="286" t="str">
        <f t="shared" si="72"/>
        <v xml:space="preserve"> </v>
      </c>
      <c r="I299" s="265"/>
      <c r="J299" s="269" t="s">
        <v>532</v>
      </c>
      <c r="K299" s="272"/>
      <c r="L299" s="275" t="s">
        <v>386</v>
      </c>
      <c r="M299" s="278"/>
      <c r="N299" s="281"/>
      <c r="O299" s="290" t="str">
        <f t="shared" si="73"/>
        <v xml:space="preserve"> </v>
      </c>
      <c r="P299" s="2098"/>
      <c r="Q299" s="265"/>
      <c r="R299" s="269" t="s">
        <v>532</v>
      </c>
      <c r="S299" s="272"/>
      <c r="T299" s="275" t="s">
        <v>386</v>
      </c>
      <c r="U299" s="278"/>
      <c r="V299" s="281"/>
      <c r="W299" s="286" t="str">
        <f t="shared" si="74"/>
        <v xml:space="preserve"> </v>
      </c>
      <c r="X299" s="253"/>
    </row>
    <row r="300" spans="1:24" ht="17.100000000000001" customHeight="1" x14ac:dyDescent="0.15">
      <c r="A300" s="2096"/>
      <c r="B300" s="265"/>
      <c r="C300" s="269" t="s">
        <v>532</v>
      </c>
      <c r="D300" s="272"/>
      <c r="E300" s="275" t="s">
        <v>386</v>
      </c>
      <c r="F300" s="278"/>
      <c r="G300" s="281"/>
      <c r="H300" s="286" t="str">
        <f t="shared" si="72"/>
        <v xml:space="preserve"> </v>
      </c>
      <c r="I300" s="265"/>
      <c r="J300" s="269" t="s">
        <v>532</v>
      </c>
      <c r="K300" s="272"/>
      <c r="L300" s="275" t="s">
        <v>386</v>
      </c>
      <c r="M300" s="278"/>
      <c r="N300" s="281"/>
      <c r="O300" s="290" t="str">
        <f t="shared" si="73"/>
        <v xml:space="preserve"> </v>
      </c>
      <c r="P300" s="2098"/>
      <c r="Q300" s="265"/>
      <c r="R300" s="269" t="s">
        <v>532</v>
      </c>
      <c r="S300" s="272"/>
      <c r="T300" s="275" t="s">
        <v>386</v>
      </c>
      <c r="U300" s="278"/>
      <c r="V300" s="281"/>
      <c r="W300" s="286" t="str">
        <f t="shared" si="74"/>
        <v xml:space="preserve"> </v>
      </c>
      <c r="X300" s="253"/>
    </row>
    <row r="301" spans="1:24" ht="17.100000000000001" customHeight="1" x14ac:dyDescent="0.15">
      <c r="A301" s="2096"/>
      <c r="B301" s="265"/>
      <c r="C301" s="269" t="s">
        <v>532</v>
      </c>
      <c r="D301" s="272"/>
      <c r="E301" s="275" t="s">
        <v>386</v>
      </c>
      <c r="F301" s="278"/>
      <c r="G301" s="281"/>
      <c r="H301" s="286" t="str">
        <f t="shared" si="72"/>
        <v xml:space="preserve"> </v>
      </c>
      <c r="I301" s="265"/>
      <c r="J301" s="269" t="s">
        <v>532</v>
      </c>
      <c r="K301" s="272"/>
      <c r="L301" s="275" t="s">
        <v>386</v>
      </c>
      <c r="M301" s="278"/>
      <c r="N301" s="281"/>
      <c r="O301" s="290" t="str">
        <f t="shared" si="73"/>
        <v xml:space="preserve"> </v>
      </c>
      <c r="P301" s="2098"/>
      <c r="Q301" s="265"/>
      <c r="R301" s="269" t="s">
        <v>532</v>
      </c>
      <c r="S301" s="272"/>
      <c r="T301" s="275" t="s">
        <v>386</v>
      </c>
      <c r="U301" s="278"/>
      <c r="V301" s="281"/>
      <c r="W301" s="286" t="str">
        <f t="shared" si="74"/>
        <v xml:space="preserve"> </v>
      </c>
      <c r="X301" s="253"/>
    </row>
    <row r="302" spans="1:24" ht="17.100000000000001" customHeight="1" x14ac:dyDescent="0.15">
      <c r="A302" s="2096"/>
      <c r="B302" s="265"/>
      <c r="C302" s="269" t="s">
        <v>532</v>
      </c>
      <c r="D302" s="272"/>
      <c r="E302" s="275" t="s">
        <v>386</v>
      </c>
      <c r="F302" s="278"/>
      <c r="G302" s="281"/>
      <c r="H302" s="286" t="str">
        <f t="shared" si="72"/>
        <v xml:space="preserve"> </v>
      </c>
      <c r="I302" s="265"/>
      <c r="J302" s="269" t="s">
        <v>532</v>
      </c>
      <c r="K302" s="272"/>
      <c r="L302" s="275" t="s">
        <v>386</v>
      </c>
      <c r="M302" s="278"/>
      <c r="N302" s="281"/>
      <c r="O302" s="290" t="str">
        <f t="shared" si="73"/>
        <v xml:space="preserve"> </v>
      </c>
      <c r="P302" s="2098"/>
      <c r="Q302" s="265"/>
      <c r="R302" s="269" t="s">
        <v>532</v>
      </c>
      <c r="S302" s="272"/>
      <c r="T302" s="275" t="s">
        <v>386</v>
      </c>
      <c r="U302" s="278"/>
      <c r="V302" s="281"/>
      <c r="W302" s="286" t="str">
        <f t="shared" si="74"/>
        <v xml:space="preserve"> </v>
      </c>
      <c r="X302" s="253"/>
    </row>
    <row r="303" spans="1:24" ht="17.100000000000001" customHeight="1" x14ac:dyDescent="0.15">
      <c r="A303" s="2096"/>
      <c r="B303" s="266"/>
      <c r="C303" s="270" t="s">
        <v>532</v>
      </c>
      <c r="D303" s="273"/>
      <c r="E303" s="276" t="s">
        <v>386</v>
      </c>
      <c r="F303" s="279"/>
      <c r="G303" s="282"/>
      <c r="H303" s="286" t="str">
        <f t="shared" si="72"/>
        <v xml:space="preserve"> </v>
      </c>
      <c r="I303" s="266"/>
      <c r="J303" s="270" t="s">
        <v>532</v>
      </c>
      <c r="K303" s="273"/>
      <c r="L303" s="276" t="s">
        <v>386</v>
      </c>
      <c r="M303" s="279"/>
      <c r="N303" s="282"/>
      <c r="O303" s="290" t="str">
        <f t="shared" si="73"/>
        <v xml:space="preserve"> </v>
      </c>
      <c r="P303" s="2098"/>
      <c r="Q303" s="266"/>
      <c r="R303" s="270" t="s">
        <v>532</v>
      </c>
      <c r="S303" s="273"/>
      <c r="T303" s="276" t="s">
        <v>386</v>
      </c>
      <c r="U303" s="279"/>
      <c r="V303" s="282"/>
      <c r="W303" s="286" t="str">
        <f t="shared" si="74"/>
        <v xml:space="preserve"> </v>
      </c>
      <c r="X303" s="253"/>
    </row>
    <row r="304" spans="1:24" ht="17.100000000000001" customHeight="1" x14ac:dyDescent="0.15">
      <c r="A304" s="2096"/>
      <c r="B304" s="2087" t="s">
        <v>573</v>
      </c>
      <c r="C304" s="2088"/>
      <c r="D304" s="2089"/>
      <c r="E304" s="2089"/>
      <c r="F304" s="2089"/>
      <c r="G304" s="283" t="str">
        <f>IF(SUM(G295:G303)=0," ",SUM(G295:G303))</f>
        <v xml:space="preserve"> </v>
      </c>
      <c r="H304" s="287" t="str">
        <f>IF(SUM(H295:H303)=0," ",SUM(H295:H303))</f>
        <v xml:space="preserve"> </v>
      </c>
      <c r="I304" s="2087" t="s">
        <v>573</v>
      </c>
      <c r="J304" s="2088"/>
      <c r="K304" s="2089"/>
      <c r="L304" s="2089"/>
      <c r="M304" s="2089"/>
      <c r="N304" s="283" t="str">
        <f>IF(SUM(N295:N303)=0," ",SUM(N295:N303))</f>
        <v xml:space="preserve"> </v>
      </c>
      <c r="O304" s="291" t="str">
        <f>IF(SUM(O295:O303)=0," ",SUM(O295:O303))</f>
        <v xml:space="preserve"> </v>
      </c>
      <c r="P304" s="2099"/>
      <c r="Q304" s="2087" t="s">
        <v>573</v>
      </c>
      <c r="R304" s="2088"/>
      <c r="S304" s="2089"/>
      <c r="T304" s="2089"/>
      <c r="U304" s="2089"/>
      <c r="V304" s="283" t="str">
        <f>IF(SUM(V295:V303)=0," ",SUM(V295:V303))</f>
        <v xml:space="preserve"> </v>
      </c>
      <c r="W304" s="287" t="str">
        <f>IF(SUM(W295:W303)=0," ",SUM(W295:W303))</f>
        <v xml:space="preserve"> </v>
      </c>
      <c r="X304" s="253"/>
    </row>
    <row r="305" spans="1:24" ht="17.100000000000001" customHeight="1" x14ac:dyDescent="0.15">
      <c r="A305" s="2096"/>
      <c r="B305" s="264"/>
      <c r="C305" s="268" t="s">
        <v>532</v>
      </c>
      <c r="D305" s="271"/>
      <c r="E305" s="274" t="s">
        <v>386</v>
      </c>
      <c r="F305" s="277"/>
      <c r="G305" s="280"/>
      <c r="H305" s="285" t="str">
        <f t="shared" ref="H305:H313" si="75">IF(AND(ISBLANK(B305),ISBLANK(G305))," ",IF(B305*G305=0," ",B305*G305))</f>
        <v xml:space="preserve"> </v>
      </c>
      <c r="I305" s="264"/>
      <c r="J305" s="268" t="s">
        <v>532</v>
      </c>
      <c r="K305" s="271"/>
      <c r="L305" s="274" t="s">
        <v>386</v>
      </c>
      <c r="M305" s="277"/>
      <c r="N305" s="280"/>
      <c r="O305" s="289" t="str">
        <f t="shared" ref="O305:O313" si="76">IF(AND(ISBLANK(I305),ISBLANK(N305))," ",IF(I305*N305=0," ",I305*N305))</f>
        <v xml:space="preserve"> </v>
      </c>
      <c r="P305" s="2097"/>
      <c r="Q305" s="264"/>
      <c r="R305" s="268" t="s">
        <v>532</v>
      </c>
      <c r="S305" s="271"/>
      <c r="T305" s="274" t="s">
        <v>386</v>
      </c>
      <c r="U305" s="277"/>
      <c r="V305" s="280"/>
      <c r="W305" s="285" t="str">
        <f t="shared" ref="W305:W313" si="77">IF(AND(ISBLANK(Q305),ISBLANK(V305))," ",IF(Q305*V305=0," ",Q305*V305))</f>
        <v xml:space="preserve"> </v>
      </c>
      <c r="X305" s="253"/>
    </row>
    <row r="306" spans="1:24" ht="17.100000000000001" customHeight="1" x14ac:dyDescent="0.15">
      <c r="A306" s="2096"/>
      <c r="B306" s="265"/>
      <c r="C306" s="269" t="s">
        <v>532</v>
      </c>
      <c r="D306" s="272"/>
      <c r="E306" s="275" t="s">
        <v>386</v>
      </c>
      <c r="F306" s="278"/>
      <c r="G306" s="281"/>
      <c r="H306" s="286" t="str">
        <f t="shared" si="75"/>
        <v xml:space="preserve"> </v>
      </c>
      <c r="I306" s="265"/>
      <c r="J306" s="269" t="s">
        <v>532</v>
      </c>
      <c r="K306" s="272"/>
      <c r="L306" s="275" t="s">
        <v>386</v>
      </c>
      <c r="M306" s="278"/>
      <c r="N306" s="281"/>
      <c r="O306" s="290" t="str">
        <f t="shared" si="76"/>
        <v xml:space="preserve"> </v>
      </c>
      <c r="P306" s="2098"/>
      <c r="Q306" s="265"/>
      <c r="R306" s="269" t="s">
        <v>532</v>
      </c>
      <c r="S306" s="272"/>
      <c r="T306" s="275" t="s">
        <v>386</v>
      </c>
      <c r="U306" s="278"/>
      <c r="V306" s="281"/>
      <c r="W306" s="286" t="str">
        <f t="shared" si="77"/>
        <v xml:space="preserve"> </v>
      </c>
      <c r="X306" s="253"/>
    </row>
    <row r="307" spans="1:24" ht="17.100000000000001" customHeight="1" x14ac:dyDescent="0.15">
      <c r="A307" s="2096"/>
      <c r="B307" s="265"/>
      <c r="C307" s="269" t="s">
        <v>532</v>
      </c>
      <c r="D307" s="272"/>
      <c r="E307" s="275" t="s">
        <v>386</v>
      </c>
      <c r="F307" s="278"/>
      <c r="G307" s="281"/>
      <c r="H307" s="286" t="str">
        <f t="shared" si="75"/>
        <v xml:space="preserve"> </v>
      </c>
      <c r="I307" s="265"/>
      <c r="J307" s="269" t="s">
        <v>532</v>
      </c>
      <c r="K307" s="272"/>
      <c r="L307" s="275" t="s">
        <v>386</v>
      </c>
      <c r="M307" s="278"/>
      <c r="N307" s="281"/>
      <c r="O307" s="290" t="str">
        <f t="shared" si="76"/>
        <v xml:space="preserve"> </v>
      </c>
      <c r="P307" s="2098"/>
      <c r="Q307" s="265"/>
      <c r="R307" s="269" t="s">
        <v>532</v>
      </c>
      <c r="S307" s="272"/>
      <c r="T307" s="275" t="s">
        <v>386</v>
      </c>
      <c r="U307" s="278"/>
      <c r="V307" s="281"/>
      <c r="W307" s="286" t="str">
        <f t="shared" si="77"/>
        <v xml:space="preserve"> </v>
      </c>
      <c r="X307" s="253"/>
    </row>
    <row r="308" spans="1:24" ht="17.100000000000001" customHeight="1" x14ac:dyDescent="0.15">
      <c r="A308" s="2096"/>
      <c r="B308" s="265"/>
      <c r="C308" s="269" t="s">
        <v>532</v>
      </c>
      <c r="D308" s="272"/>
      <c r="E308" s="275" t="s">
        <v>386</v>
      </c>
      <c r="F308" s="278"/>
      <c r="G308" s="281"/>
      <c r="H308" s="286" t="str">
        <f t="shared" si="75"/>
        <v xml:space="preserve"> </v>
      </c>
      <c r="I308" s="265"/>
      <c r="J308" s="269" t="s">
        <v>532</v>
      </c>
      <c r="K308" s="272"/>
      <c r="L308" s="275" t="s">
        <v>386</v>
      </c>
      <c r="M308" s="278"/>
      <c r="N308" s="281"/>
      <c r="O308" s="290" t="str">
        <f t="shared" si="76"/>
        <v xml:space="preserve"> </v>
      </c>
      <c r="P308" s="2098"/>
      <c r="Q308" s="265"/>
      <c r="R308" s="269" t="s">
        <v>532</v>
      </c>
      <c r="S308" s="272"/>
      <c r="T308" s="275" t="s">
        <v>386</v>
      </c>
      <c r="U308" s="278"/>
      <c r="V308" s="281"/>
      <c r="W308" s="286" t="str">
        <f t="shared" si="77"/>
        <v xml:space="preserve"> </v>
      </c>
      <c r="X308" s="253"/>
    </row>
    <row r="309" spans="1:24" ht="17.100000000000001" customHeight="1" x14ac:dyDescent="0.15">
      <c r="A309" s="2096"/>
      <c r="B309" s="265"/>
      <c r="C309" s="269" t="s">
        <v>532</v>
      </c>
      <c r="D309" s="272"/>
      <c r="E309" s="275" t="s">
        <v>386</v>
      </c>
      <c r="F309" s="278"/>
      <c r="G309" s="281"/>
      <c r="H309" s="286" t="str">
        <f t="shared" si="75"/>
        <v xml:space="preserve"> </v>
      </c>
      <c r="I309" s="265"/>
      <c r="J309" s="269" t="s">
        <v>532</v>
      </c>
      <c r="K309" s="272"/>
      <c r="L309" s="275" t="s">
        <v>386</v>
      </c>
      <c r="M309" s="278"/>
      <c r="N309" s="281"/>
      <c r="O309" s="290" t="str">
        <f t="shared" si="76"/>
        <v xml:space="preserve"> </v>
      </c>
      <c r="P309" s="2098"/>
      <c r="Q309" s="265"/>
      <c r="R309" s="269" t="s">
        <v>532</v>
      </c>
      <c r="S309" s="272"/>
      <c r="T309" s="275" t="s">
        <v>386</v>
      </c>
      <c r="U309" s="278"/>
      <c r="V309" s="281"/>
      <c r="W309" s="286" t="str">
        <f t="shared" si="77"/>
        <v xml:space="preserve"> </v>
      </c>
      <c r="X309" s="253"/>
    </row>
    <row r="310" spans="1:24" ht="17.100000000000001" customHeight="1" x14ac:dyDescent="0.15">
      <c r="A310" s="2096"/>
      <c r="B310" s="265"/>
      <c r="C310" s="269" t="s">
        <v>532</v>
      </c>
      <c r="D310" s="272"/>
      <c r="E310" s="275" t="s">
        <v>386</v>
      </c>
      <c r="F310" s="278"/>
      <c r="G310" s="281"/>
      <c r="H310" s="286" t="str">
        <f t="shared" si="75"/>
        <v xml:space="preserve"> </v>
      </c>
      <c r="I310" s="265"/>
      <c r="J310" s="269" t="s">
        <v>532</v>
      </c>
      <c r="K310" s="272"/>
      <c r="L310" s="275" t="s">
        <v>386</v>
      </c>
      <c r="M310" s="278"/>
      <c r="N310" s="281"/>
      <c r="O310" s="290" t="str">
        <f t="shared" si="76"/>
        <v xml:space="preserve"> </v>
      </c>
      <c r="P310" s="2098"/>
      <c r="Q310" s="265"/>
      <c r="R310" s="269" t="s">
        <v>532</v>
      </c>
      <c r="S310" s="272"/>
      <c r="T310" s="275" t="s">
        <v>386</v>
      </c>
      <c r="U310" s="278"/>
      <c r="V310" s="281"/>
      <c r="W310" s="286" t="str">
        <f t="shared" si="77"/>
        <v xml:space="preserve"> </v>
      </c>
      <c r="X310" s="253"/>
    </row>
    <row r="311" spans="1:24" ht="17.100000000000001" customHeight="1" x14ac:dyDescent="0.15">
      <c r="A311" s="2096"/>
      <c r="B311" s="265"/>
      <c r="C311" s="269" t="s">
        <v>532</v>
      </c>
      <c r="D311" s="272"/>
      <c r="E311" s="275" t="s">
        <v>386</v>
      </c>
      <c r="F311" s="278"/>
      <c r="G311" s="281"/>
      <c r="H311" s="286" t="str">
        <f t="shared" si="75"/>
        <v xml:space="preserve"> </v>
      </c>
      <c r="I311" s="265"/>
      <c r="J311" s="269" t="s">
        <v>532</v>
      </c>
      <c r="K311" s="272"/>
      <c r="L311" s="275" t="s">
        <v>386</v>
      </c>
      <c r="M311" s="278"/>
      <c r="N311" s="281"/>
      <c r="O311" s="290" t="str">
        <f t="shared" si="76"/>
        <v xml:space="preserve"> </v>
      </c>
      <c r="P311" s="2098"/>
      <c r="Q311" s="265"/>
      <c r="R311" s="269" t="s">
        <v>532</v>
      </c>
      <c r="S311" s="272"/>
      <c r="T311" s="275" t="s">
        <v>386</v>
      </c>
      <c r="U311" s="278"/>
      <c r="V311" s="281"/>
      <c r="W311" s="286" t="str">
        <f t="shared" si="77"/>
        <v xml:space="preserve"> </v>
      </c>
      <c r="X311" s="253"/>
    </row>
    <row r="312" spans="1:24" ht="17.100000000000001" customHeight="1" x14ac:dyDescent="0.15">
      <c r="A312" s="2096"/>
      <c r="B312" s="265"/>
      <c r="C312" s="269" t="s">
        <v>532</v>
      </c>
      <c r="D312" s="272"/>
      <c r="E312" s="275" t="s">
        <v>386</v>
      </c>
      <c r="F312" s="278"/>
      <c r="G312" s="281"/>
      <c r="H312" s="286" t="str">
        <f t="shared" si="75"/>
        <v xml:space="preserve"> </v>
      </c>
      <c r="I312" s="265"/>
      <c r="J312" s="269" t="s">
        <v>532</v>
      </c>
      <c r="K312" s="272"/>
      <c r="L312" s="275" t="s">
        <v>386</v>
      </c>
      <c r="M312" s="278"/>
      <c r="N312" s="281"/>
      <c r="O312" s="290" t="str">
        <f t="shared" si="76"/>
        <v xml:space="preserve"> </v>
      </c>
      <c r="P312" s="2098"/>
      <c r="Q312" s="265"/>
      <c r="R312" s="269" t="s">
        <v>532</v>
      </c>
      <c r="S312" s="272"/>
      <c r="T312" s="275" t="s">
        <v>386</v>
      </c>
      <c r="U312" s="278"/>
      <c r="V312" s="281"/>
      <c r="W312" s="286" t="str">
        <f t="shared" si="77"/>
        <v xml:space="preserve"> </v>
      </c>
      <c r="X312" s="253"/>
    </row>
    <row r="313" spans="1:24" ht="17.100000000000001" customHeight="1" x14ac:dyDescent="0.15">
      <c r="A313" s="2096"/>
      <c r="B313" s="266"/>
      <c r="C313" s="270" t="s">
        <v>532</v>
      </c>
      <c r="D313" s="273"/>
      <c r="E313" s="276" t="s">
        <v>386</v>
      </c>
      <c r="F313" s="279"/>
      <c r="G313" s="282"/>
      <c r="H313" s="286" t="str">
        <f t="shared" si="75"/>
        <v xml:space="preserve"> </v>
      </c>
      <c r="I313" s="266"/>
      <c r="J313" s="270" t="s">
        <v>532</v>
      </c>
      <c r="K313" s="273"/>
      <c r="L313" s="276" t="s">
        <v>386</v>
      </c>
      <c r="M313" s="279"/>
      <c r="N313" s="282"/>
      <c r="O313" s="290" t="str">
        <f t="shared" si="76"/>
        <v xml:space="preserve"> </v>
      </c>
      <c r="P313" s="2098"/>
      <c r="Q313" s="266"/>
      <c r="R313" s="270" t="s">
        <v>532</v>
      </c>
      <c r="S313" s="273"/>
      <c r="T313" s="276" t="s">
        <v>386</v>
      </c>
      <c r="U313" s="279"/>
      <c r="V313" s="282"/>
      <c r="W313" s="286" t="str">
        <f t="shared" si="77"/>
        <v xml:space="preserve"> </v>
      </c>
      <c r="X313" s="253"/>
    </row>
    <row r="314" spans="1:24" ht="17.100000000000001" customHeight="1" x14ac:dyDescent="0.15">
      <c r="A314" s="2096"/>
      <c r="B314" s="2087" t="s">
        <v>573</v>
      </c>
      <c r="C314" s="2088"/>
      <c r="D314" s="2089"/>
      <c r="E314" s="2089"/>
      <c r="F314" s="2089"/>
      <c r="G314" s="283" t="str">
        <f>IF(SUM(G305:G313)=0," ",SUM(G305:G313))</f>
        <v xml:space="preserve"> </v>
      </c>
      <c r="H314" s="287" t="str">
        <f>IF(SUM(H305:H313)=0," ",SUM(H305:H313))</f>
        <v xml:space="preserve"> </v>
      </c>
      <c r="I314" s="2087" t="s">
        <v>573</v>
      </c>
      <c r="J314" s="2088"/>
      <c r="K314" s="2089"/>
      <c r="L314" s="2089"/>
      <c r="M314" s="2089"/>
      <c r="N314" s="283" t="str">
        <f>IF(SUM(N305:N313)=0," ",SUM(N305:N313))</f>
        <v xml:space="preserve"> </v>
      </c>
      <c r="O314" s="291" t="str">
        <f>IF(SUM(O305:O313)=0," ",SUM(O305:O313))</f>
        <v xml:space="preserve"> </v>
      </c>
      <c r="P314" s="2099"/>
      <c r="Q314" s="2087" t="s">
        <v>573</v>
      </c>
      <c r="R314" s="2088"/>
      <c r="S314" s="2089"/>
      <c r="T314" s="2089"/>
      <c r="U314" s="2089"/>
      <c r="V314" s="283" t="str">
        <f>IF(SUM(V305:V313)=0," ",SUM(V305:V313))</f>
        <v xml:space="preserve"> </v>
      </c>
      <c r="W314" s="287" t="str">
        <f>IF(SUM(W305:W313)=0," ",SUM(W305:W313))</f>
        <v xml:space="preserve"> </v>
      </c>
      <c r="X314" s="253"/>
    </row>
    <row r="315" spans="1:24" ht="17.100000000000001" customHeight="1" x14ac:dyDescent="0.15">
      <c r="A315" s="2096"/>
      <c r="B315" s="264"/>
      <c r="C315" s="268" t="s">
        <v>532</v>
      </c>
      <c r="D315" s="271"/>
      <c r="E315" s="274" t="s">
        <v>386</v>
      </c>
      <c r="F315" s="277"/>
      <c r="G315" s="280"/>
      <c r="H315" s="285" t="str">
        <f t="shared" ref="H315:H323" si="78">IF(AND(ISBLANK(B315),ISBLANK(G315))," ",IF(B315*G315=0," ",B315*G315))</f>
        <v xml:space="preserve"> </v>
      </c>
      <c r="I315" s="264"/>
      <c r="J315" s="268" t="s">
        <v>532</v>
      </c>
      <c r="K315" s="271"/>
      <c r="L315" s="274" t="s">
        <v>386</v>
      </c>
      <c r="M315" s="277"/>
      <c r="N315" s="280"/>
      <c r="O315" s="289" t="str">
        <f t="shared" ref="O315:O323" si="79">IF(AND(ISBLANK(I315),ISBLANK(N315))," ",IF(I315*N315=0," ",I315*N315))</f>
        <v xml:space="preserve"> </v>
      </c>
      <c r="P315" s="2097"/>
      <c r="Q315" s="264"/>
      <c r="R315" s="268" t="s">
        <v>532</v>
      </c>
      <c r="S315" s="271"/>
      <c r="T315" s="274" t="s">
        <v>386</v>
      </c>
      <c r="U315" s="277"/>
      <c r="V315" s="280"/>
      <c r="W315" s="285" t="str">
        <f t="shared" ref="W315:W323" si="80">IF(AND(ISBLANK(Q315),ISBLANK(V315))," ",IF(Q315*V315=0," ",Q315*V315))</f>
        <v xml:space="preserve"> </v>
      </c>
      <c r="X315" s="253"/>
    </row>
    <row r="316" spans="1:24" ht="17.100000000000001" customHeight="1" x14ac:dyDescent="0.15">
      <c r="A316" s="2096"/>
      <c r="B316" s="265"/>
      <c r="C316" s="269" t="s">
        <v>532</v>
      </c>
      <c r="D316" s="272"/>
      <c r="E316" s="275" t="s">
        <v>386</v>
      </c>
      <c r="F316" s="278"/>
      <c r="G316" s="281"/>
      <c r="H316" s="286" t="str">
        <f t="shared" si="78"/>
        <v xml:space="preserve"> </v>
      </c>
      <c r="I316" s="265"/>
      <c r="J316" s="269" t="s">
        <v>532</v>
      </c>
      <c r="K316" s="272"/>
      <c r="L316" s="275" t="s">
        <v>386</v>
      </c>
      <c r="M316" s="278"/>
      <c r="N316" s="281"/>
      <c r="O316" s="290" t="str">
        <f t="shared" si="79"/>
        <v xml:space="preserve"> </v>
      </c>
      <c r="P316" s="2098"/>
      <c r="Q316" s="265"/>
      <c r="R316" s="269" t="s">
        <v>532</v>
      </c>
      <c r="S316" s="272"/>
      <c r="T316" s="275" t="s">
        <v>386</v>
      </c>
      <c r="U316" s="278"/>
      <c r="V316" s="281"/>
      <c r="W316" s="286" t="str">
        <f t="shared" si="80"/>
        <v xml:space="preserve"> </v>
      </c>
      <c r="X316" s="253"/>
    </row>
    <row r="317" spans="1:24" ht="17.100000000000001" customHeight="1" x14ac:dyDescent="0.15">
      <c r="A317" s="2096"/>
      <c r="B317" s="265"/>
      <c r="C317" s="269" t="s">
        <v>532</v>
      </c>
      <c r="D317" s="272"/>
      <c r="E317" s="275" t="s">
        <v>386</v>
      </c>
      <c r="F317" s="278"/>
      <c r="G317" s="281"/>
      <c r="H317" s="286" t="str">
        <f t="shared" si="78"/>
        <v xml:space="preserve"> </v>
      </c>
      <c r="I317" s="265"/>
      <c r="J317" s="269" t="s">
        <v>532</v>
      </c>
      <c r="K317" s="272"/>
      <c r="L317" s="275" t="s">
        <v>386</v>
      </c>
      <c r="M317" s="278"/>
      <c r="N317" s="281"/>
      <c r="O317" s="290" t="str">
        <f t="shared" si="79"/>
        <v xml:space="preserve"> </v>
      </c>
      <c r="P317" s="2098"/>
      <c r="Q317" s="265"/>
      <c r="R317" s="269" t="s">
        <v>532</v>
      </c>
      <c r="S317" s="272"/>
      <c r="T317" s="275" t="s">
        <v>386</v>
      </c>
      <c r="U317" s="278"/>
      <c r="V317" s="281"/>
      <c r="W317" s="286" t="str">
        <f t="shared" si="80"/>
        <v xml:space="preserve"> </v>
      </c>
      <c r="X317" s="253"/>
    </row>
    <row r="318" spans="1:24" ht="17.100000000000001" customHeight="1" x14ac:dyDescent="0.15">
      <c r="A318" s="2096"/>
      <c r="B318" s="265"/>
      <c r="C318" s="269" t="s">
        <v>532</v>
      </c>
      <c r="D318" s="272"/>
      <c r="E318" s="275" t="s">
        <v>386</v>
      </c>
      <c r="F318" s="278"/>
      <c r="G318" s="281"/>
      <c r="H318" s="286" t="str">
        <f t="shared" si="78"/>
        <v xml:space="preserve"> </v>
      </c>
      <c r="I318" s="265"/>
      <c r="J318" s="269" t="s">
        <v>532</v>
      </c>
      <c r="K318" s="272"/>
      <c r="L318" s="275" t="s">
        <v>386</v>
      </c>
      <c r="M318" s="278"/>
      <c r="N318" s="281"/>
      <c r="O318" s="290" t="str">
        <f t="shared" si="79"/>
        <v xml:space="preserve"> </v>
      </c>
      <c r="P318" s="2098"/>
      <c r="Q318" s="265"/>
      <c r="R318" s="269" t="s">
        <v>532</v>
      </c>
      <c r="S318" s="272"/>
      <c r="T318" s="275" t="s">
        <v>386</v>
      </c>
      <c r="U318" s="278"/>
      <c r="V318" s="281"/>
      <c r="W318" s="286" t="str">
        <f t="shared" si="80"/>
        <v xml:space="preserve"> </v>
      </c>
      <c r="X318" s="253"/>
    </row>
    <row r="319" spans="1:24" ht="17.100000000000001" customHeight="1" x14ac:dyDescent="0.15">
      <c r="A319" s="2096"/>
      <c r="B319" s="265"/>
      <c r="C319" s="269" t="s">
        <v>532</v>
      </c>
      <c r="D319" s="272"/>
      <c r="E319" s="275" t="s">
        <v>386</v>
      </c>
      <c r="F319" s="278"/>
      <c r="G319" s="281"/>
      <c r="H319" s="286" t="str">
        <f t="shared" si="78"/>
        <v xml:space="preserve"> </v>
      </c>
      <c r="I319" s="265"/>
      <c r="J319" s="269" t="s">
        <v>532</v>
      </c>
      <c r="K319" s="272"/>
      <c r="L319" s="275" t="s">
        <v>386</v>
      </c>
      <c r="M319" s="278"/>
      <c r="N319" s="281"/>
      <c r="O319" s="290" t="str">
        <f t="shared" si="79"/>
        <v xml:space="preserve"> </v>
      </c>
      <c r="P319" s="2098"/>
      <c r="Q319" s="265"/>
      <c r="R319" s="269" t="s">
        <v>532</v>
      </c>
      <c r="S319" s="272"/>
      <c r="T319" s="275" t="s">
        <v>386</v>
      </c>
      <c r="U319" s="278"/>
      <c r="V319" s="281"/>
      <c r="W319" s="286" t="str">
        <f t="shared" si="80"/>
        <v xml:space="preserve"> </v>
      </c>
      <c r="X319" s="253"/>
    </row>
    <row r="320" spans="1:24" ht="17.100000000000001" customHeight="1" x14ac:dyDescent="0.15">
      <c r="A320" s="2096"/>
      <c r="B320" s="265"/>
      <c r="C320" s="269" t="s">
        <v>532</v>
      </c>
      <c r="D320" s="272"/>
      <c r="E320" s="275" t="s">
        <v>386</v>
      </c>
      <c r="F320" s="278"/>
      <c r="G320" s="281"/>
      <c r="H320" s="286" t="str">
        <f t="shared" si="78"/>
        <v xml:space="preserve"> </v>
      </c>
      <c r="I320" s="265"/>
      <c r="J320" s="269" t="s">
        <v>532</v>
      </c>
      <c r="K320" s="272"/>
      <c r="L320" s="275" t="s">
        <v>386</v>
      </c>
      <c r="M320" s="278"/>
      <c r="N320" s="281"/>
      <c r="O320" s="290" t="str">
        <f t="shared" si="79"/>
        <v xml:space="preserve"> </v>
      </c>
      <c r="P320" s="2098"/>
      <c r="Q320" s="265"/>
      <c r="R320" s="269" t="s">
        <v>532</v>
      </c>
      <c r="S320" s="272"/>
      <c r="T320" s="275" t="s">
        <v>386</v>
      </c>
      <c r="U320" s="278"/>
      <c r="V320" s="281"/>
      <c r="W320" s="286" t="str">
        <f t="shared" si="80"/>
        <v xml:space="preserve"> </v>
      </c>
      <c r="X320" s="253"/>
    </row>
    <row r="321" spans="1:24" ht="17.100000000000001" customHeight="1" x14ac:dyDescent="0.15">
      <c r="A321" s="2096"/>
      <c r="B321" s="265"/>
      <c r="C321" s="269" t="s">
        <v>532</v>
      </c>
      <c r="D321" s="272"/>
      <c r="E321" s="275" t="s">
        <v>386</v>
      </c>
      <c r="F321" s="278"/>
      <c r="G321" s="281"/>
      <c r="H321" s="286" t="str">
        <f t="shared" si="78"/>
        <v xml:space="preserve"> </v>
      </c>
      <c r="I321" s="265"/>
      <c r="J321" s="269" t="s">
        <v>532</v>
      </c>
      <c r="K321" s="272"/>
      <c r="L321" s="275" t="s">
        <v>386</v>
      </c>
      <c r="M321" s="278"/>
      <c r="N321" s="281"/>
      <c r="O321" s="290" t="str">
        <f t="shared" si="79"/>
        <v xml:space="preserve"> </v>
      </c>
      <c r="P321" s="2098"/>
      <c r="Q321" s="265"/>
      <c r="R321" s="269" t="s">
        <v>532</v>
      </c>
      <c r="S321" s="272"/>
      <c r="T321" s="275" t="s">
        <v>386</v>
      </c>
      <c r="U321" s="278"/>
      <c r="V321" s="281"/>
      <c r="W321" s="286" t="str">
        <f t="shared" si="80"/>
        <v xml:space="preserve"> </v>
      </c>
      <c r="X321" s="253"/>
    </row>
    <row r="322" spans="1:24" ht="17.100000000000001" customHeight="1" x14ac:dyDescent="0.15">
      <c r="A322" s="2096"/>
      <c r="B322" s="265"/>
      <c r="C322" s="269" t="s">
        <v>532</v>
      </c>
      <c r="D322" s="272"/>
      <c r="E322" s="275" t="s">
        <v>386</v>
      </c>
      <c r="F322" s="278"/>
      <c r="G322" s="281"/>
      <c r="H322" s="286" t="str">
        <f t="shared" si="78"/>
        <v xml:space="preserve"> </v>
      </c>
      <c r="I322" s="265"/>
      <c r="J322" s="269" t="s">
        <v>532</v>
      </c>
      <c r="K322" s="272"/>
      <c r="L322" s="275" t="s">
        <v>386</v>
      </c>
      <c r="M322" s="278"/>
      <c r="N322" s="281"/>
      <c r="O322" s="290" t="str">
        <f t="shared" si="79"/>
        <v xml:space="preserve"> </v>
      </c>
      <c r="P322" s="2098"/>
      <c r="Q322" s="265"/>
      <c r="R322" s="269" t="s">
        <v>532</v>
      </c>
      <c r="S322" s="272"/>
      <c r="T322" s="275" t="s">
        <v>386</v>
      </c>
      <c r="U322" s="278"/>
      <c r="V322" s="281"/>
      <c r="W322" s="286" t="str">
        <f t="shared" si="80"/>
        <v xml:space="preserve"> </v>
      </c>
      <c r="X322" s="253"/>
    </row>
    <row r="323" spans="1:24" ht="17.100000000000001" customHeight="1" x14ac:dyDescent="0.15">
      <c r="A323" s="2096"/>
      <c r="B323" s="266"/>
      <c r="C323" s="270" t="s">
        <v>532</v>
      </c>
      <c r="D323" s="273"/>
      <c r="E323" s="276" t="s">
        <v>386</v>
      </c>
      <c r="F323" s="279"/>
      <c r="G323" s="282"/>
      <c r="H323" s="286" t="str">
        <f t="shared" si="78"/>
        <v xml:space="preserve"> </v>
      </c>
      <c r="I323" s="266"/>
      <c r="J323" s="270" t="s">
        <v>532</v>
      </c>
      <c r="K323" s="273"/>
      <c r="L323" s="276" t="s">
        <v>386</v>
      </c>
      <c r="M323" s="279"/>
      <c r="N323" s="282"/>
      <c r="O323" s="290" t="str">
        <f t="shared" si="79"/>
        <v xml:space="preserve"> </v>
      </c>
      <c r="P323" s="2098"/>
      <c r="Q323" s="266"/>
      <c r="R323" s="270" t="s">
        <v>532</v>
      </c>
      <c r="S323" s="273"/>
      <c r="T323" s="276" t="s">
        <v>386</v>
      </c>
      <c r="U323" s="279"/>
      <c r="V323" s="282"/>
      <c r="W323" s="286" t="str">
        <f t="shared" si="80"/>
        <v xml:space="preserve"> </v>
      </c>
      <c r="X323" s="253"/>
    </row>
    <row r="324" spans="1:24" ht="17.100000000000001" customHeight="1" x14ac:dyDescent="0.15">
      <c r="A324" s="2096"/>
      <c r="B324" s="2087" t="s">
        <v>573</v>
      </c>
      <c r="C324" s="2088"/>
      <c r="D324" s="2089"/>
      <c r="E324" s="2089"/>
      <c r="F324" s="2089"/>
      <c r="G324" s="283" t="str">
        <f>IF(SUM(G315:G323)=0," ",SUM(G315:G323))</f>
        <v xml:space="preserve"> </v>
      </c>
      <c r="H324" s="287" t="str">
        <f>IF(SUM(H315:H323)=0," ",SUM(H315:H323))</f>
        <v xml:space="preserve"> </v>
      </c>
      <c r="I324" s="2087" t="s">
        <v>573</v>
      </c>
      <c r="J324" s="2088"/>
      <c r="K324" s="2089"/>
      <c r="L324" s="2089"/>
      <c r="M324" s="2089"/>
      <c r="N324" s="283" t="str">
        <f>IF(SUM(N315:N323)=0," ",SUM(N315:N323))</f>
        <v xml:space="preserve"> </v>
      </c>
      <c r="O324" s="291" t="str">
        <f>IF(SUM(O315:O323)=0," ",SUM(O315:O323))</f>
        <v xml:space="preserve"> </v>
      </c>
      <c r="P324" s="2099"/>
      <c r="Q324" s="2087" t="s">
        <v>573</v>
      </c>
      <c r="R324" s="2088"/>
      <c r="S324" s="2089"/>
      <c r="T324" s="2089"/>
      <c r="U324" s="2089"/>
      <c r="V324" s="283" t="str">
        <f>IF(SUM(V315:V323)=0," ",SUM(V315:V323))</f>
        <v xml:space="preserve"> </v>
      </c>
      <c r="W324" s="287" t="str">
        <f>IF(SUM(W315:W323)=0," ",SUM(W315:W323))</f>
        <v xml:space="preserve"> </v>
      </c>
      <c r="X324" s="253"/>
    </row>
    <row r="325" spans="1:24" ht="12" customHeight="1" x14ac:dyDescent="0.15">
      <c r="A325" s="253"/>
      <c r="B325" s="253"/>
      <c r="C325" s="253"/>
      <c r="D325" s="253"/>
      <c r="E325" s="253"/>
      <c r="F325" s="253"/>
      <c r="G325" s="253"/>
      <c r="H325" s="2095" t="s">
        <v>29</v>
      </c>
      <c r="I325" s="2095"/>
      <c r="J325" s="2095"/>
      <c r="K325" s="2095"/>
      <c r="L325" s="2095"/>
      <c r="M325" s="2095"/>
      <c r="N325" s="2095"/>
      <c r="O325" s="2095"/>
      <c r="P325" s="2095"/>
      <c r="Q325" s="2095"/>
      <c r="R325" s="253"/>
      <c r="S325" s="253"/>
      <c r="T325" s="253"/>
      <c r="U325" s="253"/>
      <c r="V325" s="253"/>
      <c r="W325" s="253"/>
      <c r="X325" s="253"/>
    </row>
    <row r="326" spans="1:24" ht="12" customHeight="1" x14ac:dyDescent="0.15">
      <c r="A326" s="253"/>
      <c r="B326" s="253"/>
      <c r="C326" s="253"/>
      <c r="D326" s="253"/>
      <c r="E326" s="253"/>
      <c r="F326" s="253"/>
      <c r="G326" s="253"/>
      <c r="H326" s="2095"/>
      <c r="I326" s="2095"/>
      <c r="J326" s="2095"/>
      <c r="K326" s="2095"/>
      <c r="L326" s="2095"/>
      <c r="M326" s="2095"/>
      <c r="N326" s="2095"/>
      <c r="O326" s="2095"/>
      <c r="P326" s="2095"/>
      <c r="Q326" s="2095"/>
      <c r="R326" s="253"/>
      <c r="S326" s="253"/>
      <c r="T326" s="253"/>
      <c r="U326" s="253"/>
      <c r="V326" s="253"/>
      <c r="W326" s="253"/>
      <c r="X326" s="253"/>
    </row>
    <row r="327" spans="1:24" ht="17.100000000000001" customHeight="1" x14ac:dyDescent="0.15">
      <c r="A327" s="1704" t="s">
        <v>564</v>
      </c>
      <c r="B327" s="1704"/>
      <c r="C327" s="1704"/>
      <c r="D327" s="2092">
        <f>IF(ISBLANK(D3)," ",D3)</f>
        <v>0</v>
      </c>
      <c r="E327" s="2092"/>
      <c r="F327" s="2092"/>
      <c r="G327" s="2092"/>
      <c r="H327" s="2092"/>
      <c r="I327" s="253"/>
      <c r="J327" s="253"/>
      <c r="K327" s="253"/>
      <c r="L327" s="253"/>
      <c r="M327" s="253"/>
      <c r="N327" s="253"/>
      <c r="O327" s="253"/>
      <c r="P327" s="253"/>
      <c r="Q327" s="253"/>
      <c r="R327" s="253"/>
      <c r="S327" s="253"/>
      <c r="T327" s="253"/>
      <c r="U327" s="253"/>
      <c r="V327" s="253"/>
      <c r="W327" s="253"/>
      <c r="X327" s="253"/>
    </row>
    <row r="328" spans="1:24" ht="12" customHeight="1" x14ac:dyDescent="0.15">
      <c r="A328" s="261" t="s">
        <v>565</v>
      </c>
      <c r="B328" s="2079" t="s">
        <v>566</v>
      </c>
      <c r="C328" s="2080"/>
      <c r="D328" s="2080"/>
      <c r="E328" s="2080"/>
      <c r="F328" s="2080"/>
      <c r="G328" s="2080"/>
      <c r="H328" s="2081"/>
      <c r="I328" s="2082" t="s">
        <v>567</v>
      </c>
      <c r="J328" s="2082"/>
      <c r="K328" s="2082"/>
      <c r="L328" s="2082"/>
      <c r="M328" s="2082"/>
      <c r="N328" s="2082"/>
      <c r="O328" s="2082"/>
      <c r="P328" s="2082"/>
      <c r="Q328" s="2082" t="s">
        <v>568</v>
      </c>
      <c r="R328" s="2082"/>
      <c r="S328" s="2082"/>
      <c r="T328" s="2082"/>
      <c r="U328" s="2082"/>
      <c r="V328" s="2082"/>
      <c r="W328" s="2082"/>
      <c r="X328" s="253"/>
    </row>
    <row r="329" spans="1:24" ht="12" customHeight="1" x14ac:dyDescent="0.15">
      <c r="A329" s="262"/>
      <c r="B329" s="2083" t="s">
        <v>241</v>
      </c>
      <c r="C329" s="2084"/>
      <c r="D329" s="2084"/>
      <c r="E329" s="2084"/>
      <c r="F329" s="2084"/>
      <c r="G329" s="2084" t="s">
        <v>80</v>
      </c>
      <c r="H329" s="2085"/>
      <c r="I329" s="2083" t="s">
        <v>241</v>
      </c>
      <c r="J329" s="2084"/>
      <c r="K329" s="2084"/>
      <c r="L329" s="2084"/>
      <c r="M329" s="2084"/>
      <c r="N329" s="2084" t="s">
        <v>80</v>
      </c>
      <c r="O329" s="2086"/>
      <c r="P329" s="2093" t="s">
        <v>326</v>
      </c>
      <c r="Q329" s="2083" t="s">
        <v>241</v>
      </c>
      <c r="R329" s="2084"/>
      <c r="S329" s="2084"/>
      <c r="T329" s="2084"/>
      <c r="U329" s="2084"/>
      <c r="V329" s="2084" t="s">
        <v>80</v>
      </c>
      <c r="W329" s="2085"/>
      <c r="X329" s="253"/>
    </row>
    <row r="330" spans="1:24" ht="12" customHeight="1" x14ac:dyDescent="0.15">
      <c r="A330" s="263" t="s">
        <v>48</v>
      </c>
      <c r="B330" s="2090" t="s">
        <v>569</v>
      </c>
      <c r="C330" s="2091"/>
      <c r="D330" s="2091" t="s">
        <v>570</v>
      </c>
      <c r="E330" s="2091"/>
      <c r="F330" s="2091"/>
      <c r="G330" s="267" t="s">
        <v>571</v>
      </c>
      <c r="H330" s="284" t="s">
        <v>572</v>
      </c>
      <c r="I330" s="2090" t="s">
        <v>569</v>
      </c>
      <c r="J330" s="2091"/>
      <c r="K330" s="2091" t="s">
        <v>570</v>
      </c>
      <c r="L330" s="2091"/>
      <c r="M330" s="2091"/>
      <c r="N330" s="267" t="s">
        <v>571</v>
      </c>
      <c r="O330" s="288" t="s">
        <v>572</v>
      </c>
      <c r="P330" s="2094"/>
      <c r="Q330" s="2090" t="s">
        <v>569</v>
      </c>
      <c r="R330" s="2091"/>
      <c r="S330" s="2091" t="s">
        <v>570</v>
      </c>
      <c r="T330" s="2091"/>
      <c r="U330" s="2091"/>
      <c r="V330" s="267" t="s">
        <v>571</v>
      </c>
      <c r="W330" s="284" t="s">
        <v>572</v>
      </c>
      <c r="X330" s="253"/>
    </row>
    <row r="331" spans="1:24" ht="17.100000000000001" customHeight="1" x14ac:dyDescent="0.15">
      <c r="A331" s="2096"/>
      <c r="B331" s="264"/>
      <c r="C331" s="268" t="s">
        <v>532</v>
      </c>
      <c r="D331" s="271"/>
      <c r="E331" s="274" t="s">
        <v>386</v>
      </c>
      <c r="F331" s="277"/>
      <c r="G331" s="280"/>
      <c r="H331" s="285" t="str">
        <f t="shared" ref="H331:H339" si="81">IF(AND(ISBLANK(B331),ISBLANK(G331))," ",IF(B331*G331=0," ",B331*G331))</f>
        <v xml:space="preserve"> </v>
      </c>
      <c r="I331" s="264"/>
      <c r="J331" s="268" t="s">
        <v>532</v>
      </c>
      <c r="K331" s="271"/>
      <c r="L331" s="274" t="s">
        <v>386</v>
      </c>
      <c r="M331" s="277"/>
      <c r="N331" s="280"/>
      <c r="O331" s="289" t="str">
        <f t="shared" ref="O331:O339" si="82">IF(AND(ISBLANK(I331),ISBLANK(N331))," ",IF(I331*N331=0," ",I331*N331))</f>
        <v xml:space="preserve"> </v>
      </c>
      <c r="P331" s="2097"/>
      <c r="Q331" s="264"/>
      <c r="R331" s="268" t="s">
        <v>532</v>
      </c>
      <c r="S331" s="271"/>
      <c r="T331" s="274" t="s">
        <v>386</v>
      </c>
      <c r="U331" s="277"/>
      <c r="V331" s="280"/>
      <c r="W331" s="285" t="str">
        <f t="shared" ref="W331:W339" si="83">IF(AND(ISBLANK(Q331),ISBLANK(V331))," ",IF(Q331*V331=0," ",Q331*V331))</f>
        <v xml:space="preserve"> </v>
      </c>
      <c r="X331" s="253"/>
    </row>
    <row r="332" spans="1:24" ht="17.100000000000001" customHeight="1" x14ac:dyDescent="0.15">
      <c r="A332" s="2096"/>
      <c r="B332" s="265"/>
      <c r="C332" s="269" t="s">
        <v>532</v>
      </c>
      <c r="D332" s="272"/>
      <c r="E332" s="275" t="s">
        <v>386</v>
      </c>
      <c r="F332" s="278"/>
      <c r="G332" s="281"/>
      <c r="H332" s="286" t="str">
        <f t="shared" si="81"/>
        <v xml:space="preserve"> </v>
      </c>
      <c r="I332" s="265"/>
      <c r="J332" s="269" t="s">
        <v>532</v>
      </c>
      <c r="K332" s="272"/>
      <c r="L332" s="275" t="s">
        <v>386</v>
      </c>
      <c r="M332" s="278"/>
      <c r="N332" s="281"/>
      <c r="O332" s="290" t="str">
        <f t="shared" si="82"/>
        <v xml:space="preserve"> </v>
      </c>
      <c r="P332" s="2098"/>
      <c r="Q332" s="265"/>
      <c r="R332" s="269" t="s">
        <v>532</v>
      </c>
      <c r="S332" s="272"/>
      <c r="T332" s="275" t="s">
        <v>386</v>
      </c>
      <c r="U332" s="278"/>
      <c r="V332" s="281"/>
      <c r="W332" s="286" t="str">
        <f t="shared" si="83"/>
        <v xml:space="preserve"> </v>
      </c>
      <c r="X332" s="253"/>
    </row>
    <row r="333" spans="1:24" ht="17.100000000000001" customHeight="1" x14ac:dyDescent="0.15">
      <c r="A333" s="2096"/>
      <c r="B333" s="265"/>
      <c r="C333" s="269" t="s">
        <v>532</v>
      </c>
      <c r="D333" s="272"/>
      <c r="E333" s="275" t="s">
        <v>386</v>
      </c>
      <c r="F333" s="278"/>
      <c r="G333" s="281"/>
      <c r="H333" s="286" t="str">
        <f t="shared" si="81"/>
        <v xml:space="preserve"> </v>
      </c>
      <c r="I333" s="265"/>
      <c r="J333" s="269" t="s">
        <v>532</v>
      </c>
      <c r="K333" s="272"/>
      <c r="L333" s="275" t="s">
        <v>386</v>
      </c>
      <c r="M333" s="278"/>
      <c r="N333" s="281"/>
      <c r="O333" s="290" t="str">
        <f t="shared" si="82"/>
        <v xml:space="preserve"> </v>
      </c>
      <c r="P333" s="2098"/>
      <c r="Q333" s="265"/>
      <c r="R333" s="269" t="s">
        <v>532</v>
      </c>
      <c r="S333" s="272"/>
      <c r="T333" s="275" t="s">
        <v>386</v>
      </c>
      <c r="U333" s="278"/>
      <c r="V333" s="281"/>
      <c r="W333" s="286" t="str">
        <f t="shared" si="83"/>
        <v xml:space="preserve"> </v>
      </c>
      <c r="X333" s="253"/>
    </row>
    <row r="334" spans="1:24" ht="17.100000000000001" customHeight="1" x14ac:dyDescent="0.15">
      <c r="A334" s="2096"/>
      <c r="B334" s="265"/>
      <c r="C334" s="269" t="s">
        <v>532</v>
      </c>
      <c r="D334" s="272"/>
      <c r="E334" s="275" t="s">
        <v>386</v>
      </c>
      <c r="F334" s="278"/>
      <c r="G334" s="281"/>
      <c r="H334" s="286" t="str">
        <f t="shared" si="81"/>
        <v xml:space="preserve"> </v>
      </c>
      <c r="I334" s="265"/>
      <c r="J334" s="269" t="s">
        <v>532</v>
      </c>
      <c r="K334" s="272"/>
      <c r="L334" s="275" t="s">
        <v>386</v>
      </c>
      <c r="M334" s="278"/>
      <c r="N334" s="281"/>
      <c r="O334" s="290" t="str">
        <f t="shared" si="82"/>
        <v xml:space="preserve"> </v>
      </c>
      <c r="P334" s="2098"/>
      <c r="Q334" s="265"/>
      <c r="R334" s="269" t="s">
        <v>532</v>
      </c>
      <c r="S334" s="272"/>
      <c r="T334" s="275" t="s">
        <v>386</v>
      </c>
      <c r="U334" s="278"/>
      <c r="V334" s="281"/>
      <c r="W334" s="286" t="str">
        <f t="shared" si="83"/>
        <v xml:space="preserve"> </v>
      </c>
      <c r="X334" s="253"/>
    </row>
    <row r="335" spans="1:24" ht="17.100000000000001" customHeight="1" x14ac:dyDescent="0.15">
      <c r="A335" s="2096"/>
      <c r="B335" s="265"/>
      <c r="C335" s="269" t="s">
        <v>532</v>
      </c>
      <c r="D335" s="272"/>
      <c r="E335" s="275" t="s">
        <v>386</v>
      </c>
      <c r="F335" s="278"/>
      <c r="G335" s="281"/>
      <c r="H335" s="286" t="str">
        <f t="shared" si="81"/>
        <v xml:space="preserve"> </v>
      </c>
      <c r="I335" s="265"/>
      <c r="J335" s="269" t="s">
        <v>532</v>
      </c>
      <c r="K335" s="272"/>
      <c r="L335" s="275" t="s">
        <v>386</v>
      </c>
      <c r="M335" s="278"/>
      <c r="N335" s="281"/>
      <c r="O335" s="290" t="str">
        <f t="shared" si="82"/>
        <v xml:space="preserve"> </v>
      </c>
      <c r="P335" s="2098"/>
      <c r="Q335" s="265"/>
      <c r="R335" s="269" t="s">
        <v>532</v>
      </c>
      <c r="S335" s="272"/>
      <c r="T335" s="275" t="s">
        <v>386</v>
      </c>
      <c r="U335" s="278"/>
      <c r="V335" s="281"/>
      <c r="W335" s="286" t="str">
        <f t="shared" si="83"/>
        <v xml:space="preserve"> </v>
      </c>
      <c r="X335" s="253"/>
    </row>
    <row r="336" spans="1:24" ht="17.100000000000001" customHeight="1" x14ac:dyDescent="0.15">
      <c r="A336" s="2096"/>
      <c r="B336" s="265"/>
      <c r="C336" s="269" t="s">
        <v>532</v>
      </c>
      <c r="D336" s="272"/>
      <c r="E336" s="275" t="s">
        <v>386</v>
      </c>
      <c r="F336" s="278"/>
      <c r="G336" s="281"/>
      <c r="H336" s="286" t="str">
        <f t="shared" si="81"/>
        <v xml:space="preserve"> </v>
      </c>
      <c r="I336" s="265"/>
      <c r="J336" s="269" t="s">
        <v>532</v>
      </c>
      <c r="K336" s="272"/>
      <c r="L336" s="275" t="s">
        <v>386</v>
      </c>
      <c r="M336" s="278"/>
      <c r="N336" s="281"/>
      <c r="O336" s="290" t="str">
        <f t="shared" si="82"/>
        <v xml:space="preserve"> </v>
      </c>
      <c r="P336" s="2098"/>
      <c r="Q336" s="265"/>
      <c r="R336" s="269" t="s">
        <v>532</v>
      </c>
      <c r="S336" s="272"/>
      <c r="T336" s="275" t="s">
        <v>386</v>
      </c>
      <c r="U336" s="278"/>
      <c r="V336" s="281"/>
      <c r="W336" s="286" t="str">
        <f t="shared" si="83"/>
        <v xml:space="preserve"> </v>
      </c>
      <c r="X336" s="253"/>
    </row>
    <row r="337" spans="1:24" ht="17.100000000000001" customHeight="1" x14ac:dyDescent="0.15">
      <c r="A337" s="2096"/>
      <c r="B337" s="265"/>
      <c r="C337" s="269" t="s">
        <v>532</v>
      </c>
      <c r="D337" s="272"/>
      <c r="E337" s="275" t="s">
        <v>386</v>
      </c>
      <c r="F337" s="278"/>
      <c r="G337" s="281"/>
      <c r="H337" s="286" t="str">
        <f t="shared" si="81"/>
        <v xml:space="preserve"> </v>
      </c>
      <c r="I337" s="265"/>
      <c r="J337" s="269" t="s">
        <v>532</v>
      </c>
      <c r="K337" s="272"/>
      <c r="L337" s="275" t="s">
        <v>386</v>
      </c>
      <c r="M337" s="278"/>
      <c r="N337" s="281"/>
      <c r="O337" s="290" t="str">
        <f t="shared" si="82"/>
        <v xml:space="preserve"> </v>
      </c>
      <c r="P337" s="2098"/>
      <c r="Q337" s="265"/>
      <c r="R337" s="269" t="s">
        <v>532</v>
      </c>
      <c r="S337" s="272"/>
      <c r="T337" s="275" t="s">
        <v>386</v>
      </c>
      <c r="U337" s="278"/>
      <c r="V337" s="281"/>
      <c r="W337" s="286" t="str">
        <f t="shared" si="83"/>
        <v xml:space="preserve"> </v>
      </c>
      <c r="X337" s="253"/>
    </row>
    <row r="338" spans="1:24" ht="17.100000000000001" customHeight="1" x14ac:dyDescent="0.15">
      <c r="A338" s="2096"/>
      <c r="B338" s="265"/>
      <c r="C338" s="269" t="s">
        <v>532</v>
      </c>
      <c r="D338" s="272"/>
      <c r="E338" s="275" t="s">
        <v>386</v>
      </c>
      <c r="F338" s="278"/>
      <c r="G338" s="281"/>
      <c r="H338" s="286" t="str">
        <f t="shared" si="81"/>
        <v xml:space="preserve"> </v>
      </c>
      <c r="I338" s="265"/>
      <c r="J338" s="269" t="s">
        <v>532</v>
      </c>
      <c r="K338" s="272"/>
      <c r="L338" s="275" t="s">
        <v>386</v>
      </c>
      <c r="M338" s="278"/>
      <c r="N338" s="281"/>
      <c r="O338" s="290" t="str">
        <f t="shared" si="82"/>
        <v xml:space="preserve"> </v>
      </c>
      <c r="P338" s="2098"/>
      <c r="Q338" s="265"/>
      <c r="R338" s="269" t="s">
        <v>532</v>
      </c>
      <c r="S338" s="272"/>
      <c r="T338" s="275" t="s">
        <v>386</v>
      </c>
      <c r="U338" s="278"/>
      <c r="V338" s="281"/>
      <c r="W338" s="286" t="str">
        <f t="shared" si="83"/>
        <v xml:space="preserve"> </v>
      </c>
      <c r="X338" s="253"/>
    </row>
    <row r="339" spans="1:24" ht="17.100000000000001" customHeight="1" x14ac:dyDescent="0.15">
      <c r="A339" s="2096"/>
      <c r="B339" s="266"/>
      <c r="C339" s="270" t="s">
        <v>532</v>
      </c>
      <c r="D339" s="273"/>
      <c r="E339" s="276" t="s">
        <v>386</v>
      </c>
      <c r="F339" s="279"/>
      <c r="G339" s="282"/>
      <c r="H339" s="286" t="str">
        <f t="shared" si="81"/>
        <v xml:space="preserve"> </v>
      </c>
      <c r="I339" s="266"/>
      <c r="J339" s="270" t="s">
        <v>532</v>
      </c>
      <c r="K339" s="273"/>
      <c r="L339" s="276" t="s">
        <v>386</v>
      </c>
      <c r="M339" s="279"/>
      <c r="N339" s="282"/>
      <c r="O339" s="290" t="str">
        <f t="shared" si="82"/>
        <v xml:space="preserve"> </v>
      </c>
      <c r="P339" s="2098"/>
      <c r="Q339" s="266"/>
      <c r="R339" s="270" t="s">
        <v>532</v>
      </c>
      <c r="S339" s="273"/>
      <c r="T339" s="276" t="s">
        <v>386</v>
      </c>
      <c r="U339" s="279"/>
      <c r="V339" s="282"/>
      <c r="W339" s="286" t="str">
        <f t="shared" si="83"/>
        <v xml:space="preserve"> </v>
      </c>
      <c r="X339" s="253"/>
    </row>
    <row r="340" spans="1:24" ht="17.100000000000001" customHeight="1" x14ac:dyDescent="0.15">
      <c r="A340" s="2096"/>
      <c r="B340" s="2087" t="s">
        <v>573</v>
      </c>
      <c r="C340" s="2088"/>
      <c r="D340" s="2089"/>
      <c r="E340" s="2089"/>
      <c r="F340" s="2089"/>
      <c r="G340" s="283" t="str">
        <f>IF(SUM(G331:G339)=0," ",SUM(G331:G339))</f>
        <v xml:space="preserve"> </v>
      </c>
      <c r="H340" s="287" t="str">
        <f>IF(SUM(H331:H339)=0," ",SUM(H331:H339))</f>
        <v xml:space="preserve"> </v>
      </c>
      <c r="I340" s="2087" t="s">
        <v>573</v>
      </c>
      <c r="J340" s="2088"/>
      <c r="K340" s="2089"/>
      <c r="L340" s="2089"/>
      <c r="M340" s="2089"/>
      <c r="N340" s="283" t="str">
        <f>IF(SUM(N331:N339)=0," ",SUM(N331:N339))</f>
        <v xml:space="preserve"> </v>
      </c>
      <c r="O340" s="291" t="str">
        <f>IF(SUM(O331:O339)=0," ",SUM(O331:O339))</f>
        <v xml:space="preserve"> </v>
      </c>
      <c r="P340" s="2099"/>
      <c r="Q340" s="2087" t="s">
        <v>573</v>
      </c>
      <c r="R340" s="2088"/>
      <c r="S340" s="2089"/>
      <c r="T340" s="2089"/>
      <c r="U340" s="2089"/>
      <c r="V340" s="283" t="str">
        <f>IF(SUM(V331:V339)=0," ",SUM(V331:V339))</f>
        <v xml:space="preserve"> </v>
      </c>
      <c r="W340" s="287" t="str">
        <f>IF(SUM(W331:W339)=0," ",SUM(W331:W339))</f>
        <v xml:space="preserve"> </v>
      </c>
      <c r="X340" s="253"/>
    </row>
    <row r="341" spans="1:24" ht="17.100000000000001" customHeight="1" x14ac:dyDescent="0.15">
      <c r="A341" s="2096"/>
      <c r="B341" s="264"/>
      <c r="C341" s="268" t="s">
        <v>532</v>
      </c>
      <c r="D341" s="271"/>
      <c r="E341" s="274" t="s">
        <v>386</v>
      </c>
      <c r="F341" s="277"/>
      <c r="G341" s="280"/>
      <c r="H341" s="285" t="str">
        <f t="shared" ref="H341:H349" si="84">IF(AND(ISBLANK(B341),ISBLANK(G341))," ",IF(B341*G341=0," ",B341*G341))</f>
        <v xml:space="preserve"> </v>
      </c>
      <c r="I341" s="264"/>
      <c r="J341" s="268" t="s">
        <v>532</v>
      </c>
      <c r="K341" s="271"/>
      <c r="L341" s="274" t="s">
        <v>386</v>
      </c>
      <c r="M341" s="277"/>
      <c r="N341" s="280"/>
      <c r="O341" s="289" t="str">
        <f t="shared" ref="O341:O349" si="85">IF(AND(ISBLANK(I341),ISBLANK(N341))," ",IF(I341*N341=0," ",I341*N341))</f>
        <v xml:space="preserve"> </v>
      </c>
      <c r="P341" s="2097"/>
      <c r="Q341" s="264"/>
      <c r="R341" s="268" t="s">
        <v>532</v>
      </c>
      <c r="S341" s="271"/>
      <c r="T341" s="274" t="s">
        <v>386</v>
      </c>
      <c r="U341" s="277"/>
      <c r="V341" s="280"/>
      <c r="W341" s="285" t="str">
        <f t="shared" ref="W341:W349" si="86">IF(AND(ISBLANK(Q341),ISBLANK(V341))," ",IF(Q341*V341=0," ",Q341*V341))</f>
        <v xml:space="preserve"> </v>
      </c>
      <c r="X341" s="253"/>
    </row>
    <row r="342" spans="1:24" ht="17.100000000000001" customHeight="1" x14ac:dyDescent="0.15">
      <c r="A342" s="2096"/>
      <c r="B342" s="265"/>
      <c r="C342" s="269" t="s">
        <v>532</v>
      </c>
      <c r="D342" s="272"/>
      <c r="E342" s="275" t="s">
        <v>386</v>
      </c>
      <c r="F342" s="278"/>
      <c r="G342" s="281"/>
      <c r="H342" s="286" t="str">
        <f t="shared" si="84"/>
        <v xml:space="preserve"> </v>
      </c>
      <c r="I342" s="265"/>
      <c r="J342" s="269" t="s">
        <v>532</v>
      </c>
      <c r="K342" s="272"/>
      <c r="L342" s="275" t="s">
        <v>386</v>
      </c>
      <c r="M342" s="278"/>
      <c r="N342" s="281"/>
      <c r="O342" s="290" t="str">
        <f t="shared" si="85"/>
        <v xml:space="preserve"> </v>
      </c>
      <c r="P342" s="2098"/>
      <c r="Q342" s="265"/>
      <c r="R342" s="269" t="s">
        <v>532</v>
      </c>
      <c r="S342" s="272"/>
      <c r="T342" s="275" t="s">
        <v>386</v>
      </c>
      <c r="U342" s="278"/>
      <c r="V342" s="281"/>
      <c r="W342" s="286" t="str">
        <f t="shared" si="86"/>
        <v xml:space="preserve"> </v>
      </c>
      <c r="X342" s="253"/>
    </row>
    <row r="343" spans="1:24" ht="17.100000000000001" customHeight="1" x14ac:dyDescent="0.15">
      <c r="A343" s="2096"/>
      <c r="B343" s="265"/>
      <c r="C343" s="269" t="s">
        <v>532</v>
      </c>
      <c r="D343" s="272"/>
      <c r="E343" s="275" t="s">
        <v>386</v>
      </c>
      <c r="F343" s="278"/>
      <c r="G343" s="281"/>
      <c r="H343" s="286" t="str">
        <f t="shared" si="84"/>
        <v xml:space="preserve"> </v>
      </c>
      <c r="I343" s="265"/>
      <c r="J343" s="269" t="s">
        <v>532</v>
      </c>
      <c r="K343" s="272"/>
      <c r="L343" s="275" t="s">
        <v>386</v>
      </c>
      <c r="M343" s="278"/>
      <c r="N343" s="281"/>
      <c r="O343" s="290" t="str">
        <f t="shared" si="85"/>
        <v xml:space="preserve"> </v>
      </c>
      <c r="P343" s="2098"/>
      <c r="Q343" s="265"/>
      <c r="R343" s="269" t="s">
        <v>532</v>
      </c>
      <c r="S343" s="272"/>
      <c r="T343" s="275" t="s">
        <v>386</v>
      </c>
      <c r="U343" s="278"/>
      <c r="V343" s="281"/>
      <c r="W343" s="286" t="str">
        <f t="shared" si="86"/>
        <v xml:space="preserve"> </v>
      </c>
      <c r="X343" s="253"/>
    </row>
    <row r="344" spans="1:24" ht="17.100000000000001" customHeight="1" x14ac:dyDescent="0.15">
      <c r="A344" s="2096"/>
      <c r="B344" s="265"/>
      <c r="C344" s="269" t="s">
        <v>532</v>
      </c>
      <c r="D344" s="272"/>
      <c r="E344" s="275" t="s">
        <v>386</v>
      </c>
      <c r="F344" s="278"/>
      <c r="G344" s="281"/>
      <c r="H344" s="286" t="str">
        <f t="shared" si="84"/>
        <v xml:space="preserve"> </v>
      </c>
      <c r="I344" s="265"/>
      <c r="J344" s="269" t="s">
        <v>532</v>
      </c>
      <c r="K344" s="272"/>
      <c r="L344" s="275" t="s">
        <v>386</v>
      </c>
      <c r="M344" s="278"/>
      <c r="N344" s="281"/>
      <c r="O344" s="290" t="str">
        <f t="shared" si="85"/>
        <v xml:space="preserve"> </v>
      </c>
      <c r="P344" s="2098"/>
      <c r="Q344" s="265"/>
      <c r="R344" s="269" t="s">
        <v>532</v>
      </c>
      <c r="S344" s="272"/>
      <c r="T344" s="275" t="s">
        <v>386</v>
      </c>
      <c r="U344" s="278"/>
      <c r="V344" s="281"/>
      <c r="W344" s="286" t="str">
        <f t="shared" si="86"/>
        <v xml:space="preserve"> </v>
      </c>
      <c r="X344" s="253"/>
    </row>
    <row r="345" spans="1:24" ht="17.100000000000001" customHeight="1" x14ac:dyDescent="0.15">
      <c r="A345" s="2096"/>
      <c r="B345" s="265"/>
      <c r="C345" s="269" t="s">
        <v>532</v>
      </c>
      <c r="D345" s="272"/>
      <c r="E345" s="275" t="s">
        <v>386</v>
      </c>
      <c r="F345" s="278"/>
      <c r="G345" s="281"/>
      <c r="H345" s="286" t="str">
        <f t="shared" si="84"/>
        <v xml:space="preserve"> </v>
      </c>
      <c r="I345" s="265"/>
      <c r="J345" s="269" t="s">
        <v>532</v>
      </c>
      <c r="K345" s="272"/>
      <c r="L345" s="275" t="s">
        <v>386</v>
      </c>
      <c r="M345" s="278"/>
      <c r="N345" s="281"/>
      <c r="O345" s="290" t="str">
        <f t="shared" si="85"/>
        <v xml:space="preserve"> </v>
      </c>
      <c r="P345" s="2098"/>
      <c r="Q345" s="265"/>
      <c r="R345" s="269" t="s">
        <v>532</v>
      </c>
      <c r="S345" s="272"/>
      <c r="T345" s="275" t="s">
        <v>386</v>
      </c>
      <c r="U345" s="278"/>
      <c r="V345" s="281"/>
      <c r="W345" s="286" t="str">
        <f t="shared" si="86"/>
        <v xml:space="preserve"> </v>
      </c>
      <c r="X345" s="253"/>
    </row>
    <row r="346" spans="1:24" ht="17.100000000000001" customHeight="1" x14ac:dyDescent="0.15">
      <c r="A346" s="2096"/>
      <c r="B346" s="265"/>
      <c r="C346" s="269" t="s">
        <v>532</v>
      </c>
      <c r="D346" s="272"/>
      <c r="E346" s="275" t="s">
        <v>386</v>
      </c>
      <c r="F346" s="278"/>
      <c r="G346" s="281"/>
      <c r="H346" s="286" t="str">
        <f t="shared" si="84"/>
        <v xml:space="preserve"> </v>
      </c>
      <c r="I346" s="265"/>
      <c r="J346" s="269" t="s">
        <v>532</v>
      </c>
      <c r="K346" s="272"/>
      <c r="L346" s="275" t="s">
        <v>386</v>
      </c>
      <c r="M346" s="278"/>
      <c r="N346" s="281"/>
      <c r="O346" s="290" t="str">
        <f t="shared" si="85"/>
        <v xml:space="preserve"> </v>
      </c>
      <c r="P346" s="2098"/>
      <c r="Q346" s="265"/>
      <c r="R346" s="269" t="s">
        <v>532</v>
      </c>
      <c r="S346" s="272"/>
      <c r="T346" s="275" t="s">
        <v>386</v>
      </c>
      <c r="U346" s="278"/>
      <c r="V346" s="281"/>
      <c r="W346" s="286" t="str">
        <f t="shared" si="86"/>
        <v xml:space="preserve"> </v>
      </c>
      <c r="X346" s="253"/>
    </row>
    <row r="347" spans="1:24" ht="17.100000000000001" customHeight="1" x14ac:dyDescent="0.15">
      <c r="A347" s="2096"/>
      <c r="B347" s="265"/>
      <c r="C347" s="269" t="s">
        <v>532</v>
      </c>
      <c r="D347" s="272"/>
      <c r="E347" s="275" t="s">
        <v>386</v>
      </c>
      <c r="F347" s="278"/>
      <c r="G347" s="281"/>
      <c r="H347" s="286" t="str">
        <f t="shared" si="84"/>
        <v xml:space="preserve"> </v>
      </c>
      <c r="I347" s="265"/>
      <c r="J347" s="269" t="s">
        <v>532</v>
      </c>
      <c r="K347" s="272"/>
      <c r="L347" s="275" t="s">
        <v>386</v>
      </c>
      <c r="M347" s="278"/>
      <c r="N347" s="281"/>
      <c r="O347" s="290" t="str">
        <f t="shared" si="85"/>
        <v xml:space="preserve"> </v>
      </c>
      <c r="P347" s="2098"/>
      <c r="Q347" s="265"/>
      <c r="R347" s="269" t="s">
        <v>532</v>
      </c>
      <c r="S347" s="272"/>
      <c r="T347" s="275" t="s">
        <v>386</v>
      </c>
      <c r="U347" s="278"/>
      <c r="V347" s="281"/>
      <c r="W347" s="286" t="str">
        <f t="shared" si="86"/>
        <v xml:space="preserve"> </v>
      </c>
      <c r="X347" s="253"/>
    </row>
    <row r="348" spans="1:24" ht="17.100000000000001" customHeight="1" x14ac:dyDescent="0.15">
      <c r="A348" s="2096"/>
      <c r="B348" s="265"/>
      <c r="C348" s="269" t="s">
        <v>532</v>
      </c>
      <c r="D348" s="272"/>
      <c r="E348" s="275" t="s">
        <v>386</v>
      </c>
      <c r="F348" s="278"/>
      <c r="G348" s="281"/>
      <c r="H348" s="286" t="str">
        <f t="shared" si="84"/>
        <v xml:space="preserve"> </v>
      </c>
      <c r="I348" s="265"/>
      <c r="J348" s="269" t="s">
        <v>532</v>
      </c>
      <c r="K348" s="272"/>
      <c r="L348" s="275" t="s">
        <v>386</v>
      </c>
      <c r="M348" s="278"/>
      <c r="N348" s="281"/>
      <c r="O348" s="290" t="str">
        <f t="shared" si="85"/>
        <v xml:space="preserve"> </v>
      </c>
      <c r="P348" s="2098"/>
      <c r="Q348" s="265"/>
      <c r="R348" s="269" t="s">
        <v>532</v>
      </c>
      <c r="S348" s="272"/>
      <c r="T348" s="275" t="s">
        <v>386</v>
      </c>
      <c r="U348" s="278"/>
      <c r="V348" s="281"/>
      <c r="W348" s="286" t="str">
        <f t="shared" si="86"/>
        <v xml:space="preserve"> </v>
      </c>
      <c r="X348" s="253"/>
    </row>
    <row r="349" spans="1:24" ht="17.100000000000001" customHeight="1" x14ac:dyDescent="0.15">
      <c r="A349" s="2096"/>
      <c r="B349" s="266"/>
      <c r="C349" s="270" t="s">
        <v>532</v>
      </c>
      <c r="D349" s="273"/>
      <c r="E349" s="276" t="s">
        <v>386</v>
      </c>
      <c r="F349" s="279"/>
      <c r="G349" s="282"/>
      <c r="H349" s="286" t="str">
        <f t="shared" si="84"/>
        <v xml:space="preserve"> </v>
      </c>
      <c r="I349" s="266"/>
      <c r="J349" s="270" t="s">
        <v>532</v>
      </c>
      <c r="K349" s="273"/>
      <c r="L349" s="276" t="s">
        <v>386</v>
      </c>
      <c r="M349" s="279"/>
      <c r="N349" s="282"/>
      <c r="O349" s="290" t="str">
        <f t="shared" si="85"/>
        <v xml:space="preserve"> </v>
      </c>
      <c r="P349" s="2098"/>
      <c r="Q349" s="266"/>
      <c r="R349" s="270" t="s">
        <v>532</v>
      </c>
      <c r="S349" s="273"/>
      <c r="T349" s="276" t="s">
        <v>386</v>
      </c>
      <c r="U349" s="279"/>
      <c r="V349" s="282"/>
      <c r="W349" s="286" t="str">
        <f t="shared" si="86"/>
        <v xml:space="preserve"> </v>
      </c>
      <c r="X349" s="253"/>
    </row>
    <row r="350" spans="1:24" ht="17.100000000000001" customHeight="1" x14ac:dyDescent="0.15">
      <c r="A350" s="2096"/>
      <c r="B350" s="2087" t="s">
        <v>573</v>
      </c>
      <c r="C350" s="2088"/>
      <c r="D350" s="2089"/>
      <c r="E350" s="2089"/>
      <c r="F350" s="2089"/>
      <c r="G350" s="283" t="str">
        <f>IF(SUM(G341:G349)=0," ",SUM(G341:G349))</f>
        <v xml:space="preserve"> </v>
      </c>
      <c r="H350" s="287" t="str">
        <f>IF(SUM(H341:H349)=0," ",SUM(H341:H349))</f>
        <v xml:space="preserve"> </v>
      </c>
      <c r="I350" s="2087" t="s">
        <v>573</v>
      </c>
      <c r="J350" s="2088"/>
      <c r="K350" s="2089"/>
      <c r="L350" s="2089"/>
      <c r="M350" s="2089"/>
      <c r="N350" s="283" t="str">
        <f>IF(SUM(N341:N349)=0," ",SUM(N341:N349))</f>
        <v xml:space="preserve"> </v>
      </c>
      <c r="O350" s="291" t="str">
        <f>IF(SUM(O341:O349)=0," ",SUM(O341:O349))</f>
        <v xml:space="preserve"> </v>
      </c>
      <c r="P350" s="2099"/>
      <c r="Q350" s="2087" t="s">
        <v>573</v>
      </c>
      <c r="R350" s="2088"/>
      <c r="S350" s="2089"/>
      <c r="T350" s="2089"/>
      <c r="U350" s="2089"/>
      <c r="V350" s="283" t="str">
        <f>IF(SUM(V341:V349)=0," ",SUM(V341:V349))</f>
        <v xml:space="preserve"> </v>
      </c>
      <c r="W350" s="287" t="str">
        <f>IF(SUM(W341:W349)=0," ",SUM(W341:W349))</f>
        <v xml:space="preserve"> </v>
      </c>
      <c r="X350" s="253"/>
    </row>
    <row r="351" spans="1:24" ht="17.100000000000001" customHeight="1" x14ac:dyDescent="0.15">
      <c r="A351" s="2096"/>
      <c r="B351" s="264"/>
      <c r="C351" s="268" t="s">
        <v>532</v>
      </c>
      <c r="D351" s="271"/>
      <c r="E351" s="274" t="s">
        <v>386</v>
      </c>
      <c r="F351" s="277"/>
      <c r="G351" s="280"/>
      <c r="H351" s="285" t="str">
        <f t="shared" ref="H351:H359" si="87">IF(AND(ISBLANK(B351),ISBLANK(G351))," ",IF(B351*G351=0," ",B351*G351))</f>
        <v xml:space="preserve"> </v>
      </c>
      <c r="I351" s="264"/>
      <c r="J351" s="268" t="s">
        <v>532</v>
      </c>
      <c r="K351" s="271"/>
      <c r="L351" s="274" t="s">
        <v>386</v>
      </c>
      <c r="M351" s="277"/>
      <c r="N351" s="280"/>
      <c r="O351" s="289" t="str">
        <f t="shared" ref="O351:O359" si="88">IF(AND(ISBLANK(I351),ISBLANK(N351))," ",IF(I351*N351=0," ",I351*N351))</f>
        <v xml:space="preserve"> </v>
      </c>
      <c r="P351" s="2097"/>
      <c r="Q351" s="264"/>
      <c r="R351" s="268" t="s">
        <v>532</v>
      </c>
      <c r="S351" s="271"/>
      <c r="T351" s="274" t="s">
        <v>386</v>
      </c>
      <c r="U351" s="277"/>
      <c r="V351" s="280"/>
      <c r="W351" s="285" t="str">
        <f t="shared" ref="W351:W359" si="89">IF(AND(ISBLANK(Q351),ISBLANK(V351))," ",IF(Q351*V351=0," ",Q351*V351))</f>
        <v xml:space="preserve"> </v>
      </c>
      <c r="X351" s="253"/>
    </row>
    <row r="352" spans="1:24" ht="17.100000000000001" customHeight="1" x14ac:dyDescent="0.15">
      <c r="A352" s="2096"/>
      <c r="B352" s="265"/>
      <c r="C352" s="269" t="s">
        <v>532</v>
      </c>
      <c r="D352" s="272"/>
      <c r="E352" s="275" t="s">
        <v>386</v>
      </c>
      <c r="F352" s="278"/>
      <c r="G352" s="281"/>
      <c r="H352" s="286" t="str">
        <f t="shared" si="87"/>
        <v xml:space="preserve"> </v>
      </c>
      <c r="I352" s="265"/>
      <c r="J352" s="269" t="s">
        <v>532</v>
      </c>
      <c r="K352" s="272"/>
      <c r="L352" s="275" t="s">
        <v>386</v>
      </c>
      <c r="M352" s="278"/>
      <c r="N352" s="281"/>
      <c r="O352" s="290" t="str">
        <f t="shared" si="88"/>
        <v xml:space="preserve"> </v>
      </c>
      <c r="P352" s="2098"/>
      <c r="Q352" s="265"/>
      <c r="R352" s="269" t="s">
        <v>532</v>
      </c>
      <c r="S352" s="272"/>
      <c r="T352" s="275" t="s">
        <v>386</v>
      </c>
      <c r="U352" s="278"/>
      <c r="V352" s="281"/>
      <c r="W352" s="286" t="str">
        <f t="shared" si="89"/>
        <v xml:space="preserve"> </v>
      </c>
      <c r="X352" s="253"/>
    </row>
    <row r="353" spans="1:24" ht="17.100000000000001" customHeight="1" x14ac:dyDescent="0.15">
      <c r="A353" s="2096"/>
      <c r="B353" s="265"/>
      <c r="C353" s="269" t="s">
        <v>532</v>
      </c>
      <c r="D353" s="272"/>
      <c r="E353" s="275" t="s">
        <v>386</v>
      </c>
      <c r="F353" s="278"/>
      <c r="G353" s="281"/>
      <c r="H353" s="286" t="str">
        <f t="shared" si="87"/>
        <v xml:space="preserve"> </v>
      </c>
      <c r="I353" s="265"/>
      <c r="J353" s="269" t="s">
        <v>532</v>
      </c>
      <c r="K353" s="272"/>
      <c r="L353" s="275" t="s">
        <v>386</v>
      </c>
      <c r="M353" s="278"/>
      <c r="N353" s="281"/>
      <c r="O353" s="290" t="str">
        <f t="shared" si="88"/>
        <v xml:space="preserve"> </v>
      </c>
      <c r="P353" s="2098"/>
      <c r="Q353" s="265"/>
      <c r="R353" s="269" t="s">
        <v>532</v>
      </c>
      <c r="S353" s="272"/>
      <c r="T353" s="275" t="s">
        <v>386</v>
      </c>
      <c r="U353" s="278"/>
      <c r="V353" s="281"/>
      <c r="W353" s="286" t="str">
        <f t="shared" si="89"/>
        <v xml:space="preserve"> </v>
      </c>
      <c r="X353" s="253"/>
    </row>
    <row r="354" spans="1:24" ht="17.100000000000001" customHeight="1" x14ac:dyDescent="0.15">
      <c r="A354" s="2096"/>
      <c r="B354" s="265"/>
      <c r="C354" s="269" t="s">
        <v>532</v>
      </c>
      <c r="D354" s="272"/>
      <c r="E354" s="275" t="s">
        <v>386</v>
      </c>
      <c r="F354" s="278"/>
      <c r="G354" s="281"/>
      <c r="H354" s="286" t="str">
        <f t="shared" si="87"/>
        <v xml:space="preserve"> </v>
      </c>
      <c r="I354" s="265"/>
      <c r="J354" s="269" t="s">
        <v>532</v>
      </c>
      <c r="K354" s="272"/>
      <c r="L354" s="275" t="s">
        <v>386</v>
      </c>
      <c r="M354" s="278"/>
      <c r="N354" s="281"/>
      <c r="O354" s="290" t="str">
        <f t="shared" si="88"/>
        <v xml:space="preserve"> </v>
      </c>
      <c r="P354" s="2098"/>
      <c r="Q354" s="265"/>
      <c r="R354" s="269" t="s">
        <v>532</v>
      </c>
      <c r="S354" s="272"/>
      <c r="T354" s="275" t="s">
        <v>386</v>
      </c>
      <c r="U354" s="278"/>
      <c r="V354" s="281"/>
      <c r="W354" s="286" t="str">
        <f t="shared" si="89"/>
        <v xml:space="preserve"> </v>
      </c>
      <c r="X354" s="253"/>
    </row>
    <row r="355" spans="1:24" ht="17.100000000000001" customHeight="1" x14ac:dyDescent="0.15">
      <c r="A355" s="2096"/>
      <c r="B355" s="265"/>
      <c r="C355" s="269" t="s">
        <v>532</v>
      </c>
      <c r="D355" s="272"/>
      <c r="E355" s="275" t="s">
        <v>386</v>
      </c>
      <c r="F355" s="278"/>
      <c r="G355" s="281"/>
      <c r="H355" s="286" t="str">
        <f t="shared" si="87"/>
        <v xml:space="preserve"> </v>
      </c>
      <c r="I355" s="265"/>
      <c r="J355" s="269" t="s">
        <v>532</v>
      </c>
      <c r="K355" s="272"/>
      <c r="L355" s="275" t="s">
        <v>386</v>
      </c>
      <c r="M355" s="278"/>
      <c r="N355" s="281"/>
      <c r="O355" s="290" t="str">
        <f t="shared" si="88"/>
        <v xml:space="preserve"> </v>
      </c>
      <c r="P355" s="2098"/>
      <c r="Q355" s="265"/>
      <c r="R355" s="269" t="s">
        <v>532</v>
      </c>
      <c r="S355" s="272"/>
      <c r="T355" s="275" t="s">
        <v>386</v>
      </c>
      <c r="U355" s="278"/>
      <c r="V355" s="281"/>
      <c r="W355" s="286" t="str">
        <f t="shared" si="89"/>
        <v xml:space="preserve"> </v>
      </c>
      <c r="X355" s="253"/>
    </row>
    <row r="356" spans="1:24" ht="17.100000000000001" customHeight="1" x14ac:dyDescent="0.15">
      <c r="A356" s="2096"/>
      <c r="B356" s="265"/>
      <c r="C356" s="269" t="s">
        <v>532</v>
      </c>
      <c r="D356" s="272"/>
      <c r="E356" s="275" t="s">
        <v>386</v>
      </c>
      <c r="F356" s="278"/>
      <c r="G356" s="281"/>
      <c r="H356" s="286" t="str">
        <f t="shared" si="87"/>
        <v xml:space="preserve"> </v>
      </c>
      <c r="I356" s="265"/>
      <c r="J356" s="269" t="s">
        <v>532</v>
      </c>
      <c r="K356" s="272"/>
      <c r="L356" s="275" t="s">
        <v>386</v>
      </c>
      <c r="M356" s="278"/>
      <c r="N356" s="281"/>
      <c r="O356" s="290" t="str">
        <f t="shared" si="88"/>
        <v xml:space="preserve"> </v>
      </c>
      <c r="P356" s="2098"/>
      <c r="Q356" s="265"/>
      <c r="R356" s="269" t="s">
        <v>532</v>
      </c>
      <c r="S356" s="272"/>
      <c r="T356" s="275" t="s">
        <v>386</v>
      </c>
      <c r="U356" s="278"/>
      <c r="V356" s="281"/>
      <c r="W356" s="286" t="str">
        <f t="shared" si="89"/>
        <v xml:space="preserve"> </v>
      </c>
      <c r="X356" s="253"/>
    </row>
    <row r="357" spans="1:24" ht="17.100000000000001" customHeight="1" x14ac:dyDescent="0.15">
      <c r="A357" s="2096"/>
      <c r="B357" s="265"/>
      <c r="C357" s="269" t="s">
        <v>532</v>
      </c>
      <c r="D357" s="272"/>
      <c r="E357" s="275" t="s">
        <v>386</v>
      </c>
      <c r="F357" s="278"/>
      <c r="G357" s="281"/>
      <c r="H357" s="286" t="str">
        <f t="shared" si="87"/>
        <v xml:space="preserve"> </v>
      </c>
      <c r="I357" s="265"/>
      <c r="J357" s="269" t="s">
        <v>532</v>
      </c>
      <c r="K357" s="272"/>
      <c r="L357" s="275" t="s">
        <v>386</v>
      </c>
      <c r="M357" s="278"/>
      <c r="N357" s="281"/>
      <c r="O357" s="290" t="str">
        <f t="shared" si="88"/>
        <v xml:space="preserve"> </v>
      </c>
      <c r="P357" s="2098"/>
      <c r="Q357" s="265"/>
      <c r="R357" s="269" t="s">
        <v>532</v>
      </c>
      <c r="S357" s="272"/>
      <c r="T357" s="275" t="s">
        <v>386</v>
      </c>
      <c r="U357" s="278"/>
      <c r="V357" s="281"/>
      <c r="W357" s="286" t="str">
        <f t="shared" si="89"/>
        <v xml:space="preserve"> </v>
      </c>
      <c r="X357" s="253"/>
    </row>
    <row r="358" spans="1:24" ht="17.100000000000001" customHeight="1" x14ac:dyDescent="0.15">
      <c r="A358" s="2096"/>
      <c r="B358" s="265"/>
      <c r="C358" s="269" t="s">
        <v>532</v>
      </c>
      <c r="D358" s="272"/>
      <c r="E358" s="275" t="s">
        <v>386</v>
      </c>
      <c r="F358" s="278"/>
      <c r="G358" s="281"/>
      <c r="H358" s="286" t="str">
        <f t="shared" si="87"/>
        <v xml:space="preserve"> </v>
      </c>
      <c r="I358" s="265"/>
      <c r="J358" s="269" t="s">
        <v>532</v>
      </c>
      <c r="K358" s="272"/>
      <c r="L358" s="275" t="s">
        <v>386</v>
      </c>
      <c r="M358" s="278"/>
      <c r="N358" s="281"/>
      <c r="O358" s="290" t="str">
        <f t="shared" si="88"/>
        <v xml:space="preserve"> </v>
      </c>
      <c r="P358" s="2098"/>
      <c r="Q358" s="265"/>
      <c r="R358" s="269" t="s">
        <v>532</v>
      </c>
      <c r="S358" s="272"/>
      <c r="T358" s="275" t="s">
        <v>386</v>
      </c>
      <c r="U358" s="278"/>
      <c r="V358" s="281"/>
      <c r="W358" s="286" t="str">
        <f t="shared" si="89"/>
        <v xml:space="preserve"> </v>
      </c>
      <c r="X358" s="253"/>
    </row>
    <row r="359" spans="1:24" ht="17.100000000000001" customHeight="1" x14ac:dyDescent="0.15">
      <c r="A359" s="2096"/>
      <c r="B359" s="266"/>
      <c r="C359" s="270" t="s">
        <v>532</v>
      </c>
      <c r="D359" s="273"/>
      <c r="E359" s="276" t="s">
        <v>386</v>
      </c>
      <c r="F359" s="279"/>
      <c r="G359" s="282"/>
      <c r="H359" s="286" t="str">
        <f t="shared" si="87"/>
        <v xml:space="preserve"> </v>
      </c>
      <c r="I359" s="266"/>
      <c r="J359" s="270" t="s">
        <v>532</v>
      </c>
      <c r="K359" s="273"/>
      <c r="L359" s="276" t="s">
        <v>386</v>
      </c>
      <c r="M359" s="279"/>
      <c r="N359" s="282"/>
      <c r="O359" s="290" t="str">
        <f t="shared" si="88"/>
        <v xml:space="preserve"> </v>
      </c>
      <c r="P359" s="2098"/>
      <c r="Q359" s="266"/>
      <c r="R359" s="270" t="s">
        <v>532</v>
      </c>
      <c r="S359" s="273"/>
      <c r="T359" s="276" t="s">
        <v>386</v>
      </c>
      <c r="U359" s="279"/>
      <c r="V359" s="282"/>
      <c r="W359" s="286" t="str">
        <f t="shared" si="89"/>
        <v xml:space="preserve"> </v>
      </c>
      <c r="X359" s="253"/>
    </row>
    <row r="360" spans="1:24" ht="17.100000000000001" customHeight="1" x14ac:dyDescent="0.15">
      <c r="A360" s="2096"/>
      <c r="B360" s="2087" t="s">
        <v>573</v>
      </c>
      <c r="C360" s="2088"/>
      <c r="D360" s="2089"/>
      <c r="E360" s="2089"/>
      <c r="F360" s="2089"/>
      <c r="G360" s="283" t="str">
        <f>IF(SUM(G351:G359)=0," ",SUM(G351:G359))</f>
        <v xml:space="preserve"> </v>
      </c>
      <c r="H360" s="287" t="str">
        <f>IF(SUM(H351:H359)=0," ",SUM(H351:H359))</f>
        <v xml:space="preserve"> </v>
      </c>
      <c r="I360" s="2087" t="s">
        <v>573</v>
      </c>
      <c r="J360" s="2088"/>
      <c r="K360" s="2089"/>
      <c r="L360" s="2089"/>
      <c r="M360" s="2089"/>
      <c r="N360" s="283" t="str">
        <f>IF(SUM(N351:N359)=0," ",SUM(N351:N359))</f>
        <v xml:space="preserve"> </v>
      </c>
      <c r="O360" s="291" t="str">
        <f>IF(SUM(O351:O359)=0," ",SUM(O351:O359))</f>
        <v xml:space="preserve"> </v>
      </c>
      <c r="P360" s="2099"/>
      <c r="Q360" s="2087" t="s">
        <v>573</v>
      </c>
      <c r="R360" s="2088"/>
      <c r="S360" s="2089"/>
      <c r="T360" s="2089"/>
      <c r="U360" s="2089"/>
      <c r="V360" s="283" t="str">
        <f>IF(SUM(V351:V359)=0," ",SUM(V351:V359))</f>
        <v xml:space="preserve"> </v>
      </c>
      <c r="W360" s="287" t="str">
        <f>IF(SUM(W351:W359)=0," ",SUM(W351:W359))</f>
        <v xml:space="preserve"> </v>
      </c>
      <c r="X360" s="253"/>
    </row>
    <row r="361" spans="1:24" ht="12" customHeight="1" x14ac:dyDescent="0.15">
      <c r="A361" s="253"/>
      <c r="B361" s="253"/>
      <c r="C361" s="253"/>
      <c r="D361" s="253"/>
      <c r="E361" s="253"/>
      <c r="F361" s="253"/>
      <c r="G361" s="253"/>
      <c r="H361" s="2095" t="s">
        <v>29</v>
      </c>
      <c r="I361" s="2095"/>
      <c r="J361" s="2095"/>
      <c r="K361" s="2095"/>
      <c r="L361" s="2095"/>
      <c r="M361" s="2095"/>
      <c r="N361" s="2095"/>
      <c r="O361" s="2095"/>
      <c r="P361" s="2095"/>
      <c r="Q361" s="2095"/>
      <c r="R361" s="253"/>
      <c r="S361" s="253"/>
      <c r="T361" s="253"/>
      <c r="U361" s="253"/>
      <c r="V361" s="253"/>
      <c r="W361" s="253"/>
      <c r="X361" s="253"/>
    </row>
    <row r="362" spans="1:24" ht="12" customHeight="1" x14ac:dyDescent="0.15">
      <c r="A362" s="253"/>
      <c r="B362" s="253"/>
      <c r="C362" s="253"/>
      <c r="D362" s="253"/>
      <c r="E362" s="253"/>
      <c r="F362" s="253"/>
      <c r="G362" s="253"/>
      <c r="H362" s="2095"/>
      <c r="I362" s="2095"/>
      <c r="J362" s="2095"/>
      <c r="K362" s="2095"/>
      <c r="L362" s="2095"/>
      <c r="M362" s="2095"/>
      <c r="N362" s="2095"/>
      <c r="O362" s="2095"/>
      <c r="P362" s="2095"/>
      <c r="Q362" s="2095"/>
      <c r="R362" s="253"/>
      <c r="S362" s="253"/>
      <c r="T362" s="253"/>
      <c r="U362" s="253"/>
      <c r="V362" s="253"/>
      <c r="W362" s="253"/>
      <c r="X362" s="253"/>
    </row>
    <row r="363" spans="1:24" ht="17.100000000000001" customHeight="1" x14ac:dyDescent="0.15">
      <c r="A363" s="1704" t="s">
        <v>564</v>
      </c>
      <c r="B363" s="1704"/>
      <c r="C363" s="1704"/>
      <c r="D363" s="2092">
        <f>IF(ISBLANK(D3)," ",D3)</f>
        <v>0</v>
      </c>
      <c r="E363" s="2092"/>
      <c r="F363" s="2092"/>
      <c r="G363" s="2092"/>
      <c r="H363" s="2092"/>
      <c r="I363" s="253"/>
      <c r="J363" s="253"/>
      <c r="K363" s="253"/>
      <c r="L363" s="253"/>
      <c r="M363" s="253"/>
      <c r="N363" s="253"/>
      <c r="O363" s="253"/>
      <c r="P363" s="253"/>
      <c r="Q363" s="253"/>
      <c r="R363" s="253"/>
      <c r="S363" s="253"/>
      <c r="T363" s="253"/>
      <c r="U363" s="253"/>
      <c r="V363" s="253"/>
      <c r="W363" s="253"/>
      <c r="X363" s="253"/>
    </row>
    <row r="364" spans="1:24" ht="12" customHeight="1" x14ac:dyDescent="0.15">
      <c r="A364" s="261" t="s">
        <v>565</v>
      </c>
      <c r="B364" s="2079" t="s">
        <v>566</v>
      </c>
      <c r="C364" s="2080"/>
      <c r="D364" s="2080"/>
      <c r="E364" s="2080"/>
      <c r="F364" s="2080"/>
      <c r="G364" s="2080"/>
      <c r="H364" s="2081"/>
      <c r="I364" s="2082" t="s">
        <v>567</v>
      </c>
      <c r="J364" s="2082"/>
      <c r="K364" s="2082"/>
      <c r="L364" s="2082"/>
      <c r="M364" s="2082"/>
      <c r="N364" s="2082"/>
      <c r="O364" s="2082"/>
      <c r="P364" s="2082"/>
      <c r="Q364" s="2082" t="s">
        <v>568</v>
      </c>
      <c r="R364" s="2082"/>
      <c r="S364" s="2082"/>
      <c r="T364" s="2082"/>
      <c r="U364" s="2082"/>
      <c r="V364" s="2082"/>
      <c r="W364" s="2082"/>
      <c r="X364" s="253"/>
    </row>
    <row r="365" spans="1:24" ht="12" customHeight="1" x14ac:dyDescent="0.15">
      <c r="A365" s="262"/>
      <c r="B365" s="2083" t="s">
        <v>241</v>
      </c>
      <c r="C365" s="2084"/>
      <c r="D365" s="2084"/>
      <c r="E365" s="2084"/>
      <c r="F365" s="2084"/>
      <c r="G365" s="2084" t="s">
        <v>80</v>
      </c>
      <c r="H365" s="2085"/>
      <c r="I365" s="2083" t="s">
        <v>241</v>
      </c>
      <c r="J365" s="2084"/>
      <c r="K365" s="2084"/>
      <c r="L365" s="2084"/>
      <c r="M365" s="2084"/>
      <c r="N365" s="2084" t="s">
        <v>80</v>
      </c>
      <c r="O365" s="2086"/>
      <c r="P365" s="2093" t="s">
        <v>326</v>
      </c>
      <c r="Q365" s="2083" t="s">
        <v>241</v>
      </c>
      <c r="R365" s="2084"/>
      <c r="S365" s="2084"/>
      <c r="T365" s="2084"/>
      <c r="U365" s="2084"/>
      <c r="V365" s="2084" t="s">
        <v>80</v>
      </c>
      <c r="W365" s="2085"/>
      <c r="X365" s="253"/>
    </row>
    <row r="366" spans="1:24" ht="12" customHeight="1" x14ac:dyDescent="0.15">
      <c r="A366" s="263" t="s">
        <v>48</v>
      </c>
      <c r="B366" s="2090" t="s">
        <v>569</v>
      </c>
      <c r="C366" s="2091"/>
      <c r="D366" s="2091" t="s">
        <v>570</v>
      </c>
      <c r="E366" s="2091"/>
      <c r="F366" s="2091"/>
      <c r="G366" s="267" t="s">
        <v>571</v>
      </c>
      <c r="H366" s="284" t="s">
        <v>572</v>
      </c>
      <c r="I366" s="2090" t="s">
        <v>569</v>
      </c>
      <c r="J366" s="2091"/>
      <c r="K366" s="2091" t="s">
        <v>570</v>
      </c>
      <c r="L366" s="2091"/>
      <c r="M366" s="2091"/>
      <c r="N366" s="267" t="s">
        <v>571</v>
      </c>
      <c r="O366" s="288" t="s">
        <v>572</v>
      </c>
      <c r="P366" s="2094"/>
      <c r="Q366" s="2090" t="s">
        <v>569</v>
      </c>
      <c r="R366" s="2091"/>
      <c r="S366" s="2091" t="s">
        <v>570</v>
      </c>
      <c r="T366" s="2091"/>
      <c r="U366" s="2091"/>
      <c r="V366" s="267" t="s">
        <v>571</v>
      </c>
      <c r="W366" s="284" t="s">
        <v>572</v>
      </c>
      <c r="X366" s="253"/>
    </row>
    <row r="367" spans="1:24" ht="17.100000000000001" customHeight="1" x14ac:dyDescent="0.15">
      <c r="A367" s="2096"/>
      <c r="B367" s="264"/>
      <c r="C367" s="268" t="s">
        <v>532</v>
      </c>
      <c r="D367" s="271"/>
      <c r="E367" s="274" t="s">
        <v>386</v>
      </c>
      <c r="F367" s="277"/>
      <c r="G367" s="280"/>
      <c r="H367" s="285" t="str">
        <f t="shared" ref="H367:H375" si="90">IF(AND(ISBLANK(B367),ISBLANK(G367))," ",IF(B367*G367=0," ",B367*G367))</f>
        <v xml:space="preserve"> </v>
      </c>
      <c r="I367" s="264"/>
      <c r="J367" s="268" t="s">
        <v>532</v>
      </c>
      <c r="K367" s="271"/>
      <c r="L367" s="274" t="s">
        <v>386</v>
      </c>
      <c r="M367" s="277"/>
      <c r="N367" s="280"/>
      <c r="O367" s="289" t="str">
        <f t="shared" ref="O367:O375" si="91">IF(AND(ISBLANK(I367),ISBLANK(N367))," ",IF(I367*N367=0," ",I367*N367))</f>
        <v xml:space="preserve"> </v>
      </c>
      <c r="P367" s="2097"/>
      <c r="Q367" s="264"/>
      <c r="R367" s="268" t="s">
        <v>532</v>
      </c>
      <c r="S367" s="271"/>
      <c r="T367" s="274" t="s">
        <v>386</v>
      </c>
      <c r="U367" s="277"/>
      <c r="V367" s="280"/>
      <c r="W367" s="285" t="str">
        <f t="shared" ref="W367:W375" si="92">IF(AND(ISBLANK(Q367),ISBLANK(V367))," ",IF(Q367*V367=0," ",Q367*V367))</f>
        <v xml:space="preserve"> </v>
      </c>
      <c r="X367" s="253"/>
    </row>
    <row r="368" spans="1:24" ht="17.100000000000001" customHeight="1" x14ac:dyDescent="0.15">
      <c r="A368" s="2096"/>
      <c r="B368" s="265"/>
      <c r="C368" s="269" t="s">
        <v>532</v>
      </c>
      <c r="D368" s="272"/>
      <c r="E368" s="275" t="s">
        <v>386</v>
      </c>
      <c r="F368" s="278"/>
      <c r="G368" s="281"/>
      <c r="H368" s="286" t="str">
        <f t="shared" si="90"/>
        <v xml:space="preserve"> </v>
      </c>
      <c r="I368" s="265"/>
      <c r="J368" s="269" t="s">
        <v>532</v>
      </c>
      <c r="K368" s="272"/>
      <c r="L368" s="275" t="s">
        <v>386</v>
      </c>
      <c r="M368" s="278"/>
      <c r="N368" s="281"/>
      <c r="O368" s="290" t="str">
        <f t="shared" si="91"/>
        <v xml:space="preserve"> </v>
      </c>
      <c r="P368" s="2098"/>
      <c r="Q368" s="265"/>
      <c r="R368" s="269" t="s">
        <v>532</v>
      </c>
      <c r="S368" s="272"/>
      <c r="T368" s="275" t="s">
        <v>386</v>
      </c>
      <c r="U368" s="278"/>
      <c r="V368" s="281"/>
      <c r="W368" s="286" t="str">
        <f t="shared" si="92"/>
        <v xml:space="preserve"> </v>
      </c>
      <c r="X368" s="253"/>
    </row>
    <row r="369" spans="1:24" ht="17.100000000000001" customHeight="1" x14ac:dyDescent="0.15">
      <c r="A369" s="2096"/>
      <c r="B369" s="265"/>
      <c r="C369" s="269" t="s">
        <v>532</v>
      </c>
      <c r="D369" s="272"/>
      <c r="E369" s="275" t="s">
        <v>386</v>
      </c>
      <c r="F369" s="278"/>
      <c r="G369" s="281"/>
      <c r="H369" s="286" t="str">
        <f t="shared" si="90"/>
        <v xml:space="preserve"> </v>
      </c>
      <c r="I369" s="265"/>
      <c r="J369" s="269" t="s">
        <v>532</v>
      </c>
      <c r="K369" s="272"/>
      <c r="L369" s="275" t="s">
        <v>386</v>
      </c>
      <c r="M369" s="278"/>
      <c r="N369" s="281"/>
      <c r="O369" s="290" t="str">
        <f t="shared" si="91"/>
        <v xml:space="preserve"> </v>
      </c>
      <c r="P369" s="2098"/>
      <c r="Q369" s="265"/>
      <c r="R369" s="269" t="s">
        <v>532</v>
      </c>
      <c r="S369" s="272"/>
      <c r="T369" s="275" t="s">
        <v>386</v>
      </c>
      <c r="U369" s="278"/>
      <c r="V369" s="281"/>
      <c r="W369" s="286" t="str">
        <f t="shared" si="92"/>
        <v xml:space="preserve"> </v>
      </c>
      <c r="X369" s="253"/>
    </row>
    <row r="370" spans="1:24" ht="17.100000000000001" customHeight="1" x14ac:dyDescent="0.15">
      <c r="A370" s="2096"/>
      <c r="B370" s="265"/>
      <c r="C370" s="269" t="s">
        <v>532</v>
      </c>
      <c r="D370" s="272"/>
      <c r="E370" s="275" t="s">
        <v>386</v>
      </c>
      <c r="F370" s="278"/>
      <c r="G370" s="281"/>
      <c r="H370" s="286" t="str">
        <f t="shared" si="90"/>
        <v xml:space="preserve"> </v>
      </c>
      <c r="I370" s="265"/>
      <c r="J370" s="269" t="s">
        <v>532</v>
      </c>
      <c r="K370" s="272"/>
      <c r="L370" s="275" t="s">
        <v>386</v>
      </c>
      <c r="M370" s="278"/>
      <c r="N370" s="281"/>
      <c r="O370" s="290" t="str">
        <f t="shared" si="91"/>
        <v xml:space="preserve"> </v>
      </c>
      <c r="P370" s="2098"/>
      <c r="Q370" s="265"/>
      <c r="R370" s="269" t="s">
        <v>532</v>
      </c>
      <c r="S370" s="272"/>
      <c r="T370" s="275" t="s">
        <v>386</v>
      </c>
      <c r="U370" s="278"/>
      <c r="V370" s="281"/>
      <c r="W370" s="286" t="str">
        <f t="shared" si="92"/>
        <v xml:space="preserve"> </v>
      </c>
      <c r="X370" s="253"/>
    </row>
    <row r="371" spans="1:24" ht="17.100000000000001" customHeight="1" x14ac:dyDescent="0.15">
      <c r="A371" s="2096"/>
      <c r="B371" s="265"/>
      <c r="C371" s="269" t="s">
        <v>532</v>
      </c>
      <c r="D371" s="272"/>
      <c r="E371" s="275" t="s">
        <v>386</v>
      </c>
      <c r="F371" s="278"/>
      <c r="G371" s="281"/>
      <c r="H371" s="286" t="str">
        <f t="shared" si="90"/>
        <v xml:space="preserve"> </v>
      </c>
      <c r="I371" s="265"/>
      <c r="J371" s="269" t="s">
        <v>532</v>
      </c>
      <c r="K371" s="272"/>
      <c r="L371" s="275" t="s">
        <v>386</v>
      </c>
      <c r="M371" s="278"/>
      <c r="N371" s="281"/>
      <c r="O371" s="290" t="str">
        <f t="shared" si="91"/>
        <v xml:space="preserve"> </v>
      </c>
      <c r="P371" s="2098"/>
      <c r="Q371" s="265"/>
      <c r="R371" s="269" t="s">
        <v>532</v>
      </c>
      <c r="S371" s="272"/>
      <c r="T371" s="275" t="s">
        <v>386</v>
      </c>
      <c r="U371" s="278"/>
      <c r="V371" s="281"/>
      <c r="W371" s="286" t="str">
        <f t="shared" si="92"/>
        <v xml:space="preserve"> </v>
      </c>
      <c r="X371" s="253"/>
    </row>
    <row r="372" spans="1:24" ht="17.100000000000001" customHeight="1" x14ac:dyDescent="0.15">
      <c r="A372" s="2096"/>
      <c r="B372" s="265"/>
      <c r="C372" s="269" t="s">
        <v>532</v>
      </c>
      <c r="D372" s="272"/>
      <c r="E372" s="275" t="s">
        <v>386</v>
      </c>
      <c r="F372" s="278"/>
      <c r="G372" s="281"/>
      <c r="H372" s="286" t="str">
        <f t="shared" si="90"/>
        <v xml:space="preserve"> </v>
      </c>
      <c r="I372" s="265"/>
      <c r="J372" s="269" t="s">
        <v>532</v>
      </c>
      <c r="K372" s="272"/>
      <c r="L372" s="275" t="s">
        <v>386</v>
      </c>
      <c r="M372" s="278"/>
      <c r="N372" s="281"/>
      <c r="O372" s="290" t="str">
        <f t="shared" si="91"/>
        <v xml:space="preserve"> </v>
      </c>
      <c r="P372" s="2098"/>
      <c r="Q372" s="265"/>
      <c r="R372" s="269" t="s">
        <v>532</v>
      </c>
      <c r="S372" s="272"/>
      <c r="T372" s="275" t="s">
        <v>386</v>
      </c>
      <c r="U372" s="278"/>
      <c r="V372" s="281"/>
      <c r="W372" s="286" t="str">
        <f t="shared" si="92"/>
        <v xml:space="preserve"> </v>
      </c>
      <c r="X372" s="253"/>
    </row>
    <row r="373" spans="1:24" ht="17.100000000000001" customHeight="1" x14ac:dyDescent="0.15">
      <c r="A373" s="2096"/>
      <c r="B373" s="265"/>
      <c r="C373" s="269" t="s">
        <v>532</v>
      </c>
      <c r="D373" s="272"/>
      <c r="E373" s="275" t="s">
        <v>386</v>
      </c>
      <c r="F373" s="278"/>
      <c r="G373" s="281"/>
      <c r="H373" s="286" t="str">
        <f t="shared" si="90"/>
        <v xml:space="preserve"> </v>
      </c>
      <c r="I373" s="265"/>
      <c r="J373" s="269" t="s">
        <v>532</v>
      </c>
      <c r="K373" s="272"/>
      <c r="L373" s="275" t="s">
        <v>386</v>
      </c>
      <c r="M373" s="278"/>
      <c r="N373" s="281"/>
      <c r="O373" s="290" t="str">
        <f t="shared" si="91"/>
        <v xml:space="preserve"> </v>
      </c>
      <c r="P373" s="2098"/>
      <c r="Q373" s="265"/>
      <c r="R373" s="269" t="s">
        <v>532</v>
      </c>
      <c r="S373" s="272"/>
      <c r="T373" s="275" t="s">
        <v>386</v>
      </c>
      <c r="U373" s="278"/>
      <c r="V373" s="281"/>
      <c r="W373" s="286" t="str">
        <f t="shared" si="92"/>
        <v xml:space="preserve"> </v>
      </c>
      <c r="X373" s="253"/>
    </row>
    <row r="374" spans="1:24" ht="17.100000000000001" customHeight="1" x14ac:dyDescent="0.15">
      <c r="A374" s="2096"/>
      <c r="B374" s="265"/>
      <c r="C374" s="269" t="s">
        <v>532</v>
      </c>
      <c r="D374" s="272"/>
      <c r="E374" s="275" t="s">
        <v>386</v>
      </c>
      <c r="F374" s="278"/>
      <c r="G374" s="281"/>
      <c r="H374" s="286" t="str">
        <f t="shared" si="90"/>
        <v xml:space="preserve"> </v>
      </c>
      <c r="I374" s="265"/>
      <c r="J374" s="269" t="s">
        <v>532</v>
      </c>
      <c r="K374" s="272"/>
      <c r="L374" s="275" t="s">
        <v>386</v>
      </c>
      <c r="M374" s="278"/>
      <c r="N374" s="281"/>
      <c r="O374" s="290" t="str">
        <f t="shared" si="91"/>
        <v xml:space="preserve"> </v>
      </c>
      <c r="P374" s="2098"/>
      <c r="Q374" s="265"/>
      <c r="R374" s="269" t="s">
        <v>532</v>
      </c>
      <c r="S374" s="272"/>
      <c r="T374" s="275" t="s">
        <v>386</v>
      </c>
      <c r="U374" s="278"/>
      <c r="V374" s="281"/>
      <c r="W374" s="286" t="str">
        <f t="shared" si="92"/>
        <v xml:space="preserve"> </v>
      </c>
      <c r="X374" s="253"/>
    </row>
    <row r="375" spans="1:24" ht="17.100000000000001" customHeight="1" x14ac:dyDescent="0.15">
      <c r="A375" s="2096"/>
      <c r="B375" s="266"/>
      <c r="C375" s="270" t="s">
        <v>532</v>
      </c>
      <c r="D375" s="273"/>
      <c r="E375" s="276" t="s">
        <v>386</v>
      </c>
      <c r="F375" s="279"/>
      <c r="G375" s="282"/>
      <c r="H375" s="286" t="str">
        <f t="shared" si="90"/>
        <v xml:space="preserve"> </v>
      </c>
      <c r="I375" s="266"/>
      <c r="J375" s="270" t="s">
        <v>532</v>
      </c>
      <c r="K375" s="273"/>
      <c r="L375" s="276" t="s">
        <v>386</v>
      </c>
      <c r="M375" s="279"/>
      <c r="N375" s="282"/>
      <c r="O375" s="290" t="str">
        <f t="shared" si="91"/>
        <v xml:space="preserve"> </v>
      </c>
      <c r="P375" s="2098"/>
      <c r="Q375" s="266"/>
      <c r="R375" s="270" t="s">
        <v>532</v>
      </c>
      <c r="S375" s="273"/>
      <c r="T375" s="276" t="s">
        <v>386</v>
      </c>
      <c r="U375" s="279"/>
      <c r="V375" s="282"/>
      <c r="W375" s="286" t="str">
        <f t="shared" si="92"/>
        <v xml:space="preserve"> </v>
      </c>
      <c r="X375" s="253"/>
    </row>
    <row r="376" spans="1:24" ht="17.100000000000001" customHeight="1" x14ac:dyDescent="0.15">
      <c r="A376" s="2096"/>
      <c r="B376" s="2087" t="s">
        <v>573</v>
      </c>
      <c r="C376" s="2088"/>
      <c r="D376" s="2089"/>
      <c r="E376" s="2089"/>
      <c r="F376" s="2089"/>
      <c r="G376" s="283" t="str">
        <f>IF(SUM(G367:G375)=0," ",SUM(G367:G375))</f>
        <v xml:space="preserve"> </v>
      </c>
      <c r="H376" s="287" t="str">
        <f>IF(SUM(H367:H375)=0," ",SUM(H367:H375))</f>
        <v xml:space="preserve"> </v>
      </c>
      <c r="I376" s="2087" t="s">
        <v>573</v>
      </c>
      <c r="J376" s="2088"/>
      <c r="K376" s="2089"/>
      <c r="L376" s="2089"/>
      <c r="M376" s="2089"/>
      <c r="N376" s="283" t="str">
        <f>IF(SUM(N367:N375)=0," ",SUM(N367:N375))</f>
        <v xml:space="preserve"> </v>
      </c>
      <c r="O376" s="291" t="str">
        <f>IF(SUM(O367:O375)=0," ",SUM(O367:O375))</f>
        <v xml:space="preserve"> </v>
      </c>
      <c r="P376" s="2099"/>
      <c r="Q376" s="2087" t="s">
        <v>573</v>
      </c>
      <c r="R376" s="2088"/>
      <c r="S376" s="2089"/>
      <c r="T376" s="2089"/>
      <c r="U376" s="2089"/>
      <c r="V376" s="283" t="str">
        <f>IF(SUM(V367:V375)=0," ",SUM(V367:V375))</f>
        <v xml:space="preserve"> </v>
      </c>
      <c r="W376" s="287" t="str">
        <f>IF(SUM(W367:W375)=0," ",SUM(W367:W375))</f>
        <v xml:space="preserve"> </v>
      </c>
      <c r="X376" s="253"/>
    </row>
    <row r="377" spans="1:24" ht="17.100000000000001" customHeight="1" x14ac:dyDescent="0.15">
      <c r="A377" s="2096"/>
      <c r="B377" s="264"/>
      <c r="C377" s="268" t="s">
        <v>532</v>
      </c>
      <c r="D377" s="271"/>
      <c r="E377" s="274" t="s">
        <v>386</v>
      </c>
      <c r="F377" s="277"/>
      <c r="G377" s="280"/>
      <c r="H377" s="285" t="str">
        <f t="shared" ref="H377:H385" si="93">IF(AND(ISBLANK(B377),ISBLANK(G377))," ",IF(B377*G377=0," ",B377*G377))</f>
        <v xml:space="preserve"> </v>
      </c>
      <c r="I377" s="264"/>
      <c r="J377" s="268" t="s">
        <v>532</v>
      </c>
      <c r="K377" s="271"/>
      <c r="L377" s="274" t="s">
        <v>386</v>
      </c>
      <c r="M377" s="277"/>
      <c r="N377" s="280"/>
      <c r="O377" s="289" t="str">
        <f t="shared" ref="O377:O385" si="94">IF(AND(ISBLANK(I377),ISBLANK(N377))," ",IF(I377*N377=0," ",I377*N377))</f>
        <v xml:space="preserve"> </v>
      </c>
      <c r="P377" s="2097"/>
      <c r="Q377" s="264"/>
      <c r="R377" s="268" t="s">
        <v>532</v>
      </c>
      <c r="S377" s="271"/>
      <c r="T377" s="274" t="s">
        <v>386</v>
      </c>
      <c r="U377" s="277"/>
      <c r="V377" s="280"/>
      <c r="W377" s="285" t="str">
        <f t="shared" ref="W377:W385" si="95">IF(AND(ISBLANK(Q377),ISBLANK(V377))," ",IF(Q377*V377=0," ",Q377*V377))</f>
        <v xml:space="preserve"> </v>
      </c>
      <c r="X377" s="253"/>
    </row>
    <row r="378" spans="1:24" ht="17.100000000000001" customHeight="1" x14ac:dyDescent="0.15">
      <c r="A378" s="2096"/>
      <c r="B378" s="265"/>
      <c r="C378" s="269" t="s">
        <v>532</v>
      </c>
      <c r="D378" s="272"/>
      <c r="E378" s="275" t="s">
        <v>386</v>
      </c>
      <c r="F378" s="278"/>
      <c r="G378" s="281"/>
      <c r="H378" s="286" t="str">
        <f t="shared" si="93"/>
        <v xml:space="preserve"> </v>
      </c>
      <c r="I378" s="265"/>
      <c r="J378" s="269" t="s">
        <v>532</v>
      </c>
      <c r="K378" s="272"/>
      <c r="L378" s="275" t="s">
        <v>386</v>
      </c>
      <c r="M378" s="278"/>
      <c r="N378" s="281"/>
      <c r="O378" s="290" t="str">
        <f t="shared" si="94"/>
        <v xml:space="preserve"> </v>
      </c>
      <c r="P378" s="2098"/>
      <c r="Q378" s="265"/>
      <c r="R378" s="269" t="s">
        <v>532</v>
      </c>
      <c r="S378" s="272"/>
      <c r="T378" s="275" t="s">
        <v>386</v>
      </c>
      <c r="U378" s="278"/>
      <c r="V378" s="281"/>
      <c r="W378" s="286" t="str">
        <f t="shared" si="95"/>
        <v xml:space="preserve"> </v>
      </c>
      <c r="X378" s="253"/>
    </row>
    <row r="379" spans="1:24" ht="17.100000000000001" customHeight="1" x14ac:dyDescent="0.15">
      <c r="A379" s="2096"/>
      <c r="B379" s="265"/>
      <c r="C379" s="269" t="s">
        <v>532</v>
      </c>
      <c r="D379" s="272"/>
      <c r="E379" s="275" t="s">
        <v>386</v>
      </c>
      <c r="F379" s="278"/>
      <c r="G379" s="281"/>
      <c r="H379" s="286" t="str">
        <f t="shared" si="93"/>
        <v xml:space="preserve"> </v>
      </c>
      <c r="I379" s="265"/>
      <c r="J379" s="269" t="s">
        <v>532</v>
      </c>
      <c r="K379" s="272"/>
      <c r="L379" s="275" t="s">
        <v>386</v>
      </c>
      <c r="M379" s="278"/>
      <c r="N379" s="281"/>
      <c r="O379" s="290" t="str">
        <f t="shared" si="94"/>
        <v xml:space="preserve"> </v>
      </c>
      <c r="P379" s="2098"/>
      <c r="Q379" s="265"/>
      <c r="R379" s="269" t="s">
        <v>532</v>
      </c>
      <c r="S379" s="272"/>
      <c r="T379" s="275" t="s">
        <v>386</v>
      </c>
      <c r="U379" s="278"/>
      <c r="V379" s="281"/>
      <c r="W379" s="286" t="str">
        <f t="shared" si="95"/>
        <v xml:space="preserve"> </v>
      </c>
      <c r="X379" s="253"/>
    </row>
    <row r="380" spans="1:24" ht="17.100000000000001" customHeight="1" x14ac:dyDescent="0.15">
      <c r="A380" s="2096"/>
      <c r="B380" s="265"/>
      <c r="C380" s="269" t="s">
        <v>532</v>
      </c>
      <c r="D380" s="272"/>
      <c r="E380" s="275" t="s">
        <v>386</v>
      </c>
      <c r="F380" s="278"/>
      <c r="G380" s="281"/>
      <c r="H380" s="286" t="str">
        <f t="shared" si="93"/>
        <v xml:space="preserve"> </v>
      </c>
      <c r="I380" s="265"/>
      <c r="J380" s="269" t="s">
        <v>532</v>
      </c>
      <c r="K380" s="272"/>
      <c r="L380" s="275" t="s">
        <v>386</v>
      </c>
      <c r="M380" s="278"/>
      <c r="N380" s="281"/>
      <c r="O380" s="290" t="str">
        <f t="shared" si="94"/>
        <v xml:space="preserve"> </v>
      </c>
      <c r="P380" s="2098"/>
      <c r="Q380" s="265"/>
      <c r="R380" s="269" t="s">
        <v>532</v>
      </c>
      <c r="S380" s="272"/>
      <c r="T380" s="275" t="s">
        <v>386</v>
      </c>
      <c r="U380" s="278"/>
      <c r="V380" s="281"/>
      <c r="W380" s="286" t="str">
        <f t="shared" si="95"/>
        <v xml:space="preserve"> </v>
      </c>
      <c r="X380" s="253"/>
    </row>
    <row r="381" spans="1:24" ht="17.100000000000001" customHeight="1" x14ac:dyDescent="0.15">
      <c r="A381" s="2096"/>
      <c r="B381" s="265"/>
      <c r="C381" s="269" t="s">
        <v>532</v>
      </c>
      <c r="D381" s="272"/>
      <c r="E381" s="275" t="s">
        <v>386</v>
      </c>
      <c r="F381" s="278"/>
      <c r="G381" s="281"/>
      <c r="H381" s="286" t="str">
        <f t="shared" si="93"/>
        <v xml:space="preserve"> </v>
      </c>
      <c r="I381" s="265"/>
      <c r="J381" s="269" t="s">
        <v>532</v>
      </c>
      <c r="K381" s="272"/>
      <c r="L381" s="275" t="s">
        <v>386</v>
      </c>
      <c r="M381" s="278"/>
      <c r="N381" s="281"/>
      <c r="O381" s="290" t="str">
        <f t="shared" si="94"/>
        <v xml:space="preserve"> </v>
      </c>
      <c r="P381" s="2098"/>
      <c r="Q381" s="265"/>
      <c r="R381" s="269" t="s">
        <v>532</v>
      </c>
      <c r="S381" s="272"/>
      <c r="T381" s="275" t="s">
        <v>386</v>
      </c>
      <c r="U381" s="278"/>
      <c r="V381" s="281"/>
      <c r="W381" s="286" t="str">
        <f t="shared" si="95"/>
        <v xml:space="preserve"> </v>
      </c>
      <c r="X381" s="253"/>
    </row>
    <row r="382" spans="1:24" ht="17.100000000000001" customHeight="1" x14ac:dyDescent="0.15">
      <c r="A382" s="2096"/>
      <c r="B382" s="265"/>
      <c r="C382" s="269" t="s">
        <v>532</v>
      </c>
      <c r="D382" s="272"/>
      <c r="E382" s="275" t="s">
        <v>386</v>
      </c>
      <c r="F382" s="278"/>
      <c r="G382" s="281"/>
      <c r="H382" s="286" t="str">
        <f t="shared" si="93"/>
        <v xml:space="preserve"> </v>
      </c>
      <c r="I382" s="265"/>
      <c r="J382" s="269" t="s">
        <v>532</v>
      </c>
      <c r="K382" s="272"/>
      <c r="L382" s="275" t="s">
        <v>386</v>
      </c>
      <c r="M382" s="278"/>
      <c r="N382" s="281"/>
      <c r="O382" s="290" t="str">
        <f t="shared" si="94"/>
        <v xml:space="preserve"> </v>
      </c>
      <c r="P382" s="2098"/>
      <c r="Q382" s="265"/>
      <c r="R382" s="269" t="s">
        <v>532</v>
      </c>
      <c r="S382" s="272"/>
      <c r="T382" s="275" t="s">
        <v>386</v>
      </c>
      <c r="U382" s="278"/>
      <c r="V382" s="281"/>
      <c r="W382" s="286" t="str">
        <f t="shared" si="95"/>
        <v xml:space="preserve"> </v>
      </c>
      <c r="X382" s="253"/>
    </row>
    <row r="383" spans="1:24" ht="17.100000000000001" customHeight="1" x14ac:dyDescent="0.15">
      <c r="A383" s="2096"/>
      <c r="B383" s="265"/>
      <c r="C383" s="269" t="s">
        <v>532</v>
      </c>
      <c r="D383" s="272"/>
      <c r="E383" s="275" t="s">
        <v>386</v>
      </c>
      <c r="F383" s="278"/>
      <c r="G383" s="281"/>
      <c r="H383" s="286" t="str">
        <f t="shared" si="93"/>
        <v xml:space="preserve"> </v>
      </c>
      <c r="I383" s="265"/>
      <c r="J383" s="269" t="s">
        <v>532</v>
      </c>
      <c r="K383" s="272"/>
      <c r="L383" s="275" t="s">
        <v>386</v>
      </c>
      <c r="M383" s="278"/>
      <c r="N383" s="281"/>
      <c r="O383" s="290" t="str">
        <f t="shared" si="94"/>
        <v xml:space="preserve"> </v>
      </c>
      <c r="P383" s="2098"/>
      <c r="Q383" s="265"/>
      <c r="R383" s="269" t="s">
        <v>532</v>
      </c>
      <c r="S383" s="272"/>
      <c r="T383" s="275" t="s">
        <v>386</v>
      </c>
      <c r="U383" s="278"/>
      <c r="V383" s="281"/>
      <c r="W383" s="286" t="str">
        <f t="shared" si="95"/>
        <v xml:space="preserve"> </v>
      </c>
      <c r="X383" s="253"/>
    </row>
    <row r="384" spans="1:24" ht="17.100000000000001" customHeight="1" x14ac:dyDescent="0.15">
      <c r="A384" s="2096"/>
      <c r="B384" s="265"/>
      <c r="C384" s="269" t="s">
        <v>532</v>
      </c>
      <c r="D384" s="272"/>
      <c r="E384" s="275" t="s">
        <v>386</v>
      </c>
      <c r="F384" s="278"/>
      <c r="G384" s="281"/>
      <c r="H384" s="286" t="str">
        <f t="shared" si="93"/>
        <v xml:space="preserve"> </v>
      </c>
      <c r="I384" s="265"/>
      <c r="J384" s="269" t="s">
        <v>532</v>
      </c>
      <c r="K384" s="272"/>
      <c r="L384" s="275" t="s">
        <v>386</v>
      </c>
      <c r="M384" s="278"/>
      <c r="N384" s="281"/>
      <c r="O384" s="290" t="str">
        <f t="shared" si="94"/>
        <v xml:space="preserve"> </v>
      </c>
      <c r="P384" s="2098"/>
      <c r="Q384" s="265"/>
      <c r="R384" s="269" t="s">
        <v>532</v>
      </c>
      <c r="S384" s="272"/>
      <c r="T384" s="275" t="s">
        <v>386</v>
      </c>
      <c r="U384" s="278"/>
      <c r="V384" s="281"/>
      <c r="W384" s="286" t="str">
        <f t="shared" si="95"/>
        <v xml:space="preserve"> </v>
      </c>
      <c r="X384" s="253"/>
    </row>
    <row r="385" spans="1:24" ht="17.100000000000001" customHeight="1" x14ac:dyDescent="0.15">
      <c r="A385" s="2096"/>
      <c r="B385" s="266"/>
      <c r="C385" s="270" t="s">
        <v>532</v>
      </c>
      <c r="D385" s="273"/>
      <c r="E385" s="276" t="s">
        <v>386</v>
      </c>
      <c r="F385" s="279"/>
      <c r="G385" s="282"/>
      <c r="H385" s="286" t="str">
        <f t="shared" si="93"/>
        <v xml:space="preserve"> </v>
      </c>
      <c r="I385" s="266"/>
      <c r="J385" s="270" t="s">
        <v>532</v>
      </c>
      <c r="K385" s="273"/>
      <c r="L385" s="276" t="s">
        <v>386</v>
      </c>
      <c r="M385" s="279"/>
      <c r="N385" s="282"/>
      <c r="O385" s="290" t="str">
        <f t="shared" si="94"/>
        <v xml:space="preserve"> </v>
      </c>
      <c r="P385" s="2098"/>
      <c r="Q385" s="266"/>
      <c r="R385" s="270" t="s">
        <v>532</v>
      </c>
      <c r="S385" s="273"/>
      <c r="T385" s="276" t="s">
        <v>386</v>
      </c>
      <c r="U385" s="279"/>
      <c r="V385" s="282"/>
      <c r="W385" s="286" t="str">
        <f t="shared" si="95"/>
        <v xml:space="preserve"> </v>
      </c>
      <c r="X385" s="253"/>
    </row>
    <row r="386" spans="1:24" ht="17.100000000000001" customHeight="1" x14ac:dyDescent="0.15">
      <c r="A386" s="2096"/>
      <c r="B386" s="2087" t="s">
        <v>573</v>
      </c>
      <c r="C386" s="2088"/>
      <c r="D386" s="2089"/>
      <c r="E386" s="2089"/>
      <c r="F386" s="2089"/>
      <c r="G386" s="283" t="str">
        <f>IF(SUM(G377:G385)=0," ",SUM(G377:G385))</f>
        <v xml:space="preserve"> </v>
      </c>
      <c r="H386" s="287" t="str">
        <f>IF(SUM(H377:H385)=0," ",SUM(H377:H385))</f>
        <v xml:space="preserve"> </v>
      </c>
      <c r="I386" s="2087" t="s">
        <v>573</v>
      </c>
      <c r="J386" s="2088"/>
      <c r="K386" s="2089"/>
      <c r="L386" s="2089"/>
      <c r="M386" s="2089"/>
      <c r="N386" s="283" t="str">
        <f>IF(SUM(N377:N385)=0," ",SUM(N377:N385))</f>
        <v xml:space="preserve"> </v>
      </c>
      <c r="O386" s="291" t="str">
        <f>IF(SUM(O377:O385)=0," ",SUM(O377:O385))</f>
        <v xml:space="preserve"> </v>
      </c>
      <c r="P386" s="2099"/>
      <c r="Q386" s="2087" t="s">
        <v>573</v>
      </c>
      <c r="R386" s="2088"/>
      <c r="S386" s="2089"/>
      <c r="T386" s="2089"/>
      <c r="U386" s="2089"/>
      <c r="V386" s="283" t="str">
        <f>IF(SUM(V377:V385)=0," ",SUM(V377:V385))</f>
        <v xml:space="preserve"> </v>
      </c>
      <c r="W386" s="287" t="str">
        <f>IF(SUM(W377:W385)=0," ",SUM(W377:W385))</f>
        <v xml:space="preserve"> </v>
      </c>
      <c r="X386" s="253"/>
    </row>
    <row r="387" spans="1:24" ht="17.100000000000001" customHeight="1" x14ac:dyDescent="0.15">
      <c r="A387" s="2096"/>
      <c r="B387" s="264"/>
      <c r="C387" s="268" t="s">
        <v>532</v>
      </c>
      <c r="D387" s="271"/>
      <c r="E387" s="274" t="s">
        <v>386</v>
      </c>
      <c r="F387" s="277"/>
      <c r="G387" s="280"/>
      <c r="H387" s="285" t="str">
        <f t="shared" ref="H387:H395" si="96">IF(AND(ISBLANK(B387),ISBLANK(G387))," ",IF(B387*G387=0," ",B387*G387))</f>
        <v xml:space="preserve"> </v>
      </c>
      <c r="I387" s="264"/>
      <c r="J387" s="268" t="s">
        <v>532</v>
      </c>
      <c r="K387" s="271"/>
      <c r="L387" s="274" t="s">
        <v>386</v>
      </c>
      <c r="M387" s="277"/>
      <c r="N387" s="280"/>
      <c r="O387" s="289" t="str">
        <f t="shared" ref="O387:O395" si="97">IF(AND(ISBLANK(I387),ISBLANK(N387))," ",IF(I387*N387=0," ",I387*N387))</f>
        <v xml:space="preserve"> </v>
      </c>
      <c r="P387" s="2097"/>
      <c r="Q387" s="264"/>
      <c r="R387" s="268" t="s">
        <v>532</v>
      </c>
      <c r="S387" s="271"/>
      <c r="T387" s="274" t="s">
        <v>386</v>
      </c>
      <c r="U387" s="277"/>
      <c r="V387" s="280"/>
      <c r="W387" s="285" t="str">
        <f t="shared" ref="W387:W395" si="98">IF(AND(ISBLANK(Q387),ISBLANK(V387))," ",IF(Q387*V387=0," ",Q387*V387))</f>
        <v xml:space="preserve"> </v>
      </c>
      <c r="X387" s="253"/>
    </row>
    <row r="388" spans="1:24" ht="17.100000000000001" customHeight="1" x14ac:dyDescent="0.15">
      <c r="A388" s="2096"/>
      <c r="B388" s="265"/>
      <c r="C388" s="269" t="s">
        <v>532</v>
      </c>
      <c r="D388" s="272"/>
      <c r="E388" s="275" t="s">
        <v>386</v>
      </c>
      <c r="F388" s="278"/>
      <c r="G388" s="281"/>
      <c r="H388" s="286" t="str">
        <f t="shared" si="96"/>
        <v xml:space="preserve"> </v>
      </c>
      <c r="I388" s="265"/>
      <c r="J388" s="269" t="s">
        <v>532</v>
      </c>
      <c r="K388" s="272"/>
      <c r="L388" s="275" t="s">
        <v>386</v>
      </c>
      <c r="M388" s="278"/>
      <c r="N388" s="281"/>
      <c r="O388" s="290" t="str">
        <f t="shared" si="97"/>
        <v xml:space="preserve"> </v>
      </c>
      <c r="P388" s="2098"/>
      <c r="Q388" s="265"/>
      <c r="R388" s="269" t="s">
        <v>532</v>
      </c>
      <c r="S388" s="272"/>
      <c r="T388" s="275" t="s">
        <v>386</v>
      </c>
      <c r="U388" s="278"/>
      <c r="V388" s="281"/>
      <c r="W388" s="286" t="str">
        <f t="shared" si="98"/>
        <v xml:space="preserve"> </v>
      </c>
      <c r="X388" s="253"/>
    </row>
    <row r="389" spans="1:24" ht="17.100000000000001" customHeight="1" x14ac:dyDescent="0.15">
      <c r="A389" s="2096"/>
      <c r="B389" s="265"/>
      <c r="C389" s="269" t="s">
        <v>532</v>
      </c>
      <c r="D389" s="272"/>
      <c r="E389" s="275" t="s">
        <v>386</v>
      </c>
      <c r="F389" s="278"/>
      <c r="G389" s="281"/>
      <c r="H389" s="286" t="str">
        <f t="shared" si="96"/>
        <v xml:space="preserve"> </v>
      </c>
      <c r="I389" s="265"/>
      <c r="J389" s="269" t="s">
        <v>532</v>
      </c>
      <c r="K389" s="272"/>
      <c r="L389" s="275" t="s">
        <v>386</v>
      </c>
      <c r="M389" s="278"/>
      <c r="N389" s="281"/>
      <c r="O389" s="290" t="str">
        <f t="shared" si="97"/>
        <v xml:space="preserve"> </v>
      </c>
      <c r="P389" s="2098"/>
      <c r="Q389" s="265"/>
      <c r="R389" s="269" t="s">
        <v>532</v>
      </c>
      <c r="S389" s="272"/>
      <c r="T389" s="275" t="s">
        <v>386</v>
      </c>
      <c r="U389" s="278"/>
      <c r="V389" s="281"/>
      <c r="W389" s="286" t="str">
        <f t="shared" si="98"/>
        <v xml:space="preserve"> </v>
      </c>
      <c r="X389" s="253"/>
    </row>
    <row r="390" spans="1:24" ht="17.100000000000001" customHeight="1" x14ac:dyDescent="0.15">
      <c r="A390" s="2096"/>
      <c r="B390" s="265"/>
      <c r="C390" s="269" t="s">
        <v>532</v>
      </c>
      <c r="D390" s="272"/>
      <c r="E390" s="275" t="s">
        <v>386</v>
      </c>
      <c r="F390" s="278"/>
      <c r="G390" s="281"/>
      <c r="H390" s="286" t="str">
        <f t="shared" si="96"/>
        <v xml:space="preserve"> </v>
      </c>
      <c r="I390" s="265"/>
      <c r="J390" s="269" t="s">
        <v>532</v>
      </c>
      <c r="K390" s="272"/>
      <c r="L390" s="275" t="s">
        <v>386</v>
      </c>
      <c r="M390" s="278"/>
      <c r="N390" s="281"/>
      <c r="O390" s="290" t="str">
        <f t="shared" si="97"/>
        <v xml:space="preserve"> </v>
      </c>
      <c r="P390" s="2098"/>
      <c r="Q390" s="265"/>
      <c r="R390" s="269" t="s">
        <v>532</v>
      </c>
      <c r="S390" s="272"/>
      <c r="T390" s="275" t="s">
        <v>386</v>
      </c>
      <c r="U390" s="278"/>
      <c r="V390" s="281"/>
      <c r="W390" s="286" t="str">
        <f t="shared" si="98"/>
        <v xml:space="preserve"> </v>
      </c>
      <c r="X390" s="253"/>
    </row>
    <row r="391" spans="1:24" ht="17.100000000000001" customHeight="1" x14ac:dyDescent="0.15">
      <c r="A391" s="2096"/>
      <c r="B391" s="265"/>
      <c r="C391" s="269" t="s">
        <v>532</v>
      </c>
      <c r="D391" s="272"/>
      <c r="E391" s="275" t="s">
        <v>386</v>
      </c>
      <c r="F391" s="278"/>
      <c r="G391" s="281"/>
      <c r="H391" s="286" t="str">
        <f t="shared" si="96"/>
        <v xml:space="preserve"> </v>
      </c>
      <c r="I391" s="265"/>
      <c r="J391" s="269" t="s">
        <v>532</v>
      </c>
      <c r="K391" s="272"/>
      <c r="L391" s="275" t="s">
        <v>386</v>
      </c>
      <c r="M391" s="278"/>
      <c r="N391" s="281"/>
      <c r="O391" s="290" t="str">
        <f t="shared" si="97"/>
        <v xml:space="preserve"> </v>
      </c>
      <c r="P391" s="2098"/>
      <c r="Q391" s="265"/>
      <c r="R391" s="269" t="s">
        <v>532</v>
      </c>
      <c r="S391" s="272"/>
      <c r="T391" s="275" t="s">
        <v>386</v>
      </c>
      <c r="U391" s="278"/>
      <c r="V391" s="281"/>
      <c r="W391" s="286" t="str">
        <f t="shared" si="98"/>
        <v xml:space="preserve"> </v>
      </c>
      <c r="X391" s="253"/>
    </row>
    <row r="392" spans="1:24" ht="17.100000000000001" customHeight="1" x14ac:dyDescent="0.15">
      <c r="A392" s="2096"/>
      <c r="B392" s="265"/>
      <c r="C392" s="269" t="s">
        <v>532</v>
      </c>
      <c r="D392" s="272"/>
      <c r="E392" s="275" t="s">
        <v>386</v>
      </c>
      <c r="F392" s="278"/>
      <c r="G392" s="281"/>
      <c r="H392" s="286" t="str">
        <f t="shared" si="96"/>
        <v xml:space="preserve"> </v>
      </c>
      <c r="I392" s="265"/>
      <c r="J392" s="269" t="s">
        <v>532</v>
      </c>
      <c r="K392" s="272"/>
      <c r="L392" s="275" t="s">
        <v>386</v>
      </c>
      <c r="M392" s="278"/>
      <c r="N392" s="281"/>
      <c r="O392" s="290" t="str">
        <f t="shared" si="97"/>
        <v xml:space="preserve"> </v>
      </c>
      <c r="P392" s="2098"/>
      <c r="Q392" s="265"/>
      <c r="R392" s="269" t="s">
        <v>532</v>
      </c>
      <c r="S392" s="272"/>
      <c r="T392" s="275" t="s">
        <v>386</v>
      </c>
      <c r="U392" s="278"/>
      <c r="V392" s="281"/>
      <c r="W392" s="286" t="str">
        <f t="shared" si="98"/>
        <v xml:space="preserve"> </v>
      </c>
      <c r="X392" s="253"/>
    </row>
    <row r="393" spans="1:24" ht="17.100000000000001" customHeight="1" x14ac:dyDescent="0.15">
      <c r="A393" s="2096"/>
      <c r="B393" s="265"/>
      <c r="C393" s="269" t="s">
        <v>532</v>
      </c>
      <c r="D393" s="272"/>
      <c r="E393" s="275" t="s">
        <v>386</v>
      </c>
      <c r="F393" s="278"/>
      <c r="G393" s="281"/>
      <c r="H393" s="286" t="str">
        <f t="shared" si="96"/>
        <v xml:space="preserve"> </v>
      </c>
      <c r="I393" s="265"/>
      <c r="J393" s="269" t="s">
        <v>532</v>
      </c>
      <c r="K393" s="272"/>
      <c r="L393" s="275" t="s">
        <v>386</v>
      </c>
      <c r="M393" s="278"/>
      <c r="N393" s="281"/>
      <c r="O393" s="290" t="str">
        <f t="shared" si="97"/>
        <v xml:space="preserve"> </v>
      </c>
      <c r="P393" s="2098"/>
      <c r="Q393" s="265"/>
      <c r="R393" s="269" t="s">
        <v>532</v>
      </c>
      <c r="S393" s="272"/>
      <c r="T393" s="275" t="s">
        <v>386</v>
      </c>
      <c r="U393" s="278"/>
      <c r="V393" s="281"/>
      <c r="W393" s="286" t="str">
        <f t="shared" si="98"/>
        <v xml:space="preserve"> </v>
      </c>
      <c r="X393" s="253"/>
    </row>
    <row r="394" spans="1:24" ht="17.100000000000001" customHeight="1" x14ac:dyDescent="0.15">
      <c r="A394" s="2096"/>
      <c r="B394" s="265"/>
      <c r="C394" s="269" t="s">
        <v>532</v>
      </c>
      <c r="D394" s="272"/>
      <c r="E394" s="275" t="s">
        <v>386</v>
      </c>
      <c r="F394" s="278"/>
      <c r="G394" s="281"/>
      <c r="H394" s="286" t="str">
        <f t="shared" si="96"/>
        <v xml:space="preserve"> </v>
      </c>
      <c r="I394" s="265"/>
      <c r="J394" s="269" t="s">
        <v>532</v>
      </c>
      <c r="K394" s="272"/>
      <c r="L394" s="275" t="s">
        <v>386</v>
      </c>
      <c r="M394" s="278"/>
      <c r="N394" s="281"/>
      <c r="O394" s="290" t="str">
        <f t="shared" si="97"/>
        <v xml:space="preserve"> </v>
      </c>
      <c r="P394" s="2098"/>
      <c r="Q394" s="265"/>
      <c r="R394" s="269" t="s">
        <v>532</v>
      </c>
      <c r="S394" s="272"/>
      <c r="T394" s="275" t="s">
        <v>386</v>
      </c>
      <c r="U394" s="278"/>
      <c r="V394" s="281"/>
      <c r="W394" s="286" t="str">
        <f t="shared" si="98"/>
        <v xml:space="preserve"> </v>
      </c>
      <c r="X394" s="253"/>
    </row>
    <row r="395" spans="1:24" ht="17.100000000000001" customHeight="1" x14ac:dyDescent="0.15">
      <c r="A395" s="2096"/>
      <c r="B395" s="266"/>
      <c r="C395" s="270" t="s">
        <v>532</v>
      </c>
      <c r="D395" s="273"/>
      <c r="E395" s="276" t="s">
        <v>386</v>
      </c>
      <c r="F395" s="279"/>
      <c r="G395" s="282"/>
      <c r="H395" s="286" t="str">
        <f t="shared" si="96"/>
        <v xml:space="preserve"> </v>
      </c>
      <c r="I395" s="266"/>
      <c r="J395" s="270" t="s">
        <v>532</v>
      </c>
      <c r="K395" s="273"/>
      <c r="L395" s="276" t="s">
        <v>386</v>
      </c>
      <c r="M395" s="279"/>
      <c r="N395" s="282"/>
      <c r="O395" s="290" t="str">
        <f t="shared" si="97"/>
        <v xml:space="preserve"> </v>
      </c>
      <c r="P395" s="2098"/>
      <c r="Q395" s="266"/>
      <c r="R395" s="270" t="s">
        <v>532</v>
      </c>
      <c r="S395" s="273"/>
      <c r="T395" s="276" t="s">
        <v>386</v>
      </c>
      <c r="U395" s="279"/>
      <c r="V395" s="282"/>
      <c r="W395" s="286" t="str">
        <f t="shared" si="98"/>
        <v xml:space="preserve"> </v>
      </c>
      <c r="X395" s="253"/>
    </row>
    <row r="396" spans="1:24" ht="17.100000000000001" customHeight="1" x14ac:dyDescent="0.15">
      <c r="A396" s="2096"/>
      <c r="B396" s="2087" t="s">
        <v>573</v>
      </c>
      <c r="C396" s="2088"/>
      <c r="D396" s="2089"/>
      <c r="E396" s="2089"/>
      <c r="F396" s="2089"/>
      <c r="G396" s="283" t="str">
        <f>IF(SUM(G387:G395)=0," ",SUM(G387:G395))</f>
        <v xml:space="preserve"> </v>
      </c>
      <c r="H396" s="287" t="str">
        <f>IF(SUM(H387:H395)=0," ",SUM(H387:H395))</f>
        <v xml:space="preserve"> </v>
      </c>
      <c r="I396" s="2087" t="s">
        <v>573</v>
      </c>
      <c r="J396" s="2088"/>
      <c r="K396" s="2089"/>
      <c r="L396" s="2089"/>
      <c r="M396" s="2089"/>
      <c r="N396" s="283" t="str">
        <f>IF(SUM(N387:N395)=0," ",SUM(N387:N395))</f>
        <v xml:space="preserve"> </v>
      </c>
      <c r="O396" s="291" t="str">
        <f>IF(SUM(O387:O395)=0," ",SUM(O387:O395))</f>
        <v xml:space="preserve"> </v>
      </c>
      <c r="P396" s="2099"/>
      <c r="Q396" s="2087" t="s">
        <v>573</v>
      </c>
      <c r="R396" s="2088"/>
      <c r="S396" s="2089"/>
      <c r="T396" s="2089"/>
      <c r="U396" s="2089"/>
      <c r="V396" s="283" t="str">
        <f>IF(SUM(V387:V395)=0," ",SUM(V387:V395))</f>
        <v xml:space="preserve"> </v>
      </c>
      <c r="W396" s="287" t="str">
        <f>IF(SUM(W387:W395)=0," ",SUM(W387:W395))</f>
        <v xml:space="preserve"> </v>
      </c>
      <c r="X396" s="253"/>
    </row>
    <row r="397" spans="1:24" ht="12" customHeight="1" x14ac:dyDescent="0.15">
      <c r="A397" s="253"/>
      <c r="B397" s="253"/>
      <c r="C397" s="253"/>
      <c r="D397" s="253"/>
      <c r="E397" s="253"/>
      <c r="F397" s="253"/>
      <c r="G397" s="253"/>
      <c r="H397" s="2095" t="s">
        <v>29</v>
      </c>
      <c r="I397" s="2095"/>
      <c r="J397" s="2095"/>
      <c r="K397" s="2095"/>
      <c r="L397" s="2095"/>
      <c r="M397" s="2095"/>
      <c r="N397" s="2095"/>
      <c r="O397" s="2095"/>
      <c r="P397" s="2095"/>
      <c r="Q397" s="2095"/>
      <c r="R397" s="253"/>
      <c r="S397" s="253"/>
      <c r="T397" s="253"/>
      <c r="U397" s="253"/>
      <c r="V397" s="253"/>
      <c r="W397" s="253"/>
      <c r="X397" s="253"/>
    </row>
    <row r="398" spans="1:24" ht="12" customHeight="1" x14ac:dyDescent="0.15">
      <c r="A398" s="253"/>
      <c r="B398" s="253"/>
      <c r="C398" s="253"/>
      <c r="D398" s="253"/>
      <c r="E398" s="253"/>
      <c r="F398" s="253"/>
      <c r="G398" s="253"/>
      <c r="H398" s="2095"/>
      <c r="I398" s="2095"/>
      <c r="J398" s="2095"/>
      <c r="K398" s="2095"/>
      <c r="L398" s="2095"/>
      <c r="M398" s="2095"/>
      <c r="N398" s="2095"/>
      <c r="O398" s="2095"/>
      <c r="P398" s="2095"/>
      <c r="Q398" s="2095"/>
      <c r="R398" s="253"/>
      <c r="S398" s="253"/>
      <c r="T398" s="253"/>
      <c r="U398" s="253"/>
      <c r="V398" s="253"/>
      <c r="W398" s="253"/>
      <c r="X398" s="253"/>
    </row>
    <row r="399" spans="1:24" ht="17.100000000000001" customHeight="1" x14ac:dyDescent="0.15">
      <c r="A399" s="1704" t="s">
        <v>564</v>
      </c>
      <c r="B399" s="1704"/>
      <c r="C399" s="1704"/>
      <c r="D399" s="2092">
        <f>IF(ISBLANK(D3)," ",D3)</f>
        <v>0</v>
      </c>
      <c r="E399" s="2092"/>
      <c r="F399" s="2092"/>
      <c r="G399" s="2092"/>
      <c r="H399" s="2092"/>
      <c r="I399" s="253"/>
      <c r="J399" s="253"/>
      <c r="K399" s="253"/>
      <c r="L399" s="253"/>
      <c r="M399" s="253"/>
      <c r="N399" s="253"/>
      <c r="O399" s="253"/>
      <c r="P399" s="253"/>
      <c r="Q399" s="253"/>
      <c r="R399" s="253"/>
      <c r="S399" s="253"/>
      <c r="T399" s="253"/>
      <c r="U399" s="253"/>
      <c r="V399" s="253"/>
      <c r="W399" s="253"/>
      <c r="X399" s="253"/>
    </row>
    <row r="400" spans="1:24" ht="12" customHeight="1" x14ac:dyDescent="0.15">
      <c r="A400" s="261" t="s">
        <v>565</v>
      </c>
      <c r="B400" s="2079" t="s">
        <v>566</v>
      </c>
      <c r="C400" s="2080"/>
      <c r="D400" s="2080"/>
      <c r="E400" s="2080"/>
      <c r="F400" s="2080"/>
      <c r="G400" s="2080"/>
      <c r="H400" s="2081"/>
      <c r="I400" s="2082" t="s">
        <v>567</v>
      </c>
      <c r="J400" s="2082"/>
      <c r="K400" s="2082"/>
      <c r="L400" s="2082"/>
      <c r="M400" s="2082"/>
      <c r="N400" s="2082"/>
      <c r="O400" s="2082"/>
      <c r="P400" s="2082"/>
      <c r="Q400" s="2082" t="s">
        <v>568</v>
      </c>
      <c r="R400" s="2082"/>
      <c r="S400" s="2082"/>
      <c r="T400" s="2082"/>
      <c r="U400" s="2082"/>
      <c r="V400" s="2082"/>
      <c r="W400" s="2082"/>
      <c r="X400" s="253"/>
    </row>
    <row r="401" spans="1:24" ht="12" customHeight="1" x14ac:dyDescent="0.15">
      <c r="A401" s="262"/>
      <c r="B401" s="2083" t="s">
        <v>241</v>
      </c>
      <c r="C401" s="2084"/>
      <c r="D401" s="2084"/>
      <c r="E401" s="2084"/>
      <c r="F401" s="2084"/>
      <c r="G401" s="2084" t="s">
        <v>80</v>
      </c>
      <c r="H401" s="2085"/>
      <c r="I401" s="2083" t="s">
        <v>241</v>
      </c>
      <c r="J401" s="2084"/>
      <c r="K401" s="2084"/>
      <c r="L401" s="2084"/>
      <c r="M401" s="2084"/>
      <c r="N401" s="2084" t="s">
        <v>80</v>
      </c>
      <c r="O401" s="2086"/>
      <c r="P401" s="2093" t="s">
        <v>326</v>
      </c>
      <c r="Q401" s="2083" t="s">
        <v>241</v>
      </c>
      <c r="R401" s="2084"/>
      <c r="S401" s="2084"/>
      <c r="T401" s="2084"/>
      <c r="U401" s="2084"/>
      <c r="V401" s="2084" t="s">
        <v>80</v>
      </c>
      <c r="W401" s="2085"/>
      <c r="X401" s="253"/>
    </row>
    <row r="402" spans="1:24" ht="12" customHeight="1" x14ac:dyDescent="0.15">
      <c r="A402" s="263" t="s">
        <v>48</v>
      </c>
      <c r="B402" s="2090" t="s">
        <v>569</v>
      </c>
      <c r="C402" s="2091"/>
      <c r="D402" s="2091" t="s">
        <v>570</v>
      </c>
      <c r="E402" s="2091"/>
      <c r="F402" s="2091"/>
      <c r="G402" s="267" t="s">
        <v>571</v>
      </c>
      <c r="H402" s="284" t="s">
        <v>572</v>
      </c>
      <c r="I402" s="2090" t="s">
        <v>569</v>
      </c>
      <c r="J402" s="2091"/>
      <c r="K402" s="2091" t="s">
        <v>570</v>
      </c>
      <c r="L402" s="2091"/>
      <c r="M402" s="2091"/>
      <c r="N402" s="267" t="s">
        <v>571</v>
      </c>
      <c r="O402" s="288" t="s">
        <v>572</v>
      </c>
      <c r="P402" s="2094"/>
      <c r="Q402" s="2090" t="s">
        <v>569</v>
      </c>
      <c r="R402" s="2091"/>
      <c r="S402" s="2091" t="s">
        <v>570</v>
      </c>
      <c r="T402" s="2091"/>
      <c r="U402" s="2091"/>
      <c r="V402" s="267" t="s">
        <v>571</v>
      </c>
      <c r="W402" s="284" t="s">
        <v>572</v>
      </c>
      <c r="X402" s="253"/>
    </row>
    <row r="403" spans="1:24" ht="17.100000000000001" customHeight="1" x14ac:dyDescent="0.15">
      <c r="A403" s="2096"/>
      <c r="B403" s="264"/>
      <c r="C403" s="268" t="s">
        <v>532</v>
      </c>
      <c r="D403" s="271"/>
      <c r="E403" s="274" t="s">
        <v>386</v>
      </c>
      <c r="F403" s="277"/>
      <c r="G403" s="280"/>
      <c r="H403" s="285" t="str">
        <f t="shared" ref="H403:H411" si="99">IF(AND(ISBLANK(B403),ISBLANK(G403))," ",IF(B403*G403=0," ",B403*G403))</f>
        <v xml:space="preserve"> </v>
      </c>
      <c r="I403" s="264"/>
      <c r="J403" s="268" t="s">
        <v>532</v>
      </c>
      <c r="K403" s="271"/>
      <c r="L403" s="274" t="s">
        <v>386</v>
      </c>
      <c r="M403" s="277"/>
      <c r="N403" s="280"/>
      <c r="O403" s="289" t="str">
        <f t="shared" ref="O403:O411" si="100">IF(AND(ISBLANK(I403),ISBLANK(N403))," ",IF(I403*N403=0," ",I403*N403))</f>
        <v xml:space="preserve"> </v>
      </c>
      <c r="P403" s="2097"/>
      <c r="Q403" s="264"/>
      <c r="R403" s="268" t="s">
        <v>532</v>
      </c>
      <c r="S403" s="271"/>
      <c r="T403" s="274" t="s">
        <v>386</v>
      </c>
      <c r="U403" s="277"/>
      <c r="V403" s="280"/>
      <c r="W403" s="285" t="str">
        <f t="shared" ref="W403:W411" si="101">IF(AND(ISBLANK(Q403),ISBLANK(V403))," ",IF(Q403*V403=0," ",Q403*V403))</f>
        <v xml:space="preserve"> </v>
      </c>
      <c r="X403" s="253"/>
    </row>
    <row r="404" spans="1:24" ht="17.100000000000001" customHeight="1" x14ac:dyDescent="0.15">
      <c r="A404" s="2096"/>
      <c r="B404" s="265"/>
      <c r="C404" s="269" t="s">
        <v>532</v>
      </c>
      <c r="D404" s="272"/>
      <c r="E404" s="275" t="s">
        <v>386</v>
      </c>
      <c r="F404" s="278"/>
      <c r="G404" s="281"/>
      <c r="H404" s="286" t="str">
        <f t="shared" si="99"/>
        <v xml:space="preserve"> </v>
      </c>
      <c r="I404" s="265"/>
      <c r="J404" s="269" t="s">
        <v>532</v>
      </c>
      <c r="K404" s="272"/>
      <c r="L404" s="275" t="s">
        <v>386</v>
      </c>
      <c r="M404" s="278"/>
      <c r="N404" s="281"/>
      <c r="O404" s="290" t="str">
        <f t="shared" si="100"/>
        <v xml:space="preserve"> </v>
      </c>
      <c r="P404" s="2098"/>
      <c r="Q404" s="265"/>
      <c r="R404" s="269" t="s">
        <v>532</v>
      </c>
      <c r="S404" s="272"/>
      <c r="T404" s="275" t="s">
        <v>386</v>
      </c>
      <c r="U404" s="278"/>
      <c r="V404" s="281"/>
      <c r="W404" s="286" t="str">
        <f t="shared" si="101"/>
        <v xml:space="preserve"> </v>
      </c>
      <c r="X404" s="253"/>
    </row>
    <row r="405" spans="1:24" ht="17.100000000000001" customHeight="1" x14ac:dyDescent="0.15">
      <c r="A405" s="2096"/>
      <c r="B405" s="265"/>
      <c r="C405" s="269" t="s">
        <v>532</v>
      </c>
      <c r="D405" s="272"/>
      <c r="E405" s="275" t="s">
        <v>386</v>
      </c>
      <c r="F405" s="278"/>
      <c r="G405" s="281"/>
      <c r="H405" s="286" t="str">
        <f t="shared" si="99"/>
        <v xml:space="preserve"> </v>
      </c>
      <c r="I405" s="265"/>
      <c r="J405" s="269" t="s">
        <v>532</v>
      </c>
      <c r="K405" s="272"/>
      <c r="L405" s="275" t="s">
        <v>386</v>
      </c>
      <c r="M405" s="278"/>
      <c r="N405" s="281"/>
      <c r="O405" s="290" t="str">
        <f t="shared" si="100"/>
        <v xml:space="preserve"> </v>
      </c>
      <c r="P405" s="2098"/>
      <c r="Q405" s="265"/>
      <c r="R405" s="269" t="s">
        <v>532</v>
      </c>
      <c r="S405" s="272"/>
      <c r="T405" s="275" t="s">
        <v>386</v>
      </c>
      <c r="U405" s="278"/>
      <c r="V405" s="281"/>
      <c r="W405" s="286" t="str">
        <f t="shared" si="101"/>
        <v xml:space="preserve"> </v>
      </c>
      <c r="X405" s="253"/>
    </row>
    <row r="406" spans="1:24" ht="17.100000000000001" customHeight="1" x14ac:dyDescent="0.15">
      <c r="A406" s="2096"/>
      <c r="B406" s="265"/>
      <c r="C406" s="269" t="s">
        <v>532</v>
      </c>
      <c r="D406" s="272"/>
      <c r="E406" s="275" t="s">
        <v>386</v>
      </c>
      <c r="F406" s="278"/>
      <c r="G406" s="281"/>
      <c r="H406" s="286" t="str">
        <f t="shared" si="99"/>
        <v xml:space="preserve"> </v>
      </c>
      <c r="I406" s="265"/>
      <c r="J406" s="269" t="s">
        <v>532</v>
      </c>
      <c r="K406" s="272"/>
      <c r="L406" s="275" t="s">
        <v>386</v>
      </c>
      <c r="M406" s="278"/>
      <c r="N406" s="281"/>
      <c r="O406" s="290" t="str">
        <f t="shared" si="100"/>
        <v xml:space="preserve"> </v>
      </c>
      <c r="P406" s="2098"/>
      <c r="Q406" s="265"/>
      <c r="R406" s="269" t="s">
        <v>532</v>
      </c>
      <c r="S406" s="272"/>
      <c r="T406" s="275" t="s">
        <v>386</v>
      </c>
      <c r="U406" s="278"/>
      <c r="V406" s="281"/>
      <c r="W406" s="286" t="str">
        <f t="shared" si="101"/>
        <v xml:space="preserve"> </v>
      </c>
      <c r="X406" s="253"/>
    </row>
    <row r="407" spans="1:24" ht="17.100000000000001" customHeight="1" x14ac:dyDescent="0.15">
      <c r="A407" s="2096"/>
      <c r="B407" s="265"/>
      <c r="C407" s="269" t="s">
        <v>532</v>
      </c>
      <c r="D407" s="272"/>
      <c r="E407" s="275" t="s">
        <v>386</v>
      </c>
      <c r="F407" s="278"/>
      <c r="G407" s="281"/>
      <c r="H407" s="286" t="str">
        <f t="shared" si="99"/>
        <v xml:space="preserve"> </v>
      </c>
      <c r="I407" s="265"/>
      <c r="J407" s="269" t="s">
        <v>532</v>
      </c>
      <c r="K407" s="272"/>
      <c r="L407" s="275" t="s">
        <v>386</v>
      </c>
      <c r="M407" s="278"/>
      <c r="N407" s="281"/>
      <c r="O407" s="290" t="str">
        <f t="shared" si="100"/>
        <v xml:space="preserve"> </v>
      </c>
      <c r="P407" s="2098"/>
      <c r="Q407" s="265"/>
      <c r="R407" s="269" t="s">
        <v>532</v>
      </c>
      <c r="S407" s="272"/>
      <c r="T407" s="275" t="s">
        <v>386</v>
      </c>
      <c r="U407" s="278"/>
      <c r="V407" s="281"/>
      <c r="W407" s="286" t="str">
        <f t="shared" si="101"/>
        <v xml:space="preserve"> </v>
      </c>
      <c r="X407" s="253"/>
    </row>
    <row r="408" spans="1:24" ht="17.100000000000001" customHeight="1" x14ac:dyDescent="0.15">
      <c r="A408" s="2096"/>
      <c r="B408" s="265"/>
      <c r="C408" s="269" t="s">
        <v>532</v>
      </c>
      <c r="D408" s="272"/>
      <c r="E408" s="275" t="s">
        <v>386</v>
      </c>
      <c r="F408" s="278"/>
      <c r="G408" s="281"/>
      <c r="H408" s="286" t="str">
        <f t="shared" si="99"/>
        <v xml:space="preserve"> </v>
      </c>
      <c r="I408" s="265"/>
      <c r="J408" s="269" t="s">
        <v>532</v>
      </c>
      <c r="K408" s="272"/>
      <c r="L408" s="275" t="s">
        <v>386</v>
      </c>
      <c r="M408" s="278"/>
      <c r="N408" s="281"/>
      <c r="O408" s="290" t="str">
        <f t="shared" si="100"/>
        <v xml:space="preserve"> </v>
      </c>
      <c r="P408" s="2098"/>
      <c r="Q408" s="265"/>
      <c r="R408" s="269" t="s">
        <v>532</v>
      </c>
      <c r="S408" s="272"/>
      <c r="T408" s="275" t="s">
        <v>386</v>
      </c>
      <c r="U408" s="278"/>
      <c r="V408" s="281"/>
      <c r="W408" s="286" t="str">
        <f t="shared" si="101"/>
        <v xml:space="preserve"> </v>
      </c>
      <c r="X408" s="253"/>
    </row>
    <row r="409" spans="1:24" ht="17.100000000000001" customHeight="1" x14ac:dyDescent="0.15">
      <c r="A409" s="2096"/>
      <c r="B409" s="265"/>
      <c r="C409" s="269" t="s">
        <v>532</v>
      </c>
      <c r="D409" s="272"/>
      <c r="E409" s="275" t="s">
        <v>386</v>
      </c>
      <c r="F409" s="278"/>
      <c r="G409" s="281"/>
      <c r="H409" s="286" t="str">
        <f t="shared" si="99"/>
        <v xml:space="preserve"> </v>
      </c>
      <c r="I409" s="265"/>
      <c r="J409" s="269" t="s">
        <v>532</v>
      </c>
      <c r="K409" s="272"/>
      <c r="L409" s="275" t="s">
        <v>386</v>
      </c>
      <c r="M409" s="278"/>
      <c r="N409" s="281"/>
      <c r="O409" s="290" t="str">
        <f t="shared" si="100"/>
        <v xml:space="preserve"> </v>
      </c>
      <c r="P409" s="2098"/>
      <c r="Q409" s="265"/>
      <c r="R409" s="269" t="s">
        <v>532</v>
      </c>
      <c r="S409" s="272"/>
      <c r="T409" s="275" t="s">
        <v>386</v>
      </c>
      <c r="U409" s="278"/>
      <c r="V409" s="281"/>
      <c r="W409" s="286" t="str">
        <f t="shared" si="101"/>
        <v xml:space="preserve"> </v>
      </c>
      <c r="X409" s="253"/>
    </row>
    <row r="410" spans="1:24" ht="17.100000000000001" customHeight="1" x14ac:dyDescent="0.15">
      <c r="A410" s="2096"/>
      <c r="B410" s="265"/>
      <c r="C410" s="269" t="s">
        <v>532</v>
      </c>
      <c r="D410" s="272"/>
      <c r="E410" s="275" t="s">
        <v>386</v>
      </c>
      <c r="F410" s="278"/>
      <c r="G410" s="281"/>
      <c r="H410" s="286" t="str">
        <f t="shared" si="99"/>
        <v xml:space="preserve"> </v>
      </c>
      <c r="I410" s="265"/>
      <c r="J410" s="269" t="s">
        <v>532</v>
      </c>
      <c r="K410" s="272"/>
      <c r="L410" s="275" t="s">
        <v>386</v>
      </c>
      <c r="M410" s="278"/>
      <c r="N410" s="281"/>
      <c r="O410" s="290" t="str">
        <f t="shared" si="100"/>
        <v xml:space="preserve"> </v>
      </c>
      <c r="P410" s="2098"/>
      <c r="Q410" s="265"/>
      <c r="R410" s="269" t="s">
        <v>532</v>
      </c>
      <c r="S410" s="272"/>
      <c r="T410" s="275" t="s">
        <v>386</v>
      </c>
      <c r="U410" s="278"/>
      <c r="V410" s="281"/>
      <c r="W410" s="286" t="str">
        <f t="shared" si="101"/>
        <v xml:space="preserve"> </v>
      </c>
      <c r="X410" s="253"/>
    </row>
    <row r="411" spans="1:24" ht="17.100000000000001" customHeight="1" x14ac:dyDescent="0.15">
      <c r="A411" s="2096"/>
      <c r="B411" s="266"/>
      <c r="C411" s="270" t="s">
        <v>532</v>
      </c>
      <c r="D411" s="273"/>
      <c r="E411" s="276" t="s">
        <v>386</v>
      </c>
      <c r="F411" s="279"/>
      <c r="G411" s="282"/>
      <c r="H411" s="286" t="str">
        <f t="shared" si="99"/>
        <v xml:space="preserve"> </v>
      </c>
      <c r="I411" s="266"/>
      <c r="J411" s="270" t="s">
        <v>532</v>
      </c>
      <c r="K411" s="273"/>
      <c r="L411" s="276" t="s">
        <v>386</v>
      </c>
      <c r="M411" s="279"/>
      <c r="N411" s="282"/>
      <c r="O411" s="290" t="str">
        <f t="shared" si="100"/>
        <v xml:space="preserve"> </v>
      </c>
      <c r="P411" s="2098"/>
      <c r="Q411" s="266"/>
      <c r="R411" s="270" t="s">
        <v>532</v>
      </c>
      <c r="S411" s="273"/>
      <c r="T411" s="276" t="s">
        <v>386</v>
      </c>
      <c r="U411" s="279"/>
      <c r="V411" s="282"/>
      <c r="W411" s="286" t="str">
        <f t="shared" si="101"/>
        <v xml:space="preserve"> </v>
      </c>
      <c r="X411" s="253"/>
    </row>
    <row r="412" spans="1:24" ht="17.100000000000001" customHeight="1" x14ac:dyDescent="0.15">
      <c r="A412" s="2096"/>
      <c r="B412" s="2087" t="s">
        <v>573</v>
      </c>
      <c r="C412" s="2088"/>
      <c r="D412" s="2089"/>
      <c r="E412" s="2089"/>
      <c r="F412" s="2089"/>
      <c r="G412" s="283" t="str">
        <f>IF(SUM(G403:G411)=0," ",SUM(G403:G411))</f>
        <v xml:space="preserve"> </v>
      </c>
      <c r="H412" s="287" t="str">
        <f>IF(SUM(H403:H411)=0," ",SUM(H403:H411))</f>
        <v xml:space="preserve"> </v>
      </c>
      <c r="I412" s="2087" t="s">
        <v>573</v>
      </c>
      <c r="J412" s="2088"/>
      <c r="K412" s="2089"/>
      <c r="L412" s="2089"/>
      <c r="M412" s="2089"/>
      <c r="N412" s="283" t="str">
        <f>IF(SUM(N403:N411)=0," ",SUM(N403:N411))</f>
        <v xml:space="preserve"> </v>
      </c>
      <c r="O412" s="291" t="str">
        <f>IF(SUM(O403:O411)=0," ",SUM(O403:O411))</f>
        <v xml:space="preserve"> </v>
      </c>
      <c r="P412" s="2099"/>
      <c r="Q412" s="2087" t="s">
        <v>573</v>
      </c>
      <c r="R412" s="2088"/>
      <c r="S412" s="2089"/>
      <c r="T412" s="2089"/>
      <c r="U412" s="2089"/>
      <c r="V412" s="283" t="str">
        <f>IF(SUM(V403:V411)=0," ",SUM(V403:V411))</f>
        <v xml:space="preserve"> </v>
      </c>
      <c r="W412" s="287" t="str">
        <f>IF(SUM(W403:W411)=0," ",SUM(W403:W411))</f>
        <v xml:space="preserve"> </v>
      </c>
      <c r="X412" s="253"/>
    </row>
    <row r="413" spans="1:24" ht="17.100000000000001" customHeight="1" x14ac:dyDescent="0.15">
      <c r="A413" s="2096"/>
      <c r="B413" s="264"/>
      <c r="C413" s="268" t="s">
        <v>532</v>
      </c>
      <c r="D413" s="271"/>
      <c r="E413" s="274" t="s">
        <v>386</v>
      </c>
      <c r="F413" s="277"/>
      <c r="G413" s="280"/>
      <c r="H413" s="285" t="str">
        <f t="shared" ref="H413:H421" si="102">IF(AND(ISBLANK(B413),ISBLANK(G413))," ",IF(B413*G413=0," ",B413*G413))</f>
        <v xml:space="preserve"> </v>
      </c>
      <c r="I413" s="264"/>
      <c r="J413" s="268" t="s">
        <v>532</v>
      </c>
      <c r="K413" s="271"/>
      <c r="L413" s="274" t="s">
        <v>386</v>
      </c>
      <c r="M413" s="277"/>
      <c r="N413" s="280"/>
      <c r="O413" s="289" t="str">
        <f t="shared" ref="O413:O421" si="103">IF(AND(ISBLANK(I413),ISBLANK(N413))," ",IF(I413*N413=0," ",I413*N413))</f>
        <v xml:space="preserve"> </v>
      </c>
      <c r="P413" s="2097"/>
      <c r="Q413" s="264"/>
      <c r="R413" s="268" t="s">
        <v>532</v>
      </c>
      <c r="S413" s="271"/>
      <c r="T413" s="274" t="s">
        <v>386</v>
      </c>
      <c r="U413" s="277"/>
      <c r="V413" s="280"/>
      <c r="W413" s="285" t="str">
        <f t="shared" ref="W413:W421" si="104">IF(AND(ISBLANK(Q413),ISBLANK(V413))," ",IF(Q413*V413=0," ",Q413*V413))</f>
        <v xml:space="preserve"> </v>
      </c>
      <c r="X413" s="253"/>
    </row>
    <row r="414" spans="1:24" ht="17.100000000000001" customHeight="1" x14ac:dyDescent="0.15">
      <c r="A414" s="2096"/>
      <c r="B414" s="265"/>
      <c r="C414" s="269" t="s">
        <v>532</v>
      </c>
      <c r="D414" s="272"/>
      <c r="E414" s="275" t="s">
        <v>386</v>
      </c>
      <c r="F414" s="278"/>
      <c r="G414" s="281"/>
      <c r="H414" s="286" t="str">
        <f t="shared" si="102"/>
        <v xml:space="preserve"> </v>
      </c>
      <c r="I414" s="265"/>
      <c r="J414" s="269" t="s">
        <v>532</v>
      </c>
      <c r="K414" s="272"/>
      <c r="L414" s="275" t="s">
        <v>386</v>
      </c>
      <c r="M414" s="278"/>
      <c r="N414" s="281"/>
      <c r="O414" s="290" t="str">
        <f t="shared" si="103"/>
        <v xml:space="preserve"> </v>
      </c>
      <c r="P414" s="2098"/>
      <c r="Q414" s="265"/>
      <c r="R414" s="269" t="s">
        <v>532</v>
      </c>
      <c r="S414" s="272"/>
      <c r="T414" s="275" t="s">
        <v>386</v>
      </c>
      <c r="U414" s="278"/>
      <c r="V414" s="281"/>
      <c r="W414" s="286" t="str">
        <f t="shared" si="104"/>
        <v xml:space="preserve"> </v>
      </c>
      <c r="X414" s="253"/>
    </row>
    <row r="415" spans="1:24" ht="17.100000000000001" customHeight="1" x14ac:dyDescent="0.15">
      <c r="A415" s="2096"/>
      <c r="B415" s="265"/>
      <c r="C415" s="269" t="s">
        <v>532</v>
      </c>
      <c r="D415" s="272"/>
      <c r="E415" s="275" t="s">
        <v>386</v>
      </c>
      <c r="F415" s="278"/>
      <c r="G415" s="281"/>
      <c r="H415" s="286" t="str">
        <f t="shared" si="102"/>
        <v xml:space="preserve"> </v>
      </c>
      <c r="I415" s="265"/>
      <c r="J415" s="269" t="s">
        <v>532</v>
      </c>
      <c r="K415" s="272"/>
      <c r="L415" s="275" t="s">
        <v>386</v>
      </c>
      <c r="M415" s="278"/>
      <c r="N415" s="281"/>
      <c r="O415" s="290" t="str">
        <f t="shared" si="103"/>
        <v xml:space="preserve"> </v>
      </c>
      <c r="P415" s="2098"/>
      <c r="Q415" s="265"/>
      <c r="R415" s="269" t="s">
        <v>532</v>
      </c>
      <c r="S415" s="272"/>
      <c r="T415" s="275" t="s">
        <v>386</v>
      </c>
      <c r="U415" s="278"/>
      <c r="V415" s="281"/>
      <c r="W415" s="286" t="str">
        <f t="shared" si="104"/>
        <v xml:space="preserve"> </v>
      </c>
      <c r="X415" s="253"/>
    </row>
    <row r="416" spans="1:24" ht="17.100000000000001" customHeight="1" x14ac:dyDescent="0.15">
      <c r="A416" s="2096"/>
      <c r="B416" s="265"/>
      <c r="C416" s="269" t="s">
        <v>532</v>
      </c>
      <c r="D416" s="272"/>
      <c r="E416" s="275" t="s">
        <v>386</v>
      </c>
      <c r="F416" s="278"/>
      <c r="G416" s="281"/>
      <c r="H416" s="286" t="str">
        <f t="shared" si="102"/>
        <v xml:space="preserve"> </v>
      </c>
      <c r="I416" s="265"/>
      <c r="J416" s="269" t="s">
        <v>532</v>
      </c>
      <c r="K416" s="272"/>
      <c r="L416" s="275" t="s">
        <v>386</v>
      </c>
      <c r="M416" s="278"/>
      <c r="N416" s="281"/>
      <c r="O416" s="290" t="str">
        <f t="shared" si="103"/>
        <v xml:space="preserve"> </v>
      </c>
      <c r="P416" s="2098"/>
      <c r="Q416" s="265"/>
      <c r="R416" s="269" t="s">
        <v>532</v>
      </c>
      <c r="S416" s="272"/>
      <c r="T416" s="275" t="s">
        <v>386</v>
      </c>
      <c r="U416" s="278"/>
      <c r="V416" s="281"/>
      <c r="W416" s="286" t="str">
        <f t="shared" si="104"/>
        <v xml:space="preserve"> </v>
      </c>
      <c r="X416" s="253"/>
    </row>
    <row r="417" spans="1:24" ht="17.100000000000001" customHeight="1" x14ac:dyDescent="0.15">
      <c r="A417" s="2096"/>
      <c r="B417" s="265"/>
      <c r="C417" s="269" t="s">
        <v>532</v>
      </c>
      <c r="D417" s="272"/>
      <c r="E417" s="275" t="s">
        <v>386</v>
      </c>
      <c r="F417" s="278"/>
      <c r="G417" s="281"/>
      <c r="H417" s="286" t="str">
        <f t="shared" si="102"/>
        <v xml:space="preserve"> </v>
      </c>
      <c r="I417" s="265"/>
      <c r="J417" s="269" t="s">
        <v>532</v>
      </c>
      <c r="K417" s="272"/>
      <c r="L417" s="275" t="s">
        <v>386</v>
      </c>
      <c r="M417" s="278"/>
      <c r="N417" s="281"/>
      <c r="O417" s="290" t="str">
        <f t="shared" si="103"/>
        <v xml:space="preserve"> </v>
      </c>
      <c r="P417" s="2098"/>
      <c r="Q417" s="265"/>
      <c r="R417" s="269" t="s">
        <v>532</v>
      </c>
      <c r="S417" s="272"/>
      <c r="T417" s="275" t="s">
        <v>386</v>
      </c>
      <c r="U417" s="278"/>
      <c r="V417" s="281"/>
      <c r="W417" s="286" t="str">
        <f t="shared" si="104"/>
        <v xml:space="preserve"> </v>
      </c>
      <c r="X417" s="253"/>
    </row>
    <row r="418" spans="1:24" ht="17.100000000000001" customHeight="1" x14ac:dyDescent="0.15">
      <c r="A418" s="2096"/>
      <c r="B418" s="265"/>
      <c r="C418" s="269" t="s">
        <v>532</v>
      </c>
      <c r="D418" s="272"/>
      <c r="E418" s="275" t="s">
        <v>386</v>
      </c>
      <c r="F418" s="278"/>
      <c r="G418" s="281"/>
      <c r="H418" s="286" t="str">
        <f t="shared" si="102"/>
        <v xml:space="preserve"> </v>
      </c>
      <c r="I418" s="265"/>
      <c r="J418" s="269" t="s">
        <v>532</v>
      </c>
      <c r="K418" s="272"/>
      <c r="L418" s="275" t="s">
        <v>386</v>
      </c>
      <c r="M418" s="278"/>
      <c r="N418" s="281"/>
      <c r="O418" s="290" t="str">
        <f t="shared" si="103"/>
        <v xml:space="preserve"> </v>
      </c>
      <c r="P418" s="2098"/>
      <c r="Q418" s="265"/>
      <c r="R418" s="269" t="s">
        <v>532</v>
      </c>
      <c r="S418" s="272"/>
      <c r="T418" s="275" t="s">
        <v>386</v>
      </c>
      <c r="U418" s="278"/>
      <c r="V418" s="281"/>
      <c r="W418" s="286" t="str">
        <f t="shared" si="104"/>
        <v xml:space="preserve"> </v>
      </c>
      <c r="X418" s="253"/>
    </row>
    <row r="419" spans="1:24" ht="17.100000000000001" customHeight="1" x14ac:dyDescent="0.15">
      <c r="A419" s="2096"/>
      <c r="B419" s="265"/>
      <c r="C419" s="269" t="s">
        <v>532</v>
      </c>
      <c r="D419" s="272"/>
      <c r="E419" s="275" t="s">
        <v>386</v>
      </c>
      <c r="F419" s="278"/>
      <c r="G419" s="281"/>
      <c r="H419" s="286" t="str">
        <f t="shared" si="102"/>
        <v xml:space="preserve"> </v>
      </c>
      <c r="I419" s="265"/>
      <c r="J419" s="269" t="s">
        <v>532</v>
      </c>
      <c r="K419" s="272"/>
      <c r="L419" s="275" t="s">
        <v>386</v>
      </c>
      <c r="M419" s="278"/>
      <c r="N419" s="281"/>
      <c r="O419" s="290" t="str">
        <f t="shared" si="103"/>
        <v xml:space="preserve"> </v>
      </c>
      <c r="P419" s="2098"/>
      <c r="Q419" s="265"/>
      <c r="R419" s="269" t="s">
        <v>532</v>
      </c>
      <c r="S419" s="272"/>
      <c r="T419" s="275" t="s">
        <v>386</v>
      </c>
      <c r="U419" s="278"/>
      <c r="V419" s="281"/>
      <c r="W419" s="286" t="str">
        <f t="shared" si="104"/>
        <v xml:space="preserve"> </v>
      </c>
      <c r="X419" s="253"/>
    </row>
    <row r="420" spans="1:24" ht="17.100000000000001" customHeight="1" x14ac:dyDescent="0.15">
      <c r="A420" s="2096"/>
      <c r="B420" s="265"/>
      <c r="C420" s="269" t="s">
        <v>532</v>
      </c>
      <c r="D420" s="272"/>
      <c r="E420" s="275" t="s">
        <v>386</v>
      </c>
      <c r="F420" s="278"/>
      <c r="G420" s="281"/>
      <c r="H420" s="286" t="str">
        <f t="shared" si="102"/>
        <v xml:space="preserve"> </v>
      </c>
      <c r="I420" s="265"/>
      <c r="J420" s="269" t="s">
        <v>532</v>
      </c>
      <c r="K420" s="272"/>
      <c r="L420" s="275" t="s">
        <v>386</v>
      </c>
      <c r="M420" s="278"/>
      <c r="N420" s="281"/>
      <c r="O420" s="290" t="str">
        <f t="shared" si="103"/>
        <v xml:space="preserve"> </v>
      </c>
      <c r="P420" s="2098"/>
      <c r="Q420" s="265"/>
      <c r="R420" s="269" t="s">
        <v>532</v>
      </c>
      <c r="S420" s="272"/>
      <c r="T420" s="275" t="s">
        <v>386</v>
      </c>
      <c r="U420" s="278"/>
      <c r="V420" s="281"/>
      <c r="W420" s="286" t="str">
        <f t="shared" si="104"/>
        <v xml:space="preserve"> </v>
      </c>
      <c r="X420" s="253"/>
    </row>
    <row r="421" spans="1:24" ht="17.100000000000001" customHeight="1" x14ac:dyDescent="0.15">
      <c r="A421" s="2096"/>
      <c r="B421" s="266"/>
      <c r="C421" s="270" t="s">
        <v>532</v>
      </c>
      <c r="D421" s="273"/>
      <c r="E421" s="276" t="s">
        <v>386</v>
      </c>
      <c r="F421" s="279"/>
      <c r="G421" s="282"/>
      <c r="H421" s="286" t="str">
        <f t="shared" si="102"/>
        <v xml:space="preserve"> </v>
      </c>
      <c r="I421" s="266"/>
      <c r="J421" s="270" t="s">
        <v>532</v>
      </c>
      <c r="K421" s="273"/>
      <c r="L421" s="276" t="s">
        <v>386</v>
      </c>
      <c r="M421" s="279"/>
      <c r="N421" s="282"/>
      <c r="O421" s="290" t="str">
        <f t="shared" si="103"/>
        <v xml:space="preserve"> </v>
      </c>
      <c r="P421" s="2098"/>
      <c r="Q421" s="266"/>
      <c r="R421" s="270" t="s">
        <v>532</v>
      </c>
      <c r="S421" s="273"/>
      <c r="T421" s="276" t="s">
        <v>386</v>
      </c>
      <c r="U421" s="279"/>
      <c r="V421" s="282"/>
      <c r="W421" s="286" t="str">
        <f t="shared" si="104"/>
        <v xml:space="preserve"> </v>
      </c>
      <c r="X421" s="253"/>
    </row>
    <row r="422" spans="1:24" ht="17.100000000000001" customHeight="1" x14ac:dyDescent="0.15">
      <c r="A422" s="2096"/>
      <c r="B422" s="2087" t="s">
        <v>573</v>
      </c>
      <c r="C422" s="2088"/>
      <c r="D422" s="2089"/>
      <c r="E422" s="2089"/>
      <c r="F422" s="2089"/>
      <c r="G422" s="283" t="str">
        <f>IF(SUM(G413:G421)=0," ",SUM(G413:G421))</f>
        <v xml:space="preserve"> </v>
      </c>
      <c r="H422" s="287" t="str">
        <f>IF(SUM(H413:H421)=0," ",SUM(H413:H421))</f>
        <v xml:space="preserve"> </v>
      </c>
      <c r="I422" s="2087" t="s">
        <v>573</v>
      </c>
      <c r="J422" s="2088"/>
      <c r="K422" s="2089"/>
      <c r="L422" s="2089"/>
      <c r="M422" s="2089"/>
      <c r="N422" s="283" t="str">
        <f>IF(SUM(N413:N421)=0," ",SUM(N413:N421))</f>
        <v xml:space="preserve"> </v>
      </c>
      <c r="O422" s="291" t="str">
        <f>IF(SUM(O413:O421)=0," ",SUM(O413:O421))</f>
        <v xml:space="preserve"> </v>
      </c>
      <c r="P422" s="2099"/>
      <c r="Q422" s="2087" t="s">
        <v>573</v>
      </c>
      <c r="R422" s="2088"/>
      <c r="S422" s="2089"/>
      <c r="T422" s="2089"/>
      <c r="U422" s="2089"/>
      <c r="V422" s="283" t="str">
        <f>IF(SUM(V413:V421)=0," ",SUM(V413:V421))</f>
        <v xml:space="preserve"> </v>
      </c>
      <c r="W422" s="287" t="str">
        <f>IF(SUM(W413:W421)=0," ",SUM(W413:W421))</f>
        <v xml:space="preserve"> </v>
      </c>
      <c r="X422" s="253"/>
    </row>
    <row r="423" spans="1:24" ht="17.100000000000001" customHeight="1" x14ac:dyDescent="0.15">
      <c r="A423" s="2096"/>
      <c r="B423" s="264"/>
      <c r="C423" s="268" t="s">
        <v>532</v>
      </c>
      <c r="D423" s="271"/>
      <c r="E423" s="274" t="s">
        <v>386</v>
      </c>
      <c r="F423" s="277"/>
      <c r="G423" s="280"/>
      <c r="H423" s="285" t="str">
        <f t="shared" ref="H423:H431" si="105">IF(AND(ISBLANK(B423),ISBLANK(G423))," ",IF(B423*G423=0," ",B423*G423))</f>
        <v xml:space="preserve"> </v>
      </c>
      <c r="I423" s="264"/>
      <c r="J423" s="268" t="s">
        <v>532</v>
      </c>
      <c r="K423" s="271"/>
      <c r="L423" s="274" t="s">
        <v>386</v>
      </c>
      <c r="M423" s="277"/>
      <c r="N423" s="280"/>
      <c r="O423" s="289" t="str">
        <f t="shared" ref="O423:O431" si="106">IF(AND(ISBLANK(I423),ISBLANK(N423))," ",IF(I423*N423=0," ",I423*N423))</f>
        <v xml:space="preserve"> </v>
      </c>
      <c r="P423" s="2097"/>
      <c r="Q423" s="264"/>
      <c r="R423" s="268" t="s">
        <v>532</v>
      </c>
      <c r="S423" s="271"/>
      <c r="T423" s="274" t="s">
        <v>386</v>
      </c>
      <c r="U423" s="277"/>
      <c r="V423" s="280"/>
      <c r="W423" s="285" t="str">
        <f t="shared" ref="W423:W431" si="107">IF(AND(ISBLANK(Q423),ISBLANK(V423))," ",IF(Q423*V423=0," ",Q423*V423))</f>
        <v xml:space="preserve"> </v>
      </c>
      <c r="X423" s="253"/>
    </row>
    <row r="424" spans="1:24" ht="17.100000000000001" customHeight="1" x14ac:dyDescent="0.15">
      <c r="A424" s="2096"/>
      <c r="B424" s="265"/>
      <c r="C424" s="269" t="s">
        <v>532</v>
      </c>
      <c r="D424" s="272"/>
      <c r="E424" s="275" t="s">
        <v>386</v>
      </c>
      <c r="F424" s="278"/>
      <c r="G424" s="281"/>
      <c r="H424" s="286" t="str">
        <f t="shared" si="105"/>
        <v xml:space="preserve"> </v>
      </c>
      <c r="I424" s="265"/>
      <c r="J424" s="269" t="s">
        <v>532</v>
      </c>
      <c r="K424" s="272"/>
      <c r="L424" s="275" t="s">
        <v>386</v>
      </c>
      <c r="M424" s="278"/>
      <c r="N424" s="281"/>
      <c r="O424" s="290" t="str">
        <f t="shared" si="106"/>
        <v xml:space="preserve"> </v>
      </c>
      <c r="P424" s="2098"/>
      <c r="Q424" s="265"/>
      <c r="R424" s="269" t="s">
        <v>532</v>
      </c>
      <c r="S424" s="272"/>
      <c r="T424" s="275" t="s">
        <v>386</v>
      </c>
      <c r="U424" s="278"/>
      <c r="V424" s="281"/>
      <c r="W424" s="286" t="str">
        <f t="shared" si="107"/>
        <v xml:space="preserve"> </v>
      </c>
      <c r="X424" s="253"/>
    </row>
    <row r="425" spans="1:24" ht="17.100000000000001" customHeight="1" x14ac:dyDescent="0.15">
      <c r="A425" s="2096"/>
      <c r="B425" s="265"/>
      <c r="C425" s="269" t="s">
        <v>532</v>
      </c>
      <c r="D425" s="272"/>
      <c r="E425" s="275" t="s">
        <v>386</v>
      </c>
      <c r="F425" s="278"/>
      <c r="G425" s="281"/>
      <c r="H425" s="286" t="str">
        <f t="shared" si="105"/>
        <v xml:space="preserve"> </v>
      </c>
      <c r="I425" s="265"/>
      <c r="J425" s="269" t="s">
        <v>532</v>
      </c>
      <c r="K425" s="272"/>
      <c r="L425" s="275" t="s">
        <v>386</v>
      </c>
      <c r="M425" s="278"/>
      <c r="N425" s="281"/>
      <c r="O425" s="290" t="str">
        <f t="shared" si="106"/>
        <v xml:space="preserve"> </v>
      </c>
      <c r="P425" s="2098"/>
      <c r="Q425" s="265"/>
      <c r="R425" s="269" t="s">
        <v>532</v>
      </c>
      <c r="S425" s="272"/>
      <c r="T425" s="275" t="s">
        <v>386</v>
      </c>
      <c r="U425" s="278"/>
      <c r="V425" s="281"/>
      <c r="W425" s="286" t="str">
        <f t="shared" si="107"/>
        <v xml:space="preserve"> </v>
      </c>
      <c r="X425" s="253"/>
    </row>
    <row r="426" spans="1:24" ht="17.100000000000001" customHeight="1" x14ac:dyDescent="0.15">
      <c r="A426" s="2096"/>
      <c r="B426" s="265"/>
      <c r="C426" s="269" t="s">
        <v>532</v>
      </c>
      <c r="D426" s="272"/>
      <c r="E426" s="275" t="s">
        <v>386</v>
      </c>
      <c r="F426" s="278"/>
      <c r="G426" s="281"/>
      <c r="H426" s="286" t="str">
        <f t="shared" si="105"/>
        <v xml:space="preserve"> </v>
      </c>
      <c r="I426" s="265"/>
      <c r="J426" s="269" t="s">
        <v>532</v>
      </c>
      <c r="K426" s="272"/>
      <c r="L426" s="275" t="s">
        <v>386</v>
      </c>
      <c r="M426" s="278"/>
      <c r="N426" s="281"/>
      <c r="O426" s="290" t="str">
        <f t="shared" si="106"/>
        <v xml:space="preserve"> </v>
      </c>
      <c r="P426" s="2098"/>
      <c r="Q426" s="265"/>
      <c r="R426" s="269" t="s">
        <v>532</v>
      </c>
      <c r="S426" s="272"/>
      <c r="T426" s="275" t="s">
        <v>386</v>
      </c>
      <c r="U426" s="278"/>
      <c r="V426" s="281"/>
      <c r="W426" s="286" t="str">
        <f t="shared" si="107"/>
        <v xml:space="preserve"> </v>
      </c>
      <c r="X426" s="253"/>
    </row>
    <row r="427" spans="1:24" ht="17.100000000000001" customHeight="1" x14ac:dyDescent="0.15">
      <c r="A427" s="2096"/>
      <c r="B427" s="265"/>
      <c r="C427" s="269" t="s">
        <v>532</v>
      </c>
      <c r="D427" s="272"/>
      <c r="E427" s="275" t="s">
        <v>386</v>
      </c>
      <c r="F427" s="278"/>
      <c r="G427" s="281"/>
      <c r="H427" s="286" t="str">
        <f t="shared" si="105"/>
        <v xml:space="preserve"> </v>
      </c>
      <c r="I427" s="265"/>
      <c r="J427" s="269" t="s">
        <v>532</v>
      </c>
      <c r="K427" s="272"/>
      <c r="L427" s="275" t="s">
        <v>386</v>
      </c>
      <c r="M427" s="278"/>
      <c r="N427" s="281"/>
      <c r="O427" s="290" t="str">
        <f t="shared" si="106"/>
        <v xml:space="preserve"> </v>
      </c>
      <c r="P427" s="2098"/>
      <c r="Q427" s="265"/>
      <c r="R427" s="269" t="s">
        <v>532</v>
      </c>
      <c r="S427" s="272"/>
      <c r="T427" s="275" t="s">
        <v>386</v>
      </c>
      <c r="U427" s="278"/>
      <c r="V427" s="281"/>
      <c r="W427" s="286" t="str">
        <f t="shared" si="107"/>
        <v xml:space="preserve"> </v>
      </c>
      <c r="X427" s="253"/>
    </row>
    <row r="428" spans="1:24" ht="17.100000000000001" customHeight="1" x14ac:dyDescent="0.15">
      <c r="A428" s="2096"/>
      <c r="B428" s="265"/>
      <c r="C428" s="269" t="s">
        <v>532</v>
      </c>
      <c r="D428" s="272"/>
      <c r="E428" s="275" t="s">
        <v>386</v>
      </c>
      <c r="F428" s="278"/>
      <c r="G428" s="281"/>
      <c r="H428" s="286" t="str">
        <f t="shared" si="105"/>
        <v xml:space="preserve"> </v>
      </c>
      <c r="I428" s="265"/>
      <c r="J428" s="269" t="s">
        <v>532</v>
      </c>
      <c r="K428" s="272"/>
      <c r="L428" s="275" t="s">
        <v>386</v>
      </c>
      <c r="M428" s="278"/>
      <c r="N428" s="281"/>
      <c r="O428" s="290" t="str">
        <f t="shared" si="106"/>
        <v xml:space="preserve"> </v>
      </c>
      <c r="P428" s="2098"/>
      <c r="Q428" s="265"/>
      <c r="R428" s="269" t="s">
        <v>532</v>
      </c>
      <c r="S428" s="272"/>
      <c r="T428" s="275" t="s">
        <v>386</v>
      </c>
      <c r="U428" s="278"/>
      <c r="V428" s="281"/>
      <c r="W428" s="286" t="str">
        <f t="shared" si="107"/>
        <v xml:space="preserve"> </v>
      </c>
      <c r="X428" s="253"/>
    </row>
    <row r="429" spans="1:24" ht="17.100000000000001" customHeight="1" x14ac:dyDescent="0.15">
      <c r="A429" s="2096"/>
      <c r="B429" s="265"/>
      <c r="C429" s="269" t="s">
        <v>532</v>
      </c>
      <c r="D429" s="272"/>
      <c r="E429" s="275" t="s">
        <v>386</v>
      </c>
      <c r="F429" s="278"/>
      <c r="G429" s="281"/>
      <c r="H429" s="286" t="str">
        <f t="shared" si="105"/>
        <v xml:space="preserve"> </v>
      </c>
      <c r="I429" s="265"/>
      <c r="J429" s="269" t="s">
        <v>532</v>
      </c>
      <c r="K429" s="272"/>
      <c r="L429" s="275" t="s">
        <v>386</v>
      </c>
      <c r="M429" s="278"/>
      <c r="N429" s="281"/>
      <c r="O429" s="290" t="str">
        <f t="shared" si="106"/>
        <v xml:space="preserve"> </v>
      </c>
      <c r="P429" s="2098"/>
      <c r="Q429" s="265"/>
      <c r="R429" s="269" t="s">
        <v>532</v>
      </c>
      <c r="S429" s="272"/>
      <c r="T429" s="275" t="s">
        <v>386</v>
      </c>
      <c r="U429" s="278"/>
      <c r="V429" s="281"/>
      <c r="W429" s="286" t="str">
        <f t="shared" si="107"/>
        <v xml:space="preserve"> </v>
      </c>
      <c r="X429" s="253"/>
    </row>
    <row r="430" spans="1:24" ht="17.100000000000001" customHeight="1" x14ac:dyDescent="0.15">
      <c r="A430" s="2096"/>
      <c r="B430" s="265"/>
      <c r="C430" s="269" t="s">
        <v>532</v>
      </c>
      <c r="D430" s="272"/>
      <c r="E430" s="275" t="s">
        <v>386</v>
      </c>
      <c r="F430" s="278"/>
      <c r="G430" s="281"/>
      <c r="H430" s="286" t="str">
        <f t="shared" si="105"/>
        <v xml:space="preserve"> </v>
      </c>
      <c r="I430" s="265"/>
      <c r="J430" s="269" t="s">
        <v>532</v>
      </c>
      <c r="K430" s="272"/>
      <c r="L430" s="275" t="s">
        <v>386</v>
      </c>
      <c r="M430" s="278"/>
      <c r="N430" s="281"/>
      <c r="O430" s="290" t="str">
        <f t="shared" si="106"/>
        <v xml:space="preserve"> </v>
      </c>
      <c r="P430" s="2098"/>
      <c r="Q430" s="265"/>
      <c r="R430" s="269" t="s">
        <v>532</v>
      </c>
      <c r="S430" s="272"/>
      <c r="T430" s="275" t="s">
        <v>386</v>
      </c>
      <c r="U430" s="278"/>
      <c r="V430" s="281"/>
      <c r="W430" s="286" t="str">
        <f t="shared" si="107"/>
        <v xml:space="preserve"> </v>
      </c>
      <c r="X430" s="253"/>
    </row>
    <row r="431" spans="1:24" ht="17.100000000000001" customHeight="1" x14ac:dyDescent="0.15">
      <c r="A431" s="2096"/>
      <c r="B431" s="266"/>
      <c r="C431" s="270" t="s">
        <v>532</v>
      </c>
      <c r="D431" s="273"/>
      <c r="E431" s="276" t="s">
        <v>386</v>
      </c>
      <c r="F431" s="279"/>
      <c r="G431" s="282"/>
      <c r="H431" s="286" t="str">
        <f t="shared" si="105"/>
        <v xml:space="preserve"> </v>
      </c>
      <c r="I431" s="266"/>
      <c r="J431" s="270" t="s">
        <v>532</v>
      </c>
      <c r="K431" s="273"/>
      <c r="L431" s="276" t="s">
        <v>386</v>
      </c>
      <c r="M431" s="279"/>
      <c r="N431" s="282"/>
      <c r="O431" s="290" t="str">
        <f t="shared" si="106"/>
        <v xml:space="preserve"> </v>
      </c>
      <c r="P431" s="2098"/>
      <c r="Q431" s="266"/>
      <c r="R431" s="270" t="s">
        <v>532</v>
      </c>
      <c r="S431" s="273"/>
      <c r="T431" s="276" t="s">
        <v>386</v>
      </c>
      <c r="U431" s="279"/>
      <c r="V431" s="282"/>
      <c r="W431" s="286" t="str">
        <f t="shared" si="107"/>
        <v xml:space="preserve"> </v>
      </c>
      <c r="X431" s="253"/>
    </row>
    <row r="432" spans="1:24" ht="17.100000000000001" customHeight="1" x14ac:dyDescent="0.15">
      <c r="A432" s="2096"/>
      <c r="B432" s="2087" t="s">
        <v>573</v>
      </c>
      <c r="C432" s="2088"/>
      <c r="D432" s="2089"/>
      <c r="E432" s="2089"/>
      <c r="F432" s="2089"/>
      <c r="G432" s="283" t="str">
        <f>IF(SUM(G423:G431)=0," ",SUM(G423:G431))</f>
        <v xml:space="preserve"> </v>
      </c>
      <c r="H432" s="287" t="str">
        <f>IF(SUM(H423:H431)=0," ",SUM(H423:H431))</f>
        <v xml:space="preserve"> </v>
      </c>
      <c r="I432" s="2087" t="s">
        <v>573</v>
      </c>
      <c r="J432" s="2088"/>
      <c r="K432" s="2089"/>
      <c r="L432" s="2089"/>
      <c r="M432" s="2089"/>
      <c r="N432" s="283" t="str">
        <f>IF(SUM(N423:N431)=0," ",SUM(N423:N431))</f>
        <v xml:space="preserve"> </v>
      </c>
      <c r="O432" s="291" t="str">
        <f>IF(SUM(O423:O431)=0," ",SUM(O423:O431))</f>
        <v xml:space="preserve"> </v>
      </c>
      <c r="P432" s="2099"/>
      <c r="Q432" s="2087" t="s">
        <v>573</v>
      </c>
      <c r="R432" s="2088"/>
      <c r="S432" s="2089"/>
      <c r="T432" s="2089"/>
      <c r="U432" s="2089"/>
      <c r="V432" s="283" t="str">
        <f>IF(SUM(V423:V431)=0," ",SUM(V423:V431))</f>
        <v xml:space="preserve"> </v>
      </c>
      <c r="W432" s="287" t="str">
        <f>IF(SUM(W423:W431)=0," ",SUM(W423:W431))</f>
        <v xml:space="preserve"> </v>
      </c>
      <c r="X432" s="253"/>
    </row>
    <row r="433" spans="1:24" ht="12" customHeight="1" x14ac:dyDescent="0.15">
      <c r="A433" s="253"/>
      <c r="B433" s="253"/>
      <c r="C433" s="253"/>
      <c r="D433" s="253"/>
      <c r="E433" s="253"/>
      <c r="F433" s="253"/>
      <c r="G433" s="253"/>
      <c r="H433" s="2095" t="s">
        <v>29</v>
      </c>
      <c r="I433" s="2095"/>
      <c r="J433" s="2095"/>
      <c r="K433" s="2095"/>
      <c r="L433" s="2095"/>
      <c r="M433" s="2095"/>
      <c r="N433" s="2095"/>
      <c r="O433" s="2095"/>
      <c r="P433" s="2095"/>
      <c r="Q433" s="2095"/>
      <c r="R433" s="253"/>
      <c r="S433" s="253"/>
      <c r="T433" s="253"/>
      <c r="U433" s="253"/>
      <c r="V433" s="253"/>
      <c r="W433" s="253"/>
      <c r="X433" s="253"/>
    </row>
    <row r="434" spans="1:24" ht="12" customHeight="1" x14ac:dyDescent="0.15">
      <c r="A434" s="253"/>
      <c r="B434" s="253"/>
      <c r="C434" s="253"/>
      <c r="D434" s="253"/>
      <c r="E434" s="253"/>
      <c r="F434" s="253"/>
      <c r="G434" s="253"/>
      <c r="H434" s="2095"/>
      <c r="I434" s="2095"/>
      <c r="J434" s="2095"/>
      <c r="K434" s="2095"/>
      <c r="L434" s="2095"/>
      <c r="M434" s="2095"/>
      <c r="N434" s="2095"/>
      <c r="O434" s="2095"/>
      <c r="P434" s="2095"/>
      <c r="Q434" s="2095"/>
      <c r="R434" s="253"/>
      <c r="S434" s="253"/>
      <c r="T434" s="253"/>
      <c r="U434" s="253"/>
      <c r="V434" s="253"/>
      <c r="W434" s="253"/>
      <c r="X434" s="253"/>
    </row>
    <row r="435" spans="1:24" ht="17.100000000000001" customHeight="1" x14ac:dyDescent="0.15">
      <c r="A435" s="1704" t="s">
        <v>564</v>
      </c>
      <c r="B435" s="1704"/>
      <c r="C435" s="1704"/>
      <c r="D435" s="2092">
        <f>IF(ISBLANK(D3)," ",D3)</f>
        <v>0</v>
      </c>
      <c r="E435" s="2092"/>
      <c r="F435" s="2092"/>
      <c r="G435" s="2092"/>
      <c r="H435" s="2092"/>
      <c r="I435" s="253"/>
      <c r="J435" s="253"/>
      <c r="K435" s="253"/>
      <c r="L435" s="253"/>
      <c r="M435" s="253"/>
      <c r="N435" s="253"/>
      <c r="O435" s="253"/>
      <c r="P435" s="253"/>
      <c r="Q435" s="253"/>
      <c r="R435" s="253"/>
      <c r="S435" s="253"/>
      <c r="T435" s="253"/>
      <c r="U435" s="253"/>
      <c r="V435" s="253"/>
      <c r="W435" s="253"/>
      <c r="X435" s="253"/>
    </row>
    <row r="436" spans="1:24" ht="12" customHeight="1" x14ac:dyDescent="0.15">
      <c r="A436" s="261" t="s">
        <v>565</v>
      </c>
      <c r="B436" s="2079" t="s">
        <v>566</v>
      </c>
      <c r="C436" s="2080"/>
      <c r="D436" s="2080"/>
      <c r="E436" s="2080"/>
      <c r="F436" s="2080"/>
      <c r="G436" s="2080"/>
      <c r="H436" s="2081"/>
      <c r="I436" s="2082" t="s">
        <v>567</v>
      </c>
      <c r="J436" s="2082"/>
      <c r="K436" s="2082"/>
      <c r="L436" s="2082"/>
      <c r="M436" s="2082"/>
      <c r="N436" s="2082"/>
      <c r="O436" s="2082"/>
      <c r="P436" s="2082"/>
      <c r="Q436" s="2082" t="s">
        <v>568</v>
      </c>
      <c r="R436" s="2082"/>
      <c r="S436" s="2082"/>
      <c r="T436" s="2082"/>
      <c r="U436" s="2082"/>
      <c r="V436" s="2082"/>
      <c r="W436" s="2082"/>
      <c r="X436" s="253"/>
    </row>
    <row r="437" spans="1:24" ht="12" customHeight="1" x14ac:dyDescent="0.15">
      <c r="A437" s="262"/>
      <c r="B437" s="2083" t="s">
        <v>241</v>
      </c>
      <c r="C437" s="2084"/>
      <c r="D437" s="2084"/>
      <c r="E437" s="2084"/>
      <c r="F437" s="2084"/>
      <c r="G437" s="2084" t="s">
        <v>80</v>
      </c>
      <c r="H437" s="2085"/>
      <c r="I437" s="2083" t="s">
        <v>241</v>
      </c>
      <c r="J437" s="2084"/>
      <c r="K437" s="2084"/>
      <c r="L437" s="2084"/>
      <c r="M437" s="2084"/>
      <c r="N437" s="2084" t="s">
        <v>80</v>
      </c>
      <c r="O437" s="2086"/>
      <c r="P437" s="2093" t="s">
        <v>326</v>
      </c>
      <c r="Q437" s="2083" t="s">
        <v>241</v>
      </c>
      <c r="R437" s="2084"/>
      <c r="S437" s="2084"/>
      <c r="T437" s="2084"/>
      <c r="U437" s="2084"/>
      <c r="V437" s="2084" t="s">
        <v>80</v>
      </c>
      <c r="W437" s="2085"/>
      <c r="X437" s="253"/>
    </row>
    <row r="438" spans="1:24" ht="12" customHeight="1" x14ac:dyDescent="0.15">
      <c r="A438" s="263" t="s">
        <v>48</v>
      </c>
      <c r="B438" s="2090" t="s">
        <v>569</v>
      </c>
      <c r="C438" s="2091"/>
      <c r="D438" s="2091" t="s">
        <v>570</v>
      </c>
      <c r="E438" s="2091"/>
      <c r="F438" s="2091"/>
      <c r="G438" s="267" t="s">
        <v>571</v>
      </c>
      <c r="H438" s="284" t="s">
        <v>572</v>
      </c>
      <c r="I438" s="2090" t="s">
        <v>569</v>
      </c>
      <c r="J438" s="2091"/>
      <c r="K438" s="2091" t="s">
        <v>570</v>
      </c>
      <c r="L438" s="2091"/>
      <c r="M438" s="2091"/>
      <c r="N438" s="267" t="s">
        <v>571</v>
      </c>
      <c r="O438" s="288" t="s">
        <v>572</v>
      </c>
      <c r="P438" s="2094"/>
      <c r="Q438" s="2090" t="s">
        <v>569</v>
      </c>
      <c r="R438" s="2091"/>
      <c r="S438" s="2091" t="s">
        <v>570</v>
      </c>
      <c r="T438" s="2091"/>
      <c r="U438" s="2091"/>
      <c r="V438" s="267" t="s">
        <v>571</v>
      </c>
      <c r="W438" s="284" t="s">
        <v>572</v>
      </c>
      <c r="X438" s="253"/>
    </row>
    <row r="439" spans="1:24" ht="17.100000000000001" customHeight="1" x14ac:dyDescent="0.15">
      <c r="A439" s="2096"/>
      <c r="B439" s="264"/>
      <c r="C439" s="268" t="s">
        <v>532</v>
      </c>
      <c r="D439" s="271"/>
      <c r="E439" s="274" t="s">
        <v>386</v>
      </c>
      <c r="F439" s="277"/>
      <c r="G439" s="280"/>
      <c r="H439" s="285" t="str">
        <f t="shared" ref="H439:H447" si="108">IF(AND(ISBLANK(B439),ISBLANK(G439))," ",IF(B439*G439=0," ",B439*G439))</f>
        <v xml:space="preserve"> </v>
      </c>
      <c r="I439" s="264"/>
      <c r="J439" s="268" t="s">
        <v>532</v>
      </c>
      <c r="K439" s="271"/>
      <c r="L439" s="274" t="s">
        <v>386</v>
      </c>
      <c r="M439" s="277"/>
      <c r="N439" s="280"/>
      <c r="O439" s="289" t="str">
        <f t="shared" ref="O439:O447" si="109">IF(AND(ISBLANK(I439),ISBLANK(N439))," ",IF(I439*N439=0," ",I439*N439))</f>
        <v xml:space="preserve"> </v>
      </c>
      <c r="P439" s="2097"/>
      <c r="Q439" s="264"/>
      <c r="R439" s="268" t="s">
        <v>532</v>
      </c>
      <c r="S439" s="271"/>
      <c r="T439" s="274" t="s">
        <v>386</v>
      </c>
      <c r="U439" s="277"/>
      <c r="V439" s="280"/>
      <c r="W439" s="285" t="str">
        <f t="shared" ref="W439:W447" si="110">IF(AND(ISBLANK(Q439),ISBLANK(V439))," ",IF(Q439*V439=0," ",Q439*V439))</f>
        <v xml:space="preserve"> </v>
      </c>
      <c r="X439" s="253"/>
    </row>
    <row r="440" spans="1:24" ht="17.100000000000001" customHeight="1" x14ac:dyDescent="0.15">
      <c r="A440" s="2096"/>
      <c r="B440" s="265"/>
      <c r="C440" s="269" t="s">
        <v>532</v>
      </c>
      <c r="D440" s="272"/>
      <c r="E440" s="275" t="s">
        <v>386</v>
      </c>
      <c r="F440" s="278"/>
      <c r="G440" s="281"/>
      <c r="H440" s="286" t="str">
        <f t="shared" si="108"/>
        <v xml:space="preserve"> </v>
      </c>
      <c r="I440" s="265"/>
      <c r="J440" s="269" t="s">
        <v>532</v>
      </c>
      <c r="K440" s="272"/>
      <c r="L440" s="275" t="s">
        <v>386</v>
      </c>
      <c r="M440" s="278"/>
      <c r="N440" s="281"/>
      <c r="O440" s="290" t="str">
        <f t="shared" si="109"/>
        <v xml:space="preserve"> </v>
      </c>
      <c r="P440" s="2098"/>
      <c r="Q440" s="265"/>
      <c r="R440" s="269" t="s">
        <v>532</v>
      </c>
      <c r="S440" s="272"/>
      <c r="T440" s="275" t="s">
        <v>386</v>
      </c>
      <c r="U440" s="278"/>
      <c r="V440" s="281"/>
      <c r="W440" s="286" t="str">
        <f t="shared" si="110"/>
        <v xml:space="preserve"> </v>
      </c>
      <c r="X440" s="253"/>
    </row>
    <row r="441" spans="1:24" ht="17.100000000000001" customHeight="1" x14ac:dyDescent="0.15">
      <c r="A441" s="2096"/>
      <c r="B441" s="265"/>
      <c r="C441" s="269" t="s">
        <v>532</v>
      </c>
      <c r="D441" s="272"/>
      <c r="E441" s="275" t="s">
        <v>386</v>
      </c>
      <c r="F441" s="278"/>
      <c r="G441" s="281"/>
      <c r="H441" s="286" t="str">
        <f t="shared" si="108"/>
        <v xml:space="preserve"> </v>
      </c>
      <c r="I441" s="265"/>
      <c r="J441" s="269" t="s">
        <v>532</v>
      </c>
      <c r="K441" s="272"/>
      <c r="L441" s="275" t="s">
        <v>386</v>
      </c>
      <c r="M441" s="278"/>
      <c r="N441" s="281"/>
      <c r="O441" s="290" t="str">
        <f t="shared" si="109"/>
        <v xml:space="preserve"> </v>
      </c>
      <c r="P441" s="2098"/>
      <c r="Q441" s="265"/>
      <c r="R441" s="269" t="s">
        <v>532</v>
      </c>
      <c r="S441" s="272"/>
      <c r="T441" s="275" t="s">
        <v>386</v>
      </c>
      <c r="U441" s="278"/>
      <c r="V441" s="281"/>
      <c r="W441" s="286" t="str">
        <f t="shared" si="110"/>
        <v xml:space="preserve"> </v>
      </c>
      <c r="X441" s="253"/>
    </row>
    <row r="442" spans="1:24" ht="17.100000000000001" customHeight="1" x14ac:dyDescent="0.15">
      <c r="A442" s="2096"/>
      <c r="B442" s="265"/>
      <c r="C442" s="269" t="s">
        <v>532</v>
      </c>
      <c r="D442" s="272"/>
      <c r="E442" s="275" t="s">
        <v>386</v>
      </c>
      <c r="F442" s="278"/>
      <c r="G442" s="281"/>
      <c r="H442" s="286" t="str">
        <f t="shared" si="108"/>
        <v xml:space="preserve"> </v>
      </c>
      <c r="I442" s="265"/>
      <c r="J442" s="269" t="s">
        <v>532</v>
      </c>
      <c r="K442" s="272"/>
      <c r="L442" s="275" t="s">
        <v>386</v>
      </c>
      <c r="M442" s="278"/>
      <c r="N442" s="281"/>
      <c r="O442" s="290" t="str">
        <f t="shared" si="109"/>
        <v xml:space="preserve"> </v>
      </c>
      <c r="P442" s="2098"/>
      <c r="Q442" s="265"/>
      <c r="R442" s="269" t="s">
        <v>532</v>
      </c>
      <c r="S442" s="272"/>
      <c r="T442" s="275" t="s">
        <v>386</v>
      </c>
      <c r="U442" s="278"/>
      <c r="V442" s="281"/>
      <c r="W442" s="286" t="str">
        <f t="shared" si="110"/>
        <v xml:space="preserve"> </v>
      </c>
      <c r="X442" s="253"/>
    </row>
    <row r="443" spans="1:24" ht="17.100000000000001" customHeight="1" x14ac:dyDescent="0.15">
      <c r="A443" s="2096"/>
      <c r="B443" s="265"/>
      <c r="C443" s="269" t="s">
        <v>532</v>
      </c>
      <c r="D443" s="272"/>
      <c r="E443" s="275" t="s">
        <v>386</v>
      </c>
      <c r="F443" s="278"/>
      <c r="G443" s="281"/>
      <c r="H443" s="286" t="str">
        <f t="shared" si="108"/>
        <v xml:space="preserve"> </v>
      </c>
      <c r="I443" s="265"/>
      <c r="J443" s="269" t="s">
        <v>532</v>
      </c>
      <c r="K443" s="272"/>
      <c r="L443" s="275" t="s">
        <v>386</v>
      </c>
      <c r="M443" s="278"/>
      <c r="N443" s="281"/>
      <c r="O443" s="290" t="str">
        <f t="shared" si="109"/>
        <v xml:space="preserve"> </v>
      </c>
      <c r="P443" s="2098"/>
      <c r="Q443" s="265"/>
      <c r="R443" s="269" t="s">
        <v>532</v>
      </c>
      <c r="S443" s="272"/>
      <c r="T443" s="275" t="s">
        <v>386</v>
      </c>
      <c r="U443" s="278"/>
      <c r="V443" s="281"/>
      <c r="W443" s="286" t="str">
        <f t="shared" si="110"/>
        <v xml:space="preserve"> </v>
      </c>
      <c r="X443" s="253"/>
    </row>
    <row r="444" spans="1:24" ht="17.100000000000001" customHeight="1" x14ac:dyDescent="0.15">
      <c r="A444" s="2096"/>
      <c r="B444" s="265"/>
      <c r="C444" s="269" t="s">
        <v>532</v>
      </c>
      <c r="D444" s="272"/>
      <c r="E444" s="275" t="s">
        <v>386</v>
      </c>
      <c r="F444" s="278"/>
      <c r="G444" s="281"/>
      <c r="H444" s="286" t="str">
        <f t="shared" si="108"/>
        <v xml:space="preserve"> </v>
      </c>
      <c r="I444" s="265"/>
      <c r="J444" s="269" t="s">
        <v>532</v>
      </c>
      <c r="K444" s="272"/>
      <c r="L444" s="275" t="s">
        <v>386</v>
      </c>
      <c r="M444" s="278"/>
      <c r="N444" s="281"/>
      <c r="O444" s="290" t="str">
        <f t="shared" si="109"/>
        <v xml:space="preserve"> </v>
      </c>
      <c r="P444" s="2098"/>
      <c r="Q444" s="265"/>
      <c r="R444" s="269" t="s">
        <v>532</v>
      </c>
      <c r="S444" s="272"/>
      <c r="T444" s="275" t="s">
        <v>386</v>
      </c>
      <c r="U444" s="278"/>
      <c r="V444" s="281"/>
      <c r="W444" s="286" t="str">
        <f t="shared" si="110"/>
        <v xml:space="preserve"> </v>
      </c>
      <c r="X444" s="253"/>
    </row>
    <row r="445" spans="1:24" ht="17.100000000000001" customHeight="1" x14ac:dyDescent="0.15">
      <c r="A445" s="2096"/>
      <c r="B445" s="265"/>
      <c r="C445" s="269" t="s">
        <v>532</v>
      </c>
      <c r="D445" s="272"/>
      <c r="E445" s="275" t="s">
        <v>386</v>
      </c>
      <c r="F445" s="278"/>
      <c r="G445" s="281"/>
      <c r="H445" s="286" t="str">
        <f t="shared" si="108"/>
        <v xml:space="preserve"> </v>
      </c>
      <c r="I445" s="265"/>
      <c r="J445" s="269" t="s">
        <v>532</v>
      </c>
      <c r="K445" s="272"/>
      <c r="L445" s="275" t="s">
        <v>386</v>
      </c>
      <c r="M445" s="278"/>
      <c r="N445" s="281"/>
      <c r="O445" s="290" t="str">
        <f t="shared" si="109"/>
        <v xml:space="preserve"> </v>
      </c>
      <c r="P445" s="2098"/>
      <c r="Q445" s="265"/>
      <c r="R445" s="269" t="s">
        <v>532</v>
      </c>
      <c r="S445" s="272"/>
      <c r="T445" s="275" t="s">
        <v>386</v>
      </c>
      <c r="U445" s="278"/>
      <c r="V445" s="281"/>
      <c r="W445" s="286" t="str">
        <f t="shared" si="110"/>
        <v xml:space="preserve"> </v>
      </c>
      <c r="X445" s="253"/>
    </row>
    <row r="446" spans="1:24" ht="17.100000000000001" customHeight="1" x14ac:dyDescent="0.15">
      <c r="A446" s="2096"/>
      <c r="B446" s="265"/>
      <c r="C446" s="269" t="s">
        <v>532</v>
      </c>
      <c r="D446" s="272"/>
      <c r="E446" s="275" t="s">
        <v>386</v>
      </c>
      <c r="F446" s="278"/>
      <c r="G446" s="281"/>
      <c r="H446" s="286" t="str">
        <f t="shared" si="108"/>
        <v xml:space="preserve"> </v>
      </c>
      <c r="I446" s="265"/>
      <c r="J446" s="269" t="s">
        <v>532</v>
      </c>
      <c r="K446" s="272"/>
      <c r="L446" s="275" t="s">
        <v>386</v>
      </c>
      <c r="M446" s="278"/>
      <c r="N446" s="281"/>
      <c r="O446" s="290" t="str">
        <f t="shared" si="109"/>
        <v xml:space="preserve"> </v>
      </c>
      <c r="P446" s="2098"/>
      <c r="Q446" s="265"/>
      <c r="R446" s="269" t="s">
        <v>532</v>
      </c>
      <c r="S446" s="272"/>
      <c r="T446" s="275" t="s">
        <v>386</v>
      </c>
      <c r="U446" s="278"/>
      <c r="V446" s="281"/>
      <c r="W446" s="286" t="str">
        <f t="shared" si="110"/>
        <v xml:space="preserve"> </v>
      </c>
      <c r="X446" s="253"/>
    </row>
    <row r="447" spans="1:24" ht="17.100000000000001" customHeight="1" x14ac:dyDescent="0.15">
      <c r="A447" s="2096"/>
      <c r="B447" s="266"/>
      <c r="C447" s="270" t="s">
        <v>532</v>
      </c>
      <c r="D447" s="273"/>
      <c r="E447" s="276" t="s">
        <v>386</v>
      </c>
      <c r="F447" s="279"/>
      <c r="G447" s="282"/>
      <c r="H447" s="286" t="str">
        <f t="shared" si="108"/>
        <v xml:space="preserve"> </v>
      </c>
      <c r="I447" s="266"/>
      <c r="J447" s="270" t="s">
        <v>532</v>
      </c>
      <c r="K447" s="273"/>
      <c r="L447" s="276" t="s">
        <v>386</v>
      </c>
      <c r="M447" s="279"/>
      <c r="N447" s="282"/>
      <c r="O447" s="290" t="str">
        <f t="shared" si="109"/>
        <v xml:space="preserve"> </v>
      </c>
      <c r="P447" s="2098"/>
      <c r="Q447" s="266"/>
      <c r="R447" s="270" t="s">
        <v>532</v>
      </c>
      <c r="S447" s="273"/>
      <c r="T447" s="276" t="s">
        <v>386</v>
      </c>
      <c r="U447" s="279"/>
      <c r="V447" s="282"/>
      <c r="W447" s="286" t="str">
        <f t="shared" si="110"/>
        <v xml:space="preserve"> </v>
      </c>
      <c r="X447" s="253"/>
    </row>
    <row r="448" spans="1:24" ht="17.100000000000001" customHeight="1" x14ac:dyDescent="0.15">
      <c r="A448" s="2096"/>
      <c r="B448" s="2087" t="s">
        <v>573</v>
      </c>
      <c r="C448" s="2088"/>
      <c r="D448" s="2089"/>
      <c r="E448" s="2089"/>
      <c r="F448" s="2089"/>
      <c r="G448" s="283" t="str">
        <f>IF(SUM(G439:G447)=0," ",SUM(G439:G447))</f>
        <v xml:space="preserve"> </v>
      </c>
      <c r="H448" s="287" t="str">
        <f>IF(SUM(H439:H447)=0," ",SUM(H439:H447))</f>
        <v xml:space="preserve"> </v>
      </c>
      <c r="I448" s="2087" t="s">
        <v>573</v>
      </c>
      <c r="J448" s="2088"/>
      <c r="K448" s="2089"/>
      <c r="L448" s="2089"/>
      <c r="M448" s="2089"/>
      <c r="N448" s="283" t="str">
        <f>IF(SUM(N439:N447)=0," ",SUM(N439:N447))</f>
        <v xml:space="preserve"> </v>
      </c>
      <c r="O448" s="291" t="str">
        <f>IF(SUM(O439:O447)=0," ",SUM(O439:O447))</f>
        <v xml:space="preserve"> </v>
      </c>
      <c r="P448" s="2099"/>
      <c r="Q448" s="2087" t="s">
        <v>573</v>
      </c>
      <c r="R448" s="2088"/>
      <c r="S448" s="2089"/>
      <c r="T448" s="2089"/>
      <c r="U448" s="2089"/>
      <c r="V448" s="283" t="str">
        <f>IF(SUM(V439:V447)=0," ",SUM(V439:V447))</f>
        <v xml:space="preserve"> </v>
      </c>
      <c r="W448" s="287" t="str">
        <f>IF(SUM(W439:W447)=0," ",SUM(W439:W447))</f>
        <v xml:space="preserve"> </v>
      </c>
      <c r="X448" s="253"/>
    </row>
    <row r="449" spans="1:24" ht="17.100000000000001" customHeight="1" x14ac:dyDescent="0.15">
      <c r="A449" s="2096"/>
      <c r="B449" s="264"/>
      <c r="C449" s="268" t="s">
        <v>532</v>
      </c>
      <c r="D449" s="271"/>
      <c r="E449" s="274" t="s">
        <v>386</v>
      </c>
      <c r="F449" s="277"/>
      <c r="G449" s="280"/>
      <c r="H449" s="285" t="str">
        <f t="shared" ref="H449:H457" si="111">IF(AND(ISBLANK(B449),ISBLANK(G449))," ",IF(B449*G449=0," ",B449*G449))</f>
        <v xml:space="preserve"> </v>
      </c>
      <c r="I449" s="264"/>
      <c r="J449" s="268" t="s">
        <v>532</v>
      </c>
      <c r="K449" s="271"/>
      <c r="L449" s="274" t="s">
        <v>386</v>
      </c>
      <c r="M449" s="277"/>
      <c r="N449" s="280"/>
      <c r="O449" s="289" t="str">
        <f t="shared" ref="O449:O457" si="112">IF(AND(ISBLANK(I449),ISBLANK(N449))," ",IF(I449*N449=0," ",I449*N449))</f>
        <v xml:space="preserve"> </v>
      </c>
      <c r="P449" s="2097"/>
      <c r="Q449" s="264"/>
      <c r="R449" s="268" t="s">
        <v>532</v>
      </c>
      <c r="S449" s="271"/>
      <c r="T449" s="274" t="s">
        <v>386</v>
      </c>
      <c r="U449" s="277"/>
      <c r="V449" s="280"/>
      <c r="W449" s="285" t="str">
        <f t="shared" ref="W449:W457" si="113">IF(AND(ISBLANK(Q449),ISBLANK(V449))," ",IF(Q449*V449=0," ",Q449*V449))</f>
        <v xml:space="preserve"> </v>
      </c>
      <c r="X449" s="253"/>
    </row>
    <row r="450" spans="1:24" ht="17.100000000000001" customHeight="1" x14ac:dyDescent="0.15">
      <c r="A450" s="2096"/>
      <c r="B450" s="265"/>
      <c r="C450" s="269" t="s">
        <v>532</v>
      </c>
      <c r="D450" s="272"/>
      <c r="E450" s="275" t="s">
        <v>386</v>
      </c>
      <c r="F450" s="278"/>
      <c r="G450" s="281"/>
      <c r="H450" s="286" t="str">
        <f t="shared" si="111"/>
        <v xml:space="preserve"> </v>
      </c>
      <c r="I450" s="265"/>
      <c r="J450" s="269" t="s">
        <v>532</v>
      </c>
      <c r="K450" s="272"/>
      <c r="L450" s="275" t="s">
        <v>386</v>
      </c>
      <c r="M450" s="278"/>
      <c r="N450" s="281"/>
      <c r="O450" s="290" t="str">
        <f t="shared" si="112"/>
        <v xml:space="preserve"> </v>
      </c>
      <c r="P450" s="2098"/>
      <c r="Q450" s="265"/>
      <c r="R450" s="269" t="s">
        <v>532</v>
      </c>
      <c r="S450" s="272"/>
      <c r="T450" s="275" t="s">
        <v>386</v>
      </c>
      <c r="U450" s="278"/>
      <c r="V450" s="281"/>
      <c r="W450" s="286" t="str">
        <f t="shared" si="113"/>
        <v xml:space="preserve"> </v>
      </c>
      <c r="X450" s="253"/>
    </row>
    <row r="451" spans="1:24" ht="17.100000000000001" customHeight="1" x14ac:dyDescent="0.15">
      <c r="A451" s="2096"/>
      <c r="B451" s="265"/>
      <c r="C451" s="269" t="s">
        <v>532</v>
      </c>
      <c r="D451" s="272"/>
      <c r="E451" s="275" t="s">
        <v>386</v>
      </c>
      <c r="F451" s="278"/>
      <c r="G451" s="281"/>
      <c r="H451" s="286" t="str">
        <f t="shared" si="111"/>
        <v xml:space="preserve"> </v>
      </c>
      <c r="I451" s="265"/>
      <c r="J451" s="269" t="s">
        <v>532</v>
      </c>
      <c r="K451" s="272"/>
      <c r="L451" s="275" t="s">
        <v>386</v>
      </c>
      <c r="M451" s="278"/>
      <c r="N451" s="281"/>
      <c r="O451" s="290" t="str">
        <f t="shared" si="112"/>
        <v xml:space="preserve"> </v>
      </c>
      <c r="P451" s="2098"/>
      <c r="Q451" s="265"/>
      <c r="R451" s="269" t="s">
        <v>532</v>
      </c>
      <c r="S451" s="272"/>
      <c r="T451" s="275" t="s">
        <v>386</v>
      </c>
      <c r="U451" s="278"/>
      <c r="V451" s="281"/>
      <c r="W451" s="286" t="str">
        <f t="shared" si="113"/>
        <v xml:space="preserve"> </v>
      </c>
      <c r="X451" s="253"/>
    </row>
    <row r="452" spans="1:24" ht="17.100000000000001" customHeight="1" x14ac:dyDescent="0.15">
      <c r="A452" s="2096"/>
      <c r="B452" s="265"/>
      <c r="C452" s="269" t="s">
        <v>532</v>
      </c>
      <c r="D452" s="272"/>
      <c r="E452" s="275" t="s">
        <v>386</v>
      </c>
      <c r="F452" s="278"/>
      <c r="G452" s="281"/>
      <c r="H452" s="286" t="str">
        <f t="shared" si="111"/>
        <v xml:space="preserve"> </v>
      </c>
      <c r="I452" s="265"/>
      <c r="J452" s="269" t="s">
        <v>532</v>
      </c>
      <c r="K452" s="272"/>
      <c r="L452" s="275" t="s">
        <v>386</v>
      </c>
      <c r="M452" s="278"/>
      <c r="N452" s="281"/>
      <c r="O452" s="290" t="str">
        <f t="shared" si="112"/>
        <v xml:space="preserve"> </v>
      </c>
      <c r="P452" s="2098"/>
      <c r="Q452" s="265"/>
      <c r="R452" s="269" t="s">
        <v>532</v>
      </c>
      <c r="S452" s="272"/>
      <c r="T452" s="275" t="s">
        <v>386</v>
      </c>
      <c r="U452" s="278"/>
      <c r="V452" s="281"/>
      <c r="W452" s="286" t="str">
        <f t="shared" si="113"/>
        <v xml:space="preserve"> </v>
      </c>
      <c r="X452" s="253"/>
    </row>
    <row r="453" spans="1:24" ht="17.100000000000001" customHeight="1" x14ac:dyDescent="0.15">
      <c r="A453" s="2096"/>
      <c r="B453" s="265"/>
      <c r="C453" s="269" t="s">
        <v>532</v>
      </c>
      <c r="D453" s="272"/>
      <c r="E453" s="275" t="s">
        <v>386</v>
      </c>
      <c r="F453" s="278"/>
      <c r="G453" s="281"/>
      <c r="H453" s="286" t="str">
        <f t="shared" si="111"/>
        <v xml:space="preserve"> </v>
      </c>
      <c r="I453" s="265"/>
      <c r="J453" s="269" t="s">
        <v>532</v>
      </c>
      <c r="K453" s="272"/>
      <c r="L453" s="275" t="s">
        <v>386</v>
      </c>
      <c r="M453" s="278"/>
      <c r="N453" s="281"/>
      <c r="O453" s="290" t="str">
        <f t="shared" si="112"/>
        <v xml:space="preserve"> </v>
      </c>
      <c r="P453" s="2098"/>
      <c r="Q453" s="265"/>
      <c r="R453" s="269" t="s">
        <v>532</v>
      </c>
      <c r="S453" s="272"/>
      <c r="T453" s="275" t="s">
        <v>386</v>
      </c>
      <c r="U453" s="278"/>
      <c r="V453" s="281"/>
      <c r="W453" s="286" t="str">
        <f t="shared" si="113"/>
        <v xml:space="preserve"> </v>
      </c>
      <c r="X453" s="253"/>
    </row>
    <row r="454" spans="1:24" ht="17.100000000000001" customHeight="1" x14ac:dyDescent="0.15">
      <c r="A454" s="2096"/>
      <c r="B454" s="265"/>
      <c r="C454" s="269" t="s">
        <v>532</v>
      </c>
      <c r="D454" s="272"/>
      <c r="E454" s="275" t="s">
        <v>386</v>
      </c>
      <c r="F454" s="278"/>
      <c r="G454" s="281"/>
      <c r="H454" s="286" t="str">
        <f t="shared" si="111"/>
        <v xml:space="preserve"> </v>
      </c>
      <c r="I454" s="265"/>
      <c r="J454" s="269" t="s">
        <v>532</v>
      </c>
      <c r="K454" s="272"/>
      <c r="L454" s="275" t="s">
        <v>386</v>
      </c>
      <c r="M454" s="278"/>
      <c r="N454" s="281"/>
      <c r="O454" s="290" t="str">
        <f t="shared" si="112"/>
        <v xml:space="preserve"> </v>
      </c>
      <c r="P454" s="2098"/>
      <c r="Q454" s="265"/>
      <c r="R454" s="269" t="s">
        <v>532</v>
      </c>
      <c r="S454" s="272"/>
      <c r="T454" s="275" t="s">
        <v>386</v>
      </c>
      <c r="U454" s="278"/>
      <c r="V454" s="281"/>
      <c r="W454" s="286" t="str">
        <f t="shared" si="113"/>
        <v xml:space="preserve"> </v>
      </c>
      <c r="X454" s="253"/>
    </row>
    <row r="455" spans="1:24" ht="17.100000000000001" customHeight="1" x14ac:dyDescent="0.15">
      <c r="A455" s="2096"/>
      <c r="B455" s="265"/>
      <c r="C455" s="269" t="s">
        <v>532</v>
      </c>
      <c r="D455" s="272"/>
      <c r="E455" s="275" t="s">
        <v>386</v>
      </c>
      <c r="F455" s="278"/>
      <c r="G455" s="281"/>
      <c r="H455" s="286" t="str">
        <f t="shared" si="111"/>
        <v xml:space="preserve"> </v>
      </c>
      <c r="I455" s="265"/>
      <c r="J455" s="269" t="s">
        <v>532</v>
      </c>
      <c r="K455" s="272"/>
      <c r="L455" s="275" t="s">
        <v>386</v>
      </c>
      <c r="M455" s="278"/>
      <c r="N455" s="281"/>
      <c r="O455" s="290" t="str">
        <f t="shared" si="112"/>
        <v xml:space="preserve"> </v>
      </c>
      <c r="P455" s="2098"/>
      <c r="Q455" s="265"/>
      <c r="R455" s="269" t="s">
        <v>532</v>
      </c>
      <c r="S455" s="272"/>
      <c r="T455" s="275" t="s">
        <v>386</v>
      </c>
      <c r="U455" s="278"/>
      <c r="V455" s="281"/>
      <c r="W455" s="286" t="str">
        <f t="shared" si="113"/>
        <v xml:space="preserve"> </v>
      </c>
      <c r="X455" s="253"/>
    </row>
    <row r="456" spans="1:24" ht="17.100000000000001" customHeight="1" x14ac:dyDescent="0.15">
      <c r="A456" s="2096"/>
      <c r="B456" s="265"/>
      <c r="C456" s="269" t="s">
        <v>532</v>
      </c>
      <c r="D456" s="272"/>
      <c r="E456" s="275" t="s">
        <v>386</v>
      </c>
      <c r="F456" s="278"/>
      <c r="G456" s="281"/>
      <c r="H456" s="286" t="str">
        <f t="shared" si="111"/>
        <v xml:space="preserve"> </v>
      </c>
      <c r="I456" s="265"/>
      <c r="J456" s="269" t="s">
        <v>532</v>
      </c>
      <c r="K456" s="272"/>
      <c r="L456" s="275" t="s">
        <v>386</v>
      </c>
      <c r="M456" s="278"/>
      <c r="N456" s="281"/>
      <c r="O456" s="290" t="str">
        <f t="shared" si="112"/>
        <v xml:space="preserve"> </v>
      </c>
      <c r="P456" s="2098"/>
      <c r="Q456" s="265"/>
      <c r="R456" s="269" t="s">
        <v>532</v>
      </c>
      <c r="S456" s="272"/>
      <c r="T456" s="275" t="s">
        <v>386</v>
      </c>
      <c r="U456" s="278"/>
      <c r="V456" s="281"/>
      <c r="W456" s="286" t="str">
        <f t="shared" si="113"/>
        <v xml:space="preserve"> </v>
      </c>
      <c r="X456" s="253"/>
    </row>
    <row r="457" spans="1:24" ht="17.100000000000001" customHeight="1" x14ac:dyDescent="0.15">
      <c r="A457" s="2096"/>
      <c r="B457" s="266"/>
      <c r="C457" s="270" t="s">
        <v>532</v>
      </c>
      <c r="D457" s="273"/>
      <c r="E457" s="276" t="s">
        <v>386</v>
      </c>
      <c r="F457" s="279"/>
      <c r="G457" s="282"/>
      <c r="H457" s="286" t="str">
        <f t="shared" si="111"/>
        <v xml:space="preserve"> </v>
      </c>
      <c r="I457" s="266"/>
      <c r="J457" s="270" t="s">
        <v>532</v>
      </c>
      <c r="K457" s="273"/>
      <c r="L457" s="276" t="s">
        <v>386</v>
      </c>
      <c r="M457" s="279"/>
      <c r="N457" s="282"/>
      <c r="O457" s="290" t="str">
        <f t="shared" si="112"/>
        <v xml:space="preserve"> </v>
      </c>
      <c r="P457" s="2098"/>
      <c r="Q457" s="266"/>
      <c r="R457" s="270" t="s">
        <v>532</v>
      </c>
      <c r="S457" s="273"/>
      <c r="T457" s="276" t="s">
        <v>386</v>
      </c>
      <c r="U457" s="279"/>
      <c r="V457" s="282"/>
      <c r="W457" s="286" t="str">
        <f t="shared" si="113"/>
        <v xml:space="preserve"> </v>
      </c>
      <c r="X457" s="253"/>
    </row>
    <row r="458" spans="1:24" ht="17.100000000000001" customHeight="1" x14ac:dyDescent="0.15">
      <c r="A458" s="2096"/>
      <c r="B458" s="2087" t="s">
        <v>573</v>
      </c>
      <c r="C458" s="2088"/>
      <c r="D458" s="2089"/>
      <c r="E458" s="2089"/>
      <c r="F458" s="2089"/>
      <c r="G458" s="283" t="str">
        <f>IF(SUM(G449:G457)=0," ",SUM(G449:G457))</f>
        <v xml:space="preserve"> </v>
      </c>
      <c r="H458" s="287" t="str">
        <f>IF(SUM(H449:H457)=0," ",SUM(H449:H457))</f>
        <v xml:space="preserve"> </v>
      </c>
      <c r="I458" s="2087" t="s">
        <v>573</v>
      </c>
      <c r="J458" s="2088"/>
      <c r="K458" s="2089"/>
      <c r="L458" s="2089"/>
      <c r="M458" s="2089"/>
      <c r="N458" s="283" t="str">
        <f>IF(SUM(N449:N457)=0," ",SUM(N449:N457))</f>
        <v xml:space="preserve"> </v>
      </c>
      <c r="O458" s="291" t="str">
        <f>IF(SUM(O449:O457)=0," ",SUM(O449:O457))</f>
        <v xml:space="preserve"> </v>
      </c>
      <c r="P458" s="2099"/>
      <c r="Q458" s="2087" t="s">
        <v>573</v>
      </c>
      <c r="R458" s="2088"/>
      <c r="S458" s="2089"/>
      <c r="T458" s="2089"/>
      <c r="U458" s="2089"/>
      <c r="V458" s="283" t="str">
        <f>IF(SUM(V449:V457)=0," ",SUM(V449:V457))</f>
        <v xml:space="preserve"> </v>
      </c>
      <c r="W458" s="287" t="str">
        <f>IF(SUM(W449:W457)=0," ",SUM(W449:W457))</f>
        <v xml:space="preserve"> </v>
      </c>
      <c r="X458" s="253"/>
    </row>
    <row r="459" spans="1:24" ht="17.100000000000001" customHeight="1" x14ac:dyDescent="0.15">
      <c r="A459" s="2096"/>
      <c r="B459" s="264"/>
      <c r="C459" s="268" t="s">
        <v>532</v>
      </c>
      <c r="D459" s="271"/>
      <c r="E459" s="274" t="s">
        <v>386</v>
      </c>
      <c r="F459" s="277"/>
      <c r="G459" s="280"/>
      <c r="H459" s="285" t="str">
        <f t="shared" ref="H459:H467" si="114">IF(AND(ISBLANK(B459),ISBLANK(G459))," ",IF(B459*G459=0," ",B459*G459))</f>
        <v xml:space="preserve"> </v>
      </c>
      <c r="I459" s="264"/>
      <c r="J459" s="268" t="s">
        <v>532</v>
      </c>
      <c r="K459" s="271"/>
      <c r="L459" s="274" t="s">
        <v>386</v>
      </c>
      <c r="M459" s="277"/>
      <c r="N459" s="280"/>
      <c r="O459" s="289" t="str">
        <f t="shared" ref="O459:O467" si="115">IF(AND(ISBLANK(I459),ISBLANK(N459))," ",IF(I459*N459=0," ",I459*N459))</f>
        <v xml:space="preserve"> </v>
      </c>
      <c r="P459" s="2097"/>
      <c r="Q459" s="264"/>
      <c r="R459" s="268" t="s">
        <v>532</v>
      </c>
      <c r="S459" s="271"/>
      <c r="T459" s="274" t="s">
        <v>386</v>
      </c>
      <c r="U459" s="277"/>
      <c r="V459" s="280"/>
      <c r="W459" s="285" t="str">
        <f t="shared" ref="W459:W467" si="116">IF(AND(ISBLANK(Q459),ISBLANK(V459))," ",IF(Q459*V459=0," ",Q459*V459))</f>
        <v xml:space="preserve"> </v>
      </c>
      <c r="X459" s="253"/>
    </row>
    <row r="460" spans="1:24" ht="17.100000000000001" customHeight="1" x14ac:dyDescent="0.15">
      <c r="A460" s="2096"/>
      <c r="B460" s="265"/>
      <c r="C460" s="269" t="s">
        <v>532</v>
      </c>
      <c r="D460" s="272"/>
      <c r="E460" s="275" t="s">
        <v>386</v>
      </c>
      <c r="F460" s="278"/>
      <c r="G460" s="281"/>
      <c r="H460" s="286" t="str">
        <f t="shared" si="114"/>
        <v xml:space="preserve"> </v>
      </c>
      <c r="I460" s="265"/>
      <c r="J460" s="269" t="s">
        <v>532</v>
      </c>
      <c r="K460" s="272"/>
      <c r="L460" s="275" t="s">
        <v>386</v>
      </c>
      <c r="M460" s="278"/>
      <c r="N460" s="281"/>
      <c r="O460" s="290" t="str">
        <f t="shared" si="115"/>
        <v xml:space="preserve"> </v>
      </c>
      <c r="P460" s="2098"/>
      <c r="Q460" s="265"/>
      <c r="R460" s="269" t="s">
        <v>532</v>
      </c>
      <c r="S460" s="272"/>
      <c r="T460" s="275" t="s">
        <v>386</v>
      </c>
      <c r="U460" s="278"/>
      <c r="V460" s="281"/>
      <c r="W460" s="286" t="str">
        <f t="shared" si="116"/>
        <v xml:space="preserve"> </v>
      </c>
      <c r="X460" s="253"/>
    </row>
    <row r="461" spans="1:24" ht="17.100000000000001" customHeight="1" x14ac:dyDescent="0.15">
      <c r="A461" s="2096"/>
      <c r="B461" s="265"/>
      <c r="C461" s="269" t="s">
        <v>532</v>
      </c>
      <c r="D461" s="272"/>
      <c r="E461" s="275" t="s">
        <v>386</v>
      </c>
      <c r="F461" s="278"/>
      <c r="G461" s="281"/>
      <c r="H461" s="286" t="str">
        <f t="shared" si="114"/>
        <v xml:space="preserve"> </v>
      </c>
      <c r="I461" s="265"/>
      <c r="J461" s="269" t="s">
        <v>532</v>
      </c>
      <c r="K461" s="272"/>
      <c r="L461" s="275" t="s">
        <v>386</v>
      </c>
      <c r="M461" s="278"/>
      <c r="N461" s="281"/>
      <c r="O461" s="290" t="str">
        <f t="shared" si="115"/>
        <v xml:space="preserve"> </v>
      </c>
      <c r="P461" s="2098"/>
      <c r="Q461" s="265"/>
      <c r="R461" s="269" t="s">
        <v>532</v>
      </c>
      <c r="S461" s="272"/>
      <c r="T461" s="275" t="s">
        <v>386</v>
      </c>
      <c r="U461" s="278"/>
      <c r="V461" s="281"/>
      <c r="W461" s="286" t="str">
        <f t="shared" si="116"/>
        <v xml:space="preserve"> </v>
      </c>
      <c r="X461" s="253"/>
    </row>
    <row r="462" spans="1:24" ht="17.100000000000001" customHeight="1" x14ac:dyDescent="0.15">
      <c r="A462" s="2096"/>
      <c r="B462" s="265"/>
      <c r="C462" s="269" t="s">
        <v>532</v>
      </c>
      <c r="D462" s="272"/>
      <c r="E462" s="275" t="s">
        <v>386</v>
      </c>
      <c r="F462" s="278"/>
      <c r="G462" s="281"/>
      <c r="H462" s="286" t="str">
        <f t="shared" si="114"/>
        <v xml:space="preserve"> </v>
      </c>
      <c r="I462" s="265"/>
      <c r="J462" s="269" t="s">
        <v>532</v>
      </c>
      <c r="K462" s="272"/>
      <c r="L462" s="275" t="s">
        <v>386</v>
      </c>
      <c r="M462" s="278"/>
      <c r="N462" s="281"/>
      <c r="O462" s="290" t="str">
        <f t="shared" si="115"/>
        <v xml:space="preserve"> </v>
      </c>
      <c r="P462" s="2098"/>
      <c r="Q462" s="265"/>
      <c r="R462" s="269" t="s">
        <v>532</v>
      </c>
      <c r="S462" s="272"/>
      <c r="T462" s="275" t="s">
        <v>386</v>
      </c>
      <c r="U462" s="278"/>
      <c r="V462" s="281"/>
      <c r="W462" s="286" t="str">
        <f t="shared" si="116"/>
        <v xml:space="preserve"> </v>
      </c>
      <c r="X462" s="253"/>
    </row>
    <row r="463" spans="1:24" ht="17.100000000000001" customHeight="1" x14ac:dyDescent="0.15">
      <c r="A463" s="2096"/>
      <c r="B463" s="265"/>
      <c r="C463" s="269" t="s">
        <v>532</v>
      </c>
      <c r="D463" s="272"/>
      <c r="E463" s="275" t="s">
        <v>386</v>
      </c>
      <c r="F463" s="278"/>
      <c r="G463" s="281"/>
      <c r="H463" s="286" t="str">
        <f t="shared" si="114"/>
        <v xml:space="preserve"> </v>
      </c>
      <c r="I463" s="265"/>
      <c r="J463" s="269" t="s">
        <v>532</v>
      </c>
      <c r="K463" s="272"/>
      <c r="L463" s="275" t="s">
        <v>386</v>
      </c>
      <c r="M463" s="278"/>
      <c r="N463" s="281"/>
      <c r="O463" s="290" t="str">
        <f t="shared" si="115"/>
        <v xml:space="preserve"> </v>
      </c>
      <c r="P463" s="2098"/>
      <c r="Q463" s="265"/>
      <c r="R463" s="269" t="s">
        <v>532</v>
      </c>
      <c r="S463" s="272"/>
      <c r="T463" s="275" t="s">
        <v>386</v>
      </c>
      <c r="U463" s="278"/>
      <c r="V463" s="281"/>
      <c r="W463" s="286" t="str">
        <f t="shared" si="116"/>
        <v xml:space="preserve"> </v>
      </c>
      <c r="X463" s="253"/>
    </row>
    <row r="464" spans="1:24" ht="17.100000000000001" customHeight="1" x14ac:dyDescent="0.15">
      <c r="A464" s="2096"/>
      <c r="B464" s="265"/>
      <c r="C464" s="269" t="s">
        <v>532</v>
      </c>
      <c r="D464" s="272"/>
      <c r="E464" s="275" t="s">
        <v>386</v>
      </c>
      <c r="F464" s="278"/>
      <c r="G464" s="281"/>
      <c r="H464" s="286" t="str">
        <f t="shared" si="114"/>
        <v xml:space="preserve"> </v>
      </c>
      <c r="I464" s="265"/>
      <c r="J464" s="269" t="s">
        <v>532</v>
      </c>
      <c r="K464" s="272"/>
      <c r="L464" s="275" t="s">
        <v>386</v>
      </c>
      <c r="M464" s="278"/>
      <c r="N464" s="281"/>
      <c r="O464" s="290" t="str">
        <f t="shared" si="115"/>
        <v xml:space="preserve"> </v>
      </c>
      <c r="P464" s="2098"/>
      <c r="Q464" s="265"/>
      <c r="R464" s="269" t="s">
        <v>532</v>
      </c>
      <c r="S464" s="272"/>
      <c r="T464" s="275" t="s">
        <v>386</v>
      </c>
      <c r="U464" s="278"/>
      <c r="V464" s="281"/>
      <c r="W464" s="286" t="str">
        <f t="shared" si="116"/>
        <v xml:space="preserve"> </v>
      </c>
      <c r="X464" s="253"/>
    </row>
    <row r="465" spans="1:24" ht="17.100000000000001" customHeight="1" x14ac:dyDescent="0.15">
      <c r="A465" s="2096"/>
      <c r="B465" s="265"/>
      <c r="C465" s="269" t="s">
        <v>532</v>
      </c>
      <c r="D465" s="272"/>
      <c r="E465" s="275" t="s">
        <v>386</v>
      </c>
      <c r="F465" s="278"/>
      <c r="G465" s="281"/>
      <c r="H465" s="286" t="str">
        <f t="shared" si="114"/>
        <v xml:space="preserve"> </v>
      </c>
      <c r="I465" s="265"/>
      <c r="J465" s="269" t="s">
        <v>532</v>
      </c>
      <c r="K465" s="272"/>
      <c r="L465" s="275" t="s">
        <v>386</v>
      </c>
      <c r="M465" s="278"/>
      <c r="N465" s="281"/>
      <c r="O465" s="290" t="str">
        <f t="shared" si="115"/>
        <v xml:space="preserve"> </v>
      </c>
      <c r="P465" s="2098"/>
      <c r="Q465" s="265"/>
      <c r="R465" s="269" t="s">
        <v>532</v>
      </c>
      <c r="S465" s="272"/>
      <c r="T465" s="275" t="s">
        <v>386</v>
      </c>
      <c r="U465" s="278"/>
      <c r="V465" s="281"/>
      <c r="W465" s="286" t="str">
        <f t="shared" si="116"/>
        <v xml:space="preserve"> </v>
      </c>
      <c r="X465" s="253"/>
    </row>
    <row r="466" spans="1:24" ht="17.100000000000001" customHeight="1" x14ac:dyDescent="0.15">
      <c r="A466" s="2096"/>
      <c r="B466" s="265"/>
      <c r="C466" s="269" t="s">
        <v>532</v>
      </c>
      <c r="D466" s="272"/>
      <c r="E466" s="275" t="s">
        <v>386</v>
      </c>
      <c r="F466" s="278"/>
      <c r="G466" s="281"/>
      <c r="H466" s="286" t="str">
        <f t="shared" si="114"/>
        <v xml:space="preserve"> </v>
      </c>
      <c r="I466" s="265"/>
      <c r="J466" s="269" t="s">
        <v>532</v>
      </c>
      <c r="K466" s="272"/>
      <c r="L466" s="275" t="s">
        <v>386</v>
      </c>
      <c r="M466" s="278"/>
      <c r="N466" s="281"/>
      <c r="O466" s="290" t="str">
        <f t="shared" si="115"/>
        <v xml:space="preserve"> </v>
      </c>
      <c r="P466" s="2098"/>
      <c r="Q466" s="265"/>
      <c r="R466" s="269" t="s">
        <v>532</v>
      </c>
      <c r="S466" s="272"/>
      <c r="T466" s="275" t="s">
        <v>386</v>
      </c>
      <c r="U466" s="278"/>
      <c r="V466" s="281"/>
      <c r="W466" s="286" t="str">
        <f t="shared" si="116"/>
        <v xml:space="preserve"> </v>
      </c>
      <c r="X466" s="253"/>
    </row>
    <row r="467" spans="1:24" ht="17.100000000000001" customHeight="1" x14ac:dyDescent="0.15">
      <c r="A467" s="2096"/>
      <c r="B467" s="266"/>
      <c r="C467" s="270" t="s">
        <v>532</v>
      </c>
      <c r="D467" s="273"/>
      <c r="E467" s="276" t="s">
        <v>386</v>
      </c>
      <c r="F467" s="279"/>
      <c r="G467" s="282"/>
      <c r="H467" s="286" t="str">
        <f t="shared" si="114"/>
        <v xml:space="preserve"> </v>
      </c>
      <c r="I467" s="266"/>
      <c r="J467" s="270" t="s">
        <v>532</v>
      </c>
      <c r="K467" s="273"/>
      <c r="L467" s="276" t="s">
        <v>386</v>
      </c>
      <c r="M467" s="279"/>
      <c r="N467" s="282"/>
      <c r="O467" s="290" t="str">
        <f t="shared" si="115"/>
        <v xml:space="preserve"> </v>
      </c>
      <c r="P467" s="2098"/>
      <c r="Q467" s="266"/>
      <c r="R467" s="270" t="s">
        <v>532</v>
      </c>
      <c r="S467" s="273"/>
      <c r="T467" s="276" t="s">
        <v>386</v>
      </c>
      <c r="U467" s="279"/>
      <c r="V467" s="282"/>
      <c r="W467" s="286" t="str">
        <f t="shared" si="116"/>
        <v xml:space="preserve"> </v>
      </c>
      <c r="X467" s="253"/>
    </row>
    <row r="468" spans="1:24" ht="17.100000000000001" customHeight="1" x14ac:dyDescent="0.15">
      <c r="A468" s="2096"/>
      <c r="B468" s="2087" t="s">
        <v>573</v>
      </c>
      <c r="C468" s="2088"/>
      <c r="D468" s="2089"/>
      <c r="E468" s="2089"/>
      <c r="F468" s="2089"/>
      <c r="G468" s="283" t="str">
        <f>IF(SUM(G459:G467)=0," ",SUM(G459:G467))</f>
        <v xml:space="preserve"> </v>
      </c>
      <c r="H468" s="287" t="str">
        <f>IF(SUM(H459:H467)=0," ",SUM(H459:H467))</f>
        <v xml:space="preserve"> </v>
      </c>
      <c r="I468" s="2087" t="s">
        <v>573</v>
      </c>
      <c r="J468" s="2088"/>
      <c r="K468" s="2089"/>
      <c r="L468" s="2089"/>
      <c r="M468" s="2089"/>
      <c r="N468" s="283" t="str">
        <f>IF(SUM(N459:N467)=0," ",SUM(N459:N467))</f>
        <v xml:space="preserve"> </v>
      </c>
      <c r="O468" s="291" t="str">
        <f>IF(SUM(O459:O467)=0," ",SUM(O459:O467))</f>
        <v xml:space="preserve"> </v>
      </c>
      <c r="P468" s="2099"/>
      <c r="Q468" s="2087" t="s">
        <v>573</v>
      </c>
      <c r="R468" s="2088"/>
      <c r="S468" s="2089"/>
      <c r="T468" s="2089"/>
      <c r="U468" s="2089"/>
      <c r="V468" s="283" t="str">
        <f>IF(SUM(V459:V467)=0," ",SUM(V459:V467))</f>
        <v xml:space="preserve"> </v>
      </c>
      <c r="W468" s="287" t="str">
        <f>IF(SUM(W459:W467)=0," ",SUM(W459:W467))</f>
        <v xml:space="preserve"> </v>
      </c>
      <c r="X468" s="253"/>
    </row>
    <row r="469" spans="1:24" ht="12" customHeight="1" x14ac:dyDescent="0.15">
      <c r="A469" s="253"/>
      <c r="B469" s="253"/>
      <c r="C469" s="253"/>
      <c r="D469" s="253"/>
      <c r="E469" s="253"/>
      <c r="F469" s="253"/>
      <c r="G469" s="253"/>
      <c r="H469" s="2095" t="s">
        <v>29</v>
      </c>
      <c r="I469" s="2095"/>
      <c r="J469" s="2095"/>
      <c r="K469" s="2095"/>
      <c r="L469" s="2095"/>
      <c r="M469" s="2095"/>
      <c r="N469" s="2095"/>
      <c r="O469" s="2095"/>
      <c r="P469" s="2095"/>
      <c r="Q469" s="2095"/>
      <c r="R469" s="253"/>
      <c r="S469" s="253"/>
      <c r="T469" s="253"/>
      <c r="U469" s="253"/>
      <c r="V469" s="253"/>
      <c r="W469" s="253"/>
      <c r="X469" s="253"/>
    </row>
    <row r="470" spans="1:24" ht="12" customHeight="1" x14ac:dyDescent="0.15">
      <c r="A470" s="253"/>
      <c r="B470" s="253"/>
      <c r="C470" s="253"/>
      <c r="D470" s="253"/>
      <c r="E470" s="253"/>
      <c r="F470" s="253"/>
      <c r="G470" s="253"/>
      <c r="H470" s="2095"/>
      <c r="I470" s="2095"/>
      <c r="J470" s="2095"/>
      <c r="K470" s="2095"/>
      <c r="L470" s="2095"/>
      <c r="M470" s="2095"/>
      <c r="N470" s="2095"/>
      <c r="O470" s="2095"/>
      <c r="P470" s="2095"/>
      <c r="Q470" s="2095"/>
      <c r="R470" s="253"/>
      <c r="S470" s="253"/>
      <c r="T470" s="253"/>
      <c r="U470" s="253"/>
      <c r="V470" s="253"/>
      <c r="W470" s="253"/>
      <c r="X470" s="253"/>
    </row>
    <row r="471" spans="1:24" ht="17.100000000000001" customHeight="1" x14ac:dyDescent="0.15">
      <c r="A471" s="1704" t="s">
        <v>564</v>
      </c>
      <c r="B471" s="1704"/>
      <c r="C471" s="1704"/>
      <c r="D471" s="2092">
        <f>IF(ISBLANK(D3)," ",D3)</f>
        <v>0</v>
      </c>
      <c r="E471" s="2092"/>
      <c r="F471" s="2092"/>
      <c r="G471" s="2092"/>
      <c r="H471" s="2092"/>
      <c r="I471" s="253"/>
      <c r="J471" s="253"/>
      <c r="K471" s="253"/>
      <c r="L471" s="253"/>
      <c r="M471" s="253"/>
      <c r="N471" s="253"/>
      <c r="O471" s="253"/>
      <c r="P471" s="253"/>
      <c r="Q471" s="253"/>
      <c r="R471" s="253"/>
      <c r="S471" s="253"/>
      <c r="T471" s="253"/>
      <c r="U471" s="253"/>
      <c r="V471" s="253"/>
      <c r="W471" s="253"/>
      <c r="X471" s="253"/>
    </row>
    <row r="472" spans="1:24" ht="12" customHeight="1" x14ac:dyDescent="0.15">
      <c r="A472" s="261" t="s">
        <v>565</v>
      </c>
      <c r="B472" s="2079" t="s">
        <v>566</v>
      </c>
      <c r="C472" s="2080"/>
      <c r="D472" s="2080"/>
      <c r="E472" s="2080"/>
      <c r="F472" s="2080"/>
      <c r="G472" s="2080"/>
      <c r="H472" s="2081"/>
      <c r="I472" s="2082" t="s">
        <v>567</v>
      </c>
      <c r="J472" s="2082"/>
      <c r="K472" s="2082"/>
      <c r="L472" s="2082"/>
      <c r="M472" s="2082"/>
      <c r="N472" s="2082"/>
      <c r="O472" s="2082"/>
      <c r="P472" s="2082"/>
      <c r="Q472" s="2082" t="s">
        <v>568</v>
      </c>
      <c r="R472" s="2082"/>
      <c r="S472" s="2082"/>
      <c r="T472" s="2082"/>
      <c r="U472" s="2082"/>
      <c r="V472" s="2082"/>
      <c r="W472" s="2082"/>
      <c r="X472" s="253"/>
    </row>
    <row r="473" spans="1:24" ht="12" customHeight="1" x14ac:dyDescent="0.15">
      <c r="A473" s="262"/>
      <c r="B473" s="2083" t="s">
        <v>241</v>
      </c>
      <c r="C473" s="2084"/>
      <c r="D473" s="2084"/>
      <c r="E473" s="2084"/>
      <c r="F473" s="2084"/>
      <c r="G473" s="2084" t="s">
        <v>80</v>
      </c>
      <c r="H473" s="2085"/>
      <c r="I473" s="2083" t="s">
        <v>241</v>
      </c>
      <c r="J473" s="2084"/>
      <c r="K473" s="2084"/>
      <c r="L473" s="2084"/>
      <c r="M473" s="2084"/>
      <c r="N473" s="2084" t="s">
        <v>80</v>
      </c>
      <c r="O473" s="2086"/>
      <c r="P473" s="2093" t="s">
        <v>326</v>
      </c>
      <c r="Q473" s="2083" t="s">
        <v>241</v>
      </c>
      <c r="R473" s="2084"/>
      <c r="S473" s="2084"/>
      <c r="T473" s="2084"/>
      <c r="U473" s="2084"/>
      <c r="V473" s="2084" t="s">
        <v>80</v>
      </c>
      <c r="W473" s="2085"/>
      <c r="X473" s="253"/>
    </row>
    <row r="474" spans="1:24" ht="12" customHeight="1" x14ac:dyDescent="0.15">
      <c r="A474" s="263" t="s">
        <v>48</v>
      </c>
      <c r="B474" s="2090" t="s">
        <v>569</v>
      </c>
      <c r="C474" s="2091"/>
      <c r="D474" s="2091" t="s">
        <v>570</v>
      </c>
      <c r="E474" s="2091"/>
      <c r="F474" s="2091"/>
      <c r="G474" s="267" t="s">
        <v>571</v>
      </c>
      <c r="H474" s="284" t="s">
        <v>572</v>
      </c>
      <c r="I474" s="2090" t="s">
        <v>569</v>
      </c>
      <c r="J474" s="2091"/>
      <c r="K474" s="2091" t="s">
        <v>570</v>
      </c>
      <c r="L474" s="2091"/>
      <c r="M474" s="2091"/>
      <c r="N474" s="267" t="s">
        <v>571</v>
      </c>
      <c r="O474" s="288" t="s">
        <v>572</v>
      </c>
      <c r="P474" s="2094"/>
      <c r="Q474" s="2090" t="s">
        <v>569</v>
      </c>
      <c r="R474" s="2091"/>
      <c r="S474" s="2091" t="s">
        <v>570</v>
      </c>
      <c r="T474" s="2091"/>
      <c r="U474" s="2091"/>
      <c r="V474" s="267" t="s">
        <v>571</v>
      </c>
      <c r="W474" s="284" t="s">
        <v>572</v>
      </c>
      <c r="X474" s="253"/>
    </row>
    <row r="475" spans="1:24" ht="17.100000000000001" customHeight="1" x14ac:dyDescent="0.15">
      <c r="A475" s="2096"/>
      <c r="B475" s="264"/>
      <c r="C475" s="268" t="s">
        <v>532</v>
      </c>
      <c r="D475" s="271"/>
      <c r="E475" s="274" t="s">
        <v>386</v>
      </c>
      <c r="F475" s="277"/>
      <c r="G475" s="280"/>
      <c r="H475" s="285" t="str">
        <f t="shared" ref="H475:H483" si="117">IF(AND(ISBLANK(B475),ISBLANK(G475))," ",IF(B475*G475=0," ",B475*G475))</f>
        <v xml:space="preserve"> </v>
      </c>
      <c r="I475" s="264"/>
      <c r="J475" s="268" t="s">
        <v>532</v>
      </c>
      <c r="K475" s="271"/>
      <c r="L475" s="274" t="s">
        <v>386</v>
      </c>
      <c r="M475" s="277"/>
      <c r="N475" s="280"/>
      <c r="O475" s="289" t="str">
        <f t="shared" ref="O475:O483" si="118">IF(AND(ISBLANK(I475),ISBLANK(N475))," ",IF(I475*N475=0," ",I475*N475))</f>
        <v xml:space="preserve"> </v>
      </c>
      <c r="P475" s="2097"/>
      <c r="Q475" s="264"/>
      <c r="R475" s="268" t="s">
        <v>532</v>
      </c>
      <c r="S475" s="271"/>
      <c r="T475" s="274" t="s">
        <v>386</v>
      </c>
      <c r="U475" s="277"/>
      <c r="V475" s="280"/>
      <c r="W475" s="285" t="str">
        <f t="shared" ref="W475:W483" si="119">IF(AND(ISBLANK(Q475),ISBLANK(V475))," ",IF(Q475*V475=0," ",Q475*V475))</f>
        <v xml:space="preserve"> </v>
      </c>
      <c r="X475" s="253"/>
    </row>
    <row r="476" spans="1:24" ht="17.100000000000001" customHeight="1" x14ac:dyDescent="0.15">
      <c r="A476" s="2096"/>
      <c r="B476" s="265"/>
      <c r="C476" s="269" t="s">
        <v>532</v>
      </c>
      <c r="D476" s="272"/>
      <c r="E476" s="275" t="s">
        <v>386</v>
      </c>
      <c r="F476" s="278"/>
      <c r="G476" s="281"/>
      <c r="H476" s="286" t="str">
        <f t="shared" si="117"/>
        <v xml:space="preserve"> </v>
      </c>
      <c r="I476" s="265"/>
      <c r="J476" s="269" t="s">
        <v>532</v>
      </c>
      <c r="K476" s="272"/>
      <c r="L476" s="275" t="s">
        <v>386</v>
      </c>
      <c r="M476" s="278"/>
      <c r="N476" s="281"/>
      <c r="O476" s="290" t="str">
        <f t="shared" si="118"/>
        <v xml:space="preserve"> </v>
      </c>
      <c r="P476" s="2098"/>
      <c r="Q476" s="265"/>
      <c r="R476" s="269" t="s">
        <v>532</v>
      </c>
      <c r="S476" s="272"/>
      <c r="T476" s="275" t="s">
        <v>386</v>
      </c>
      <c r="U476" s="278"/>
      <c r="V476" s="281"/>
      <c r="W476" s="286" t="str">
        <f t="shared" si="119"/>
        <v xml:space="preserve"> </v>
      </c>
      <c r="X476" s="253"/>
    </row>
    <row r="477" spans="1:24" ht="17.100000000000001" customHeight="1" x14ac:dyDescent="0.15">
      <c r="A477" s="2096"/>
      <c r="B477" s="265"/>
      <c r="C477" s="269" t="s">
        <v>532</v>
      </c>
      <c r="D477" s="272"/>
      <c r="E477" s="275" t="s">
        <v>386</v>
      </c>
      <c r="F477" s="278"/>
      <c r="G477" s="281"/>
      <c r="H477" s="286" t="str">
        <f t="shared" si="117"/>
        <v xml:space="preserve"> </v>
      </c>
      <c r="I477" s="265"/>
      <c r="J477" s="269" t="s">
        <v>532</v>
      </c>
      <c r="K477" s="272"/>
      <c r="L477" s="275" t="s">
        <v>386</v>
      </c>
      <c r="M477" s="278"/>
      <c r="N477" s="281"/>
      <c r="O477" s="290" t="str">
        <f t="shared" si="118"/>
        <v xml:space="preserve"> </v>
      </c>
      <c r="P477" s="2098"/>
      <c r="Q477" s="265"/>
      <c r="R477" s="269" t="s">
        <v>532</v>
      </c>
      <c r="S477" s="272"/>
      <c r="T477" s="275" t="s">
        <v>386</v>
      </c>
      <c r="U477" s="278"/>
      <c r="V477" s="281"/>
      <c r="W477" s="286" t="str">
        <f t="shared" si="119"/>
        <v xml:space="preserve"> </v>
      </c>
      <c r="X477" s="253"/>
    </row>
    <row r="478" spans="1:24" ht="17.100000000000001" customHeight="1" x14ac:dyDescent="0.15">
      <c r="A478" s="2096"/>
      <c r="B478" s="265"/>
      <c r="C478" s="269" t="s">
        <v>532</v>
      </c>
      <c r="D478" s="272"/>
      <c r="E478" s="275" t="s">
        <v>386</v>
      </c>
      <c r="F478" s="278"/>
      <c r="G478" s="281"/>
      <c r="H478" s="286" t="str">
        <f t="shared" si="117"/>
        <v xml:space="preserve"> </v>
      </c>
      <c r="I478" s="265"/>
      <c r="J478" s="269" t="s">
        <v>532</v>
      </c>
      <c r="K478" s="272"/>
      <c r="L478" s="275" t="s">
        <v>386</v>
      </c>
      <c r="M478" s="278"/>
      <c r="N478" s="281"/>
      <c r="O478" s="290" t="str">
        <f t="shared" si="118"/>
        <v xml:space="preserve"> </v>
      </c>
      <c r="P478" s="2098"/>
      <c r="Q478" s="265"/>
      <c r="R478" s="269" t="s">
        <v>532</v>
      </c>
      <c r="S478" s="272"/>
      <c r="T478" s="275" t="s">
        <v>386</v>
      </c>
      <c r="U478" s="278"/>
      <c r="V478" s="281"/>
      <c r="W478" s="286" t="str">
        <f t="shared" si="119"/>
        <v xml:space="preserve"> </v>
      </c>
      <c r="X478" s="253"/>
    </row>
    <row r="479" spans="1:24" ht="17.100000000000001" customHeight="1" x14ac:dyDescent="0.15">
      <c r="A479" s="2096"/>
      <c r="B479" s="265"/>
      <c r="C479" s="269" t="s">
        <v>532</v>
      </c>
      <c r="D479" s="272"/>
      <c r="E479" s="275" t="s">
        <v>386</v>
      </c>
      <c r="F479" s="278"/>
      <c r="G479" s="281"/>
      <c r="H479" s="286" t="str">
        <f t="shared" si="117"/>
        <v xml:space="preserve"> </v>
      </c>
      <c r="I479" s="265"/>
      <c r="J479" s="269" t="s">
        <v>532</v>
      </c>
      <c r="K479" s="272"/>
      <c r="L479" s="275" t="s">
        <v>386</v>
      </c>
      <c r="M479" s="278"/>
      <c r="N479" s="281"/>
      <c r="O479" s="290" t="str">
        <f t="shared" si="118"/>
        <v xml:space="preserve"> </v>
      </c>
      <c r="P479" s="2098"/>
      <c r="Q479" s="265"/>
      <c r="R479" s="269" t="s">
        <v>532</v>
      </c>
      <c r="S479" s="272"/>
      <c r="T479" s="275" t="s">
        <v>386</v>
      </c>
      <c r="U479" s="278"/>
      <c r="V479" s="281"/>
      <c r="W479" s="286" t="str">
        <f t="shared" si="119"/>
        <v xml:space="preserve"> </v>
      </c>
      <c r="X479" s="253"/>
    </row>
    <row r="480" spans="1:24" ht="17.100000000000001" customHeight="1" x14ac:dyDescent="0.15">
      <c r="A480" s="2096"/>
      <c r="B480" s="265"/>
      <c r="C480" s="269" t="s">
        <v>532</v>
      </c>
      <c r="D480" s="272"/>
      <c r="E480" s="275" t="s">
        <v>386</v>
      </c>
      <c r="F480" s="278"/>
      <c r="G480" s="281"/>
      <c r="H480" s="286" t="str">
        <f t="shared" si="117"/>
        <v xml:space="preserve"> </v>
      </c>
      <c r="I480" s="265"/>
      <c r="J480" s="269" t="s">
        <v>532</v>
      </c>
      <c r="K480" s="272"/>
      <c r="L480" s="275" t="s">
        <v>386</v>
      </c>
      <c r="M480" s="278"/>
      <c r="N480" s="281"/>
      <c r="O480" s="290" t="str">
        <f t="shared" si="118"/>
        <v xml:space="preserve"> </v>
      </c>
      <c r="P480" s="2098"/>
      <c r="Q480" s="265"/>
      <c r="R480" s="269" t="s">
        <v>532</v>
      </c>
      <c r="S480" s="272"/>
      <c r="T480" s="275" t="s">
        <v>386</v>
      </c>
      <c r="U480" s="278"/>
      <c r="V480" s="281"/>
      <c r="W480" s="286" t="str">
        <f t="shared" si="119"/>
        <v xml:space="preserve"> </v>
      </c>
      <c r="X480" s="253"/>
    </row>
    <row r="481" spans="1:24" ht="17.100000000000001" customHeight="1" x14ac:dyDescent="0.15">
      <c r="A481" s="2096"/>
      <c r="B481" s="265"/>
      <c r="C481" s="269" t="s">
        <v>532</v>
      </c>
      <c r="D481" s="272"/>
      <c r="E481" s="275" t="s">
        <v>386</v>
      </c>
      <c r="F481" s="278"/>
      <c r="G481" s="281"/>
      <c r="H481" s="286" t="str">
        <f t="shared" si="117"/>
        <v xml:space="preserve"> </v>
      </c>
      <c r="I481" s="265"/>
      <c r="J481" s="269" t="s">
        <v>532</v>
      </c>
      <c r="K481" s="272"/>
      <c r="L481" s="275" t="s">
        <v>386</v>
      </c>
      <c r="M481" s="278"/>
      <c r="N481" s="281"/>
      <c r="O481" s="290" t="str">
        <f t="shared" si="118"/>
        <v xml:space="preserve"> </v>
      </c>
      <c r="P481" s="2098"/>
      <c r="Q481" s="265"/>
      <c r="R481" s="269" t="s">
        <v>532</v>
      </c>
      <c r="S481" s="272"/>
      <c r="T481" s="275" t="s">
        <v>386</v>
      </c>
      <c r="U481" s="278"/>
      <c r="V481" s="281"/>
      <c r="W481" s="286" t="str">
        <f t="shared" si="119"/>
        <v xml:space="preserve"> </v>
      </c>
      <c r="X481" s="253"/>
    </row>
    <row r="482" spans="1:24" ht="17.100000000000001" customHeight="1" x14ac:dyDescent="0.15">
      <c r="A482" s="2096"/>
      <c r="B482" s="265"/>
      <c r="C482" s="269" t="s">
        <v>532</v>
      </c>
      <c r="D482" s="272"/>
      <c r="E482" s="275" t="s">
        <v>386</v>
      </c>
      <c r="F482" s="278"/>
      <c r="G482" s="281"/>
      <c r="H482" s="286" t="str">
        <f t="shared" si="117"/>
        <v xml:space="preserve"> </v>
      </c>
      <c r="I482" s="265"/>
      <c r="J482" s="269" t="s">
        <v>532</v>
      </c>
      <c r="K482" s="272"/>
      <c r="L482" s="275" t="s">
        <v>386</v>
      </c>
      <c r="M482" s="278"/>
      <c r="N482" s="281"/>
      <c r="O482" s="290" t="str">
        <f t="shared" si="118"/>
        <v xml:space="preserve"> </v>
      </c>
      <c r="P482" s="2098"/>
      <c r="Q482" s="265"/>
      <c r="R482" s="269" t="s">
        <v>532</v>
      </c>
      <c r="S482" s="272"/>
      <c r="T482" s="275" t="s">
        <v>386</v>
      </c>
      <c r="U482" s="278"/>
      <c r="V482" s="281"/>
      <c r="W482" s="286" t="str">
        <f t="shared" si="119"/>
        <v xml:space="preserve"> </v>
      </c>
      <c r="X482" s="253"/>
    </row>
    <row r="483" spans="1:24" ht="17.100000000000001" customHeight="1" x14ac:dyDescent="0.15">
      <c r="A483" s="2096"/>
      <c r="B483" s="266"/>
      <c r="C483" s="270" t="s">
        <v>532</v>
      </c>
      <c r="D483" s="273"/>
      <c r="E483" s="276" t="s">
        <v>386</v>
      </c>
      <c r="F483" s="279"/>
      <c r="G483" s="282"/>
      <c r="H483" s="286" t="str">
        <f t="shared" si="117"/>
        <v xml:space="preserve"> </v>
      </c>
      <c r="I483" s="266"/>
      <c r="J483" s="270" t="s">
        <v>532</v>
      </c>
      <c r="K483" s="273"/>
      <c r="L483" s="276" t="s">
        <v>386</v>
      </c>
      <c r="M483" s="279"/>
      <c r="N483" s="282"/>
      <c r="O483" s="290" t="str">
        <f t="shared" si="118"/>
        <v xml:space="preserve"> </v>
      </c>
      <c r="P483" s="2098"/>
      <c r="Q483" s="266"/>
      <c r="R483" s="270" t="s">
        <v>532</v>
      </c>
      <c r="S483" s="273"/>
      <c r="T483" s="276" t="s">
        <v>386</v>
      </c>
      <c r="U483" s="279"/>
      <c r="V483" s="282"/>
      <c r="W483" s="286" t="str">
        <f t="shared" si="119"/>
        <v xml:space="preserve"> </v>
      </c>
      <c r="X483" s="253"/>
    </row>
    <row r="484" spans="1:24" ht="17.100000000000001" customHeight="1" x14ac:dyDescent="0.15">
      <c r="A484" s="2096"/>
      <c r="B484" s="2087" t="s">
        <v>573</v>
      </c>
      <c r="C484" s="2088"/>
      <c r="D484" s="2089"/>
      <c r="E484" s="2089"/>
      <c r="F484" s="2089"/>
      <c r="G484" s="283" t="str">
        <f>IF(SUM(G475:G483)=0," ",SUM(G475:G483))</f>
        <v xml:space="preserve"> </v>
      </c>
      <c r="H484" s="287" t="str">
        <f>IF(SUM(H475:H483)=0," ",SUM(H475:H483))</f>
        <v xml:space="preserve"> </v>
      </c>
      <c r="I484" s="2087" t="s">
        <v>573</v>
      </c>
      <c r="J484" s="2088"/>
      <c r="K484" s="2089"/>
      <c r="L484" s="2089"/>
      <c r="M484" s="2089"/>
      <c r="N484" s="283" t="str">
        <f>IF(SUM(N475:N483)=0," ",SUM(N475:N483))</f>
        <v xml:space="preserve"> </v>
      </c>
      <c r="O484" s="291" t="str">
        <f>IF(SUM(O475:O483)=0," ",SUM(O475:O483))</f>
        <v xml:space="preserve"> </v>
      </c>
      <c r="P484" s="2099"/>
      <c r="Q484" s="2087" t="s">
        <v>573</v>
      </c>
      <c r="R484" s="2088"/>
      <c r="S484" s="2089"/>
      <c r="T484" s="2089"/>
      <c r="U484" s="2089"/>
      <c r="V484" s="283" t="str">
        <f>IF(SUM(V475:V483)=0," ",SUM(V475:V483))</f>
        <v xml:space="preserve"> </v>
      </c>
      <c r="W484" s="287" t="str">
        <f>IF(SUM(W475:W483)=0," ",SUM(W475:W483))</f>
        <v xml:space="preserve"> </v>
      </c>
      <c r="X484" s="253"/>
    </row>
    <row r="485" spans="1:24" ht="17.100000000000001" customHeight="1" x14ac:dyDescent="0.15">
      <c r="A485" s="2096"/>
      <c r="B485" s="264"/>
      <c r="C485" s="268" t="s">
        <v>532</v>
      </c>
      <c r="D485" s="271"/>
      <c r="E485" s="274" t="s">
        <v>386</v>
      </c>
      <c r="F485" s="277"/>
      <c r="G485" s="280"/>
      <c r="H485" s="285" t="str">
        <f t="shared" ref="H485:H493" si="120">IF(AND(ISBLANK(B485),ISBLANK(G485))," ",IF(B485*G485=0," ",B485*G485))</f>
        <v xml:space="preserve"> </v>
      </c>
      <c r="I485" s="264"/>
      <c r="J485" s="268" t="s">
        <v>532</v>
      </c>
      <c r="K485" s="271"/>
      <c r="L485" s="274" t="s">
        <v>386</v>
      </c>
      <c r="M485" s="277"/>
      <c r="N485" s="280"/>
      <c r="O485" s="289" t="str">
        <f t="shared" ref="O485:O493" si="121">IF(AND(ISBLANK(I485),ISBLANK(N485))," ",IF(I485*N485=0," ",I485*N485))</f>
        <v xml:space="preserve"> </v>
      </c>
      <c r="P485" s="2097"/>
      <c r="Q485" s="264"/>
      <c r="R485" s="268" t="s">
        <v>532</v>
      </c>
      <c r="S485" s="271"/>
      <c r="T485" s="274" t="s">
        <v>386</v>
      </c>
      <c r="U485" s="277"/>
      <c r="V485" s="280"/>
      <c r="W485" s="285" t="str">
        <f t="shared" ref="W485:W493" si="122">IF(AND(ISBLANK(Q485),ISBLANK(V485))," ",IF(Q485*V485=0," ",Q485*V485))</f>
        <v xml:space="preserve"> </v>
      </c>
      <c r="X485" s="253"/>
    </row>
    <row r="486" spans="1:24" ht="17.100000000000001" customHeight="1" x14ac:dyDescent="0.15">
      <c r="A486" s="2096"/>
      <c r="B486" s="265"/>
      <c r="C486" s="269" t="s">
        <v>532</v>
      </c>
      <c r="D486" s="272"/>
      <c r="E486" s="275" t="s">
        <v>386</v>
      </c>
      <c r="F486" s="278"/>
      <c r="G486" s="281"/>
      <c r="H486" s="286" t="str">
        <f t="shared" si="120"/>
        <v xml:space="preserve"> </v>
      </c>
      <c r="I486" s="265"/>
      <c r="J486" s="269" t="s">
        <v>532</v>
      </c>
      <c r="K486" s="272"/>
      <c r="L486" s="275" t="s">
        <v>386</v>
      </c>
      <c r="M486" s="278"/>
      <c r="N486" s="281"/>
      <c r="O486" s="290" t="str">
        <f t="shared" si="121"/>
        <v xml:space="preserve"> </v>
      </c>
      <c r="P486" s="2098"/>
      <c r="Q486" s="265"/>
      <c r="R486" s="269" t="s">
        <v>532</v>
      </c>
      <c r="S486" s="272"/>
      <c r="T486" s="275" t="s">
        <v>386</v>
      </c>
      <c r="U486" s="278"/>
      <c r="V486" s="281"/>
      <c r="W486" s="286" t="str">
        <f t="shared" si="122"/>
        <v xml:space="preserve"> </v>
      </c>
      <c r="X486" s="253"/>
    </row>
    <row r="487" spans="1:24" ht="17.100000000000001" customHeight="1" x14ac:dyDescent="0.15">
      <c r="A487" s="2096"/>
      <c r="B487" s="265"/>
      <c r="C487" s="269" t="s">
        <v>532</v>
      </c>
      <c r="D487" s="272"/>
      <c r="E487" s="275" t="s">
        <v>386</v>
      </c>
      <c r="F487" s="278"/>
      <c r="G487" s="281"/>
      <c r="H487" s="286" t="str">
        <f t="shared" si="120"/>
        <v xml:space="preserve"> </v>
      </c>
      <c r="I487" s="265"/>
      <c r="J487" s="269" t="s">
        <v>532</v>
      </c>
      <c r="K487" s="272"/>
      <c r="L487" s="275" t="s">
        <v>386</v>
      </c>
      <c r="M487" s="278"/>
      <c r="N487" s="281"/>
      <c r="O487" s="290" t="str">
        <f t="shared" si="121"/>
        <v xml:space="preserve"> </v>
      </c>
      <c r="P487" s="2098"/>
      <c r="Q487" s="265"/>
      <c r="R487" s="269" t="s">
        <v>532</v>
      </c>
      <c r="S487" s="272"/>
      <c r="T487" s="275" t="s">
        <v>386</v>
      </c>
      <c r="U487" s="278"/>
      <c r="V487" s="281"/>
      <c r="W487" s="286" t="str">
        <f t="shared" si="122"/>
        <v xml:space="preserve"> </v>
      </c>
      <c r="X487" s="253"/>
    </row>
    <row r="488" spans="1:24" ht="17.100000000000001" customHeight="1" x14ac:dyDescent="0.15">
      <c r="A488" s="2096"/>
      <c r="B488" s="265"/>
      <c r="C488" s="269" t="s">
        <v>532</v>
      </c>
      <c r="D488" s="272"/>
      <c r="E488" s="275" t="s">
        <v>386</v>
      </c>
      <c r="F488" s="278"/>
      <c r="G488" s="281"/>
      <c r="H488" s="286" t="str">
        <f t="shared" si="120"/>
        <v xml:space="preserve"> </v>
      </c>
      <c r="I488" s="265"/>
      <c r="J488" s="269" t="s">
        <v>532</v>
      </c>
      <c r="K488" s="272"/>
      <c r="L488" s="275" t="s">
        <v>386</v>
      </c>
      <c r="M488" s="278"/>
      <c r="N488" s="281"/>
      <c r="O488" s="290" t="str">
        <f t="shared" si="121"/>
        <v xml:space="preserve"> </v>
      </c>
      <c r="P488" s="2098"/>
      <c r="Q488" s="265"/>
      <c r="R488" s="269" t="s">
        <v>532</v>
      </c>
      <c r="S488" s="272"/>
      <c r="T488" s="275" t="s">
        <v>386</v>
      </c>
      <c r="U488" s="278"/>
      <c r="V488" s="281"/>
      <c r="W488" s="286" t="str">
        <f t="shared" si="122"/>
        <v xml:space="preserve"> </v>
      </c>
      <c r="X488" s="253"/>
    </row>
    <row r="489" spans="1:24" ht="17.100000000000001" customHeight="1" x14ac:dyDescent="0.15">
      <c r="A489" s="2096"/>
      <c r="B489" s="265"/>
      <c r="C489" s="269" t="s">
        <v>532</v>
      </c>
      <c r="D489" s="272"/>
      <c r="E489" s="275" t="s">
        <v>386</v>
      </c>
      <c r="F489" s="278"/>
      <c r="G489" s="281"/>
      <c r="H489" s="286" t="str">
        <f t="shared" si="120"/>
        <v xml:space="preserve"> </v>
      </c>
      <c r="I489" s="265"/>
      <c r="J489" s="269" t="s">
        <v>532</v>
      </c>
      <c r="K489" s="272"/>
      <c r="L489" s="275" t="s">
        <v>386</v>
      </c>
      <c r="M489" s="278"/>
      <c r="N489" s="281"/>
      <c r="O489" s="290" t="str">
        <f t="shared" si="121"/>
        <v xml:space="preserve"> </v>
      </c>
      <c r="P489" s="2098"/>
      <c r="Q489" s="265"/>
      <c r="R489" s="269" t="s">
        <v>532</v>
      </c>
      <c r="S489" s="272"/>
      <c r="T489" s="275" t="s">
        <v>386</v>
      </c>
      <c r="U489" s="278"/>
      <c r="V489" s="281"/>
      <c r="W489" s="286" t="str">
        <f t="shared" si="122"/>
        <v xml:space="preserve"> </v>
      </c>
      <c r="X489" s="253"/>
    </row>
    <row r="490" spans="1:24" ht="17.100000000000001" customHeight="1" x14ac:dyDescent="0.15">
      <c r="A490" s="2096"/>
      <c r="B490" s="265"/>
      <c r="C490" s="269" t="s">
        <v>532</v>
      </c>
      <c r="D490" s="272"/>
      <c r="E490" s="275" t="s">
        <v>386</v>
      </c>
      <c r="F490" s="278"/>
      <c r="G490" s="281"/>
      <c r="H490" s="286" t="str">
        <f t="shared" si="120"/>
        <v xml:space="preserve"> </v>
      </c>
      <c r="I490" s="265"/>
      <c r="J490" s="269" t="s">
        <v>532</v>
      </c>
      <c r="K490" s="272"/>
      <c r="L490" s="275" t="s">
        <v>386</v>
      </c>
      <c r="M490" s="278"/>
      <c r="N490" s="281"/>
      <c r="O490" s="290" t="str">
        <f t="shared" si="121"/>
        <v xml:space="preserve"> </v>
      </c>
      <c r="P490" s="2098"/>
      <c r="Q490" s="265"/>
      <c r="R490" s="269" t="s">
        <v>532</v>
      </c>
      <c r="S490" s="272"/>
      <c r="T490" s="275" t="s">
        <v>386</v>
      </c>
      <c r="U490" s="278"/>
      <c r="V490" s="281"/>
      <c r="W490" s="286" t="str">
        <f t="shared" si="122"/>
        <v xml:space="preserve"> </v>
      </c>
      <c r="X490" s="253"/>
    </row>
    <row r="491" spans="1:24" ht="17.100000000000001" customHeight="1" x14ac:dyDescent="0.15">
      <c r="A491" s="2096"/>
      <c r="B491" s="265"/>
      <c r="C491" s="269" t="s">
        <v>532</v>
      </c>
      <c r="D491" s="272"/>
      <c r="E491" s="275" t="s">
        <v>386</v>
      </c>
      <c r="F491" s="278"/>
      <c r="G491" s="281"/>
      <c r="H491" s="286" t="str">
        <f t="shared" si="120"/>
        <v xml:space="preserve"> </v>
      </c>
      <c r="I491" s="265"/>
      <c r="J491" s="269" t="s">
        <v>532</v>
      </c>
      <c r="K491" s="272"/>
      <c r="L491" s="275" t="s">
        <v>386</v>
      </c>
      <c r="M491" s="278"/>
      <c r="N491" s="281"/>
      <c r="O491" s="290" t="str">
        <f t="shared" si="121"/>
        <v xml:space="preserve"> </v>
      </c>
      <c r="P491" s="2098"/>
      <c r="Q491" s="265"/>
      <c r="R491" s="269" t="s">
        <v>532</v>
      </c>
      <c r="S491" s="272"/>
      <c r="T491" s="275" t="s">
        <v>386</v>
      </c>
      <c r="U491" s="278"/>
      <c r="V491" s="281"/>
      <c r="W491" s="286" t="str">
        <f t="shared" si="122"/>
        <v xml:space="preserve"> </v>
      </c>
      <c r="X491" s="253"/>
    </row>
    <row r="492" spans="1:24" ht="17.100000000000001" customHeight="1" x14ac:dyDescent="0.15">
      <c r="A492" s="2096"/>
      <c r="B492" s="265"/>
      <c r="C492" s="269" t="s">
        <v>532</v>
      </c>
      <c r="D492" s="272"/>
      <c r="E492" s="275" t="s">
        <v>386</v>
      </c>
      <c r="F492" s="278"/>
      <c r="G492" s="281"/>
      <c r="H492" s="286" t="str">
        <f t="shared" si="120"/>
        <v xml:space="preserve"> </v>
      </c>
      <c r="I492" s="265"/>
      <c r="J492" s="269" t="s">
        <v>532</v>
      </c>
      <c r="K492" s="272"/>
      <c r="L492" s="275" t="s">
        <v>386</v>
      </c>
      <c r="M492" s="278"/>
      <c r="N492" s="281"/>
      <c r="O492" s="290" t="str">
        <f t="shared" si="121"/>
        <v xml:space="preserve"> </v>
      </c>
      <c r="P492" s="2098"/>
      <c r="Q492" s="265"/>
      <c r="R492" s="269" t="s">
        <v>532</v>
      </c>
      <c r="S492" s="272"/>
      <c r="T492" s="275" t="s">
        <v>386</v>
      </c>
      <c r="U492" s="278"/>
      <c r="V492" s="281"/>
      <c r="W492" s="286" t="str">
        <f t="shared" si="122"/>
        <v xml:space="preserve"> </v>
      </c>
      <c r="X492" s="253"/>
    </row>
    <row r="493" spans="1:24" ht="17.100000000000001" customHeight="1" x14ac:dyDescent="0.15">
      <c r="A493" s="2096"/>
      <c r="B493" s="266"/>
      <c r="C493" s="270" t="s">
        <v>532</v>
      </c>
      <c r="D493" s="273"/>
      <c r="E493" s="276" t="s">
        <v>386</v>
      </c>
      <c r="F493" s="279"/>
      <c r="G493" s="282"/>
      <c r="H493" s="286" t="str">
        <f t="shared" si="120"/>
        <v xml:space="preserve"> </v>
      </c>
      <c r="I493" s="266"/>
      <c r="J493" s="270" t="s">
        <v>532</v>
      </c>
      <c r="K493" s="273"/>
      <c r="L493" s="276" t="s">
        <v>386</v>
      </c>
      <c r="M493" s="279"/>
      <c r="N493" s="282"/>
      <c r="O493" s="290" t="str">
        <f t="shared" si="121"/>
        <v xml:space="preserve"> </v>
      </c>
      <c r="P493" s="2098"/>
      <c r="Q493" s="266"/>
      <c r="R493" s="270" t="s">
        <v>532</v>
      </c>
      <c r="S493" s="273"/>
      <c r="T493" s="276" t="s">
        <v>386</v>
      </c>
      <c r="U493" s="279"/>
      <c r="V493" s="282"/>
      <c r="W493" s="286" t="str">
        <f t="shared" si="122"/>
        <v xml:space="preserve"> </v>
      </c>
      <c r="X493" s="253"/>
    </row>
    <row r="494" spans="1:24" ht="17.100000000000001" customHeight="1" x14ac:dyDescent="0.15">
      <c r="A494" s="2096"/>
      <c r="B494" s="2087" t="s">
        <v>573</v>
      </c>
      <c r="C494" s="2088"/>
      <c r="D494" s="2089"/>
      <c r="E494" s="2089"/>
      <c r="F494" s="2089"/>
      <c r="G494" s="283" t="str">
        <f>IF(SUM(G485:G493)=0," ",SUM(G485:G493))</f>
        <v xml:space="preserve"> </v>
      </c>
      <c r="H494" s="287" t="str">
        <f>IF(SUM(H485:H493)=0," ",SUM(H485:H493))</f>
        <v xml:space="preserve"> </v>
      </c>
      <c r="I494" s="2087" t="s">
        <v>573</v>
      </c>
      <c r="J494" s="2088"/>
      <c r="K494" s="2089"/>
      <c r="L494" s="2089"/>
      <c r="M494" s="2089"/>
      <c r="N494" s="283" t="str">
        <f>IF(SUM(N485:N493)=0," ",SUM(N485:N493))</f>
        <v xml:space="preserve"> </v>
      </c>
      <c r="O494" s="291" t="str">
        <f>IF(SUM(O485:O493)=0," ",SUM(O485:O493))</f>
        <v xml:space="preserve"> </v>
      </c>
      <c r="P494" s="2099"/>
      <c r="Q494" s="2087" t="s">
        <v>573</v>
      </c>
      <c r="R494" s="2088"/>
      <c r="S494" s="2089"/>
      <c r="T494" s="2089"/>
      <c r="U494" s="2089"/>
      <c r="V494" s="283" t="str">
        <f>IF(SUM(V485:V493)=0," ",SUM(V485:V493))</f>
        <v xml:space="preserve"> </v>
      </c>
      <c r="W494" s="287" t="str">
        <f>IF(SUM(W485:W493)=0," ",SUM(W485:W493))</f>
        <v xml:space="preserve"> </v>
      </c>
      <c r="X494" s="253"/>
    </row>
    <row r="495" spans="1:24" ht="17.100000000000001" customHeight="1" x14ac:dyDescent="0.15">
      <c r="A495" s="2096"/>
      <c r="B495" s="264"/>
      <c r="C495" s="268" t="s">
        <v>532</v>
      </c>
      <c r="D495" s="271"/>
      <c r="E495" s="274" t="s">
        <v>386</v>
      </c>
      <c r="F495" s="277"/>
      <c r="G495" s="280"/>
      <c r="H495" s="285" t="str">
        <f t="shared" ref="H495:H503" si="123">IF(AND(ISBLANK(B495),ISBLANK(G495))," ",IF(B495*G495=0," ",B495*G495))</f>
        <v xml:space="preserve"> </v>
      </c>
      <c r="I495" s="264"/>
      <c r="J495" s="268" t="s">
        <v>532</v>
      </c>
      <c r="K495" s="271"/>
      <c r="L495" s="274" t="s">
        <v>386</v>
      </c>
      <c r="M495" s="277"/>
      <c r="N495" s="280"/>
      <c r="O495" s="289" t="str">
        <f t="shared" ref="O495:O503" si="124">IF(AND(ISBLANK(I495),ISBLANK(N495))," ",IF(I495*N495=0," ",I495*N495))</f>
        <v xml:space="preserve"> </v>
      </c>
      <c r="P495" s="2097"/>
      <c r="Q495" s="264"/>
      <c r="R495" s="268" t="s">
        <v>532</v>
      </c>
      <c r="S495" s="271"/>
      <c r="T495" s="274" t="s">
        <v>386</v>
      </c>
      <c r="U495" s="277"/>
      <c r="V495" s="280"/>
      <c r="W495" s="285" t="str">
        <f t="shared" ref="W495:W503" si="125">IF(AND(ISBLANK(Q495),ISBLANK(V495))," ",IF(Q495*V495=0," ",Q495*V495))</f>
        <v xml:space="preserve"> </v>
      </c>
      <c r="X495" s="253"/>
    </row>
    <row r="496" spans="1:24" ht="17.100000000000001" customHeight="1" x14ac:dyDescent="0.15">
      <c r="A496" s="2096"/>
      <c r="B496" s="265"/>
      <c r="C496" s="269" t="s">
        <v>532</v>
      </c>
      <c r="D496" s="272"/>
      <c r="E496" s="275" t="s">
        <v>386</v>
      </c>
      <c r="F496" s="278"/>
      <c r="G496" s="281"/>
      <c r="H496" s="286" t="str">
        <f t="shared" si="123"/>
        <v xml:space="preserve"> </v>
      </c>
      <c r="I496" s="265"/>
      <c r="J496" s="269" t="s">
        <v>532</v>
      </c>
      <c r="K496" s="272"/>
      <c r="L496" s="275" t="s">
        <v>386</v>
      </c>
      <c r="M496" s="278"/>
      <c r="N496" s="281"/>
      <c r="O496" s="290" t="str">
        <f t="shared" si="124"/>
        <v xml:space="preserve"> </v>
      </c>
      <c r="P496" s="2098"/>
      <c r="Q496" s="265"/>
      <c r="R496" s="269" t="s">
        <v>532</v>
      </c>
      <c r="S496" s="272"/>
      <c r="T496" s="275" t="s">
        <v>386</v>
      </c>
      <c r="U496" s="278"/>
      <c r="V496" s="281"/>
      <c r="W496" s="286" t="str">
        <f t="shared" si="125"/>
        <v xml:space="preserve"> </v>
      </c>
      <c r="X496" s="253"/>
    </row>
    <row r="497" spans="1:24" ht="17.100000000000001" customHeight="1" x14ac:dyDescent="0.15">
      <c r="A497" s="2096"/>
      <c r="B497" s="265"/>
      <c r="C497" s="269" t="s">
        <v>532</v>
      </c>
      <c r="D497" s="272"/>
      <c r="E497" s="275" t="s">
        <v>386</v>
      </c>
      <c r="F497" s="278"/>
      <c r="G497" s="281"/>
      <c r="H497" s="286" t="str">
        <f t="shared" si="123"/>
        <v xml:space="preserve"> </v>
      </c>
      <c r="I497" s="265"/>
      <c r="J497" s="269" t="s">
        <v>532</v>
      </c>
      <c r="K497" s="272"/>
      <c r="L497" s="275" t="s">
        <v>386</v>
      </c>
      <c r="M497" s="278"/>
      <c r="N497" s="281"/>
      <c r="O497" s="290" t="str">
        <f t="shared" si="124"/>
        <v xml:space="preserve"> </v>
      </c>
      <c r="P497" s="2098"/>
      <c r="Q497" s="265"/>
      <c r="R497" s="269" t="s">
        <v>532</v>
      </c>
      <c r="S497" s="272"/>
      <c r="T497" s="275" t="s">
        <v>386</v>
      </c>
      <c r="U497" s="278"/>
      <c r="V497" s="281"/>
      <c r="W497" s="286" t="str">
        <f t="shared" si="125"/>
        <v xml:space="preserve"> </v>
      </c>
      <c r="X497" s="253"/>
    </row>
    <row r="498" spans="1:24" ht="17.100000000000001" customHeight="1" x14ac:dyDescent="0.15">
      <c r="A498" s="2096"/>
      <c r="B498" s="265"/>
      <c r="C498" s="269" t="s">
        <v>532</v>
      </c>
      <c r="D498" s="272"/>
      <c r="E498" s="275" t="s">
        <v>386</v>
      </c>
      <c r="F498" s="278"/>
      <c r="G498" s="281"/>
      <c r="H498" s="286" t="str">
        <f t="shared" si="123"/>
        <v xml:space="preserve"> </v>
      </c>
      <c r="I498" s="265"/>
      <c r="J498" s="269" t="s">
        <v>532</v>
      </c>
      <c r="K498" s="272"/>
      <c r="L498" s="275" t="s">
        <v>386</v>
      </c>
      <c r="M498" s="278"/>
      <c r="N498" s="281"/>
      <c r="O498" s="290" t="str">
        <f t="shared" si="124"/>
        <v xml:space="preserve"> </v>
      </c>
      <c r="P498" s="2098"/>
      <c r="Q498" s="265"/>
      <c r="R498" s="269" t="s">
        <v>532</v>
      </c>
      <c r="S498" s="272"/>
      <c r="T498" s="275" t="s">
        <v>386</v>
      </c>
      <c r="U498" s="278"/>
      <c r="V498" s="281"/>
      <c r="W498" s="286" t="str">
        <f t="shared" si="125"/>
        <v xml:space="preserve"> </v>
      </c>
      <c r="X498" s="253"/>
    </row>
    <row r="499" spans="1:24" ht="17.100000000000001" customHeight="1" x14ac:dyDescent="0.15">
      <c r="A499" s="2096"/>
      <c r="B499" s="265"/>
      <c r="C499" s="269" t="s">
        <v>532</v>
      </c>
      <c r="D499" s="272"/>
      <c r="E499" s="275" t="s">
        <v>386</v>
      </c>
      <c r="F499" s="278"/>
      <c r="G499" s="281"/>
      <c r="H499" s="286" t="str">
        <f t="shared" si="123"/>
        <v xml:space="preserve"> </v>
      </c>
      <c r="I499" s="265"/>
      <c r="J499" s="269" t="s">
        <v>532</v>
      </c>
      <c r="K499" s="272"/>
      <c r="L499" s="275" t="s">
        <v>386</v>
      </c>
      <c r="M499" s="278"/>
      <c r="N499" s="281"/>
      <c r="O499" s="290" t="str">
        <f t="shared" si="124"/>
        <v xml:space="preserve"> </v>
      </c>
      <c r="P499" s="2098"/>
      <c r="Q499" s="265"/>
      <c r="R499" s="269" t="s">
        <v>532</v>
      </c>
      <c r="S499" s="272"/>
      <c r="T499" s="275" t="s">
        <v>386</v>
      </c>
      <c r="U499" s="278"/>
      <c r="V499" s="281"/>
      <c r="W499" s="286" t="str">
        <f t="shared" si="125"/>
        <v xml:space="preserve"> </v>
      </c>
      <c r="X499" s="253"/>
    </row>
    <row r="500" spans="1:24" ht="17.100000000000001" customHeight="1" x14ac:dyDescent="0.15">
      <c r="A500" s="2096"/>
      <c r="B500" s="265"/>
      <c r="C500" s="269" t="s">
        <v>532</v>
      </c>
      <c r="D500" s="272"/>
      <c r="E500" s="275" t="s">
        <v>386</v>
      </c>
      <c r="F500" s="278"/>
      <c r="G500" s="281"/>
      <c r="H500" s="286" t="str">
        <f t="shared" si="123"/>
        <v xml:space="preserve"> </v>
      </c>
      <c r="I500" s="265"/>
      <c r="J500" s="269" t="s">
        <v>532</v>
      </c>
      <c r="K500" s="272"/>
      <c r="L500" s="275" t="s">
        <v>386</v>
      </c>
      <c r="M500" s="278"/>
      <c r="N500" s="281"/>
      <c r="O500" s="290" t="str">
        <f t="shared" si="124"/>
        <v xml:space="preserve"> </v>
      </c>
      <c r="P500" s="2098"/>
      <c r="Q500" s="265"/>
      <c r="R500" s="269" t="s">
        <v>532</v>
      </c>
      <c r="S500" s="272"/>
      <c r="T500" s="275" t="s">
        <v>386</v>
      </c>
      <c r="U500" s="278"/>
      <c r="V500" s="281"/>
      <c r="W500" s="286" t="str">
        <f t="shared" si="125"/>
        <v xml:space="preserve"> </v>
      </c>
      <c r="X500" s="253"/>
    </row>
    <row r="501" spans="1:24" ht="17.100000000000001" customHeight="1" x14ac:dyDescent="0.15">
      <c r="A501" s="2096"/>
      <c r="B501" s="265"/>
      <c r="C501" s="269" t="s">
        <v>532</v>
      </c>
      <c r="D501" s="272"/>
      <c r="E501" s="275" t="s">
        <v>386</v>
      </c>
      <c r="F501" s="278"/>
      <c r="G501" s="281"/>
      <c r="H501" s="286" t="str">
        <f t="shared" si="123"/>
        <v xml:space="preserve"> </v>
      </c>
      <c r="I501" s="265"/>
      <c r="J501" s="269" t="s">
        <v>532</v>
      </c>
      <c r="K501" s="272"/>
      <c r="L501" s="275" t="s">
        <v>386</v>
      </c>
      <c r="M501" s="278"/>
      <c r="N501" s="281"/>
      <c r="O501" s="290" t="str">
        <f t="shared" si="124"/>
        <v xml:space="preserve"> </v>
      </c>
      <c r="P501" s="2098"/>
      <c r="Q501" s="265"/>
      <c r="R501" s="269" t="s">
        <v>532</v>
      </c>
      <c r="S501" s="272"/>
      <c r="T501" s="275" t="s">
        <v>386</v>
      </c>
      <c r="U501" s="278"/>
      <c r="V501" s="281"/>
      <c r="W501" s="286" t="str">
        <f t="shared" si="125"/>
        <v xml:space="preserve"> </v>
      </c>
      <c r="X501" s="253"/>
    </row>
    <row r="502" spans="1:24" ht="17.100000000000001" customHeight="1" x14ac:dyDescent="0.15">
      <c r="A502" s="2096"/>
      <c r="B502" s="265"/>
      <c r="C502" s="269" t="s">
        <v>532</v>
      </c>
      <c r="D502" s="272"/>
      <c r="E502" s="275" t="s">
        <v>386</v>
      </c>
      <c r="F502" s="278"/>
      <c r="G502" s="281"/>
      <c r="H502" s="286" t="str">
        <f t="shared" si="123"/>
        <v xml:space="preserve"> </v>
      </c>
      <c r="I502" s="265"/>
      <c r="J502" s="269" t="s">
        <v>532</v>
      </c>
      <c r="K502" s="272"/>
      <c r="L502" s="275" t="s">
        <v>386</v>
      </c>
      <c r="M502" s="278"/>
      <c r="N502" s="281"/>
      <c r="O502" s="290" t="str">
        <f t="shared" si="124"/>
        <v xml:space="preserve"> </v>
      </c>
      <c r="P502" s="2098"/>
      <c r="Q502" s="265"/>
      <c r="R502" s="269" t="s">
        <v>532</v>
      </c>
      <c r="S502" s="272"/>
      <c r="T502" s="275" t="s">
        <v>386</v>
      </c>
      <c r="U502" s="278"/>
      <c r="V502" s="281"/>
      <c r="W502" s="286" t="str">
        <f t="shared" si="125"/>
        <v xml:space="preserve"> </v>
      </c>
      <c r="X502" s="253"/>
    </row>
    <row r="503" spans="1:24" ht="17.100000000000001" customHeight="1" x14ac:dyDescent="0.15">
      <c r="A503" s="2096"/>
      <c r="B503" s="266"/>
      <c r="C503" s="270" t="s">
        <v>532</v>
      </c>
      <c r="D503" s="273"/>
      <c r="E503" s="276" t="s">
        <v>386</v>
      </c>
      <c r="F503" s="279"/>
      <c r="G503" s="282"/>
      <c r="H503" s="286" t="str">
        <f t="shared" si="123"/>
        <v xml:space="preserve"> </v>
      </c>
      <c r="I503" s="266"/>
      <c r="J503" s="270" t="s">
        <v>532</v>
      </c>
      <c r="K503" s="273"/>
      <c r="L503" s="276" t="s">
        <v>386</v>
      </c>
      <c r="M503" s="279"/>
      <c r="N503" s="282"/>
      <c r="O503" s="290" t="str">
        <f t="shared" si="124"/>
        <v xml:space="preserve"> </v>
      </c>
      <c r="P503" s="2098"/>
      <c r="Q503" s="266"/>
      <c r="R503" s="270" t="s">
        <v>532</v>
      </c>
      <c r="S503" s="273"/>
      <c r="T503" s="276" t="s">
        <v>386</v>
      </c>
      <c r="U503" s="279"/>
      <c r="V503" s="282"/>
      <c r="W503" s="286" t="str">
        <f t="shared" si="125"/>
        <v xml:space="preserve"> </v>
      </c>
      <c r="X503" s="253"/>
    </row>
    <row r="504" spans="1:24" ht="17.100000000000001" customHeight="1" x14ac:dyDescent="0.15">
      <c r="A504" s="2096"/>
      <c r="B504" s="2087" t="s">
        <v>573</v>
      </c>
      <c r="C504" s="2088"/>
      <c r="D504" s="2089"/>
      <c r="E504" s="2089"/>
      <c r="F504" s="2089"/>
      <c r="G504" s="283" t="str">
        <f>IF(SUM(G495:G503)=0," ",SUM(G495:G503))</f>
        <v xml:space="preserve"> </v>
      </c>
      <c r="H504" s="287" t="str">
        <f>IF(SUM(H495:H503)=0," ",SUM(H495:H503))</f>
        <v xml:space="preserve"> </v>
      </c>
      <c r="I504" s="2087" t="s">
        <v>573</v>
      </c>
      <c r="J504" s="2088"/>
      <c r="K504" s="2089"/>
      <c r="L504" s="2089"/>
      <c r="M504" s="2089"/>
      <c r="N504" s="283" t="str">
        <f>IF(SUM(N495:N503)=0," ",SUM(N495:N503))</f>
        <v xml:space="preserve"> </v>
      </c>
      <c r="O504" s="291" t="str">
        <f>IF(SUM(O495:O503)=0," ",SUM(O495:O503))</f>
        <v xml:space="preserve"> </v>
      </c>
      <c r="P504" s="2099"/>
      <c r="Q504" s="2087" t="s">
        <v>573</v>
      </c>
      <c r="R504" s="2088"/>
      <c r="S504" s="2089"/>
      <c r="T504" s="2089"/>
      <c r="U504" s="2089"/>
      <c r="V504" s="283" t="str">
        <f>IF(SUM(V495:V503)=0," ",SUM(V495:V503))</f>
        <v xml:space="preserve"> </v>
      </c>
      <c r="W504" s="287" t="str">
        <f>IF(SUM(W495:W503)=0," ",SUM(W495:W503))</f>
        <v xml:space="preserve"> </v>
      </c>
      <c r="X504" s="253"/>
    </row>
    <row r="505" spans="1:24" ht="12" customHeight="1" x14ac:dyDescent="0.15">
      <c r="A505" s="253"/>
      <c r="B505" s="253"/>
      <c r="C505" s="253"/>
      <c r="D505" s="253"/>
      <c r="E505" s="253"/>
      <c r="F505" s="253"/>
      <c r="G505" s="253"/>
      <c r="H505" s="2095" t="s">
        <v>29</v>
      </c>
      <c r="I505" s="2095"/>
      <c r="J505" s="2095"/>
      <c r="K505" s="2095"/>
      <c r="L505" s="2095"/>
      <c r="M505" s="2095"/>
      <c r="N505" s="2095"/>
      <c r="O505" s="2095"/>
      <c r="P505" s="2095"/>
      <c r="Q505" s="2095"/>
      <c r="R505" s="253"/>
      <c r="S505" s="253"/>
      <c r="T505" s="253"/>
      <c r="U505" s="253"/>
      <c r="V505" s="253"/>
      <c r="W505" s="253"/>
      <c r="X505" s="253"/>
    </row>
    <row r="506" spans="1:24" ht="12" customHeight="1" x14ac:dyDescent="0.15">
      <c r="A506" s="253"/>
      <c r="B506" s="253"/>
      <c r="C506" s="253"/>
      <c r="D506" s="253"/>
      <c r="E506" s="253"/>
      <c r="F506" s="253"/>
      <c r="G506" s="253"/>
      <c r="H506" s="2095"/>
      <c r="I506" s="2095"/>
      <c r="J506" s="2095"/>
      <c r="K506" s="2095"/>
      <c r="L506" s="2095"/>
      <c r="M506" s="2095"/>
      <c r="N506" s="2095"/>
      <c r="O506" s="2095"/>
      <c r="P506" s="2095"/>
      <c r="Q506" s="2095"/>
      <c r="R506" s="253"/>
      <c r="S506" s="253"/>
      <c r="T506" s="253"/>
      <c r="U506" s="253"/>
      <c r="V506" s="253"/>
      <c r="W506" s="253"/>
      <c r="X506" s="253"/>
    </row>
    <row r="507" spans="1:24" ht="17.100000000000001" customHeight="1" x14ac:dyDescent="0.15">
      <c r="A507" s="1704" t="s">
        <v>564</v>
      </c>
      <c r="B507" s="1704"/>
      <c r="C507" s="1704"/>
      <c r="D507" s="2092">
        <f>IF(ISBLANK(D3)," ",D3)</f>
        <v>0</v>
      </c>
      <c r="E507" s="2092"/>
      <c r="F507" s="2092"/>
      <c r="G507" s="2092"/>
      <c r="H507" s="2092"/>
      <c r="I507" s="253"/>
      <c r="J507" s="253"/>
      <c r="K507" s="253"/>
      <c r="L507" s="253"/>
      <c r="M507" s="253"/>
      <c r="N507" s="253"/>
      <c r="O507" s="253"/>
      <c r="P507" s="253"/>
      <c r="Q507" s="253"/>
      <c r="R507" s="253"/>
      <c r="S507" s="253"/>
      <c r="T507" s="253"/>
      <c r="U507" s="253"/>
      <c r="V507" s="253"/>
      <c r="W507" s="253"/>
      <c r="X507" s="253"/>
    </row>
    <row r="508" spans="1:24" ht="12" customHeight="1" x14ac:dyDescent="0.15">
      <c r="A508" s="261" t="s">
        <v>565</v>
      </c>
      <c r="B508" s="2079" t="s">
        <v>566</v>
      </c>
      <c r="C508" s="2080"/>
      <c r="D508" s="2080"/>
      <c r="E508" s="2080"/>
      <c r="F508" s="2080"/>
      <c r="G508" s="2080"/>
      <c r="H508" s="2081"/>
      <c r="I508" s="2082" t="s">
        <v>567</v>
      </c>
      <c r="J508" s="2082"/>
      <c r="K508" s="2082"/>
      <c r="L508" s="2082"/>
      <c r="M508" s="2082"/>
      <c r="N508" s="2082"/>
      <c r="O508" s="2082"/>
      <c r="P508" s="2082"/>
      <c r="Q508" s="2082" t="s">
        <v>568</v>
      </c>
      <c r="R508" s="2082"/>
      <c r="S508" s="2082"/>
      <c r="T508" s="2082"/>
      <c r="U508" s="2082"/>
      <c r="V508" s="2082"/>
      <c r="W508" s="2082"/>
      <c r="X508" s="253"/>
    </row>
    <row r="509" spans="1:24" ht="12" customHeight="1" x14ac:dyDescent="0.15">
      <c r="A509" s="262"/>
      <c r="B509" s="2083" t="s">
        <v>241</v>
      </c>
      <c r="C509" s="2084"/>
      <c r="D509" s="2084"/>
      <c r="E509" s="2084"/>
      <c r="F509" s="2084"/>
      <c r="G509" s="2084" t="s">
        <v>80</v>
      </c>
      <c r="H509" s="2085"/>
      <c r="I509" s="2083" t="s">
        <v>241</v>
      </c>
      <c r="J509" s="2084"/>
      <c r="K509" s="2084"/>
      <c r="L509" s="2084"/>
      <c r="M509" s="2084"/>
      <c r="N509" s="2084" t="s">
        <v>80</v>
      </c>
      <c r="O509" s="2086"/>
      <c r="P509" s="2093" t="s">
        <v>326</v>
      </c>
      <c r="Q509" s="2083" t="s">
        <v>241</v>
      </c>
      <c r="R509" s="2084"/>
      <c r="S509" s="2084"/>
      <c r="T509" s="2084"/>
      <c r="U509" s="2084"/>
      <c r="V509" s="2084" t="s">
        <v>80</v>
      </c>
      <c r="W509" s="2085"/>
      <c r="X509" s="253"/>
    </row>
    <row r="510" spans="1:24" ht="12" customHeight="1" x14ac:dyDescent="0.15">
      <c r="A510" s="263" t="s">
        <v>48</v>
      </c>
      <c r="B510" s="2090" t="s">
        <v>569</v>
      </c>
      <c r="C510" s="2091"/>
      <c r="D510" s="2091" t="s">
        <v>570</v>
      </c>
      <c r="E510" s="2091"/>
      <c r="F510" s="2091"/>
      <c r="G510" s="267" t="s">
        <v>571</v>
      </c>
      <c r="H510" s="284" t="s">
        <v>572</v>
      </c>
      <c r="I510" s="2090" t="s">
        <v>569</v>
      </c>
      <c r="J510" s="2091"/>
      <c r="K510" s="2091" t="s">
        <v>570</v>
      </c>
      <c r="L510" s="2091"/>
      <c r="M510" s="2091"/>
      <c r="N510" s="267" t="s">
        <v>571</v>
      </c>
      <c r="O510" s="288" t="s">
        <v>572</v>
      </c>
      <c r="P510" s="2094"/>
      <c r="Q510" s="2090" t="s">
        <v>569</v>
      </c>
      <c r="R510" s="2091"/>
      <c r="S510" s="2091" t="s">
        <v>570</v>
      </c>
      <c r="T510" s="2091"/>
      <c r="U510" s="2091"/>
      <c r="V510" s="267" t="s">
        <v>571</v>
      </c>
      <c r="W510" s="284" t="s">
        <v>572</v>
      </c>
      <c r="X510" s="253"/>
    </row>
    <row r="511" spans="1:24" ht="17.100000000000001" customHeight="1" x14ac:dyDescent="0.15">
      <c r="A511" s="2096"/>
      <c r="B511" s="264"/>
      <c r="C511" s="268" t="s">
        <v>532</v>
      </c>
      <c r="D511" s="271"/>
      <c r="E511" s="274" t="s">
        <v>386</v>
      </c>
      <c r="F511" s="277"/>
      <c r="G511" s="280"/>
      <c r="H511" s="285" t="str">
        <f t="shared" ref="H511:H519" si="126">IF(AND(ISBLANK(B511),ISBLANK(G511))," ",IF(B511*G511=0," ",B511*G511))</f>
        <v xml:space="preserve"> </v>
      </c>
      <c r="I511" s="264"/>
      <c r="J511" s="268" t="s">
        <v>532</v>
      </c>
      <c r="K511" s="271"/>
      <c r="L511" s="274" t="s">
        <v>386</v>
      </c>
      <c r="M511" s="277"/>
      <c r="N511" s="280"/>
      <c r="O511" s="289" t="str">
        <f t="shared" ref="O511:O519" si="127">IF(AND(ISBLANK(I511),ISBLANK(N511))," ",IF(I511*N511=0," ",I511*N511))</f>
        <v xml:space="preserve"> </v>
      </c>
      <c r="P511" s="2097"/>
      <c r="Q511" s="264"/>
      <c r="R511" s="268" t="s">
        <v>532</v>
      </c>
      <c r="S511" s="271"/>
      <c r="T511" s="274" t="s">
        <v>386</v>
      </c>
      <c r="U511" s="277"/>
      <c r="V511" s="280"/>
      <c r="W511" s="285" t="str">
        <f t="shared" ref="W511:W519" si="128">IF(AND(ISBLANK(Q511),ISBLANK(V511))," ",IF(Q511*V511=0," ",Q511*V511))</f>
        <v xml:space="preserve"> </v>
      </c>
      <c r="X511" s="253"/>
    </row>
    <row r="512" spans="1:24" ht="17.100000000000001" customHeight="1" x14ac:dyDescent="0.15">
      <c r="A512" s="2096"/>
      <c r="B512" s="265"/>
      <c r="C512" s="269" t="s">
        <v>532</v>
      </c>
      <c r="D512" s="272"/>
      <c r="E512" s="275" t="s">
        <v>386</v>
      </c>
      <c r="F512" s="278"/>
      <c r="G512" s="281"/>
      <c r="H512" s="286" t="str">
        <f t="shared" si="126"/>
        <v xml:space="preserve"> </v>
      </c>
      <c r="I512" s="265"/>
      <c r="J512" s="269" t="s">
        <v>532</v>
      </c>
      <c r="K512" s="272"/>
      <c r="L512" s="275" t="s">
        <v>386</v>
      </c>
      <c r="M512" s="278"/>
      <c r="N512" s="281"/>
      <c r="O512" s="290" t="str">
        <f t="shared" si="127"/>
        <v xml:space="preserve"> </v>
      </c>
      <c r="P512" s="2098"/>
      <c r="Q512" s="265"/>
      <c r="R512" s="269" t="s">
        <v>532</v>
      </c>
      <c r="S512" s="272"/>
      <c r="T512" s="275" t="s">
        <v>386</v>
      </c>
      <c r="U512" s="278"/>
      <c r="V512" s="281"/>
      <c r="W512" s="286" t="str">
        <f t="shared" si="128"/>
        <v xml:space="preserve"> </v>
      </c>
      <c r="X512" s="253"/>
    </row>
    <row r="513" spans="1:24" ht="17.100000000000001" customHeight="1" x14ac:dyDescent="0.15">
      <c r="A513" s="2096"/>
      <c r="B513" s="265"/>
      <c r="C513" s="269" t="s">
        <v>532</v>
      </c>
      <c r="D513" s="272"/>
      <c r="E513" s="275" t="s">
        <v>386</v>
      </c>
      <c r="F513" s="278"/>
      <c r="G513" s="281"/>
      <c r="H513" s="286" t="str">
        <f t="shared" si="126"/>
        <v xml:space="preserve"> </v>
      </c>
      <c r="I513" s="265"/>
      <c r="J513" s="269" t="s">
        <v>532</v>
      </c>
      <c r="K513" s="272"/>
      <c r="L513" s="275" t="s">
        <v>386</v>
      </c>
      <c r="M513" s="278"/>
      <c r="N513" s="281"/>
      <c r="O513" s="290" t="str">
        <f t="shared" si="127"/>
        <v xml:space="preserve"> </v>
      </c>
      <c r="P513" s="2098"/>
      <c r="Q513" s="265"/>
      <c r="R513" s="269" t="s">
        <v>532</v>
      </c>
      <c r="S513" s="272"/>
      <c r="T513" s="275" t="s">
        <v>386</v>
      </c>
      <c r="U513" s="278"/>
      <c r="V513" s="281"/>
      <c r="W513" s="286" t="str">
        <f t="shared" si="128"/>
        <v xml:space="preserve"> </v>
      </c>
      <c r="X513" s="253"/>
    </row>
    <row r="514" spans="1:24" ht="17.100000000000001" customHeight="1" x14ac:dyDescent="0.15">
      <c r="A514" s="2096"/>
      <c r="B514" s="265"/>
      <c r="C514" s="269" t="s">
        <v>532</v>
      </c>
      <c r="D514" s="272"/>
      <c r="E514" s="275" t="s">
        <v>386</v>
      </c>
      <c r="F514" s="278"/>
      <c r="G514" s="281"/>
      <c r="H514" s="286" t="str">
        <f t="shared" si="126"/>
        <v xml:space="preserve"> </v>
      </c>
      <c r="I514" s="265"/>
      <c r="J514" s="269" t="s">
        <v>532</v>
      </c>
      <c r="K514" s="272"/>
      <c r="L514" s="275" t="s">
        <v>386</v>
      </c>
      <c r="M514" s="278"/>
      <c r="N514" s="281"/>
      <c r="O514" s="290" t="str">
        <f t="shared" si="127"/>
        <v xml:space="preserve"> </v>
      </c>
      <c r="P514" s="2098"/>
      <c r="Q514" s="265"/>
      <c r="R514" s="269" t="s">
        <v>532</v>
      </c>
      <c r="S514" s="272"/>
      <c r="T514" s="275" t="s">
        <v>386</v>
      </c>
      <c r="U514" s="278"/>
      <c r="V514" s="281"/>
      <c r="W514" s="286" t="str">
        <f t="shared" si="128"/>
        <v xml:space="preserve"> </v>
      </c>
      <c r="X514" s="253"/>
    </row>
    <row r="515" spans="1:24" ht="17.100000000000001" customHeight="1" x14ac:dyDescent="0.15">
      <c r="A515" s="2096"/>
      <c r="B515" s="265"/>
      <c r="C515" s="269" t="s">
        <v>532</v>
      </c>
      <c r="D515" s="272"/>
      <c r="E515" s="275" t="s">
        <v>386</v>
      </c>
      <c r="F515" s="278"/>
      <c r="G515" s="281"/>
      <c r="H515" s="286" t="str">
        <f t="shared" si="126"/>
        <v xml:space="preserve"> </v>
      </c>
      <c r="I515" s="265"/>
      <c r="J515" s="269" t="s">
        <v>532</v>
      </c>
      <c r="K515" s="272"/>
      <c r="L515" s="275" t="s">
        <v>386</v>
      </c>
      <c r="M515" s="278"/>
      <c r="N515" s="281"/>
      <c r="O515" s="290" t="str">
        <f t="shared" si="127"/>
        <v xml:space="preserve"> </v>
      </c>
      <c r="P515" s="2098"/>
      <c r="Q515" s="265"/>
      <c r="R515" s="269" t="s">
        <v>532</v>
      </c>
      <c r="S515" s="272"/>
      <c r="T515" s="275" t="s">
        <v>386</v>
      </c>
      <c r="U515" s="278"/>
      <c r="V515" s="281"/>
      <c r="W515" s="286" t="str">
        <f t="shared" si="128"/>
        <v xml:space="preserve"> </v>
      </c>
      <c r="X515" s="253"/>
    </row>
    <row r="516" spans="1:24" ht="17.100000000000001" customHeight="1" x14ac:dyDescent="0.15">
      <c r="A516" s="2096"/>
      <c r="B516" s="265"/>
      <c r="C516" s="269" t="s">
        <v>532</v>
      </c>
      <c r="D516" s="272"/>
      <c r="E516" s="275" t="s">
        <v>386</v>
      </c>
      <c r="F516" s="278"/>
      <c r="G516" s="281"/>
      <c r="H516" s="286" t="str">
        <f t="shared" si="126"/>
        <v xml:space="preserve"> </v>
      </c>
      <c r="I516" s="265"/>
      <c r="J516" s="269" t="s">
        <v>532</v>
      </c>
      <c r="K516" s="272"/>
      <c r="L516" s="275" t="s">
        <v>386</v>
      </c>
      <c r="M516" s="278"/>
      <c r="N516" s="281"/>
      <c r="O516" s="290" t="str">
        <f t="shared" si="127"/>
        <v xml:space="preserve"> </v>
      </c>
      <c r="P516" s="2098"/>
      <c r="Q516" s="265"/>
      <c r="R516" s="269" t="s">
        <v>532</v>
      </c>
      <c r="S516" s="272"/>
      <c r="T516" s="275" t="s">
        <v>386</v>
      </c>
      <c r="U516" s="278"/>
      <c r="V516" s="281"/>
      <c r="W516" s="286" t="str">
        <f t="shared" si="128"/>
        <v xml:space="preserve"> </v>
      </c>
      <c r="X516" s="253"/>
    </row>
    <row r="517" spans="1:24" ht="17.100000000000001" customHeight="1" x14ac:dyDescent="0.15">
      <c r="A517" s="2096"/>
      <c r="B517" s="265"/>
      <c r="C517" s="269" t="s">
        <v>532</v>
      </c>
      <c r="D517" s="272"/>
      <c r="E517" s="275" t="s">
        <v>386</v>
      </c>
      <c r="F517" s="278"/>
      <c r="G517" s="281"/>
      <c r="H517" s="286" t="str">
        <f t="shared" si="126"/>
        <v xml:space="preserve"> </v>
      </c>
      <c r="I517" s="265"/>
      <c r="J517" s="269" t="s">
        <v>532</v>
      </c>
      <c r="K517" s="272"/>
      <c r="L517" s="275" t="s">
        <v>386</v>
      </c>
      <c r="M517" s="278"/>
      <c r="N517" s="281"/>
      <c r="O517" s="290" t="str">
        <f t="shared" si="127"/>
        <v xml:space="preserve"> </v>
      </c>
      <c r="P517" s="2098"/>
      <c r="Q517" s="265"/>
      <c r="R517" s="269" t="s">
        <v>532</v>
      </c>
      <c r="S517" s="272"/>
      <c r="T517" s="275" t="s">
        <v>386</v>
      </c>
      <c r="U517" s="278"/>
      <c r="V517" s="281"/>
      <c r="W517" s="286" t="str">
        <f t="shared" si="128"/>
        <v xml:space="preserve"> </v>
      </c>
      <c r="X517" s="253"/>
    </row>
    <row r="518" spans="1:24" ht="17.100000000000001" customHeight="1" x14ac:dyDescent="0.15">
      <c r="A518" s="2096"/>
      <c r="B518" s="265"/>
      <c r="C518" s="269" t="s">
        <v>532</v>
      </c>
      <c r="D518" s="272"/>
      <c r="E518" s="275" t="s">
        <v>386</v>
      </c>
      <c r="F518" s="278"/>
      <c r="G518" s="281"/>
      <c r="H518" s="286" t="str">
        <f t="shared" si="126"/>
        <v xml:space="preserve"> </v>
      </c>
      <c r="I518" s="265"/>
      <c r="J518" s="269" t="s">
        <v>532</v>
      </c>
      <c r="K518" s="272"/>
      <c r="L518" s="275" t="s">
        <v>386</v>
      </c>
      <c r="M518" s="278"/>
      <c r="N518" s="281"/>
      <c r="O518" s="290" t="str">
        <f t="shared" si="127"/>
        <v xml:space="preserve"> </v>
      </c>
      <c r="P518" s="2098"/>
      <c r="Q518" s="265"/>
      <c r="R518" s="269" t="s">
        <v>532</v>
      </c>
      <c r="S518" s="272"/>
      <c r="T518" s="275" t="s">
        <v>386</v>
      </c>
      <c r="U518" s="278"/>
      <c r="V518" s="281"/>
      <c r="W518" s="286" t="str">
        <f t="shared" si="128"/>
        <v xml:space="preserve"> </v>
      </c>
      <c r="X518" s="253"/>
    </row>
    <row r="519" spans="1:24" ht="17.100000000000001" customHeight="1" x14ac:dyDescent="0.15">
      <c r="A519" s="2096"/>
      <c r="B519" s="266"/>
      <c r="C519" s="270" t="s">
        <v>532</v>
      </c>
      <c r="D519" s="273"/>
      <c r="E519" s="276" t="s">
        <v>386</v>
      </c>
      <c r="F519" s="279"/>
      <c r="G519" s="282"/>
      <c r="H519" s="286" t="str">
        <f t="shared" si="126"/>
        <v xml:space="preserve"> </v>
      </c>
      <c r="I519" s="266"/>
      <c r="J519" s="270" t="s">
        <v>532</v>
      </c>
      <c r="K519" s="273"/>
      <c r="L519" s="276" t="s">
        <v>386</v>
      </c>
      <c r="M519" s="279"/>
      <c r="N519" s="282"/>
      <c r="O519" s="290" t="str">
        <f t="shared" si="127"/>
        <v xml:space="preserve"> </v>
      </c>
      <c r="P519" s="2098"/>
      <c r="Q519" s="266"/>
      <c r="R519" s="270" t="s">
        <v>532</v>
      </c>
      <c r="S519" s="273"/>
      <c r="T519" s="276" t="s">
        <v>386</v>
      </c>
      <c r="U519" s="279"/>
      <c r="V519" s="282"/>
      <c r="W519" s="286" t="str">
        <f t="shared" si="128"/>
        <v xml:space="preserve"> </v>
      </c>
      <c r="X519" s="253"/>
    </row>
    <row r="520" spans="1:24" ht="17.100000000000001" customHeight="1" x14ac:dyDescent="0.15">
      <c r="A520" s="2096"/>
      <c r="B520" s="2087" t="s">
        <v>573</v>
      </c>
      <c r="C520" s="2088"/>
      <c r="D520" s="2089"/>
      <c r="E520" s="2089"/>
      <c r="F520" s="2089"/>
      <c r="G520" s="283" t="str">
        <f>IF(SUM(G511:G519)=0," ",SUM(G511:G519))</f>
        <v xml:space="preserve"> </v>
      </c>
      <c r="H520" s="287" t="str">
        <f>IF(SUM(H511:H519)=0," ",SUM(H511:H519))</f>
        <v xml:space="preserve"> </v>
      </c>
      <c r="I520" s="2087" t="s">
        <v>573</v>
      </c>
      <c r="J520" s="2088"/>
      <c r="K520" s="2089"/>
      <c r="L520" s="2089"/>
      <c r="M520" s="2089"/>
      <c r="N520" s="283" t="str">
        <f>IF(SUM(N511:N519)=0," ",SUM(N511:N519))</f>
        <v xml:space="preserve"> </v>
      </c>
      <c r="O520" s="291" t="str">
        <f>IF(SUM(O511:O519)=0," ",SUM(O511:O519))</f>
        <v xml:space="preserve"> </v>
      </c>
      <c r="P520" s="2099"/>
      <c r="Q520" s="2087" t="s">
        <v>573</v>
      </c>
      <c r="R520" s="2088"/>
      <c r="S520" s="2089"/>
      <c r="T520" s="2089"/>
      <c r="U520" s="2089"/>
      <c r="V520" s="283" t="str">
        <f>IF(SUM(V511:V519)=0," ",SUM(V511:V519))</f>
        <v xml:space="preserve"> </v>
      </c>
      <c r="W520" s="287" t="str">
        <f>IF(SUM(W511:W519)=0," ",SUM(W511:W519))</f>
        <v xml:space="preserve"> </v>
      </c>
      <c r="X520" s="253"/>
    </row>
    <row r="521" spans="1:24" ht="17.100000000000001" customHeight="1" x14ac:dyDescent="0.15">
      <c r="A521" s="2096"/>
      <c r="B521" s="264"/>
      <c r="C521" s="268" t="s">
        <v>532</v>
      </c>
      <c r="D521" s="271"/>
      <c r="E521" s="274" t="s">
        <v>386</v>
      </c>
      <c r="F521" s="277"/>
      <c r="G521" s="280"/>
      <c r="H521" s="285" t="str">
        <f t="shared" ref="H521:H529" si="129">IF(AND(ISBLANK(B521),ISBLANK(G521))," ",IF(B521*G521=0," ",B521*G521))</f>
        <v xml:space="preserve"> </v>
      </c>
      <c r="I521" s="264"/>
      <c r="J521" s="268" t="s">
        <v>532</v>
      </c>
      <c r="K521" s="271"/>
      <c r="L521" s="274" t="s">
        <v>386</v>
      </c>
      <c r="M521" s="277"/>
      <c r="N521" s="280"/>
      <c r="O521" s="289" t="str">
        <f t="shared" ref="O521:O529" si="130">IF(AND(ISBLANK(I521),ISBLANK(N521))," ",IF(I521*N521=0," ",I521*N521))</f>
        <v xml:space="preserve"> </v>
      </c>
      <c r="P521" s="2097"/>
      <c r="Q521" s="264"/>
      <c r="R521" s="268" t="s">
        <v>532</v>
      </c>
      <c r="S521" s="271"/>
      <c r="T521" s="274" t="s">
        <v>386</v>
      </c>
      <c r="U521" s="277"/>
      <c r="V521" s="280"/>
      <c r="W521" s="285" t="str">
        <f t="shared" ref="W521:W529" si="131">IF(AND(ISBLANK(Q521),ISBLANK(V521))," ",IF(Q521*V521=0," ",Q521*V521))</f>
        <v xml:space="preserve"> </v>
      </c>
      <c r="X521" s="253"/>
    </row>
    <row r="522" spans="1:24" ht="17.100000000000001" customHeight="1" x14ac:dyDescent="0.15">
      <c r="A522" s="2096"/>
      <c r="B522" s="265"/>
      <c r="C522" s="269" t="s">
        <v>532</v>
      </c>
      <c r="D522" s="272"/>
      <c r="E522" s="275" t="s">
        <v>386</v>
      </c>
      <c r="F522" s="278"/>
      <c r="G522" s="281"/>
      <c r="H522" s="286" t="str">
        <f t="shared" si="129"/>
        <v xml:space="preserve"> </v>
      </c>
      <c r="I522" s="265"/>
      <c r="J522" s="269" t="s">
        <v>532</v>
      </c>
      <c r="K522" s="272"/>
      <c r="L522" s="275" t="s">
        <v>386</v>
      </c>
      <c r="M522" s="278"/>
      <c r="N522" s="281"/>
      <c r="O522" s="290" t="str">
        <f t="shared" si="130"/>
        <v xml:space="preserve"> </v>
      </c>
      <c r="P522" s="2098"/>
      <c r="Q522" s="265"/>
      <c r="R522" s="269" t="s">
        <v>532</v>
      </c>
      <c r="S522" s="272"/>
      <c r="T522" s="275" t="s">
        <v>386</v>
      </c>
      <c r="U522" s="278"/>
      <c r="V522" s="281"/>
      <c r="W522" s="286" t="str">
        <f t="shared" si="131"/>
        <v xml:space="preserve"> </v>
      </c>
      <c r="X522" s="253"/>
    </row>
    <row r="523" spans="1:24" ht="17.100000000000001" customHeight="1" x14ac:dyDescent="0.15">
      <c r="A523" s="2096"/>
      <c r="B523" s="265"/>
      <c r="C523" s="269" t="s">
        <v>532</v>
      </c>
      <c r="D523" s="272"/>
      <c r="E523" s="275" t="s">
        <v>386</v>
      </c>
      <c r="F523" s="278"/>
      <c r="G523" s="281"/>
      <c r="H523" s="286" t="str">
        <f t="shared" si="129"/>
        <v xml:space="preserve"> </v>
      </c>
      <c r="I523" s="265"/>
      <c r="J523" s="269" t="s">
        <v>532</v>
      </c>
      <c r="K523" s="272"/>
      <c r="L523" s="275" t="s">
        <v>386</v>
      </c>
      <c r="M523" s="278"/>
      <c r="N523" s="281"/>
      <c r="O523" s="290" t="str">
        <f t="shared" si="130"/>
        <v xml:space="preserve"> </v>
      </c>
      <c r="P523" s="2098"/>
      <c r="Q523" s="265"/>
      <c r="R523" s="269" t="s">
        <v>532</v>
      </c>
      <c r="S523" s="272"/>
      <c r="T523" s="275" t="s">
        <v>386</v>
      </c>
      <c r="U523" s="278"/>
      <c r="V523" s="281"/>
      <c r="W523" s="286" t="str">
        <f t="shared" si="131"/>
        <v xml:space="preserve"> </v>
      </c>
      <c r="X523" s="253"/>
    </row>
    <row r="524" spans="1:24" ht="17.100000000000001" customHeight="1" x14ac:dyDescent="0.15">
      <c r="A524" s="2096"/>
      <c r="B524" s="265"/>
      <c r="C524" s="269" t="s">
        <v>532</v>
      </c>
      <c r="D524" s="272"/>
      <c r="E524" s="275" t="s">
        <v>386</v>
      </c>
      <c r="F524" s="278"/>
      <c r="G524" s="281"/>
      <c r="H524" s="286" t="str">
        <f t="shared" si="129"/>
        <v xml:space="preserve"> </v>
      </c>
      <c r="I524" s="265"/>
      <c r="J524" s="269" t="s">
        <v>532</v>
      </c>
      <c r="K524" s="272"/>
      <c r="L524" s="275" t="s">
        <v>386</v>
      </c>
      <c r="M524" s="278"/>
      <c r="N524" s="281"/>
      <c r="O524" s="290" t="str">
        <f t="shared" si="130"/>
        <v xml:space="preserve"> </v>
      </c>
      <c r="P524" s="2098"/>
      <c r="Q524" s="265"/>
      <c r="R524" s="269" t="s">
        <v>532</v>
      </c>
      <c r="S524" s="272"/>
      <c r="T524" s="275" t="s">
        <v>386</v>
      </c>
      <c r="U524" s="278"/>
      <c r="V524" s="281"/>
      <c r="W524" s="286" t="str">
        <f t="shared" si="131"/>
        <v xml:space="preserve"> </v>
      </c>
      <c r="X524" s="253"/>
    </row>
    <row r="525" spans="1:24" ht="17.100000000000001" customHeight="1" x14ac:dyDescent="0.15">
      <c r="A525" s="2096"/>
      <c r="B525" s="265"/>
      <c r="C525" s="269" t="s">
        <v>532</v>
      </c>
      <c r="D525" s="272"/>
      <c r="E525" s="275" t="s">
        <v>386</v>
      </c>
      <c r="F525" s="278"/>
      <c r="G525" s="281"/>
      <c r="H525" s="286" t="str">
        <f t="shared" si="129"/>
        <v xml:space="preserve"> </v>
      </c>
      <c r="I525" s="265"/>
      <c r="J525" s="269" t="s">
        <v>532</v>
      </c>
      <c r="K525" s="272"/>
      <c r="L525" s="275" t="s">
        <v>386</v>
      </c>
      <c r="M525" s="278"/>
      <c r="N525" s="281"/>
      <c r="O525" s="290" t="str">
        <f t="shared" si="130"/>
        <v xml:space="preserve"> </v>
      </c>
      <c r="P525" s="2098"/>
      <c r="Q525" s="265"/>
      <c r="R525" s="269" t="s">
        <v>532</v>
      </c>
      <c r="S525" s="272"/>
      <c r="T525" s="275" t="s">
        <v>386</v>
      </c>
      <c r="U525" s="278"/>
      <c r="V525" s="281"/>
      <c r="W525" s="286" t="str">
        <f t="shared" si="131"/>
        <v xml:space="preserve"> </v>
      </c>
      <c r="X525" s="253"/>
    </row>
    <row r="526" spans="1:24" ht="17.100000000000001" customHeight="1" x14ac:dyDescent="0.15">
      <c r="A526" s="2096"/>
      <c r="B526" s="265"/>
      <c r="C526" s="269" t="s">
        <v>532</v>
      </c>
      <c r="D526" s="272"/>
      <c r="E526" s="275" t="s">
        <v>386</v>
      </c>
      <c r="F526" s="278"/>
      <c r="G526" s="281"/>
      <c r="H526" s="286" t="str">
        <f t="shared" si="129"/>
        <v xml:space="preserve"> </v>
      </c>
      <c r="I526" s="265"/>
      <c r="J526" s="269" t="s">
        <v>532</v>
      </c>
      <c r="K526" s="272"/>
      <c r="L526" s="275" t="s">
        <v>386</v>
      </c>
      <c r="M526" s="278"/>
      <c r="N526" s="281"/>
      <c r="O526" s="290" t="str">
        <f t="shared" si="130"/>
        <v xml:space="preserve"> </v>
      </c>
      <c r="P526" s="2098"/>
      <c r="Q526" s="265"/>
      <c r="R526" s="269" t="s">
        <v>532</v>
      </c>
      <c r="S526" s="272"/>
      <c r="T526" s="275" t="s">
        <v>386</v>
      </c>
      <c r="U526" s="278"/>
      <c r="V526" s="281"/>
      <c r="W526" s="286" t="str">
        <f t="shared" si="131"/>
        <v xml:space="preserve"> </v>
      </c>
      <c r="X526" s="253"/>
    </row>
    <row r="527" spans="1:24" ht="17.100000000000001" customHeight="1" x14ac:dyDescent="0.15">
      <c r="A527" s="2096"/>
      <c r="B527" s="265"/>
      <c r="C527" s="269" t="s">
        <v>532</v>
      </c>
      <c r="D527" s="272"/>
      <c r="E527" s="275" t="s">
        <v>386</v>
      </c>
      <c r="F527" s="278"/>
      <c r="G527" s="281"/>
      <c r="H527" s="286" t="str">
        <f t="shared" si="129"/>
        <v xml:space="preserve"> </v>
      </c>
      <c r="I527" s="265"/>
      <c r="J527" s="269" t="s">
        <v>532</v>
      </c>
      <c r="K527" s="272"/>
      <c r="L527" s="275" t="s">
        <v>386</v>
      </c>
      <c r="M527" s="278"/>
      <c r="N527" s="281"/>
      <c r="O527" s="290" t="str">
        <f t="shared" si="130"/>
        <v xml:space="preserve"> </v>
      </c>
      <c r="P527" s="2098"/>
      <c r="Q527" s="265"/>
      <c r="R527" s="269" t="s">
        <v>532</v>
      </c>
      <c r="S527" s="272"/>
      <c r="T527" s="275" t="s">
        <v>386</v>
      </c>
      <c r="U527" s="278"/>
      <c r="V527" s="281"/>
      <c r="W527" s="286" t="str">
        <f t="shared" si="131"/>
        <v xml:space="preserve"> </v>
      </c>
      <c r="X527" s="253"/>
    </row>
    <row r="528" spans="1:24" ht="17.100000000000001" customHeight="1" x14ac:dyDescent="0.15">
      <c r="A528" s="2096"/>
      <c r="B528" s="265"/>
      <c r="C528" s="269" t="s">
        <v>532</v>
      </c>
      <c r="D528" s="272"/>
      <c r="E528" s="275" t="s">
        <v>386</v>
      </c>
      <c r="F528" s="278"/>
      <c r="G528" s="281"/>
      <c r="H528" s="286" t="str">
        <f t="shared" si="129"/>
        <v xml:space="preserve"> </v>
      </c>
      <c r="I528" s="265"/>
      <c r="J528" s="269" t="s">
        <v>532</v>
      </c>
      <c r="K528" s="272"/>
      <c r="L528" s="275" t="s">
        <v>386</v>
      </c>
      <c r="M528" s="278"/>
      <c r="N528" s="281"/>
      <c r="O528" s="290" t="str">
        <f t="shared" si="130"/>
        <v xml:space="preserve"> </v>
      </c>
      <c r="P528" s="2098"/>
      <c r="Q528" s="265"/>
      <c r="R528" s="269" t="s">
        <v>532</v>
      </c>
      <c r="S528" s="272"/>
      <c r="T528" s="275" t="s">
        <v>386</v>
      </c>
      <c r="U528" s="278"/>
      <c r="V528" s="281"/>
      <c r="W528" s="286" t="str">
        <f t="shared" si="131"/>
        <v xml:space="preserve"> </v>
      </c>
      <c r="X528" s="253"/>
    </row>
    <row r="529" spans="1:24" ht="17.100000000000001" customHeight="1" x14ac:dyDescent="0.15">
      <c r="A529" s="2096"/>
      <c r="B529" s="266"/>
      <c r="C529" s="270" t="s">
        <v>532</v>
      </c>
      <c r="D529" s="273"/>
      <c r="E529" s="276" t="s">
        <v>386</v>
      </c>
      <c r="F529" s="279"/>
      <c r="G529" s="282"/>
      <c r="H529" s="286" t="str">
        <f t="shared" si="129"/>
        <v xml:space="preserve"> </v>
      </c>
      <c r="I529" s="266"/>
      <c r="J529" s="270" t="s">
        <v>532</v>
      </c>
      <c r="K529" s="273"/>
      <c r="L529" s="276" t="s">
        <v>386</v>
      </c>
      <c r="M529" s="279"/>
      <c r="N529" s="282"/>
      <c r="O529" s="290" t="str">
        <f t="shared" si="130"/>
        <v xml:space="preserve"> </v>
      </c>
      <c r="P529" s="2098"/>
      <c r="Q529" s="266"/>
      <c r="R529" s="270" t="s">
        <v>532</v>
      </c>
      <c r="S529" s="273"/>
      <c r="T529" s="276" t="s">
        <v>386</v>
      </c>
      <c r="U529" s="279"/>
      <c r="V529" s="282"/>
      <c r="W529" s="286" t="str">
        <f t="shared" si="131"/>
        <v xml:space="preserve"> </v>
      </c>
      <c r="X529" s="253"/>
    </row>
    <row r="530" spans="1:24" ht="17.100000000000001" customHeight="1" x14ac:dyDescent="0.15">
      <c r="A530" s="2096"/>
      <c r="B530" s="2087" t="s">
        <v>573</v>
      </c>
      <c r="C530" s="2088"/>
      <c r="D530" s="2089"/>
      <c r="E530" s="2089"/>
      <c r="F530" s="2089"/>
      <c r="G530" s="283" t="str">
        <f>IF(SUM(G521:G529)=0," ",SUM(G521:G529))</f>
        <v xml:space="preserve"> </v>
      </c>
      <c r="H530" s="287" t="str">
        <f>IF(SUM(H521:H529)=0," ",SUM(H521:H529))</f>
        <v xml:space="preserve"> </v>
      </c>
      <c r="I530" s="2087" t="s">
        <v>573</v>
      </c>
      <c r="J530" s="2088"/>
      <c r="K530" s="2089"/>
      <c r="L530" s="2089"/>
      <c r="M530" s="2089"/>
      <c r="N530" s="283" t="str">
        <f>IF(SUM(N521:N529)=0," ",SUM(N521:N529))</f>
        <v xml:space="preserve"> </v>
      </c>
      <c r="O530" s="291" t="str">
        <f>IF(SUM(O521:O529)=0," ",SUM(O521:O529))</f>
        <v xml:space="preserve"> </v>
      </c>
      <c r="P530" s="2099"/>
      <c r="Q530" s="2087" t="s">
        <v>573</v>
      </c>
      <c r="R530" s="2088"/>
      <c r="S530" s="2089"/>
      <c r="T530" s="2089"/>
      <c r="U530" s="2089"/>
      <c r="V530" s="283" t="str">
        <f>IF(SUM(V521:V529)=0," ",SUM(V521:V529))</f>
        <v xml:space="preserve"> </v>
      </c>
      <c r="W530" s="287" t="str">
        <f>IF(SUM(W521:W529)=0," ",SUM(W521:W529))</f>
        <v xml:space="preserve"> </v>
      </c>
      <c r="X530" s="253"/>
    </row>
    <row r="531" spans="1:24" ht="17.100000000000001" customHeight="1" x14ac:dyDescent="0.15">
      <c r="A531" s="2096"/>
      <c r="B531" s="264"/>
      <c r="C531" s="268" t="s">
        <v>532</v>
      </c>
      <c r="D531" s="271"/>
      <c r="E531" s="274" t="s">
        <v>386</v>
      </c>
      <c r="F531" s="277"/>
      <c r="G531" s="280"/>
      <c r="H531" s="285" t="str">
        <f t="shared" ref="H531:H539" si="132">IF(AND(ISBLANK(B531),ISBLANK(G531))," ",IF(B531*G531=0," ",B531*G531))</f>
        <v xml:space="preserve"> </v>
      </c>
      <c r="I531" s="264"/>
      <c r="J531" s="268" t="s">
        <v>532</v>
      </c>
      <c r="K531" s="271"/>
      <c r="L531" s="274" t="s">
        <v>386</v>
      </c>
      <c r="M531" s="277"/>
      <c r="N531" s="280"/>
      <c r="O531" s="289" t="str">
        <f t="shared" ref="O531:O539" si="133">IF(AND(ISBLANK(I531),ISBLANK(N531))," ",IF(I531*N531=0," ",I531*N531))</f>
        <v xml:space="preserve"> </v>
      </c>
      <c r="P531" s="2097"/>
      <c r="Q531" s="264"/>
      <c r="R531" s="268" t="s">
        <v>532</v>
      </c>
      <c r="S531" s="271"/>
      <c r="T531" s="274" t="s">
        <v>386</v>
      </c>
      <c r="U531" s="277"/>
      <c r="V531" s="280"/>
      <c r="W531" s="285" t="str">
        <f t="shared" ref="W531:W539" si="134">IF(AND(ISBLANK(Q531),ISBLANK(V531))," ",IF(Q531*V531=0," ",Q531*V531))</f>
        <v xml:space="preserve"> </v>
      </c>
      <c r="X531" s="253"/>
    </row>
    <row r="532" spans="1:24" ht="17.100000000000001" customHeight="1" x14ac:dyDescent="0.15">
      <c r="A532" s="2096"/>
      <c r="B532" s="265"/>
      <c r="C532" s="269" t="s">
        <v>532</v>
      </c>
      <c r="D532" s="272"/>
      <c r="E532" s="275" t="s">
        <v>386</v>
      </c>
      <c r="F532" s="278"/>
      <c r="G532" s="281"/>
      <c r="H532" s="286" t="str">
        <f t="shared" si="132"/>
        <v xml:space="preserve"> </v>
      </c>
      <c r="I532" s="265"/>
      <c r="J532" s="269" t="s">
        <v>532</v>
      </c>
      <c r="K532" s="272"/>
      <c r="L532" s="275" t="s">
        <v>386</v>
      </c>
      <c r="M532" s="278"/>
      <c r="N532" s="281"/>
      <c r="O532" s="290" t="str">
        <f t="shared" si="133"/>
        <v xml:space="preserve"> </v>
      </c>
      <c r="P532" s="2098"/>
      <c r="Q532" s="265"/>
      <c r="R532" s="269" t="s">
        <v>532</v>
      </c>
      <c r="S532" s="272"/>
      <c r="T532" s="275" t="s">
        <v>386</v>
      </c>
      <c r="U532" s="278"/>
      <c r="V532" s="281"/>
      <c r="W532" s="286" t="str">
        <f t="shared" si="134"/>
        <v xml:space="preserve"> </v>
      </c>
      <c r="X532" s="253"/>
    </row>
    <row r="533" spans="1:24" ht="17.100000000000001" customHeight="1" x14ac:dyDescent="0.15">
      <c r="A533" s="2096"/>
      <c r="B533" s="265"/>
      <c r="C533" s="269" t="s">
        <v>532</v>
      </c>
      <c r="D533" s="272"/>
      <c r="E533" s="275" t="s">
        <v>386</v>
      </c>
      <c r="F533" s="278"/>
      <c r="G533" s="281"/>
      <c r="H533" s="286" t="str">
        <f t="shared" si="132"/>
        <v xml:space="preserve"> </v>
      </c>
      <c r="I533" s="265"/>
      <c r="J533" s="269" t="s">
        <v>532</v>
      </c>
      <c r="K533" s="272"/>
      <c r="L533" s="275" t="s">
        <v>386</v>
      </c>
      <c r="M533" s="278"/>
      <c r="N533" s="281"/>
      <c r="O533" s="290" t="str">
        <f t="shared" si="133"/>
        <v xml:space="preserve"> </v>
      </c>
      <c r="P533" s="2098"/>
      <c r="Q533" s="265"/>
      <c r="R533" s="269" t="s">
        <v>532</v>
      </c>
      <c r="S533" s="272"/>
      <c r="T533" s="275" t="s">
        <v>386</v>
      </c>
      <c r="U533" s="278"/>
      <c r="V533" s="281"/>
      <c r="W533" s="286" t="str">
        <f t="shared" si="134"/>
        <v xml:space="preserve"> </v>
      </c>
      <c r="X533" s="253"/>
    </row>
    <row r="534" spans="1:24" ht="17.100000000000001" customHeight="1" x14ac:dyDescent="0.15">
      <c r="A534" s="2096"/>
      <c r="B534" s="265"/>
      <c r="C534" s="269" t="s">
        <v>532</v>
      </c>
      <c r="D534" s="272"/>
      <c r="E534" s="275" t="s">
        <v>386</v>
      </c>
      <c r="F534" s="278"/>
      <c r="G534" s="281"/>
      <c r="H534" s="286" t="str">
        <f t="shared" si="132"/>
        <v xml:space="preserve"> </v>
      </c>
      <c r="I534" s="265"/>
      <c r="J534" s="269" t="s">
        <v>532</v>
      </c>
      <c r="K534" s="272"/>
      <c r="L534" s="275" t="s">
        <v>386</v>
      </c>
      <c r="M534" s="278"/>
      <c r="N534" s="281"/>
      <c r="O534" s="290" t="str">
        <f t="shared" si="133"/>
        <v xml:space="preserve"> </v>
      </c>
      <c r="P534" s="2098"/>
      <c r="Q534" s="265"/>
      <c r="R534" s="269" t="s">
        <v>532</v>
      </c>
      <c r="S534" s="272"/>
      <c r="T534" s="275" t="s">
        <v>386</v>
      </c>
      <c r="U534" s="278"/>
      <c r="V534" s="281"/>
      <c r="W534" s="286" t="str">
        <f t="shared" si="134"/>
        <v xml:space="preserve"> </v>
      </c>
      <c r="X534" s="253"/>
    </row>
    <row r="535" spans="1:24" ht="17.100000000000001" customHeight="1" x14ac:dyDescent="0.15">
      <c r="A535" s="2096"/>
      <c r="B535" s="265"/>
      <c r="C535" s="269" t="s">
        <v>532</v>
      </c>
      <c r="D535" s="272"/>
      <c r="E535" s="275" t="s">
        <v>386</v>
      </c>
      <c r="F535" s="278"/>
      <c r="G535" s="281"/>
      <c r="H535" s="286" t="str">
        <f t="shared" si="132"/>
        <v xml:space="preserve"> </v>
      </c>
      <c r="I535" s="265"/>
      <c r="J535" s="269" t="s">
        <v>532</v>
      </c>
      <c r="K535" s="272"/>
      <c r="L535" s="275" t="s">
        <v>386</v>
      </c>
      <c r="M535" s="278"/>
      <c r="N535" s="281"/>
      <c r="O535" s="290" t="str">
        <f t="shared" si="133"/>
        <v xml:space="preserve"> </v>
      </c>
      <c r="P535" s="2098"/>
      <c r="Q535" s="265"/>
      <c r="R535" s="269" t="s">
        <v>532</v>
      </c>
      <c r="S535" s="272"/>
      <c r="T535" s="275" t="s">
        <v>386</v>
      </c>
      <c r="U535" s="278"/>
      <c r="V535" s="281"/>
      <c r="W535" s="286" t="str">
        <f t="shared" si="134"/>
        <v xml:space="preserve"> </v>
      </c>
      <c r="X535" s="253"/>
    </row>
    <row r="536" spans="1:24" ht="17.100000000000001" customHeight="1" x14ac:dyDescent="0.15">
      <c r="A536" s="2096"/>
      <c r="B536" s="265"/>
      <c r="C536" s="269" t="s">
        <v>532</v>
      </c>
      <c r="D536" s="272"/>
      <c r="E536" s="275" t="s">
        <v>386</v>
      </c>
      <c r="F536" s="278"/>
      <c r="G536" s="281"/>
      <c r="H536" s="286" t="str">
        <f t="shared" si="132"/>
        <v xml:space="preserve"> </v>
      </c>
      <c r="I536" s="265"/>
      <c r="J536" s="269" t="s">
        <v>532</v>
      </c>
      <c r="K536" s="272"/>
      <c r="L536" s="275" t="s">
        <v>386</v>
      </c>
      <c r="M536" s="278"/>
      <c r="N536" s="281"/>
      <c r="O536" s="290" t="str">
        <f t="shared" si="133"/>
        <v xml:space="preserve"> </v>
      </c>
      <c r="P536" s="2098"/>
      <c r="Q536" s="265"/>
      <c r="R536" s="269" t="s">
        <v>532</v>
      </c>
      <c r="S536" s="272"/>
      <c r="T536" s="275" t="s">
        <v>386</v>
      </c>
      <c r="U536" s="278"/>
      <c r="V536" s="281"/>
      <c r="W536" s="286" t="str">
        <f t="shared" si="134"/>
        <v xml:space="preserve"> </v>
      </c>
      <c r="X536" s="253"/>
    </row>
    <row r="537" spans="1:24" ht="17.100000000000001" customHeight="1" x14ac:dyDescent="0.15">
      <c r="A537" s="2096"/>
      <c r="B537" s="265"/>
      <c r="C537" s="269" t="s">
        <v>532</v>
      </c>
      <c r="D537" s="272"/>
      <c r="E537" s="275" t="s">
        <v>386</v>
      </c>
      <c r="F537" s="278"/>
      <c r="G537" s="281"/>
      <c r="H537" s="286" t="str">
        <f t="shared" si="132"/>
        <v xml:space="preserve"> </v>
      </c>
      <c r="I537" s="265"/>
      <c r="J537" s="269" t="s">
        <v>532</v>
      </c>
      <c r="K537" s="272"/>
      <c r="L537" s="275" t="s">
        <v>386</v>
      </c>
      <c r="M537" s="278"/>
      <c r="N537" s="281"/>
      <c r="O537" s="290" t="str">
        <f t="shared" si="133"/>
        <v xml:space="preserve"> </v>
      </c>
      <c r="P537" s="2098"/>
      <c r="Q537" s="265"/>
      <c r="R537" s="269" t="s">
        <v>532</v>
      </c>
      <c r="S537" s="272"/>
      <c r="T537" s="275" t="s">
        <v>386</v>
      </c>
      <c r="U537" s="278"/>
      <c r="V537" s="281"/>
      <c r="W537" s="286" t="str">
        <f t="shared" si="134"/>
        <v xml:space="preserve"> </v>
      </c>
      <c r="X537" s="253"/>
    </row>
    <row r="538" spans="1:24" ht="17.100000000000001" customHeight="1" x14ac:dyDescent="0.15">
      <c r="A538" s="2096"/>
      <c r="B538" s="265"/>
      <c r="C538" s="269" t="s">
        <v>532</v>
      </c>
      <c r="D538" s="272"/>
      <c r="E538" s="275" t="s">
        <v>386</v>
      </c>
      <c r="F538" s="278"/>
      <c r="G538" s="281"/>
      <c r="H538" s="286" t="str">
        <f t="shared" si="132"/>
        <v xml:space="preserve"> </v>
      </c>
      <c r="I538" s="265"/>
      <c r="J538" s="269" t="s">
        <v>532</v>
      </c>
      <c r="K538" s="272"/>
      <c r="L538" s="275" t="s">
        <v>386</v>
      </c>
      <c r="M538" s="278"/>
      <c r="N538" s="281"/>
      <c r="O538" s="290" t="str">
        <f t="shared" si="133"/>
        <v xml:space="preserve"> </v>
      </c>
      <c r="P538" s="2098"/>
      <c r="Q538" s="265"/>
      <c r="R538" s="269" t="s">
        <v>532</v>
      </c>
      <c r="S538" s="272"/>
      <c r="T538" s="275" t="s">
        <v>386</v>
      </c>
      <c r="U538" s="278"/>
      <c r="V538" s="281"/>
      <c r="W538" s="286" t="str">
        <f t="shared" si="134"/>
        <v xml:space="preserve"> </v>
      </c>
      <c r="X538" s="253"/>
    </row>
    <row r="539" spans="1:24" ht="17.100000000000001" customHeight="1" x14ac:dyDescent="0.15">
      <c r="A539" s="2096"/>
      <c r="B539" s="266"/>
      <c r="C539" s="270" t="s">
        <v>532</v>
      </c>
      <c r="D539" s="273"/>
      <c r="E539" s="276" t="s">
        <v>386</v>
      </c>
      <c r="F539" s="279"/>
      <c r="G539" s="282"/>
      <c r="H539" s="286" t="str">
        <f t="shared" si="132"/>
        <v xml:space="preserve"> </v>
      </c>
      <c r="I539" s="266"/>
      <c r="J539" s="270" t="s">
        <v>532</v>
      </c>
      <c r="K539" s="273"/>
      <c r="L539" s="276" t="s">
        <v>386</v>
      </c>
      <c r="M539" s="279"/>
      <c r="N539" s="282"/>
      <c r="O539" s="290" t="str">
        <f t="shared" si="133"/>
        <v xml:space="preserve"> </v>
      </c>
      <c r="P539" s="2098"/>
      <c r="Q539" s="266"/>
      <c r="R539" s="270" t="s">
        <v>532</v>
      </c>
      <c r="S539" s="273"/>
      <c r="T539" s="276" t="s">
        <v>386</v>
      </c>
      <c r="U539" s="279"/>
      <c r="V539" s="282"/>
      <c r="W539" s="286" t="str">
        <f t="shared" si="134"/>
        <v xml:space="preserve"> </v>
      </c>
      <c r="X539" s="253"/>
    </row>
    <row r="540" spans="1:24" ht="17.100000000000001" customHeight="1" x14ac:dyDescent="0.15">
      <c r="A540" s="2096"/>
      <c r="B540" s="2087" t="s">
        <v>573</v>
      </c>
      <c r="C540" s="2088"/>
      <c r="D540" s="2089"/>
      <c r="E540" s="2089"/>
      <c r="F540" s="2089"/>
      <c r="G540" s="283" t="str">
        <f>IF(SUM(G531:G539)=0," ",SUM(G531:G539))</f>
        <v xml:space="preserve"> </v>
      </c>
      <c r="H540" s="287" t="str">
        <f>IF(SUM(H531:H539)=0," ",SUM(H531:H539))</f>
        <v xml:space="preserve"> </v>
      </c>
      <c r="I540" s="2087" t="s">
        <v>573</v>
      </c>
      <c r="J540" s="2088"/>
      <c r="K540" s="2089"/>
      <c r="L540" s="2089"/>
      <c r="M540" s="2089"/>
      <c r="N540" s="283" t="str">
        <f>IF(SUM(N531:N539)=0," ",SUM(N531:N539))</f>
        <v xml:space="preserve"> </v>
      </c>
      <c r="O540" s="291" t="str">
        <f>IF(SUM(O531:O539)=0," ",SUM(O531:O539))</f>
        <v xml:space="preserve"> </v>
      </c>
      <c r="P540" s="2099"/>
      <c r="Q540" s="2087" t="s">
        <v>573</v>
      </c>
      <c r="R540" s="2088"/>
      <c r="S540" s="2089"/>
      <c r="T540" s="2089"/>
      <c r="U540" s="2089"/>
      <c r="V540" s="283" t="str">
        <f>IF(SUM(V531:V539)=0," ",SUM(V531:V539))</f>
        <v xml:space="preserve"> </v>
      </c>
      <c r="W540" s="287" t="str">
        <f>IF(SUM(W531:W539)=0," ",SUM(W531:W539))</f>
        <v xml:space="preserve"> </v>
      </c>
      <c r="X540" s="253"/>
    </row>
  </sheetData>
  <mergeCells count="645">
    <mergeCell ref="A485:A494"/>
    <mergeCell ref="P485:P494"/>
    <mergeCell ref="A495:A504"/>
    <mergeCell ref="P495:P504"/>
    <mergeCell ref="A511:A520"/>
    <mergeCell ref="P511:P520"/>
    <mergeCell ref="A521:A530"/>
    <mergeCell ref="P521:P530"/>
    <mergeCell ref="A531:A540"/>
    <mergeCell ref="P531:P540"/>
    <mergeCell ref="B530:C530"/>
    <mergeCell ref="D530:F530"/>
    <mergeCell ref="I530:J530"/>
    <mergeCell ref="K530:M530"/>
    <mergeCell ref="A507:C507"/>
    <mergeCell ref="D507:H507"/>
    <mergeCell ref="B508:H508"/>
    <mergeCell ref="I508:P508"/>
    <mergeCell ref="A423:A432"/>
    <mergeCell ref="P423:P432"/>
    <mergeCell ref="A439:A448"/>
    <mergeCell ref="P439:P448"/>
    <mergeCell ref="A449:A458"/>
    <mergeCell ref="P449:P458"/>
    <mergeCell ref="A459:A468"/>
    <mergeCell ref="P459:P468"/>
    <mergeCell ref="A475:A484"/>
    <mergeCell ref="P475:P484"/>
    <mergeCell ref="B474:C474"/>
    <mergeCell ref="D474:F474"/>
    <mergeCell ref="B458:C458"/>
    <mergeCell ref="D458:F458"/>
    <mergeCell ref="A435:C435"/>
    <mergeCell ref="A367:A376"/>
    <mergeCell ref="P367:P376"/>
    <mergeCell ref="A377:A386"/>
    <mergeCell ref="P377:P386"/>
    <mergeCell ref="A387:A396"/>
    <mergeCell ref="P387:P396"/>
    <mergeCell ref="A403:A412"/>
    <mergeCell ref="P403:P412"/>
    <mergeCell ref="A413:A422"/>
    <mergeCell ref="P413:P422"/>
    <mergeCell ref="B402:C402"/>
    <mergeCell ref="D402:F402"/>
    <mergeCell ref="I402:J402"/>
    <mergeCell ref="K402:M402"/>
    <mergeCell ref="B386:C386"/>
    <mergeCell ref="D386:F386"/>
    <mergeCell ref="I386:J386"/>
    <mergeCell ref="K386:M386"/>
    <mergeCell ref="A305:A314"/>
    <mergeCell ref="P305:P314"/>
    <mergeCell ref="A315:A324"/>
    <mergeCell ref="P315:P324"/>
    <mergeCell ref="A331:A340"/>
    <mergeCell ref="P331:P340"/>
    <mergeCell ref="A341:A350"/>
    <mergeCell ref="P341:P350"/>
    <mergeCell ref="A351:A360"/>
    <mergeCell ref="P351:P360"/>
    <mergeCell ref="B350:C350"/>
    <mergeCell ref="D350:F350"/>
    <mergeCell ref="I350:J350"/>
    <mergeCell ref="K350:M350"/>
    <mergeCell ref="A327:C327"/>
    <mergeCell ref="D327:H327"/>
    <mergeCell ref="B328:H328"/>
    <mergeCell ref="I328:P328"/>
    <mergeCell ref="A243:A252"/>
    <mergeCell ref="P243:P252"/>
    <mergeCell ref="A259:A268"/>
    <mergeCell ref="P259:P268"/>
    <mergeCell ref="A269:A278"/>
    <mergeCell ref="P269:P278"/>
    <mergeCell ref="A279:A288"/>
    <mergeCell ref="P279:P288"/>
    <mergeCell ref="A295:A304"/>
    <mergeCell ref="P295:P304"/>
    <mergeCell ref="B294:C294"/>
    <mergeCell ref="D294:F294"/>
    <mergeCell ref="B278:C278"/>
    <mergeCell ref="D278:F278"/>
    <mergeCell ref="A255:C255"/>
    <mergeCell ref="A187:A196"/>
    <mergeCell ref="P187:P196"/>
    <mergeCell ref="A197:A206"/>
    <mergeCell ref="P197:P206"/>
    <mergeCell ref="A207:A216"/>
    <mergeCell ref="P207:P216"/>
    <mergeCell ref="A223:A232"/>
    <mergeCell ref="P223:P232"/>
    <mergeCell ref="A233:A242"/>
    <mergeCell ref="P233:P242"/>
    <mergeCell ref="B222:C222"/>
    <mergeCell ref="D222:F222"/>
    <mergeCell ref="I222:J222"/>
    <mergeCell ref="K222:M222"/>
    <mergeCell ref="B206:C206"/>
    <mergeCell ref="D206:F206"/>
    <mergeCell ref="I206:J206"/>
    <mergeCell ref="K206:M206"/>
    <mergeCell ref="A125:A134"/>
    <mergeCell ref="P125:P134"/>
    <mergeCell ref="A135:A144"/>
    <mergeCell ref="P135:P144"/>
    <mergeCell ref="A151:A160"/>
    <mergeCell ref="P151:P160"/>
    <mergeCell ref="A161:A170"/>
    <mergeCell ref="P161:P170"/>
    <mergeCell ref="A171:A180"/>
    <mergeCell ref="P171:P180"/>
    <mergeCell ref="B170:C170"/>
    <mergeCell ref="D170:F170"/>
    <mergeCell ref="I170:J170"/>
    <mergeCell ref="K170:M170"/>
    <mergeCell ref="A147:C147"/>
    <mergeCell ref="D147:H147"/>
    <mergeCell ref="B148:H148"/>
    <mergeCell ref="I148:P148"/>
    <mergeCell ref="A63:A72"/>
    <mergeCell ref="P63:P72"/>
    <mergeCell ref="A79:A88"/>
    <mergeCell ref="P79:P88"/>
    <mergeCell ref="A89:A98"/>
    <mergeCell ref="P89:P98"/>
    <mergeCell ref="A99:A108"/>
    <mergeCell ref="P99:P108"/>
    <mergeCell ref="A115:A124"/>
    <mergeCell ref="P115:P124"/>
    <mergeCell ref="B114:C114"/>
    <mergeCell ref="D114:F114"/>
    <mergeCell ref="B98:C98"/>
    <mergeCell ref="D98:F98"/>
    <mergeCell ref="A75:C75"/>
    <mergeCell ref="A7:A16"/>
    <mergeCell ref="P7:P16"/>
    <mergeCell ref="A17:A26"/>
    <mergeCell ref="P17:P26"/>
    <mergeCell ref="A27:A36"/>
    <mergeCell ref="P27:P36"/>
    <mergeCell ref="A43:A52"/>
    <mergeCell ref="P43:P52"/>
    <mergeCell ref="A53:A62"/>
    <mergeCell ref="P53:P62"/>
    <mergeCell ref="B42:C42"/>
    <mergeCell ref="D42:F42"/>
    <mergeCell ref="I42:J42"/>
    <mergeCell ref="K42:M42"/>
    <mergeCell ref="B26:C26"/>
    <mergeCell ref="D26:F26"/>
    <mergeCell ref="I26:J26"/>
    <mergeCell ref="K26:M26"/>
    <mergeCell ref="H361:Q362"/>
    <mergeCell ref="P365:P366"/>
    <mergeCell ref="H397:Q398"/>
    <mergeCell ref="P401:P402"/>
    <mergeCell ref="H433:Q434"/>
    <mergeCell ref="P437:P438"/>
    <mergeCell ref="H469:Q470"/>
    <mergeCell ref="P473:P474"/>
    <mergeCell ref="H505:Q506"/>
    <mergeCell ref="I474:J474"/>
    <mergeCell ref="K474:M474"/>
    <mergeCell ref="Q474:R474"/>
    <mergeCell ref="I458:J458"/>
    <mergeCell ref="K458:M458"/>
    <mergeCell ref="Q458:R458"/>
    <mergeCell ref="D435:H435"/>
    <mergeCell ref="B436:H436"/>
    <mergeCell ref="I436:P436"/>
    <mergeCell ref="Q436:W436"/>
    <mergeCell ref="B437:F437"/>
    <mergeCell ref="G437:H437"/>
    <mergeCell ref="I437:M437"/>
    <mergeCell ref="N437:O437"/>
    <mergeCell ref="Q437:U437"/>
    <mergeCell ref="H181:Q182"/>
    <mergeCell ref="P185:P186"/>
    <mergeCell ref="H217:Q218"/>
    <mergeCell ref="P221:P222"/>
    <mergeCell ref="H253:Q254"/>
    <mergeCell ref="P257:P258"/>
    <mergeCell ref="H289:Q290"/>
    <mergeCell ref="P293:P294"/>
    <mergeCell ref="H325:Q326"/>
    <mergeCell ref="I294:J294"/>
    <mergeCell ref="K294:M294"/>
    <mergeCell ref="Q294:R294"/>
    <mergeCell ref="I278:J278"/>
    <mergeCell ref="K278:M278"/>
    <mergeCell ref="Q278:R278"/>
    <mergeCell ref="D255:H255"/>
    <mergeCell ref="B256:H256"/>
    <mergeCell ref="I256:P256"/>
    <mergeCell ref="Q256:W256"/>
    <mergeCell ref="B257:F257"/>
    <mergeCell ref="G257:H257"/>
    <mergeCell ref="I257:M257"/>
    <mergeCell ref="N257:O257"/>
    <mergeCell ref="Q257:U257"/>
    <mergeCell ref="H1:Q2"/>
    <mergeCell ref="P5:P6"/>
    <mergeCell ref="H37:Q38"/>
    <mergeCell ref="P41:P42"/>
    <mergeCell ref="H73:Q74"/>
    <mergeCell ref="P77:P78"/>
    <mergeCell ref="H109:Q110"/>
    <mergeCell ref="P113:P114"/>
    <mergeCell ref="H145:Q146"/>
    <mergeCell ref="I114:J114"/>
    <mergeCell ref="K114:M114"/>
    <mergeCell ref="Q114:R114"/>
    <mergeCell ref="I98:J98"/>
    <mergeCell ref="K98:M98"/>
    <mergeCell ref="Q98:R98"/>
    <mergeCell ref="D75:H75"/>
    <mergeCell ref="B76:H76"/>
    <mergeCell ref="I76:P76"/>
    <mergeCell ref="Q76:W76"/>
    <mergeCell ref="B77:F77"/>
    <mergeCell ref="G77:H77"/>
    <mergeCell ref="I77:M77"/>
    <mergeCell ref="N77:O77"/>
    <mergeCell ref="Q77:U77"/>
    <mergeCell ref="Q530:R530"/>
    <mergeCell ref="S530:U530"/>
    <mergeCell ref="B540:C540"/>
    <mergeCell ref="D540:F540"/>
    <mergeCell ref="I540:J540"/>
    <mergeCell ref="K540:M540"/>
    <mergeCell ref="Q540:R540"/>
    <mergeCell ref="S540:U540"/>
    <mergeCell ref="B510:C510"/>
    <mergeCell ref="D510:F510"/>
    <mergeCell ref="I510:J510"/>
    <mergeCell ref="K510:M510"/>
    <mergeCell ref="Q510:R510"/>
    <mergeCell ref="S510:U510"/>
    <mergeCell ref="B520:C520"/>
    <mergeCell ref="D520:F520"/>
    <mergeCell ref="I520:J520"/>
    <mergeCell ref="K520:M520"/>
    <mergeCell ref="Q520:R520"/>
    <mergeCell ref="S520:U520"/>
    <mergeCell ref="P509:P510"/>
    <mergeCell ref="Q508:W508"/>
    <mergeCell ref="B509:F509"/>
    <mergeCell ref="G509:H509"/>
    <mergeCell ref="I509:M509"/>
    <mergeCell ref="N509:O509"/>
    <mergeCell ref="Q509:U509"/>
    <mergeCell ref="V509:W509"/>
    <mergeCell ref="B494:C494"/>
    <mergeCell ref="D494:F494"/>
    <mergeCell ref="I494:J494"/>
    <mergeCell ref="K494:M494"/>
    <mergeCell ref="Q494:R494"/>
    <mergeCell ref="S494:U494"/>
    <mergeCell ref="B504:C504"/>
    <mergeCell ref="D504:F504"/>
    <mergeCell ref="I504:J504"/>
    <mergeCell ref="K504:M504"/>
    <mergeCell ref="Q504:R504"/>
    <mergeCell ref="S504:U504"/>
    <mergeCell ref="S474:U474"/>
    <mergeCell ref="B484:C484"/>
    <mergeCell ref="D484:F484"/>
    <mergeCell ref="I484:J484"/>
    <mergeCell ref="K484:M484"/>
    <mergeCell ref="Q484:R484"/>
    <mergeCell ref="S484:U484"/>
    <mergeCell ref="A471:C471"/>
    <mergeCell ref="D471:H471"/>
    <mergeCell ref="B472:H472"/>
    <mergeCell ref="I472:P472"/>
    <mergeCell ref="Q472:W472"/>
    <mergeCell ref="B473:F473"/>
    <mergeCell ref="G473:H473"/>
    <mergeCell ref="I473:M473"/>
    <mergeCell ref="N473:O473"/>
    <mergeCell ref="Q473:U473"/>
    <mergeCell ref="V473:W473"/>
    <mergeCell ref="S458:U458"/>
    <mergeCell ref="B468:C468"/>
    <mergeCell ref="D468:F468"/>
    <mergeCell ref="I468:J468"/>
    <mergeCell ref="K468:M468"/>
    <mergeCell ref="Q468:R468"/>
    <mergeCell ref="S468:U468"/>
    <mergeCell ref="B438:C438"/>
    <mergeCell ref="D438:F438"/>
    <mergeCell ref="I438:J438"/>
    <mergeCell ref="K438:M438"/>
    <mergeCell ref="Q438:R438"/>
    <mergeCell ref="S438:U438"/>
    <mergeCell ref="B448:C448"/>
    <mergeCell ref="D448:F448"/>
    <mergeCell ref="I448:J448"/>
    <mergeCell ref="K448:M448"/>
    <mergeCell ref="Q448:R448"/>
    <mergeCell ref="S448:U448"/>
    <mergeCell ref="V437:W437"/>
    <mergeCell ref="B422:C422"/>
    <mergeCell ref="D422:F422"/>
    <mergeCell ref="I422:J422"/>
    <mergeCell ref="K422:M422"/>
    <mergeCell ref="Q422:R422"/>
    <mergeCell ref="S422:U422"/>
    <mergeCell ref="B432:C432"/>
    <mergeCell ref="D432:F432"/>
    <mergeCell ref="I432:J432"/>
    <mergeCell ref="K432:M432"/>
    <mergeCell ref="Q432:R432"/>
    <mergeCell ref="S432:U432"/>
    <mergeCell ref="Q402:R402"/>
    <mergeCell ref="S402:U402"/>
    <mergeCell ref="B412:C412"/>
    <mergeCell ref="D412:F412"/>
    <mergeCell ref="I412:J412"/>
    <mergeCell ref="K412:M412"/>
    <mergeCell ref="Q412:R412"/>
    <mergeCell ref="S412:U412"/>
    <mergeCell ref="A399:C399"/>
    <mergeCell ref="D399:H399"/>
    <mergeCell ref="B400:H400"/>
    <mergeCell ref="I400:P400"/>
    <mergeCell ref="Q400:W400"/>
    <mergeCell ref="B401:F401"/>
    <mergeCell ref="G401:H401"/>
    <mergeCell ref="I401:M401"/>
    <mergeCell ref="N401:O401"/>
    <mergeCell ref="Q401:U401"/>
    <mergeCell ref="V401:W401"/>
    <mergeCell ref="Q386:R386"/>
    <mergeCell ref="S386:U386"/>
    <mergeCell ref="B396:C396"/>
    <mergeCell ref="D396:F396"/>
    <mergeCell ref="I396:J396"/>
    <mergeCell ref="K396:M396"/>
    <mergeCell ref="Q396:R396"/>
    <mergeCell ref="S396:U396"/>
    <mergeCell ref="B366:C366"/>
    <mergeCell ref="D366:F366"/>
    <mergeCell ref="I366:J366"/>
    <mergeCell ref="K366:M366"/>
    <mergeCell ref="Q366:R366"/>
    <mergeCell ref="S366:U366"/>
    <mergeCell ref="B376:C376"/>
    <mergeCell ref="D376:F376"/>
    <mergeCell ref="I376:J376"/>
    <mergeCell ref="K376:M376"/>
    <mergeCell ref="Q376:R376"/>
    <mergeCell ref="S376:U376"/>
    <mergeCell ref="A363:C363"/>
    <mergeCell ref="D363:H363"/>
    <mergeCell ref="B364:H364"/>
    <mergeCell ref="I364:P364"/>
    <mergeCell ref="Q364:W364"/>
    <mergeCell ref="B365:F365"/>
    <mergeCell ref="G365:H365"/>
    <mergeCell ref="I365:M365"/>
    <mergeCell ref="N365:O365"/>
    <mergeCell ref="Q365:U365"/>
    <mergeCell ref="V365:W365"/>
    <mergeCell ref="Q350:R350"/>
    <mergeCell ref="S350:U350"/>
    <mergeCell ref="B360:C360"/>
    <mergeCell ref="D360:F360"/>
    <mergeCell ref="I360:J360"/>
    <mergeCell ref="K360:M360"/>
    <mergeCell ref="Q360:R360"/>
    <mergeCell ref="S360:U360"/>
    <mergeCell ref="B330:C330"/>
    <mergeCell ref="D330:F330"/>
    <mergeCell ref="I330:J330"/>
    <mergeCell ref="K330:M330"/>
    <mergeCell ref="Q330:R330"/>
    <mergeCell ref="S330:U330"/>
    <mergeCell ref="B340:C340"/>
    <mergeCell ref="D340:F340"/>
    <mergeCell ref="I340:J340"/>
    <mergeCell ref="K340:M340"/>
    <mergeCell ref="Q340:R340"/>
    <mergeCell ref="S340:U340"/>
    <mergeCell ref="P329:P330"/>
    <mergeCell ref="Q328:W328"/>
    <mergeCell ref="B329:F329"/>
    <mergeCell ref="G329:H329"/>
    <mergeCell ref="I329:M329"/>
    <mergeCell ref="N329:O329"/>
    <mergeCell ref="Q329:U329"/>
    <mergeCell ref="V329:W329"/>
    <mergeCell ref="B314:C314"/>
    <mergeCell ref="D314:F314"/>
    <mergeCell ref="I314:J314"/>
    <mergeCell ref="K314:M314"/>
    <mergeCell ref="Q314:R314"/>
    <mergeCell ref="S314:U314"/>
    <mergeCell ref="B324:C324"/>
    <mergeCell ref="D324:F324"/>
    <mergeCell ref="I324:J324"/>
    <mergeCell ref="K324:M324"/>
    <mergeCell ref="Q324:R324"/>
    <mergeCell ref="S324:U324"/>
    <mergeCell ref="S294:U294"/>
    <mergeCell ref="B304:C304"/>
    <mergeCell ref="D304:F304"/>
    <mergeCell ref="I304:J304"/>
    <mergeCell ref="K304:M304"/>
    <mergeCell ref="Q304:R304"/>
    <mergeCell ref="S304:U304"/>
    <mergeCell ref="A291:C291"/>
    <mergeCell ref="D291:H291"/>
    <mergeCell ref="B292:H292"/>
    <mergeCell ref="I292:P292"/>
    <mergeCell ref="Q292:W292"/>
    <mergeCell ref="B293:F293"/>
    <mergeCell ref="G293:H293"/>
    <mergeCell ref="I293:M293"/>
    <mergeCell ref="N293:O293"/>
    <mergeCell ref="Q293:U293"/>
    <mergeCell ref="V293:W293"/>
    <mergeCell ref="S278:U278"/>
    <mergeCell ref="B288:C288"/>
    <mergeCell ref="D288:F288"/>
    <mergeCell ref="I288:J288"/>
    <mergeCell ref="K288:M288"/>
    <mergeCell ref="Q288:R288"/>
    <mergeCell ref="S288:U288"/>
    <mergeCell ref="B258:C258"/>
    <mergeCell ref="D258:F258"/>
    <mergeCell ref="I258:J258"/>
    <mergeCell ref="K258:M258"/>
    <mergeCell ref="Q258:R258"/>
    <mergeCell ref="S258:U258"/>
    <mergeCell ref="B268:C268"/>
    <mergeCell ref="D268:F268"/>
    <mergeCell ref="I268:J268"/>
    <mergeCell ref="K268:M268"/>
    <mergeCell ref="Q268:R268"/>
    <mergeCell ref="S268:U268"/>
    <mergeCell ref="V257:W257"/>
    <mergeCell ref="B242:C242"/>
    <mergeCell ref="D242:F242"/>
    <mergeCell ref="I242:J242"/>
    <mergeCell ref="K242:M242"/>
    <mergeCell ref="Q242:R242"/>
    <mergeCell ref="S242:U242"/>
    <mergeCell ref="B252:C252"/>
    <mergeCell ref="D252:F252"/>
    <mergeCell ref="I252:J252"/>
    <mergeCell ref="K252:M252"/>
    <mergeCell ref="Q252:R252"/>
    <mergeCell ref="S252:U252"/>
    <mergeCell ref="Q222:R222"/>
    <mergeCell ref="S222:U222"/>
    <mergeCell ref="B232:C232"/>
    <mergeCell ref="D232:F232"/>
    <mergeCell ref="I232:J232"/>
    <mergeCell ref="K232:M232"/>
    <mergeCell ref="Q232:R232"/>
    <mergeCell ref="S232:U232"/>
    <mergeCell ref="A219:C219"/>
    <mergeCell ref="D219:H219"/>
    <mergeCell ref="B220:H220"/>
    <mergeCell ref="I220:P220"/>
    <mergeCell ref="Q220:W220"/>
    <mergeCell ref="B221:F221"/>
    <mergeCell ref="G221:H221"/>
    <mergeCell ref="I221:M221"/>
    <mergeCell ref="N221:O221"/>
    <mergeCell ref="Q221:U221"/>
    <mergeCell ref="V221:W221"/>
    <mergeCell ref="Q206:R206"/>
    <mergeCell ref="S206:U206"/>
    <mergeCell ref="B216:C216"/>
    <mergeCell ref="D216:F216"/>
    <mergeCell ref="I216:J216"/>
    <mergeCell ref="K216:M216"/>
    <mergeCell ref="Q216:R216"/>
    <mergeCell ref="S216:U216"/>
    <mergeCell ref="B186:C186"/>
    <mergeCell ref="D186:F186"/>
    <mergeCell ref="I186:J186"/>
    <mergeCell ref="K186:M186"/>
    <mergeCell ref="Q186:R186"/>
    <mergeCell ref="S186:U186"/>
    <mergeCell ref="B196:C196"/>
    <mergeCell ref="D196:F196"/>
    <mergeCell ref="I196:J196"/>
    <mergeCell ref="K196:M196"/>
    <mergeCell ref="Q196:R196"/>
    <mergeCell ref="S196:U196"/>
    <mergeCell ref="A183:C183"/>
    <mergeCell ref="D183:H183"/>
    <mergeCell ref="B184:H184"/>
    <mergeCell ref="I184:P184"/>
    <mergeCell ref="Q184:W184"/>
    <mergeCell ref="B185:F185"/>
    <mergeCell ref="G185:H185"/>
    <mergeCell ref="I185:M185"/>
    <mergeCell ref="N185:O185"/>
    <mergeCell ref="Q185:U185"/>
    <mergeCell ref="V185:W185"/>
    <mergeCell ref="Q170:R170"/>
    <mergeCell ref="S170:U170"/>
    <mergeCell ref="B180:C180"/>
    <mergeCell ref="D180:F180"/>
    <mergeCell ref="I180:J180"/>
    <mergeCell ref="K180:M180"/>
    <mergeCell ref="Q180:R180"/>
    <mergeCell ref="S180:U180"/>
    <mergeCell ref="B150:C150"/>
    <mergeCell ref="D150:F150"/>
    <mergeCell ref="I150:J150"/>
    <mergeCell ref="K150:M150"/>
    <mergeCell ref="Q150:R150"/>
    <mergeCell ref="S150:U150"/>
    <mergeCell ref="B160:C160"/>
    <mergeCell ref="D160:F160"/>
    <mergeCell ref="I160:J160"/>
    <mergeCell ref="K160:M160"/>
    <mergeCell ref="Q160:R160"/>
    <mergeCell ref="S160:U160"/>
    <mergeCell ref="P149:P150"/>
    <mergeCell ref="Q148:W148"/>
    <mergeCell ref="B149:F149"/>
    <mergeCell ref="G149:H149"/>
    <mergeCell ref="I149:M149"/>
    <mergeCell ref="N149:O149"/>
    <mergeCell ref="Q149:U149"/>
    <mergeCell ref="V149:W149"/>
    <mergeCell ref="B134:C134"/>
    <mergeCell ref="D134:F134"/>
    <mergeCell ref="I134:J134"/>
    <mergeCell ref="K134:M134"/>
    <mergeCell ref="Q134:R134"/>
    <mergeCell ref="S134:U134"/>
    <mergeCell ref="B144:C144"/>
    <mergeCell ref="D144:F144"/>
    <mergeCell ref="I144:J144"/>
    <mergeCell ref="K144:M144"/>
    <mergeCell ref="Q144:R144"/>
    <mergeCell ref="S144:U144"/>
    <mergeCell ref="S114:U114"/>
    <mergeCell ref="B124:C124"/>
    <mergeCell ref="D124:F124"/>
    <mergeCell ref="I124:J124"/>
    <mergeCell ref="K124:M124"/>
    <mergeCell ref="Q124:R124"/>
    <mergeCell ref="S124:U124"/>
    <mergeCell ref="A111:C111"/>
    <mergeCell ref="D111:H111"/>
    <mergeCell ref="B112:H112"/>
    <mergeCell ref="I112:P112"/>
    <mergeCell ref="Q112:W112"/>
    <mergeCell ref="B113:F113"/>
    <mergeCell ref="G113:H113"/>
    <mergeCell ref="I113:M113"/>
    <mergeCell ref="N113:O113"/>
    <mergeCell ref="Q113:U113"/>
    <mergeCell ref="V113:W113"/>
    <mergeCell ref="S98:U98"/>
    <mergeCell ref="B108:C108"/>
    <mergeCell ref="D108:F108"/>
    <mergeCell ref="I108:J108"/>
    <mergeCell ref="K108:M108"/>
    <mergeCell ref="Q108:R108"/>
    <mergeCell ref="S108:U108"/>
    <mergeCell ref="B78:C78"/>
    <mergeCell ref="D78:F78"/>
    <mergeCell ref="I78:J78"/>
    <mergeCell ref="K78:M78"/>
    <mergeCell ref="Q78:R78"/>
    <mergeCell ref="S78:U78"/>
    <mergeCell ref="B88:C88"/>
    <mergeCell ref="D88:F88"/>
    <mergeCell ref="I88:J88"/>
    <mergeCell ref="K88:M88"/>
    <mergeCell ref="Q88:R88"/>
    <mergeCell ref="S88:U88"/>
    <mergeCell ref="V77:W77"/>
    <mergeCell ref="B62:C62"/>
    <mergeCell ref="D62:F62"/>
    <mergeCell ref="I62:J62"/>
    <mergeCell ref="K62:M62"/>
    <mergeCell ref="Q62:R62"/>
    <mergeCell ref="S62:U62"/>
    <mergeCell ref="B72:C72"/>
    <mergeCell ref="D72:F72"/>
    <mergeCell ref="I72:J72"/>
    <mergeCell ref="K72:M72"/>
    <mergeCell ref="Q72:R72"/>
    <mergeCell ref="S72:U72"/>
    <mergeCell ref="Q42:R42"/>
    <mergeCell ref="S42:U42"/>
    <mergeCell ref="B52:C52"/>
    <mergeCell ref="D52:F52"/>
    <mergeCell ref="I52:J52"/>
    <mergeCell ref="K52:M52"/>
    <mergeCell ref="Q52:R52"/>
    <mergeCell ref="S52:U52"/>
    <mergeCell ref="A39:C39"/>
    <mergeCell ref="D39:H39"/>
    <mergeCell ref="B40:H40"/>
    <mergeCell ref="I40:P40"/>
    <mergeCell ref="Q40:W40"/>
    <mergeCell ref="B41:F41"/>
    <mergeCell ref="G41:H41"/>
    <mergeCell ref="I41:M41"/>
    <mergeCell ref="N41:O41"/>
    <mergeCell ref="Q41:U41"/>
    <mergeCell ref="V41:W41"/>
    <mergeCell ref="Q26:R26"/>
    <mergeCell ref="S26:U26"/>
    <mergeCell ref="B36:C36"/>
    <mergeCell ref="D36:F36"/>
    <mergeCell ref="I36:J36"/>
    <mergeCell ref="K36:M36"/>
    <mergeCell ref="Q36:R36"/>
    <mergeCell ref="S36:U36"/>
    <mergeCell ref="B6:C6"/>
    <mergeCell ref="D6:F6"/>
    <mergeCell ref="I6:J6"/>
    <mergeCell ref="K6:M6"/>
    <mergeCell ref="Q6:R6"/>
    <mergeCell ref="S6:U6"/>
    <mergeCell ref="B16:C16"/>
    <mergeCell ref="D16:F16"/>
    <mergeCell ref="I16:J16"/>
    <mergeCell ref="K16:M16"/>
    <mergeCell ref="Q16:R16"/>
    <mergeCell ref="S16:U16"/>
    <mergeCell ref="A3:C3"/>
    <mergeCell ref="D3:H3"/>
    <mergeCell ref="B4:H4"/>
    <mergeCell ref="I4:P4"/>
    <mergeCell ref="Q4:W4"/>
    <mergeCell ref="B5:F5"/>
    <mergeCell ref="G5:H5"/>
    <mergeCell ref="I5:M5"/>
    <mergeCell ref="N5:O5"/>
    <mergeCell ref="Q5:U5"/>
    <mergeCell ref="V5:W5"/>
  </mergeCells>
  <phoneticPr fontId="3"/>
  <pageMargins left="0.70866141732283472" right="0" top="0.39370078740157483" bottom="0.19685039370078741" header="0.51181102362204722" footer="0.51181102362204722"/>
  <pageSetup paperSize="9" scale="95" orientation="landscape" blackAndWhite="1" r:id="rId1"/>
  <headerFooter alignWithMargins="0"/>
  <rowBreaks count="14" manualBreakCount="14">
    <brk id="36" max="23" man="1"/>
    <brk id="72" max="23" man="1"/>
    <brk id="108" max="23" man="1"/>
    <brk id="144" max="23" man="1"/>
    <brk id="180" max="23" man="1"/>
    <brk id="216" max="23" man="1"/>
    <brk id="252" max="23" man="1"/>
    <brk id="288" max="23" man="1"/>
    <brk id="324" max="23" man="1"/>
    <brk id="360" max="23" man="1"/>
    <brk id="396" max="23" man="1"/>
    <brk id="432" max="23" man="1"/>
    <brk id="468" max="23" man="1"/>
    <brk id="504" max="2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E168"/>
  <sheetViews>
    <sheetView view="pageBreakPreview" topLeftCell="A43" zoomScaleSheetLayoutView="100" workbookViewId="0">
      <selection activeCell="F17" sqref="F17:J17"/>
    </sheetView>
  </sheetViews>
  <sheetFormatPr defaultColWidth="1.625" defaultRowHeight="9.9499999999999993" customHeight="1" x14ac:dyDescent="0.15"/>
  <cols>
    <col min="1" max="56" width="1.625" style="90"/>
    <col min="57" max="57" width="0.875" style="90" customWidth="1"/>
    <col min="58" max="16384" width="1.625" style="90"/>
  </cols>
  <sheetData>
    <row r="1" spans="1:57" ht="9.9499999999999993" customHeight="1" x14ac:dyDescent="0.15">
      <c r="A1" s="40" t="s">
        <v>575</v>
      </c>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row>
    <row r="2" spans="1:57" ht="9.9499999999999993" customHeight="1" x14ac:dyDescent="0.15">
      <c r="A2" s="60"/>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row>
    <row r="3" spans="1:57" ht="9.9499999999999993" customHeight="1" x14ac:dyDescent="0.15">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row>
    <row r="4" spans="1:57" ht="9.9499999999999993" customHeight="1" x14ac:dyDescent="0.15">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row>
    <row r="5" spans="1:57" ht="9.9499999999999993" customHeight="1" x14ac:dyDescent="0.15">
      <c r="A5" s="60"/>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row>
    <row r="6" spans="1:57" ht="9.9499999999999993" customHeight="1" x14ac:dyDescent="0.15">
      <c r="A6" s="60"/>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row>
    <row r="7" spans="1:57" ht="9.9499999999999993" customHeight="1" x14ac:dyDescent="0.15">
      <c r="A7" s="60"/>
      <c r="B7" s="60"/>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row>
    <row r="8" spans="1:57" ht="9.9499999999999993" customHeight="1" x14ac:dyDescent="0.15">
      <c r="A8" s="60"/>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row>
    <row r="9" spans="1:57" ht="9.9499999999999993" customHeight="1" x14ac:dyDescent="0.15">
      <c r="A9" s="60"/>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row>
    <row r="10" spans="1:57" ht="9.9499999999999993" customHeight="1" x14ac:dyDescent="0.15">
      <c r="A10" s="60"/>
      <c r="B10" s="60"/>
      <c r="C10" s="60"/>
      <c r="D10" s="60"/>
      <c r="E10" s="60"/>
      <c r="F10" s="60"/>
      <c r="G10" s="60"/>
      <c r="H10" s="60"/>
      <c r="I10" s="60"/>
      <c r="J10" s="60"/>
      <c r="K10" s="60"/>
      <c r="L10" s="2100" t="s">
        <v>84</v>
      </c>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c r="AP10" s="2100"/>
      <c r="AQ10" s="60"/>
      <c r="AR10" s="60"/>
      <c r="AS10" s="60"/>
      <c r="AT10" s="60"/>
      <c r="AU10" s="60"/>
      <c r="AV10" s="60"/>
      <c r="AW10" s="60"/>
      <c r="AX10" s="60"/>
      <c r="AY10" s="60"/>
      <c r="AZ10" s="60"/>
      <c r="BA10" s="60"/>
      <c r="BB10" s="60"/>
      <c r="BC10" s="60"/>
      <c r="BD10" s="60"/>
      <c r="BE10" s="60"/>
    </row>
    <row r="11" spans="1:57" ht="9.9499999999999993" customHeight="1" x14ac:dyDescent="0.15">
      <c r="A11" s="60"/>
      <c r="B11" s="60"/>
      <c r="C11" s="60"/>
      <c r="D11" s="60"/>
      <c r="E11" s="60"/>
      <c r="F11" s="60"/>
      <c r="G11" s="60"/>
      <c r="H11" s="60"/>
      <c r="I11" s="60"/>
      <c r="J11" s="60"/>
      <c r="K11" s="60"/>
      <c r="L11" s="2100"/>
      <c r="M11" s="2100"/>
      <c r="N11" s="2100"/>
      <c r="O11" s="2100"/>
      <c r="P11" s="2100"/>
      <c r="Q11" s="2100"/>
      <c r="R11" s="2100"/>
      <c r="S11" s="2100"/>
      <c r="T11" s="2100"/>
      <c r="U11" s="2100"/>
      <c r="V11" s="2100"/>
      <c r="W11" s="2100"/>
      <c r="X11" s="2100"/>
      <c r="Y11" s="2100"/>
      <c r="Z11" s="2100"/>
      <c r="AA11" s="2100"/>
      <c r="AB11" s="2100"/>
      <c r="AC11" s="2100"/>
      <c r="AD11" s="2100"/>
      <c r="AE11" s="2100"/>
      <c r="AF11" s="2100"/>
      <c r="AG11" s="2100"/>
      <c r="AH11" s="2100"/>
      <c r="AI11" s="2100"/>
      <c r="AJ11" s="2100"/>
      <c r="AK11" s="2100"/>
      <c r="AL11" s="2100"/>
      <c r="AM11" s="2100"/>
      <c r="AN11" s="2100"/>
      <c r="AO11" s="2100"/>
      <c r="AP11" s="2100"/>
      <c r="AQ11" s="60"/>
      <c r="AR11" s="60"/>
      <c r="AS11" s="60"/>
      <c r="AT11" s="60"/>
      <c r="AU11" s="60"/>
      <c r="AV11" s="60"/>
      <c r="AW11" s="60"/>
      <c r="AX11" s="60"/>
      <c r="AY11" s="60"/>
      <c r="AZ11" s="60"/>
      <c r="BA11" s="60"/>
      <c r="BB11" s="60"/>
      <c r="BC11" s="60"/>
      <c r="BD11" s="60"/>
      <c r="BE11" s="60"/>
    </row>
    <row r="12" spans="1:57" ht="9.9499999999999993" customHeight="1" x14ac:dyDescent="0.15">
      <c r="A12" s="60"/>
      <c r="B12" s="60"/>
      <c r="C12" s="60"/>
      <c r="D12" s="60"/>
      <c r="E12" s="60"/>
      <c r="F12" s="60"/>
      <c r="G12" s="60"/>
      <c r="H12" s="60"/>
      <c r="I12" s="60"/>
      <c r="J12" s="60"/>
      <c r="K12" s="60"/>
      <c r="L12" s="2100"/>
      <c r="M12" s="2100"/>
      <c r="N12" s="2100"/>
      <c r="O12" s="2100"/>
      <c r="P12" s="2100"/>
      <c r="Q12" s="2100"/>
      <c r="R12" s="2100"/>
      <c r="S12" s="2100"/>
      <c r="T12" s="2100"/>
      <c r="U12" s="2100"/>
      <c r="V12" s="2100"/>
      <c r="W12" s="2100"/>
      <c r="X12" s="2100"/>
      <c r="Y12" s="2100"/>
      <c r="Z12" s="2100"/>
      <c r="AA12" s="2100"/>
      <c r="AB12" s="2100"/>
      <c r="AC12" s="2100"/>
      <c r="AD12" s="2100"/>
      <c r="AE12" s="2100"/>
      <c r="AF12" s="2100"/>
      <c r="AG12" s="2100"/>
      <c r="AH12" s="2100"/>
      <c r="AI12" s="2100"/>
      <c r="AJ12" s="2100"/>
      <c r="AK12" s="2100"/>
      <c r="AL12" s="2100"/>
      <c r="AM12" s="2100"/>
      <c r="AN12" s="2100"/>
      <c r="AO12" s="2100"/>
      <c r="AP12" s="2100"/>
      <c r="AQ12" s="60"/>
      <c r="AR12" s="60"/>
      <c r="AS12" s="60"/>
      <c r="AT12" s="60"/>
      <c r="AU12" s="60"/>
      <c r="AV12" s="60"/>
      <c r="AW12" s="60"/>
      <c r="AX12" s="60"/>
      <c r="AY12" s="60"/>
      <c r="AZ12" s="60"/>
      <c r="BA12" s="60"/>
      <c r="BB12" s="60"/>
      <c r="BC12" s="60"/>
      <c r="BD12" s="60"/>
      <c r="BE12" s="60"/>
    </row>
    <row r="13" spans="1:57" ht="9.9499999999999993" customHeight="1" x14ac:dyDescent="0.15">
      <c r="A13" s="60"/>
      <c r="B13" s="60"/>
      <c r="C13" s="60"/>
      <c r="D13" s="60"/>
      <c r="E13" s="60"/>
      <c r="F13" s="60"/>
      <c r="G13" s="60"/>
      <c r="H13" s="60"/>
      <c r="I13" s="60"/>
      <c r="J13" s="60"/>
      <c r="K13" s="60"/>
      <c r="L13" s="2100"/>
      <c r="M13" s="2100"/>
      <c r="N13" s="2100"/>
      <c r="O13" s="2100"/>
      <c r="P13" s="2100"/>
      <c r="Q13" s="2100"/>
      <c r="R13" s="2100"/>
      <c r="S13" s="2100"/>
      <c r="T13" s="2100"/>
      <c r="U13" s="2100"/>
      <c r="V13" s="2100"/>
      <c r="W13" s="2100"/>
      <c r="X13" s="2100"/>
      <c r="Y13" s="2100"/>
      <c r="Z13" s="2100"/>
      <c r="AA13" s="2100"/>
      <c r="AB13" s="2100"/>
      <c r="AC13" s="2100"/>
      <c r="AD13" s="2100"/>
      <c r="AE13" s="2100"/>
      <c r="AF13" s="2100"/>
      <c r="AG13" s="2100"/>
      <c r="AH13" s="2100"/>
      <c r="AI13" s="2100"/>
      <c r="AJ13" s="2100"/>
      <c r="AK13" s="2100"/>
      <c r="AL13" s="2100"/>
      <c r="AM13" s="2100"/>
      <c r="AN13" s="2100"/>
      <c r="AO13" s="2100"/>
      <c r="AP13" s="2100"/>
      <c r="AQ13" s="60"/>
      <c r="AR13" s="60"/>
      <c r="AS13" s="60"/>
      <c r="AT13" s="60"/>
      <c r="AU13" s="60"/>
      <c r="AV13" s="60"/>
      <c r="AW13" s="60"/>
      <c r="AX13" s="60"/>
      <c r="AY13" s="60"/>
      <c r="AZ13" s="60"/>
      <c r="BA13" s="60"/>
      <c r="BB13" s="60"/>
      <c r="BC13" s="60"/>
      <c r="BD13" s="60"/>
      <c r="BE13" s="60"/>
    </row>
    <row r="14" spans="1:57" ht="9.9499999999999993" customHeight="1" x14ac:dyDescent="0.15">
      <c r="A14" s="60"/>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row>
    <row r="15" spans="1:57" ht="9.9499999999999993" customHeight="1" x14ac:dyDescent="0.15">
      <c r="A15" s="60"/>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row>
    <row r="16" spans="1:57" ht="12.95" customHeight="1" x14ac:dyDescent="0.15">
      <c r="A16" s="2113" t="s">
        <v>312</v>
      </c>
      <c r="B16" s="2114"/>
      <c r="C16" s="2114"/>
      <c r="D16" s="2114"/>
      <c r="E16" s="2114"/>
      <c r="F16" s="2114"/>
      <c r="G16" s="2114"/>
      <c r="H16" s="2114"/>
      <c r="I16" s="2114"/>
      <c r="J16" s="2114"/>
      <c r="K16" s="885">
        <f>+基本情報!E8</f>
        <v>0</v>
      </c>
      <c r="L16" s="886"/>
      <c r="M16" s="886"/>
      <c r="N16" s="886"/>
      <c r="O16" s="886"/>
      <c r="P16" s="886"/>
      <c r="Q16" s="886"/>
      <c r="R16" s="886"/>
      <c r="S16" s="886"/>
      <c r="T16" s="886"/>
      <c r="U16" s="886"/>
      <c r="V16" s="886"/>
      <c r="W16" s="886"/>
      <c r="X16" s="886"/>
      <c r="Y16" s="886"/>
      <c r="Z16" s="886"/>
      <c r="AA16" s="886"/>
      <c r="AB16" s="886"/>
      <c r="AC16" s="886"/>
      <c r="AD16" s="886"/>
      <c r="AE16" s="886"/>
      <c r="AF16" s="886"/>
      <c r="AG16" s="886"/>
      <c r="AH16" s="2101"/>
      <c r="AI16" s="885">
        <f>+基本情報!E7</f>
        <v>0</v>
      </c>
      <c r="AJ16" s="886"/>
      <c r="AK16" s="886"/>
      <c r="AL16" s="886"/>
      <c r="AM16" s="886"/>
      <c r="AN16" s="886"/>
      <c r="AO16" s="886"/>
      <c r="AP16" s="886"/>
      <c r="AQ16" s="886"/>
      <c r="AR16" s="886"/>
      <c r="AS16" s="886"/>
      <c r="AT16" s="886"/>
      <c r="AU16" s="886"/>
      <c r="AV16" s="886"/>
      <c r="AW16" s="886"/>
      <c r="AX16" s="886"/>
      <c r="AY16" s="886"/>
      <c r="AZ16" s="886"/>
      <c r="BA16" s="886"/>
      <c r="BB16" s="886"/>
      <c r="BC16" s="886"/>
      <c r="BD16" s="887"/>
      <c r="BE16" s="60"/>
    </row>
    <row r="17" spans="1:57" ht="12.95" customHeight="1" x14ac:dyDescent="0.15">
      <c r="A17" s="119"/>
      <c r="B17" s="814" t="s">
        <v>131</v>
      </c>
      <c r="C17" s="814"/>
      <c r="D17" s="814"/>
      <c r="E17" s="814"/>
      <c r="F17" s="2115"/>
      <c r="G17" s="2115"/>
      <c r="H17" s="2115"/>
      <c r="I17" s="2115"/>
      <c r="J17" s="2116"/>
      <c r="K17" s="888"/>
      <c r="L17" s="889"/>
      <c r="M17" s="889"/>
      <c r="N17" s="889"/>
      <c r="O17" s="889"/>
      <c r="P17" s="889"/>
      <c r="Q17" s="889"/>
      <c r="R17" s="889"/>
      <c r="S17" s="889"/>
      <c r="T17" s="889"/>
      <c r="U17" s="889"/>
      <c r="V17" s="889"/>
      <c r="W17" s="889"/>
      <c r="X17" s="889"/>
      <c r="Y17" s="889"/>
      <c r="Z17" s="889"/>
      <c r="AA17" s="889"/>
      <c r="AB17" s="889"/>
      <c r="AC17" s="889"/>
      <c r="AD17" s="889"/>
      <c r="AE17" s="889"/>
      <c r="AF17" s="889"/>
      <c r="AG17" s="889"/>
      <c r="AH17" s="1194"/>
      <c r="AI17" s="888"/>
      <c r="AJ17" s="889"/>
      <c r="AK17" s="889"/>
      <c r="AL17" s="889"/>
      <c r="AM17" s="889"/>
      <c r="AN17" s="889"/>
      <c r="AO17" s="889"/>
      <c r="AP17" s="889"/>
      <c r="AQ17" s="889"/>
      <c r="AR17" s="889"/>
      <c r="AS17" s="889"/>
      <c r="AT17" s="889"/>
      <c r="AU17" s="889"/>
      <c r="AV17" s="889"/>
      <c r="AW17" s="889"/>
      <c r="AX17" s="889"/>
      <c r="AY17" s="889"/>
      <c r="AZ17" s="889"/>
      <c r="BA17" s="889"/>
      <c r="BB17" s="889"/>
      <c r="BC17" s="889"/>
      <c r="BD17" s="890"/>
      <c r="BE17" s="60"/>
    </row>
    <row r="18" spans="1:57" ht="12.95" customHeight="1" x14ac:dyDescent="0.15">
      <c r="A18" s="150"/>
      <c r="B18" s="2117" t="s">
        <v>138</v>
      </c>
      <c r="C18" s="2117"/>
      <c r="D18" s="2118">
        <f>+基本情報!E5</f>
        <v>0</v>
      </c>
      <c r="E18" s="2118"/>
      <c r="F18" s="2118"/>
      <c r="G18" s="2118"/>
      <c r="H18" s="2118"/>
      <c r="I18" s="2117" t="s">
        <v>139</v>
      </c>
      <c r="J18" s="2117"/>
      <c r="K18" s="1195"/>
      <c r="L18" s="1196"/>
      <c r="M18" s="1196"/>
      <c r="N18" s="1196"/>
      <c r="O18" s="1196"/>
      <c r="P18" s="1196"/>
      <c r="Q18" s="1196"/>
      <c r="R18" s="1196"/>
      <c r="S18" s="1196"/>
      <c r="T18" s="1196"/>
      <c r="U18" s="1196"/>
      <c r="V18" s="1196"/>
      <c r="W18" s="1196"/>
      <c r="X18" s="1196"/>
      <c r="Y18" s="1196"/>
      <c r="Z18" s="1196"/>
      <c r="AA18" s="1196"/>
      <c r="AB18" s="1196"/>
      <c r="AC18" s="1196"/>
      <c r="AD18" s="1196"/>
      <c r="AE18" s="1196"/>
      <c r="AF18" s="1196"/>
      <c r="AG18" s="1196"/>
      <c r="AH18" s="1197"/>
      <c r="AI18" s="1195"/>
      <c r="AJ18" s="1196"/>
      <c r="AK18" s="1196"/>
      <c r="AL18" s="1196"/>
      <c r="AM18" s="1196"/>
      <c r="AN18" s="1196"/>
      <c r="AO18" s="1196"/>
      <c r="AP18" s="1196"/>
      <c r="AQ18" s="1196"/>
      <c r="AR18" s="1196"/>
      <c r="AS18" s="1196"/>
      <c r="AT18" s="1196"/>
      <c r="AU18" s="1196"/>
      <c r="AV18" s="1196"/>
      <c r="AW18" s="1196"/>
      <c r="AX18" s="1196"/>
      <c r="AY18" s="1196"/>
      <c r="AZ18" s="1196"/>
      <c r="BA18" s="1196"/>
      <c r="BB18" s="1196"/>
      <c r="BC18" s="1196"/>
      <c r="BD18" s="2102"/>
      <c r="BE18" s="60"/>
    </row>
    <row r="19" spans="1:57" ht="9.9499999999999993" customHeight="1" x14ac:dyDescent="0.15">
      <c r="A19" s="724" t="s">
        <v>496</v>
      </c>
      <c r="B19" s="1047"/>
      <c r="C19" s="1047"/>
      <c r="D19" s="1047"/>
      <c r="E19" s="1047"/>
      <c r="F19" s="1047"/>
      <c r="G19" s="1047"/>
      <c r="H19" s="1047"/>
      <c r="I19" s="1047"/>
      <c r="J19" s="2103"/>
      <c r="K19" s="142"/>
      <c r="L19" s="2104" t="s">
        <v>340</v>
      </c>
      <c r="M19" s="2105"/>
      <c r="N19" s="2105"/>
      <c r="O19" s="2105"/>
      <c r="P19" s="2105"/>
      <c r="Q19" s="2105"/>
      <c r="R19" s="2105"/>
      <c r="S19" s="2105"/>
      <c r="T19" s="2105"/>
      <c r="U19" s="145"/>
      <c r="V19" s="1408" t="s">
        <v>576</v>
      </c>
      <c r="W19" s="1400"/>
      <c r="X19" s="1400"/>
      <c r="Y19" s="1400"/>
      <c r="Z19" s="1401"/>
      <c r="AA19" s="2109" t="s">
        <v>577</v>
      </c>
      <c r="AB19" s="2109"/>
      <c r="AC19" s="2109"/>
      <c r="AD19" s="2109"/>
      <c r="AE19" s="2109"/>
      <c r="AF19" s="2109"/>
      <c r="AG19" s="2109"/>
      <c r="AH19" s="2109"/>
      <c r="AI19" s="2109"/>
      <c r="AJ19" s="2109"/>
      <c r="AK19" s="2109" t="s">
        <v>578</v>
      </c>
      <c r="AL19" s="2109"/>
      <c r="AM19" s="2109"/>
      <c r="AN19" s="2109"/>
      <c r="AO19" s="2109"/>
      <c r="AP19" s="2109"/>
      <c r="AQ19" s="2109"/>
      <c r="AR19" s="2109"/>
      <c r="AS19" s="2109"/>
      <c r="AT19" s="2109"/>
      <c r="AU19" s="2109" t="s">
        <v>281</v>
      </c>
      <c r="AV19" s="2109"/>
      <c r="AW19" s="2109"/>
      <c r="AX19" s="2109"/>
      <c r="AY19" s="2109"/>
      <c r="AZ19" s="2109"/>
      <c r="BA19" s="2109"/>
      <c r="BB19" s="2109"/>
      <c r="BC19" s="2109"/>
      <c r="BD19" s="2110"/>
      <c r="BE19" s="60"/>
    </row>
    <row r="20" spans="1:57" ht="9.9499999999999993" customHeight="1" x14ac:dyDescent="0.15">
      <c r="A20" s="748"/>
      <c r="B20" s="597"/>
      <c r="C20" s="597"/>
      <c r="D20" s="597"/>
      <c r="E20" s="597"/>
      <c r="F20" s="597"/>
      <c r="G20" s="597"/>
      <c r="H20" s="597"/>
      <c r="I20" s="597"/>
      <c r="J20" s="757"/>
      <c r="K20" s="130"/>
      <c r="L20" s="2106"/>
      <c r="M20" s="2106"/>
      <c r="N20" s="2106"/>
      <c r="O20" s="2106"/>
      <c r="P20" s="2106"/>
      <c r="Q20" s="2106"/>
      <c r="R20" s="2106"/>
      <c r="S20" s="2106"/>
      <c r="T20" s="2106"/>
      <c r="U20" s="127"/>
      <c r="V20" s="1409"/>
      <c r="W20" s="1403"/>
      <c r="X20" s="1403"/>
      <c r="Y20" s="1403"/>
      <c r="Z20" s="1404"/>
      <c r="AA20" s="1656"/>
      <c r="AB20" s="1656"/>
      <c r="AC20" s="1656"/>
      <c r="AD20" s="1656"/>
      <c r="AE20" s="1656"/>
      <c r="AF20" s="1656"/>
      <c r="AG20" s="1656"/>
      <c r="AH20" s="1656"/>
      <c r="AI20" s="1656"/>
      <c r="AJ20" s="1656"/>
      <c r="AK20" s="1656"/>
      <c r="AL20" s="1656"/>
      <c r="AM20" s="1656"/>
      <c r="AN20" s="1656"/>
      <c r="AO20" s="1656"/>
      <c r="AP20" s="1656"/>
      <c r="AQ20" s="1656"/>
      <c r="AR20" s="1656"/>
      <c r="AS20" s="1656"/>
      <c r="AT20" s="1656"/>
      <c r="AU20" s="1656"/>
      <c r="AV20" s="1656"/>
      <c r="AW20" s="1656"/>
      <c r="AX20" s="1656"/>
      <c r="AY20" s="1656"/>
      <c r="AZ20" s="1656"/>
      <c r="BA20" s="1656"/>
      <c r="BB20" s="1656"/>
      <c r="BC20" s="1656"/>
      <c r="BD20" s="2111"/>
      <c r="BE20" s="60"/>
    </row>
    <row r="21" spans="1:57" ht="9.9499999999999993" customHeight="1" x14ac:dyDescent="0.15">
      <c r="A21" s="758"/>
      <c r="B21" s="759"/>
      <c r="C21" s="759"/>
      <c r="D21" s="759"/>
      <c r="E21" s="759"/>
      <c r="F21" s="759"/>
      <c r="G21" s="759"/>
      <c r="H21" s="759"/>
      <c r="I21" s="759"/>
      <c r="J21" s="760"/>
      <c r="K21" s="143"/>
      <c r="L21" s="2107"/>
      <c r="M21" s="2107"/>
      <c r="N21" s="2107"/>
      <c r="O21" s="2107"/>
      <c r="P21" s="2107"/>
      <c r="Q21" s="2107"/>
      <c r="R21" s="2107"/>
      <c r="S21" s="2107"/>
      <c r="T21" s="2107"/>
      <c r="U21" s="128"/>
      <c r="V21" s="2108"/>
      <c r="W21" s="1708"/>
      <c r="X21" s="1708"/>
      <c r="Y21" s="1708"/>
      <c r="Z21" s="1709"/>
      <c r="AA21" s="1140"/>
      <c r="AB21" s="1140"/>
      <c r="AC21" s="1140"/>
      <c r="AD21" s="1140"/>
      <c r="AE21" s="1140"/>
      <c r="AF21" s="1140"/>
      <c r="AG21" s="1140"/>
      <c r="AH21" s="1140"/>
      <c r="AI21" s="1140"/>
      <c r="AJ21" s="1140"/>
      <c r="AK21" s="1140"/>
      <c r="AL21" s="1140"/>
      <c r="AM21" s="1140"/>
      <c r="AN21" s="1140"/>
      <c r="AO21" s="1140"/>
      <c r="AP21" s="1140"/>
      <c r="AQ21" s="1140"/>
      <c r="AR21" s="1140"/>
      <c r="AS21" s="1140"/>
      <c r="AT21" s="1140"/>
      <c r="AU21" s="1140"/>
      <c r="AV21" s="1140"/>
      <c r="AW21" s="1140"/>
      <c r="AX21" s="1140"/>
      <c r="AY21" s="1140"/>
      <c r="AZ21" s="1140"/>
      <c r="BA21" s="1140"/>
      <c r="BB21" s="1140"/>
      <c r="BC21" s="1140"/>
      <c r="BD21" s="2112"/>
      <c r="BE21" s="60"/>
    </row>
    <row r="22" spans="1:57" ht="9.9499999999999993" customHeight="1" x14ac:dyDescent="0.15">
      <c r="A22" s="2134">
        <f>+基本情報!E6</f>
        <v>0</v>
      </c>
      <c r="B22" s="2135"/>
      <c r="C22" s="2135"/>
      <c r="D22" s="2135"/>
      <c r="E22" s="2135"/>
      <c r="F22" s="2135"/>
      <c r="G22" s="2135"/>
      <c r="H22" s="2135"/>
      <c r="I22" s="2135"/>
      <c r="J22" s="2136"/>
      <c r="K22" s="129"/>
      <c r="L22" s="124"/>
      <c r="M22" s="124"/>
      <c r="N22" s="124"/>
      <c r="O22" s="124"/>
      <c r="P22" s="124"/>
      <c r="Q22" s="124"/>
      <c r="R22" s="124"/>
      <c r="S22" s="124"/>
      <c r="T22" s="124"/>
      <c r="U22" s="126"/>
      <c r="V22" s="2121" t="s">
        <v>580</v>
      </c>
      <c r="W22" s="2122"/>
      <c r="X22" s="2122"/>
      <c r="Y22" s="2122"/>
      <c r="Z22" s="2123"/>
      <c r="AA22" s="1750"/>
      <c r="AB22" s="1750"/>
      <c r="AC22" s="1750"/>
      <c r="AD22" s="1750"/>
      <c r="AE22" s="1750"/>
      <c r="AF22" s="1750"/>
      <c r="AG22" s="1750"/>
      <c r="AH22" s="1750"/>
      <c r="AI22" s="1750"/>
      <c r="AJ22" s="1750"/>
      <c r="AK22" s="1750"/>
      <c r="AL22" s="1750"/>
      <c r="AM22" s="1750"/>
      <c r="AN22" s="1750"/>
      <c r="AO22" s="1750"/>
      <c r="AP22" s="1750"/>
      <c r="AQ22" s="1750"/>
      <c r="AR22" s="1750"/>
      <c r="AS22" s="1750"/>
      <c r="AT22" s="1750"/>
      <c r="AU22" s="2124" t="str">
        <f>IF(ISBLANK(AA22)," ",IF((AA22-AK22)=SUM(Y58),AA22-AK22,"内訳と相違"))</f>
        <v xml:space="preserve"> </v>
      </c>
      <c r="AV22" s="2124"/>
      <c r="AW22" s="2124"/>
      <c r="AX22" s="2124"/>
      <c r="AY22" s="2124"/>
      <c r="AZ22" s="2124"/>
      <c r="BA22" s="2124"/>
      <c r="BB22" s="2124"/>
      <c r="BC22" s="2124"/>
      <c r="BD22" s="2125"/>
      <c r="BE22" s="60"/>
    </row>
    <row r="23" spans="1:57" ht="9.9499999999999993" customHeight="1" x14ac:dyDescent="0.15">
      <c r="A23" s="2137"/>
      <c r="B23" s="2138"/>
      <c r="C23" s="2138"/>
      <c r="D23" s="2138"/>
      <c r="E23" s="2138"/>
      <c r="F23" s="2138"/>
      <c r="G23" s="2138"/>
      <c r="H23" s="2138"/>
      <c r="I23" s="2138"/>
      <c r="J23" s="2139"/>
      <c r="K23" s="130"/>
      <c r="L23" s="60"/>
      <c r="M23" s="60"/>
      <c r="N23" s="60"/>
      <c r="O23" s="60"/>
      <c r="P23" s="60"/>
      <c r="Q23" s="60"/>
      <c r="R23" s="60"/>
      <c r="S23" s="60"/>
      <c r="T23" s="60"/>
      <c r="U23" s="127"/>
      <c r="V23" s="2121"/>
      <c r="W23" s="2122"/>
      <c r="X23" s="2122"/>
      <c r="Y23" s="2122"/>
      <c r="Z23" s="2123"/>
      <c r="AA23" s="1750"/>
      <c r="AB23" s="1750"/>
      <c r="AC23" s="1750"/>
      <c r="AD23" s="1750"/>
      <c r="AE23" s="1750"/>
      <c r="AF23" s="1750"/>
      <c r="AG23" s="1750"/>
      <c r="AH23" s="1750"/>
      <c r="AI23" s="1750"/>
      <c r="AJ23" s="1750"/>
      <c r="AK23" s="1750"/>
      <c r="AL23" s="1750"/>
      <c r="AM23" s="1750"/>
      <c r="AN23" s="1750"/>
      <c r="AO23" s="1750"/>
      <c r="AP23" s="1750"/>
      <c r="AQ23" s="1750"/>
      <c r="AR23" s="1750"/>
      <c r="AS23" s="1750"/>
      <c r="AT23" s="1750"/>
      <c r="AU23" s="2124"/>
      <c r="AV23" s="2124"/>
      <c r="AW23" s="2124"/>
      <c r="AX23" s="2124"/>
      <c r="AY23" s="2124"/>
      <c r="AZ23" s="2124"/>
      <c r="BA23" s="2124"/>
      <c r="BB23" s="2124"/>
      <c r="BC23" s="2124"/>
      <c r="BD23" s="2125"/>
      <c r="BE23" s="60"/>
    </row>
    <row r="24" spans="1:57" ht="9.9499999999999993" customHeight="1" x14ac:dyDescent="0.15">
      <c r="A24" s="2137"/>
      <c r="B24" s="2138"/>
      <c r="C24" s="2138"/>
      <c r="D24" s="2138"/>
      <c r="E24" s="2138"/>
      <c r="F24" s="2138"/>
      <c r="G24" s="2138"/>
      <c r="H24" s="2138"/>
      <c r="I24" s="2138"/>
      <c r="J24" s="2139"/>
      <c r="K24" s="2143"/>
      <c r="L24" s="688"/>
      <c r="M24" s="688"/>
      <c r="N24" s="2119" t="s">
        <v>347</v>
      </c>
      <c r="O24" s="688"/>
      <c r="P24" s="688"/>
      <c r="Q24" s="688"/>
      <c r="R24" s="2119" t="s">
        <v>347</v>
      </c>
      <c r="S24" s="688"/>
      <c r="T24" s="688"/>
      <c r="U24" s="2120"/>
      <c r="V24" s="2121"/>
      <c r="W24" s="2122"/>
      <c r="X24" s="2122"/>
      <c r="Y24" s="2122"/>
      <c r="Z24" s="2123"/>
      <c r="AA24" s="1750"/>
      <c r="AB24" s="1750"/>
      <c r="AC24" s="1750"/>
      <c r="AD24" s="1750"/>
      <c r="AE24" s="1750"/>
      <c r="AF24" s="1750"/>
      <c r="AG24" s="1750"/>
      <c r="AH24" s="1750"/>
      <c r="AI24" s="1750"/>
      <c r="AJ24" s="1750"/>
      <c r="AK24" s="1750"/>
      <c r="AL24" s="1750"/>
      <c r="AM24" s="1750"/>
      <c r="AN24" s="1750"/>
      <c r="AO24" s="1750"/>
      <c r="AP24" s="1750"/>
      <c r="AQ24" s="1750"/>
      <c r="AR24" s="1750"/>
      <c r="AS24" s="1750"/>
      <c r="AT24" s="1750"/>
      <c r="AU24" s="2124"/>
      <c r="AV24" s="2124"/>
      <c r="AW24" s="2124"/>
      <c r="AX24" s="2124"/>
      <c r="AY24" s="2124"/>
      <c r="AZ24" s="2124"/>
      <c r="BA24" s="2124"/>
      <c r="BB24" s="2124"/>
      <c r="BC24" s="2124"/>
      <c r="BD24" s="2125"/>
      <c r="BE24" s="60"/>
    </row>
    <row r="25" spans="1:57" ht="9.9499999999999993" customHeight="1" x14ac:dyDescent="0.15">
      <c r="A25" s="2137"/>
      <c r="B25" s="2138"/>
      <c r="C25" s="2138"/>
      <c r="D25" s="2138"/>
      <c r="E25" s="2138"/>
      <c r="F25" s="2138"/>
      <c r="G25" s="2138"/>
      <c r="H25" s="2138"/>
      <c r="I25" s="2138"/>
      <c r="J25" s="2139"/>
      <c r="K25" s="2143"/>
      <c r="L25" s="688"/>
      <c r="M25" s="688"/>
      <c r="N25" s="2119"/>
      <c r="O25" s="688"/>
      <c r="P25" s="688"/>
      <c r="Q25" s="688"/>
      <c r="R25" s="2119"/>
      <c r="S25" s="688"/>
      <c r="T25" s="688"/>
      <c r="U25" s="2120"/>
      <c r="V25" s="2121" t="s">
        <v>365</v>
      </c>
      <c r="W25" s="2122"/>
      <c r="X25" s="2122"/>
      <c r="Y25" s="2122"/>
      <c r="Z25" s="2123"/>
      <c r="AA25" s="1750"/>
      <c r="AB25" s="1750"/>
      <c r="AC25" s="1750"/>
      <c r="AD25" s="1750"/>
      <c r="AE25" s="1750"/>
      <c r="AF25" s="1750"/>
      <c r="AG25" s="1750"/>
      <c r="AH25" s="1750"/>
      <c r="AI25" s="1750"/>
      <c r="AJ25" s="1750"/>
      <c r="AK25" s="1750"/>
      <c r="AL25" s="1750"/>
      <c r="AM25" s="1750"/>
      <c r="AN25" s="1750"/>
      <c r="AO25" s="1750"/>
      <c r="AP25" s="1750"/>
      <c r="AQ25" s="1750"/>
      <c r="AR25" s="1750"/>
      <c r="AS25" s="1750"/>
      <c r="AT25" s="1750"/>
      <c r="AU25" s="2124" t="str">
        <f>IF(ISBLANK(AA25)," ",IF((AA25-AK25)=SUM(AD58),AA25-AK25,"内訳と相違"))</f>
        <v xml:space="preserve"> </v>
      </c>
      <c r="AV25" s="2124"/>
      <c r="AW25" s="2124"/>
      <c r="AX25" s="2124"/>
      <c r="AY25" s="2124"/>
      <c r="AZ25" s="2124"/>
      <c r="BA25" s="2124"/>
      <c r="BB25" s="2124"/>
      <c r="BC25" s="2124"/>
      <c r="BD25" s="2125"/>
      <c r="BE25" s="60"/>
    </row>
    <row r="26" spans="1:57" ht="9.9499999999999993" customHeight="1" x14ac:dyDescent="0.15">
      <c r="A26" s="2137"/>
      <c r="B26" s="2138"/>
      <c r="C26" s="2138"/>
      <c r="D26" s="2138"/>
      <c r="E26" s="2138"/>
      <c r="F26" s="2138"/>
      <c r="G26" s="2138"/>
      <c r="H26" s="2138"/>
      <c r="I26" s="2138"/>
      <c r="J26" s="2139"/>
      <c r="K26" s="130"/>
      <c r="L26" s="60"/>
      <c r="M26" s="60"/>
      <c r="N26" s="60"/>
      <c r="O26" s="60"/>
      <c r="P26" s="60"/>
      <c r="Q26" s="60"/>
      <c r="R26" s="60"/>
      <c r="S26" s="60"/>
      <c r="T26" s="60"/>
      <c r="U26" s="127"/>
      <c r="V26" s="2121"/>
      <c r="W26" s="2122"/>
      <c r="X26" s="2122"/>
      <c r="Y26" s="2122"/>
      <c r="Z26" s="2123"/>
      <c r="AA26" s="1750"/>
      <c r="AB26" s="1750"/>
      <c r="AC26" s="1750"/>
      <c r="AD26" s="1750"/>
      <c r="AE26" s="1750"/>
      <c r="AF26" s="1750"/>
      <c r="AG26" s="1750"/>
      <c r="AH26" s="1750"/>
      <c r="AI26" s="1750"/>
      <c r="AJ26" s="1750"/>
      <c r="AK26" s="1750"/>
      <c r="AL26" s="1750"/>
      <c r="AM26" s="1750"/>
      <c r="AN26" s="1750"/>
      <c r="AO26" s="1750"/>
      <c r="AP26" s="1750"/>
      <c r="AQ26" s="1750"/>
      <c r="AR26" s="1750"/>
      <c r="AS26" s="1750"/>
      <c r="AT26" s="1750"/>
      <c r="AU26" s="2124"/>
      <c r="AV26" s="2124"/>
      <c r="AW26" s="2124"/>
      <c r="AX26" s="2124"/>
      <c r="AY26" s="2124"/>
      <c r="AZ26" s="2124"/>
      <c r="BA26" s="2124"/>
      <c r="BB26" s="2124"/>
      <c r="BC26" s="2124"/>
      <c r="BD26" s="2125"/>
      <c r="BE26" s="60"/>
    </row>
    <row r="27" spans="1:57" ht="9.9499999999999993" customHeight="1" x14ac:dyDescent="0.15">
      <c r="A27" s="2140"/>
      <c r="B27" s="2141"/>
      <c r="C27" s="2141"/>
      <c r="D27" s="2141"/>
      <c r="E27" s="2141"/>
      <c r="F27" s="2141"/>
      <c r="G27" s="2141"/>
      <c r="H27" s="2141"/>
      <c r="I27" s="2141"/>
      <c r="J27" s="2142"/>
      <c r="K27" s="143"/>
      <c r="L27" s="123"/>
      <c r="M27" s="123"/>
      <c r="N27" s="123"/>
      <c r="O27" s="123"/>
      <c r="P27" s="123"/>
      <c r="Q27" s="123"/>
      <c r="R27" s="123"/>
      <c r="S27" s="123"/>
      <c r="T27" s="123"/>
      <c r="U27" s="128"/>
      <c r="V27" s="2121"/>
      <c r="W27" s="2122"/>
      <c r="X27" s="2122"/>
      <c r="Y27" s="2122"/>
      <c r="Z27" s="2123"/>
      <c r="AA27" s="1750"/>
      <c r="AB27" s="1750"/>
      <c r="AC27" s="1750"/>
      <c r="AD27" s="1750"/>
      <c r="AE27" s="1750"/>
      <c r="AF27" s="1750"/>
      <c r="AG27" s="1750"/>
      <c r="AH27" s="1750"/>
      <c r="AI27" s="1750"/>
      <c r="AJ27" s="1750"/>
      <c r="AK27" s="1750"/>
      <c r="AL27" s="1750"/>
      <c r="AM27" s="1750"/>
      <c r="AN27" s="1750"/>
      <c r="AO27" s="1750"/>
      <c r="AP27" s="1750"/>
      <c r="AQ27" s="1750"/>
      <c r="AR27" s="1750"/>
      <c r="AS27" s="1750"/>
      <c r="AT27" s="1750"/>
      <c r="AU27" s="2124"/>
      <c r="AV27" s="2124"/>
      <c r="AW27" s="2124"/>
      <c r="AX27" s="2124"/>
      <c r="AY27" s="2124"/>
      <c r="AZ27" s="2124"/>
      <c r="BA27" s="2124"/>
      <c r="BB27" s="2124"/>
      <c r="BC27" s="2124"/>
      <c r="BD27" s="2125"/>
      <c r="BE27" s="60"/>
    </row>
    <row r="28" spans="1:57" ht="9.9499999999999993" customHeight="1" x14ac:dyDescent="0.15">
      <c r="A28" s="755" t="s">
        <v>581</v>
      </c>
      <c r="B28" s="738"/>
      <c r="C28" s="738"/>
      <c r="D28" s="738"/>
      <c r="E28" s="738"/>
      <c r="F28" s="738"/>
      <c r="G28" s="738"/>
      <c r="H28" s="738"/>
      <c r="I28" s="738"/>
      <c r="J28" s="738"/>
      <c r="K28" s="738"/>
      <c r="L28" s="738"/>
      <c r="M28" s="738"/>
      <c r="N28" s="738"/>
      <c r="O28" s="738"/>
      <c r="P28" s="738"/>
      <c r="Q28" s="738"/>
      <c r="R28" s="738"/>
      <c r="S28" s="738"/>
      <c r="T28" s="738"/>
      <c r="U28" s="738"/>
      <c r="V28" s="738"/>
      <c r="W28" s="738"/>
      <c r="X28" s="738"/>
      <c r="Y28" s="738"/>
      <c r="Z28" s="738"/>
      <c r="AA28" s="738"/>
      <c r="AB28" s="738"/>
      <c r="AC28" s="738"/>
      <c r="AD28" s="738"/>
      <c r="AE28" s="738"/>
      <c r="AF28" s="738"/>
      <c r="AG28" s="738"/>
      <c r="AH28" s="738"/>
      <c r="AI28" s="738"/>
      <c r="AJ28" s="738"/>
      <c r="AK28" s="756"/>
      <c r="AL28" s="2126" t="s">
        <v>2</v>
      </c>
      <c r="AM28" s="738"/>
      <c r="AN28" s="738"/>
      <c r="AO28" s="738"/>
      <c r="AP28" s="738"/>
      <c r="AQ28" s="738"/>
      <c r="AR28" s="738"/>
      <c r="AS28" s="738"/>
      <c r="AT28" s="738"/>
      <c r="AU28" s="738"/>
      <c r="AV28" s="738"/>
      <c r="AW28" s="738"/>
      <c r="AX28" s="738"/>
      <c r="AY28" s="738"/>
      <c r="AZ28" s="738"/>
      <c r="BA28" s="738"/>
      <c r="BB28" s="738"/>
      <c r="BC28" s="738"/>
      <c r="BD28" s="2127"/>
      <c r="BE28" s="60"/>
    </row>
    <row r="29" spans="1:57" ht="9.9499999999999993" customHeight="1" x14ac:dyDescent="0.15">
      <c r="A29" s="758"/>
      <c r="B29" s="759"/>
      <c r="C29" s="759"/>
      <c r="D29" s="759"/>
      <c r="E29" s="759"/>
      <c r="F29" s="759"/>
      <c r="G29" s="759"/>
      <c r="H29" s="759"/>
      <c r="I29" s="759"/>
      <c r="J29" s="759"/>
      <c r="K29" s="759"/>
      <c r="L29" s="759"/>
      <c r="M29" s="759"/>
      <c r="N29" s="759"/>
      <c r="O29" s="759"/>
      <c r="P29" s="759"/>
      <c r="Q29" s="759"/>
      <c r="R29" s="759"/>
      <c r="S29" s="759"/>
      <c r="T29" s="759"/>
      <c r="U29" s="759"/>
      <c r="V29" s="759"/>
      <c r="W29" s="759"/>
      <c r="X29" s="759"/>
      <c r="Y29" s="759"/>
      <c r="Z29" s="759"/>
      <c r="AA29" s="759"/>
      <c r="AB29" s="759"/>
      <c r="AC29" s="759"/>
      <c r="AD29" s="759"/>
      <c r="AE29" s="759"/>
      <c r="AF29" s="759"/>
      <c r="AG29" s="759"/>
      <c r="AH29" s="759"/>
      <c r="AI29" s="759"/>
      <c r="AJ29" s="759"/>
      <c r="AK29" s="760"/>
      <c r="AL29" s="2128"/>
      <c r="AM29" s="597"/>
      <c r="AN29" s="597"/>
      <c r="AO29" s="597"/>
      <c r="AP29" s="597"/>
      <c r="AQ29" s="597"/>
      <c r="AR29" s="597"/>
      <c r="AS29" s="597"/>
      <c r="AT29" s="597"/>
      <c r="AU29" s="597"/>
      <c r="AV29" s="597"/>
      <c r="AW29" s="597"/>
      <c r="AX29" s="597"/>
      <c r="AY29" s="597"/>
      <c r="AZ29" s="597"/>
      <c r="BA29" s="597"/>
      <c r="BB29" s="597"/>
      <c r="BC29" s="597"/>
      <c r="BD29" s="2129"/>
      <c r="BE29" s="60"/>
    </row>
    <row r="30" spans="1:57" ht="9.9499999999999993" customHeight="1" x14ac:dyDescent="0.15">
      <c r="A30" s="947" t="s">
        <v>96</v>
      </c>
      <c r="B30" s="2132"/>
      <c r="C30" s="2132"/>
      <c r="D30" s="2132"/>
      <c r="E30" s="2132"/>
      <c r="F30" s="2132"/>
      <c r="G30" s="2133"/>
      <c r="H30" s="2126" t="s">
        <v>78</v>
      </c>
      <c r="I30" s="738"/>
      <c r="J30" s="738"/>
      <c r="K30" s="738"/>
      <c r="L30" s="738"/>
      <c r="M30" s="738"/>
      <c r="N30" s="738"/>
      <c r="O30" s="738"/>
      <c r="P30" s="738"/>
      <c r="Q30" s="738"/>
      <c r="R30" s="738"/>
      <c r="S30" s="738"/>
      <c r="T30" s="738"/>
      <c r="U30" s="738"/>
      <c r="V30" s="738"/>
      <c r="W30" s="738"/>
      <c r="X30" s="756"/>
      <c r="Y30" s="691" t="s">
        <v>528</v>
      </c>
      <c r="Z30" s="691"/>
      <c r="AA30" s="691"/>
      <c r="AB30" s="691"/>
      <c r="AC30" s="691"/>
      <c r="AD30" s="691" t="s">
        <v>572</v>
      </c>
      <c r="AE30" s="691"/>
      <c r="AF30" s="691"/>
      <c r="AG30" s="691"/>
      <c r="AH30" s="691"/>
      <c r="AI30" s="691"/>
      <c r="AJ30" s="691"/>
      <c r="AK30" s="691"/>
      <c r="AL30" s="2128"/>
      <c r="AM30" s="597"/>
      <c r="AN30" s="597"/>
      <c r="AO30" s="597"/>
      <c r="AP30" s="597"/>
      <c r="AQ30" s="597"/>
      <c r="AR30" s="597"/>
      <c r="AS30" s="597"/>
      <c r="AT30" s="597"/>
      <c r="AU30" s="597"/>
      <c r="AV30" s="597"/>
      <c r="AW30" s="597"/>
      <c r="AX30" s="597"/>
      <c r="AY30" s="597"/>
      <c r="AZ30" s="597"/>
      <c r="BA30" s="597"/>
      <c r="BB30" s="597"/>
      <c r="BC30" s="597"/>
      <c r="BD30" s="2129"/>
      <c r="BE30" s="60"/>
    </row>
    <row r="31" spans="1:57" ht="9.9499999999999993" customHeight="1" x14ac:dyDescent="0.15">
      <c r="A31" s="1073"/>
      <c r="B31" s="1074"/>
      <c r="C31" s="1074"/>
      <c r="D31" s="1074"/>
      <c r="E31" s="1074"/>
      <c r="F31" s="1074"/>
      <c r="G31" s="1075"/>
      <c r="H31" s="2130"/>
      <c r="I31" s="759"/>
      <c r="J31" s="759"/>
      <c r="K31" s="759"/>
      <c r="L31" s="759"/>
      <c r="M31" s="759"/>
      <c r="N31" s="759"/>
      <c r="O31" s="759"/>
      <c r="P31" s="759"/>
      <c r="Q31" s="759"/>
      <c r="R31" s="759"/>
      <c r="S31" s="759"/>
      <c r="T31" s="759"/>
      <c r="U31" s="759"/>
      <c r="V31" s="759"/>
      <c r="W31" s="759"/>
      <c r="X31" s="760"/>
      <c r="Y31" s="691"/>
      <c r="Z31" s="691"/>
      <c r="AA31" s="691"/>
      <c r="AB31" s="691"/>
      <c r="AC31" s="691"/>
      <c r="AD31" s="691"/>
      <c r="AE31" s="691"/>
      <c r="AF31" s="691"/>
      <c r="AG31" s="691"/>
      <c r="AH31" s="691"/>
      <c r="AI31" s="691"/>
      <c r="AJ31" s="691"/>
      <c r="AK31" s="691"/>
      <c r="AL31" s="2130"/>
      <c r="AM31" s="759"/>
      <c r="AN31" s="759"/>
      <c r="AO31" s="759"/>
      <c r="AP31" s="759"/>
      <c r="AQ31" s="759"/>
      <c r="AR31" s="759"/>
      <c r="AS31" s="759"/>
      <c r="AT31" s="759"/>
      <c r="AU31" s="759"/>
      <c r="AV31" s="759"/>
      <c r="AW31" s="759"/>
      <c r="AX31" s="759"/>
      <c r="AY31" s="759"/>
      <c r="AZ31" s="759"/>
      <c r="BA31" s="759"/>
      <c r="BB31" s="759"/>
      <c r="BC31" s="759"/>
      <c r="BD31" s="2131"/>
      <c r="BE31" s="60"/>
    </row>
    <row r="32" spans="1:57" ht="9.9499999999999993" customHeight="1" x14ac:dyDescent="0.15">
      <c r="A32" s="926" t="s">
        <v>352</v>
      </c>
      <c r="B32" s="927"/>
      <c r="C32" s="927"/>
      <c r="D32" s="927"/>
      <c r="E32" s="927"/>
      <c r="F32" s="927"/>
      <c r="G32" s="928"/>
      <c r="H32" s="2148"/>
      <c r="I32" s="2146"/>
      <c r="J32" s="2146"/>
      <c r="K32" s="2146"/>
      <c r="L32" s="2146"/>
      <c r="M32" s="2146"/>
      <c r="N32" s="2146"/>
      <c r="O32" s="2146"/>
      <c r="P32" s="2144" t="s">
        <v>386</v>
      </c>
      <c r="Q32" s="2146"/>
      <c r="R32" s="2146"/>
      <c r="S32" s="2146"/>
      <c r="T32" s="2146"/>
      <c r="U32" s="2146"/>
      <c r="V32" s="2146"/>
      <c r="W32" s="2146"/>
      <c r="X32" s="2147"/>
      <c r="Y32" s="1645"/>
      <c r="Z32" s="1645"/>
      <c r="AA32" s="1645"/>
      <c r="AB32" s="1645"/>
      <c r="AC32" s="1645"/>
      <c r="AD32" s="1882" t="str">
        <f>IF(ISBLANK(Y32)," ",Y32*1)</f>
        <v xml:space="preserve"> </v>
      </c>
      <c r="AE32" s="1882"/>
      <c r="AF32" s="1882"/>
      <c r="AG32" s="1882"/>
      <c r="AH32" s="1882"/>
      <c r="AI32" s="1882"/>
      <c r="AJ32" s="1882"/>
      <c r="AK32" s="1882"/>
      <c r="AL32" s="761"/>
      <c r="AM32" s="2196"/>
      <c r="AN32" s="2196"/>
      <c r="AO32" s="2196"/>
      <c r="AP32" s="2196"/>
      <c r="AQ32" s="2196"/>
      <c r="AR32" s="2196"/>
      <c r="AS32" s="2196"/>
      <c r="AT32" s="2196"/>
      <c r="AU32" s="2196"/>
      <c r="AV32" s="2196"/>
      <c r="AW32" s="2196"/>
      <c r="AX32" s="2196"/>
      <c r="AY32" s="2196"/>
      <c r="AZ32" s="2196"/>
      <c r="BA32" s="2196"/>
      <c r="BB32" s="2196"/>
      <c r="BC32" s="2196"/>
      <c r="BD32" s="2197"/>
      <c r="BE32" s="60"/>
    </row>
    <row r="33" spans="1:57" ht="9.9499999999999993" customHeight="1" x14ac:dyDescent="0.15">
      <c r="A33" s="929">
        <v>1</v>
      </c>
      <c r="B33" s="930"/>
      <c r="C33" s="930"/>
      <c r="D33" s="930"/>
      <c r="E33" s="930"/>
      <c r="F33" s="930"/>
      <c r="G33" s="931"/>
      <c r="H33" s="1287"/>
      <c r="I33" s="1288"/>
      <c r="J33" s="1288"/>
      <c r="K33" s="1288"/>
      <c r="L33" s="1288"/>
      <c r="M33" s="1288"/>
      <c r="N33" s="1288"/>
      <c r="O33" s="1288"/>
      <c r="P33" s="2145"/>
      <c r="Q33" s="1288"/>
      <c r="R33" s="1288"/>
      <c r="S33" s="1288"/>
      <c r="T33" s="1288"/>
      <c r="U33" s="1288"/>
      <c r="V33" s="1288"/>
      <c r="W33" s="1288"/>
      <c r="X33" s="1289"/>
      <c r="Y33" s="1645"/>
      <c r="Z33" s="1645"/>
      <c r="AA33" s="1645"/>
      <c r="AB33" s="1645"/>
      <c r="AC33" s="1645"/>
      <c r="AD33" s="1882"/>
      <c r="AE33" s="1882"/>
      <c r="AF33" s="1882"/>
      <c r="AG33" s="1882"/>
      <c r="AH33" s="1882"/>
      <c r="AI33" s="1882"/>
      <c r="AJ33" s="1882"/>
      <c r="AK33" s="1882"/>
      <c r="AL33" s="2198"/>
      <c r="AM33" s="2199"/>
      <c r="AN33" s="2199"/>
      <c r="AO33" s="2199"/>
      <c r="AP33" s="2199"/>
      <c r="AQ33" s="2199"/>
      <c r="AR33" s="2199"/>
      <c r="AS33" s="2199"/>
      <c r="AT33" s="2199"/>
      <c r="AU33" s="2199"/>
      <c r="AV33" s="2199"/>
      <c r="AW33" s="2199"/>
      <c r="AX33" s="2199"/>
      <c r="AY33" s="2199"/>
      <c r="AZ33" s="2199"/>
      <c r="BA33" s="2199"/>
      <c r="BB33" s="2199"/>
      <c r="BC33" s="2199"/>
      <c r="BD33" s="2200"/>
      <c r="BE33" s="60"/>
    </row>
    <row r="34" spans="1:57" ht="9.9499999999999993" customHeight="1" x14ac:dyDescent="0.15">
      <c r="A34" s="960">
        <v>5</v>
      </c>
      <c r="B34" s="961"/>
      <c r="C34" s="961"/>
      <c r="D34" s="961"/>
      <c r="E34" s="961"/>
      <c r="F34" s="961"/>
      <c r="G34" s="962"/>
      <c r="H34" s="2148"/>
      <c r="I34" s="2146"/>
      <c r="J34" s="2146"/>
      <c r="K34" s="2146"/>
      <c r="L34" s="2146"/>
      <c r="M34" s="2146"/>
      <c r="N34" s="2146"/>
      <c r="O34" s="2146"/>
      <c r="P34" s="2144" t="s">
        <v>386</v>
      </c>
      <c r="Q34" s="2146"/>
      <c r="R34" s="2146"/>
      <c r="S34" s="2146"/>
      <c r="T34" s="2146"/>
      <c r="U34" s="2146"/>
      <c r="V34" s="2146"/>
      <c r="W34" s="2146"/>
      <c r="X34" s="2147"/>
      <c r="Y34" s="1645"/>
      <c r="Z34" s="1645"/>
      <c r="AA34" s="1645"/>
      <c r="AB34" s="1645"/>
      <c r="AC34" s="1645"/>
      <c r="AD34" s="1882" t="str">
        <f>IF(ISBLANK(Y34)," ",Y34*5)</f>
        <v xml:space="preserve"> </v>
      </c>
      <c r="AE34" s="1882"/>
      <c r="AF34" s="1882"/>
      <c r="AG34" s="1882"/>
      <c r="AH34" s="1882"/>
      <c r="AI34" s="1882"/>
      <c r="AJ34" s="1882"/>
      <c r="AK34" s="1882"/>
      <c r="AL34" s="2198"/>
      <c r="AM34" s="2199"/>
      <c r="AN34" s="2199"/>
      <c r="AO34" s="2199"/>
      <c r="AP34" s="2199"/>
      <c r="AQ34" s="2199"/>
      <c r="AR34" s="2199"/>
      <c r="AS34" s="2199"/>
      <c r="AT34" s="2199"/>
      <c r="AU34" s="2199"/>
      <c r="AV34" s="2199"/>
      <c r="AW34" s="2199"/>
      <c r="AX34" s="2199"/>
      <c r="AY34" s="2199"/>
      <c r="AZ34" s="2199"/>
      <c r="BA34" s="2199"/>
      <c r="BB34" s="2199"/>
      <c r="BC34" s="2199"/>
      <c r="BD34" s="2200"/>
      <c r="BE34" s="60"/>
    </row>
    <row r="35" spans="1:57" ht="9.9499999999999993" customHeight="1" x14ac:dyDescent="0.15">
      <c r="A35" s="929"/>
      <c r="B35" s="930"/>
      <c r="C35" s="930"/>
      <c r="D35" s="930"/>
      <c r="E35" s="930"/>
      <c r="F35" s="930"/>
      <c r="G35" s="931"/>
      <c r="H35" s="1287"/>
      <c r="I35" s="1288"/>
      <c r="J35" s="1288"/>
      <c r="K35" s="1288"/>
      <c r="L35" s="1288"/>
      <c r="M35" s="1288"/>
      <c r="N35" s="1288"/>
      <c r="O35" s="1288"/>
      <c r="P35" s="2145"/>
      <c r="Q35" s="1288"/>
      <c r="R35" s="1288"/>
      <c r="S35" s="1288"/>
      <c r="T35" s="1288"/>
      <c r="U35" s="1288"/>
      <c r="V35" s="1288"/>
      <c r="W35" s="1288"/>
      <c r="X35" s="1289"/>
      <c r="Y35" s="1645"/>
      <c r="Z35" s="1645"/>
      <c r="AA35" s="1645"/>
      <c r="AB35" s="1645"/>
      <c r="AC35" s="1645"/>
      <c r="AD35" s="1882"/>
      <c r="AE35" s="1882"/>
      <c r="AF35" s="1882"/>
      <c r="AG35" s="1882"/>
      <c r="AH35" s="1882"/>
      <c r="AI35" s="1882"/>
      <c r="AJ35" s="1882"/>
      <c r="AK35" s="1882"/>
      <c r="AL35" s="2198"/>
      <c r="AM35" s="2199"/>
      <c r="AN35" s="2199"/>
      <c r="AO35" s="2199"/>
      <c r="AP35" s="2199"/>
      <c r="AQ35" s="2199"/>
      <c r="AR35" s="2199"/>
      <c r="AS35" s="2199"/>
      <c r="AT35" s="2199"/>
      <c r="AU35" s="2199"/>
      <c r="AV35" s="2199"/>
      <c r="AW35" s="2199"/>
      <c r="AX35" s="2199"/>
      <c r="AY35" s="2199"/>
      <c r="AZ35" s="2199"/>
      <c r="BA35" s="2199"/>
      <c r="BB35" s="2199"/>
      <c r="BC35" s="2199"/>
      <c r="BD35" s="2200"/>
      <c r="BE35" s="60"/>
    </row>
    <row r="36" spans="1:57" ht="9.9499999999999993" customHeight="1" x14ac:dyDescent="0.15">
      <c r="A36" s="960">
        <v>10</v>
      </c>
      <c r="B36" s="961"/>
      <c r="C36" s="961"/>
      <c r="D36" s="961"/>
      <c r="E36" s="961"/>
      <c r="F36" s="961"/>
      <c r="G36" s="962"/>
      <c r="H36" s="2148"/>
      <c r="I36" s="2146"/>
      <c r="J36" s="2146"/>
      <c r="K36" s="2146"/>
      <c r="L36" s="2146"/>
      <c r="M36" s="2146"/>
      <c r="N36" s="2146"/>
      <c r="O36" s="2146"/>
      <c r="P36" s="2144" t="s">
        <v>386</v>
      </c>
      <c r="Q36" s="2146"/>
      <c r="R36" s="2146"/>
      <c r="S36" s="2146"/>
      <c r="T36" s="2146"/>
      <c r="U36" s="2146"/>
      <c r="V36" s="2146"/>
      <c r="W36" s="2146"/>
      <c r="X36" s="2147"/>
      <c r="Y36" s="1645"/>
      <c r="Z36" s="1645"/>
      <c r="AA36" s="1645"/>
      <c r="AB36" s="1645"/>
      <c r="AC36" s="1645"/>
      <c r="AD36" s="1882" t="str">
        <f>IF(ISBLANK(Y36)," ",Y36*10)</f>
        <v xml:space="preserve"> </v>
      </c>
      <c r="AE36" s="1882"/>
      <c r="AF36" s="1882"/>
      <c r="AG36" s="1882"/>
      <c r="AH36" s="1882"/>
      <c r="AI36" s="1882"/>
      <c r="AJ36" s="1882"/>
      <c r="AK36" s="1882"/>
      <c r="AL36" s="2198"/>
      <c r="AM36" s="2199"/>
      <c r="AN36" s="2199"/>
      <c r="AO36" s="2199"/>
      <c r="AP36" s="2199"/>
      <c r="AQ36" s="2199"/>
      <c r="AR36" s="2199"/>
      <c r="AS36" s="2199"/>
      <c r="AT36" s="2199"/>
      <c r="AU36" s="2199"/>
      <c r="AV36" s="2199"/>
      <c r="AW36" s="2199"/>
      <c r="AX36" s="2199"/>
      <c r="AY36" s="2199"/>
      <c r="AZ36" s="2199"/>
      <c r="BA36" s="2199"/>
      <c r="BB36" s="2199"/>
      <c r="BC36" s="2199"/>
      <c r="BD36" s="2200"/>
      <c r="BE36" s="60"/>
    </row>
    <row r="37" spans="1:57" ht="9.9499999999999993" customHeight="1" x14ac:dyDescent="0.15">
      <c r="A37" s="929"/>
      <c r="B37" s="930"/>
      <c r="C37" s="930"/>
      <c r="D37" s="930"/>
      <c r="E37" s="930"/>
      <c r="F37" s="930"/>
      <c r="G37" s="931"/>
      <c r="H37" s="1287"/>
      <c r="I37" s="1288"/>
      <c r="J37" s="1288"/>
      <c r="K37" s="1288"/>
      <c r="L37" s="1288"/>
      <c r="M37" s="1288"/>
      <c r="N37" s="1288"/>
      <c r="O37" s="1288"/>
      <c r="P37" s="2145"/>
      <c r="Q37" s="1288"/>
      <c r="R37" s="1288"/>
      <c r="S37" s="1288"/>
      <c r="T37" s="1288"/>
      <c r="U37" s="1288"/>
      <c r="V37" s="1288"/>
      <c r="W37" s="1288"/>
      <c r="X37" s="1289"/>
      <c r="Y37" s="1645"/>
      <c r="Z37" s="1645"/>
      <c r="AA37" s="1645"/>
      <c r="AB37" s="1645"/>
      <c r="AC37" s="1645"/>
      <c r="AD37" s="1882"/>
      <c r="AE37" s="1882"/>
      <c r="AF37" s="1882"/>
      <c r="AG37" s="1882"/>
      <c r="AH37" s="1882"/>
      <c r="AI37" s="1882"/>
      <c r="AJ37" s="1882"/>
      <c r="AK37" s="1882"/>
      <c r="AL37" s="2198"/>
      <c r="AM37" s="2199"/>
      <c r="AN37" s="2199"/>
      <c r="AO37" s="2199"/>
      <c r="AP37" s="2199"/>
      <c r="AQ37" s="2199"/>
      <c r="AR37" s="2199"/>
      <c r="AS37" s="2199"/>
      <c r="AT37" s="2199"/>
      <c r="AU37" s="2199"/>
      <c r="AV37" s="2199"/>
      <c r="AW37" s="2199"/>
      <c r="AX37" s="2199"/>
      <c r="AY37" s="2199"/>
      <c r="AZ37" s="2199"/>
      <c r="BA37" s="2199"/>
      <c r="BB37" s="2199"/>
      <c r="BC37" s="2199"/>
      <c r="BD37" s="2200"/>
      <c r="BE37" s="60"/>
    </row>
    <row r="38" spans="1:57" ht="9.9499999999999993" customHeight="1" x14ac:dyDescent="0.15">
      <c r="A38" s="960">
        <v>18</v>
      </c>
      <c r="B38" s="961"/>
      <c r="C38" s="961"/>
      <c r="D38" s="961"/>
      <c r="E38" s="961"/>
      <c r="F38" s="961"/>
      <c r="G38" s="962"/>
      <c r="H38" s="2148"/>
      <c r="I38" s="2146"/>
      <c r="J38" s="2146"/>
      <c r="K38" s="2146"/>
      <c r="L38" s="2146"/>
      <c r="M38" s="2146"/>
      <c r="N38" s="2146"/>
      <c r="O38" s="2146"/>
      <c r="P38" s="2144" t="s">
        <v>386</v>
      </c>
      <c r="Q38" s="2146"/>
      <c r="R38" s="2146"/>
      <c r="S38" s="2146"/>
      <c r="T38" s="2146"/>
      <c r="U38" s="2146"/>
      <c r="V38" s="2146"/>
      <c r="W38" s="2146"/>
      <c r="X38" s="2147"/>
      <c r="Y38" s="1645"/>
      <c r="Z38" s="1645"/>
      <c r="AA38" s="1645"/>
      <c r="AB38" s="1645"/>
      <c r="AC38" s="1645"/>
      <c r="AD38" s="1882" t="str">
        <f>IF(ISBLANK(Y38)," ",Y38*18)</f>
        <v xml:space="preserve"> </v>
      </c>
      <c r="AE38" s="1882"/>
      <c r="AF38" s="1882"/>
      <c r="AG38" s="1882"/>
      <c r="AH38" s="1882"/>
      <c r="AI38" s="1882"/>
      <c r="AJ38" s="1882"/>
      <c r="AK38" s="1882"/>
      <c r="AL38" s="2198"/>
      <c r="AM38" s="2199"/>
      <c r="AN38" s="2199"/>
      <c r="AO38" s="2199"/>
      <c r="AP38" s="2199"/>
      <c r="AQ38" s="2199"/>
      <c r="AR38" s="2199"/>
      <c r="AS38" s="2199"/>
      <c r="AT38" s="2199"/>
      <c r="AU38" s="2199"/>
      <c r="AV38" s="2199"/>
      <c r="AW38" s="2199"/>
      <c r="AX38" s="2199"/>
      <c r="AY38" s="2199"/>
      <c r="AZ38" s="2199"/>
      <c r="BA38" s="2199"/>
      <c r="BB38" s="2199"/>
      <c r="BC38" s="2199"/>
      <c r="BD38" s="2200"/>
      <c r="BE38" s="60"/>
    </row>
    <row r="39" spans="1:57" ht="9.9499999999999993" customHeight="1" x14ac:dyDescent="0.15">
      <c r="A39" s="929"/>
      <c r="B39" s="930"/>
      <c r="C39" s="930"/>
      <c r="D39" s="930"/>
      <c r="E39" s="930"/>
      <c r="F39" s="930"/>
      <c r="G39" s="931"/>
      <c r="H39" s="1287"/>
      <c r="I39" s="1288"/>
      <c r="J39" s="1288"/>
      <c r="K39" s="1288"/>
      <c r="L39" s="1288"/>
      <c r="M39" s="1288"/>
      <c r="N39" s="1288"/>
      <c r="O39" s="1288"/>
      <c r="P39" s="2145"/>
      <c r="Q39" s="1288"/>
      <c r="R39" s="1288"/>
      <c r="S39" s="1288"/>
      <c r="T39" s="1288"/>
      <c r="U39" s="1288"/>
      <c r="V39" s="1288"/>
      <c r="W39" s="1288"/>
      <c r="X39" s="1289"/>
      <c r="Y39" s="1645"/>
      <c r="Z39" s="1645"/>
      <c r="AA39" s="1645"/>
      <c r="AB39" s="1645"/>
      <c r="AC39" s="1645"/>
      <c r="AD39" s="1882"/>
      <c r="AE39" s="1882"/>
      <c r="AF39" s="1882"/>
      <c r="AG39" s="1882"/>
      <c r="AH39" s="1882"/>
      <c r="AI39" s="1882"/>
      <c r="AJ39" s="1882"/>
      <c r="AK39" s="1882"/>
      <c r="AL39" s="2198"/>
      <c r="AM39" s="2199"/>
      <c r="AN39" s="2199"/>
      <c r="AO39" s="2199"/>
      <c r="AP39" s="2199"/>
      <c r="AQ39" s="2199"/>
      <c r="AR39" s="2199"/>
      <c r="AS39" s="2199"/>
      <c r="AT39" s="2199"/>
      <c r="AU39" s="2199"/>
      <c r="AV39" s="2199"/>
      <c r="AW39" s="2199"/>
      <c r="AX39" s="2199"/>
      <c r="AY39" s="2199"/>
      <c r="AZ39" s="2199"/>
      <c r="BA39" s="2199"/>
      <c r="BB39" s="2199"/>
      <c r="BC39" s="2199"/>
      <c r="BD39" s="2200"/>
      <c r="BE39" s="60"/>
    </row>
    <row r="40" spans="1:57" ht="9.9499999999999993" customHeight="1" x14ac:dyDescent="0.15">
      <c r="A40" s="960">
        <v>20</v>
      </c>
      <c r="B40" s="961"/>
      <c r="C40" s="961"/>
      <c r="D40" s="961"/>
      <c r="E40" s="961"/>
      <c r="F40" s="961"/>
      <c r="G40" s="962"/>
      <c r="H40" s="2148"/>
      <c r="I40" s="2146"/>
      <c r="J40" s="2146"/>
      <c r="K40" s="2146"/>
      <c r="L40" s="2146"/>
      <c r="M40" s="2146"/>
      <c r="N40" s="2146"/>
      <c r="O40" s="2146"/>
      <c r="P40" s="2144" t="s">
        <v>386</v>
      </c>
      <c r="Q40" s="2146"/>
      <c r="R40" s="2146"/>
      <c r="S40" s="2146"/>
      <c r="T40" s="2146"/>
      <c r="U40" s="2146"/>
      <c r="V40" s="2146"/>
      <c r="W40" s="2146"/>
      <c r="X40" s="2147"/>
      <c r="Y40" s="1645"/>
      <c r="Z40" s="1645"/>
      <c r="AA40" s="1645"/>
      <c r="AB40" s="1645"/>
      <c r="AC40" s="1645"/>
      <c r="AD40" s="1882" t="str">
        <f>IF(ISBLANK(Y40)," ",Y40*20)</f>
        <v xml:space="preserve"> </v>
      </c>
      <c r="AE40" s="1882"/>
      <c r="AF40" s="1882"/>
      <c r="AG40" s="1882"/>
      <c r="AH40" s="1882"/>
      <c r="AI40" s="1882"/>
      <c r="AJ40" s="1882"/>
      <c r="AK40" s="1882"/>
      <c r="AL40" s="2198"/>
      <c r="AM40" s="2199"/>
      <c r="AN40" s="2199"/>
      <c r="AO40" s="2199"/>
      <c r="AP40" s="2199"/>
      <c r="AQ40" s="2199"/>
      <c r="AR40" s="2199"/>
      <c r="AS40" s="2199"/>
      <c r="AT40" s="2199"/>
      <c r="AU40" s="2199"/>
      <c r="AV40" s="2199"/>
      <c r="AW40" s="2199"/>
      <c r="AX40" s="2199"/>
      <c r="AY40" s="2199"/>
      <c r="AZ40" s="2199"/>
      <c r="BA40" s="2199"/>
      <c r="BB40" s="2199"/>
      <c r="BC40" s="2199"/>
      <c r="BD40" s="2200"/>
      <c r="BE40" s="60"/>
    </row>
    <row r="41" spans="1:57" ht="9.9499999999999993" customHeight="1" x14ac:dyDescent="0.15">
      <c r="A41" s="929"/>
      <c r="B41" s="930"/>
      <c r="C41" s="930"/>
      <c r="D41" s="930"/>
      <c r="E41" s="930"/>
      <c r="F41" s="930"/>
      <c r="G41" s="931"/>
      <c r="H41" s="1287"/>
      <c r="I41" s="1288"/>
      <c r="J41" s="1288"/>
      <c r="K41" s="1288"/>
      <c r="L41" s="1288"/>
      <c r="M41" s="1288"/>
      <c r="N41" s="1288"/>
      <c r="O41" s="1288"/>
      <c r="P41" s="2145"/>
      <c r="Q41" s="1288"/>
      <c r="R41" s="1288"/>
      <c r="S41" s="1288"/>
      <c r="T41" s="1288"/>
      <c r="U41" s="1288"/>
      <c r="V41" s="1288"/>
      <c r="W41" s="1288"/>
      <c r="X41" s="1289"/>
      <c r="Y41" s="1645"/>
      <c r="Z41" s="1645"/>
      <c r="AA41" s="1645"/>
      <c r="AB41" s="1645"/>
      <c r="AC41" s="1645"/>
      <c r="AD41" s="1882"/>
      <c r="AE41" s="1882"/>
      <c r="AF41" s="1882"/>
      <c r="AG41" s="1882"/>
      <c r="AH41" s="1882"/>
      <c r="AI41" s="1882"/>
      <c r="AJ41" s="1882"/>
      <c r="AK41" s="1882"/>
      <c r="AL41" s="2198"/>
      <c r="AM41" s="2199"/>
      <c r="AN41" s="2199"/>
      <c r="AO41" s="2199"/>
      <c r="AP41" s="2199"/>
      <c r="AQ41" s="2199"/>
      <c r="AR41" s="2199"/>
      <c r="AS41" s="2199"/>
      <c r="AT41" s="2199"/>
      <c r="AU41" s="2199"/>
      <c r="AV41" s="2199"/>
      <c r="AW41" s="2199"/>
      <c r="AX41" s="2199"/>
      <c r="AY41" s="2199"/>
      <c r="AZ41" s="2199"/>
      <c r="BA41" s="2199"/>
      <c r="BB41" s="2199"/>
      <c r="BC41" s="2199"/>
      <c r="BD41" s="2200"/>
      <c r="BE41" s="60"/>
    </row>
    <row r="42" spans="1:57" ht="9.9499999999999993" customHeight="1" x14ac:dyDescent="0.15">
      <c r="A42" s="960">
        <v>50</v>
      </c>
      <c r="B42" s="961"/>
      <c r="C42" s="961"/>
      <c r="D42" s="961"/>
      <c r="E42" s="961"/>
      <c r="F42" s="961"/>
      <c r="G42" s="962"/>
      <c r="H42" s="2148"/>
      <c r="I42" s="2146"/>
      <c r="J42" s="2146"/>
      <c r="K42" s="2146"/>
      <c r="L42" s="2146"/>
      <c r="M42" s="2146"/>
      <c r="N42" s="2146"/>
      <c r="O42" s="2146"/>
      <c r="P42" s="2144" t="s">
        <v>386</v>
      </c>
      <c r="Q42" s="2146"/>
      <c r="R42" s="2146"/>
      <c r="S42" s="2146"/>
      <c r="T42" s="2146"/>
      <c r="U42" s="2146"/>
      <c r="V42" s="2146"/>
      <c r="W42" s="2146"/>
      <c r="X42" s="2147"/>
      <c r="Y42" s="1645"/>
      <c r="Z42" s="1645"/>
      <c r="AA42" s="1645"/>
      <c r="AB42" s="1645"/>
      <c r="AC42" s="1645"/>
      <c r="AD42" s="1882" t="str">
        <f>IF(ISBLANK(Y42)," ",Y42*50)</f>
        <v xml:space="preserve"> </v>
      </c>
      <c r="AE42" s="1882"/>
      <c r="AF42" s="1882"/>
      <c r="AG42" s="1882"/>
      <c r="AH42" s="1882"/>
      <c r="AI42" s="1882"/>
      <c r="AJ42" s="1882"/>
      <c r="AK42" s="1882"/>
      <c r="AL42" s="2198"/>
      <c r="AM42" s="2199"/>
      <c r="AN42" s="2199"/>
      <c r="AO42" s="2199"/>
      <c r="AP42" s="2199"/>
      <c r="AQ42" s="2199"/>
      <c r="AR42" s="2199"/>
      <c r="AS42" s="2199"/>
      <c r="AT42" s="2199"/>
      <c r="AU42" s="2199"/>
      <c r="AV42" s="2199"/>
      <c r="AW42" s="2199"/>
      <c r="AX42" s="2199"/>
      <c r="AY42" s="2199"/>
      <c r="AZ42" s="2199"/>
      <c r="BA42" s="2199"/>
      <c r="BB42" s="2199"/>
      <c r="BC42" s="2199"/>
      <c r="BD42" s="2200"/>
      <c r="BE42" s="60"/>
    </row>
    <row r="43" spans="1:57" ht="9.9499999999999993" customHeight="1" x14ac:dyDescent="0.15">
      <c r="A43" s="929"/>
      <c r="B43" s="930"/>
      <c r="C43" s="930"/>
      <c r="D43" s="930"/>
      <c r="E43" s="930"/>
      <c r="F43" s="930"/>
      <c r="G43" s="931"/>
      <c r="H43" s="1287"/>
      <c r="I43" s="1288"/>
      <c r="J43" s="1288"/>
      <c r="K43" s="1288"/>
      <c r="L43" s="1288"/>
      <c r="M43" s="1288"/>
      <c r="N43" s="1288"/>
      <c r="O43" s="1288"/>
      <c r="P43" s="2145"/>
      <c r="Q43" s="1288"/>
      <c r="R43" s="1288"/>
      <c r="S43" s="1288"/>
      <c r="T43" s="1288"/>
      <c r="U43" s="1288"/>
      <c r="V43" s="1288"/>
      <c r="W43" s="1288"/>
      <c r="X43" s="1289"/>
      <c r="Y43" s="1645"/>
      <c r="Z43" s="1645"/>
      <c r="AA43" s="1645"/>
      <c r="AB43" s="1645"/>
      <c r="AC43" s="1645"/>
      <c r="AD43" s="1882"/>
      <c r="AE43" s="1882"/>
      <c r="AF43" s="1882"/>
      <c r="AG43" s="1882"/>
      <c r="AH43" s="1882"/>
      <c r="AI43" s="1882"/>
      <c r="AJ43" s="1882"/>
      <c r="AK43" s="1882"/>
      <c r="AL43" s="2198"/>
      <c r="AM43" s="2199"/>
      <c r="AN43" s="2199"/>
      <c r="AO43" s="2199"/>
      <c r="AP43" s="2199"/>
      <c r="AQ43" s="2199"/>
      <c r="AR43" s="2199"/>
      <c r="AS43" s="2199"/>
      <c r="AT43" s="2199"/>
      <c r="AU43" s="2199"/>
      <c r="AV43" s="2199"/>
      <c r="AW43" s="2199"/>
      <c r="AX43" s="2199"/>
      <c r="AY43" s="2199"/>
      <c r="AZ43" s="2199"/>
      <c r="BA43" s="2199"/>
      <c r="BB43" s="2199"/>
      <c r="BC43" s="2199"/>
      <c r="BD43" s="2200"/>
      <c r="BE43" s="60"/>
    </row>
    <row r="44" spans="1:57" ht="9.9499999999999993" customHeight="1" x14ac:dyDescent="0.15">
      <c r="A44" s="960">
        <v>100</v>
      </c>
      <c r="B44" s="961"/>
      <c r="C44" s="961"/>
      <c r="D44" s="961"/>
      <c r="E44" s="961"/>
      <c r="F44" s="961"/>
      <c r="G44" s="962"/>
      <c r="H44" s="2148"/>
      <c r="I44" s="2146"/>
      <c r="J44" s="2146"/>
      <c r="K44" s="2146"/>
      <c r="L44" s="2146"/>
      <c r="M44" s="2146"/>
      <c r="N44" s="2146"/>
      <c r="O44" s="2146"/>
      <c r="P44" s="2144" t="s">
        <v>386</v>
      </c>
      <c r="Q44" s="2146"/>
      <c r="R44" s="2146"/>
      <c r="S44" s="2146"/>
      <c r="T44" s="2146"/>
      <c r="U44" s="2146"/>
      <c r="V44" s="2146"/>
      <c r="W44" s="2146"/>
      <c r="X44" s="2147"/>
      <c r="Y44" s="1645"/>
      <c r="Z44" s="1645"/>
      <c r="AA44" s="1645"/>
      <c r="AB44" s="1645"/>
      <c r="AC44" s="1645"/>
      <c r="AD44" s="1882" t="str">
        <f>IF(ISBLANK(Y44)," ",Y44*100)</f>
        <v xml:space="preserve"> </v>
      </c>
      <c r="AE44" s="1882"/>
      <c r="AF44" s="1882"/>
      <c r="AG44" s="1882"/>
      <c r="AH44" s="1882"/>
      <c r="AI44" s="1882"/>
      <c r="AJ44" s="1882"/>
      <c r="AK44" s="1882"/>
      <c r="AL44" s="2198"/>
      <c r="AM44" s="2199"/>
      <c r="AN44" s="2199"/>
      <c r="AO44" s="2199"/>
      <c r="AP44" s="2199"/>
      <c r="AQ44" s="2199"/>
      <c r="AR44" s="2199"/>
      <c r="AS44" s="2199"/>
      <c r="AT44" s="2199"/>
      <c r="AU44" s="2199"/>
      <c r="AV44" s="2199"/>
      <c r="AW44" s="2199"/>
      <c r="AX44" s="2199"/>
      <c r="AY44" s="2199"/>
      <c r="AZ44" s="2199"/>
      <c r="BA44" s="2199"/>
      <c r="BB44" s="2199"/>
      <c r="BC44" s="2199"/>
      <c r="BD44" s="2200"/>
      <c r="BE44" s="60"/>
    </row>
    <row r="45" spans="1:57" ht="9.9499999999999993" customHeight="1" x14ac:dyDescent="0.15">
      <c r="A45" s="929"/>
      <c r="B45" s="930"/>
      <c r="C45" s="930"/>
      <c r="D45" s="930"/>
      <c r="E45" s="930"/>
      <c r="F45" s="930"/>
      <c r="G45" s="931"/>
      <c r="H45" s="1287"/>
      <c r="I45" s="1288"/>
      <c r="J45" s="1288"/>
      <c r="K45" s="1288"/>
      <c r="L45" s="1288"/>
      <c r="M45" s="1288"/>
      <c r="N45" s="1288"/>
      <c r="O45" s="1288"/>
      <c r="P45" s="2145"/>
      <c r="Q45" s="1288"/>
      <c r="R45" s="1288"/>
      <c r="S45" s="1288"/>
      <c r="T45" s="1288"/>
      <c r="U45" s="1288"/>
      <c r="V45" s="1288"/>
      <c r="W45" s="1288"/>
      <c r="X45" s="1289"/>
      <c r="Y45" s="1645"/>
      <c r="Z45" s="1645"/>
      <c r="AA45" s="1645"/>
      <c r="AB45" s="1645"/>
      <c r="AC45" s="1645"/>
      <c r="AD45" s="1882"/>
      <c r="AE45" s="1882"/>
      <c r="AF45" s="1882"/>
      <c r="AG45" s="1882"/>
      <c r="AH45" s="1882"/>
      <c r="AI45" s="1882"/>
      <c r="AJ45" s="1882"/>
      <c r="AK45" s="1882"/>
      <c r="AL45" s="2198"/>
      <c r="AM45" s="2199"/>
      <c r="AN45" s="2199"/>
      <c r="AO45" s="2199"/>
      <c r="AP45" s="2199"/>
      <c r="AQ45" s="2199"/>
      <c r="AR45" s="2199"/>
      <c r="AS45" s="2199"/>
      <c r="AT45" s="2199"/>
      <c r="AU45" s="2199"/>
      <c r="AV45" s="2199"/>
      <c r="AW45" s="2199"/>
      <c r="AX45" s="2199"/>
      <c r="AY45" s="2199"/>
      <c r="AZ45" s="2199"/>
      <c r="BA45" s="2199"/>
      <c r="BB45" s="2199"/>
      <c r="BC45" s="2199"/>
      <c r="BD45" s="2200"/>
      <c r="BE45" s="60"/>
    </row>
    <row r="46" spans="1:57" ht="9.9499999999999993" customHeight="1" x14ac:dyDescent="0.15">
      <c r="A46" s="960">
        <v>200</v>
      </c>
      <c r="B46" s="961"/>
      <c r="C46" s="961"/>
      <c r="D46" s="961"/>
      <c r="E46" s="961"/>
      <c r="F46" s="961"/>
      <c r="G46" s="962"/>
      <c r="H46" s="2148"/>
      <c r="I46" s="2146"/>
      <c r="J46" s="2146"/>
      <c r="K46" s="2146"/>
      <c r="L46" s="2146"/>
      <c r="M46" s="2146"/>
      <c r="N46" s="2146"/>
      <c r="O46" s="2146"/>
      <c r="P46" s="2144" t="s">
        <v>386</v>
      </c>
      <c r="Q46" s="2146"/>
      <c r="R46" s="2146"/>
      <c r="S46" s="2146"/>
      <c r="T46" s="2146"/>
      <c r="U46" s="2146"/>
      <c r="V46" s="2146"/>
      <c r="W46" s="2146"/>
      <c r="X46" s="2147"/>
      <c r="Y46" s="1645"/>
      <c r="Z46" s="1645"/>
      <c r="AA46" s="1645"/>
      <c r="AB46" s="1645"/>
      <c r="AC46" s="1645"/>
      <c r="AD46" s="1882" t="str">
        <f>IF(ISBLANK(Y46)," ",Y46*200)</f>
        <v xml:space="preserve"> </v>
      </c>
      <c r="AE46" s="1882"/>
      <c r="AF46" s="1882"/>
      <c r="AG46" s="1882"/>
      <c r="AH46" s="1882"/>
      <c r="AI46" s="1882"/>
      <c r="AJ46" s="1882"/>
      <c r="AK46" s="1882"/>
      <c r="AL46" s="2198"/>
      <c r="AM46" s="2199"/>
      <c r="AN46" s="2199"/>
      <c r="AO46" s="2199"/>
      <c r="AP46" s="2199"/>
      <c r="AQ46" s="2199"/>
      <c r="AR46" s="2199"/>
      <c r="AS46" s="2199"/>
      <c r="AT46" s="2199"/>
      <c r="AU46" s="2199"/>
      <c r="AV46" s="2199"/>
      <c r="AW46" s="2199"/>
      <c r="AX46" s="2199"/>
      <c r="AY46" s="2199"/>
      <c r="AZ46" s="2199"/>
      <c r="BA46" s="2199"/>
      <c r="BB46" s="2199"/>
      <c r="BC46" s="2199"/>
      <c r="BD46" s="2200"/>
      <c r="BE46" s="60"/>
    </row>
    <row r="47" spans="1:57" ht="9.9499999999999993" customHeight="1" x14ac:dyDescent="0.15">
      <c r="A47" s="929"/>
      <c r="B47" s="930"/>
      <c r="C47" s="930"/>
      <c r="D47" s="930"/>
      <c r="E47" s="930"/>
      <c r="F47" s="930"/>
      <c r="G47" s="931"/>
      <c r="H47" s="1287"/>
      <c r="I47" s="1288"/>
      <c r="J47" s="1288"/>
      <c r="K47" s="1288"/>
      <c r="L47" s="1288"/>
      <c r="M47" s="1288"/>
      <c r="N47" s="1288"/>
      <c r="O47" s="1288"/>
      <c r="P47" s="2145"/>
      <c r="Q47" s="1288"/>
      <c r="R47" s="1288"/>
      <c r="S47" s="1288"/>
      <c r="T47" s="1288"/>
      <c r="U47" s="1288"/>
      <c r="V47" s="1288"/>
      <c r="W47" s="1288"/>
      <c r="X47" s="1289"/>
      <c r="Y47" s="1645"/>
      <c r="Z47" s="1645"/>
      <c r="AA47" s="1645"/>
      <c r="AB47" s="1645"/>
      <c r="AC47" s="1645"/>
      <c r="AD47" s="1882"/>
      <c r="AE47" s="1882"/>
      <c r="AF47" s="1882"/>
      <c r="AG47" s="1882"/>
      <c r="AH47" s="1882"/>
      <c r="AI47" s="1882"/>
      <c r="AJ47" s="1882"/>
      <c r="AK47" s="1882"/>
      <c r="AL47" s="2198"/>
      <c r="AM47" s="2199"/>
      <c r="AN47" s="2199"/>
      <c r="AO47" s="2199"/>
      <c r="AP47" s="2199"/>
      <c r="AQ47" s="2199"/>
      <c r="AR47" s="2199"/>
      <c r="AS47" s="2199"/>
      <c r="AT47" s="2199"/>
      <c r="AU47" s="2199"/>
      <c r="AV47" s="2199"/>
      <c r="AW47" s="2199"/>
      <c r="AX47" s="2199"/>
      <c r="AY47" s="2199"/>
      <c r="AZ47" s="2199"/>
      <c r="BA47" s="2199"/>
      <c r="BB47" s="2199"/>
      <c r="BC47" s="2199"/>
      <c r="BD47" s="2200"/>
      <c r="BE47" s="60"/>
    </row>
    <row r="48" spans="1:57" ht="9.9499999999999993" customHeight="1" x14ac:dyDescent="0.15">
      <c r="A48" s="960">
        <v>500</v>
      </c>
      <c r="B48" s="961"/>
      <c r="C48" s="961"/>
      <c r="D48" s="961"/>
      <c r="E48" s="961"/>
      <c r="F48" s="961"/>
      <c r="G48" s="962"/>
      <c r="H48" s="2148"/>
      <c r="I48" s="2146"/>
      <c r="J48" s="2146"/>
      <c r="K48" s="2146"/>
      <c r="L48" s="2146"/>
      <c r="M48" s="2146"/>
      <c r="N48" s="2146"/>
      <c r="O48" s="2146"/>
      <c r="P48" s="2144" t="s">
        <v>386</v>
      </c>
      <c r="Q48" s="2146"/>
      <c r="R48" s="2146"/>
      <c r="S48" s="2146"/>
      <c r="T48" s="2146"/>
      <c r="U48" s="2146"/>
      <c r="V48" s="2146"/>
      <c r="W48" s="2146"/>
      <c r="X48" s="2147"/>
      <c r="Y48" s="1645"/>
      <c r="Z48" s="1645"/>
      <c r="AA48" s="1645"/>
      <c r="AB48" s="1645"/>
      <c r="AC48" s="1645"/>
      <c r="AD48" s="1882" t="str">
        <f>IF(ISBLANK(Y48)," ",Y48*500)</f>
        <v xml:space="preserve"> </v>
      </c>
      <c r="AE48" s="1882"/>
      <c r="AF48" s="1882"/>
      <c r="AG48" s="1882"/>
      <c r="AH48" s="1882"/>
      <c r="AI48" s="1882"/>
      <c r="AJ48" s="1882"/>
      <c r="AK48" s="1882"/>
      <c r="AL48" s="2198"/>
      <c r="AM48" s="2199"/>
      <c r="AN48" s="2199"/>
      <c r="AO48" s="2199"/>
      <c r="AP48" s="2199"/>
      <c r="AQ48" s="2199"/>
      <c r="AR48" s="2199"/>
      <c r="AS48" s="2199"/>
      <c r="AT48" s="2199"/>
      <c r="AU48" s="2199"/>
      <c r="AV48" s="2199"/>
      <c r="AW48" s="2199"/>
      <c r="AX48" s="2199"/>
      <c r="AY48" s="2199"/>
      <c r="AZ48" s="2199"/>
      <c r="BA48" s="2199"/>
      <c r="BB48" s="2199"/>
      <c r="BC48" s="2199"/>
      <c r="BD48" s="2200"/>
      <c r="BE48" s="60"/>
    </row>
    <row r="49" spans="1:57" ht="9.9499999999999993" customHeight="1" x14ac:dyDescent="0.15">
      <c r="A49" s="929"/>
      <c r="B49" s="930"/>
      <c r="C49" s="930"/>
      <c r="D49" s="930"/>
      <c r="E49" s="930"/>
      <c r="F49" s="930"/>
      <c r="G49" s="931"/>
      <c r="H49" s="1287"/>
      <c r="I49" s="1288"/>
      <c r="J49" s="1288"/>
      <c r="K49" s="1288"/>
      <c r="L49" s="1288"/>
      <c r="M49" s="1288"/>
      <c r="N49" s="1288"/>
      <c r="O49" s="1288"/>
      <c r="P49" s="2145"/>
      <c r="Q49" s="1288"/>
      <c r="R49" s="1288"/>
      <c r="S49" s="1288"/>
      <c r="T49" s="1288"/>
      <c r="U49" s="1288"/>
      <c r="V49" s="1288"/>
      <c r="W49" s="1288"/>
      <c r="X49" s="1289"/>
      <c r="Y49" s="1645"/>
      <c r="Z49" s="1645"/>
      <c r="AA49" s="1645"/>
      <c r="AB49" s="1645"/>
      <c r="AC49" s="1645"/>
      <c r="AD49" s="1882"/>
      <c r="AE49" s="1882"/>
      <c r="AF49" s="1882"/>
      <c r="AG49" s="1882"/>
      <c r="AH49" s="1882"/>
      <c r="AI49" s="1882"/>
      <c r="AJ49" s="1882"/>
      <c r="AK49" s="1882"/>
      <c r="AL49" s="2198"/>
      <c r="AM49" s="2199"/>
      <c r="AN49" s="2199"/>
      <c r="AO49" s="2199"/>
      <c r="AP49" s="2199"/>
      <c r="AQ49" s="2199"/>
      <c r="AR49" s="2199"/>
      <c r="AS49" s="2199"/>
      <c r="AT49" s="2199"/>
      <c r="AU49" s="2199"/>
      <c r="AV49" s="2199"/>
      <c r="AW49" s="2199"/>
      <c r="AX49" s="2199"/>
      <c r="AY49" s="2199"/>
      <c r="AZ49" s="2199"/>
      <c r="BA49" s="2199"/>
      <c r="BB49" s="2199"/>
      <c r="BC49" s="2199"/>
      <c r="BD49" s="2200"/>
      <c r="BE49" s="60"/>
    </row>
    <row r="50" spans="1:57" ht="9.9499999999999993" customHeight="1" x14ac:dyDescent="0.15">
      <c r="A50" s="960">
        <v>1000</v>
      </c>
      <c r="B50" s="961"/>
      <c r="C50" s="961"/>
      <c r="D50" s="961"/>
      <c r="E50" s="961"/>
      <c r="F50" s="961"/>
      <c r="G50" s="962"/>
      <c r="H50" s="2148"/>
      <c r="I50" s="2146"/>
      <c r="J50" s="2146"/>
      <c r="K50" s="2146"/>
      <c r="L50" s="2146"/>
      <c r="M50" s="2146"/>
      <c r="N50" s="2146"/>
      <c r="O50" s="2146"/>
      <c r="P50" s="2144" t="s">
        <v>386</v>
      </c>
      <c r="Q50" s="2146"/>
      <c r="R50" s="2146"/>
      <c r="S50" s="2146"/>
      <c r="T50" s="2146"/>
      <c r="U50" s="2146"/>
      <c r="V50" s="2146"/>
      <c r="W50" s="2146"/>
      <c r="X50" s="2147"/>
      <c r="Y50" s="1645"/>
      <c r="Z50" s="1645"/>
      <c r="AA50" s="1645"/>
      <c r="AB50" s="1645"/>
      <c r="AC50" s="1645"/>
      <c r="AD50" s="1882" t="str">
        <f>IF(ISBLANK(Y50)," ",Y50*1000)</f>
        <v xml:space="preserve"> </v>
      </c>
      <c r="AE50" s="1882"/>
      <c r="AF50" s="1882"/>
      <c r="AG50" s="1882"/>
      <c r="AH50" s="1882"/>
      <c r="AI50" s="1882"/>
      <c r="AJ50" s="1882"/>
      <c r="AK50" s="1882"/>
      <c r="AL50" s="2198"/>
      <c r="AM50" s="2199"/>
      <c r="AN50" s="2199"/>
      <c r="AO50" s="2199"/>
      <c r="AP50" s="2199"/>
      <c r="AQ50" s="2199"/>
      <c r="AR50" s="2199"/>
      <c r="AS50" s="2199"/>
      <c r="AT50" s="2199"/>
      <c r="AU50" s="2199"/>
      <c r="AV50" s="2199"/>
      <c r="AW50" s="2199"/>
      <c r="AX50" s="2199"/>
      <c r="AY50" s="2199"/>
      <c r="AZ50" s="2199"/>
      <c r="BA50" s="2199"/>
      <c r="BB50" s="2199"/>
      <c r="BC50" s="2199"/>
      <c r="BD50" s="2200"/>
      <c r="BE50" s="60"/>
    </row>
    <row r="51" spans="1:57" ht="9.9499999999999993" customHeight="1" x14ac:dyDescent="0.15">
      <c r="A51" s="929"/>
      <c r="B51" s="930"/>
      <c r="C51" s="930"/>
      <c r="D51" s="930"/>
      <c r="E51" s="930"/>
      <c r="F51" s="930"/>
      <c r="G51" s="931"/>
      <c r="H51" s="1287"/>
      <c r="I51" s="1288"/>
      <c r="J51" s="1288"/>
      <c r="K51" s="1288"/>
      <c r="L51" s="1288"/>
      <c r="M51" s="1288"/>
      <c r="N51" s="1288"/>
      <c r="O51" s="1288"/>
      <c r="P51" s="2145"/>
      <c r="Q51" s="1288"/>
      <c r="R51" s="1288"/>
      <c r="S51" s="1288"/>
      <c r="T51" s="1288"/>
      <c r="U51" s="1288"/>
      <c r="V51" s="1288"/>
      <c r="W51" s="1288"/>
      <c r="X51" s="1289"/>
      <c r="Y51" s="1645"/>
      <c r="Z51" s="1645"/>
      <c r="AA51" s="1645"/>
      <c r="AB51" s="1645"/>
      <c r="AC51" s="1645"/>
      <c r="AD51" s="1882"/>
      <c r="AE51" s="1882"/>
      <c r="AF51" s="1882"/>
      <c r="AG51" s="1882"/>
      <c r="AH51" s="1882"/>
      <c r="AI51" s="1882"/>
      <c r="AJ51" s="1882"/>
      <c r="AK51" s="1882"/>
      <c r="AL51" s="2198"/>
      <c r="AM51" s="2199"/>
      <c r="AN51" s="2199"/>
      <c r="AO51" s="2199"/>
      <c r="AP51" s="2199"/>
      <c r="AQ51" s="2199"/>
      <c r="AR51" s="2199"/>
      <c r="AS51" s="2199"/>
      <c r="AT51" s="2199"/>
      <c r="AU51" s="2199"/>
      <c r="AV51" s="2199"/>
      <c r="AW51" s="2199"/>
      <c r="AX51" s="2199"/>
      <c r="AY51" s="2199"/>
      <c r="AZ51" s="2199"/>
      <c r="BA51" s="2199"/>
      <c r="BB51" s="2199"/>
      <c r="BC51" s="2199"/>
      <c r="BD51" s="2200"/>
      <c r="BE51" s="60"/>
    </row>
    <row r="52" spans="1:57" ht="9.9499999999999993" customHeight="1" x14ac:dyDescent="0.15">
      <c r="A52" s="960">
        <v>5000</v>
      </c>
      <c r="B52" s="961"/>
      <c r="C52" s="961"/>
      <c r="D52" s="961"/>
      <c r="E52" s="961"/>
      <c r="F52" s="961"/>
      <c r="G52" s="962"/>
      <c r="H52" s="2148"/>
      <c r="I52" s="2146"/>
      <c r="J52" s="2146"/>
      <c r="K52" s="2146"/>
      <c r="L52" s="2146"/>
      <c r="M52" s="2146"/>
      <c r="N52" s="2146"/>
      <c r="O52" s="2146"/>
      <c r="P52" s="2144" t="s">
        <v>386</v>
      </c>
      <c r="Q52" s="2146"/>
      <c r="R52" s="2146"/>
      <c r="S52" s="2146"/>
      <c r="T52" s="2146"/>
      <c r="U52" s="2146"/>
      <c r="V52" s="2146"/>
      <c r="W52" s="2146"/>
      <c r="X52" s="2147"/>
      <c r="Y52" s="1645"/>
      <c r="Z52" s="1645"/>
      <c r="AA52" s="1645"/>
      <c r="AB52" s="1645"/>
      <c r="AC52" s="1645"/>
      <c r="AD52" s="1882" t="str">
        <f>IF(ISBLANK(Y52)," ",Y52*5000)</f>
        <v xml:space="preserve"> </v>
      </c>
      <c r="AE52" s="1882"/>
      <c r="AF52" s="1882"/>
      <c r="AG52" s="1882"/>
      <c r="AH52" s="1882"/>
      <c r="AI52" s="1882"/>
      <c r="AJ52" s="1882"/>
      <c r="AK52" s="1882"/>
      <c r="AL52" s="2198"/>
      <c r="AM52" s="2199"/>
      <c r="AN52" s="2199"/>
      <c r="AO52" s="2199"/>
      <c r="AP52" s="2199"/>
      <c r="AQ52" s="2199"/>
      <c r="AR52" s="2199"/>
      <c r="AS52" s="2199"/>
      <c r="AT52" s="2199"/>
      <c r="AU52" s="2199"/>
      <c r="AV52" s="2199"/>
      <c r="AW52" s="2199"/>
      <c r="AX52" s="2199"/>
      <c r="AY52" s="2199"/>
      <c r="AZ52" s="2199"/>
      <c r="BA52" s="2199"/>
      <c r="BB52" s="2199"/>
      <c r="BC52" s="2199"/>
      <c r="BD52" s="2200"/>
      <c r="BE52" s="60"/>
    </row>
    <row r="53" spans="1:57" ht="9.9499999999999993" customHeight="1" x14ac:dyDescent="0.15">
      <c r="A53" s="929"/>
      <c r="B53" s="930"/>
      <c r="C53" s="930"/>
      <c r="D53" s="930"/>
      <c r="E53" s="930"/>
      <c r="F53" s="930"/>
      <c r="G53" s="931"/>
      <c r="H53" s="1287"/>
      <c r="I53" s="1288"/>
      <c r="J53" s="1288"/>
      <c r="K53" s="1288"/>
      <c r="L53" s="1288"/>
      <c r="M53" s="1288"/>
      <c r="N53" s="1288"/>
      <c r="O53" s="1288"/>
      <c r="P53" s="2145"/>
      <c r="Q53" s="1288"/>
      <c r="R53" s="1288"/>
      <c r="S53" s="1288"/>
      <c r="T53" s="1288"/>
      <c r="U53" s="1288"/>
      <c r="V53" s="1288"/>
      <c r="W53" s="1288"/>
      <c r="X53" s="1289"/>
      <c r="Y53" s="1645"/>
      <c r="Z53" s="1645"/>
      <c r="AA53" s="1645"/>
      <c r="AB53" s="1645"/>
      <c r="AC53" s="1645"/>
      <c r="AD53" s="1882"/>
      <c r="AE53" s="1882"/>
      <c r="AF53" s="1882"/>
      <c r="AG53" s="1882"/>
      <c r="AH53" s="1882"/>
      <c r="AI53" s="1882"/>
      <c r="AJ53" s="1882"/>
      <c r="AK53" s="1882"/>
      <c r="AL53" s="2198"/>
      <c r="AM53" s="2199"/>
      <c r="AN53" s="2199"/>
      <c r="AO53" s="2199"/>
      <c r="AP53" s="2199"/>
      <c r="AQ53" s="2199"/>
      <c r="AR53" s="2199"/>
      <c r="AS53" s="2199"/>
      <c r="AT53" s="2199"/>
      <c r="AU53" s="2199"/>
      <c r="AV53" s="2199"/>
      <c r="AW53" s="2199"/>
      <c r="AX53" s="2199"/>
      <c r="AY53" s="2199"/>
      <c r="AZ53" s="2199"/>
      <c r="BA53" s="2199"/>
      <c r="BB53" s="2199"/>
      <c r="BC53" s="2199"/>
      <c r="BD53" s="2200"/>
      <c r="BE53" s="60"/>
    </row>
    <row r="54" spans="1:57" ht="9.9499999999999993" customHeight="1" x14ac:dyDescent="0.15">
      <c r="A54" s="960">
        <v>10000</v>
      </c>
      <c r="B54" s="961"/>
      <c r="C54" s="961"/>
      <c r="D54" s="961"/>
      <c r="E54" s="961"/>
      <c r="F54" s="961"/>
      <c r="G54" s="962"/>
      <c r="H54" s="2148"/>
      <c r="I54" s="2146"/>
      <c r="J54" s="2146"/>
      <c r="K54" s="2146"/>
      <c r="L54" s="2146"/>
      <c r="M54" s="2146"/>
      <c r="N54" s="2146"/>
      <c r="O54" s="2146"/>
      <c r="P54" s="2144" t="s">
        <v>386</v>
      </c>
      <c r="Q54" s="2146"/>
      <c r="R54" s="2146"/>
      <c r="S54" s="2146"/>
      <c r="T54" s="2146"/>
      <c r="U54" s="2146"/>
      <c r="V54" s="2146"/>
      <c r="W54" s="2146"/>
      <c r="X54" s="2147"/>
      <c r="Y54" s="1645"/>
      <c r="Z54" s="1645"/>
      <c r="AA54" s="1645"/>
      <c r="AB54" s="1645"/>
      <c r="AC54" s="1645"/>
      <c r="AD54" s="1882" t="str">
        <f>IF(ISBLANK(Y54)," ",Y54*10000)</f>
        <v xml:space="preserve"> </v>
      </c>
      <c r="AE54" s="1882"/>
      <c r="AF54" s="1882"/>
      <c r="AG54" s="1882"/>
      <c r="AH54" s="1882"/>
      <c r="AI54" s="1882"/>
      <c r="AJ54" s="1882"/>
      <c r="AK54" s="1882"/>
      <c r="AL54" s="2198"/>
      <c r="AM54" s="2199"/>
      <c r="AN54" s="2199"/>
      <c r="AO54" s="2199"/>
      <c r="AP54" s="2199"/>
      <c r="AQ54" s="2199"/>
      <c r="AR54" s="2199"/>
      <c r="AS54" s="2199"/>
      <c r="AT54" s="2199"/>
      <c r="AU54" s="2199"/>
      <c r="AV54" s="2199"/>
      <c r="AW54" s="2199"/>
      <c r="AX54" s="2199"/>
      <c r="AY54" s="2199"/>
      <c r="AZ54" s="2199"/>
      <c r="BA54" s="2199"/>
      <c r="BB54" s="2199"/>
      <c r="BC54" s="2199"/>
      <c r="BD54" s="2200"/>
      <c r="BE54" s="60"/>
    </row>
    <row r="55" spans="1:57" ht="9.9499999999999993" customHeight="1" x14ac:dyDescent="0.15">
      <c r="A55" s="929"/>
      <c r="B55" s="930"/>
      <c r="C55" s="930"/>
      <c r="D55" s="930"/>
      <c r="E55" s="930"/>
      <c r="F55" s="930"/>
      <c r="G55" s="931"/>
      <c r="H55" s="1287"/>
      <c r="I55" s="1288"/>
      <c r="J55" s="1288"/>
      <c r="K55" s="1288"/>
      <c r="L55" s="1288"/>
      <c r="M55" s="1288"/>
      <c r="N55" s="1288"/>
      <c r="O55" s="1288"/>
      <c r="P55" s="2145"/>
      <c r="Q55" s="1288"/>
      <c r="R55" s="1288"/>
      <c r="S55" s="1288"/>
      <c r="T55" s="1288"/>
      <c r="U55" s="1288"/>
      <c r="V55" s="1288"/>
      <c r="W55" s="1288"/>
      <c r="X55" s="1289"/>
      <c r="Y55" s="1645"/>
      <c r="Z55" s="1645"/>
      <c r="AA55" s="1645"/>
      <c r="AB55" s="1645"/>
      <c r="AC55" s="1645"/>
      <c r="AD55" s="1882"/>
      <c r="AE55" s="1882"/>
      <c r="AF55" s="1882"/>
      <c r="AG55" s="1882"/>
      <c r="AH55" s="1882"/>
      <c r="AI55" s="1882"/>
      <c r="AJ55" s="1882"/>
      <c r="AK55" s="1882"/>
      <c r="AL55" s="2198"/>
      <c r="AM55" s="2199"/>
      <c r="AN55" s="2199"/>
      <c r="AO55" s="2199"/>
      <c r="AP55" s="2199"/>
      <c r="AQ55" s="2199"/>
      <c r="AR55" s="2199"/>
      <c r="AS55" s="2199"/>
      <c r="AT55" s="2199"/>
      <c r="AU55" s="2199"/>
      <c r="AV55" s="2199"/>
      <c r="AW55" s="2199"/>
      <c r="AX55" s="2199"/>
      <c r="AY55" s="2199"/>
      <c r="AZ55" s="2199"/>
      <c r="BA55" s="2199"/>
      <c r="BB55" s="2199"/>
      <c r="BC55" s="2199"/>
      <c r="BD55" s="2200"/>
      <c r="BE55" s="60"/>
    </row>
    <row r="56" spans="1:57" ht="9.9499999999999993" customHeight="1" x14ac:dyDescent="0.15">
      <c r="A56" s="1076" t="s">
        <v>236</v>
      </c>
      <c r="B56" s="1077"/>
      <c r="C56" s="1077"/>
      <c r="D56" s="1077"/>
      <c r="E56" s="1077"/>
      <c r="F56" s="1077"/>
      <c r="G56" s="1078"/>
      <c r="H56" s="2148"/>
      <c r="I56" s="2146"/>
      <c r="J56" s="2146"/>
      <c r="K56" s="2146"/>
      <c r="L56" s="2146"/>
      <c r="M56" s="2146"/>
      <c r="N56" s="2146"/>
      <c r="O56" s="2146"/>
      <c r="P56" s="2144" t="s">
        <v>386</v>
      </c>
      <c r="Q56" s="2146"/>
      <c r="R56" s="2146"/>
      <c r="S56" s="2146"/>
      <c r="T56" s="2146"/>
      <c r="U56" s="2146"/>
      <c r="V56" s="2146"/>
      <c r="W56" s="2146"/>
      <c r="X56" s="2147"/>
      <c r="Y56" s="1645"/>
      <c r="Z56" s="1645"/>
      <c r="AA56" s="1645"/>
      <c r="AB56" s="1645"/>
      <c r="AC56" s="1645"/>
      <c r="AD56" s="1645"/>
      <c r="AE56" s="1645"/>
      <c r="AF56" s="1645"/>
      <c r="AG56" s="1645"/>
      <c r="AH56" s="1645"/>
      <c r="AI56" s="1645"/>
      <c r="AJ56" s="1645"/>
      <c r="AK56" s="1645"/>
      <c r="AL56" s="2198"/>
      <c r="AM56" s="2199"/>
      <c r="AN56" s="2199"/>
      <c r="AO56" s="2199"/>
      <c r="AP56" s="2199"/>
      <c r="AQ56" s="2199"/>
      <c r="AR56" s="2199"/>
      <c r="AS56" s="2199"/>
      <c r="AT56" s="2199"/>
      <c r="AU56" s="2199"/>
      <c r="AV56" s="2199"/>
      <c r="AW56" s="2199"/>
      <c r="AX56" s="2199"/>
      <c r="AY56" s="2199"/>
      <c r="AZ56" s="2199"/>
      <c r="BA56" s="2199"/>
      <c r="BB56" s="2199"/>
      <c r="BC56" s="2199"/>
      <c r="BD56" s="2200"/>
      <c r="BE56" s="60"/>
    </row>
    <row r="57" spans="1:57" ht="9.9499999999999993" customHeight="1" x14ac:dyDescent="0.15">
      <c r="A57" s="1079"/>
      <c r="B57" s="1080"/>
      <c r="C57" s="1080"/>
      <c r="D57" s="1080"/>
      <c r="E57" s="1080"/>
      <c r="F57" s="1080"/>
      <c r="G57" s="1081"/>
      <c r="H57" s="1287"/>
      <c r="I57" s="1288"/>
      <c r="J57" s="1288"/>
      <c r="K57" s="1288"/>
      <c r="L57" s="1288"/>
      <c r="M57" s="1288"/>
      <c r="N57" s="1288"/>
      <c r="O57" s="1288"/>
      <c r="P57" s="2145"/>
      <c r="Q57" s="1288"/>
      <c r="R57" s="1288"/>
      <c r="S57" s="1288"/>
      <c r="T57" s="1288"/>
      <c r="U57" s="1288"/>
      <c r="V57" s="1288"/>
      <c r="W57" s="1288"/>
      <c r="X57" s="1289"/>
      <c r="Y57" s="1645"/>
      <c r="Z57" s="1645"/>
      <c r="AA57" s="1645"/>
      <c r="AB57" s="1645"/>
      <c r="AC57" s="1645"/>
      <c r="AD57" s="1645"/>
      <c r="AE57" s="1645"/>
      <c r="AF57" s="1645"/>
      <c r="AG57" s="1645"/>
      <c r="AH57" s="1645"/>
      <c r="AI57" s="1645"/>
      <c r="AJ57" s="1645"/>
      <c r="AK57" s="1645"/>
      <c r="AL57" s="2198"/>
      <c r="AM57" s="2199"/>
      <c r="AN57" s="2199"/>
      <c r="AO57" s="2199"/>
      <c r="AP57" s="2199"/>
      <c r="AQ57" s="2199"/>
      <c r="AR57" s="2199"/>
      <c r="AS57" s="2199"/>
      <c r="AT57" s="2199"/>
      <c r="AU57" s="2199"/>
      <c r="AV57" s="2199"/>
      <c r="AW57" s="2199"/>
      <c r="AX57" s="2199"/>
      <c r="AY57" s="2199"/>
      <c r="AZ57" s="2199"/>
      <c r="BA57" s="2199"/>
      <c r="BB57" s="2199"/>
      <c r="BC57" s="2199"/>
      <c r="BD57" s="2200"/>
      <c r="BE57" s="60"/>
    </row>
    <row r="58" spans="1:57" ht="9.9499999999999993" customHeight="1" x14ac:dyDescent="0.15">
      <c r="A58" s="1082" t="s">
        <v>353</v>
      </c>
      <c r="B58" s="1083"/>
      <c r="C58" s="1083"/>
      <c r="D58" s="1083"/>
      <c r="E58" s="1083"/>
      <c r="F58" s="1083"/>
      <c r="G58" s="1084"/>
      <c r="H58" s="2151"/>
      <c r="I58" s="2152"/>
      <c r="J58" s="2152"/>
      <c r="K58" s="2152"/>
      <c r="L58" s="2152"/>
      <c r="M58" s="2152"/>
      <c r="N58" s="2152"/>
      <c r="O58" s="2152"/>
      <c r="P58" s="2152"/>
      <c r="Q58" s="2152"/>
      <c r="R58" s="2152"/>
      <c r="S58" s="2152"/>
      <c r="T58" s="2152"/>
      <c r="U58" s="2152"/>
      <c r="V58" s="2152"/>
      <c r="W58" s="2152"/>
      <c r="X58" s="2153"/>
      <c r="Y58" s="1882" t="str">
        <f>IF(SUM(Y32:AC57)=0," ",SUM(Y32:AC57))</f>
        <v xml:space="preserve"> </v>
      </c>
      <c r="Z58" s="1882"/>
      <c r="AA58" s="1882"/>
      <c r="AB58" s="1882"/>
      <c r="AC58" s="1882"/>
      <c r="AD58" s="1882" t="str">
        <f>IF(SUM(AD32:AK57)=0," ",SUM(AD32:AK57))</f>
        <v xml:space="preserve"> </v>
      </c>
      <c r="AE58" s="1882"/>
      <c r="AF58" s="1882"/>
      <c r="AG58" s="1882"/>
      <c r="AH58" s="1882"/>
      <c r="AI58" s="1882"/>
      <c r="AJ58" s="1882"/>
      <c r="AK58" s="1882"/>
      <c r="AL58" s="2198"/>
      <c r="AM58" s="2199"/>
      <c r="AN58" s="2199"/>
      <c r="AO58" s="2199"/>
      <c r="AP58" s="2199"/>
      <c r="AQ58" s="2199"/>
      <c r="AR58" s="2199"/>
      <c r="AS58" s="2199"/>
      <c r="AT58" s="2199"/>
      <c r="AU58" s="2199"/>
      <c r="AV58" s="2199"/>
      <c r="AW58" s="2199"/>
      <c r="AX58" s="2199"/>
      <c r="AY58" s="2199"/>
      <c r="AZ58" s="2199"/>
      <c r="BA58" s="2199"/>
      <c r="BB58" s="2199"/>
      <c r="BC58" s="2199"/>
      <c r="BD58" s="2200"/>
      <c r="BE58" s="60"/>
    </row>
    <row r="59" spans="1:57" ht="9.9499999999999993" customHeight="1" x14ac:dyDescent="0.15">
      <c r="A59" s="2062"/>
      <c r="B59" s="2149"/>
      <c r="C59" s="2149"/>
      <c r="D59" s="2149"/>
      <c r="E59" s="2149"/>
      <c r="F59" s="2149"/>
      <c r="G59" s="2150"/>
      <c r="H59" s="2154"/>
      <c r="I59" s="2155"/>
      <c r="J59" s="2155"/>
      <c r="K59" s="2155"/>
      <c r="L59" s="2155"/>
      <c r="M59" s="2155"/>
      <c r="N59" s="2155"/>
      <c r="O59" s="2155"/>
      <c r="P59" s="2155"/>
      <c r="Q59" s="2155"/>
      <c r="R59" s="2155"/>
      <c r="S59" s="2155"/>
      <c r="T59" s="2155"/>
      <c r="U59" s="2155"/>
      <c r="V59" s="2155"/>
      <c r="W59" s="2155"/>
      <c r="X59" s="2156"/>
      <c r="Y59" s="1895"/>
      <c r="Z59" s="1895"/>
      <c r="AA59" s="1895"/>
      <c r="AB59" s="1895"/>
      <c r="AC59" s="1895"/>
      <c r="AD59" s="1895"/>
      <c r="AE59" s="1895"/>
      <c r="AF59" s="1895"/>
      <c r="AG59" s="1895"/>
      <c r="AH59" s="1895"/>
      <c r="AI59" s="1895"/>
      <c r="AJ59" s="1895"/>
      <c r="AK59" s="1895"/>
      <c r="AL59" s="2201"/>
      <c r="AM59" s="2202"/>
      <c r="AN59" s="2202"/>
      <c r="AO59" s="2202"/>
      <c r="AP59" s="2202"/>
      <c r="AQ59" s="2202"/>
      <c r="AR59" s="2202"/>
      <c r="AS59" s="2202"/>
      <c r="AT59" s="2202"/>
      <c r="AU59" s="2202"/>
      <c r="AV59" s="2202"/>
      <c r="AW59" s="2202"/>
      <c r="AX59" s="2202"/>
      <c r="AY59" s="2202"/>
      <c r="AZ59" s="2202"/>
      <c r="BA59" s="2202"/>
      <c r="BB59" s="2202"/>
      <c r="BC59" s="2202"/>
      <c r="BD59" s="2203"/>
      <c r="BE59" s="60"/>
    </row>
    <row r="60" spans="1:57" ht="9.9499999999999993" customHeight="1" x14ac:dyDescent="0.15">
      <c r="A60" s="147"/>
      <c r="B60" s="2157" t="s">
        <v>319</v>
      </c>
      <c r="C60" s="2157"/>
      <c r="D60" s="2157"/>
      <c r="E60" s="2157"/>
      <c r="F60" s="2157"/>
      <c r="G60" s="2157"/>
      <c r="H60" s="2157"/>
      <c r="I60" s="2157"/>
      <c r="J60" s="2157"/>
      <c r="K60" s="2157"/>
      <c r="L60" s="2157"/>
      <c r="M60" s="2157"/>
      <c r="N60" s="2157"/>
      <c r="O60" s="2157"/>
      <c r="P60" s="2157"/>
      <c r="Q60" s="2157"/>
      <c r="R60" s="2157"/>
      <c r="S60" s="2157"/>
      <c r="T60" s="2157"/>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86"/>
      <c r="BE60" s="60"/>
    </row>
    <row r="61" spans="1:57" ht="9.9499999999999993" customHeight="1" x14ac:dyDescent="0.15">
      <c r="A61" s="147"/>
      <c r="B61" s="2157"/>
      <c r="C61" s="2157"/>
      <c r="D61" s="2157"/>
      <c r="E61" s="2157"/>
      <c r="F61" s="2157"/>
      <c r="G61" s="2157"/>
      <c r="H61" s="2157"/>
      <c r="I61" s="2157"/>
      <c r="J61" s="2157"/>
      <c r="K61" s="2157"/>
      <c r="L61" s="2157"/>
      <c r="M61" s="2157"/>
      <c r="N61" s="2157"/>
      <c r="O61" s="2157"/>
      <c r="P61" s="2157"/>
      <c r="Q61" s="2157"/>
      <c r="R61" s="2157"/>
      <c r="S61" s="2157"/>
      <c r="T61" s="2157"/>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86"/>
      <c r="BE61" s="60"/>
    </row>
    <row r="62" spans="1:57" ht="6.95" customHeight="1" x14ac:dyDescent="0.15">
      <c r="A62" s="147"/>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86"/>
      <c r="BE62" s="60"/>
    </row>
    <row r="63" spans="1:57" ht="9.9499999999999993" customHeight="1" x14ac:dyDescent="0.15">
      <c r="A63" s="147"/>
      <c r="B63" s="134"/>
      <c r="C63" s="2161" t="s">
        <v>122</v>
      </c>
      <c r="D63" s="2161"/>
      <c r="E63" s="2161"/>
      <c r="F63" s="564"/>
      <c r="G63" s="564"/>
      <c r="H63" s="878" t="s">
        <v>1</v>
      </c>
      <c r="I63" s="878"/>
      <c r="J63" s="564"/>
      <c r="K63" s="564"/>
      <c r="L63" s="878" t="s">
        <v>27</v>
      </c>
      <c r="M63" s="878"/>
      <c r="N63" s="564"/>
      <c r="O63" s="564"/>
      <c r="P63" s="878" t="s">
        <v>9</v>
      </c>
      <c r="Q63" s="878"/>
      <c r="R63" s="155"/>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86"/>
      <c r="BE63" s="60"/>
    </row>
    <row r="64" spans="1:57" ht="9.9499999999999993" customHeight="1" x14ac:dyDescent="0.15">
      <c r="A64" s="147"/>
      <c r="B64" s="134"/>
      <c r="C64" s="2161"/>
      <c r="D64" s="2161"/>
      <c r="E64" s="2161"/>
      <c r="F64" s="564"/>
      <c r="G64" s="564"/>
      <c r="H64" s="878"/>
      <c r="I64" s="878"/>
      <c r="J64" s="564"/>
      <c r="K64" s="564"/>
      <c r="L64" s="878"/>
      <c r="M64" s="878"/>
      <c r="N64" s="564"/>
      <c r="O64" s="564"/>
      <c r="P64" s="878"/>
      <c r="Q64" s="878"/>
      <c r="R64" s="155"/>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86"/>
      <c r="BE64" s="60"/>
    </row>
    <row r="65" spans="1:57" ht="9.9499999999999993" customHeight="1" x14ac:dyDescent="0.15">
      <c r="A65" s="147"/>
      <c r="B65" s="134"/>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86"/>
      <c r="BE65" s="60"/>
    </row>
    <row r="66" spans="1:57" ht="9.9499999999999993" customHeight="1" x14ac:dyDescent="0.15">
      <c r="A66" s="147"/>
      <c r="B66" s="134"/>
      <c r="C66" s="813" t="s">
        <v>70</v>
      </c>
      <c r="D66" s="813"/>
      <c r="E66" s="813"/>
      <c r="F66" s="813"/>
      <c r="G66" s="813"/>
      <c r="H66" s="598" t="s">
        <v>640</v>
      </c>
      <c r="I66" s="598"/>
      <c r="J66" s="598"/>
      <c r="K66" s="598"/>
      <c r="L66" s="399"/>
      <c r="M66" s="399"/>
      <c r="N66" s="399"/>
      <c r="O66" s="399"/>
      <c r="P66" s="399"/>
      <c r="Q66" s="399"/>
      <c r="R66" s="399"/>
      <c r="S66" s="399"/>
      <c r="T66" s="399"/>
      <c r="U66" s="399"/>
      <c r="V66" s="396" t="s">
        <v>137</v>
      </c>
      <c r="W66" s="396"/>
      <c r="X66" s="396"/>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86"/>
      <c r="BE66" s="60"/>
    </row>
    <row r="67" spans="1:57" ht="9.9499999999999993" customHeight="1" x14ac:dyDescent="0.15">
      <c r="A67" s="147"/>
      <c r="B67" s="134"/>
      <c r="C67" s="813"/>
      <c r="D67" s="813"/>
      <c r="E67" s="813"/>
      <c r="F67" s="813"/>
      <c r="G67" s="813"/>
      <c r="H67" s="598"/>
      <c r="I67" s="598"/>
      <c r="J67" s="598"/>
      <c r="K67" s="598"/>
      <c r="L67" s="399"/>
      <c r="M67" s="399"/>
      <c r="N67" s="399"/>
      <c r="O67" s="399"/>
      <c r="P67" s="399"/>
      <c r="Q67" s="399"/>
      <c r="R67" s="399"/>
      <c r="S67" s="399"/>
      <c r="T67" s="399"/>
      <c r="U67" s="399"/>
      <c r="V67" s="396"/>
      <c r="W67" s="396"/>
      <c r="X67" s="396"/>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86"/>
      <c r="BE67" s="60"/>
    </row>
    <row r="68" spans="1:57" ht="9.9499999999999993" customHeight="1" x14ac:dyDescent="0.15">
      <c r="A68" s="147"/>
      <c r="B68" s="134"/>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2158">
        <f>IF(ISBLANK(K16)," ",K16)</f>
        <v>0</v>
      </c>
      <c r="AF68" s="2158"/>
      <c r="AG68" s="2158"/>
      <c r="AH68" s="2158"/>
      <c r="AI68" s="2158"/>
      <c r="AJ68" s="2158"/>
      <c r="AK68" s="2158"/>
      <c r="AL68" s="2158"/>
      <c r="AM68" s="2158"/>
      <c r="AN68" s="2158"/>
      <c r="AO68" s="2158"/>
      <c r="AP68" s="2158"/>
      <c r="AQ68" s="2158"/>
      <c r="AR68" s="2158"/>
      <c r="AS68" s="2158"/>
      <c r="AT68" s="2158"/>
      <c r="AU68" s="2158"/>
      <c r="AV68" s="2158"/>
      <c r="AW68" s="2158"/>
      <c r="AX68" s="2158"/>
      <c r="AY68" s="2158"/>
      <c r="AZ68" s="2158"/>
      <c r="BA68" s="2158"/>
      <c r="BB68" s="2158"/>
      <c r="BC68" s="2158"/>
      <c r="BD68" s="2159"/>
      <c r="BE68" s="60"/>
    </row>
    <row r="69" spans="1:57" ht="9.9499999999999993" customHeight="1" x14ac:dyDescent="0.15">
      <c r="A69" s="147"/>
      <c r="B69" s="134"/>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2158"/>
      <c r="AF69" s="2158"/>
      <c r="AG69" s="2158"/>
      <c r="AH69" s="2158"/>
      <c r="AI69" s="2158"/>
      <c r="AJ69" s="2158"/>
      <c r="AK69" s="2158"/>
      <c r="AL69" s="2158"/>
      <c r="AM69" s="2158"/>
      <c r="AN69" s="2158"/>
      <c r="AO69" s="2158"/>
      <c r="AP69" s="2158"/>
      <c r="AQ69" s="2158"/>
      <c r="AR69" s="2158"/>
      <c r="AS69" s="2158"/>
      <c r="AT69" s="2158"/>
      <c r="AU69" s="2158"/>
      <c r="AV69" s="2158"/>
      <c r="AW69" s="2158"/>
      <c r="AX69" s="2158"/>
      <c r="AY69" s="2158"/>
      <c r="AZ69" s="2158"/>
      <c r="BA69" s="2158"/>
      <c r="BB69" s="2158"/>
      <c r="BC69" s="2158"/>
      <c r="BD69" s="2159"/>
      <c r="BE69" s="60"/>
    </row>
    <row r="70" spans="1:57" ht="9.9499999999999993" customHeight="1" x14ac:dyDescent="0.15">
      <c r="A70" s="147"/>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2160" t="s">
        <v>321</v>
      </c>
      <c r="AA70" s="2160"/>
      <c r="AB70" s="2160"/>
      <c r="AC70" s="2160"/>
      <c r="AD70" s="134"/>
      <c r="AE70" s="2158"/>
      <c r="AF70" s="2158"/>
      <c r="AG70" s="2158"/>
      <c r="AH70" s="2158"/>
      <c r="AI70" s="2158"/>
      <c r="AJ70" s="2158"/>
      <c r="AK70" s="2158"/>
      <c r="AL70" s="2158"/>
      <c r="AM70" s="2158"/>
      <c r="AN70" s="2158"/>
      <c r="AO70" s="2158"/>
      <c r="AP70" s="2158"/>
      <c r="AQ70" s="2158"/>
      <c r="AR70" s="2158"/>
      <c r="AS70" s="2158"/>
      <c r="AT70" s="2158"/>
      <c r="AU70" s="2158"/>
      <c r="AV70" s="2158"/>
      <c r="AW70" s="2158"/>
      <c r="AX70" s="2158"/>
      <c r="AY70" s="2158"/>
      <c r="AZ70" s="2158"/>
      <c r="BA70" s="2158"/>
      <c r="BB70" s="2158"/>
      <c r="BC70" s="2158"/>
      <c r="BD70" s="2159"/>
      <c r="BE70" s="60"/>
    </row>
    <row r="71" spans="1:57" ht="9.9499999999999993" customHeight="1" x14ac:dyDescent="0.15">
      <c r="A71" s="147"/>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2160"/>
      <c r="AA71" s="2160"/>
      <c r="AB71" s="2160"/>
      <c r="AC71" s="2160"/>
      <c r="AD71" s="134"/>
      <c r="AE71" s="881">
        <f>+AI16</f>
        <v>0</v>
      </c>
      <c r="AF71" s="881"/>
      <c r="AG71" s="881"/>
      <c r="AH71" s="881"/>
      <c r="AI71" s="881"/>
      <c r="AJ71" s="881"/>
      <c r="AK71" s="881"/>
      <c r="AL71" s="881"/>
      <c r="AM71" s="881"/>
      <c r="AN71" s="881"/>
      <c r="AO71" s="881"/>
      <c r="AP71" s="881"/>
      <c r="AQ71" s="881"/>
      <c r="AR71" s="881"/>
      <c r="AS71" s="881"/>
      <c r="AT71" s="881"/>
      <c r="AU71" s="881"/>
      <c r="AV71" s="881"/>
      <c r="AW71" s="881"/>
      <c r="AX71" s="881"/>
      <c r="AY71" s="881"/>
      <c r="AZ71" s="881"/>
      <c r="BA71" s="881"/>
      <c r="BB71" s="134"/>
      <c r="BC71" s="134"/>
      <c r="BD71" s="186"/>
      <c r="BE71" s="60"/>
    </row>
    <row r="72" spans="1:57" ht="9.9499999999999993" customHeight="1" x14ac:dyDescent="0.15">
      <c r="A72" s="147"/>
      <c r="B72" s="134"/>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881"/>
      <c r="AF72" s="881"/>
      <c r="AG72" s="881"/>
      <c r="AH72" s="881"/>
      <c r="AI72" s="881"/>
      <c r="AJ72" s="881"/>
      <c r="AK72" s="881"/>
      <c r="AL72" s="881"/>
      <c r="AM72" s="881"/>
      <c r="AN72" s="881"/>
      <c r="AO72" s="881"/>
      <c r="AP72" s="881"/>
      <c r="AQ72" s="881"/>
      <c r="AR72" s="881"/>
      <c r="AS72" s="881"/>
      <c r="AT72" s="881"/>
      <c r="AU72" s="881"/>
      <c r="AV72" s="881"/>
      <c r="AW72" s="881"/>
      <c r="AX72" s="881"/>
      <c r="AY72" s="881"/>
      <c r="AZ72" s="881"/>
      <c r="BA72" s="881"/>
      <c r="BB72" s="134"/>
      <c r="BC72" s="134"/>
      <c r="BD72" s="186"/>
      <c r="BE72" s="60"/>
    </row>
    <row r="73" spans="1:57" ht="9.9499999999999993" customHeight="1" x14ac:dyDescent="0.15">
      <c r="A73" s="147"/>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881"/>
      <c r="AF73" s="881"/>
      <c r="AG73" s="881"/>
      <c r="AH73" s="881"/>
      <c r="AI73" s="881"/>
      <c r="AJ73" s="881"/>
      <c r="AK73" s="881"/>
      <c r="AL73" s="881"/>
      <c r="AM73" s="881"/>
      <c r="AN73" s="881"/>
      <c r="AO73" s="881"/>
      <c r="AP73" s="881"/>
      <c r="AQ73" s="881"/>
      <c r="AR73" s="881"/>
      <c r="AS73" s="881"/>
      <c r="AT73" s="881"/>
      <c r="AU73" s="881"/>
      <c r="AV73" s="881"/>
      <c r="AW73" s="881"/>
      <c r="AX73" s="881"/>
      <c r="AY73" s="881"/>
      <c r="AZ73" s="881"/>
      <c r="BA73" s="881"/>
      <c r="BB73" s="294"/>
      <c r="BC73" s="294"/>
      <c r="BD73" s="295"/>
      <c r="BE73" s="60"/>
    </row>
    <row r="74" spans="1:57" ht="8.1" customHeight="1" x14ac:dyDescent="0.15">
      <c r="A74" s="147"/>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294"/>
      <c r="BC74" s="294"/>
      <c r="BD74" s="295"/>
      <c r="BE74" s="60"/>
    </row>
    <row r="75" spans="1:57" ht="8.1" customHeight="1" x14ac:dyDescent="0.15">
      <c r="A75" s="169"/>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89"/>
      <c r="BE75" s="60"/>
    </row>
    <row r="76" spans="1:57" ht="9.9499999999999993" customHeight="1" x14ac:dyDescent="0.15">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row>
    <row r="77" spans="1:57" ht="9.9499999999999993" customHeight="1" x14ac:dyDescent="0.15">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row>
    <row r="78" spans="1:57" ht="9.9499999999999993" customHeight="1" x14ac:dyDescent="0.15">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row>
    <row r="79" spans="1:57" ht="9.9499999999999993" customHeight="1" x14ac:dyDescent="0.15">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row>
    <row r="80" spans="1:57" ht="9.9499999999999993" customHeight="1" x14ac:dyDescent="0.15">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row>
    <row r="81" spans="1:57" ht="9.9499999999999993" customHeight="1" x14ac:dyDescent="0.15">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row>
    <row r="82" spans="1:57" ht="9.9499999999999993" customHeight="1" x14ac:dyDescent="0.15">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row>
    <row r="83" spans="1:57" ht="9.9499999999999993" customHeight="1" x14ac:dyDescent="0.15">
      <c r="A83" s="40" t="s">
        <v>529</v>
      </c>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row>
    <row r="84" spans="1:57" ht="9.9499999999999993" customHeight="1" x14ac:dyDescent="0.15">
      <c r="A84" s="1114" t="s">
        <v>557</v>
      </c>
      <c r="B84" s="1114"/>
      <c r="C84" s="1114"/>
      <c r="D84" s="1114"/>
      <c r="E84" s="1114"/>
      <c r="F84" s="1114"/>
      <c r="G84" s="1114"/>
      <c r="H84" s="1114"/>
      <c r="I84" s="1114"/>
      <c r="J84" s="1114"/>
      <c r="K84" s="1114"/>
      <c r="L84" s="1114"/>
      <c r="M84" s="1114"/>
      <c r="N84" s="111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row>
    <row r="85" spans="1:57" ht="9.9499999999999993" customHeight="1" x14ac:dyDescent="0.15">
      <c r="A85" s="1114"/>
      <c r="B85" s="1114"/>
      <c r="C85" s="1114"/>
      <c r="D85" s="1114"/>
      <c r="E85" s="1114"/>
      <c r="F85" s="1114"/>
      <c r="G85" s="1114"/>
      <c r="H85" s="1114"/>
      <c r="I85" s="1114"/>
      <c r="J85" s="1114"/>
      <c r="K85" s="1114"/>
      <c r="L85" s="1114"/>
      <c r="M85" s="1114"/>
      <c r="N85" s="111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row>
    <row r="86" spans="1:57" ht="9.9499999999999993" customHeight="1" x14ac:dyDescent="0.15">
      <c r="A86" s="292" t="s">
        <v>325</v>
      </c>
      <c r="B86" s="153"/>
      <c r="C86" s="153"/>
      <c r="D86" s="153"/>
      <c r="E86" s="153"/>
      <c r="F86" s="153"/>
      <c r="G86" s="157"/>
      <c r="H86" s="292" t="s">
        <v>190</v>
      </c>
      <c r="I86" s="153"/>
      <c r="J86" s="153"/>
      <c r="K86" s="153"/>
      <c r="L86" s="153"/>
      <c r="M86" s="153"/>
      <c r="N86" s="157"/>
      <c r="O86" s="292" t="s">
        <v>192</v>
      </c>
      <c r="P86" s="153"/>
      <c r="Q86" s="153"/>
      <c r="R86" s="153"/>
      <c r="S86" s="153"/>
      <c r="T86" s="153"/>
      <c r="U86" s="157"/>
      <c r="V86" s="293" t="s">
        <v>194</v>
      </c>
      <c r="W86" s="153"/>
      <c r="X86" s="153"/>
      <c r="Y86" s="153"/>
      <c r="Z86" s="153"/>
      <c r="AA86" s="153"/>
      <c r="AB86" s="157"/>
      <c r="AC86" s="293" t="s">
        <v>195</v>
      </c>
      <c r="AD86" s="153"/>
      <c r="AE86" s="153"/>
      <c r="AF86" s="153"/>
      <c r="AG86" s="153"/>
      <c r="AH86" s="153"/>
      <c r="AI86" s="157"/>
      <c r="AJ86" s="293" t="s">
        <v>195</v>
      </c>
      <c r="AK86" s="153"/>
      <c r="AL86" s="153"/>
      <c r="AM86" s="153"/>
      <c r="AN86" s="153"/>
      <c r="AO86" s="153"/>
      <c r="AP86" s="157"/>
      <c r="AQ86" s="134"/>
      <c r="AR86" s="134"/>
      <c r="AS86" s="134"/>
      <c r="AT86" s="134"/>
      <c r="AU86" s="134"/>
      <c r="AV86" s="134"/>
      <c r="AW86" s="134"/>
      <c r="AX86" s="134"/>
      <c r="AY86" s="134"/>
      <c r="AZ86" s="134"/>
      <c r="BA86" s="134"/>
      <c r="BB86" s="134"/>
      <c r="BC86" s="134"/>
      <c r="BD86" s="134"/>
      <c r="BE86" s="134"/>
    </row>
    <row r="87" spans="1:57" ht="9.9499999999999993" customHeight="1" x14ac:dyDescent="0.15">
      <c r="A87" s="161"/>
      <c r="B87" s="134"/>
      <c r="C87" s="134"/>
      <c r="D87" s="134"/>
      <c r="E87" s="134"/>
      <c r="F87" s="134"/>
      <c r="G87" s="158"/>
      <c r="H87" s="161"/>
      <c r="I87" s="134"/>
      <c r="J87" s="134"/>
      <c r="K87" s="134"/>
      <c r="L87" s="134"/>
      <c r="M87" s="134"/>
      <c r="N87" s="158"/>
      <c r="O87" s="161"/>
      <c r="P87" s="134"/>
      <c r="Q87" s="134"/>
      <c r="R87" s="134"/>
      <c r="S87" s="134"/>
      <c r="T87" s="134"/>
      <c r="U87" s="158"/>
      <c r="V87" s="134"/>
      <c r="W87" s="134"/>
      <c r="X87" s="134"/>
      <c r="Y87" s="134"/>
      <c r="Z87" s="134"/>
      <c r="AA87" s="134"/>
      <c r="AB87" s="158"/>
      <c r="AC87" s="134"/>
      <c r="AD87" s="134"/>
      <c r="AE87" s="134"/>
      <c r="AF87" s="134"/>
      <c r="AG87" s="134"/>
      <c r="AH87" s="134"/>
      <c r="AI87" s="158"/>
      <c r="AJ87" s="134"/>
      <c r="AK87" s="134"/>
      <c r="AL87" s="134"/>
      <c r="AM87" s="134"/>
      <c r="AN87" s="134"/>
      <c r="AO87" s="134"/>
      <c r="AP87" s="158"/>
      <c r="AQ87" s="134"/>
      <c r="AR87" s="134"/>
      <c r="AS87" s="134"/>
      <c r="AT87" s="134"/>
      <c r="AU87" s="134"/>
      <c r="AV87" s="134"/>
      <c r="AW87" s="134"/>
      <c r="AX87" s="134"/>
      <c r="AY87" s="134"/>
      <c r="AZ87" s="134"/>
      <c r="BA87" s="134"/>
      <c r="BB87" s="134"/>
      <c r="BC87" s="134"/>
      <c r="BD87" s="134"/>
      <c r="BE87" s="134"/>
    </row>
    <row r="88" spans="1:57" ht="9.9499999999999993" customHeight="1" x14ac:dyDescent="0.15">
      <c r="A88" s="161"/>
      <c r="B88" s="134"/>
      <c r="C88" s="134"/>
      <c r="D88" s="134"/>
      <c r="E88" s="134"/>
      <c r="F88" s="134"/>
      <c r="G88" s="158"/>
      <c r="H88" s="161"/>
      <c r="I88" s="134"/>
      <c r="J88" s="134"/>
      <c r="K88" s="134"/>
      <c r="L88" s="134"/>
      <c r="M88" s="134"/>
      <c r="N88" s="158"/>
      <c r="O88" s="161"/>
      <c r="P88" s="134"/>
      <c r="Q88" s="134"/>
      <c r="R88" s="134"/>
      <c r="S88" s="134"/>
      <c r="T88" s="134"/>
      <c r="U88" s="158"/>
      <c r="V88" s="134"/>
      <c r="W88" s="134"/>
      <c r="X88" s="134"/>
      <c r="Y88" s="134"/>
      <c r="Z88" s="134"/>
      <c r="AA88" s="134"/>
      <c r="AB88" s="158"/>
      <c r="AC88" s="134"/>
      <c r="AD88" s="134"/>
      <c r="AE88" s="134"/>
      <c r="AF88" s="134"/>
      <c r="AG88" s="134"/>
      <c r="AH88" s="134"/>
      <c r="AI88" s="158"/>
      <c r="AJ88" s="134"/>
      <c r="AK88" s="134"/>
      <c r="AL88" s="134"/>
      <c r="AM88" s="134"/>
      <c r="AN88" s="134"/>
      <c r="AO88" s="134"/>
      <c r="AP88" s="158"/>
      <c r="AQ88" s="134"/>
      <c r="AR88" s="134"/>
      <c r="AS88" s="134"/>
      <c r="AT88" s="134"/>
      <c r="AU88" s="134"/>
      <c r="AV88" s="134"/>
      <c r="AW88" s="134"/>
      <c r="AX88" s="134"/>
      <c r="AY88" s="134"/>
      <c r="AZ88" s="134"/>
      <c r="BA88" s="134"/>
      <c r="BB88" s="134"/>
      <c r="BC88" s="134"/>
      <c r="BD88" s="134"/>
      <c r="BE88" s="134"/>
    </row>
    <row r="89" spans="1:57" ht="9.9499999999999993" customHeight="1" x14ac:dyDescent="0.15">
      <c r="A89" s="161"/>
      <c r="B89" s="134"/>
      <c r="C89" s="134"/>
      <c r="D89" s="134"/>
      <c r="E89" s="134"/>
      <c r="F89" s="134"/>
      <c r="G89" s="158"/>
      <c r="H89" s="161"/>
      <c r="I89" s="134"/>
      <c r="J89" s="134"/>
      <c r="K89" s="134"/>
      <c r="L89" s="134"/>
      <c r="M89" s="134"/>
      <c r="N89" s="158"/>
      <c r="O89" s="161"/>
      <c r="P89" s="134"/>
      <c r="Q89" s="134"/>
      <c r="R89" s="134"/>
      <c r="S89" s="134"/>
      <c r="T89" s="134"/>
      <c r="U89" s="158"/>
      <c r="V89" s="134"/>
      <c r="W89" s="134"/>
      <c r="X89" s="134"/>
      <c r="Y89" s="134"/>
      <c r="Z89" s="134"/>
      <c r="AA89" s="134"/>
      <c r="AB89" s="158"/>
      <c r="AC89" s="134"/>
      <c r="AD89" s="134"/>
      <c r="AE89" s="134"/>
      <c r="AF89" s="134"/>
      <c r="AG89" s="134"/>
      <c r="AH89" s="134"/>
      <c r="AI89" s="158"/>
      <c r="AJ89" s="134"/>
      <c r="AK89" s="134"/>
      <c r="AL89" s="134"/>
      <c r="AM89" s="134"/>
      <c r="AN89" s="134"/>
      <c r="AO89" s="134"/>
      <c r="AP89" s="158"/>
      <c r="AQ89" s="134"/>
      <c r="AR89" s="134"/>
      <c r="AS89" s="134"/>
      <c r="AT89" s="134"/>
      <c r="AU89" s="134"/>
      <c r="AV89" s="134"/>
      <c r="AW89" s="134"/>
      <c r="AX89" s="134"/>
      <c r="AY89" s="134"/>
      <c r="AZ89" s="134"/>
      <c r="BA89" s="134"/>
      <c r="BB89" s="134"/>
      <c r="BC89" s="134"/>
      <c r="BD89" s="134"/>
      <c r="BE89" s="134"/>
    </row>
    <row r="90" spans="1:57" ht="9.9499999999999993" customHeight="1" x14ac:dyDescent="0.15">
      <c r="A90" s="162"/>
      <c r="B90" s="154"/>
      <c r="C90" s="154"/>
      <c r="D90" s="154"/>
      <c r="E90" s="154"/>
      <c r="F90" s="154"/>
      <c r="G90" s="159"/>
      <c r="H90" s="162"/>
      <c r="I90" s="154"/>
      <c r="J90" s="154"/>
      <c r="K90" s="154"/>
      <c r="L90" s="154"/>
      <c r="M90" s="154"/>
      <c r="N90" s="159"/>
      <c r="O90" s="162"/>
      <c r="P90" s="154"/>
      <c r="Q90" s="154"/>
      <c r="R90" s="154"/>
      <c r="S90" s="154"/>
      <c r="T90" s="154"/>
      <c r="U90" s="159"/>
      <c r="V90" s="154"/>
      <c r="W90" s="154"/>
      <c r="X90" s="154"/>
      <c r="Y90" s="154"/>
      <c r="Z90" s="154"/>
      <c r="AA90" s="154"/>
      <c r="AB90" s="159"/>
      <c r="AC90" s="154"/>
      <c r="AD90" s="154"/>
      <c r="AE90" s="154"/>
      <c r="AF90" s="154"/>
      <c r="AG90" s="154"/>
      <c r="AH90" s="154"/>
      <c r="AI90" s="159"/>
      <c r="AJ90" s="154"/>
      <c r="AK90" s="154"/>
      <c r="AL90" s="154"/>
      <c r="AM90" s="154"/>
      <c r="AN90" s="154"/>
      <c r="AO90" s="154"/>
      <c r="AP90" s="159"/>
      <c r="AQ90" s="134"/>
      <c r="AR90" s="134"/>
      <c r="AS90" s="134"/>
      <c r="AT90" s="134"/>
      <c r="AU90" s="134"/>
      <c r="AV90" s="134"/>
      <c r="AW90" s="134"/>
      <c r="AX90" s="134"/>
      <c r="AY90" s="134"/>
      <c r="AZ90" s="134"/>
      <c r="BA90" s="134"/>
      <c r="BB90" s="134"/>
      <c r="BC90" s="134"/>
      <c r="BD90" s="134"/>
      <c r="BE90" s="134"/>
    </row>
    <row r="91" spans="1:57" ht="9.9499999999999993" customHeight="1" x14ac:dyDescent="0.15">
      <c r="A91" s="134"/>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row>
    <row r="92" spans="1:57" ht="9.9499999999999993" customHeight="1" x14ac:dyDescent="0.15">
      <c r="A92" s="134"/>
      <c r="B92" s="134"/>
      <c r="C92" s="134"/>
      <c r="D92" s="134"/>
      <c r="E92" s="134"/>
      <c r="F92" s="134"/>
      <c r="G92" s="134"/>
      <c r="H92" s="134"/>
      <c r="I92" s="134"/>
      <c r="J92" s="134"/>
      <c r="K92" s="134"/>
      <c r="L92" s="2162" t="s">
        <v>84</v>
      </c>
      <c r="M92" s="2163"/>
      <c r="N92" s="2163"/>
      <c r="O92" s="2163"/>
      <c r="P92" s="2163"/>
      <c r="Q92" s="2163"/>
      <c r="R92" s="2163"/>
      <c r="S92" s="2163"/>
      <c r="T92" s="2163"/>
      <c r="U92" s="2163"/>
      <c r="V92" s="2163"/>
      <c r="W92" s="2163"/>
      <c r="X92" s="2163"/>
      <c r="Y92" s="2163"/>
      <c r="Z92" s="2163"/>
      <c r="AA92" s="2163"/>
      <c r="AB92" s="2163"/>
      <c r="AC92" s="2163"/>
      <c r="AD92" s="2163"/>
      <c r="AE92" s="2163"/>
      <c r="AF92" s="2163"/>
      <c r="AG92" s="2163"/>
      <c r="AH92" s="2163"/>
      <c r="AI92" s="2163"/>
      <c r="AJ92" s="2163"/>
      <c r="AK92" s="2163"/>
      <c r="AL92" s="2163"/>
      <c r="AM92" s="2163"/>
      <c r="AN92" s="2163"/>
      <c r="AO92" s="2163"/>
      <c r="AP92" s="2163"/>
      <c r="AQ92" s="134"/>
      <c r="AR92" s="134"/>
      <c r="AS92" s="134"/>
      <c r="AT92" s="134"/>
      <c r="AU92" s="134"/>
      <c r="AV92" s="134"/>
      <c r="AW92" s="134"/>
      <c r="AX92" s="134"/>
      <c r="AY92" s="134"/>
      <c r="AZ92" s="134"/>
      <c r="BA92" s="134"/>
      <c r="BB92" s="134"/>
      <c r="BC92" s="134"/>
      <c r="BD92" s="134"/>
      <c r="BE92" s="134"/>
    </row>
    <row r="93" spans="1:57" ht="9.9499999999999993" customHeight="1" x14ac:dyDescent="0.15">
      <c r="A93" s="134"/>
      <c r="B93" s="134"/>
      <c r="C93" s="134"/>
      <c r="D93" s="134"/>
      <c r="E93" s="134"/>
      <c r="F93" s="134"/>
      <c r="G93" s="134"/>
      <c r="H93" s="134"/>
      <c r="I93" s="134"/>
      <c r="J93" s="134"/>
      <c r="K93" s="134"/>
      <c r="L93" s="2163"/>
      <c r="M93" s="2163"/>
      <c r="N93" s="2163"/>
      <c r="O93" s="2163"/>
      <c r="P93" s="2163"/>
      <c r="Q93" s="2163"/>
      <c r="R93" s="2163"/>
      <c r="S93" s="2163"/>
      <c r="T93" s="2163"/>
      <c r="U93" s="2163"/>
      <c r="V93" s="2163"/>
      <c r="W93" s="2163"/>
      <c r="X93" s="2163"/>
      <c r="Y93" s="2163"/>
      <c r="Z93" s="2163"/>
      <c r="AA93" s="2163"/>
      <c r="AB93" s="2163"/>
      <c r="AC93" s="2163"/>
      <c r="AD93" s="2163"/>
      <c r="AE93" s="2163"/>
      <c r="AF93" s="2163"/>
      <c r="AG93" s="2163"/>
      <c r="AH93" s="2163"/>
      <c r="AI93" s="2163"/>
      <c r="AJ93" s="2163"/>
      <c r="AK93" s="2163"/>
      <c r="AL93" s="2163"/>
      <c r="AM93" s="2163"/>
      <c r="AN93" s="2163"/>
      <c r="AO93" s="2163"/>
      <c r="AP93" s="2163"/>
      <c r="AQ93" s="134"/>
      <c r="AR93" s="134"/>
      <c r="AS93" s="134"/>
      <c r="AT93" s="134"/>
      <c r="AU93" s="134"/>
      <c r="AV93" s="134"/>
      <c r="AW93" s="134"/>
      <c r="AX93" s="134"/>
      <c r="AY93" s="134"/>
      <c r="AZ93" s="134"/>
      <c r="BA93" s="134"/>
      <c r="BB93" s="134"/>
      <c r="BC93" s="134"/>
      <c r="BD93" s="134"/>
      <c r="BE93" s="134"/>
    </row>
    <row r="94" spans="1:57" ht="9.9499999999999993" customHeight="1" x14ac:dyDescent="0.15">
      <c r="A94" s="134"/>
      <c r="B94" s="134"/>
      <c r="C94" s="134"/>
      <c r="D94" s="134"/>
      <c r="E94" s="134"/>
      <c r="F94" s="134"/>
      <c r="G94" s="134"/>
      <c r="H94" s="134"/>
      <c r="I94" s="134"/>
      <c r="J94" s="134"/>
      <c r="K94" s="134"/>
      <c r="L94" s="2163"/>
      <c r="M94" s="2163"/>
      <c r="N94" s="2163"/>
      <c r="O94" s="2163"/>
      <c r="P94" s="2163"/>
      <c r="Q94" s="2163"/>
      <c r="R94" s="2163"/>
      <c r="S94" s="2163"/>
      <c r="T94" s="2163"/>
      <c r="U94" s="2163"/>
      <c r="V94" s="2163"/>
      <c r="W94" s="2163"/>
      <c r="X94" s="2163"/>
      <c r="Y94" s="2163"/>
      <c r="Z94" s="2163"/>
      <c r="AA94" s="2163"/>
      <c r="AB94" s="2163"/>
      <c r="AC94" s="2163"/>
      <c r="AD94" s="2163"/>
      <c r="AE94" s="2163"/>
      <c r="AF94" s="2163"/>
      <c r="AG94" s="2163"/>
      <c r="AH94" s="2163"/>
      <c r="AI94" s="2163"/>
      <c r="AJ94" s="2163"/>
      <c r="AK94" s="2163"/>
      <c r="AL94" s="2163"/>
      <c r="AM94" s="2163"/>
      <c r="AN94" s="2163"/>
      <c r="AO94" s="2163"/>
      <c r="AP94" s="2163"/>
      <c r="AQ94" s="134"/>
      <c r="AR94" s="134"/>
      <c r="AS94" s="134"/>
      <c r="AT94" s="134"/>
      <c r="AU94" s="134"/>
      <c r="AV94" s="134"/>
      <c r="AW94" s="134"/>
      <c r="AX94" s="134"/>
      <c r="AY94" s="134"/>
      <c r="AZ94" s="134"/>
      <c r="BA94" s="134"/>
      <c r="BB94" s="134"/>
      <c r="BC94" s="134"/>
      <c r="BD94" s="134"/>
      <c r="BE94" s="134"/>
    </row>
    <row r="95" spans="1:57" ht="9.9499999999999993" customHeight="1" x14ac:dyDescent="0.15">
      <c r="A95" s="134"/>
      <c r="B95" s="134"/>
      <c r="C95" s="134"/>
      <c r="D95" s="134"/>
      <c r="E95" s="134"/>
      <c r="F95" s="134"/>
      <c r="G95" s="134"/>
      <c r="H95" s="134"/>
      <c r="I95" s="134"/>
      <c r="J95" s="134"/>
      <c r="K95" s="134"/>
      <c r="L95" s="2163"/>
      <c r="M95" s="2163"/>
      <c r="N95" s="2163"/>
      <c r="O95" s="2163"/>
      <c r="P95" s="2163"/>
      <c r="Q95" s="2163"/>
      <c r="R95" s="2163"/>
      <c r="S95" s="2163"/>
      <c r="T95" s="2163"/>
      <c r="U95" s="2163"/>
      <c r="V95" s="2163"/>
      <c r="W95" s="2163"/>
      <c r="X95" s="2163"/>
      <c r="Y95" s="2163"/>
      <c r="Z95" s="2163"/>
      <c r="AA95" s="2163"/>
      <c r="AB95" s="2163"/>
      <c r="AC95" s="2163"/>
      <c r="AD95" s="2163"/>
      <c r="AE95" s="2163"/>
      <c r="AF95" s="2163"/>
      <c r="AG95" s="2163"/>
      <c r="AH95" s="2163"/>
      <c r="AI95" s="2163"/>
      <c r="AJ95" s="2163"/>
      <c r="AK95" s="2163"/>
      <c r="AL95" s="2163"/>
      <c r="AM95" s="2163"/>
      <c r="AN95" s="2163"/>
      <c r="AO95" s="2163"/>
      <c r="AP95" s="2163"/>
      <c r="AQ95" s="134"/>
      <c r="AR95" s="134"/>
      <c r="AS95" s="134"/>
      <c r="AT95" s="134"/>
      <c r="AU95" s="134"/>
      <c r="AV95" s="134"/>
      <c r="AW95" s="134"/>
      <c r="AX95" s="134"/>
      <c r="AY95" s="134"/>
      <c r="AZ95" s="134"/>
      <c r="BA95" s="134"/>
      <c r="BB95" s="134"/>
      <c r="BC95" s="134"/>
      <c r="BD95" s="134"/>
      <c r="BE95" s="134"/>
    </row>
    <row r="96" spans="1:57" ht="9.9499999999999993" customHeight="1" x14ac:dyDescent="0.15">
      <c r="A96" s="134"/>
      <c r="B96" s="134"/>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row>
    <row r="97" spans="1:57" ht="9.9499999999999993" customHeight="1" x14ac:dyDescent="0.15">
      <c r="A97" s="134"/>
      <c r="B97" s="134"/>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row>
    <row r="98" spans="1:57" ht="12.95" customHeight="1" x14ac:dyDescent="0.15">
      <c r="A98" s="2174" t="s">
        <v>312</v>
      </c>
      <c r="B98" s="2175"/>
      <c r="C98" s="2175"/>
      <c r="D98" s="2175"/>
      <c r="E98" s="2175"/>
      <c r="F98" s="2175"/>
      <c r="G98" s="2175"/>
      <c r="H98" s="2175"/>
      <c r="I98" s="2175"/>
      <c r="J98" s="2175"/>
      <c r="K98" s="885">
        <f>IF(ISBLANK(K16)," ",K16)</f>
        <v>0</v>
      </c>
      <c r="L98" s="886"/>
      <c r="M98" s="886"/>
      <c r="N98" s="886"/>
      <c r="O98" s="886"/>
      <c r="P98" s="886"/>
      <c r="Q98" s="886"/>
      <c r="R98" s="886"/>
      <c r="S98" s="886"/>
      <c r="T98" s="886"/>
      <c r="U98" s="886"/>
      <c r="V98" s="886"/>
      <c r="W98" s="886"/>
      <c r="X98" s="886"/>
      <c r="Y98" s="886"/>
      <c r="Z98" s="886"/>
      <c r="AA98" s="886"/>
      <c r="AB98" s="886"/>
      <c r="AC98" s="886"/>
      <c r="AD98" s="886"/>
      <c r="AE98" s="886"/>
      <c r="AF98" s="886"/>
      <c r="AG98" s="886"/>
      <c r="AH98" s="2101"/>
      <c r="AI98" s="885">
        <f>IF(ISBLANK(AI16)," ",AI16)</f>
        <v>0</v>
      </c>
      <c r="AJ98" s="886"/>
      <c r="AK98" s="886"/>
      <c r="AL98" s="886"/>
      <c r="AM98" s="886"/>
      <c r="AN98" s="886"/>
      <c r="AO98" s="886"/>
      <c r="AP98" s="886"/>
      <c r="AQ98" s="886"/>
      <c r="AR98" s="886"/>
      <c r="AS98" s="886"/>
      <c r="AT98" s="886"/>
      <c r="AU98" s="886"/>
      <c r="AV98" s="886"/>
      <c r="AW98" s="886"/>
      <c r="AX98" s="886"/>
      <c r="AY98" s="886"/>
      <c r="AZ98" s="886"/>
      <c r="BA98" s="886"/>
      <c r="BB98" s="886"/>
      <c r="BC98" s="886"/>
      <c r="BD98" s="887"/>
      <c r="BE98" s="134"/>
    </row>
    <row r="99" spans="1:57" ht="12.95" customHeight="1" x14ac:dyDescent="0.15">
      <c r="A99" s="147"/>
      <c r="B99" s="813" t="s">
        <v>131</v>
      </c>
      <c r="C99" s="813"/>
      <c r="D99" s="813"/>
      <c r="E99" s="813"/>
      <c r="F99" s="2171" t="str">
        <f>IF(ISBLANK(F17)," ",F17)</f>
        <v xml:space="preserve"> </v>
      </c>
      <c r="G99" s="2171"/>
      <c r="H99" s="2171"/>
      <c r="I99" s="2171"/>
      <c r="J99" s="2172"/>
      <c r="K99" s="888"/>
      <c r="L99" s="889"/>
      <c r="M99" s="889"/>
      <c r="N99" s="889"/>
      <c r="O99" s="889"/>
      <c r="P99" s="889"/>
      <c r="Q99" s="889"/>
      <c r="R99" s="889"/>
      <c r="S99" s="889"/>
      <c r="T99" s="889"/>
      <c r="U99" s="889"/>
      <c r="V99" s="889"/>
      <c r="W99" s="889"/>
      <c r="X99" s="889"/>
      <c r="Y99" s="889"/>
      <c r="Z99" s="889"/>
      <c r="AA99" s="889"/>
      <c r="AB99" s="889"/>
      <c r="AC99" s="889"/>
      <c r="AD99" s="889"/>
      <c r="AE99" s="889"/>
      <c r="AF99" s="889"/>
      <c r="AG99" s="889"/>
      <c r="AH99" s="1194"/>
      <c r="AI99" s="888"/>
      <c r="AJ99" s="889"/>
      <c r="AK99" s="889"/>
      <c r="AL99" s="889"/>
      <c r="AM99" s="889"/>
      <c r="AN99" s="889"/>
      <c r="AO99" s="889"/>
      <c r="AP99" s="889"/>
      <c r="AQ99" s="889"/>
      <c r="AR99" s="889"/>
      <c r="AS99" s="889"/>
      <c r="AT99" s="889"/>
      <c r="AU99" s="889"/>
      <c r="AV99" s="889"/>
      <c r="AW99" s="889"/>
      <c r="AX99" s="889"/>
      <c r="AY99" s="889"/>
      <c r="AZ99" s="889"/>
      <c r="BA99" s="889"/>
      <c r="BB99" s="889"/>
      <c r="BC99" s="889"/>
      <c r="BD99" s="890"/>
      <c r="BE99" s="134"/>
    </row>
    <row r="100" spans="1:57" ht="12.95" customHeight="1" x14ac:dyDescent="0.15">
      <c r="A100" s="169"/>
      <c r="B100" s="2173" t="s">
        <v>138</v>
      </c>
      <c r="C100" s="2173"/>
      <c r="D100" s="2118">
        <f>IF(ISBLANK(D18)," ",D18)</f>
        <v>0</v>
      </c>
      <c r="E100" s="2118"/>
      <c r="F100" s="2118"/>
      <c r="G100" s="2118"/>
      <c r="H100" s="2118"/>
      <c r="I100" s="2173" t="s">
        <v>139</v>
      </c>
      <c r="J100" s="2173"/>
      <c r="K100" s="1195"/>
      <c r="L100" s="1196"/>
      <c r="M100" s="1196"/>
      <c r="N100" s="1196"/>
      <c r="O100" s="1196"/>
      <c r="P100" s="1196"/>
      <c r="Q100" s="1196"/>
      <c r="R100" s="1196"/>
      <c r="S100" s="1196"/>
      <c r="T100" s="1196"/>
      <c r="U100" s="1196"/>
      <c r="V100" s="1196"/>
      <c r="W100" s="1196"/>
      <c r="X100" s="1196"/>
      <c r="Y100" s="1196"/>
      <c r="Z100" s="1196"/>
      <c r="AA100" s="1196"/>
      <c r="AB100" s="1196"/>
      <c r="AC100" s="1196"/>
      <c r="AD100" s="1196"/>
      <c r="AE100" s="1196"/>
      <c r="AF100" s="1196"/>
      <c r="AG100" s="1196"/>
      <c r="AH100" s="1197"/>
      <c r="AI100" s="1195"/>
      <c r="AJ100" s="1196"/>
      <c r="AK100" s="1196"/>
      <c r="AL100" s="1196"/>
      <c r="AM100" s="1196"/>
      <c r="AN100" s="1196"/>
      <c r="AO100" s="1196"/>
      <c r="AP100" s="1196"/>
      <c r="AQ100" s="1196"/>
      <c r="AR100" s="1196"/>
      <c r="AS100" s="1196"/>
      <c r="AT100" s="1196"/>
      <c r="AU100" s="1196"/>
      <c r="AV100" s="1196"/>
      <c r="AW100" s="1196"/>
      <c r="AX100" s="1196"/>
      <c r="AY100" s="1196"/>
      <c r="AZ100" s="1196"/>
      <c r="BA100" s="1196"/>
      <c r="BB100" s="1196"/>
      <c r="BC100" s="1196"/>
      <c r="BD100" s="2102"/>
      <c r="BE100" s="134"/>
    </row>
    <row r="101" spans="1:57" ht="9.9499999999999993" customHeight="1" x14ac:dyDescent="0.15">
      <c r="A101" s="2164" t="s">
        <v>496</v>
      </c>
      <c r="B101" s="1126"/>
      <c r="C101" s="1126"/>
      <c r="D101" s="1126"/>
      <c r="E101" s="1126"/>
      <c r="F101" s="1126"/>
      <c r="G101" s="1126"/>
      <c r="H101" s="1126"/>
      <c r="I101" s="1126"/>
      <c r="J101" s="2165"/>
      <c r="K101" s="181"/>
      <c r="L101" s="2170" t="s">
        <v>340</v>
      </c>
      <c r="M101" s="2170"/>
      <c r="N101" s="2170"/>
      <c r="O101" s="2170"/>
      <c r="P101" s="2170"/>
      <c r="Q101" s="2170"/>
      <c r="R101" s="2170"/>
      <c r="S101" s="2170"/>
      <c r="T101" s="2170"/>
      <c r="U101" s="176"/>
      <c r="V101" s="1408" t="s">
        <v>576</v>
      </c>
      <c r="W101" s="1400"/>
      <c r="X101" s="1400"/>
      <c r="Y101" s="1400"/>
      <c r="Z101" s="1401"/>
      <c r="AA101" s="2109" t="s">
        <v>577</v>
      </c>
      <c r="AB101" s="2109"/>
      <c r="AC101" s="2109"/>
      <c r="AD101" s="2109"/>
      <c r="AE101" s="2109"/>
      <c r="AF101" s="2109"/>
      <c r="AG101" s="2109"/>
      <c r="AH101" s="2109"/>
      <c r="AI101" s="2109"/>
      <c r="AJ101" s="2109"/>
      <c r="AK101" s="2109" t="s">
        <v>578</v>
      </c>
      <c r="AL101" s="2109"/>
      <c r="AM101" s="2109"/>
      <c r="AN101" s="2109"/>
      <c r="AO101" s="2109"/>
      <c r="AP101" s="2109"/>
      <c r="AQ101" s="2109"/>
      <c r="AR101" s="2109"/>
      <c r="AS101" s="2109"/>
      <c r="AT101" s="2109"/>
      <c r="AU101" s="2109" t="s">
        <v>281</v>
      </c>
      <c r="AV101" s="2109"/>
      <c r="AW101" s="2109"/>
      <c r="AX101" s="2109"/>
      <c r="AY101" s="2109"/>
      <c r="AZ101" s="2109"/>
      <c r="BA101" s="2109"/>
      <c r="BB101" s="2109"/>
      <c r="BC101" s="2109"/>
      <c r="BD101" s="2110"/>
      <c r="BE101" s="134"/>
    </row>
    <row r="102" spans="1:57" ht="9.9499999999999993" customHeight="1" x14ac:dyDescent="0.15">
      <c r="A102" s="2166"/>
      <c r="B102" s="800"/>
      <c r="C102" s="800"/>
      <c r="D102" s="800"/>
      <c r="E102" s="800"/>
      <c r="F102" s="800"/>
      <c r="G102" s="800"/>
      <c r="H102" s="800"/>
      <c r="I102" s="800"/>
      <c r="J102" s="2167"/>
      <c r="K102" s="161"/>
      <c r="L102" s="389"/>
      <c r="M102" s="389"/>
      <c r="N102" s="389"/>
      <c r="O102" s="389"/>
      <c r="P102" s="389"/>
      <c r="Q102" s="389"/>
      <c r="R102" s="389"/>
      <c r="S102" s="389"/>
      <c r="T102" s="389"/>
      <c r="U102" s="158"/>
      <c r="V102" s="1409"/>
      <c r="W102" s="1403"/>
      <c r="X102" s="1403"/>
      <c r="Y102" s="1403"/>
      <c r="Z102" s="1404"/>
      <c r="AA102" s="1656"/>
      <c r="AB102" s="1656"/>
      <c r="AC102" s="1656"/>
      <c r="AD102" s="1656"/>
      <c r="AE102" s="1656"/>
      <c r="AF102" s="1656"/>
      <c r="AG102" s="1656"/>
      <c r="AH102" s="1656"/>
      <c r="AI102" s="1656"/>
      <c r="AJ102" s="1656"/>
      <c r="AK102" s="1656"/>
      <c r="AL102" s="1656"/>
      <c r="AM102" s="1656"/>
      <c r="AN102" s="1656"/>
      <c r="AO102" s="1656"/>
      <c r="AP102" s="1656"/>
      <c r="AQ102" s="1656"/>
      <c r="AR102" s="1656"/>
      <c r="AS102" s="1656"/>
      <c r="AT102" s="1656"/>
      <c r="AU102" s="1656"/>
      <c r="AV102" s="1656"/>
      <c r="AW102" s="1656"/>
      <c r="AX102" s="1656"/>
      <c r="AY102" s="1656"/>
      <c r="AZ102" s="1656"/>
      <c r="BA102" s="1656"/>
      <c r="BB102" s="1656"/>
      <c r="BC102" s="1656"/>
      <c r="BD102" s="2111"/>
      <c r="BE102" s="134"/>
    </row>
    <row r="103" spans="1:57" ht="9.9499999999999993" customHeight="1" x14ac:dyDescent="0.15">
      <c r="A103" s="2168"/>
      <c r="B103" s="989"/>
      <c r="C103" s="989"/>
      <c r="D103" s="989"/>
      <c r="E103" s="989"/>
      <c r="F103" s="989"/>
      <c r="G103" s="989"/>
      <c r="H103" s="989"/>
      <c r="I103" s="989"/>
      <c r="J103" s="2169"/>
      <c r="K103" s="162"/>
      <c r="L103" s="390"/>
      <c r="M103" s="390"/>
      <c r="N103" s="390"/>
      <c r="O103" s="390"/>
      <c r="P103" s="390"/>
      <c r="Q103" s="390"/>
      <c r="R103" s="390"/>
      <c r="S103" s="390"/>
      <c r="T103" s="390"/>
      <c r="U103" s="159"/>
      <c r="V103" s="2108"/>
      <c r="W103" s="1708"/>
      <c r="X103" s="1708"/>
      <c r="Y103" s="1708"/>
      <c r="Z103" s="1709"/>
      <c r="AA103" s="1140"/>
      <c r="AB103" s="1140"/>
      <c r="AC103" s="1140"/>
      <c r="AD103" s="1140"/>
      <c r="AE103" s="1140"/>
      <c r="AF103" s="1140"/>
      <c r="AG103" s="1140"/>
      <c r="AH103" s="1140"/>
      <c r="AI103" s="1140"/>
      <c r="AJ103" s="1140"/>
      <c r="AK103" s="1140"/>
      <c r="AL103" s="1140"/>
      <c r="AM103" s="1140"/>
      <c r="AN103" s="1140"/>
      <c r="AO103" s="1140"/>
      <c r="AP103" s="1140"/>
      <c r="AQ103" s="1140"/>
      <c r="AR103" s="1140"/>
      <c r="AS103" s="1140"/>
      <c r="AT103" s="1140"/>
      <c r="AU103" s="1140"/>
      <c r="AV103" s="1140"/>
      <c r="AW103" s="1140"/>
      <c r="AX103" s="1140"/>
      <c r="AY103" s="1140"/>
      <c r="AZ103" s="1140"/>
      <c r="BA103" s="1140"/>
      <c r="BB103" s="1140"/>
      <c r="BC103" s="1140"/>
      <c r="BD103" s="2112"/>
      <c r="BE103" s="134"/>
    </row>
    <row r="104" spans="1:57" ht="9.9499999999999993" customHeight="1" x14ac:dyDescent="0.15">
      <c r="A104" s="2134">
        <f>IF(ISBLANK(A22)," ",A22)</f>
        <v>0</v>
      </c>
      <c r="B104" s="2135"/>
      <c r="C104" s="2135"/>
      <c r="D104" s="2135"/>
      <c r="E104" s="2135"/>
      <c r="F104" s="2135"/>
      <c r="G104" s="2135"/>
      <c r="H104" s="2135"/>
      <c r="I104" s="2135"/>
      <c r="J104" s="2136"/>
      <c r="K104" s="160"/>
      <c r="L104" s="153"/>
      <c r="M104" s="153"/>
      <c r="N104" s="153"/>
      <c r="O104" s="153"/>
      <c r="P104" s="153"/>
      <c r="Q104" s="153"/>
      <c r="R104" s="153"/>
      <c r="S104" s="153"/>
      <c r="T104" s="153"/>
      <c r="U104" s="157"/>
      <c r="V104" s="1167" t="s">
        <v>580</v>
      </c>
      <c r="W104" s="2176"/>
      <c r="X104" s="2176"/>
      <c r="Y104" s="2176"/>
      <c r="Z104" s="2177"/>
      <c r="AA104" s="2124" t="str">
        <f>IF(ISBLANK(AA22)," ",AA22)</f>
        <v xml:space="preserve"> </v>
      </c>
      <c r="AB104" s="2124"/>
      <c r="AC104" s="2124"/>
      <c r="AD104" s="2124"/>
      <c r="AE104" s="2124"/>
      <c r="AF104" s="2124"/>
      <c r="AG104" s="2124"/>
      <c r="AH104" s="2124"/>
      <c r="AI104" s="2124"/>
      <c r="AJ104" s="2124"/>
      <c r="AK104" s="2124" t="str">
        <f>IF(ISBLANK(AK22)," ",AK22)</f>
        <v xml:space="preserve"> </v>
      </c>
      <c r="AL104" s="2124"/>
      <c r="AM104" s="2124"/>
      <c r="AN104" s="2124"/>
      <c r="AO104" s="2124"/>
      <c r="AP104" s="2124"/>
      <c r="AQ104" s="2124"/>
      <c r="AR104" s="2124"/>
      <c r="AS104" s="2124"/>
      <c r="AT104" s="2124"/>
      <c r="AU104" s="2124" t="str">
        <f>IF(ISBLANK(AA22)," ",IF((AA22-AK22)=SUM(Y58),AA22-AK22,"内訳と相違"))</f>
        <v xml:space="preserve"> </v>
      </c>
      <c r="AV104" s="2124"/>
      <c r="AW104" s="2124"/>
      <c r="AX104" s="2124"/>
      <c r="AY104" s="2124"/>
      <c r="AZ104" s="2124"/>
      <c r="BA104" s="2124"/>
      <c r="BB104" s="2124"/>
      <c r="BC104" s="2124"/>
      <c r="BD104" s="2125"/>
      <c r="BE104" s="134"/>
    </row>
    <row r="105" spans="1:57" ht="9.9499999999999993" customHeight="1" x14ac:dyDescent="0.15">
      <c r="A105" s="2137"/>
      <c r="B105" s="2138"/>
      <c r="C105" s="2138"/>
      <c r="D105" s="2138"/>
      <c r="E105" s="2138"/>
      <c r="F105" s="2138"/>
      <c r="G105" s="2138"/>
      <c r="H105" s="2138"/>
      <c r="I105" s="2138"/>
      <c r="J105" s="2139"/>
      <c r="K105" s="161"/>
      <c r="L105" s="134"/>
      <c r="M105" s="134"/>
      <c r="N105" s="134"/>
      <c r="O105" s="134"/>
      <c r="P105" s="134"/>
      <c r="Q105" s="134"/>
      <c r="R105" s="134"/>
      <c r="S105" s="134"/>
      <c r="T105" s="134"/>
      <c r="U105" s="158"/>
      <c r="V105" s="1167"/>
      <c r="W105" s="2176"/>
      <c r="X105" s="2176"/>
      <c r="Y105" s="2176"/>
      <c r="Z105" s="2177"/>
      <c r="AA105" s="2124"/>
      <c r="AB105" s="2124"/>
      <c r="AC105" s="2124"/>
      <c r="AD105" s="2124"/>
      <c r="AE105" s="2124"/>
      <c r="AF105" s="2124"/>
      <c r="AG105" s="2124"/>
      <c r="AH105" s="2124"/>
      <c r="AI105" s="2124"/>
      <c r="AJ105" s="2124"/>
      <c r="AK105" s="2124"/>
      <c r="AL105" s="2124"/>
      <c r="AM105" s="2124"/>
      <c r="AN105" s="2124"/>
      <c r="AO105" s="2124"/>
      <c r="AP105" s="2124"/>
      <c r="AQ105" s="2124"/>
      <c r="AR105" s="2124"/>
      <c r="AS105" s="2124"/>
      <c r="AT105" s="2124"/>
      <c r="AU105" s="2124"/>
      <c r="AV105" s="2124"/>
      <c r="AW105" s="2124"/>
      <c r="AX105" s="2124"/>
      <c r="AY105" s="2124"/>
      <c r="AZ105" s="2124"/>
      <c r="BA105" s="2124"/>
      <c r="BB105" s="2124"/>
      <c r="BC105" s="2124"/>
      <c r="BD105" s="2125"/>
      <c r="BE105" s="134"/>
    </row>
    <row r="106" spans="1:57" ht="9.9499999999999993" customHeight="1" x14ac:dyDescent="0.15">
      <c r="A106" s="2137"/>
      <c r="B106" s="2138"/>
      <c r="C106" s="2138"/>
      <c r="D106" s="2138"/>
      <c r="E106" s="2138"/>
      <c r="F106" s="2138"/>
      <c r="G106" s="2138"/>
      <c r="H106" s="2138"/>
      <c r="I106" s="2138"/>
      <c r="J106" s="2139"/>
      <c r="K106" s="2178" t="str">
        <f>IF(ISBLANK(K24)," ",K24)</f>
        <v xml:space="preserve"> </v>
      </c>
      <c r="L106" s="906"/>
      <c r="M106" s="906"/>
      <c r="N106" s="878" t="s">
        <v>347</v>
      </c>
      <c r="O106" s="906" t="str">
        <f>IF(ISBLANK(O24)," ",O24)</f>
        <v xml:space="preserve"> </v>
      </c>
      <c r="P106" s="906"/>
      <c r="Q106" s="906"/>
      <c r="R106" s="878" t="s">
        <v>347</v>
      </c>
      <c r="S106" s="906" t="str">
        <f>IF(ISBLANK(S24)," ",S24)</f>
        <v xml:space="preserve"> </v>
      </c>
      <c r="T106" s="906"/>
      <c r="U106" s="2179"/>
      <c r="V106" s="1167"/>
      <c r="W106" s="2176"/>
      <c r="X106" s="2176"/>
      <c r="Y106" s="2176"/>
      <c r="Z106" s="2177"/>
      <c r="AA106" s="2124"/>
      <c r="AB106" s="2124"/>
      <c r="AC106" s="2124"/>
      <c r="AD106" s="2124"/>
      <c r="AE106" s="2124"/>
      <c r="AF106" s="2124"/>
      <c r="AG106" s="2124"/>
      <c r="AH106" s="2124"/>
      <c r="AI106" s="2124"/>
      <c r="AJ106" s="2124"/>
      <c r="AK106" s="2124"/>
      <c r="AL106" s="2124"/>
      <c r="AM106" s="2124"/>
      <c r="AN106" s="2124"/>
      <c r="AO106" s="2124"/>
      <c r="AP106" s="2124"/>
      <c r="AQ106" s="2124"/>
      <c r="AR106" s="2124"/>
      <c r="AS106" s="2124"/>
      <c r="AT106" s="2124"/>
      <c r="AU106" s="2124"/>
      <c r="AV106" s="2124"/>
      <c r="AW106" s="2124"/>
      <c r="AX106" s="2124"/>
      <c r="AY106" s="2124"/>
      <c r="AZ106" s="2124"/>
      <c r="BA106" s="2124"/>
      <c r="BB106" s="2124"/>
      <c r="BC106" s="2124"/>
      <c r="BD106" s="2125"/>
      <c r="BE106" s="134"/>
    </row>
    <row r="107" spans="1:57" ht="9.9499999999999993" customHeight="1" x14ac:dyDescent="0.15">
      <c r="A107" s="2137"/>
      <c r="B107" s="2138"/>
      <c r="C107" s="2138"/>
      <c r="D107" s="2138"/>
      <c r="E107" s="2138"/>
      <c r="F107" s="2138"/>
      <c r="G107" s="2138"/>
      <c r="H107" s="2138"/>
      <c r="I107" s="2138"/>
      <c r="J107" s="2139"/>
      <c r="K107" s="2178"/>
      <c r="L107" s="906"/>
      <c r="M107" s="906"/>
      <c r="N107" s="878"/>
      <c r="O107" s="906"/>
      <c r="P107" s="906"/>
      <c r="Q107" s="906"/>
      <c r="R107" s="878"/>
      <c r="S107" s="906"/>
      <c r="T107" s="906"/>
      <c r="U107" s="2179"/>
      <c r="V107" s="1167" t="s">
        <v>365</v>
      </c>
      <c r="W107" s="2176"/>
      <c r="X107" s="2176"/>
      <c r="Y107" s="2176"/>
      <c r="Z107" s="2177"/>
      <c r="AA107" s="2124" t="str">
        <f>IF(ISBLANK(AA25)," ",AA25)</f>
        <v xml:space="preserve"> </v>
      </c>
      <c r="AB107" s="2124"/>
      <c r="AC107" s="2124"/>
      <c r="AD107" s="2124"/>
      <c r="AE107" s="2124"/>
      <c r="AF107" s="2124"/>
      <c r="AG107" s="2124"/>
      <c r="AH107" s="2124"/>
      <c r="AI107" s="2124"/>
      <c r="AJ107" s="2124"/>
      <c r="AK107" s="2124" t="str">
        <f>IF(ISBLANK(AK25)," ",AK25)</f>
        <v xml:space="preserve"> </v>
      </c>
      <c r="AL107" s="2124"/>
      <c r="AM107" s="2124"/>
      <c r="AN107" s="2124"/>
      <c r="AO107" s="2124"/>
      <c r="AP107" s="2124"/>
      <c r="AQ107" s="2124"/>
      <c r="AR107" s="2124"/>
      <c r="AS107" s="2124"/>
      <c r="AT107" s="2124"/>
      <c r="AU107" s="2124" t="str">
        <f>IF(ISBLANK(AA25)," ",IF((AA25-AK25)=SUM(AD58),AA25-AK25,"内訳と相違"))</f>
        <v xml:space="preserve"> </v>
      </c>
      <c r="AV107" s="2124"/>
      <c r="AW107" s="2124"/>
      <c r="AX107" s="2124"/>
      <c r="AY107" s="2124"/>
      <c r="AZ107" s="2124"/>
      <c r="BA107" s="2124"/>
      <c r="BB107" s="2124"/>
      <c r="BC107" s="2124"/>
      <c r="BD107" s="2125"/>
      <c r="BE107" s="134"/>
    </row>
    <row r="108" spans="1:57" ht="9.9499999999999993" customHeight="1" x14ac:dyDescent="0.15">
      <c r="A108" s="2137"/>
      <c r="B108" s="2138"/>
      <c r="C108" s="2138"/>
      <c r="D108" s="2138"/>
      <c r="E108" s="2138"/>
      <c r="F108" s="2138"/>
      <c r="G108" s="2138"/>
      <c r="H108" s="2138"/>
      <c r="I108" s="2138"/>
      <c r="J108" s="2139"/>
      <c r="K108" s="161"/>
      <c r="L108" s="134"/>
      <c r="M108" s="134"/>
      <c r="N108" s="134"/>
      <c r="O108" s="134"/>
      <c r="P108" s="134"/>
      <c r="Q108" s="134"/>
      <c r="R108" s="134"/>
      <c r="S108" s="134"/>
      <c r="T108" s="134"/>
      <c r="U108" s="158"/>
      <c r="V108" s="1167"/>
      <c r="W108" s="2176"/>
      <c r="X108" s="2176"/>
      <c r="Y108" s="2176"/>
      <c r="Z108" s="2177"/>
      <c r="AA108" s="2124"/>
      <c r="AB108" s="2124"/>
      <c r="AC108" s="2124"/>
      <c r="AD108" s="2124"/>
      <c r="AE108" s="2124"/>
      <c r="AF108" s="2124"/>
      <c r="AG108" s="2124"/>
      <c r="AH108" s="2124"/>
      <c r="AI108" s="2124"/>
      <c r="AJ108" s="2124"/>
      <c r="AK108" s="2124"/>
      <c r="AL108" s="2124"/>
      <c r="AM108" s="2124"/>
      <c r="AN108" s="2124"/>
      <c r="AO108" s="2124"/>
      <c r="AP108" s="2124"/>
      <c r="AQ108" s="2124"/>
      <c r="AR108" s="2124"/>
      <c r="AS108" s="2124"/>
      <c r="AT108" s="2124"/>
      <c r="AU108" s="2124"/>
      <c r="AV108" s="2124"/>
      <c r="AW108" s="2124"/>
      <c r="AX108" s="2124"/>
      <c r="AY108" s="2124"/>
      <c r="AZ108" s="2124"/>
      <c r="BA108" s="2124"/>
      <c r="BB108" s="2124"/>
      <c r="BC108" s="2124"/>
      <c r="BD108" s="2125"/>
      <c r="BE108" s="134"/>
    </row>
    <row r="109" spans="1:57" ht="9.9499999999999993" customHeight="1" x14ac:dyDescent="0.15">
      <c r="A109" s="2140"/>
      <c r="B109" s="2141"/>
      <c r="C109" s="2141"/>
      <c r="D109" s="2141"/>
      <c r="E109" s="2141"/>
      <c r="F109" s="2141"/>
      <c r="G109" s="2141"/>
      <c r="H109" s="2141"/>
      <c r="I109" s="2141"/>
      <c r="J109" s="2142"/>
      <c r="K109" s="162"/>
      <c r="L109" s="154"/>
      <c r="M109" s="154"/>
      <c r="N109" s="154"/>
      <c r="O109" s="154"/>
      <c r="P109" s="154"/>
      <c r="Q109" s="154"/>
      <c r="R109" s="154"/>
      <c r="S109" s="154"/>
      <c r="T109" s="154"/>
      <c r="U109" s="159"/>
      <c r="V109" s="1167"/>
      <c r="W109" s="2176"/>
      <c r="X109" s="2176"/>
      <c r="Y109" s="2176"/>
      <c r="Z109" s="2177"/>
      <c r="AA109" s="2124"/>
      <c r="AB109" s="2124"/>
      <c r="AC109" s="2124"/>
      <c r="AD109" s="2124"/>
      <c r="AE109" s="2124"/>
      <c r="AF109" s="2124"/>
      <c r="AG109" s="2124"/>
      <c r="AH109" s="2124"/>
      <c r="AI109" s="2124"/>
      <c r="AJ109" s="2124"/>
      <c r="AK109" s="2124"/>
      <c r="AL109" s="2124"/>
      <c r="AM109" s="2124"/>
      <c r="AN109" s="2124"/>
      <c r="AO109" s="2124"/>
      <c r="AP109" s="2124"/>
      <c r="AQ109" s="2124"/>
      <c r="AR109" s="2124"/>
      <c r="AS109" s="2124"/>
      <c r="AT109" s="2124"/>
      <c r="AU109" s="2124"/>
      <c r="AV109" s="2124"/>
      <c r="AW109" s="2124"/>
      <c r="AX109" s="2124"/>
      <c r="AY109" s="2124"/>
      <c r="AZ109" s="2124"/>
      <c r="BA109" s="2124"/>
      <c r="BB109" s="2124"/>
      <c r="BC109" s="2124"/>
      <c r="BD109" s="2125"/>
      <c r="BE109" s="134"/>
    </row>
    <row r="110" spans="1:57" ht="9.9499999999999993" customHeight="1" x14ac:dyDescent="0.15">
      <c r="A110" s="1688" t="s">
        <v>581</v>
      </c>
      <c r="B110" s="997"/>
      <c r="C110" s="997"/>
      <c r="D110" s="997"/>
      <c r="E110" s="997"/>
      <c r="F110" s="997"/>
      <c r="G110" s="997"/>
      <c r="H110" s="997"/>
      <c r="I110" s="997"/>
      <c r="J110" s="997"/>
      <c r="K110" s="997"/>
      <c r="L110" s="997"/>
      <c r="M110" s="997"/>
      <c r="N110" s="997"/>
      <c r="O110" s="997"/>
      <c r="P110" s="997"/>
      <c r="Q110" s="997"/>
      <c r="R110" s="997"/>
      <c r="S110" s="997"/>
      <c r="T110" s="997"/>
      <c r="U110" s="997"/>
      <c r="V110" s="997"/>
      <c r="W110" s="997"/>
      <c r="X110" s="997"/>
      <c r="Y110" s="997"/>
      <c r="Z110" s="997"/>
      <c r="AA110" s="997"/>
      <c r="AB110" s="997"/>
      <c r="AC110" s="997"/>
      <c r="AD110" s="997"/>
      <c r="AE110" s="997"/>
      <c r="AF110" s="997"/>
      <c r="AG110" s="997"/>
      <c r="AH110" s="997"/>
      <c r="AI110" s="997"/>
      <c r="AJ110" s="997"/>
      <c r="AK110" s="2180"/>
      <c r="AL110" s="2181" t="s">
        <v>2</v>
      </c>
      <c r="AM110" s="997"/>
      <c r="AN110" s="997"/>
      <c r="AO110" s="997"/>
      <c r="AP110" s="997"/>
      <c r="AQ110" s="997"/>
      <c r="AR110" s="997"/>
      <c r="AS110" s="997"/>
      <c r="AT110" s="997"/>
      <c r="AU110" s="997"/>
      <c r="AV110" s="997"/>
      <c r="AW110" s="997"/>
      <c r="AX110" s="997"/>
      <c r="AY110" s="997"/>
      <c r="AZ110" s="997"/>
      <c r="BA110" s="997"/>
      <c r="BB110" s="997"/>
      <c r="BC110" s="997"/>
      <c r="BD110" s="2182"/>
      <c r="BE110" s="134"/>
    </row>
    <row r="111" spans="1:57" ht="9.9499999999999993" customHeight="1" x14ac:dyDescent="0.15">
      <c r="A111" s="2168"/>
      <c r="B111" s="989"/>
      <c r="C111" s="989"/>
      <c r="D111" s="989"/>
      <c r="E111" s="989"/>
      <c r="F111" s="989"/>
      <c r="G111" s="989"/>
      <c r="H111" s="989"/>
      <c r="I111" s="989"/>
      <c r="J111" s="989"/>
      <c r="K111" s="989"/>
      <c r="L111" s="989"/>
      <c r="M111" s="989"/>
      <c r="N111" s="989"/>
      <c r="O111" s="989"/>
      <c r="P111" s="989"/>
      <c r="Q111" s="989"/>
      <c r="R111" s="989"/>
      <c r="S111" s="989"/>
      <c r="T111" s="989"/>
      <c r="U111" s="989"/>
      <c r="V111" s="989"/>
      <c r="W111" s="989"/>
      <c r="X111" s="989"/>
      <c r="Y111" s="989"/>
      <c r="Z111" s="989"/>
      <c r="AA111" s="989"/>
      <c r="AB111" s="989"/>
      <c r="AC111" s="989"/>
      <c r="AD111" s="989"/>
      <c r="AE111" s="989"/>
      <c r="AF111" s="989"/>
      <c r="AG111" s="989"/>
      <c r="AH111" s="989"/>
      <c r="AI111" s="989"/>
      <c r="AJ111" s="989"/>
      <c r="AK111" s="2169"/>
      <c r="AL111" s="987"/>
      <c r="AM111" s="800"/>
      <c r="AN111" s="800"/>
      <c r="AO111" s="800"/>
      <c r="AP111" s="800"/>
      <c r="AQ111" s="800"/>
      <c r="AR111" s="800"/>
      <c r="AS111" s="800"/>
      <c r="AT111" s="800"/>
      <c r="AU111" s="800"/>
      <c r="AV111" s="800"/>
      <c r="AW111" s="800"/>
      <c r="AX111" s="800"/>
      <c r="AY111" s="800"/>
      <c r="AZ111" s="800"/>
      <c r="BA111" s="800"/>
      <c r="BB111" s="800"/>
      <c r="BC111" s="800"/>
      <c r="BD111" s="2183"/>
      <c r="BE111" s="134"/>
    </row>
    <row r="112" spans="1:57" ht="9.9499999999999993" customHeight="1" x14ac:dyDescent="0.15">
      <c r="A112" s="1130" t="s">
        <v>96</v>
      </c>
      <c r="B112" s="2185"/>
      <c r="C112" s="2185"/>
      <c r="D112" s="2185"/>
      <c r="E112" s="2185"/>
      <c r="F112" s="2185"/>
      <c r="G112" s="2186"/>
      <c r="H112" s="2181" t="s">
        <v>78</v>
      </c>
      <c r="I112" s="997"/>
      <c r="J112" s="997"/>
      <c r="K112" s="997"/>
      <c r="L112" s="997"/>
      <c r="M112" s="997"/>
      <c r="N112" s="997"/>
      <c r="O112" s="997"/>
      <c r="P112" s="997"/>
      <c r="Q112" s="997"/>
      <c r="R112" s="997"/>
      <c r="S112" s="997"/>
      <c r="T112" s="997"/>
      <c r="U112" s="997"/>
      <c r="V112" s="997"/>
      <c r="W112" s="997"/>
      <c r="X112" s="2180"/>
      <c r="Y112" s="1141" t="s">
        <v>528</v>
      </c>
      <c r="Z112" s="1141"/>
      <c r="AA112" s="1141"/>
      <c r="AB112" s="1141"/>
      <c r="AC112" s="1141"/>
      <c r="AD112" s="1141" t="s">
        <v>572</v>
      </c>
      <c r="AE112" s="1141"/>
      <c r="AF112" s="1141"/>
      <c r="AG112" s="1141"/>
      <c r="AH112" s="1141"/>
      <c r="AI112" s="1141"/>
      <c r="AJ112" s="1141"/>
      <c r="AK112" s="1141"/>
      <c r="AL112" s="987"/>
      <c r="AM112" s="800"/>
      <c r="AN112" s="800"/>
      <c r="AO112" s="800"/>
      <c r="AP112" s="800"/>
      <c r="AQ112" s="800"/>
      <c r="AR112" s="800"/>
      <c r="AS112" s="800"/>
      <c r="AT112" s="800"/>
      <c r="AU112" s="800"/>
      <c r="AV112" s="800"/>
      <c r="AW112" s="800"/>
      <c r="AX112" s="800"/>
      <c r="AY112" s="800"/>
      <c r="AZ112" s="800"/>
      <c r="BA112" s="800"/>
      <c r="BB112" s="800"/>
      <c r="BC112" s="800"/>
      <c r="BD112" s="2183"/>
      <c r="BE112" s="134"/>
    </row>
    <row r="113" spans="1:57" ht="9.9499999999999993" customHeight="1" x14ac:dyDescent="0.15">
      <c r="A113" s="1145"/>
      <c r="B113" s="1146"/>
      <c r="C113" s="1146"/>
      <c r="D113" s="1146"/>
      <c r="E113" s="1146"/>
      <c r="F113" s="1146"/>
      <c r="G113" s="1147"/>
      <c r="H113" s="988"/>
      <c r="I113" s="989"/>
      <c r="J113" s="989"/>
      <c r="K113" s="989"/>
      <c r="L113" s="989"/>
      <c r="M113" s="989"/>
      <c r="N113" s="989"/>
      <c r="O113" s="989"/>
      <c r="P113" s="989"/>
      <c r="Q113" s="989"/>
      <c r="R113" s="989"/>
      <c r="S113" s="989"/>
      <c r="T113" s="989"/>
      <c r="U113" s="989"/>
      <c r="V113" s="989"/>
      <c r="W113" s="989"/>
      <c r="X113" s="2169"/>
      <c r="Y113" s="1141"/>
      <c r="Z113" s="1141"/>
      <c r="AA113" s="1141"/>
      <c r="AB113" s="1141"/>
      <c r="AC113" s="1141"/>
      <c r="AD113" s="1141"/>
      <c r="AE113" s="1141"/>
      <c r="AF113" s="1141"/>
      <c r="AG113" s="1141"/>
      <c r="AH113" s="1141"/>
      <c r="AI113" s="1141"/>
      <c r="AJ113" s="1141"/>
      <c r="AK113" s="1141"/>
      <c r="AL113" s="988"/>
      <c r="AM113" s="989"/>
      <c r="AN113" s="989"/>
      <c r="AO113" s="989"/>
      <c r="AP113" s="989"/>
      <c r="AQ113" s="989"/>
      <c r="AR113" s="989"/>
      <c r="AS113" s="989"/>
      <c r="AT113" s="989"/>
      <c r="AU113" s="989"/>
      <c r="AV113" s="989"/>
      <c r="AW113" s="989"/>
      <c r="AX113" s="989"/>
      <c r="AY113" s="989"/>
      <c r="AZ113" s="989"/>
      <c r="BA113" s="989"/>
      <c r="BB113" s="989"/>
      <c r="BC113" s="989"/>
      <c r="BD113" s="2184"/>
      <c r="BE113" s="134"/>
    </row>
    <row r="114" spans="1:57" ht="9.9499999999999993" customHeight="1" x14ac:dyDescent="0.15">
      <c r="A114" s="1154" t="s">
        <v>352</v>
      </c>
      <c r="B114" s="1155"/>
      <c r="C114" s="1155"/>
      <c r="D114" s="1155"/>
      <c r="E114" s="1155"/>
      <c r="F114" s="1155"/>
      <c r="G114" s="1156"/>
      <c r="H114" s="2187" t="str">
        <f>IF(ISBLANK(H32)," ",H32)</f>
        <v xml:space="preserve"> </v>
      </c>
      <c r="I114" s="2188"/>
      <c r="J114" s="2188"/>
      <c r="K114" s="2188"/>
      <c r="L114" s="2188"/>
      <c r="M114" s="2188"/>
      <c r="N114" s="2188"/>
      <c r="O114" s="2188"/>
      <c r="P114" s="2144" t="s">
        <v>386</v>
      </c>
      <c r="Q114" s="2188" t="str">
        <f>IF(ISBLANK(Q32)," ",Q32)</f>
        <v xml:space="preserve"> </v>
      </c>
      <c r="R114" s="2188"/>
      <c r="S114" s="2188"/>
      <c r="T114" s="2188"/>
      <c r="U114" s="2188"/>
      <c r="V114" s="2188"/>
      <c r="W114" s="2188"/>
      <c r="X114" s="2189"/>
      <c r="Y114" s="2190" t="str">
        <f>IF(ISBLANK(Y32)," ",Y32)</f>
        <v xml:space="preserve"> </v>
      </c>
      <c r="Z114" s="2190"/>
      <c r="AA114" s="2190"/>
      <c r="AB114" s="2190"/>
      <c r="AC114" s="2190"/>
      <c r="AD114" s="2190" t="str">
        <f>IF(ISBLANK(Y32)," ",Y32*1)</f>
        <v xml:space="preserve"> </v>
      </c>
      <c r="AE114" s="2190"/>
      <c r="AF114" s="2190"/>
      <c r="AG114" s="2190"/>
      <c r="AH114" s="2190"/>
      <c r="AI114" s="2190"/>
      <c r="AJ114" s="2190"/>
      <c r="AK114" s="2190"/>
      <c r="AL114" s="911" t="str">
        <f>IF(ISBLANK(AL32)," ",AL32)</f>
        <v xml:space="preserve"> </v>
      </c>
      <c r="AM114" s="2204"/>
      <c r="AN114" s="2204"/>
      <c r="AO114" s="2204"/>
      <c r="AP114" s="2204"/>
      <c r="AQ114" s="2204"/>
      <c r="AR114" s="2204"/>
      <c r="AS114" s="2204"/>
      <c r="AT114" s="2204"/>
      <c r="AU114" s="2204"/>
      <c r="AV114" s="2204"/>
      <c r="AW114" s="2204"/>
      <c r="AX114" s="2204"/>
      <c r="AY114" s="2204"/>
      <c r="AZ114" s="2204"/>
      <c r="BA114" s="2204"/>
      <c r="BB114" s="2204"/>
      <c r="BC114" s="2204"/>
      <c r="BD114" s="2205"/>
      <c r="BE114" s="134"/>
    </row>
    <row r="115" spans="1:57" ht="9.9499999999999993" customHeight="1" x14ac:dyDescent="0.15">
      <c r="A115" s="1151">
        <v>1</v>
      </c>
      <c r="B115" s="1152"/>
      <c r="C115" s="1152"/>
      <c r="D115" s="1152"/>
      <c r="E115" s="1152"/>
      <c r="F115" s="1152"/>
      <c r="G115" s="1153"/>
      <c r="H115" s="2187"/>
      <c r="I115" s="2188"/>
      <c r="J115" s="2188"/>
      <c r="K115" s="2188"/>
      <c r="L115" s="2188"/>
      <c r="M115" s="2188"/>
      <c r="N115" s="2188"/>
      <c r="O115" s="2188"/>
      <c r="P115" s="2145"/>
      <c r="Q115" s="2188"/>
      <c r="R115" s="2188"/>
      <c r="S115" s="2188"/>
      <c r="T115" s="2188"/>
      <c r="U115" s="2188"/>
      <c r="V115" s="2188"/>
      <c r="W115" s="2188"/>
      <c r="X115" s="2189"/>
      <c r="Y115" s="2190"/>
      <c r="Z115" s="2190"/>
      <c r="AA115" s="2190"/>
      <c r="AB115" s="2190"/>
      <c r="AC115" s="2190"/>
      <c r="AD115" s="2190"/>
      <c r="AE115" s="2190"/>
      <c r="AF115" s="2190"/>
      <c r="AG115" s="2190"/>
      <c r="AH115" s="2190"/>
      <c r="AI115" s="2190"/>
      <c r="AJ115" s="2190"/>
      <c r="AK115" s="2190"/>
      <c r="AL115" s="2206"/>
      <c r="AM115" s="2207"/>
      <c r="AN115" s="2207"/>
      <c r="AO115" s="2207"/>
      <c r="AP115" s="2207"/>
      <c r="AQ115" s="2207"/>
      <c r="AR115" s="2207"/>
      <c r="AS115" s="2207"/>
      <c r="AT115" s="2207"/>
      <c r="AU115" s="2207"/>
      <c r="AV115" s="2207"/>
      <c r="AW115" s="2207"/>
      <c r="AX115" s="2207"/>
      <c r="AY115" s="2207"/>
      <c r="AZ115" s="2207"/>
      <c r="BA115" s="2207"/>
      <c r="BB115" s="2207"/>
      <c r="BC115" s="2207"/>
      <c r="BD115" s="2208"/>
      <c r="BE115" s="134"/>
    </row>
    <row r="116" spans="1:57" ht="9.9499999999999993" customHeight="1" x14ac:dyDescent="0.15">
      <c r="A116" s="1148">
        <v>5</v>
      </c>
      <c r="B116" s="1149"/>
      <c r="C116" s="1149"/>
      <c r="D116" s="1149"/>
      <c r="E116" s="1149"/>
      <c r="F116" s="1149"/>
      <c r="G116" s="1150"/>
      <c r="H116" s="2187" t="str">
        <f>IF(ISBLANK(H34)," ",H34)</f>
        <v xml:space="preserve"> </v>
      </c>
      <c r="I116" s="2188"/>
      <c r="J116" s="2188"/>
      <c r="K116" s="2188"/>
      <c r="L116" s="2188"/>
      <c r="M116" s="2188"/>
      <c r="N116" s="2188"/>
      <c r="O116" s="2188"/>
      <c r="P116" s="2144" t="s">
        <v>386</v>
      </c>
      <c r="Q116" s="2188" t="str">
        <f>IF(ISBLANK(Q34)," ",Q34)</f>
        <v xml:space="preserve"> </v>
      </c>
      <c r="R116" s="2188"/>
      <c r="S116" s="2188"/>
      <c r="T116" s="2188"/>
      <c r="U116" s="2188"/>
      <c r="V116" s="2188"/>
      <c r="W116" s="2188"/>
      <c r="X116" s="2189"/>
      <c r="Y116" s="2190" t="str">
        <f>IF(ISBLANK(Y34)," ",Y34)</f>
        <v xml:space="preserve"> </v>
      </c>
      <c r="Z116" s="2190"/>
      <c r="AA116" s="2190"/>
      <c r="AB116" s="2190"/>
      <c r="AC116" s="2190"/>
      <c r="AD116" s="2190" t="str">
        <f>IF(ISBLANK(Y34)," ",Y34*5)</f>
        <v xml:space="preserve"> </v>
      </c>
      <c r="AE116" s="2190"/>
      <c r="AF116" s="2190"/>
      <c r="AG116" s="2190"/>
      <c r="AH116" s="2190"/>
      <c r="AI116" s="2190"/>
      <c r="AJ116" s="2190"/>
      <c r="AK116" s="2190"/>
      <c r="AL116" s="2206"/>
      <c r="AM116" s="2207"/>
      <c r="AN116" s="2207"/>
      <c r="AO116" s="2207"/>
      <c r="AP116" s="2207"/>
      <c r="AQ116" s="2207"/>
      <c r="AR116" s="2207"/>
      <c r="AS116" s="2207"/>
      <c r="AT116" s="2207"/>
      <c r="AU116" s="2207"/>
      <c r="AV116" s="2207"/>
      <c r="AW116" s="2207"/>
      <c r="AX116" s="2207"/>
      <c r="AY116" s="2207"/>
      <c r="AZ116" s="2207"/>
      <c r="BA116" s="2207"/>
      <c r="BB116" s="2207"/>
      <c r="BC116" s="2207"/>
      <c r="BD116" s="2208"/>
      <c r="BE116" s="134"/>
    </row>
    <row r="117" spans="1:57" ht="9.9499999999999993" customHeight="1" x14ac:dyDescent="0.15">
      <c r="A117" s="1151"/>
      <c r="B117" s="1152"/>
      <c r="C117" s="1152"/>
      <c r="D117" s="1152"/>
      <c r="E117" s="1152"/>
      <c r="F117" s="1152"/>
      <c r="G117" s="1153"/>
      <c r="H117" s="2187"/>
      <c r="I117" s="2188"/>
      <c r="J117" s="2188"/>
      <c r="K117" s="2188"/>
      <c r="L117" s="2188"/>
      <c r="M117" s="2188"/>
      <c r="N117" s="2188"/>
      <c r="O117" s="2188"/>
      <c r="P117" s="2145"/>
      <c r="Q117" s="2188"/>
      <c r="R117" s="2188"/>
      <c r="S117" s="2188"/>
      <c r="T117" s="2188"/>
      <c r="U117" s="2188"/>
      <c r="V117" s="2188"/>
      <c r="W117" s="2188"/>
      <c r="X117" s="2189"/>
      <c r="Y117" s="2190"/>
      <c r="Z117" s="2190"/>
      <c r="AA117" s="2190"/>
      <c r="AB117" s="2190"/>
      <c r="AC117" s="2190"/>
      <c r="AD117" s="2190"/>
      <c r="AE117" s="2190"/>
      <c r="AF117" s="2190"/>
      <c r="AG117" s="2190"/>
      <c r="AH117" s="2190"/>
      <c r="AI117" s="2190"/>
      <c r="AJ117" s="2190"/>
      <c r="AK117" s="2190"/>
      <c r="AL117" s="2206"/>
      <c r="AM117" s="2207"/>
      <c r="AN117" s="2207"/>
      <c r="AO117" s="2207"/>
      <c r="AP117" s="2207"/>
      <c r="AQ117" s="2207"/>
      <c r="AR117" s="2207"/>
      <c r="AS117" s="2207"/>
      <c r="AT117" s="2207"/>
      <c r="AU117" s="2207"/>
      <c r="AV117" s="2207"/>
      <c r="AW117" s="2207"/>
      <c r="AX117" s="2207"/>
      <c r="AY117" s="2207"/>
      <c r="AZ117" s="2207"/>
      <c r="BA117" s="2207"/>
      <c r="BB117" s="2207"/>
      <c r="BC117" s="2207"/>
      <c r="BD117" s="2208"/>
      <c r="BE117" s="134"/>
    </row>
    <row r="118" spans="1:57" ht="9.9499999999999993" customHeight="1" x14ac:dyDescent="0.15">
      <c r="A118" s="1148">
        <v>10</v>
      </c>
      <c r="B118" s="1149"/>
      <c r="C118" s="1149"/>
      <c r="D118" s="1149"/>
      <c r="E118" s="1149"/>
      <c r="F118" s="1149"/>
      <c r="G118" s="1150"/>
      <c r="H118" s="2187" t="str">
        <f>IF(ISBLANK(H36)," ",H36)</f>
        <v xml:space="preserve"> </v>
      </c>
      <c r="I118" s="2188"/>
      <c r="J118" s="2188"/>
      <c r="K118" s="2188"/>
      <c r="L118" s="2188"/>
      <c r="M118" s="2188"/>
      <c r="N118" s="2188"/>
      <c r="O118" s="2188"/>
      <c r="P118" s="2144" t="s">
        <v>386</v>
      </c>
      <c r="Q118" s="2188" t="str">
        <f>IF(ISBLANK(Q36)," ",Q36)</f>
        <v xml:space="preserve"> </v>
      </c>
      <c r="R118" s="2188"/>
      <c r="S118" s="2188"/>
      <c r="T118" s="2188"/>
      <c r="U118" s="2188"/>
      <c r="V118" s="2188"/>
      <c r="W118" s="2188"/>
      <c r="X118" s="2189"/>
      <c r="Y118" s="2190" t="str">
        <f>IF(ISBLANK(Y36)," ",Y36)</f>
        <v xml:space="preserve"> </v>
      </c>
      <c r="Z118" s="2190"/>
      <c r="AA118" s="2190"/>
      <c r="AB118" s="2190"/>
      <c r="AC118" s="2190"/>
      <c r="AD118" s="2190" t="str">
        <f>IF(ISBLANK(Y36)," ",Y36*10)</f>
        <v xml:space="preserve"> </v>
      </c>
      <c r="AE118" s="2190"/>
      <c r="AF118" s="2190"/>
      <c r="AG118" s="2190"/>
      <c r="AH118" s="2190"/>
      <c r="AI118" s="2190"/>
      <c r="AJ118" s="2190"/>
      <c r="AK118" s="2190"/>
      <c r="AL118" s="2206"/>
      <c r="AM118" s="2207"/>
      <c r="AN118" s="2207"/>
      <c r="AO118" s="2207"/>
      <c r="AP118" s="2207"/>
      <c r="AQ118" s="2207"/>
      <c r="AR118" s="2207"/>
      <c r="AS118" s="2207"/>
      <c r="AT118" s="2207"/>
      <c r="AU118" s="2207"/>
      <c r="AV118" s="2207"/>
      <c r="AW118" s="2207"/>
      <c r="AX118" s="2207"/>
      <c r="AY118" s="2207"/>
      <c r="AZ118" s="2207"/>
      <c r="BA118" s="2207"/>
      <c r="BB118" s="2207"/>
      <c r="BC118" s="2207"/>
      <c r="BD118" s="2208"/>
      <c r="BE118" s="134"/>
    </row>
    <row r="119" spans="1:57" ht="9.9499999999999993" customHeight="1" x14ac:dyDescent="0.15">
      <c r="A119" s="1151"/>
      <c r="B119" s="1152"/>
      <c r="C119" s="1152"/>
      <c r="D119" s="1152"/>
      <c r="E119" s="1152"/>
      <c r="F119" s="1152"/>
      <c r="G119" s="1153"/>
      <c r="H119" s="2187"/>
      <c r="I119" s="2188"/>
      <c r="J119" s="2188"/>
      <c r="K119" s="2188"/>
      <c r="L119" s="2188"/>
      <c r="M119" s="2188"/>
      <c r="N119" s="2188"/>
      <c r="O119" s="2188"/>
      <c r="P119" s="2145"/>
      <c r="Q119" s="2188"/>
      <c r="R119" s="2188"/>
      <c r="S119" s="2188"/>
      <c r="T119" s="2188"/>
      <c r="U119" s="2188"/>
      <c r="V119" s="2188"/>
      <c r="W119" s="2188"/>
      <c r="X119" s="2189"/>
      <c r="Y119" s="2190"/>
      <c r="Z119" s="2190"/>
      <c r="AA119" s="2190"/>
      <c r="AB119" s="2190"/>
      <c r="AC119" s="2190"/>
      <c r="AD119" s="2190"/>
      <c r="AE119" s="2190"/>
      <c r="AF119" s="2190"/>
      <c r="AG119" s="2190"/>
      <c r="AH119" s="2190"/>
      <c r="AI119" s="2190"/>
      <c r="AJ119" s="2190"/>
      <c r="AK119" s="2190"/>
      <c r="AL119" s="2206"/>
      <c r="AM119" s="2207"/>
      <c r="AN119" s="2207"/>
      <c r="AO119" s="2207"/>
      <c r="AP119" s="2207"/>
      <c r="AQ119" s="2207"/>
      <c r="AR119" s="2207"/>
      <c r="AS119" s="2207"/>
      <c r="AT119" s="2207"/>
      <c r="AU119" s="2207"/>
      <c r="AV119" s="2207"/>
      <c r="AW119" s="2207"/>
      <c r="AX119" s="2207"/>
      <c r="AY119" s="2207"/>
      <c r="AZ119" s="2207"/>
      <c r="BA119" s="2207"/>
      <c r="BB119" s="2207"/>
      <c r="BC119" s="2207"/>
      <c r="BD119" s="2208"/>
      <c r="BE119" s="134"/>
    </row>
    <row r="120" spans="1:57" ht="9.9499999999999993" customHeight="1" x14ac:dyDescent="0.15">
      <c r="A120" s="1148">
        <v>18</v>
      </c>
      <c r="B120" s="1149"/>
      <c r="C120" s="1149"/>
      <c r="D120" s="1149"/>
      <c r="E120" s="1149"/>
      <c r="F120" s="1149"/>
      <c r="G120" s="1150"/>
      <c r="H120" s="2187" t="str">
        <f>IF(ISBLANK(H38)," ",H38)</f>
        <v xml:space="preserve"> </v>
      </c>
      <c r="I120" s="2188"/>
      <c r="J120" s="2188"/>
      <c r="K120" s="2188"/>
      <c r="L120" s="2188"/>
      <c r="M120" s="2188"/>
      <c r="N120" s="2188"/>
      <c r="O120" s="2188"/>
      <c r="P120" s="2144" t="s">
        <v>386</v>
      </c>
      <c r="Q120" s="2188" t="str">
        <f>IF(ISBLANK(Q38)," ",Q38)</f>
        <v xml:space="preserve"> </v>
      </c>
      <c r="R120" s="2188"/>
      <c r="S120" s="2188"/>
      <c r="T120" s="2188"/>
      <c r="U120" s="2188"/>
      <c r="V120" s="2188"/>
      <c r="W120" s="2188"/>
      <c r="X120" s="2189"/>
      <c r="Y120" s="2190" t="str">
        <f>IF(ISBLANK(Y38)," ",Y38)</f>
        <v xml:space="preserve"> </v>
      </c>
      <c r="Z120" s="2190"/>
      <c r="AA120" s="2190"/>
      <c r="AB120" s="2190"/>
      <c r="AC120" s="2190"/>
      <c r="AD120" s="2190" t="str">
        <f>IF(ISBLANK(Y38)," ",Y38*18)</f>
        <v xml:space="preserve"> </v>
      </c>
      <c r="AE120" s="2190"/>
      <c r="AF120" s="2190"/>
      <c r="AG120" s="2190"/>
      <c r="AH120" s="2190"/>
      <c r="AI120" s="2190"/>
      <c r="AJ120" s="2190"/>
      <c r="AK120" s="2190"/>
      <c r="AL120" s="2206"/>
      <c r="AM120" s="2207"/>
      <c r="AN120" s="2207"/>
      <c r="AO120" s="2207"/>
      <c r="AP120" s="2207"/>
      <c r="AQ120" s="2207"/>
      <c r="AR120" s="2207"/>
      <c r="AS120" s="2207"/>
      <c r="AT120" s="2207"/>
      <c r="AU120" s="2207"/>
      <c r="AV120" s="2207"/>
      <c r="AW120" s="2207"/>
      <c r="AX120" s="2207"/>
      <c r="AY120" s="2207"/>
      <c r="AZ120" s="2207"/>
      <c r="BA120" s="2207"/>
      <c r="BB120" s="2207"/>
      <c r="BC120" s="2207"/>
      <c r="BD120" s="2208"/>
      <c r="BE120" s="134"/>
    </row>
    <row r="121" spans="1:57" ht="9.9499999999999993" customHeight="1" x14ac:dyDescent="0.15">
      <c r="A121" s="1151"/>
      <c r="B121" s="1152"/>
      <c r="C121" s="1152"/>
      <c r="D121" s="1152"/>
      <c r="E121" s="1152"/>
      <c r="F121" s="1152"/>
      <c r="G121" s="1153"/>
      <c r="H121" s="2187"/>
      <c r="I121" s="2188"/>
      <c r="J121" s="2188"/>
      <c r="K121" s="2188"/>
      <c r="L121" s="2188"/>
      <c r="M121" s="2188"/>
      <c r="N121" s="2188"/>
      <c r="O121" s="2188"/>
      <c r="P121" s="2145"/>
      <c r="Q121" s="2188"/>
      <c r="R121" s="2188"/>
      <c r="S121" s="2188"/>
      <c r="T121" s="2188"/>
      <c r="U121" s="2188"/>
      <c r="V121" s="2188"/>
      <c r="W121" s="2188"/>
      <c r="X121" s="2189"/>
      <c r="Y121" s="2190"/>
      <c r="Z121" s="2190"/>
      <c r="AA121" s="2190"/>
      <c r="AB121" s="2190"/>
      <c r="AC121" s="2190"/>
      <c r="AD121" s="2190"/>
      <c r="AE121" s="2190"/>
      <c r="AF121" s="2190"/>
      <c r="AG121" s="2190"/>
      <c r="AH121" s="2190"/>
      <c r="AI121" s="2190"/>
      <c r="AJ121" s="2190"/>
      <c r="AK121" s="2190"/>
      <c r="AL121" s="2206"/>
      <c r="AM121" s="2207"/>
      <c r="AN121" s="2207"/>
      <c r="AO121" s="2207"/>
      <c r="AP121" s="2207"/>
      <c r="AQ121" s="2207"/>
      <c r="AR121" s="2207"/>
      <c r="AS121" s="2207"/>
      <c r="AT121" s="2207"/>
      <c r="AU121" s="2207"/>
      <c r="AV121" s="2207"/>
      <c r="AW121" s="2207"/>
      <c r="AX121" s="2207"/>
      <c r="AY121" s="2207"/>
      <c r="AZ121" s="2207"/>
      <c r="BA121" s="2207"/>
      <c r="BB121" s="2207"/>
      <c r="BC121" s="2207"/>
      <c r="BD121" s="2208"/>
      <c r="BE121" s="134"/>
    </row>
    <row r="122" spans="1:57" ht="9.9499999999999993" customHeight="1" x14ac:dyDescent="0.15">
      <c r="A122" s="1148">
        <v>20</v>
      </c>
      <c r="B122" s="1149"/>
      <c r="C122" s="1149"/>
      <c r="D122" s="1149"/>
      <c r="E122" s="1149"/>
      <c r="F122" s="1149"/>
      <c r="G122" s="1150"/>
      <c r="H122" s="2187" t="str">
        <f>IF(ISBLANK(H40)," ",H40)</f>
        <v xml:space="preserve"> </v>
      </c>
      <c r="I122" s="2188"/>
      <c r="J122" s="2188"/>
      <c r="K122" s="2188"/>
      <c r="L122" s="2188"/>
      <c r="M122" s="2188"/>
      <c r="N122" s="2188"/>
      <c r="O122" s="2188"/>
      <c r="P122" s="2144" t="s">
        <v>386</v>
      </c>
      <c r="Q122" s="2188" t="str">
        <f>IF(ISBLANK(Q40)," ",Q40)</f>
        <v xml:space="preserve"> </v>
      </c>
      <c r="R122" s="2188"/>
      <c r="S122" s="2188"/>
      <c r="T122" s="2188"/>
      <c r="U122" s="2188"/>
      <c r="V122" s="2188"/>
      <c r="W122" s="2188"/>
      <c r="X122" s="2189"/>
      <c r="Y122" s="2190" t="str">
        <f>IF(ISBLANK(Y40)," ",Y40)</f>
        <v xml:space="preserve"> </v>
      </c>
      <c r="Z122" s="2190"/>
      <c r="AA122" s="2190"/>
      <c r="AB122" s="2190"/>
      <c r="AC122" s="2190"/>
      <c r="AD122" s="2190" t="str">
        <f>IF(ISBLANK(Y40)," ",Y40*20)</f>
        <v xml:space="preserve"> </v>
      </c>
      <c r="AE122" s="2190"/>
      <c r="AF122" s="2190"/>
      <c r="AG122" s="2190"/>
      <c r="AH122" s="2190"/>
      <c r="AI122" s="2190"/>
      <c r="AJ122" s="2190"/>
      <c r="AK122" s="2190"/>
      <c r="AL122" s="2206"/>
      <c r="AM122" s="2207"/>
      <c r="AN122" s="2207"/>
      <c r="AO122" s="2207"/>
      <c r="AP122" s="2207"/>
      <c r="AQ122" s="2207"/>
      <c r="AR122" s="2207"/>
      <c r="AS122" s="2207"/>
      <c r="AT122" s="2207"/>
      <c r="AU122" s="2207"/>
      <c r="AV122" s="2207"/>
      <c r="AW122" s="2207"/>
      <c r="AX122" s="2207"/>
      <c r="AY122" s="2207"/>
      <c r="AZ122" s="2207"/>
      <c r="BA122" s="2207"/>
      <c r="BB122" s="2207"/>
      <c r="BC122" s="2207"/>
      <c r="BD122" s="2208"/>
      <c r="BE122" s="134"/>
    </row>
    <row r="123" spans="1:57" ht="9.9499999999999993" customHeight="1" x14ac:dyDescent="0.15">
      <c r="A123" s="1151"/>
      <c r="B123" s="1152"/>
      <c r="C123" s="1152"/>
      <c r="D123" s="1152"/>
      <c r="E123" s="1152"/>
      <c r="F123" s="1152"/>
      <c r="G123" s="1153"/>
      <c r="H123" s="2187"/>
      <c r="I123" s="2188"/>
      <c r="J123" s="2188"/>
      <c r="K123" s="2188"/>
      <c r="L123" s="2188"/>
      <c r="M123" s="2188"/>
      <c r="N123" s="2188"/>
      <c r="O123" s="2188"/>
      <c r="P123" s="2145"/>
      <c r="Q123" s="2188"/>
      <c r="R123" s="2188"/>
      <c r="S123" s="2188"/>
      <c r="T123" s="2188"/>
      <c r="U123" s="2188"/>
      <c r="V123" s="2188"/>
      <c r="W123" s="2188"/>
      <c r="X123" s="2189"/>
      <c r="Y123" s="2190"/>
      <c r="Z123" s="2190"/>
      <c r="AA123" s="2190"/>
      <c r="AB123" s="2190"/>
      <c r="AC123" s="2190"/>
      <c r="AD123" s="2190"/>
      <c r="AE123" s="2190"/>
      <c r="AF123" s="2190"/>
      <c r="AG123" s="2190"/>
      <c r="AH123" s="2190"/>
      <c r="AI123" s="2190"/>
      <c r="AJ123" s="2190"/>
      <c r="AK123" s="2190"/>
      <c r="AL123" s="2206"/>
      <c r="AM123" s="2207"/>
      <c r="AN123" s="2207"/>
      <c r="AO123" s="2207"/>
      <c r="AP123" s="2207"/>
      <c r="AQ123" s="2207"/>
      <c r="AR123" s="2207"/>
      <c r="AS123" s="2207"/>
      <c r="AT123" s="2207"/>
      <c r="AU123" s="2207"/>
      <c r="AV123" s="2207"/>
      <c r="AW123" s="2207"/>
      <c r="AX123" s="2207"/>
      <c r="AY123" s="2207"/>
      <c r="AZ123" s="2207"/>
      <c r="BA123" s="2207"/>
      <c r="BB123" s="2207"/>
      <c r="BC123" s="2207"/>
      <c r="BD123" s="2208"/>
      <c r="BE123" s="134"/>
    </row>
    <row r="124" spans="1:57" ht="9.9499999999999993" customHeight="1" x14ac:dyDescent="0.15">
      <c r="A124" s="1148">
        <v>50</v>
      </c>
      <c r="B124" s="1149"/>
      <c r="C124" s="1149"/>
      <c r="D124" s="1149"/>
      <c r="E124" s="1149"/>
      <c r="F124" s="1149"/>
      <c r="G124" s="1150"/>
      <c r="H124" s="2187" t="str">
        <f>IF(ISBLANK(H42)," ",H42)</f>
        <v xml:space="preserve"> </v>
      </c>
      <c r="I124" s="2188"/>
      <c r="J124" s="2188"/>
      <c r="K124" s="2188"/>
      <c r="L124" s="2188"/>
      <c r="M124" s="2188"/>
      <c r="N124" s="2188"/>
      <c r="O124" s="2188"/>
      <c r="P124" s="2144" t="s">
        <v>386</v>
      </c>
      <c r="Q124" s="2188" t="str">
        <f>IF(ISBLANK(Q42)," ",Q42)</f>
        <v xml:space="preserve"> </v>
      </c>
      <c r="R124" s="2188"/>
      <c r="S124" s="2188"/>
      <c r="T124" s="2188"/>
      <c r="U124" s="2188"/>
      <c r="V124" s="2188"/>
      <c r="W124" s="2188"/>
      <c r="X124" s="2189"/>
      <c r="Y124" s="2190" t="str">
        <f>IF(ISBLANK(Y42)," ",Y42)</f>
        <v xml:space="preserve"> </v>
      </c>
      <c r="Z124" s="2190"/>
      <c r="AA124" s="2190"/>
      <c r="AB124" s="2190"/>
      <c r="AC124" s="2190"/>
      <c r="AD124" s="2190" t="str">
        <f>IF(ISBLANK(Y42)," ",Y42*50)</f>
        <v xml:space="preserve"> </v>
      </c>
      <c r="AE124" s="2190"/>
      <c r="AF124" s="2190"/>
      <c r="AG124" s="2190"/>
      <c r="AH124" s="2190"/>
      <c r="AI124" s="2190"/>
      <c r="AJ124" s="2190"/>
      <c r="AK124" s="2190"/>
      <c r="AL124" s="2206"/>
      <c r="AM124" s="2207"/>
      <c r="AN124" s="2207"/>
      <c r="AO124" s="2207"/>
      <c r="AP124" s="2207"/>
      <c r="AQ124" s="2207"/>
      <c r="AR124" s="2207"/>
      <c r="AS124" s="2207"/>
      <c r="AT124" s="2207"/>
      <c r="AU124" s="2207"/>
      <c r="AV124" s="2207"/>
      <c r="AW124" s="2207"/>
      <c r="AX124" s="2207"/>
      <c r="AY124" s="2207"/>
      <c r="AZ124" s="2207"/>
      <c r="BA124" s="2207"/>
      <c r="BB124" s="2207"/>
      <c r="BC124" s="2207"/>
      <c r="BD124" s="2208"/>
      <c r="BE124" s="134"/>
    </row>
    <row r="125" spans="1:57" ht="9.9499999999999993" customHeight="1" x14ac:dyDescent="0.15">
      <c r="A125" s="1151"/>
      <c r="B125" s="1152"/>
      <c r="C125" s="1152"/>
      <c r="D125" s="1152"/>
      <c r="E125" s="1152"/>
      <c r="F125" s="1152"/>
      <c r="G125" s="1153"/>
      <c r="H125" s="2187"/>
      <c r="I125" s="2188"/>
      <c r="J125" s="2188"/>
      <c r="K125" s="2188"/>
      <c r="L125" s="2188"/>
      <c r="M125" s="2188"/>
      <c r="N125" s="2188"/>
      <c r="O125" s="2188"/>
      <c r="P125" s="2145"/>
      <c r="Q125" s="2188"/>
      <c r="R125" s="2188"/>
      <c r="S125" s="2188"/>
      <c r="T125" s="2188"/>
      <c r="U125" s="2188"/>
      <c r="V125" s="2188"/>
      <c r="W125" s="2188"/>
      <c r="X125" s="2189"/>
      <c r="Y125" s="2190"/>
      <c r="Z125" s="2190"/>
      <c r="AA125" s="2190"/>
      <c r="AB125" s="2190"/>
      <c r="AC125" s="2190"/>
      <c r="AD125" s="2190"/>
      <c r="AE125" s="2190"/>
      <c r="AF125" s="2190"/>
      <c r="AG125" s="2190"/>
      <c r="AH125" s="2190"/>
      <c r="AI125" s="2190"/>
      <c r="AJ125" s="2190"/>
      <c r="AK125" s="2190"/>
      <c r="AL125" s="2206"/>
      <c r="AM125" s="2207"/>
      <c r="AN125" s="2207"/>
      <c r="AO125" s="2207"/>
      <c r="AP125" s="2207"/>
      <c r="AQ125" s="2207"/>
      <c r="AR125" s="2207"/>
      <c r="AS125" s="2207"/>
      <c r="AT125" s="2207"/>
      <c r="AU125" s="2207"/>
      <c r="AV125" s="2207"/>
      <c r="AW125" s="2207"/>
      <c r="AX125" s="2207"/>
      <c r="AY125" s="2207"/>
      <c r="AZ125" s="2207"/>
      <c r="BA125" s="2207"/>
      <c r="BB125" s="2207"/>
      <c r="BC125" s="2207"/>
      <c r="BD125" s="2208"/>
      <c r="BE125" s="134"/>
    </row>
    <row r="126" spans="1:57" ht="9.9499999999999993" customHeight="1" x14ac:dyDescent="0.15">
      <c r="A126" s="1148">
        <v>100</v>
      </c>
      <c r="B126" s="1149"/>
      <c r="C126" s="1149"/>
      <c r="D126" s="1149"/>
      <c r="E126" s="1149"/>
      <c r="F126" s="1149"/>
      <c r="G126" s="1150"/>
      <c r="H126" s="2187" t="str">
        <f>IF(ISBLANK(H44)," ",H44)</f>
        <v xml:space="preserve"> </v>
      </c>
      <c r="I126" s="2188"/>
      <c r="J126" s="2188"/>
      <c r="K126" s="2188"/>
      <c r="L126" s="2188"/>
      <c r="M126" s="2188"/>
      <c r="N126" s="2188"/>
      <c r="O126" s="2188"/>
      <c r="P126" s="2144" t="s">
        <v>386</v>
      </c>
      <c r="Q126" s="2188" t="str">
        <f>IF(ISBLANK(Q44)," ",Q44)</f>
        <v xml:space="preserve"> </v>
      </c>
      <c r="R126" s="2188"/>
      <c r="S126" s="2188"/>
      <c r="T126" s="2188"/>
      <c r="U126" s="2188"/>
      <c r="V126" s="2188"/>
      <c r="W126" s="2188"/>
      <c r="X126" s="2189"/>
      <c r="Y126" s="2190" t="str">
        <f>IF(ISBLANK(Y44)," ",Y44)</f>
        <v xml:space="preserve"> </v>
      </c>
      <c r="Z126" s="2190"/>
      <c r="AA126" s="2190"/>
      <c r="AB126" s="2190"/>
      <c r="AC126" s="2190"/>
      <c r="AD126" s="2190" t="str">
        <f>IF(ISBLANK(Y44)," ",Y44*100)</f>
        <v xml:space="preserve"> </v>
      </c>
      <c r="AE126" s="2190"/>
      <c r="AF126" s="2190"/>
      <c r="AG126" s="2190"/>
      <c r="AH126" s="2190"/>
      <c r="AI126" s="2190"/>
      <c r="AJ126" s="2190"/>
      <c r="AK126" s="2190"/>
      <c r="AL126" s="2206"/>
      <c r="AM126" s="2207"/>
      <c r="AN126" s="2207"/>
      <c r="AO126" s="2207"/>
      <c r="AP126" s="2207"/>
      <c r="AQ126" s="2207"/>
      <c r="AR126" s="2207"/>
      <c r="AS126" s="2207"/>
      <c r="AT126" s="2207"/>
      <c r="AU126" s="2207"/>
      <c r="AV126" s="2207"/>
      <c r="AW126" s="2207"/>
      <c r="AX126" s="2207"/>
      <c r="AY126" s="2207"/>
      <c r="AZ126" s="2207"/>
      <c r="BA126" s="2207"/>
      <c r="BB126" s="2207"/>
      <c r="BC126" s="2207"/>
      <c r="BD126" s="2208"/>
      <c r="BE126" s="134"/>
    </row>
    <row r="127" spans="1:57" ht="9.9499999999999993" customHeight="1" x14ac:dyDescent="0.15">
      <c r="A127" s="1151"/>
      <c r="B127" s="1152"/>
      <c r="C127" s="1152"/>
      <c r="D127" s="1152"/>
      <c r="E127" s="1152"/>
      <c r="F127" s="1152"/>
      <c r="G127" s="1153"/>
      <c r="H127" s="2187"/>
      <c r="I127" s="2188"/>
      <c r="J127" s="2188"/>
      <c r="K127" s="2188"/>
      <c r="L127" s="2188"/>
      <c r="M127" s="2188"/>
      <c r="N127" s="2188"/>
      <c r="O127" s="2188"/>
      <c r="P127" s="2145"/>
      <c r="Q127" s="2188"/>
      <c r="R127" s="2188"/>
      <c r="S127" s="2188"/>
      <c r="T127" s="2188"/>
      <c r="U127" s="2188"/>
      <c r="V127" s="2188"/>
      <c r="W127" s="2188"/>
      <c r="X127" s="2189"/>
      <c r="Y127" s="2190"/>
      <c r="Z127" s="2190"/>
      <c r="AA127" s="2190"/>
      <c r="AB127" s="2190"/>
      <c r="AC127" s="2190"/>
      <c r="AD127" s="2190"/>
      <c r="AE127" s="2190"/>
      <c r="AF127" s="2190"/>
      <c r="AG127" s="2190"/>
      <c r="AH127" s="2190"/>
      <c r="AI127" s="2190"/>
      <c r="AJ127" s="2190"/>
      <c r="AK127" s="2190"/>
      <c r="AL127" s="2206"/>
      <c r="AM127" s="2207"/>
      <c r="AN127" s="2207"/>
      <c r="AO127" s="2207"/>
      <c r="AP127" s="2207"/>
      <c r="AQ127" s="2207"/>
      <c r="AR127" s="2207"/>
      <c r="AS127" s="2207"/>
      <c r="AT127" s="2207"/>
      <c r="AU127" s="2207"/>
      <c r="AV127" s="2207"/>
      <c r="AW127" s="2207"/>
      <c r="AX127" s="2207"/>
      <c r="AY127" s="2207"/>
      <c r="AZ127" s="2207"/>
      <c r="BA127" s="2207"/>
      <c r="BB127" s="2207"/>
      <c r="BC127" s="2207"/>
      <c r="BD127" s="2208"/>
      <c r="BE127" s="134"/>
    </row>
    <row r="128" spans="1:57" ht="9.9499999999999993" customHeight="1" x14ac:dyDescent="0.15">
      <c r="A128" s="1148">
        <v>200</v>
      </c>
      <c r="B128" s="1149"/>
      <c r="C128" s="1149"/>
      <c r="D128" s="1149"/>
      <c r="E128" s="1149"/>
      <c r="F128" s="1149"/>
      <c r="G128" s="1150"/>
      <c r="H128" s="2187" t="str">
        <f>IF(ISBLANK(H46)," ",H46)</f>
        <v xml:space="preserve"> </v>
      </c>
      <c r="I128" s="2188"/>
      <c r="J128" s="2188"/>
      <c r="K128" s="2188"/>
      <c r="L128" s="2188"/>
      <c r="M128" s="2188"/>
      <c r="N128" s="2188"/>
      <c r="O128" s="2188"/>
      <c r="P128" s="2144" t="s">
        <v>386</v>
      </c>
      <c r="Q128" s="2188" t="str">
        <f>IF(ISBLANK(Q46)," ",Q46)</f>
        <v xml:space="preserve"> </v>
      </c>
      <c r="R128" s="2188"/>
      <c r="S128" s="2188"/>
      <c r="T128" s="2188"/>
      <c r="U128" s="2188"/>
      <c r="V128" s="2188"/>
      <c r="W128" s="2188"/>
      <c r="X128" s="2189"/>
      <c r="Y128" s="2190" t="str">
        <f>IF(ISBLANK(Y46)," ",Y46)</f>
        <v xml:space="preserve"> </v>
      </c>
      <c r="Z128" s="2190"/>
      <c r="AA128" s="2190"/>
      <c r="AB128" s="2190"/>
      <c r="AC128" s="2190"/>
      <c r="AD128" s="2190" t="str">
        <f>IF(ISBLANK(Y46)," ",Y46*200)</f>
        <v xml:space="preserve"> </v>
      </c>
      <c r="AE128" s="2190"/>
      <c r="AF128" s="2190"/>
      <c r="AG128" s="2190"/>
      <c r="AH128" s="2190"/>
      <c r="AI128" s="2190"/>
      <c r="AJ128" s="2190"/>
      <c r="AK128" s="2190"/>
      <c r="AL128" s="2206"/>
      <c r="AM128" s="2207"/>
      <c r="AN128" s="2207"/>
      <c r="AO128" s="2207"/>
      <c r="AP128" s="2207"/>
      <c r="AQ128" s="2207"/>
      <c r="AR128" s="2207"/>
      <c r="AS128" s="2207"/>
      <c r="AT128" s="2207"/>
      <c r="AU128" s="2207"/>
      <c r="AV128" s="2207"/>
      <c r="AW128" s="2207"/>
      <c r="AX128" s="2207"/>
      <c r="AY128" s="2207"/>
      <c r="AZ128" s="2207"/>
      <c r="BA128" s="2207"/>
      <c r="BB128" s="2207"/>
      <c r="BC128" s="2207"/>
      <c r="BD128" s="2208"/>
      <c r="BE128" s="134"/>
    </row>
    <row r="129" spans="1:57" ht="9.9499999999999993" customHeight="1" x14ac:dyDescent="0.15">
      <c r="A129" s="1151"/>
      <c r="B129" s="1152"/>
      <c r="C129" s="1152"/>
      <c r="D129" s="1152"/>
      <c r="E129" s="1152"/>
      <c r="F129" s="1152"/>
      <c r="G129" s="1153"/>
      <c r="H129" s="2187"/>
      <c r="I129" s="2188"/>
      <c r="J129" s="2188"/>
      <c r="K129" s="2188"/>
      <c r="L129" s="2188"/>
      <c r="M129" s="2188"/>
      <c r="N129" s="2188"/>
      <c r="O129" s="2188"/>
      <c r="P129" s="2145"/>
      <c r="Q129" s="2188"/>
      <c r="R129" s="2188"/>
      <c r="S129" s="2188"/>
      <c r="T129" s="2188"/>
      <c r="U129" s="2188"/>
      <c r="V129" s="2188"/>
      <c r="W129" s="2188"/>
      <c r="X129" s="2189"/>
      <c r="Y129" s="2190"/>
      <c r="Z129" s="2190"/>
      <c r="AA129" s="2190"/>
      <c r="AB129" s="2190"/>
      <c r="AC129" s="2190"/>
      <c r="AD129" s="2190"/>
      <c r="AE129" s="2190"/>
      <c r="AF129" s="2190"/>
      <c r="AG129" s="2190"/>
      <c r="AH129" s="2190"/>
      <c r="AI129" s="2190"/>
      <c r="AJ129" s="2190"/>
      <c r="AK129" s="2190"/>
      <c r="AL129" s="2206"/>
      <c r="AM129" s="2207"/>
      <c r="AN129" s="2207"/>
      <c r="AO129" s="2207"/>
      <c r="AP129" s="2207"/>
      <c r="AQ129" s="2207"/>
      <c r="AR129" s="2207"/>
      <c r="AS129" s="2207"/>
      <c r="AT129" s="2207"/>
      <c r="AU129" s="2207"/>
      <c r="AV129" s="2207"/>
      <c r="AW129" s="2207"/>
      <c r="AX129" s="2207"/>
      <c r="AY129" s="2207"/>
      <c r="AZ129" s="2207"/>
      <c r="BA129" s="2207"/>
      <c r="BB129" s="2207"/>
      <c r="BC129" s="2207"/>
      <c r="BD129" s="2208"/>
      <c r="BE129" s="134"/>
    </row>
    <row r="130" spans="1:57" ht="9.9499999999999993" customHeight="1" x14ac:dyDescent="0.15">
      <c r="A130" s="1148">
        <v>500</v>
      </c>
      <c r="B130" s="1149"/>
      <c r="C130" s="1149"/>
      <c r="D130" s="1149"/>
      <c r="E130" s="1149"/>
      <c r="F130" s="1149"/>
      <c r="G130" s="1150"/>
      <c r="H130" s="2187" t="str">
        <f>IF(ISBLANK(H48)," ",H48)</f>
        <v xml:space="preserve"> </v>
      </c>
      <c r="I130" s="2188"/>
      <c r="J130" s="2188"/>
      <c r="K130" s="2188"/>
      <c r="L130" s="2188"/>
      <c r="M130" s="2188"/>
      <c r="N130" s="2188"/>
      <c r="O130" s="2188"/>
      <c r="P130" s="2144" t="s">
        <v>386</v>
      </c>
      <c r="Q130" s="2188" t="str">
        <f>IF(ISBLANK(Q48)," ",Q48)</f>
        <v xml:space="preserve"> </v>
      </c>
      <c r="R130" s="2188"/>
      <c r="S130" s="2188"/>
      <c r="T130" s="2188"/>
      <c r="U130" s="2188"/>
      <c r="V130" s="2188"/>
      <c r="W130" s="2188"/>
      <c r="X130" s="2189"/>
      <c r="Y130" s="2190" t="str">
        <f>IF(ISBLANK(Y48)," ",Y48)</f>
        <v xml:space="preserve"> </v>
      </c>
      <c r="Z130" s="2190"/>
      <c r="AA130" s="2190"/>
      <c r="AB130" s="2190"/>
      <c r="AC130" s="2190"/>
      <c r="AD130" s="2190" t="str">
        <f>IF(ISBLANK(Y48)," ",Y48*500)</f>
        <v xml:space="preserve"> </v>
      </c>
      <c r="AE130" s="2190"/>
      <c r="AF130" s="2190"/>
      <c r="AG130" s="2190"/>
      <c r="AH130" s="2190"/>
      <c r="AI130" s="2190"/>
      <c r="AJ130" s="2190"/>
      <c r="AK130" s="2190"/>
      <c r="AL130" s="2206"/>
      <c r="AM130" s="2207"/>
      <c r="AN130" s="2207"/>
      <c r="AO130" s="2207"/>
      <c r="AP130" s="2207"/>
      <c r="AQ130" s="2207"/>
      <c r="AR130" s="2207"/>
      <c r="AS130" s="2207"/>
      <c r="AT130" s="2207"/>
      <c r="AU130" s="2207"/>
      <c r="AV130" s="2207"/>
      <c r="AW130" s="2207"/>
      <c r="AX130" s="2207"/>
      <c r="AY130" s="2207"/>
      <c r="AZ130" s="2207"/>
      <c r="BA130" s="2207"/>
      <c r="BB130" s="2207"/>
      <c r="BC130" s="2207"/>
      <c r="BD130" s="2208"/>
      <c r="BE130" s="134"/>
    </row>
    <row r="131" spans="1:57" ht="9.9499999999999993" customHeight="1" x14ac:dyDescent="0.15">
      <c r="A131" s="1151"/>
      <c r="B131" s="1152"/>
      <c r="C131" s="1152"/>
      <c r="D131" s="1152"/>
      <c r="E131" s="1152"/>
      <c r="F131" s="1152"/>
      <c r="G131" s="1153"/>
      <c r="H131" s="2187"/>
      <c r="I131" s="2188"/>
      <c r="J131" s="2188"/>
      <c r="K131" s="2188"/>
      <c r="L131" s="2188"/>
      <c r="M131" s="2188"/>
      <c r="N131" s="2188"/>
      <c r="O131" s="2188"/>
      <c r="P131" s="2145"/>
      <c r="Q131" s="2188"/>
      <c r="R131" s="2188"/>
      <c r="S131" s="2188"/>
      <c r="T131" s="2188"/>
      <c r="U131" s="2188"/>
      <c r="V131" s="2188"/>
      <c r="W131" s="2188"/>
      <c r="X131" s="2189"/>
      <c r="Y131" s="2190"/>
      <c r="Z131" s="2190"/>
      <c r="AA131" s="2190"/>
      <c r="AB131" s="2190"/>
      <c r="AC131" s="2190"/>
      <c r="AD131" s="2190"/>
      <c r="AE131" s="2190"/>
      <c r="AF131" s="2190"/>
      <c r="AG131" s="2190"/>
      <c r="AH131" s="2190"/>
      <c r="AI131" s="2190"/>
      <c r="AJ131" s="2190"/>
      <c r="AK131" s="2190"/>
      <c r="AL131" s="2206"/>
      <c r="AM131" s="2207"/>
      <c r="AN131" s="2207"/>
      <c r="AO131" s="2207"/>
      <c r="AP131" s="2207"/>
      <c r="AQ131" s="2207"/>
      <c r="AR131" s="2207"/>
      <c r="AS131" s="2207"/>
      <c r="AT131" s="2207"/>
      <c r="AU131" s="2207"/>
      <c r="AV131" s="2207"/>
      <c r="AW131" s="2207"/>
      <c r="AX131" s="2207"/>
      <c r="AY131" s="2207"/>
      <c r="AZ131" s="2207"/>
      <c r="BA131" s="2207"/>
      <c r="BB131" s="2207"/>
      <c r="BC131" s="2207"/>
      <c r="BD131" s="2208"/>
      <c r="BE131" s="134"/>
    </row>
    <row r="132" spans="1:57" ht="9.9499999999999993" customHeight="1" x14ac:dyDescent="0.15">
      <c r="A132" s="1148">
        <v>1000</v>
      </c>
      <c r="B132" s="1149"/>
      <c r="C132" s="1149"/>
      <c r="D132" s="1149"/>
      <c r="E132" s="1149"/>
      <c r="F132" s="1149"/>
      <c r="G132" s="1150"/>
      <c r="H132" s="2187" t="str">
        <f>IF(ISBLANK(H50)," ",H50)</f>
        <v xml:space="preserve"> </v>
      </c>
      <c r="I132" s="2188"/>
      <c r="J132" s="2188"/>
      <c r="K132" s="2188"/>
      <c r="L132" s="2188"/>
      <c r="M132" s="2188"/>
      <c r="N132" s="2188"/>
      <c r="O132" s="2188"/>
      <c r="P132" s="2144" t="s">
        <v>386</v>
      </c>
      <c r="Q132" s="2188" t="str">
        <f>IF(ISBLANK(Q50)," ",Q50)</f>
        <v xml:space="preserve"> </v>
      </c>
      <c r="R132" s="2188"/>
      <c r="S132" s="2188"/>
      <c r="T132" s="2188"/>
      <c r="U132" s="2188"/>
      <c r="V132" s="2188"/>
      <c r="W132" s="2188"/>
      <c r="X132" s="2189"/>
      <c r="Y132" s="2190" t="str">
        <f>IF(ISBLANK(Y50)," ",Y50)</f>
        <v xml:space="preserve"> </v>
      </c>
      <c r="Z132" s="2190"/>
      <c r="AA132" s="2190"/>
      <c r="AB132" s="2190"/>
      <c r="AC132" s="2190"/>
      <c r="AD132" s="2190" t="str">
        <f>IF(ISBLANK(Y50)," ",Y50*1000)</f>
        <v xml:space="preserve"> </v>
      </c>
      <c r="AE132" s="2190"/>
      <c r="AF132" s="2190"/>
      <c r="AG132" s="2190"/>
      <c r="AH132" s="2190"/>
      <c r="AI132" s="2190"/>
      <c r="AJ132" s="2190"/>
      <c r="AK132" s="2190"/>
      <c r="AL132" s="2206"/>
      <c r="AM132" s="2207"/>
      <c r="AN132" s="2207"/>
      <c r="AO132" s="2207"/>
      <c r="AP132" s="2207"/>
      <c r="AQ132" s="2207"/>
      <c r="AR132" s="2207"/>
      <c r="AS132" s="2207"/>
      <c r="AT132" s="2207"/>
      <c r="AU132" s="2207"/>
      <c r="AV132" s="2207"/>
      <c r="AW132" s="2207"/>
      <c r="AX132" s="2207"/>
      <c r="AY132" s="2207"/>
      <c r="AZ132" s="2207"/>
      <c r="BA132" s="2207"/>
      <c r="BB132" s="2207"/>
      <c r="BC132" s="2207"/>
      <c r="BD132" s="2208"/>
      <c r="BE132" s="134"/>
    </row>
    <row r="133" spans="1:57" ht="9.9499999999999993" customHeight="1" x14ac:dyDescent="0.15">
      <c r="A133" s="1151"/>
      <c r="B133" s="1152"/>
      <c r="C133" s="1152"/>
      <c r="D133" s="1152"/>
      <c r="E133" s="1152"/>
      <c r="F133" s="1152"/>
      <c r="G133" s="1153"/>
      <c r="H133" s="2187"/>
      <c r="I133" s="2188"/>
      <c r="J133" s="2188"/>
      <c r="K133" s="2188"/>
      <c r="L133" s="2188"/>
      <c r="M133" s="2188"/>
      <c r="N133" s="2188"/>
      <c r="O133" s="2188"/>
      <c r="P133" s="2145"/>
      <c r="Q133" s="2188"/>
      <c r="R133" s="2188"/>
      <c r="S133" s="2188"/>
      <c r="T133" s="2188"/>
      <c r="U133" s="2188"/>
      <c r="V133" s="2188"/>
      <c r="W133" s="2188"/>
      <c r="X133" s="2189"/>
      <c r="Y133" s="2190"/>
      <c r="Z133" s="2190"/>
      <c r="AA133" s="2190"/>
      <c r="AB133" s="2190"/>
      <c r="AC133" s="2190"/>
      <c r="AD133" s="2190"/>
      <c r="AE133" s="2190"/>
      <c r="AF133" s="2190"/>
      <c r="AG133" s="2190"/>
      <c r="AH133" s="2190"/>
      <c r="AI133" s="2190"/>
      <c r="AJ133" s="2190"/>
      <c r="AK133" s="2190"/>
      <c r="AL133" s="2206"/>
      <c r="AM133" s="2207"/>
      <c r="AN133" s="2207"/>
      <c r="AO133" s="2207"/>
      <c r="AP133" s="2207"/>
      <c r="AQ133" s="2207"/>
      <c r="AR133" s="2207"/>
      <c r="AS133" s="2207"/>
      <c r="AT133" s="2207"/>
      <c r="AU133" s="2207"/>
      <c r="AV133" s="2207"/>
      <c r="AW133" s="2207"/>
      <c r="AX133" s="2207"/>
      <c r="AY133" s="2207"/>
      <c r="AZ133" s="2207"/>
      <c r="BA133" s="2207"/>
      <c r="BB133" s="2207"/>
      <c r="BC133" s="2207"/>
      <c r="BD133" s="2208"/>
      <c r="BE133" s="134"/>
    </row>
    <row r="134" spans="1:57" ht="9.9499999999999993" customHeight="1" x14ac:dyDescent="0.15">
      <c r="A134" s="1148">
        <v>5000</v>
      </c>
      <c r="B134" s="1149"/>
      <c r="C134" s="1149"/>
      <c r="D134" s="1149"/>
      <c r="E134" s="1149"/>
      <c r="F134" s="1149"/>
      <c r="G134" s="1150"/>
      <c r="H134" s="2187" t="str">
        <f>IF(ISBLANK(H52)," ",H52)</f>
        <v xml:space="preserve"> </v>
      </c>
      <c r="I134" s="2188"/>
      <c r="J134" s="2188"/>
      <c r="K134" s="2188"/>
      <c r="L134" s="2188"/>
      <c r="M134" s="2188"/>
      <c r="N134" s="2188"/>
      <c r="O134" s="2188"/>
      <c r="P134" s="2144" t="s">
        <v>386</v>
      </c>
      <c r="Q134" s="2188" t="str">
        <f>IF(ISBLANK(Q52)," ",Q52)</f>
        <v xml:space="preserve"> </v>
      </c>
      <c r="R134" s="2188"/>
      <c r="S134" s="2188"/>
      <c r="T134" s="2188"/>
      <c r="U134" s="2188"/>
      <c r="V134" s="2188"/>
      <c r="W134" s="2188"/>
      <c r="X134" s="2189"/>
      <c r="Y134" s="2190" t="str">
        <f>IF(ISBLANK(Y52)," ",Y52)</f>
        <v xml:space="preserve"> </v>
      </c>
      <c r="Z134" s="2190"/>
      <c r="AA134" s="2190"/>
      <c r="AB134" s="2190"/>
      <c r="AC134" s="2190"/>
      <c r="AD134" s="2190" t="str">
        <f>IF(ISBLANK(Y52)," ",Y52*5000)</f>
        <v xml:space="preserve"> </v>
      </c>
      <c r="AE134" s="2190"/>
      <c r="AF134" s="2190"/>
      <c r="AG134" s="2190"/>
      <c r="AH134" s="2190"/>
      <c r="AI134" s="2190"/>
      <c r="AJ134" s="2190"/>
      <c r="AK134" s="2190"/>
      <c r="AL134" s="2206"/>
      <c r="AM134" s="2207"/>
      <c r="AN134" s="2207"/>
      <c r="AO134" s="2207"/>
      <c r="AP134" s="2207"/>
      <c r="AQ134" s="2207"/>
      <c r="AR134" s="2207"/>
      <c r="AS134" s="2207"/>
      <c r="AT134" s="2207"/>
      <c r="AU134" s="2207"/>
      <c r="AV134" s="2207"/>
      <c r="AW134" s="2207"/>
      <c r="AX134" s="2207"/>
      <c r="AY134" s="2207"/>
      <c r="AZ134" s="2207"/>
      <c r="BA134" s="2207"/>
      <c r="BB134" s="2207"/>
      <c r="BC134" s="2207"/>
      <c r="BD134" s="2208"/>
      <c r="BE134" s="134"/>
    </row>
    <row r="135" spans="1:57" ht="9.9499999999999993" customHeight="1" x14ac:dyDescent="0.15">
      <c r="A135" s="1151"/>
      <c r="B135" s="1152"/>
      <c r="C135" s="1152"/>
      <c r="D135" s="1152"/>
      <c r="E135" s="1152"/>
      <c r="F135" s="1152"/>
      <c r="G135" s="1153"/>
      <c r="H135" s="2187"/>
      <c r="I135" s="2188"/>
      <c r="J135" s="2188"/>
      <c r="K135" s="2188"/>
      <c r="L135" s="2188"/>
      <c r="M135" s="2188"/>
      <c r="N135" s="2188"/>
      <c r="O135" s="2188"/>
      <c r="P135" s="2145"/>
      <c r="Q135" s="2188"/>
      <c r="R135" s="2188"/>
      <c r="S135" s="2188"/>
      <c r="T135" s="2188"/>
      <c r="U135" s="2188"/>
      <c r="V135" s="2188"/>
      <c r="W135" s="2188"/>
      <c r="X135" s="2189"/>
      <c r="Y135" s="2190"/>
      <c r="Z135" s="2190"/>
      <c r="AA135" s="2190"/>
      <c r="AB135" s="2190"/>
      <c r="AC135" s="2190"/>
      <c r="AD135" s="2190"/>
      <c r="AE135" s="2190"/>
      <c r="AF135" s="2190"/>
      <c r="AG135" s="2190"/>
      <c r="AH135" s="2190"/>
      <c r="AI135" s="2190"/>
      <c r="AJ135" s="2190"/>
      <c r="AK135" s="2190"/>
      <c r="AL135" s="2206"/>
      <c r="AM135" s="2207"/>
      <c r="AN135" s="2207"/>
      <c r="AO135" s="2207"/>
      <c r="AP135" s="2207"/>
      <c r="AQ135" s="2207"/>
      <c r="AR135" s="2207"/>
      <c r="AS135" s="2207"/>
      <c r="AT135" s="2207"/>
      <c r="AU135" s="2207"/>
      <c r="AV135" s="2207"/>
      <c r="AW135" s="2207"/>
      <c r="AX135" s="2207"/>
      <c r="AY135" s="2207"/>
      <c r="AZ135" s="2207"/>
      <c r="BA135" s="2207"/>
      <c r="BB135" s="2207"/>
      <c r="BC135" s="2207"/>
      <c r="BD135" s="2208"/>
      <c r="BE135" s="134"/>
    </row>
    <row r="136" spans="1:57" ht="9.9499999999999993" customHeight="1" x14ac:dyDescent="0.15">
      <c r="A136" s="1148">
        <v>10000</v>
      </c>
      <c r="B136" s="1149"/>
      <c r="C136" s="1149"/>
      <c r="D136" s="1149"/>
      <c r="E136" s="1149"/>
      <c r="F136" s="1149"/>
      <c r="G136" s="1150"/>
      <c r="H136" s="2187" t="str">
        <f>IF(ISBLANK(H54)," ",H54)</f>
        <v xml:space="preserve"> </v>
      </c>
      <c r="I136" s="2188"/>
      <c r="J136" s="2188"/>
      <c r="K136" s="2188"/>
      <c r="L136" s="2188"/>
      <c r="M136" s="2188"/>
      <c r="N136" s="2188"/>
      <c r="O136" s="2188"/>
      <c r="P136" s="2144" t="s">
        <v>386</v>
      </c>
      <c r="Q136" s="2188" t="str">
        <f>IF(ISBLANK(Q54)," ",Q54)</f>
        <v xml:space="preserve"> </v>
      </c>
      <c r="R136" s="2188"/>
      <c r="S136" s="2188"/>
      <c r="T136" s="2188"/>
      <c r="U136" s="2188"/>
      <c r="V136" s="2188"/>
      <c r="W136" s="2188"/>
      <c r="X136" s="2189"/>
      <c r="Y136" s="2190" t="str">
        <f>IF(ISBLANK(Y54)," ",Y54)</f>
        <v xml:space="preserve"> </v>
      </c>
      <c r="Z136" s="2190"/>
      <c r="AA136" s="2190"/>
      <c r="AB136" s="2190"/>
      <c r="AC136" s="2190"/>
      <c r="AD136" s="2190" t="str">
        <f>IF(ISBLANK(Y54)," ",Y54*10000)</f>
        <v xml:space="preserve"> </v>
      </c>
      <c r="AE136" s="2190"/>
      <c r="AF136" s="2190"/>
      <c r="AG136" s="2190"/>
      <c r="AH136" s="2190"/>
      <c r="AI136" s="2190"/>
      <c r="AJ136" s="2190"/>
      <c r="AK136" s="2190"/>
      <c r="AL136" s="2206"/>
      <c r="AM136" s="2207"/>
      <c r="AN136" s="2207"/>
      <c r="AO136" s="2207"/>
      <c r="AP136" s="2207"/>
      <c r="AQ136" s="2207"/>
      <c r="AR136" s="2207"/>
      <c r="AS136" s="2207"/>
      <c r="AT136" s="2207"/>
      <c r="AU136" s="2207"/>
      <c r="AV136" s="2207"/>
      <c r="AW136" s="2207"/>
      <c r="AX136" s="2207"/>
      <c r="AY136" s="2207"/>
      <c r="AZ136" s="2207"/>
      <c r="BA136" s="2207"/>
      <c r="BB136" s="2207"/>
      <c r="BC136" s="2207"/>
      <c r="BD136" s="2208"/>
      <c r="BE136" s="134"/>
    </row>
    <row r="137" spans="1:57" ht="9.9499999999999993" customHeight="1" x14ac:dyDescent="0.15">
      <c r="A137" s="1151"/>
      <c r="B137" s="1152"/>
      <c r="C137" s="1152"/>
      <c r="D137" s="1152"/>
      <c r="E137" s="1152"/>
      <c r="F137" s="1152"/>
      <c r="G137" s="1153"/>
      <c r="H137" s="2187"/>
      <c r="I137" s="2188"/>
      <c r="J137" s="2188"/>
      <c r="K137" s="2188"/>
      <c r="L137" s="2188"/>
      <c r="M137" s="2188"/>
      <c r="N137" s="2188"/>
      <c r="O137" s="2188"/>
      <c r="P137" s="2145"/>
      <c r="Q137" s="2188"/>
      <c r="R137" s="2188"/>
      <c r="S137" s="2188"/>
      <c r="T137" s="2188"/>
      <c r="U137" s="2188"/>
      <c r="V137" s="2188"/>
      <c r="W137" s="2188"/>
      <c r="X137" s="2189"/>
      <c r="Y137" s="2190"/>
      <c r="Z137" s="2190"/>
      <c r="AA137" s="2190"/>
      <c r="AB137" s="2190"/>
      <c r="AC137" s="2190"/>
      <c r="AD137" s="2190"/>
      <c r="AE137" s="2190"/>
      <c r="AF137" s="2190"/>
      <c r="AG137" s="2190"/>
      <c r="AH137" s="2190"/>
      <c r="AI137" s="2190"/>
      <c r="AJ137" s="2190"/>
      <c r="AK137" s="2190"/>
      <c r="AL137" s="2206"/>
      <c r="AM137" s="2207"/>
      <c r="AN137" s="2207"/>
      <c r="AO137" s="2207"/>
      <c r="AP137" s="2207"/>
      <c r="AQ137" s="2207"/>
      <c r="AR137" s="2207"/>
      <c r="AS137" s="2207"/>
      <c r="AT137" s="2207"/>
      <c r="AU137" s="2207"/>
      <c r="AV137" s="2207"/>
      <c r="AW137" s="2207"/>
      <c r="AX137" s="2207"/>
      <c r="AY137" s="2207"/>
      <c r="AZ137" s="2207"/>
      <c r="BA137" s="2207"/>
      <c r="BB137" s="2207"/>
      <c r="BC137" s="2207"/>
      <c r="BD137" s="2208"/>
      <c r="BE137" s="134"/>
    </row>
    <row r="138" spans="1:57" ht="9.9499999999999993" customHeight="1" x14ac:dyDescent="0.15">
      <c r="A138" s="1157" t="s">
        <v>236</v>
      </c>
      <c r="B138" s="1158"/>
      <c r="C138" s="1158"/>
      <c r="D138" s="1158"/>
      <c r="E138" s="1158"/>
      <c r="F138" s="1158"/>
      <c r="G138" s="1159"/>
      <c r="H138" s="2187" t="str">
        <f>IF(ISBLANK(H56)," ",H56)</f>
        <v xml:space="preserve"> </v>
      </c>
      <c r="I138" s="2188"/>
      <c r="J138" s="2188"/>
      <c r="K138" s="2188"/>
      <c r="L138" s="2188"/>
      <c r="M138" s="2188"/>
      <c r="N138" s="2188"/>
      <c r="O138" s="2188"/>
      <c r="P138" s="2144" t="s">
        <v>386</v>
      </c>
      <c r="Q138" s="2188" t="str">
        <f>IF(ISBLANK(Q56)," ",Q56)</f>
        <v xml:space="preserve"> </v>
      </c>
      <c r="R138" s="2188"/>
      <c r="S138" s="2188"/>
      <c r="T138" s="2188"/>
      <c r="U138" s="2188"/>
      <c r="V138" s="2188"/>
      <c r="W138" s="2188"/>
      <c r="X138" s="2189"/>
      <c r="Y138" s="2190" t="str">
        <f>IF(ISBLANK(Y56)," ",Y56)</f>
        <v xml:space="preserve"> </v>
      </c>
      <c r="Z138" s="2190"/>
      <c r="AA138" s="2190"/>
      <c r="AB138" s="2190"/>
      <c r="AC138" s="2190"/>
      <c r="AD138" s="2190" t="str">
        <f>IF(ISBLANK(AD56)," ",AD56)</f>
        <v xml:space="preserve"> </v>
      </c>
      <c r="AE138" s="2190"/>
      <c r="AF138" s="2190"/>
      <c r="AG138" s="2190"/>
      <c r="AH138" s="2190"/>
      <c r="AI138" s="2190"/>
      <c r="AJ138" s="2190"/>
      <c r="AK138" s="2190"/>
      <c r="AL138" s="2206"/>
      <c r="AM138" s="2207"/>
      <c r="AN138" s="2207"/>
      <c r="AO138" s="2207"/>
      <c r="AP138" s="2207"/>
      <c r="AQ138" s="2207"/>
      <c r="AR138" s="2207"/>
      <c r="AS138" s="2207"/>
      <c r="AT138" s="2207"/>
      <c r="AU138" s="2207"/>
      <c r="AV138" s="2207"/>
      <c r="AW138" s="2207"/>
      <c r="AX138" s="2207"/>
      <c r="AY138" s="2207"/>
      <c r="AZ138" s="2207"/>
      <c r="BA138" s="2207"/>
      <c r="BB138" s="2207"/>
      <c r="BC138" s="2207"/>
      <c r="BD138" s="2208"/>
      <c r="BE138" s="134"/>
    </row>
    <row r="139" spans="1:57" ht="9.9499999999999993" customHeight="1" x14ac:dyDescent="0.15">
      <c r="A139" s="1160"/>
      <c r="B139" s="1161"/>
      <c r="C139" s="1161"/>
      <c r="D139" s="1161"/>
      <c r="E139" s="1161"/>
      <c r="F139" s="1161"/>
      <c r="G139" s="1162"/>
      <c r="H139" s="2187"/>
      <c r="I139" s="2188"/>
      <c r="J139" s="2188"/>
      <c r="K139" s="2188"/>
      <c r="L139" s="2188"/>
      <c r="M139" s="2188"/>
      <c r="N139" s="2188"/>
      <c r="O139" s="2188"/>
      <c r="P139" s="2145"/>
      <c r="Q139" s="2188"/>
      <c r="R139" s="2188"/>
      <c r="S139" s="2188"/>
      <c r="T139" s="2188"/>
      <c r="U139" s="2188"/>
      <c r="V139" s="2188"/>
      <c r="W139" s="2188"/>
      <c r="X139" s="2189"/>
      <c r="Y139" s="2190"/>
      <c r="Z139" s="2190"/>
      <c r="AA139" s="2190"/>
      <c r="AB139" s="2190"/>
      <c r="AC139" s="2190"/>
      <c r="AD139" s="2190"/>
      <c r="AE139" s="2190"/>
      <c r="AF139" s="2190"/>
      <c r="AG139" s="2190"/>
      <c r="AH139" s="2190"/>
      <c r="AI139" s="2190"/>
      <c r="AJ139" s="2190"/>
      <c r="AK139" s="2190"/>
      <c r="AL139" s="2206"/>
      <c r="AM139" s="2207"/>
      <c r="AN139" s="2207"/>
      <c r="AO139" s="2207"/>
      <c r="AP139" s="2207"/>
      <c r="AQ139" s="2207"/>
      <c r="AR139" s="2207"/>
      <c r="AS139" s="2207"/>
      <c r="AT139" s="2207"/>
      <c r="AU139" s="2207"/>
      <c r="AV139" s="2207"/>
      <c r="AW139" s="2207"/>
      <c r="AX139" s="2207"/>
      <c r="AY139" s="2207"/>
      <c r="AZ139" s="2207"/>
      <c r="BA139" s="2207"/>
      <c r="BB139" s="2207"/>
      <c r="BC139" s="2207"/>
      <c r="BD139" s="2208"/>
      <c r="BE139" s="134"/>
    </row>
    <row r="140" spans="1:57" ht="9.9499999999999993" customHeight="1" x14ac:dyDescent="0.15">
      <c r="A140" s="1163" t="s">
        <v>353</v>
      </c>
      <c r="B140" s="831"/>
      <c r="C140" s="831"/>
      <c r="D140" s="831"/>
      <c r="E140" s="831"/>
      <c r="F140" s="831"/>
      <c r="G140" s="1164"/>
      <c r="H140" s="2151"/>
      <c r="I140" s="2152"/>
      <c r="J140" s="2152"/>
      <c r="K140" s="2152"/>
      <c r="L140" s="2152"/>
      <c r="M140" s="2152"/>
      <c r="N140" s="2152"/>
      <c r="O140" s="2152"/>
      <c r="P140" s="2152"/>
      <c r="Q140" s="2152"/>
      <c r="R140" s="2152"/>
      <c r="S140" s="2152"/>
      <c r="T140" s="2152"/>
      <c r="U140" s="2152"/>
      <c r="V140" s="2152"/>
      <c r="W140" s="2152"/>
      <c r="X140" s="2153"/>
      <c r="Y140" s="2190" t="str">
        <f>IF(SUM(Y114:AC139)=0," ",SUM(Y114:AC139))</f>
        <v xml:space="preserve"> </v>
      </c>
      <c r="Z140" s="2190"/>
      <c r="AA140" s="2190"/>
      <c r="AB140" s="2190"/>
      <c r="AC140" s="2190"/>
      <c r="AD140" s="2190" t="str">
        <f>IF(SUM(AD114:AK139)=0," ",SUM(AD114:AK139))</f>
        <v xml:space="preserve"> </v>
      </c>
      <c r="AE140" s="2190"/>
      <c r="AF140" s="2190"/>
      <c r="AG140" s="2190"/>
      <c r="AH140" s="2190"/>
      <c r="AI140" s="2190"/>
      <c r="AJ140" s="2190"/>
      <c r="AK140" s="2190"/>
      <c r="AL140" s="2206"/>
      <c r="AM140" s="2207"/>
      <c r="AN140" s="2207"/>
      <c r="AO140" s="2207"/>
      <c r="AP140" s="2207"/>
      <c r="AQ140" s="2207"/>
      <c r="AR140" s="2207"/>
      <c r="AS140" s="2207"/>
      <c r="AT140" s="2207"/>
      <c r="AU140" s="2207"/>
      <c r="AV140" s="2207"/>
      <c r="AW140" s="2207"/>
      <c r="AX140" s="2207"/>
      <c r="AY140" s="2207"/>
      <c r="AZ140" s="2207"/>
      <c r="BA140" s="2207"/>
      <c r="BB140" s="2207"/>
      <c r="BC140" s="2207"/>
      <c r="BD140" s="2208"/>
      <c r="BE140" s="134"/>
    </row>
    <row r="141" spans="1:57" ht="9.9499999999999993" customHeight="1" x14ac:dyDescent="0.15">
      <c r="A141" s="1335"/>
      <c r="B141" s="504"/>
      <c r="C141" s="504"/>
      <c r="D141" s="504"/>
      <c r="E141" s="504"/>
      <c r="F141" s="504"/>
      <c r="G141" s="1336"/>
      <c r="H141" s="2154"/>
      <c r="I141" s="2155"/>
      <c r="J141" s="2155"/>
      <c r="K141" s="2155"/>
      <c r="L141" s="2155"/>
      <c r="M141" s="2155"/>
      <c r="N141" s="2155"/>
      <c r="O141" s="2155"/>
      <c r="P141" s="2155"/>
      <c r="Q141" s="2155"/>
      <c r="R141" s="2155"/>
      <c r="S141" s="2155"/>
      <c r="T141" s="2155"/>
      <c r="U141" s="2155"/>
      <c r="V141" s="2155"/>
      <c r="W141" s="2155"/>
      <c r="X141" s="2156"/>
      <c r="Y141" s="2222"/>
      <c r="Z141" s="2222"/>
      <c r="AA141" s="2222"/>
      <c r="AB141" s="2222"/>
      <c r="AC141" s="2222"/>
      <c r="AD141" s="2222"/>
      <c r="AE141" s="2222"/>
      <c r="AF141" s="2222"/>
      <c r="AG141" s="2222"/>
      <c r="AH141" s="2222"/>
      <c r="AI141" s="2222"/>
      <c r="AJ141" s="2222"/>
      <c r="AK141" s="2222"/>
      <c r="AL141" s="2209"/>
      <c r="AM141" s="2210"/>
      <c r="AN141" s="2210"/>
      <c r="AO141" s="2210"/>
      <c r="AP141" s="2210"/>
      <c r="AQ141" s="2210"/>
      <c r="AR141" s="2210"/>
      <c r="AS141" s="2210"/>
      <c r="AT141" s="2210"/>
      <c r="AU141" s="2210"/>
      <c r="AV141" s="2210"/>
      <c r="AW141" s="2210"/>
      <c r="AX141" s="2210"/>
      <c r="AY141" s="2210"/>
      <c r="AZ141" s="2210"/>
      <c r="BA141" s="2210"/>
      <c r="BB141" s="2210"/>
      <c r="BC141" s="2210"/>
      <c r="BD141" s="2211"/>
      <c r="BE141" s="134"/>
    </row>
    <row r="142" spans="1:57" ht="9.9499999999999993" customHeight="1" x14ac:dyDescent="0.15">
      <c r="A142" s="147"/>
      <c r="B142" s="2157" t="s">
        <v>319</v>
      </c>
      <c r="C142" s="2157"/>
      <c r="D142" s="2157"/>
      <c r="E142" s="2157"/>
      <c r="F142" s="2157"/>
      <c r="G142" s="2157"/>
      <c r="H142" s="2157"/>
      <c r="I142" s="2157"/>
      <c r="J142" s="2157"/>
      <c r="K142" s="2157"/>
      <c r="L142" s="2157"/>
      <c r="M142" s="2157"/>
      <c r="N142" s="2157"/>
      <c r="O142" s="2157"/>
      <c r="P142" s="2157"/>
      <c r="Q142" s="2157"/>
      <c r="R142" s="2157"/>
      <c r="S142" s="2157"/>
      <c r="T142" s="2157"/>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86"/>
      <c r="BE142" s="134"/>
    </row>
    <row r="143" spans="1:57" ht="9.9499999999999993" customHeight="1" x14ac:dyDescent="0.15">
      <c r="A143" s="147"/>
      <c r="B143" s="2157"/>
      <c r="C143" s="2157"/>
      <c r="D143" s="2157"/>
      <c r="E143" s="2157"/>
      <c r="F143" s="2157"/>
      <c r="G143" s="2157"/>
      <c r="H143" s="2157"/>
      <c r="I143" s="2157"/>
      <c r="J143" s="2157"/>
      <c r="K143" s="2157"/>
      <c r="L143" s="2157"/>
      <c r="M143" s="2157"/>
      <c r="N143" s="2157"/>
      <c r="O143" s="2157"/>
      <c r="P143" s="2157"/>
      <c r="Q143" s="2157"/>
      <c r="R143" s="2157"/>
      <c r="S143" s="2157"/>
      <c r="T143" s="2157"/>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86"/>
      <c r="BE143" s="134"/>
    </row>
    <row r="144" spans="1:57" ht="6.95" customHeight="1" x14ac:dyDescent="0.15">
      <c r="A144" s="147"/>
      <c r="B144" s="134"/>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86"/>
      <c r="BE144" s="134"/>
    </row>
    <row r="145" spans="1:57" ht="9.9499999999999993" customHeight="1" x14ac:dyDescent="0.15">
      <c r="A145" s="147"/>
      <c r="B145" s="134"/>
      <c r="C145" s="878" t="str">
        <f>IF(ISBLANK(C63)," ",C63)</f>
        <v>令和</v>
      </c>
      <c r="D145" s="878"/>
      <c r="E145" s="878"/>
      <c r="F145" s="1119" t="str">
        <f>IF(ISBLANK(F63)," ",F63)</f>
        <v xml:space="preserve"> </v>
      </c>
      <c r="G145" s="1119"/>
      <c r="H145" s="833" t="s">
        <v>1</v>
      </c>
      <c r="I145" s="833"/>
      <c r="J145" s="1119" t="str">
        <f>IF(ISBLANK(J63)," ",J63)</f>
        <v xml:space="preserve"> </v>
      </c>
      <c r="K145" s="1119"/>
      <c r="L145" s="833" t="s">
        <v>27</v>
      </c>
      <c r="M145" s="833"/>
      <c r="N145" s="1119" t="str">
        <f>IF(ISBLANK(N63)," ",N63)</f>
        <v xml:space="preserve"> </v>
      </c>
      <c r="O145" s="1119"/>
      <c r="P145" s="833" t="s">
        <v>9</v>
      </c>
      <c r="Q145" s="833"/>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86"/>
      <c r="BE145" s="134"/>
    </row>
    <row r="146" spans="1:57" ht="9.9499999999999993" customHeight="1" x14ac:dyDescent="0.15">
      <c r="A146" s="147"/>
      <c r="B146" s="134"/>
      <c r="C146" s="878"/>
      <c r="D146" s="878"/>
      <c r="E146" s="878"/>
      <c r="F146" s="1119"/>
      <c r="G146" s="1119"/>
      <c r="H146" s="833"/>
      <c r="I146" s="833"/>
      <c r="J146" s="1119"/>
      <c r="K146" s="1119"/>
      <c r="L146" s="833"/>
      <c r="M146" s="833"/>
      <c r="N146" s="1119"/>
      <c r="O146" s="1119"/>
      <c r="P146" s="833"/>
      <c r="Q146" s="833"/>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86"/>
      <c r="BE146" s="134"/>
    </row>
    <row r="147" spans="1:57" ht="9.9499999999999993" customHeight="1" x14ac:dyDescent="0.15">
      <c r="A147" s="147"/>
      <c r="B147" s="134"/>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86"/>
      <c r="BE147" s="134"/>
    </row>
    <row r="148" spans="1:57" ht="9.9499999999999993" customHeight="1" x14ac:dyDescent="0.15">
      <c r="A148" s="147"/>
      <c r="B148" s="134"/>
      <c r="C148" s="813" t="s">
        <v>70</v>
      </c>
      <c r="D148" s="813"/>
      <c r="E148" s="813"/>
      <c r="F148" s="813"/>
      <c r="G148" s="813"/>
      <c r="H148" s="2212" t="str">
        <f>IF(ISBLANK(H66)," ",H66)</f>
        <v>石狩振興局長</v>
      </c>
      <c r="I148" s="2212"/>
      <c r="J148" s="2212"/>
      <c r="K148" s="2212"/>
      <c r="L148" s="399"/>
      <c r="M148" s="399"/>
      <c r="N148" s="399"/>
      <c r="O148" s="399"/>
      <c r="P148" s="399"/>
      <c r="Q148" s="399"/>
      <c r="R148" s="399"/>
      <c r="S148" s="399"/>
      <c r="T148" s="399"/>
      <c r="U148" s="399"/>
      <c r="V148" s="833" t="s">
        <v>137</v>
      </c>
      <c r="W148" s="833"/>
      <c r="X148" s="833"/>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86"/>
      <c r="BE148" s="134"/>
    </row>
    <row r="149" spans="1:57" ht="9.9499999999999993" customHeight="1" x14ac:dyDescent="0.15">
      <c r="A149" s="147"/>
      <c r="B149" s="134"/>
      <c r="C149" s="813"/>
      <c r="D149" s="813"/>
      <c r="E149" s="813"/>
      <c r="F149" s="813"/>
      <c r="G149" s="813"/>
      <c r="H149" s="2212"/>
      <c r="I149" s="2212"/>
      <c r="J149" s="2212"/>
      <c r="K149" s="2212"/>
      <c r="L149" s="399"/>
      <c r="M149" s="399"/>
      <c r="N149" s="399"/>
      <c r="O149" s="399"/>
      <c r="P149" s="399"/>
      <c r="Q149" s="399"/>
      <c r="R149" s="399"/>
      <c r="S149" s="399"/>
      <c r="T149" s="399"/>
      <c r="U149" s="399"/>
      <c r="V149" s="833"/>
      <c r="W149" s="833"/>
      <c r="X149" s="833"/>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86"/>
      <c r="BE149" s="134"/>
    </row>
    <row r="150" spans="1:57" ht="9.9499999999999993" customHeight="1" x14ac:dyDescent="0.15">
      <c r="A150" s="147"/>
      <c r="B150" s="134"/>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2158">
        <f>IF(ISBLANK(K16)," ",K16)</f>
        <v>0</v>
      </c>
      <c r="AF150" s="2158"/>
      <c r="AG150" s="2158"/>
      <c r="AH150" s="2158"/>
      <c r="AI150" s="2158"/>
      <c r="AJ150" s="2158"/>
      <c r="AK150" s="2158"/>
      <c r="AL150" s="2158"/>
      <c r="AM150" s="2158"/>
      <c r="AN150" s="2158"/>
      <c r="AO150" s="2158"/>
      <c r="AP150" s="2158"/>
      <c r="AQ150" s="2158"/>
      <c r="AR150" s="2158"/>
      <c r="AS150" s="2158"/>
      <c r="AT150" s="2158"/>
      <c r="AU150" s="2158"/>
      <c r="AV150" s="2158"/>
      <c r="AW150" s="2158"/>
      <c r="AX150" s="2158"/>
      <c r="AY150" s="2158"/>
      <c r="AZ150" s="2158"/>
      <c r="BA150" s="2158"/>
      <c r="BB150" s="2158"/>
      <c r="BC150" s="2158"/>
      <c r="BD150" s="2159"/>
      <c r="BE150" s="134"/>
    </row>
    <row r="151" spans="1:57" ht="9.9499999999999993" customHeight="1" x14ac:dyDescent="0.15">
      <c r="A151" s="147"/>
      <c r="B151" s="134"/>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2158"/>
      <c r="AF151" s="2158"/>
      <c r="AG151" s="2158"/>
      <c r="AH151" s="2158"/>
      <c r="AI151" s="2158"/>
      <c r="AJ151" s="2158"/>
      <c r="AK151" s="2158"/>
      <c r="AL151" s="2158"/>
      <c r="AM151" s="2158"/>
      <c r="AN151" s="2158"/>
      <c r="AO151" s="2158"/>
      <c r="AP151" s="2158"/>
      <c r="AQ151" s="2158"/>
      <c r="AR151" s="2158"/>
      <c r="AS151" s="2158"/>
      <c r="AT151" s="2158"/>
      <c r="AU151" s="2158"/>
      <c r="AV151" s="2158"/>
      <c r="AW151" s="2158"/>
      <c r="AX151" s="2158"/>
      <c r="AY151" s="2158"/>
      <c r="AZ151" s="2158"/>
      <c r="BA151" s="2158"/>
      <c r="BB151" s="2158"/>
      <c r="BC151" s="2158"/>
      <c r="BD151" s="2159"/>
      <c r="BE151" s="134"/>
    </row>
    <row r="152" spans="1:57" ht="9.9499999999999993" customHeight="1" x14ac:dyDescent="0.15">
      <c r="A152" s="147"/>
      <c r="B152" s="134"/>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2160" t="s">
        <v>321</v>
      </c>
      <c r="AA152" s="2160"/>
      <c r="AB152" s="2160"/>
      <c r="AC152" s="2160"/>
      <c r="AD152" s="134"/>
      <c r="AE152" s="2158"/>
      <c r="AF152" s="2158"/>
      <c r="AG152" s="2158"/>
      <c r="AH152" s="2158"/>
      <c r="AI152" s="2158"/>
      <c r="AJ152" s="2158"/>
      <c r="AK152" s="2158"/>
      <c r="AL152" s="2158"/>
      <c r="AM152" s="2158"/>
      <c r="AN152" s="2158"/>
      <c r="AO152" s="2158"/>
      <c r="AP152" s="2158"/>
      <c r="AQ152" s="2158"/>
      <c r="AR152" s="2158"/>
      <c r="AS152" s="2158"/>
      <c r="AT152" s="2158"/>
      <c r="AU152" s="2158"/>
      <c r="AV152" s="2158"/>
      <c r="AW152" s="2158"/>
      <c r="AX152" s="2158"/>
      <c r="AY152" s="2158"/>
      <c r="AZ152" s="2158"/>
      <c r="BA152" s="2158"/>
      <c r="BB152" s="2158"/>
      <c r="BC152" s="2158"/>
      <c r="BD152" s="2159"/>
      <c r="BE152" s="134"/>
    </row>
    <row r="153" spans="1:57" ht="9.9499999999999993" customHeight="1" x14ac:dyDescent="0.15">
      <c r="A153" s="147"/>
      <c r="B153" s="134"/>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2160"/>
      <c r="AA153" s="2160"/>
      <c r="AB153" s="2160"/>
      <c r="AC153" s="2160"/>
      <c r="AD153" s="134"/>
      <c r="AE153" s="881">
        <f>IF(ISBLANK(AE71)," ",AE71)</f>
        <v>0</v>
      </c>
      <c r="AF153" s="881"/>
      <c r="AG153" s="881"/>
      <c r="AH153" s="881"/>
      <c r="AI153" s="881"/>
      <c r="AJ153" s="881"/>
      <c r="AK153" s="881"/>
      <c r="AL153" s="881"/>
      <c r="AM153" s="881"/>
      <c r="AN153" s="881"/>
      <c r="AO153" s="881"/>
      <c r="AP153" s="881"/>
      <c r="AQ153" s="881"/>
      <c r="AR153" s="881"/>
      <c r="AS153" s="881"/>
      <c r="AT153" s="881"/>
      <c r="AU153" s="881"/>
      <c r="AV153" s="881"/>
      <c r="AW153" s="881"/>
      <c r="AX153" s="881"/>
      <c r="AY153" s="881"/>
      <c r="AZ153" s="881"/>
      <c r="BA153" s="881"/>
      <c r="BB153" s="134"/>
      <c r="BC153" s="134"/>
      <c r="BD153" s="186"/>
      <c r="BE153" s="134"/>
    </row>
    <row r="154" spans="1:57" ht="9.9499999999999993" customHeight="1" x14ac:dyDescent="0.15">
      <c r="A154" s="147"/>
      <c r="B154" s="134"/>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881"/>
      <c r="AF154" s="881"/>
      <c r="AG154" s="881"/>
      <c r="AH154" s="881"/>
      <c r="AI154" s="881"/>
      <c r="AJ154" s="881"/>
      <c r="AK154" s="881"/>
      <c r="AL154" s="881"/>
      <c r="AM154" s="881"/>
      <c r="AN154" s="881"/>
      <c r="AO154" s="881"/>
      <c r="AP154" s="881"/>
      <c r="AQ154" s="881"/>
      <c r="AR154" s="881"/>
      <c r="AS154" s="881"/>
      <c r="AT154" s="881"/>
      <c r="AU154" s="881"/>
      <c r="AV154" s="881"/>
      <c r="AW154" s="881"/>
      <c r="AX154" s="881"/>
      <c r="AY154" s="881"/>
      <c r="AZ154" s="881"/>
      <c r="BA154" s="881"/>
      <c r="BB154" s="134"/>
      <c r="BC154" s="134"/>
      <c r="BD154" s="186"/>
      <c r="BE154" s="134"/>
    </row>
    <row r="155" spans="1:57" ht="9.9499999999999993" customHeight="1" x14ac:dyDescent="0.15">
      <c r="A155" s="147"/>
      <c r="B155" s="134"/>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881"/>
      <c r="AF155" s="881"/>
      <c r="AG155" s="881"/>
      <c r="AH155" s="881"/>
      <c r="AI155" s="881"/>
      <c r="AJ155" s="881"/>
      <c r="AK155" s="881"/>
      <c r="AL155" s="881"/>
      <c r="AM155" s="881"/>
      <c r="AN155" s="881"/>
      <c r="AO155" s="881"/>
      <c r="AP155" s="881"/>
      <c r="AQ155" s="881"/>
      <c r="AR155" s="881"/>
      <c r="AS155" s="881"/>
      <c r="AT155" s="881"/>
      <c r="AU155" s="881"/>
      <c r="AV155" s="881"/>
      <c r="AW155" s="881"/>
      <c r="AX155" s="881"/>
      <c r="AY155" s="881"/>
      <c r="AZ155" s="881"/>
      <c r="BA155" s="881"/>
      <c r="BB155" s="294"/>
      <c r="BC155" s="294"/>
      <c r="BD155" s="295"/>
      <c r="BE155" s="134"/>
    </row>
    <row r="156" spans="1:57" ht="8.1" customHeight="1" x14ac:dyDescent="0.15">
      <c r="A156" s="147"/>
      <c r="B156" s="134"/>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294"/>
      <c r="BC156" s="294"/>
      <c r="BD156" s="295"/>
      <c r="BE156" s="134"/>
    </row>
    <row r="157" spans="1:57" ht="8.1" customHeight="1" x14ac:dyDescent="0.15">
      <c r="A157" s="169"/>
      <c r="B157" s="175"/>
      <c r="C157" s="175"/>
      <c r="D157" s="175"/>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c r="AA157" s="175"/>
      <c r="AB157" s="175"/>
      <c r="AC157" s="175"/>
      <c r="AD157" s="175"/>
      <c r="AE157" s="175"/>
      <c r="AF157" s="175"/>
      <c r="AG157" s="175"/>
      <c r="AH157" s="175"/>
      <c r="AI157" s="175"/>
      <c r="AJ157" s="175"/>
      <c r="AK157" s="175"/>
      <c r="AL157" s="175"/>
      <c r="AM157" s="175"/>
      <c r="AN157" s="175"/>
      <c r="AO157" s="175"/>
      <c r="AP157" s="175"/>
      <c r="AQ157" s="175"/>
      <c r="AR157" s="175"/>
      <c r="AS157" s="175"/>
      <c r="AT157" s="175"/>
      <c r="AU157" s="175"/>
      <c r="AV157" s="175"/>
      <c r="AW157" s="175"/>
      <c r="AX157" s="175"/>
      <c r="AY157" s="175"/>
      <c r="AZ157" s="175"/>
      <c r="BA157" s="175"/>
      <c r="BB157" s="175"/>
      <c r="BC157" s="175"/>
      <c r="BD157" s="189"/>
      <c r="BE157" s="134"/>
    </row>
    <row r="158" spans="1:57" ht="8.1" customHeight="1" x14ac:dyDescent="0.15">
      <c r="A158" s="2213" t="s">
        <v>459</v>
      </c>
      <c r="B158" s="2213"/>
      <c r="C158" s="2213"/>
      <c r="D158" s="2213"/>
      <c r="E158" s="2213"/>
      <c r="F158" s="2213"/>
      <c r="G158" s="2213"/>
      <c r="H158" s="2213"/>
      <c r="I158" s="2213"/>
      <c r="J158" s="2213"/>
      <c r="K158" s="2213"/>
      <c r="L158" s="2213"/>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row>
    <row r="159" spans="1:57" ht="9.9499999999999993" customHeight="1" x14ac:dyDescent="0.15">
      <c r="A159" s="2214"/>
      <c r="B159" s="2214"/>
      <c r="C159" s="2214"/>
      <c r="D159" s="2214"/>
      <c r="E159" s="2214"/>
      <c r="F159" s="2214"/>
      <c r="G159" s="2214"/>
      <c r="H159" s="2214"/>
      <c r="I159" s="2214"/>
      <c r="J159" s="2214"/>
      <c r="K159" s="2214"/>
      <c r="L159" s="221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row>
    <row r="160" spans="1:57" ht="9.9499999999999993" customHeight="1" x14ac:dyDescent="0.15">
      <c r="A160" s="2215" t="s">
        <v>582</v>
      </c>
      <c r="B160" s="381"/>
      <c r="C160" s="381"/>
      <c r="D160" s="381"/>
      <c r="E160" s="381"/>
      <c r="F160" s="381"/>
      <c r="G160" s="381"/>
      <c r="H160" s="381" t="s">
        <v>65</v>
      </c>
      <c r="I160" s="381"/>
      <c r="J160" s="381"/>
      <c r="K160" s="381"/>
      <c r="L160" s="381"/>
      <c r="M160" s="381"/>
      <c r="N160" s="381"/>
      <c r="O160" s="381" t="s">
        <v>474</v>
      </c>
      <c r="P160" s="381"/>
      <c r="Q160" s="381"/>
      <c r="R160" s="381"/>
      <c r="S160" s="381"/>
      <c r="T160" s="381"/>
      <c r="U160" s="381"/>
      <c r="V160" s="381" t="s">
        <v>199</v>
      </c>
      <c r="W160" s="381"/>
      <c r="X160" s="381"/>
      <c r="Y160" s="381"/>
      <c r="Z160" s="381"/>
      <c r="AA160" s="381"/>
      <c r="AB160" s="381"/>
      <c r="AC160" s="381" t="s">
        <v>220</v>
      </c>
      <c r="AD160" s="381"/>
      <c r="AE160" s="381"/>
      <c r="AF160" s="381"/>
      <c r="AG160" s="381"/>
      <c r="AH160" s="381"/>
      <c r="AI160" s="2216"/>
      <c r="AJ160" s="2217"/>
      <c r="AK160" s="2217"/>
      <c r="AL160" s="2217"/>
      <c r="AM160" s="2217"/>
      <c r="AN160" s="2217"/>
      <c r="AO160" s="2217"/>
      <c r="AP160" s="2217"/>
      <c r="AQ160" s="2217"/>
      <c r="AR160" s="2217"/>
      <c r="AS160" s="2217"/>
      <c r="AT160" s="2217"/>
      <c r="AU160" s="2217"/>
      <c r="AV160" s="2217"/>
      <c r="AW160" s="2217"/>
      <c r="AX160" s="2217"/>
      <c r="AY160" s="2217"/>
      <c r="AZ160" s="2217"/>
      <c r="BA160" s="2217"/>
      <c r="BB160" s="2217"/>
      <c r="BC160" s="2217"/>
      <c r="BD160" s="2218"/>
      <c r="BE160" s="134"/>
    </row>
    <row r="161" spans="1:57" ht="9.9499999999999993" customHeight="1" x14ac:dyDescent="0.15">
      <c r="A161" s="1776"/>
      <c r="B161" s="382"/>
      <c r="C161" s="382"/>
      <c r="D161" s="382"/>
      <c r="E161" s="382"/>
      <c r="F161" s="382"/>
      <c r="G161" s="382"/>
      <c r="H161" s="382"/>
      <c r="I161" s="382"/>
      <c r="J161" s="382"/>
      <c r="K161" s="382"/>
      <c r="L161" s="382"/>
      <c r="M161" s="382"/>
      <c r="N161" s="382"/>
      <c r="O161" s="382"/>
      <c r="P161" s="382"/>
      <c r="Q161" s="382"/>
      <c r="R161" s="382"/>
      <c r="S161" s="382"/>
      <c r="T161" s="382"/>
      <c r="U161" s="382"/>
      <c r="V161" s="382"/>
      <c r="W161" s="382"/>
      <c r="X161" s="382"/>
      <c r="Y161" s="382"/>
      <c r="Z161" s="382"/>
      <c r="AA161" s="382"/>
      <c r="AB161" s="382"/>
      <c r="AC161" s="382"/>
      <c r="AD161" s="382"/>
      <c r="AE161" s="382"/>
      <c r="AF161" s="382"/>
      <c r="AG161" s="382"/>
      <c r="AH161" s="382"/>
      <c r="AI161" s="2219"/>
      <c r="AJ161" s="2220"/>
      <c r="AK161" s="2220"/>
      <c r="AL161" s="2220"/>
      <c r="AM161" s="2220"/>
      <c r="AN161" s="2220"/>
      <c r="AO161" s="2220"/>
      <c r="AP161" s="2220"/>
      <c r="AQ161" s="2220"/>
      <c r="AR161" s="2220"/>
      <c r="AS161" s="2220"/>
      <c r="AT161" s="2220"/>
      <c r="AU161" s="2220"/>
      <c r="AV161" s="2220"/>
      <c r="AW161" s="2220"/>
      <c r="AX161" s="2220"/>
      <c r="AY161" s="2220"/>
      <c r="AZ161" s="2220"/>
      <c r="BA161" s="2220"/>
      <c r="BB161" s="2220"/>
      <c r="BC161" s="2220"/>
      <c r="BD161" s="2221"/>
      <c r="BE161" s="134"/>
    </row>
    <row r="162" spans="1:57" ht="9.9499999999999993" customHeight="1" x14ac:dyDescent="0.15">
      <c r="A162" s="148"/>
      <c r="B162" s="153"/>
      <c r="C162" s="153"/>
      <c r="D162" s="153"/>
      <c r="E162" s="153"/>
      <c r="F162" s="153"/>
      <c r="G162" s="157"/>
      <c r="H162" s="160"/>
      <c r="I162" s="153"/>
      <c r="J162" s="153"/>
      <c r="K162" s="153"/>
      <c r="L162" s="153"/>
      <c r="M162" s="153"/>
      <c r="N162" s="157"/>
      <c r="O162" s="160"/>
      <c r="P162" s="153"/>
      <c r="Q162" s="153"/>
      <c r="R162" s="153"/>
      <c r="S162" s="153"/>
      <c r="T162" s="153"/>
      <c r="U162" s="157"/>
      <c r="V162" s="160"/>
      <c r="W162" s="153"/>
      <c r="X162" s="153"/>
      <c r="Y162" s="153"/>
      <c r="Z162" s="153"/>
      <c r="AA162" s="153"/>
      <c r="AB162" s="157"/>
      <c r="AC162" s="1141" t="s">
        <v>583</v>
      </c>
      <c r="AD162" s="1141"/>
      <c r="AE162" s="1141"/>
      <c r="AF162" s="1141"/>
      <c r="AG162" s="1141"/>
      <c r="AH162" s="1141"/>
      <c r="AI162" s="2191"/>
      <c r="AJ162" s="2191"/>
      <c r="AK162" s="2191"/>
      <c r="AL162" s="2191"/>
      <c r="AM162" s="2191"/>
      <c r="AN162" s="2191"/>
      <c r="AO162" s="2191"/>
      <c r="AP162" s="2191"/>
      <c r="AQ162" s="2191"/>
      <c r="AR162" s="2191"/>
      <c r="AS162" s="2191"/>
      <c r="AT162" s="2191"/>
      <c r="AU162" s="2191"/>
      <c r="AV162" s="2191"/>
      <c r="AW162" s="2191"/>
      <c r="AX162" s="2191"/>
      <c r="AY162" s="2191"/>
      <c r="AZ162" s="2191"/>
      <c r="BA162" s="2191"/>
      <c r="BB162" s="2191"/>
      <c r="BC162" s="2191"/>
      <c r="BD162" s="2192"/>
      <c r="BE162" s="134"/>
    </row>
    <row r="163" spans="1:57" ht="9.9499999999999993" customHeight="1" x14ac:dyDescent="0.15">
      <c r="A163" s="147"/>
      <c r="B163" s="134"/>
      <c r="C163" s="134"/>
      <c r="D163" s="134"/>
      <c r="E163" s="134"/>
      <c r="F163" s="134"/>
      <c r="G163" s="158"/>
      <c r="H163" s="161"/>
      <c r="I163" s="134"/>
      <c r="J163" s="134"/>
      <c r="K163" s="134"/>
      <c r="L163" s="134"/>
      <c r="M163" s="134"/>
      <c r="N163" s="158"/>
      <c r="O163" s="161"/>
      <c r="P163" s="134"/>
      <c r="Q163" s="134"/>
      <c r="R163" s="134"/>
      <c r="S163" s="134"/>
      <c r="T163" s="134"/>
      <c r="U163" s="158"/>
      <c r="V163" s="161"/>
      <c r="W163" s="134"/>
      <c r="X163" s="134"/>
      <c r="Y163" s="134"/>
      <c r="Z163" s="134"/>
      <c r="AA163" s="134"/>
      <c r="AB163" s="158"/>
      <c r="AC163" s="1141"/>
      <c r="AD163" s="1141"/>
      <c r="AE163" s="1141"/>
      <c r="AF163" s="1141"/>
      <c r="AG163" s="1141"/>
      <c r="AH163" s="1141"/>
      <c r="AI163" s="2191"/>
      <c r="AJ163" s="2191"/>
      <c r="AK163" s="2191"/>
      <c r="AL163" s="2191"/>
      <c r="AM163" s="2191"/>
      <c r="AN163" s="2191"/>
      <c r="AO163" s="2191"/>
      <c r="AP163" s="2191"/>
      <c r="AQ163" s="2191"/>
      <c r="AR163" s="2191"/>
      <c r="AS163" s="2191"/>
      <c r="AT163" s="2191"/>
      <c r="AU163" s="2191"/>
      <c r="AV163" s="2191"/>
      <c r="AW163" s="2191"/>
      <c r="AX163" s="2191"/>
      <c r="AY163" s="2191"/>
      <c r="AZ163" s="2191"/>
      <c r="BA163" s="2191"/>
      <c r="BB163" s="2191"/>
      <c r="BC163" s="2191"/>
      <c r="BD163" s="2192"/>
      <c r="BE163" s="134"/>
    </row>
    <row r="164" spans="1:57" ht="9.9499999999999993" customHeight="1" x14ac:dyDescent="0.15">
      <c r="A164" s="147"/>
      <c r="B164" s="134"/>
      <c r="C164" s="134"/>
      <c r="D164" s="134"/>
      <c r="E164" s="134"/>
      <c r="F164" s="134"/>
      <c r="G164" s="158"/>
      <c r="H164" s="161"/>
      <c r="I164" s="134"/>
      <c r="J164" s="134"/>
      <c r="K164" s="134"/>
      <c r="L164" s="134"/>
      <c r="M164" s="134"/>
      <c r="N164" s="158"/>
      <c r="O164" s="161"/>
      <c r="P164" s="134"/>
      <c r="Q164" s="134"/>
      <c r="R164" s="134"/>
      <c r="S164" s="134"/>
      <c r="T164" s="134"/>
      <c r="U164" s="158"/>
      <c r="V164" s="161"/>
      <c r="W164" s="134"/>
      <c r="X164" s="134"/>
      <c r="Y164" s="134"/>
      <c r="Z164" s="134"/>
      <c r="AA164" s="134"/>
      <c r="AB164" s="158"/>
      <c r="AC164" s="1141"/>
      <c r="AD164" s="1141"/>
      <c r="AE164" s="1141"/>
      <c r="AF164" s="1141"/>
      <c r="AG164" s="1141"/>
      <c r="AH164" s="1141"/>
      <c r="AI164" s="2191"/>
      <c r="AJ164" s="2191"/>
      <c r="AK164" s="2191"/>
      <c r="AL164" s="2191"/>
      <c r="AM164" s="2191"/>
      <c r="AN164" s="2191"/>
      <c r="AO164" s="2191"/>
      <c r="AP164" s="2191"/>
      <c r="AQ164" s="2191"/>
      <c r="AR164" s="2191"/>
      <c r="AS164" s="2191"/>
      <c r="AT164" s="2191"/>
      <c r="AU164" s="2191"/>
      <c r="AV164" s="2191"/>
      <c r="AW164" s="2191"/>
      <c r="AX164" s="2191"/>
      <c r="AY164" s="2191"/>
      <c r="AZ164" s="2191"/>
      <c r="BA164" s="2191"/>
      <c r="BB164" s="2191"/>
      <c r="BC164" s="2191"/>
      <c r="BD164" s="2192"/>
      <c r="BE164" s="134"/>
    </row>
    <row r="165" spans="1:57" ht="9.9499999999999993" customHeight="1" x14ac:dyDescent="0.15">
      <c r="A165" s="147"/>
      <c r="B165" s="134"/>
      <c r="C165" s="134"/>
      <c r="D165" s="134"/>
      <c r="E165" s="134"/>
      <c r="F165" s="134"/>
      <c r="G165" s="158"/>
      <c r="H165" s="161"/>
      <c r="I165" s="134"/>
      <c r="J165" s="134"/>
      <c r="K165" s="134"/>
      <c r="L165" s="134"/>
      <c r="M165" s="134"/>
      <c r="N165" s="158"/>
      <c r="O165" s="161"/>
      <c r="P165" s="134"/>
      <c r="Q165" s="134"/>
      <c r="R165" s="134"/>
      <c r="S165" s="134"/>
      <c r="T165" s="134"/>
      <c r="U165" s="158"/>
      <c r="V165" s="161"/>
      <c r="W165" s="134"/>
      <c r="X165" s="134"/>
      <c r="Y165" s="134"/>
      <c r="Z165" s="134"/>
      <c r="AA165" s="134"/>
      <c r="AB165" s="158"/>
      <c r="AC165" s="1141" t="s">
        <v>584</v>
      </c>
      <c r="AD165" s="1141"/>
      <c r="AE165" s="1141"/>
      <c r="AF165" s="1141"/>
      <c r="AG165" s="1141"/>
      <c r="AH165" s="1141"/>
      <c r="AI165" s="2191"/>
      <c r="AJ165" s="2191"/>
      <c r="AK165" s="2191"/>
      <c r="AL165" s="2191"/>
      <c r="AM165" s="2191"/>
      <c r="AN165" s="2191"/>
      <c r="AO165" s="2191"/>
      <c r="AP165" s="2191"/>
      <c r="AQ165" s="2191"/>
      <c r="AR165" s="2191"/>
      <c r="AS165" s="2191"/>
      <c r="AT165" s="2191"/>
      <c r="AU165" s="2191"/>
      <c r="AV165" s="2191"/>
      <c r="AW165" s="2191"/>
      <c r="AX165" s="2191"/>
      <c r="AY165" s="2191"/>
      <c r="AZ165" s="2191"/>
      <c r="BA165" s="2191"/>
      <c r="BB165" s="2191"/>
      <c r="BC165" s="2191"/>
      <c r="BD165" s="2192"/>
      <c r="BE165" s="134"/>
    </row>
    <row r="166" spans="1:57" ht="9.9499999999999993" customHeight="1" x14ac:dyDescent="0.15">
      <c r="A166" s="147"/>
      <c r="B166" s="134"/>
      <c r="C166" s="134"/>
      <c r="D166" s="134"/>
      <c r="E166" s="134"/>
      <c r="F166" s="134"/>
      <c r="G166" s="158"/>
      <c r="H166" s="161"/>
      <c r="I166" s="134"/>
      <c r="J166" s="134"/>
      <c r="K166" s="134"/>
      <c r="L166" s="134"/>
      <c r="M166" s="134"/>
      <c r="N166" s="158"/>
      <c r="O166" s="161"/>
      <c r="P166" s="134"/>
      <c r="Q166" s="134"/>
      <c r="R166" s="134"/>
      <c r="S166" s="134"/>
      <c r="T166" s="134"/>
      <c r="U166" s="158"/>
      <c r="V166" s="161"/>
      <c r="W166" s="134"/>
      <c r="X166" s="134"/>
      <c r="Y166" s="134"/>
      <c r="Z166" s="134"/>
      <c r="AA166" s="134"/>
      <c r="AB166" s="158"/>
      <c r="AC166" s="1141"/>
      <c r="AD166" s="1141"/>
      <c r="AE166" s="1141"/>
      <c r="AF166" s="1141"/>
      <c r="AG166" s="1141"/>
      <c r="AH166" s="1141"/>
      <c r="AI166" s="2191"/>
      <c r="AJ166" s="2191"/>
      <c r="AK166" s="2191"/>
      <c r="AL166" s="2191"/>
      <c r="AM166" s="2191"/>
      <c r="AN166" s="2191"/>
      <c r="AO166" s="2191"/>
      <c r="AP166" s="2191"/>
      <c r="AQ166" s="2191"/>
      <c r="AR166" s="2191"/>
      <c r="AS166" s="2191"/>
      <c r="AT166" s="2191"/>
      <c r="AU166" s="2191"/>
      <c r="AV166" s="2191"/>
      <c r="AW166" s="2191"/>
      <c r="AX166" s="2191"/>
      <c r="AY166" s="2191"/>
      <c r="AZ166" s="2191"/>
      <c r="BA166" s="2191"/>
      <c r="BB166" s="2191"/>
      <c r="BC166" s="2191"/>
      <c r="BD166" s="2192"/>
      <c r="BE166" s="134"/>
    </row>
    <row r="167" spans="1:57" ht="9.9499999999999993" customHeight="1" x14ac:dyDescent="0.15">
      <c r="A167" s="169"/>
      <c r="B167" s="175"/>
      <c r="C167" s="175"/>
      <c r="D167" s="175"/>
      <c r="E167" s="175"/>
      <c r="F167" s="175"/>
      <c r="G167" s="177"/>
      <c r="H167" s="180"/>
      <c r="I167" s="175"/>
      <c r="J167" s="175"/>
      <c r="K167" s="175"/>
      <c r="L167" s="175"/>
      <c r="M167" s="175"/>
      <c r="N167" s="177"/>
      <c r="O167" s="180"/>
      <c r="P167" s="175"/>
      <c r="Q167" s="175"/>
      <c r="R167" s="175"/>
      <c r="S167" s="175"/>
      <c r="T167" s="175"/>
      <c r="U167" s="177"/>
      <c r="V167" s="180"/>
      <c r="W167" s="175"/>
      <c r="X167" s="175"/>
      <c r="Y167" s="175"/>
      <c r="Z167" s="175"/>
      <c r="AA167" s="175"/>
      <c r="AB167" s="177"/>
      <c r="AC167" s="2193"/>
      <c r="AD167" s="2193"/>
      <c r="AE167" s="2193"/>
      <c r="AF167" s="2193"/>
      <c r="AG167" s="2193"/>
      <c r="AH167" s="2193"/>
      <c r="AI167" s="2194"/>
      <c r="AJ167" s="2194"/>
      <c r="AK167" s="2194"/>
      <c r="AL167" s="2194"/>
      <c r="AM167" s="2194"/>
      <c r="AN167" s="2194"/>
      <c r="AO167" s="2194"/>
      <c r="AP167" s="2194"/>
      <c r="AQ167" s="2194"/>
      <c r="AR167" s="2194"/>
      <c r="AS167" s="2194"/>
      <c r="AT167" s="2194"/>
      <c r="AU167" s="2194"/>
      <c r="AV167" s="2194"/>
      <c r="AW167" s="2194"/>
      <c r="AX167" s="2194"/>
      <c r="AY167" s="2194"/>
      <c r="AZ167" s="2194"/>
      <c r="BA167" s="2194"/>
      <c r="BB167" s="2194"/>
      <c r="BC167" s="2194"/>
      <c r="BD167" s="2195"/>
      <c r="BE167" s="134"/>
    </row>
    <row r="168" spans="1:57" ht="5.0999999999999996" customHeight="1" x14ac:dyDescent="0.15">
      <c r="A168" s="134"/>
      <c r="B168" s="134"/>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row>
  </sheetData>
  <mergeCells count="278">
    <mergeCell ref="AC162:AH164"/>
    <mergeCell ref="AI162:BD164"/>
    <mergeCell ref="AC165:AH167"/>
    <mergeCell ref="AI165:BD167"/>
    <mergeCell ref="AL32:BD59"/>
    <mergeCell ref="AL114:BD141"/>
    <mergeCell ref="C148:G149"/>
    <mergeCell ref="H148:U149"/>
    <mergeCell ref="V148:X149"/>
    <mergeCell ref="AE150:BD152"/>
    <mergeCell ref="Z152:AC153"/>
    <mergeCell ref="AE153:BA155"/>
    <mergeCell ref="A158:L159"/>
    <mergeCell ref="A160:G161"/>
    <mergeCell ref="H160:N161"/>
    <mergeCell ref="O160:U161"/>
    <mergeCell ref="V160:AB161"/>
    <mergeCell ref="AC160:AH161"/>
    <mergeCell ref="AI160:BD161"/>
    <mergeCell ref="A140:G141"/>
    <mergeCell ref="H140:X141"/>
    <mergeCell ref="Y140:AC141"/>
    <mergeCell ref="AD140:AK141"/>
    <mergeCell ref="B142:T143"/>
    <mergeCell ref="C145:E146"/>
    <mergeCell ref="F145:G146"/>
    <mergeCell ref="H145:I146"/>
    <mergeCell ref="J145:K146"/>
    <mergeCell ref="L145:M146"/>
    <mergeCell ref="N145:O146"/>
    <mergeCell ref="P145:Q146"/>
    <mergeCell ref="A136:G137"/>
    <mergeCell ref="H136:O137"/>
    <mergeCell ref="P136:P137"/>
    <mergeCell ref="Q136:X137"/>
    <mergeCell ref="Y136:AC137"/>
    <mergeCell ref="AD136:AK137"/>
    <mergeCell ref="A138:G139"/>
    <mergeCell ref="H138:O139"/>
    <mergeCell ref="P138:P139"/>
    <mergeCell ref="Q138:X139"/>
    <mergeCell ref="Y138:AC139"/>
    <mergeCell ref="AD138:AK139"/>
    <mergeCell ref="A132:G133"/>
    <mergeCell ref="H132:O133"/>
    <mergeCell ref="P132:P133"/>
    <mergeCell ref="Q132:X133"/>
    <mergeCell ref="Y132:AC133"/>
    <mergeCell ref="AD132:AK133"/>
    <mergeCell ref="A134:G135"/>
    <mergeCell ref="H134:O135"/>
    <mergeCell ref="P134:P135"/>
    <mergeCell ref="Q134:X135"/>
    <mergeCell ref="Y134:AC135"/>
    <mergeCell ref="AD134:AK135"/>
    <mergeCell ref="A128:G129"/>
    <mergeCell ref="H128:O129"/>
    <mergeCell ref="P128:P129"/>
    <mergeCell ref="Q128:X129"/>
    <mergeCell ref="Y128:AC129"/>
    <mergeCell ref="AD128:AK129"/>
    <mergeCell ref="A130:G131"/>
    <mergeCell ref="H130:O131"/>
    <mergeCell ref="P130:P131"/>
    <mergeCell ref="Q130:X131"/>
    <mergeCell ref="Y130:AC131"/>
    <mergeCell ref="AD130:AK131"/>
    <mergeCell ref="A124:G125"/>
    <mergeCell ref="H124:O125"/>
    <mergeCell ref="P124:P125"/>
    <mergeCell ref="Q124:X125"/>
    <mergeCell ref="Y124:AC125"/>
    <mergeCell ref="AD124:AK125"/>
    <mergeCell ref="A126:G127"/>
    <mergeCell ref="H126:O127"/>
    <mergeCell ref="P126:P127"/>
    <mergeCell ref="Q126:X127"/>
    <mergeCell ref="Y126:AC127"/>
    <mergeCell ref="AD126:AK127"/>
    <mergeCell ref="A120:G121"/>
    <mergeCell ref="H120:O121"/>
    <mergeCell ref="P120:P121"/>
    <mergeCell ref="Q120:X121"/>
    <mergeCell ref="Y120:AC121"/>
    <mergeCell ref="AD120:AK121"/>
    <mergeCell ref="A122:G123"/>
    <mergeCell ref="H122:O123"/>
    <mergeCell ref="P122:P123"/>
    <mergeCell ref="Q122:X123"/>
    <mergeCell ref="Y122:AC123"/>
    <mergeCell ref="AD122:AK123"/>
    <mergeCell ref="A116:G117"/>
    <mergeCell ref="H116:O117"/>
    <mergeCell ref="P116:P117"/>
    <mergeCell ref="Q116:X117"/>
    <mergeCell ref="Y116:AC117"/>
    <mergeCell ref="AD116:AK117"/>
    <mergeCell ref="A118:G119"/>
    <mergeCell ref="H118:O119"/>
    <mergeCell ref="P118:P119"/>
    <mergeCell ref="Q118:X119"/>
    <mergeCell ref="Y118:AC119"/>
    <mergeCell ref="AD118:AK119"/>
    <mergeCell ref="A110:AK111"/>
    <mergeCell ref="AL110:BD113"/>
    <mergeCell ref="A112:G113"/>
    <mergeCell ref="H112:X113"/>
    <mergeCell ref="Y112:AC113"/>
    <mergeCell ref="AD112:AK113"/>
    <mergeCell ref="H114:O115"/>
    <mergeCell ref="P114:P115"/>
    <mergeCell ref="Q114:X115"/>
    <mergeCell ref="Y114:AC115"/>
    <mergeCell ref="AD114:AK115"/>
    <mergeCell ref="A114:G114"/>
    <mergeCell ref="A115:G115"/>
    <mergeCell ref="A104:J109"/>
    <mergeCell ref="V104:Z106"/>
    <mergeCell ref="AA104:AJ106"/>
    <mergeCell ref="AK104:AT106"/>
    <mergeCell ref="AU104:BD106"/>
    <mergeCell ref="K106:M107"/>
    <mergeCell ref="N106:N107"/>
    <mergeCell ref="O106:Q107"/>
    <mergeCell ref="R106:R107"/>
    <mergeCell ref="S106:U107"/>
    <mergeCell ref="V107:Z109"/>
    <mergeCell ref="AA107:AJ109"/>
    <mergeCell ref="AK107:AT109"/>
    <mergeCell ref="AU107:BD109"/>
    <mergeCell ref="A84:N85"/>
    <mergeCell ref="L92:AP95"/>
    <mergeCell ref="K98:AH100"/>
    <mergeCell ref="AI98:BD100"/>
    <mergeCell ref="A101:J103"/>
    <mergeCell ref="L101:T103"/>
    <mergeCell ref="V101:Z103"/>
    <mergeCell ref="AA101:AJ103"/>
    <mergeCell ref="AK101:AT103"/>
    <mergeCell ref="AU101:BD103"/>
    <mergeCell ref="B99:E99"/>
    <mergeCell ref="F99:J99"/>
    <mergeCell ref="B100:C100"/>
    <mergeCell ref="D100:H100"/>
    <mergeCell ref="I100:J100"/>
    <mergeCell ref="A98:J98"/>
    <mergeCell ref="H63:I64"/>
    <mergeCell ref="J63:K64"/>
    <mergeCell ref="L63:M64"/>
    <mergeCell ref="N63:O64"/>
    <mergeCell ref="P63:Q64"/>
    <mergeCell ref="C66:G67"/>
    <mergeCell ref="H66:U67"/>
    <mergeCell ref="V66:X67"/>
    <mergeCell ref="AE68:BD70"/>
    <mergeCell ref="Z70:AC71"/>
    <mergeCell ref="AE71:BA73"/>
    <mergeCell ref="C63:E64"/>
    <mergeCell ref="F63:G64"/>
    <mergeCell ref="P56:P57"/>
    <mergeCell ref="Q56:X57"/>
    <mergeCell ref="Y56:AC57"/>
    <mergeCell ref="AD56:AK57"/>
    <mergeCell ref="A58:G59"/>
    <mergeCell ref="H58:X59"/>
    <mergeCell ref="Y58:AC59"/>
    <mergeCell ref="AD58:AK59"/>
    <mergeCell ref="B60:T61"/>
    <mergeCell ref="A56:G57"/>
    <mergeCell ref="H56:O57"/>
    <mergeCell ref="P52:P53"/>
    <mergeCell ref="Q52:X53"/>
    <mergeCell ref="Y52:AC53"/>
    <mergeCell ref="AD52:AK53"/>
    <mergeCell ref="A54:G55"/>
    <mergeCell ref="H54:O55"/>
    <mergeCell ref="P54:P55"/>
    <mergeCell ref="Q54:X55"/>
    <mergeCell ref="Y54:AC55"/>
    <mergeCell ref="AD54:AK55"/>
    <mergeCell ref="A52:G53"/>
    <mergeCell ref="H52:O53"/>
    <mergeCell ref="P48:P49"/>
    <mergeCell ref="Q48:X49"/>
    <mergeCell ref="Y48:AC49"/>
    <mergeCell ref="AD48:AK49"/>
    <mergeCell ref="A50:G51"/>
    <mergeCell ref="H50:O51"/>
    <mergeCell ref="P50:P51"/>
    <mergeCell ref="Q50:X51"/>
    <mergeCell ref="Y50:AC51"/>
    <mergeCell ref="AD50:AK51"/>
    <mergeCell ref="A48:G49"/>
    <mergeCell ref="H48:O49"/>
    <mergeCell ref="P44:P45"/>
    <mergeCell ref="Q44:X45"/>
    <mergeCell ref="Y44:AC45"/>
    <mergeCell ref="AD44:AK45"/>
    <mergeCell ref="A46:G47"/>
    <mergeCell ref="H46:O47"/>
    <mergeCell ref="P46:P47"/>
    <mergeCell ref="Q46:X47"/>
    <mergeCell ref="Y46:AC47"/>
    <mergeCell ref="AD46:AK47"/>
    <mergeCell ref="A44:G45"/>
    <mergeCell ref="H44:O45"/>
    <mergeCell ref="P40:P41"/>
    <mergeCell ref="Q40:X41"/>
    <mergeCell ref="Y40:AC41"/>
    <mergeCell ref="AD40:AK41"/>
    <mergeCell ref="A42:G43"/>
    <mergeCell ref="H42:O43"/>
    <mergeCell ref="P42:P43"/>
    <mergeCell ref="Q42:X43"/>
    <mergeCell ref="Y42:AC43"/>
    <mergeCell ref="AD42:AK43"/>
    <mergeCell ref="A40:G41"/>
    <mergeCell ref="H40:O41"/>
    <mergeCell ref="P36:P37"/>
    <mergeCell ref="Q36:X37"/>
    <mergeCell ref="Y36:AC37"/>
    <mergeCell ref="AD36:AK37"/>
    <mergeCell ref="A38:G39"/>
    <mergeCell ref="H38:O39"/>
    <mergeCell ref="P38:P39"/>
    <mergeCell ref="Q38:X39"/>
    <mergeCell ref="Y38:AC39"/>
    <mergeCell ref="AD38:AK39"/>
    <mergeCell ref="A36:G37"/>
    <mergeCell ref="H36:O37"/>
    <mergeCell ref="P32:P33"/>
    <mergeCell ref="Q32:X33"/>
    <mergeCell ref="Y32:AC33"/>
    <mergeCell ref="AD32:AK33"/>
    <mergeCell ref="A34:G35"/>
    <mergeCell ref="H34:O35"/>
    <mergeCell ref="P34:P35"/>
    <mergeCell ref="Q34:X35"/>
    <mergeCell ref="Y34:AC35"/>
    <mergeCell ref="AD34:AK35"/>
    <mergeCell ref="A32:G32"/>
    <mergeCell ref="A33:G33"/>
    <mergeCell ref="H32:O33"/>
    <mergeCell ref="R24:R25"/>
    <mergeCell ref="S24:U25"/>
    <mergeCell ref="V25:Z27"/>
    <mergeCell ref="AA25:AJ27"/>
    <mergeCell ref="AK25:AT27"/>
    <mergeCell ref="AU25:BD27"/>
    <mergeCell ref="A28:AK29"/>
    <mergeCell ref="AL28:BD31"/>
    <mergeCell ref="A30:G31"/>
    <mergeCell ref="H30:X31"/>
    <mergeCell ref="Y30:AC31"/>
    <mergeCell ref="AD30:AK31"/>
    <mergeCell ref="A22:J27"/>
    <mergeCell ref="V22:Z24"/>
    <mergeCell ref="AA22:AJ24"/>
    <mergeCell ref="AK22:AT24"/>
    <mergeCell ref="AU22:BD24"/>
    <mergeCell ref="K24:M25"/>
    <mergeCell ref="N24:N25"/>
    <mergeCell ref="O24:Q25"/>
    <mergeCell ref="L10:AP13"/>
    <mergeCell ref="K16:AH18"/>
    <mergeCell ref="AI16:BD18"/>
    <mergeCell ref="A19:J21"/>
    <mergeCell ref="L19:T21"/>
    <mergeCell ref="V19:Z21"/>
    <mergeCell ref="AA19:AJ21"/>
    <mergeCell ref="AK19:AT21"/>
    <mergeCell ref="AU19:BD21"/>
    <mergeCell ref="A16:J16"/>
    <mergeCell ref="B17:E17"/>
    <mergeCell ref="F17:J17"/>
    <mergeCell ref="B18:C18"/>
    <mergeCell ref="D18:H18"/>
    <mergeCell ref="I18:J18"/>
  </mergeCells>
  <phoneticPr fontId="3"/>
  <pageMargins left="0.70866141732283472" right="0" top="0.39370078740157483" bottom="0.19685039370078741" header="0.51181102362204722" footer="0.51181102362204722"/>
  <pageSetup paperSize="9" orientation="portrait" blackAndWhite="1" r:id="rId1"/>
  <headerFooter alignWithMargins="0"/>
  <rowBreaks count="1" manualBreakCount="1">
    <brk id="82" max="56" man="1"/>
  </rowBreak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76"/>
  <sheetViews>
    <sheetView view="pageBreakPreview" zoomScale="85" zoomScaleSheetLayoutView="85" workbookViewId="0">
      <selection activeCell="AI9" sqref="AI9"/>
    </sheetView>
  </sheetViews>
  <sheetFormatPr defaultColWidth="1.625" defaultRowHeight="20.100000000000001" customHeight="1" x14ac:dyDescent="0.15"/>
  <cols>
    <col min="1" max="86" width="1.625" style="2"/>
    <col min="87" max="88" width="1" style="2" customWidth="1"/>
    <col min="89" max="16384" width="1.625" style="2"/>
  </cols>
  <sheetData>
    <row r="1" spans="1:88" ht="6" customHeight="1" x14ac:dyDescent="0.15">
      <c r="A1" s="297"/>
      <c r="B1" s="297"/>
      <c r="C1" s="297"/>
      <c r="D1" s="297"/>
      <c r="E1" s="297"/>
      <c r="F1" s="297"/>
      <c r="G1" s="297"/>
      <c r="H1" s="297"/>
      <c r="I1" s="297"/>
      <c r="J1" s="297"/>
      <c r="K1" s="2420" t="s">
        <v>292</v>
      </c>
      <c r="L1" s="2420"/>
      <c r="M1" s="2420"/>
      <c r="N1" s="2420"/>
      <c r="O1" s="2420"/>
      <c r="P1" s="2420"/>
      <c r="Q1" s="2420"/>
      <c r="R1" s="2420"/>
      <c r="S1" s="2420"/>
      <c r="T1" s="2420"/>
      <c r="U1" s="2420"/>
      <c r="V1" s="2420"/>
      <c r="W1" s="2420"/>
      <c r="X1" s="2420"/>
      <c r="Y1" s="2420"/>
      <c r="Z1" s="2420"/>
      <c r="AA1" s="2420"/>
      <c r="AB1" s="2420"/>
      <c r="AC1" s="2420"/>
      <c r="AD1" s="2420"/>
      <c r="AE1" s="297"/>
      <c r="AF1" s="297"/>
      <c r="AG1" s="297"/>
      <c r="AH1" s="297"/>
      <c r="AI1" s="297"/>
      <c r="AJ1" s="297"/>
      <c r="AK1" s="297"/>
      <c r="AL1" s="297"/>
      <c r="AM1" s="297"/>
      <c r="AN1" s="297"/>
      <c r="AO1" s="297"/>
      <c r="AP1" s="297"/>
      <c r="AQ1" s="297"/>
      <c r="AR1" s="297"/>
      <c r="AS1" s="297"/>
      <c r="AT1" s="297"/>
      <c r="AU1" s="297"/>
      <c r="AV1" s="297"/>
      <c r="AW1" s="297"/>
      <c r="AX1" s="297"/>
      <c r="AY1" s="297"/>
      <c r="AZ1" s="297"/>
      <c r="BA1" s="297"/>
      <c r="BB1" s="297"/>
      <c r="BC1" s="297"/>
      <c r="BD1" s="297"/>
      <c r="BE1" s="297"/>
      <c r="BF1" s="297"/>
      <c r="BG1" s="297"/>
      <c r="BH1" s="297"/>
      <c r="BI1" s="297"/>
      <c r="BJ1" s="297"/>
      <c r="BK1" s="297"/>
      <c r="BL1" s="297"/>
      <c r="BM1" s="297"/>
      <c r="BN1" s="297"/>
      <c r="BO1" s="297"/>
      <c r="BP1" s="297"/>
      <c r="BQ1" s="297"/>
      <c r="BR1" s="297"/>
      <c r="BS1" s="297"/>
      <c r="BT1" s="297"/>
      <c r="BU1" s="297"/>
      <c r="BV1" s="297"/>
      <c r="BW1" s="297"/>
      <c r="BX1" s="297"/>
      <c r="BY1" s="297"/>
      <c r="BZ1" s="297"/>
      <c r="CA1" s="297"/>
      <c r="CB1" s="297"/>
      <c r="CC1" s="297"/>
      <c r="CD1" s="297"/>
      <c r="CE1" s="297"/>
      <c r="CF1" s="297"/>
      <c r="CG1" s="297"/>
      <c r="CH1" s="297"/>
      <c r="CI1" s="297"/>
      <c r="CJ1" s="297"/>
    </row>
    <row r="2" spans="1:88" ht="12" customHeight="1" x14ac:dyDescent="0.15">
      <c r="A2" s="297"/>
      <c r="B2" s="297"/>
      <c r="C2" s="297"/>
      <c r="D2" s="297"/>
      <c r="E2" s="297"/>
      <c r="F2" s="297"/>
      <c r="G2" s="297"/>
      <c r="H2" s="297"/>
      <c r="I2" s="297"/>
      <c r="J2" s="297"/>
      <c r="K2" s="2420"/>
      <c r="L2" s="2420"/>
      <c r="M2" s="2420"/>
      <c r="N2" s="2420"/>
      <c r="O2" s="2420"/>
      <c r="P2" s="2420"/>
      <c r="Q2" s="2420"/>
      <c r="R2" s="2420"/>
      <c r="S2" s="2420"/>
      <c r="T2" s="2420"/>
      <c r="U2" s="2420"/>
      <c r="V2" s="2420"/>
      <c r="W2" s="2420"/>
      <c r="X2" s="2420"/>
      <c r="Y2" s="2420"/>
      <c r="Z2" s="2420"/>
      <c r="AA2" s="2420"/>
      <c r="AB2" s="2420"/>
      <c r="AC2" s="2420"/>
      <c r="AD2" s="2420"/>
      <c r="AE2" s="297"/>
      <c r="AF2" s="297"/>
      <c r="AG2" s="297"/>
      <c r="AH2" s="297"/>
      <c r="AI2" s="297"/>
      <c r="AJ2" s="297"/>
      <c r="AK2" s="297"/>
      <c r="AL2" s="297"/>
      <c r="AM2" s="297"/>
      <c r="AN2" s="297"/>
      <c r="AO2" s="297"/>
      <c r="AP2" s="297"/>
      <c r="AQ2" s="297"/>
      <c r="AR2" s="297"/>
      <c r="AS2" s="297"/>
      <c r="AT2" s="297"/>
      <c r="AU2" s="297"/>
      <c r="AV2" s="297"/>
      <c r="AW2" s="297"/>
      <c r="AX2" s="297"/>
      <c r="AY2" s="297"/>
      <c r="AZ2" s="297"/>
      <c r="BA2" s="319"/>
      <c r="BB2" s="2515" t="s">
        <v>250</v>
      </c>
      <c r="BC2" s="2516"/>
      <c r="BD2" s="2223" t="s">
        <v>585</v>
      </c>
      <c r="BE2" s="2223"/>
      <c r="BF2" s="2223"/>
      <c r="BG2" s="2223"/>
      <c r="BH2" s="2223"/>
      <c r="BI2" s="2223"/>
      <c r="BJ2" s="2223"/>
      <c r="BK2" s="2223"/>
      <c r="BL2" s="2223"/>
      <c r="BM2" s="2223"/>
      <c r="BN2" s="2223" t="s">
        <v>586</v>
      </c>
      <c r="BO2" s="2223"/>
      <c r="BP2" s="2223"/>
      <c r="BQ2" s="2223"/>
      <c r="BR2" s="2223"/>
      <c r="BS2" s="2223" t="s">
        <v>104</v>
      </c>
      <c r="BT2" s="2223"/>
      <c r="BU2" s="2223"/>
      <c r="BV2" s="2223" t="s">
        <v>587</v>
      </c>
      <c r="BW2" s="2223"/>
      <c r="BX2" s="2223"/>
      <c r="BY2" s="2223"/>
      <c r="BZ2" s="2223"/>
      <c r="CA2" s="2223"/>
      <c r="CB2" s="2223"/>
      <c r="CC2" s="2223"/>
      <c r="CD2" s="2223" t="s">
        <v>588</v>
      </c>
      <c r="CE2" s="2223"/>
      <c r="CF2" s="2223"/>
      <c r="CG2" s="2223"/>
      <c r="CH2" s="2224"/>
      <c r="CI2" s="297"/>
      <c r="CJ2" s="297"/>
    </row>
    <row r="3" spans="1:88" ht="20.100000000000001" customHeight="1" x14ac:dyDescent="0.15">
      <c r="A3" s="297"/>
      <c r="B3" s="297"/>
      <c r="C3" s="297"/>
      <c r="D3" s="297"/>
      <c r="E3" s="297"/>
      <c r="F3" s="297"/>
      <c r="G3" s="297"/>
      <c r="H3" s="297"/>
      <c r="I3" s="297"/>
      <c r="J3" s="297"/>
      <c r="K3" s="297"/>
      <c r="L3" s="297"/>
      <c r="M3" s="297"/>
      <c r="N3" s="297"/>
      <c r="O3" s="297"/>
      <c r="P3" s="297"/>
      <c r="Q3" s="297"/>
      <c r="R3" s="297"/>
      <c r="S3" s="297"/>
      <c r="T3" s="297"/>
      <c r="U3" s="297"/>
      <c r="V3" s="297"/>
      <c r="W3" s="297"/>
      <c r="X3" s="297"/>
      <c r="Y3" s="2421" t="s">
        <v>409</v>
      </c>
      <c r="Z3" s="1848" t="s">
        <v>122</v>
      </c>
      <c r="AA3" s="1967"/>
      <c r="AB3" s="1967"/>
      <c r="AC3" s="2424"/>
      <c r="AD3" s="2424"/>
      <c r="AE3" s="2253" t="s">
        <v>1</v>
      </c>
      <c r="AF3" s="2253"/>
      <c r="AG3" s="2424"/>
      <c r="AH3" s="2424"/>
      <c r="AI3" s="2253" t="s">
        <v>27</v>
      </c>
      <c r="AJ3" s="2253"/>
      <c r="AK3" s="2424"/>
      <c r="AL3" s="2424"/>
      <c r="AM3" s="2253" t="s">
        <v>9</v>
      </c>
      <c r="AN3" s="2253"/>
      <c r="AO3" s="2253" t="s">
        <v>386</v>
      </c>
      <c r="AP3" s="2253"/>
      <c r="AQ3" s="2427">
        <f>AG3</f>
        <v>0</v>
      </c>
      <c r="AR3" s="2427"/>
      <c r="AS3" s="2253" t="s">
        <v>27</v>
      </c>
      <c r="AT3" s="2253"/>
      <c r="AU3" s="2427">
        <f>AK3</f>
        <v>0</v>
      </c>
      <c r="AV3" s="2427"/>
      <c r="AW3" s="2253" t="s">
        <v>590</v>
      </c>
      <c r="AX3" s="2253"/>
      <c r="AY3" s="2253"/>
      <c r="AZ3" s="297"/>
      <c r="BA3" s="319"/>
      <c r="BB3" s="2517"/>
      <c r="BC3" s="2518"/>
      <c r="BD3" s="2225"/>
      <c r="BE3" s="2225"/>
      <c r="BF3" s="2225"/>
      <c r="BG3" s="2225"/>
      <c r="BH3" s="2225"/>
      <c r="BI3" s="2225"/>
      <c r="BJ3" s="2225"/>
      <c r="BK3" s="2225"/>
      <c r="BL3" s="2225"/>
      <c r="BM3" s="2225"/>
      <c r="BN3" s="2225"/>
      <c r="BO3" s="2225"/>
      <c r="BP3" s="2225"/>
      <c r="BQ3" s="2225"/>
      <c r="BR3" s="2225"/>
      <c r="BS3" s="2226"/>
      <c r="BT3" s="2226"/>
      <c r="BU3" s="2226"/>
      <c r="BV3" s="2225"/>
      <c r="BW3" s="2225"/>
      <c r="BX3" s="2225"/>
      <c r="BY3" s="2225"/>
      <c r="BZ3" s="2225"/>
      <c r="CA3" s="2225"/>
      <c r="CB3" s="2225"/>
      <c r="CC3" s="2225"/>
      <c r="CD3" s="2225"/>
      <c r="CE3" s="2225"/>
      <c r="CF3" s="2225"/>
      <c r="CG3" s="2225"/>
      <c r="CH3" s="2227"/>
      <c r="CI3" s="297"/>
      <c r="CJ3" s="297"/>
    </row>
    <row r="4" spans="1:88" ht="5.0999999999999996" customHeight="1" x14ac:dyDescent="0.15">
      <c r="A4" s="297"/>
      <c r="B4" s="297"/>
      <c r="C4" s="297"/>
      <c r="D4" s="297"/>
      <c r="E4" s="297"/>
      <c r="F4" s="297"/>
      <c r="G4" s="297"/>
      <c r="H4" s="297"/>
      <c r="I4" s="297"/>
      <c r="J4" s="297"/>
      <c r="K4" s="297"/>
      <c r="L4" s="297"/>
      <c r="M4" s="297"/>
      <c r="N4" s="297"/>
      <c r="O4" s="297"/>
      <c r="P4" s="297"/>
      <c r="Q4" s="297"/>
      <c r="R4" s="297"/>
      <c r="S4" s="297"/>
      <c r="T4" s="297"/>
      <c r="U4" s="297"/>
      <c r="V4" s="297"/>
      <c r="W4" s="297"/>
      <c r="X4" s="297"/>
      <c r="Y4" s="2422"/>
      <c r="Z4" s="2423"/>
      <c r="AA4" s="2423"/>
      <c r="AB4" s="2423"/>
      <c r="AC4" s="2425"/>
      <c r="AD4" s="2425"/>
      <c r="AE4" s="2426"/>
      <c r="AF4" s="2426"/>
      <c r="AG4" s="2425"/>
      <c r="AH4" s="2425"/>
      <c r="AI4" s="2426"/>
      <c r="AJ4" s="2426"/>
      <c r="AK4" s="2425"/>
      <c r="AL4" s="2425"/>
      <c r="AM4" s="2426"/>
      <c r="AN4" s="2426"/>
      <c r="AO4" s="2426"/>
      <c r="AP4" s="2426"/>
      <c r="AQ4" s="2428"/>
      <c r="AR4" s="2428"/>
      <c r="AS4" s="2426"/>
      <c r="AT4" s="2426"/>
      <c r="AU4" s="2428"/>
      <c r="AV4" s="2428"/>
      <c r="AW4" s="2426"/>
      <c r="AX4" s="2426"/>
      <c r="AY4" s="2426"/>
      <c r="AZ4" s="297"/>
      <c r="BA4" s="320"/>
      <c r="BB4" s="2517"/>
      <c r="BC4" s="2518"/>
      <c r="BD4" s="327"/>
      <c r="BE4" s="327"/>
      <c r="BF4" s="327"/>
      <c r="BG4" s="327"/>
      <c r="BH4" s="327"/>
      <c r="BI4" s="327"/>
      <c r="BJ4" s="327"/>
      <c r="BK4" s="327"/>
      <c r="BL4" s="327"/>
      <c r="BM4" s="327"/>
      <c r="BN4" s="327"/>
      <c r="BO4" s="327"/>
      <c r="BP4" s="327"/>
      <c r="BQ4" s="327"/>
      <c r="BR4" s="327"/>
      <c r="BS4" s="332"/>
      <c r="BT4" s="318"/>
      <c r="BU4" s="335"/>
      <c r="BV4" s="327"/>
      <c r="BW4" s="327"/>
      <c r="BX4" s="327"/>
      <c r="BY4" s="327"/>
      <c r="BZ4" s="327"/>
      <c r="CA4" s="327"/>
      <c r="CB4" s="327"/>
      <c r="CC4" s="327"/>
      <c r="CD4" s="327"/>
      <c r="CE4" s="327"/>
      <c r="CF4" s="327"/>
      <c r="CG4" s="327"/>
      <c r="CH4" s="341"/>
      <c r="CI4" s="2522" t="s">
        <v>591</v>
      </c>
      <c r="CJ4" s="2523"/>
    </row>
    <row r="5" spans="1:88" ht="12" customHeight="1" x14ac:dyDescent="0.15">
      <c r="A5" s="296"/>
      <c r="B5" s="302"/>
      <c r="C5" s="302"/>
      <c r="D5" s="302"/>
      <c r="E5" s="302"/>
      <c r="F5" s="302"/>
      <c r="G5" s="302"/>
      <c r="H5" s="302"/>
      <c r="I5" s="302"/>
      <c r="J5" s="2429" t="s">
        <v>122</v>
      </c>
      <c r="K5" s="2429"/>
      <c r="L5" s="2429"/>
      <c r="M5" s="2430"/>
      <c r="N5" s="2430"/>
      <c r="O5" s="2429" t="s">
        <v>1</v>
      </c>
      <c r="P5" s="2429"/>
      <c r="Q5" s="2432"/>
      <c r="R5" s="2432"/>
      <c r="S5" s="2429" t="s">
        <v>27</v>
      </c>
      <c r="T5" s="2429"/>
      <c r="U5" s="2434"/>
      <c r="V5" s="2434"/>
      <c r="W5" s="2429" t="s">
        <v>9</v>
      </c>
      <c r="X5" s="2429"/>
      <c r="Y5" s="302"/>
      <c r="Z5" s="302"/>
      <c r="AA5" s="302"/>
      <c r="AB5" s="302"/>
      <c r="AC5" s="302"/>
      <c r="AD5" s="302"/>
      <c r="AE5" s="302"/>
      <c r="AF5" s="302"/>
      <c r="AG5" s="302"/>
      <c r="AH5" s="302"/>
      <c r="AI5" s="302"/>
      <c r="AJ5" s="302"/>
      <c r="AK5" s="302"/>
      <c r="AL5" s="302"/>
      <c r="AM5" s="302"/>
      <c r="AN5" s="302"/>
      <c r="AO5" s="302"/>
      <c r="AP5" s="302"/>
      <c r="AQ5" s="302"/>
      <c r="AR5" s="302"/>
      <c r="AS5" s="302"/>
      <c r="AT5" s="302"/>
      <c r="AU5" s="302"/>
      <c r="AV5" s="302"/>
      <c r="AW5" s="302"/>
      <c r="AX5" s="302"/>
      <c r="AY5" s="302"/>
      <c r="AZ5" s="302"/>
      <c r="BA5" s="321"/>
      <c r="BB5" s="2519"/>
      <c r="BC5" s="2518"/>
      <c r="BD5" s="2228" t="s">
        <v>592</v>
      </c>
      <c r="BE5" s="2228"/>
      <c r="BF5" s="2228"/>
      <c r="BG5" s="2228"/>
      <c r="BH5" s="2228"/>
      <c r="BI5" s="2228"/>
      <c r="BJ5" s="2228"/>
      <c r="BK5" s="2228"/>
      <c r="BL5" s="2228"/>
      <c r="BM5" s="2228"/>
      <c r="BN5" s="2228"/>
      <c r="BO5" s="2228"/>
      <c r="BP5" s="2228"/>
      <c r="BQ5" s="2228" t="s">
        <v>51</v>
      </c>
      <c r="BR5" s="2228"/>
      <c r="BS5" s="2228"/>
      <c r="BT5" s="2228"/>
      <c r="BU5" s="2228"/>
      <c r="BV5" s="2228"/>
      <c r="BW5" s="2228"/>
      <c r="BX5" s="2228"/>
      <c r="BY5" s="2228"/>
      <c r="BZ5" s="2436"/>
      <c r="CA5" s="2437"/>
      <c r="CB5" s="2437"/>
      <c r="CC5" s="2437"/>
      <c r="CD5" s="2437"/>
      <c r="CE5" s="2437"/>
      <c r="CF5" s="2437"/>
      <c r="CG5" s="2437"/>
      <c r="CH5" s="2438"/>
      <c r="CI5" s="2522"/>
      <c r="CJ5" s="2523"/>
    </row>
    <row r="6" spans="1:88" ht="12" customHeight="1" x14ac:dyDescent="0.15">
      <c r="A6" s="298"/>
      <c r="B6" s="303"/>
      <c r="C6" s="303"/>
      <c r="D6" s="303"/>
      <c r="E6" s="303"/>
      <c r="F6" s="303"/>
      <c r="G6" s="303"/>
      <c r="H6" s="303"/>
      <c r="I6" s="303"/>
      <c r="J6" s="2253"/>
      <c r="K6" s="2253"/>
      <c r="L6" s="2253"/>
      <c r="M6" s="2431"/>
      <c r="N6" s="2431"/>
      <c r="O6" s="2253"/>
      <c r="P6" s="2253"/>
      <c r="Q6" s="2433"/>
      <c r="R6" s="2433"/>
      <c r="S6" s="2253"/>
      <c r="T6" s="2253"/>
      <c r="U6" s="2435"/>
      <c r="V6" s="2435"/>
      <c r="W6" s="2253"/>
      <c r="X6" s="2253"/>
      <c r="Y6" s="303"/>
      <c r="Z6" s="303"/>
      <c r="AA6" s="303"/>
      <c r="AB6" s="303"/>
      <c r="AC6" s="303"/>
      <c r="AD6" s="303"/>
      <c r="AE6" s="303"/>
      <c r="AF6" s="303"/>
      <c r="AG6" s="303"/>
      <c r="AH6" s="303"/>
      <c r="AI6" s="303"/>
      <c r="AJ6" s="303"/>
      <c r="AK6" s="303"/>
      <c r="AL6" s="303"/>
      <c r="AM6" s="303"/>
      <c r="AN6" s="303"/>
      <c r="AO6" s="303"/>
      <c r="AP6" s="303"/>
      <c r="AQ6" s="303"/>
      <c r="AR6" s="303"/>
      <c r="AS6" s="303"/>
      <c r="AT6" s="303"/>
      <c r="AU6" s="303"/>
      <c r="AV6" s="303"/>
      <c r="AW6" s="303"/>
      <c r="AX6" s="303"/>
      <c r="AY6" s="303"/>
      <c r="AZ6" s="303"/>
      <c r="BA6" s="322"/>
      <c r="BB6" s="2519"/>
      <c r="BC6" s="2518"/>
      <c r="BD6" s="2228" t="s">
        <v>593</v>
      </c>
      <c r="BE6" s="2228"/>
      <c r="BF6" s="2228"/>
      <c r="BG6" s="2228"/>
      <c r="BH6" s="2228"/>
      <c r="BI6" s="2228"/>
      <c r="BJ6" s="2228"/>
      <c r="BK6" s="2228"/>
      <c r="BL6" s="2228"/>
      <c r="BM6" s="2228" t="s">
        <v>367</v>
      </c>
      <c r="BN6" s="2228"/>
      <c r="BO6" s="2228"/>
      <c r="BP6" s="2228"/>
      <c r="BQ6" s="2228"/>
      <c r="BR6" s="2228"/>
      <c r="BS6" s="2228"/>
      <c r="BT6" s="2228"/>
      <c r="BU6" s="2228"/>
      <c r="BV6" s="2228"/>
      <c r="BW6" s="2228"/>
      <c r="BX6" s="2228"/>
      <c r="BY6" s="2228"/>
      <c r="BZ6" s="2439"/>
      <c r="CA6" s="2440"/>
      <c r="CB6" s="2440"/>
      <c r="CC6" s="2440"/>
      <c r="CD6" s="2440"/>
      <c r="CE6" s="2440"/>
      <c r="CF6" s="2440"/>
      <c r="CG6" s="2440"/>
      <c r="CH6" s="2441"/>
      <c r="CI6" s="2522"/>
      <c r="CJ6" s="2523"/>
    </row>
    <row r="7" spans="1:88" ht="18" customHeight="1" x14ac:dyDescent="0.15">
      <c r="A7" s="298"/>
      <c r="B7" s="303"/>
      <c r="C7" s="303"/>
      <c r="D7" s="303"/>
      <c r="E7" s="303"/>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2445" t="s">
        <v>640</v>
      </c>
      <c r="AJ7" s="2446"/>
      <c r="AK7" s="2446"/>
      <c r="AL7" s="2446"/>
      <c r="AM7" s="2446"/>
      <c r="AN7" s="2446"/>
      <c r="AO7" s="2446"/>
      <c r="AP7" s="2446"/>
      <c r="AQ7" s="2446"/>
      <c r="AR7" s="2446"/>
      <c r="AS7" s="2446"/>
      <c r="AT7" s="2446"/>
      <c r="AU7" s="2446"/>
      <c r="AV7" s="2446"/>
      <c r="AW7" s="2446"/>
      <c r="AX7" s="2446"/>
      <c r="AY7" s="2448" t="s">
        <v>594</v>
      </c>
      <c r="AZ7" s="2253"/>
      <c r="BA7" s="322"/>
      <c r="BB7" s="2519"/>
      <c r="BC7" s="2518"/>
      <c r="BD7" s="2226"/>
      <c r="BE7" s="2226"/>
      <c r="BF7" s="2226"/>
      <c r="BG7" s="2226"/>
      <c r="BH7" s="2226"/>
      <c r="BI7" s="2226"/>
      <c r="BJ7" s="2226"/>
      <c r="BK7" s="2226"/>
      <c r="BL7" s="2226"/>
      <c r="BM7" s="2229"/>
      <c r="BN7" s="2229"/>
      <c r="BO7" s="2229"/>
      <c r="BP7" s="2229"/>
      <c r="BQ7" s="2226"/>
      <c r="BR7" s="2226"/>
      <c r="BS7" s="2226"/>
      <c r="BT7" s="2226"/>
      <c r="BU7" s="2226"/>
      <c r="BV7" s="2226"/>
      <c r="BW7" s="2226"/>
      <c r="BX7" s="2226"/>
      <c r="BY7" s="2226"/>
      <c r="BZ7" s="2439"/>
      <c r="CA7" s="2440"/>
      <c r="CB7" s="2440"/>
      <c r="CC7" s="2440"/>
      <c r="CD7" s="2440"/>
      <c r="CE7" s="2440"/>
      <c r="CF7" s="2440"/>
      <c r="CG7" s="2440"/>
      <c r="CH7" s="2441"/>
      <c r="CI7" s="2522"/>
      <c r="CJ7" s="2523"/>
    </row>
    <row r="8" spans="1:88" ht="5.0999999999999996" customHeight="1" x14ac:dyDescent="0.15">
      <c r="A8" s="298"/>
      <c r="B8" s="303"/>
      <c r="C8" s="303"/>
      <c r="D8" s="303"/>
      <c r="E8" s="303"/>
      <c r="F8" s="303"/>
      <c r="G8" s="303"/>
      <c r="H8" s="303"/>
      <c r="I8" s="303"/>
      <c r="J8" s="303"/>
      <c r="K8" s="303"/>
      <c r="L8" s="303"/>
      <c r="M8" s="303"/>
      <c r="N8" s="303"/>
      <c r="O8" s="303"/>
      <c r="P8" s="303"/>
      <c r="Q8" s="303"/>
      <c r="R8" s="303"/>
      <c r="S8" s="303"/>
      <c r="T8" s="303"/>
      <c r="U8" s="303"/>
      <c r="V8" s="303"/>
      <c r="W8" s="303"/>
      <c r="X8" s="303"/>
      <c r="Y8" s="303"/>
      <c r="Z8" s="303"/>
      <c r="AA8" s="303"/>
      <c r="AB8" s="303"/>
      <c r="AC8" s="303"/>
      <c r="AD8" s="303"/>
      <c r="AE8" s="303"/>
      <c r="AF8" s="303"/>
      <c r="AG8" s="303"/>
      <c r="AH8" s="303"/>
      <c r="AI8" s="2447"/>
      <c r="AJ8" s="2447"/>
      <c r="AK8" s="2447"/>
      <c r="AL8" s="2447"/>
      <c r="AM8" s="2447"/>
      <c r="AN8" s="2447"/>
      <c r="AO8" s="2447"/>
      <c r="AP8" s="2447"/>
      <c r="AQ8" s="2447"/>
      <c r="AR8" s="2447"/>
      <c r="AS8" s="2447"/>
      <c r="AT8" s="2447"/>
      <c r="AU8" s="2447"/>
      <c r="AV8" s="2447"/>
      <c r="AW8" s="2447"/>
      <c r="AX8" s="2447"/>
      <c r="AY8" s="2449"/>
      <c r="AZ8" s="2449"/>
      <c r="BA8" s="322"/>
      <c r="BB8" s="2519"/>
      <c r="BC8" s="2518"/>
      <c r="BD8" s="328"/>
      <c r="BE8" s="303"/>
      <c r="BF8" s="322"/>
      <c r="BG8" s="328"/>
      <c r="BH8" s="303"/>
      <c r="BI8" s="322"/>
      <c r="BJ8" s="328"/>
      <c r="BK8" s="303"/>
      <c r="BL8" s="322"/>
      <c r="BM8" s="328"/>
      <c r="BN8" s="303"/>
      <c r="BO8" s="303"/>
      <c r="BP8" s="322"/>
      <c r="BQ8" s="328"/>
      <c r="BR8" s="303"/>
      <c r="BS8" s="322"/>
      <c r="BT8" s="328"/>
      <c r="BU8" s="303"/>
      <c r="BV8" s="322"/>
      <c r="BW8" s="328"/>
      <c r="BX8" s="303"/>
      <c r="BY8" s="322"/>
      <c r="BZ8" s="2442"/>
      <c r="CA8" s="2443"/>
      <c r="CB8" s="2443"/>
      <c r="CC8" s="2443"/>
      <c r="CD8" s="2443"/>
      <c r="CE8" s="2443"/>
      <c r="CF8" s="2443"/>
      <c r="CG8" s="2443"/>
      <c r="CH8" s="2444"/>
      <c r="CI8" s="2522"/>
      <c r="CJ8" s="2523"/>
    </row>
    <row r="9" spans="1:88" ht="6.95" customHeight="1" x14ac:dyDescent="0.15">
      <c r="A9" s="298"/>
      <c r="B9" s="303"/>
      <c r="C9" s="303"/>
      <c r="D9" s="303"/>
      <c r="E9" s="303"/>
      <c r="F9" s="303"/>
      <c r="G9" s="303"/>
      <c r="H9" s="303"/>
      <c r="I9" s="303"/>
      <c r="J9" s="303"/>
      <c r="K9" s="303"/>
      <c r="L9" s="303"/>
      <c r="M9" s="303"/>
      <c r="N9" s="303"/>
      <c r="O9" s="303"/>
      <c r="P9" s="303"/>
      <c r="Q9" s="303"/>
      <c r="R9" s="303"/>
      <c r="S9" s="303"/>
      <c r="T9" s="303"/>
      <c r="U9" s="303"/>
      <c r="V9" s="303"/>
      <c r="W9" s="303"/>
      <c r="X9" s="303"/>
      <c r="Y9" s="303"/>
      <c r="Z9" s="303"/>
      <c r="AA9" s="303"/>
      <c r="AB9" s="303"/>
      <c r="AC9" s="303"/>
      <c r="AD9" s="303"/>
      <c r="AE9" s="303"/>
      <c r="AF9" s="303"/>
      <c r="AG9" s="303"/>
      <c r="AH9" s="303"/>
      <c r="AI9" s="312"/>
      <c r="AJ9" s="313"/>
      <c r="AK9" s="313"/>
      <c r="AL9" s="313"/>
      <c r="AM9" s="313"/>
      <c r="AN9" s="313"/>
      <c r="AO9" s="313"/>
      <c r="AP9" s="313"/>
      <c r="AQ9" s="313"/>
      <c r="AR9" s="313"/>
      <c r="AS9" s="313"/>
      <c r="AT9" s="313"/>
      <c r="AU9" s="313"/>
      <c r="AV9" s="313"/>
      <c r="AW9" s="313"/>
      <c r="AX9" s="313"/>
      <c r="AY9" s="303"/>
      <c r="AZ9" s="297"/>
      <c r="BA9" s="322"/>
      <c r="BB9" s="2519"/>
      <c r="BC9" s="2518"/>
      <c r="BD9" s="308"/>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42"/>
      <c r="CI9" s="2522"/>
      <c r="CJ9" s="2523"/>
    </row>
    <row r="10" spans="1:88" ht="21.95" customHeight="1" x14ac:dyDescent="0.15">
      <c r="A10" s="2230" t="s">
        <v>595</v>
      </c>
      <c r="B10" s="2231"/>
      <c r="C10" s="2231"/>
      <c r="D10" s="2231"/>
      <c r="E10" s="2231"/>
      <c r="F10" s="2231"/>
      <c r="G10" s="2231"/>
      <c r="H10" s="2231"/>
      <c r="I10" s="2232"/>
      <c r="J10" s="2233"/>
      <c r="K10" s="2231"/>
      <c r="L10" s="2232"/>
      <c r="M10" s="2233"/>
      <c r="N10" s="2231"/>
      <c r="O10" s="2232"/>
      <c r="P10" s="2233"/>
      <c r="Q10" s="2231"/>
      <c r="R10" s="2232"/>
      <c r="S10" s="2233"/>
      <c r="T10" s="2231"/>
      <c r="U10" s="2232"/>
      <c r="V10" s="2233"/>
      <c r="W10" s="2231"/>
      <c r="X10" s="2232"/>
      <c r="Y10" s="2233"/>
      <c r="Z10" s="2231"/>
      <c r="AA10" s="2232"/>
      <c r="AB10" s="2233"/>
      <c r="AC10" s="2231"/>
      <c r="AD10" s="2232"/>
      <c r="AE10" s="2233"/>
      <c r="AF10" s="2231"/>
      <c r="AG10" s="2232"/>
      <c r="AH10" s="2233"/>
      <c r="AI10" s="2231"/>
      <c r="AJ10" s="2232"/>
      <c r="AK10" s="2234"/>
      <c r="AL10" s="2231"/>
      <c r="AM10" s="2232"/>
      <c r="AN10" s="2234"/>
      <c r="AO10" s="2231"/>
      <c r="AP10" s="2232"/>
      <c r="AQ10" s="2234"/>
      <c r="AR10" s="2231"/>
      <c r="AS10" s="2232"/>
      <c r="AT10" s="2234"/>
      <c r="AU10" s="2231"/>
      <c r="AV10" s="2232"/>
      <c r="AW10" s="2234" t="s">
        <v>596</v>
      </c>
      <c r="AX10" s="2231"/>
      <c r="AY10" s="2231"/>
      <c r="AZ10" s="2231"/>
      <c r="BA10" s="2232"/>
      <c r="BB10" s="2520"/>
      <c r="BC10" s="2521"/>
      <c r="BD10" s="2235"/>
      <c r="BE10" s="2235"/>
      <c r="BF10" s="2235"/>
      <c r="BG10" s="2235"/>
      <c r="BH10" s="2235"/>
      <c r="BI10" s="2235"/>
      <c r="BJ10" s="2235"/>
      <c r="BK10" s="2235"/>
      <c r="BL10" s="2235"/>
      <c r="BM10" s="2235"/>
      <c r="BN10" s="2235"/>
      <c r="BO10" s="2235"/>
      <c r="BP10" s="2235"/>
      <c r="BQ10" s="2235"/>
      <c r="BR10" s="2235"/>
      <c r="BS10" s="2235"/>
      <c r="BT10" s="2235"/>
      <c r="BU10" s="2235"/>
      <c r="BV10" s="2235"/>
      <c r="BW10" s="2235"/>
      <c r="BX10" s="2235"/>
      <c r="BY10" s="2235"/>
      <c r="BZ10" s="2235"/>
      <c r="CA10" s="2235"/>
      <c r="CB10" s="2235"/>
      <c r="CC10" s="2235"/>
      <c r="CD10" s="2235"/>
      <c r="CE10" s="2235"/>
      <c r="CF10" s="2235"/>
      <c r="CG10" s="2235"/>
      <c r="CH10" s="2236"/>
      <c r="CI10" s="2522"/>
      <c r="CJ10" s="2523"/>
    </row>
    <row r="11" spans="1:88" ht="33.950000000000003" customHeight="1" x14ac:dyDescent="0.15">
      <c r="A11" s="2237" t="s">
        <v>597</v>
      </c>
      <c r="B11" s="2238"/>
      <c r="C11" s="2238"/>
      <c r="D11" s="2238"/>
      <c r="E11" s="2238"/>
      <c r="F11" s="2238"/>
      <c r="G11" s="2238"/>
      <c r="H11" s="2238"/>
      <c r="I11" s="2238"/>
      <c r="J11" s="820">
        <f>+基本情報!E7</f>
        <v>0</v>
      </c>
      <c r="K11" s="820"/>
      <c r="L11" s="820"/>
      <c r="M11" s="820"/>
      <c r="N11" s="820"/>
      <c r="O11" s="820"/>
      <c r="P11" s="820"/>
      <c r="Q11" s="820"/>
      <c r="R11" s="820"/>
      <c r="S11" s="820"/>
      <c r="T11" s="820"/>
      <c r="U11" s="820"/>
      <c r="V11" s="820"/>
      <c r="W11" s="820"/>
      <c r="X11" s="820"/>
      <c r="Y11" s="820"/>
      <c r="Z11" s="820"/>
      <c r="AA11" s="820"/>
      <c r="AB11" s="820"/>
      <c r="AC11" s="820"/>
      <c r="AD11" s="820"/>
      <c r="AE11" s="820"/>
      <c r="AF11" s="820"/>
      <c r="AG11" s="820"/>
      <c r="AH11" s="820"/>
      <c r="AI11" s="820"/>
      <c r="AJ11" s="820"/>
      <c r="AK11" s="820"/>
      <c r="AL11" s="820"/>
      <c r="AM11" s="820"/>
      <c r="AN11" s="820"/>
      <c r="AO11" s="820"/>
      <c r="AP11" s="820"/>
      <c r="AQ11" s="820"/>
      <c r="AR11" s="2239" t="s">
        <v>469</v>
      </c>
      <c r="AS11" s="2240"/>
      <c r="AT11" s="2240"/>
      <c r="AU11" s="2240"/>
      <c r="AV11" s="2240"/>
      <c r="AW11" s="2240"/>
      <c r="AX11" s="2240"/>
      <c r="AY11" s="2240"/>
      <c r="AZ11" s="2241"/>
      <c r="BA11" s="2242">
        <f>+基本情報!E9</f>
        <v>0</v>
      </c>
      <c r="BB11" s="2243"/>
      <c r="BC11" s="2243"/>
      <c r="BD11" s="2243"/>
      <c r="BE11" s="2243"/>
      <c r="BF11" s="2243"/>
      <c r="BG11" s="2243"/>
      <c r="BH11" s="2243"/>
      <c r="BI11" s="2243"/>
      <c r="BJ11" s="2243"/>
      <c r="BK11" s="2243"/>
      <c r="BL11" s="2243"/>
      <c r="BM11" s="2243"/>
      <c r="BN11" s="2243"/>
      <c r="BO11" s="2243"/>
      <c r="BP11" s="2243"/>
      <c r="BQ11" s="2243"/>
      <c r="BR11" s="2243"/>
      <c r="BS11" s="2244" t="s">
        <v>282</v>
      </c>
      <c r="BT11" s="2244"/>
      <c r="BU11" s="2244"/>
      <c r="BV11" s="2245">
        <f>+基本情報!E10</f>
        <v>0</v>
      </c>
      <c r="BW11" s="2245"/>
      <c r="BX11" s="2245"/>
      <c r="BY11" s="2245"/>
      <c r="BZ11" s="2245"/>
      <c r="CA11" s="2245"/>
      <c r="CB11" s="2245"/>
      <c r="CC11" s="2245"/>
      <c r="CD11" s="2245"/>
      <c r="CE11" s="2245"/>
      <c r="CF11" s="2245"/>
      <c r="CG11" s="2245"/>
      <c r="CH11" s="343" t="s">
        <v>149</v>
      </c>
      <c r="CI11" s="2522"/>
      <c r="CJ11" s="2523"/>
    </row>
    <row r="12" spans="1:88" ht="33.950000000000003" customHeight="1" x14ac:dyDescent="0.15">
      <c r="A12" s="2246" t="s">
        <v>598</v>
      </c>
      <c r="B12" s="2247"/>
      <c r="C12" s="2247"/>
      <c r="D12" s="2247"/>
      <c r="E12" s="2247"/>
      <c r="F12" s="2247"/>
      <c r="G12" s="2247"/>
      <c r="H12" s="2247"/>
      <c r="I12" s="2247"/>
      <c r="J12" s="2248">
        <f>+基本情報!E8</f>
        <v>0</v>
      </c>
      <c r="K12" s="2248"/>
      <c r="L12" s="2248"/>
      <c r="M12" s="2248"/>
      <c r="N12" s="2248"/>
      <c r="O12" s="2248"/>
      <c r="P12" s="2248"/>
      <c r="Q12" s="2248"/>
      <c r="R12" s="2248"/>
      <c r="S12" s="2248"/>
      <c r="T12" s="2248"/>
      <c r="U12" s="2248"/>
      <c r="V12" s="2248"/>
      <c r="W12" s="2248"/>
      <c r="X12" s="2248"/>
      <c r="Y12" s="2248"/>
      <c r="Z12" s="2248"/>
      <c r="AA12" s="2248"/>
      <c r="AB12" s="2248"/>
      <c r="AC12" s="2248"/>
      <c r="AD12" s="2248"/>
      <c r="AE12" s="2248"/>
      <c r="AF12" s="2248"/>
      <c r="AG12" s="2248"/>
      <c r="AH12" s="2248"/>
      <c r="AI12" s="2248"/>
      <c r="AJ12" s="2248"/>
      <c r="AK12" s="2248"/>
      <c r="AL12" s="2248"/>
      <c r="AM12" s="2248"/>
      <c r="AN12" s="2248"/>
      <c r="AO12" s="2248"/>
      <c r="AP12" s="2248"/>
      <c r="AQ12" s="2249"/>
      <c r="AR12" s="2250"/>
      <c r="AS12" s="2250"/>
      <c r="AT12" s="2250"/>
      <c r="AU12" s="2250"/>
      <c r="AV12" s="2250"/>
      <c r="AW12" s="2250"/>
      <c r="AX12" s="2250"/>
      <c r="AY12" s="2250"/>
      <c r="AZ12" s="2250"/>
      <c r="BA12" s="2250"/>
      <c r="BB12" s="2250"/>
      <c r="BC12" s="2250"/>
      <c r="BD12" s="2250"/>
      <c r="BE12" s="2250"/>
      <c r="BF12" s="2250"/>
      <c r="BG12" s="2250"/>
      <c r="BH12" s="2250"/>
      <c r="BI12" s="2250"/>
      <c r="BJ12" s="2250"/>
      <c r="BK12" s="2250"/>
      <c r="BL12" s="2250"/>
      <c r="BM12" s="2250"/>
      <c r="BN12" s="2250"/>
      <c r="BO12" s="2250"/>
      <c r="BP12" s="2250"/>
      <c r="BQ12" s="2250"/>
      <c r="BR12" s="2250"/>
      <c r="BS12" s="2250"/>
      <c r="BT12" s="2250"/>
      <c r="BU12" s="2250"/>
      <c r="BV12" s="2250"/>
      <c r="BW12" s="2250"/>
      <c r="BX12" s="2250"/>
      <c r="BY12" s="2250"/>
      <c r="BZ12" s="2250"/>
      <c r="CA12" s="2250"/>
      <c r="CB12" s="2250"/>
      <c r="CC12" s="2250"/>
      <c r="CD12" s="2250"/>
      <c r="CE12" s="2250"/>
      <c r="CF12" s="2250"/>
      <c r="CG12" s="2250"/>
      <c r="CH12" s="2251"/>
      <c r="CI12" s="2522"/>
      <c r="CJ12" s="2523"/>
    </row>
    <row r="13" spans="1:88" ht="6.95" customHeight="1" x14ac:dyDescent="0.15">
      <c r="A13" s="297"/>
      <c r="B13" s="297"/>
      <c r="C13" s="297"/>
      <c r="D13" s="297"/>
      <c r="E13" s="297"/>
      <c r="F13" s="297"/>
      <c r="G13" s="297"/>
      <c r="H13" s="297"/>
      <c r="I13" s="297"/>
      <c r="J13" s="297" t="s">
        <v>534</v>
      </c>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97"/>
      <c r="BC13" s="297"/>
      <c r="BD13" s="297"/>
      <c r="BE13" s="297"/>
      <c r="BF13" s="297"/>
      <c r="BG13" s="297"/>
      <c r="BH13" s="297"/>
      <c r="BI13" s="297"/>
      <c r="BJ13" s="297"/>
      <c r="BK13" s="297"/>
      <c r="BL13" s="297"/>
      <c r="BM13" s="297"/>
      <c r="BN13" s="297"/>
      <c r="BO13" s="297"/>
      <c r="BP13" s="297"/>
      <c r="BQ13" s="297"/>
      <c r="BR13" s="297"/>
      <c r="BS13" s="297"/>
      <c r="BT13" s="297"/>
      <c r="BU13" s="297"/>
      <c r="BV13" s="297"/>
      <c r="BW13" s="297"/>
      <c r="BX13" s="297"/>
      <c r="BY13" s="297"/>
      <c r="BZ13" s="297"/>
      <c r="CA13" s="297"/>
      <c r="CB13" s="297"/>
      <c r="CC13" s="297"/>
      <c r="CD13" s="297"/>
      <c r="CE13" s="297"/>
      <c r="CF13" s="297"/>
      <c r="CG13" s="297"/>
      <c r="CH13" s="297"/>
      <c r="CI13" s="2524"/>
      <c r="CJ13" s="2524"/>
    </row>
    <row r="14" spans="1:88" ht="6" customHeight="1" x14ac:dyDescent="0.15">
      <c r="A14" s="297"/>
      <c r="B14" s="297"/>
      <c r="C14" s="297"/>
      <c r="D14" s="297"/>
      <c r="E14" s="297"/>
      <c r="F14" s="297"/>
      <c r="G14" s="297"/>
      <c r="H14" s="297"/>
      <c r="I14" s="297"/>
      <c r="J14" s="297"/>
      <c r="K14" s="297"/>
      <c r="L14" s="297"/>
      <c r="M14" s="297"/>
      <c r="N14" s="297"/>
      <c r="O14" s="297"/>
      <c r="P14" s="2450"/>
      <c r="Q14" s="2451"/>
      <c r="R14" s="2452"/>
      <c r="S14" s="297"/>
      <c r="T14" s="297"/>
      <c r="U14" s="297"/>
      <c r="V14" s="297"/>
      <c r="W14" s="297"/>
      <c r="X14" s="297"/>
      <c r="Y14" s="2450"/>
      <c r="Z14" s="2451"/>
      <c r="AA14" s="2452"/>
      <c r="AB14" s="297"/>
      <c r="AC14" s="297"/>
      <c r="AD14" s="297"/>
      <c r="AE14" s="297"/>
      <c r="AF14" s="297"/>
      <c r="AG14" s="297"/>
      <c r="AH14" s="297"/>
      <c r="AI14" s="297"/>
      <c r="AJ14" s="297"/>
      <c r="AK14" s="297"/>
      <c r="AL14" s="297"/>
      <c r="AM14" s="297"/>
      <c r="AN14" s="297"/>
      <c r="AO14" s="297"/>
      <c r="AP14" s="297"/>
      <c r="AQ14" s="297"/>
      <c r="AR14" s="297"/>
      <c r="AS14" s="297"/>
      <c r="AT14" s="297"/>
      <c r="AU14" s="297"/>
      <c r="AV14" s="297"/>
      <c r="AW14" s="297"/>
      <c r="AX14" s="297"/>
      <c r="AY14" s="297"/>
      <c r="AZ14" s="297"/>
      <c r="BA14" s="297"/>
      <c r="BB14" s="297"/>
      <c r="BC14" s="297"/>
      <c r="BD14" s="297"/>
      <c r="BE14" s="297"/>
      <c r="BF14" s="297"/>
      <c r="BG14" s="297"/>
      <c r="BH14" s="297"/>
      <c r="BI14" s="297"/>
      <c r="BJ14" s="297"/>
      <c r="BK14" s="297"/>
      <c r="BL14" s="297"/>
      <c r="BM14" s="297"/>
      <c r="BN14" s="297"/>
      <c r="BO14" s="297"/>
      <c r="BP14" s="297"/>
      <c r="BQ14" s="297"/>
      <c r="BR14" s="297"/>
      <c r="BS14" s="297"/>
      <c r="BT14" s="297"/>
      <c r="BU14" s="297"/>
      <c r="BV14" s="297"/>
      <c r="BW14" s="297"/>
      <c r="BX14" s="297"/>
      <c r="BY14" s="297"/>
      <c r="BZ14" s="297"/>
      <c r="CA14" s="297"/>
      <c r="CB14" s="297"/>
      <c r="CC14" s="297"/>
      <c r="CD14" s="297"/>
      <c r="CE14" s="297"/>
      <c r="CF14" s="297"/>
      <c r="CG14" s="297"/>
      <c r="CH14" s="297"/>
      <c r="CI14" s="2524"/>
      <c r="CJ14" s="2524"/>
    </row>
    <row r="15" spans="1:88" ht="20.100000000000001" customHeight="1" x14ac:dyDescent="0.15">
      <c r="A15" s="297"/>
      <c r="B15" s="297"/>
      <c r="C15" s="297"/>
      <c r="D15" s="297"/>
      <c r="E15" s="297"/>
      <c r="F15" s="297"/>
      <c r="G15" s="297"/>
      <c r="H15" s="297"/>
      <c r="I15" s="297"/>
      <c r="J15" s="297"/>
      <c r="K15" s="1972" t="s">
        <v>122</v>
      </c>
      <c r="L15" s="1972"/>
      <c r="M15" s="1972"/>
      <c r="N15" s="1972"/>
      <c r="O15" s="297"/>
      <c r="P15" s="2453"/>
      <c r="Q15" s="2454"/>
      <c r="R15" s="2455"/>
      <c r="S15" s="297"/>
      <c r="T15" s="297"/>
      <c r="U15" s="2252" t="s">
        <v>1</v>
      </c>
      <c r="V15" s="2252"/>
      <c r="W15" s="297"/>
      <c r="X15" s="297"/>
      <c r="Y15" s="2453"/>
      <c r="Z15" s="2454"/>
      <c r="AA15" s="2455"/>
      <c r="AB15" s="297"/>
      <c r="AC15" s="2252" t="s">
        <v>16</v>
      </c>
      <c r="AD15" s="2252"/>
      <c r="AE15" s="2252"/>
      <c r="AF15" s="2252"/>
      <c r="AG15" s="297"/>
      <c r="AH15" s="297"/>
      <c r="AI15" s="297"/>
      <c r="AJ15" s="297"/>
      <c r="AK15" s="297"/>
      <c r="AL15" s="297"/>
      <c r="AM15" s="297"/>
      <c r="AN15" s="297"/>
      <c r="AO15" s="297"/>
      <c r="AP15" s="297"/>
      <c r="AQ15" s="297"/>
      <c r="AR15" s="297"/>
      <c r="AS15" s="297"/>
      <c r="AT15" s="297"/>
      <c r="AU15" s="297"/>
      <c r="AV15" s="297"/>
      <c r="AW15" s="297"/>
      <c r="AX15" s="297"/>
      <c r="AY15" s="297"/>
      <c r="AZ15" s="297"/>
      <c r="BA15" s="297"/>
      <c r="BB15" s="297"/>
      <c r="BC15" s="297"/>
      <c r="BD15" s="297"/>
      <c r="BE15" s="297"/>
      <c r="BF15" s="297"/>
      <c r="BG15" s="297"/>
      <c r="BH15" s="297"/>
      <c r="BI15" s="297"/>
      <c r="BJ15" s="297"/>
      <c r="BK15" s="297"/>
      <c r="BL15" s="297"/>
      <c r="BM15" s="297"/>
      <c r="BN15" s="297"/>
      <c r="BO15" s="297"/>
      <c r="BP15" s="297"/>
      <c r="BQ15" s="2253"/>
      <c r="BR15" s="2253"/>
      <c r="BS15" s="2253"/>
      <c r="BT15" s="2253"/>
      <c r="BU15" s="2253"/>
      <c r="BV15" s="2253"/>
      <c r="BW15" s="297"/>
      <c r="BX15" s="297"/>
      <c r="BY15" s="297"/>
      <c r="BZ15" s="297"/>
      <c r="CA15" s="297"/>
      <c r="CB15" s="297"/>
      <c r="CC15" s="297"/>
      <c r="CD15" s="297"/>
      <c r="CE15" s="297"/>
      <c r="CF15" s="297"/>
      <c r="CG15" s="297"/>
      <c r="CH15" s="297"/>
      <c r="CI15" s="297"/>
      <c r="CJ15" s="297"/>
    </row>
    <row r="16" spans="1:88" ht="5.0999999999999996" customHeight="1" x14ac:dyDescent="0.15">
      <c r="A16" s="297"/>
      <c r="B16" s="297"/>
      <c r="C16" s="297"/>
      <c r="D16" s="297"/>
      <c r="E16" s="297"/>
      <c r="F16" s="297"/>
      <c r="G16" s="297"/>
      <c r="H16" s="297"/>
      <c r="I16" s="297"/>
      <c r="J16" s="297"/>
      <c r="K16" s="297"/>
      <c r="L16" s="297"/>
      <c r="M16" s="297"/>
      <c r="N16" s="297"/>
      <c r="O16" s="297"/>
      <c r="P16" s="2456"/>
      <c r="Q16" s="2457"/>
      <c r="R16" s="2458"/>
      <c r="S16" s="297"/>
      <c r="T16" s="297"/>
      <c r="U16" s="297"/>
      <c r="V16" s="297"/>
      <c r="W16" s="297"/>
      <c r="X16" s="297"/>
      <c r="Y16" s="2456"/>
      <c r="Z16" s="2457"/>
      <c r="AA16" s="2458"/>
      <c r="AB16" s="297"/>
      <c r="AC16" s="297"/>
      <c r="AD16" s="297"/>
      <c r="AE16" s="297"/>
      <c r="AF16" s="297"/>
      <c r="AG16" s="297"/>
      <c r="AH16" s="297"/>
      <c r="AI16" s="297"/>
      <c r="AJ16" s="297"/>
      <c r="AK16" s="297"/>
      <c r="AL16" s="297"/>
      <c r="AM16" s="297"/>
      <c r="AN16" s="297"/>
      <c r="AO16" s="297"/>
      <c r="AP16" s="297"/>
      <c r="AQ16" s="297"/>
      <c r="AR16" s="297"/>
      <c r="AS16" s="297"/>
      <c r="AT16" s="297"/>
      <c r="AU16" s="297"/>
      <c r="AV16" s="297"/>
      <c r="AW16" s="297"/>
      <c r="AX16" s="297"/>
      <c r="AY16" s="297"/>
      <c r="AZ16" s="297"/>
      <c r="BA16" s="297"/>
      <c r="BB16" s="297"/>
      <c r="BC16" s="297"/>
      <c r="BD16" s="297"/>
      <c r="BE16" s="297"/>
      <c r="BF16" s="297"/>
      <c r="BG16" s="297"/>
      <c r="BH16" s="297"/>
      <c r="BI16" s="297"/>
      <c r="BJ16" s="297"/>
      <c r="BK16" s="297"/>
      <c r="BL16" s="297"/>
      <c r="BM16" s="297"/>
      <c r="BN16" s="297"/>
      <c r="BO16" s="297"/>
      <c r="BP16" s="297"/>
      <c r="BQ16" s="297"/>
      <c r="BR16" s="297"/>
      <c r="BS16" s="297"/>
      <c r="BT16" s="297"/>
      <c r="BU16" s="297"/>
      <c r="BV16" s="297"/>
      <c r="BW16" s="297"/>
      <c r="BX16" s="297"/>
      <c r="BY16" s="297"/>
      <c r="BZ16" s="297"/>
      <c r="CA16" s="297"/>
      <c r="CB16" s="297"/>
      <c r="CC16" s="297"/>
      <c r="CD16" s="297"/>
      <c r="CE16" s="297"/>
      <c r="CF16" s="297"/>
      <c r="CG16" s="297"/>
      <c r="CH16" s="297"/>
      <c r="CI16" s="297"/>
      <c r="CJ16" s="297"/>
    </row>
    <row r="17" spans="1:88" ht="6.95" customHeight="1" x14ac:dyDescent="0.15">
      <c r="A17" s="297"/>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c r="AR17" s="297"/>
      <c r="AS17" s="297"/>
      <c r="AT17" s="297"/>
      <c r="AU17" s="297"/>
      <c r="AV17" s="297"/>
      <c r="AW17" s="297"/>
      <c r="AX17" s="297"/>
      <c r="AY17" s="297"/>
      <c r="AZ17" s="297"/>
      <c r="BA17" s="297"/>
      <c r="BB17" s="297"/>
      <c r="BC17" s="297"/>
      <c r="BD17" s="297"/>
      <c r="BE17" s="297"/>
      <c r="BF17" s="297"/>
      <c r="BG17" s="297"/>
      <c r="BH17" s="297"/>
      <c r="BI17" s="297"/>
      <c r="BJ17" s="297"/>
      <c r="BK17" s="297"/>
      <c r="BL17" s="297"/>
      <c r="BM17" s="297"/>
      <c r="BN17" s="297"/>
      <c r="BO17" s="297"/>
      <c r="BP17" s="297"/>
      <c r="BQ17" s="297"/>
      <c r="BR17" s="297"/>
      <c r="BS17" s="297"/>
      <c r="BT17" s="297"/>
      <c r="BU17" s="297"/>
      <c r="BV17" s="297"/>
      <c r="BW17" s="297"/>
      <c r="BX17" s="297"/>
      <c r="BY17" s="297"/>
      <c r="BZ17" s="297"/>
      <c r="CA17" s="297"/>
      <c r="CB17" s="297"/>
      <c r="CC17" s="297"/>
      <c r="CD17" s="297"/>
      <c r="CE17" s="297"/>
      <c r="CF17" s="297"/>
      <c r="CG17" s="297"/>
      <c r="CH17" s="297"/>
      <c r="CI17" s="297"/>
      <c r="CJ17" s="297"/>
    </row>
    <row r="18" spans="1:88" ht="12.95" customHeight="1" x14ac:dyDescent="0.15">
      <c r="A18" s="2254" t="s">
        <v>481</v>
      </c>
      <c r="B18" s="2255"/>
      <c r="C18" s="2255"/>
      <c r="D18" s="2255"/>
      <c r="E18" s="2255"/>
      <c r="F18" s="2255"/>
      <c r="G18" s="2256"/>
      <c r="H18" s="306"/>
      <c r="I18" s="306"/>
      <c r="J18" s="306"/>
      <c r="K18" s="306"/>
      <c r="L18" s="306"/>
      <c r="M18" s="306"/>
      <c r="N18" s="306"/>
      <c r="O18" s="306"/>
      <c r="P18" s="306"/>
      <c r="Q18" s="309" t="s">
        <v>599</v>
      </c>
      <c r="R18" s="306"/>
      <c r="S18" s="306"/>
      <c r="T18" s="306"/>
      <c r="U18" s="306"/>
      <c r="V18" s="306"/>
      <c r="W18" s="306"/>
      <c r="X18" s="306"/>
      <c r="Y18" s="306"/>
      <c r="Z18" s="306"/>
      <c r="AA18" s="306"/>
      <c r="AB18" s="306"/>
      <c r="AC18" s="306"/>
      <c r="AD18" s="306"/>
      <c r="AE18" s="306"/>
      <c r="AF18" s="306"/>
      <c r="AG18" s="309" t="s">
        <v>600</v>
      </c>
      <c r="AH18" s="306"/>
      <c r="AI18" s="306"/>
      <c r="AJ18" s="306"/>
      <c r="AK18" s="306"/>
      <c r="AL18" s="306"/>
      <c r="AM18" s="306"/>
      <c r="AN18" s="306"/>
      <c r="AO18" s="306"/>
      <c r="AP18" s="306"/>
      <c r="AQ18" s="315"/>
      <c r="AR18" s="2254" t="s">
        <v>481</v>
      </c>
      <c r="AS18" s="2255"/>
      <c r="AT18" s="2255"/>
      <c r="AU18" s="2255"/>
      <c r="AV18" s="2255"/>
      <c r="AW18" s="2255"/>
      <c r="AX18" s="2256"/>
      <c r="AY18" s="306"/>
      <c r="AZ18" s="306"/>
      <c r="BA18" s="306"/>
      <c r="BB18" s="306"/>
      <c r="BC18" s="306"/>
      <c r="BD18" s="306"/>
      <c r="BE18" s="306"/>
      <c r="BF18" s="306"/>
      <c r="BG18" s="306"/>
      <c r="BH18" s="309" t="s">
        <v>599</v>
      </c>
      <c r="BI18" s="306"/>
      <c r="BJ18" s="306"/>
      <c r="BK18" s="306"/>
      <c r="BL18" s="306"/>
      <c r="BM18" s="306"/>
      <c r="BN18" s="306"/>
      <c r="BO18" s="306"/>
      <c r="BP18" s="306"/>
      <c r="BQ18" s="306"/>
      <c r="BR18" s="306"/>
      <c r="BS18" s="306"/>
      <c r="BT18" s="306"/>
      <c r="BU18" s="306"/>
      <c r="BV18" s="306"/>
      <c r="BW18" s="306"/>
      <c r="BX18" s="309" t="s">
        <v>600</v>
      </c>
      <c r="BY18" s="306"/>
      <c r="BZ18" s="306"/>
      <c r="CA18" s="306"/>
      <c r="CB18" s="306"/>
      <c r="CC18" s="306"/>
      <c r="CD18" s="306"/>
      <c r="CE18" s="306"/>
      <c r="CF18" s="306"/>
      <c r="CG18" s="306"/>
      <c r="CH18" s="315"/>
      <c r="CI18" s="297"/>
      <c r="CJ18" s="297"/>
    </row>
    <row r="19" spans="1:88" ht="19.5" customHeight="1" x14ac:dyDescent="0.15">
      <c r="A19" s="2459" t="s">
        <v>601</v>
      </c>
      <c r="B19" s="2460"/>
      <c r="C19" s="2460"/>
      <c r="D19" s="2460"/>
      <c r="E19" s="2460"/>
      <c r="F19" s="2460"/>
      <c r="G19" s="2461"/>
      <c r="H19" s="2257" t="s">
        <v>602</v>
      </c>
      <c r="I19" s="2258"/>
      <c r="J19" s="2258"/>
      <c r="K19" s="2258"/>
      <c r="L19" s="2258"/>
      <c r="M19" s="2258"/>
      <c r="N19" s="2258"/>
      <c r="O19" s="2258"/>
      <c r="P19" s="2258"/>
      <c r="Q19" s="2258"/>
      <c r="R19" s="2258"/>
      <c r="S19" s="2258"/>
      <c r="T19" s="2258"/>
      <c r="U19" s="2258"/>
      <c r="V19" s="2258"/>
      <c r="W19" s="2258"/>
      <c r="X19" s="2258"/>
      <c r="Y19" s="2258"/>
      <c r="Z19" s="2258"/>
      <c r="AA19" s="2258"/>
      <c r="AB19" s="2259"/>
      <c r="AC19" s="2260"/>
      <c r="AD19" s="2261"/>
      <c r="AE19" s="2261"/>
      <c r="AF19" s="2261"/>
      <c r="AG19" s="2261"/>
      <c r="AH19" s="2261"/>
      <c r="AI19" s="2261"/>
      <c r="AJ19" s="2261"/>
      <c r="AK19" s="2261"/>
      <c r="AL19" s="2261"/>
      <c r="AM19" s="2261"/>
      <c r="AN19" s="2261"/>
      <c r="AO19" s="2261"/>
      <c r="AP19" s="2261"/>
      <c r="AQ19" s="2262"/>
      <c r="AR19" s="2468" t="s">
        <v>603</v>
      </c>
      <c r="AS19" s="2469"/>
      <c r="AT19" s="2469"/>
      <c r="AU19" s="2469"/>
      <c r="AV19" s="2469"/>
      <c r="AW19" s="2469"/>
      <c r="AX19" s="2470"/>
      <c r="AY19" s="2257" t="s">
        <v>196</v>
      </c>
      <c r="AZ19" s="2258"/>
      <c r="BA19" s="2258"/>
      <c r="BB19" s="2258"/>
      <c r="BC19" s="2258"/>
      <c r="BD19" s="2258"/>
      <c r="BE19" s="2258"/>
      <c r="BF19" s="2258"/>
      <c r="BG19" s="2258"/>
      <c r="BH19" s="2258"/>
      <c r="BI19" s="2258"/>
      <c r="BJ19" s="2258"/>
      <c r="BK19" s="2258"/>
      <c r="BL19" s="2258"/>
      <c r="BM19" s="2258"/>
      <c r="BN19" s="2258"/>
      <c r="BO19" s="2258"/>
      <c r="BP19" s="2258"/>
      <c r="BQ19" s="2258"/>
      <c r="BR19" s="2258"/>
      <c r="BS19" s="2259"/>
      <c r="BT19" s="2260"/>
      <c r="BU19" s="2261"/>
      <c r="BV19" s="2261"/>
      <c r="BW19" s="2261"/>
      <c r="BX19" s="2261"/>
      <c r="BY19" s="2261"/>
      <c r="BZ19" s="2261"/>
      <c r="CA19" s="2261"/>
      <c r="CB19" s="2261"/>
      <c r="CC19" s="2261"/>
      <c r="CD19" s="2261"/>
      <c r="CE19" s="2261"/>
      <c r="CF19" s="2261"/>
      <c r="CG19" s="2261"/>
      <c r="CH19" s="2262"/>
      <c r="CI19" s="297"/>
      <c r="CJ19" s="297"/>
    </row>
    <row r="20" spans="1:88" ht="19.5" customHeight="1" x14ac:dyDescent="0.15">
      <c r="A20" s="2462"/>
      <c r="B20" s="2463"/>
      <c r="C20" s="2463"/>
      <c r="D20" s="2463"/>
      <c r="E20" s="2463"/>
      <c r="F20" s="2463"/>
      <c r="G20" s="2464"/>
      <c r="H20" s="2475" t="s">
        <v>604</v>
      </c>
      <c r="I20" s="2476"/>
      <c r="J20" s="2263" t="s">
        <v>559</v>
      </c>
      <c r="K20" s="2264"/>
      <c r="L20" s="2264"/>
      <c r="M20" s="2264"/>
      <c r="N20" s="2264"/>
      <c r="O20" s="2264"/>
      <c r="P20" s="2264"/>
      <c r="Q20" s="2264"/>
      <c r="R20" s="2264"/>
      <c r="S20" s="2264"/>
      <c r="T20" s="2264"/>
      <c r="U20" s="2264"/>
      <c r="V20" s="2264"/>
      <c r="W20" s="2264"/>
      <c r="X20" s="2264"/>
      <c r="Y20" s="2264"/>
      <c r="Z20" s="2264"/>
      <c r="AA20" s="2264"/>
      <c r="AB20" s="2265"/>
      <c r="AC20" s="2266"/>
      <c r="AD20" s="2267"/>
      <c r="AE20" s="2267"/>
      <c r="AF20" s="2267"/>
      <c r="AG20" s="2267"/>
      <c r="AH20" s="2267"/>
      <c r="AI20" s="2267"/>
      <c r="AJ20" s="2267"/>
      <c r="AK20" s="2267"/>
      <c r="AL20" s="2267"/>
      <c r="AM20" s="2267"/>
      <c r="AN20" s="2267"/>
      <c r="AO20" s="2267"/>
      <c r="AP20" s="2267"/>
      <c r="AQ20" s="2268"/>
      <c r="AR20" s="2471"/>
      <c r="AS20" s="2264"/>
      <c r="AT20" s="2264"/>
      <c r="AU20" s="2264"/>
      <c r="AV20" s="2264"/>
      <c r="AW20" s="2264"/>
      <c r="AX20" s="2265"/>
      <c r="AY20" s="2475" t="s">
        <v>420</v>
      </c>
      <c r="AZ20" s="2476"/>
      <c r="BA20" s="2263" t="s">
        <v>207</v>
      </c>
      <c r="BB20" s="2264"/>
      <c r="BC20" s="2264"/>
      <c r="BD20" s="2264"/>
      <c r="BE20" s="2264"/>
      <c r="BF20" s="2264"/>
      <c r="BG20" s="2264"/>
      <c r="BH20" s="2264"/>
      <c r="BI20" s="2264"/>
      <c r="BJ20" s="2264"/>
      <c r="BK20" s="2264"/>
      <c r="BL20" s="2264"/>
      <c r="BM20" s="2264"/>
      <c r="BN20" s="2264"/>
      <c r="BO20" s="2264"/>
      <c r="BP20" s="2264"/>
      <c r="BQ20" s="2264"/>
      <c r="BR20" s="2264"/>
      <c r="BS20" s="2265"/>
      <c r="BT20" s="2266"/>
      <c r="BU20" s="2267"/>
      <c r="BV20" s="2267"/>
      <c r="BW20" s="2267"/>
      <c r="BX20" s="2267"/>
      <c r="BY20" s="2267"/>
      <c r="BZ20" s="2267"/>
      <c r="CA20" s="2267"/>
      <c r="CB20" s="2267"/>
      <c r="CC20" s="2267"/>
      <c r="CD20" s="2267"/>
      <c r="CE20" s="2267"/>
      <c r="CF20" s="2267"/>
      <c r="CG20" s="2267"/>
      <c r="CH20" s="2268"/>
      <c r="CI20" s="297"/>
      <c r="CJ20" s="297"/>
    </row>
    <row r="21" spans="1:88" ht="19.5" customHeight="1" x14ac:dyDescent="0.15">
      <c r="A21" s="2462"/>
      <c r="B21" s="2463"/>
      <c r="C21" s="2463"/>
      <c r="D21" s="2463"/>
      <c r="E21" s="2463"/>
      <c r="F21" s="2463"/>
      <c r="G21" s="2464"/>
      <c r="H21" s="2477"/>
      <c r="I21" s="2478"/>
      <c r="J21" s="2263" t="s">
        <v>297</v>
      </c>
      <c r="K21" s="2264"/>
      <c r="L21" s="2264"/>
      <c r="M21" s="2264"/>
      <c r="N21" s="2264"/>
      <c r="O21" s="2264"/>
      <c r="P21" s="2264"/>
      <c r="Q21" s="2264"/>
      <c r="R21" s="2264"/>
      <c r="S21" s="2264"/>
      <c r="T21" s="2264"/>
      <c r="U21" s="2264"/>
      <c r="V21" s="2264"/>
      <c r="W21" s="2264"/>
      <c r="X21" s="2264"/>
      <c r="Y21" s="2264"/>
      <c r="Z21" s="2264"/>
      <c r="AA21" s="2264"/>
      <c r="AB21" s="2265"/>
      <c r="AC21" s="2266"/>
      <c r="AD21" s="2267"/>
      <c r="AE21" s="2267"/>
      <c r="AF21" s="2267"/>
      <c r="AG21" s="2267"/>
      <c r="AH21" s="2267"/>
      <c r="AI21" s="2267"/>
      <c r="AJ21" s="2267"/>
      <c r="AK21" s="2267"/>
      <c r="AL21" s="2267"/>
      <c r="AM21" s="2267"/>
      <c r="AN21" s="2267"/>
      <c r="AO21" s="2267"/>
      <c r="AP21" s="2267"/>
      <c r="AQ21" s="2268"/>
      <c r="AR21" s="2471"/>
      <c r="AS21" s="2264"/>
      <c r="AT21" s="2264"/>
      <c r="AU21" s="2264"/>
      <c r="AV21" s="2264"/>
      <c r="AW21" s="2264"/>
      <c r="AX21" s="2265"/>
      <c r="AY21" s="2475"/>
      <c r="AZ21" s="2476"/>
      <c r="BA21" s="2263" t="s">
        <v>607</v>
      </c>
      <c r="BB21" s="2264"/>
      <c r="BC21" s="2264"/>
      <c r="BD21" s="2264"/>
      <c r="BE21" s="2264"/>
      <c r="BF21" s="2264"/>
      <c r="BG21" s="2264"/>
      <c r="BH21" s="2264"/>
      <c r="BI21" s="2264"/>
      <c r="BJ21" s="2264"/>
      <c r="BK21" s="2264"/>
      <c r="BL21" s="2264"/>
      <c r="BM21" s="2264"/>
      <c r="BN21" s="2264"/>
      <c r="BO21" s="2264"/>
      <c r="BP21" s="2264"/>
      <c r="BQ21" s="2264"/>
      <c r="BR21" s="2264"/>
      <c r="BS21" s="2265"/>
      <c r="BT21" s="2266"/>
      <c r="BU21" s="2267"/>
      <c r="BV21" s="2267"/>
      <c r="BW21" s="2267"/>
      <c r="BX21" s="2267"/>
      <c r="BY21" s="2267"/>
      <c r="BZ21" s="2267"/>
      <c r="CA21" s="2267"/>
      <c r="CB21" s="2267"/>
      <c r="CC21" s="2267"/>
      <c r="CD21" s="2267"/>
      <c r="CE21" s="2267"/>
      <c r="CF21" s="2267"/>
      <c r="CG21" s="2267"/>
      <c r="CH21" s="2268"/>
      <c r="CI21" s="297"/>
      <c r="CJ21" s="297"/>
    </row>
    <row r="22" spans="1:88" ht="19.5" customHeight="1" x14ac:dyDescent="0.15">
      <c r="A22" s="2465"/>
      <c r="B22" s="2466"/>
      <c r="C22" s="2466"/>
      <c r="D22" s="2466"/>
      <c r="E22" s="2466"/>
      <c r="F22" s="2466"/>
      <c r="G22" s="2467"/>
      <c r="H22" s="2269" t="s">
        <v>608</v>
      </c>
      <c r="I22" s="2270"/>
      <c r="J22" s="2270"/>
      <c r="K22" s="2270"/>
      <c r="L22" s="2270"/>
      <c r="M22" s="2270"/>
      <c r="N22" s="2270"/>
      <c r="O22" s="2270"/>
      <c r="P22" s="2270"/>
      <c r="Q22" s="2270"/>
      <c r="R22" s="2270"/>
      <c r="S22" s="2270"/>
      <c r="T22" s="2270"/>
      <c r="U22" s="2270"/>
      <c r="V22" s="2270"/>
      <c r="W22" s="2270"/>
      <c r="X22" s="2270"/>
      <c r="Y22" s="2270"/>
      <c r="Z22" s="2270"/>
      <c r="AA22" s="2270"/>
      <c r="AB22" s="2271"/>
      <c r="AC22" s="2272" t="str">
        <f>IF(ISBLANK(AC19)," ",AC19-AC20-AC21)</f>
        <v xml:space="preserve"> </v>
      </c>
      <c r="AD22" s="2273"/>
      <c r="AE22" s="2273"/>
      <c r="AF22" s="2273"/>
      <c r="AG22" s="2273"/>
      <c r="AH22" s="2273"/>
      <c r="AI22" s="2273"/>
      <c r="AJ22" s="2273"/>
      <c r="AK22" s="2273"/>
      <c r="AL22" s="2273"/>
      <c r="AM22" s="2273"/>
      <c r="AN22" s="2273"/>
      <c r="AO22" s="2273"/>
      <c r="AP22" s="2273"/>
      <c r="AQ22" s="2274"/>
      <c r="AR22" s="2471"/>
      <c r="AS22" s="2264"/>
      <c r="AT22" s="2264"/>
      <c r="AU22" s="2264"/>
      <c r="AV22" s="2264"/>
      <c r="AW22" s="2264"/>
      <c r="AX22" s="2265"/>
      <c r="AY22" s="2475"/>
      <c r="AZ22" s="2476"/>
      <c r="BA22" s="2263" t="s">
        <v>609</v>
      </c>
      <c r="BB22" s="2264"/>
      <c r="BC22" s="2264"/>
      <c r="BD22" s="2264"/>
      <c r="BE22" s="2264"/>
      <c r="BF22" s="2264"/>
      <c r="BG22" s="2264"/>
      <c r="BH22" s="2264"/>
      <c r="BI22" s="2264"/>
      <c r="BJ22" s="2264"/>
      <c r="BK22" s="2264"/>
      <c r="BL22" s="2264"/>
      <c r="BM22" s="2264"/>
      <c r="BN22" s="2264"/>
      <c r="BO22" s="2264"/>
      <c r="BP22" s="2264"/>
      <c r="BQ22" s="2264"/>
      <c r="BR22" s="2264"/>
      <c r="BS22" s="2265"/>
      <c r="BT22" s="2266"/>
      <c r="BU22" s="2267"/>
      <c r="BV22" s="2267"/>
      <c r="BW22" s="2267"/>
      <c r="BX22" s="2267"/>
      <c r="BY22" s="2267"/>
      <c r="BZ22" s="2267"/>
      <c r="CA22" s="2267"/>
      <c r="CB22" s="2267"/>
      <c r="CC22" s="2267"/>
      <c r="CD22" s="2267"/>
      <c r="CE22" s="2267"/>
      <c r="CF22" s="2267"/>
      <c r="CG22" s="2267"/>
      <c r="CH22" s="2268"/>
      <c r="CI22" s="297"/>
      <c r="CJ22" s="297"/>
    </row>
    <row r="23" spans="1:88" ht="19.5" customHeight="1" x14ac:dyDescent="0.15">
      <c r="A23" s="2468" t="s">
        <v>259</v>
      </c>
      <c r="B23" s="2469"/>
      <c r="C23" s="2469"/>
      <c r="D23" s="2469"/>
      <c r="E23" s="2469"/>
      <c r="F23" s="2469"/>
      <c r="G23" s="2470"/>
      <c r="H23" s="2257" t="s">
        <v>574</v>
      </c>
      <c r="I23" s="2258"/>
      <c r="J23" s="2258"/>
      <c r="K23" s="2258"/>
      <c r="L23" s="2258"/>
      <c r="M23" s="2258"/>
      <c r="N23" s="2258"/>
      <c r="O23" s="2258"/>
      <c r="P23" s="2258"/>
      <c r="Q23" s="2258"/>
      <c r="R23" s="2258"/>
      <c r="S23" s="2258"/>
      <c r="T23" s="2258"/>
      <c r="U23" s="2258"/>
      <c r="V23" s="2258"/>
      <c r="W23" s="2258"/>
      <c r="X23" s="2258"/>
      <c r="Y23" s="2258"/>
      <c r="Z23" s="2258"/>
      <c r="AA23" s="2258"/>
      <c r="AB23" s="2259"/>
      <c r="AC23" s="2275"/>
      <c r="AD23" s="2276"/>
      <c r="AE23" s="2276"/>
      <c r="AF23" s="2276"/>
      <c r="AG23" s="2276"/>
      <c r="AH23" s="2276"/>
      <c r="AI23" s="2276"/>
      <c r="AJ23" s="2276"/>
      <c r="AK23" s="2276"/>
      <c r="AL23" s="2276"/>
      <c r="AM23" s="2276"/>
      <c r="AN23" s="2276"/>
      <c r="AO23" s="2276"/>
      <c r="AP23" s="2276"/>
      <c r="AQ23" s="2277"/>
      <c r="AR23" s="2472"/>
      <c r="AS23" s="2473"/>
      <c r="AT23" s="2473"/>
      <c r="AU23" s="2473"/>
      <c r="AV23" s="2473"/>
      <c r="AW23" s="2473"/>
      <c r="AX23" s="2474"/>
      <c r="AY23" s="2269" t="s">
        <v>129</v>
      </c>
      <c r="AZ23" s="2270"/>
      <c r="BA23" s="2270"/>
      <c r="BB23" s="2270"/>
      <c r="BC23" s="2270"/>
      <c r="BD23" s="2270"/>
      <c r="BE23" s="2270"/>
      <c r="BF23" s="2270"/>
      <c r="BG23" s="2270"/>
      <c r="BH23" s="2270"/>
      <c r="BI23" s="2270"/>
      <c r="BJ23" s="2270"/>
      <c r="BK23" s="2270"/>
      <c r="BL23" s="2270"/>
      <c r="BM23" s="2270"/>
      <c r="BN23" s="2270"/>
      <c r="BO23" s="2270"/>
      <c r="BP23" s="2270"/>
      <c r="BQ23" s="2270"/>
      <c r="BR23" s="2270"/>
      <c r="BS23" s="2271"/>
      <c r="BT23" s="2272" t="str">
        <f>IF(ISBLANK(BT19)," ",BT19-BT20-BT21-BT22)</f>
        <v xml:space="preserve"> </v>
      </c>
      <c r="BU23" s="2273"/>
      <c r="BV23" s="2273"/>
      <c r="BW23" s="2273"/>
      <c r="BX23" s="2273"/>
      <c r="BY23" s="2273"/>
      <c r="BZ23" s="2273"/>
      <c r="CA23" s="2273"/>
      <c r="CB23" s="2273"/>
      <c r="CC23" s="2273"/>
      <c r="CD23" s="2273"/>
      <c r="CE23" s="2273"/>
      <c r="CF23" s="2273"/>
      <c r="CG23" s="2273"/>
      <c r="CH23" s="2274"/>
      <c r="CI23" s="297"/>
      <c r="CJ23" s="297"/>
    </row>
    <row r="24" spans="1:88" ht="19.5" customHeight="1" x14ac:dyDescent="0.15">
      <c r="A24" s="2471"/>
      <c r="B24" s="2264"/>
      <c r="C24" s="2264"/>
      <c r="D24" s="2264"/>
      <c r="E24" s="2264"/>
      <c r="F24" s="2264"/>
      <c r="G24" s="2265"/>
      <c r="H24" s="2475" t="s">
        <v>500</v>
      </c>
      <c r="I24" s="2476"/>
      <c r="J24" s="2263" t="s">
        <v>455</v>
      </c>
      <c r="K24" s="2264"/>
      <c r="L24" s="2264"/>
      <c r="M24" s="2264"/>
      <c r="N24" s="2264"/>
      <c r="O24" s="2264"/>
      <c r="P24" s="2264"/>
      <c r="Q24" s="2264"/>
      <c r="R24" s="2264"/>
      <c r="S24" s="2264"/>
      <c r="T24" s="2264"/>
      <c r="U24" s="2264"/>
      <c r="V24" s="2264"/>
      <c r="W24" s="2264"/>
      <c r="X24" s="2264"/>
      <c r="Y24" s="2264"/>
      <c r="Z24" s="2264"/>
      <c r="AA24" s="2264"/>
      <c r="AB24" s="2265"/>
      <c r="AC24" s="2266"/>
      <c r="AD24" s="2267"/>
      <c r="AE24" s="2267"/>
      <c r="AF24" s="2267"/>
      <c r="AG24" s="2267"/>
      <c r="AH24" s="2267"/>
      <c r="AI24" s="2267"/>
      <c r="AJ24" s="2267"/>
      <c r="AK24" s="2267"/>
      <c r="AL24" s="2267"/>
      <c r="AM24" s="2267"/>
      <c r="AN24" s="2267"/>
      <c r="AO24" s="2267"/>
      <c r="AP24" s="2267"/>
      <c r="AQ24" s="2268"/>
      <c r="AR24" s="2278" t="s">
        <v>468</v>
      </c>
      <c r="AS24" s="2279"/>
      <c r="AT24" s="2279"/>
      <c r="AU24" s="2279"/>
      <c r="AV24" s="2279"/>
      <c r="AW24" s="2279"/>
      <c r="AX24" s="2280"/>
      <c r="AY24" s="2257" t="s">
        <v>610</v>
      </c>
      <c r="AZ24" s="2258"/>
      <c r="BA24" s="2258"/>
      <c r="BB24" s="2258"/>
      <c r="BC24" s="2258"/>
      <c r="BD24" s="2258"/>
      <c r="BE24" s="2258"/>
      <c r="BF24" s="2258"/>
      <c r="BG24" s="2258"/>
      <c r="BH24" s="2258"/>
      <c r="BI24" s="2258"/>
      <c r="BJ24" s="2258"/>
      <c r="BK24" s="2258"/>
      <c r="BL24" s="2258"/>
      <c r="BM24" s="2258"/>
      <c r="BN24" s="2258"/>
      <c r="BO24" s="2258"/>
      <c r="BP24" s="2258"/>
      <c r="BQ24" s="2258"/>
      <c r="BR24" s="2258"/>
      <c r="BS24" s="2259"/>
      <c r="BT24" s="2281"/>
      <c r="BU24" s="2282"/>
      <c r="BV24" s="2282"/>
      <c r="BW24" s="2282"/>
      <c r="BX24" s="2282"/>
      <c r="BY24" s="2282"/>
      <c r="BZ24" s="2282"/>
      <c r="CA24" s="2282"/>
      <c r="CB24" s="2282"/>
      <c r="CC24" s="2282"/>
      <c r="CD24" s="2282"/>
      <c r="CE24" s="2282"/>
      <c r="CF24" s="2282"/>
      <c r="CG24" s="2282"/>
      <c r="CH24" s="2283"/>
      <c r="CI24" s="297"/>
      <c r="CJ24" s="297"/>
    </row>
    <row r="25" spans="1:88" ht="19.5" customHeight="1" x14ac:dyDescent="0.15">
      <c r="A25" s="2471"/>
      <c r="B25" s="2264"/>
      <c r="C25" s="2264"/>
      <c r="D25" s="2264"/>
      <c r="E25" s="2264"/>
      <c r="F25" s="2264"/>
      <c r="G25" s="2265"/>
      <c r="H25" s="2475"/>
      <c r="I25" s="2476"/>
      <c r="J25" s="2263" t="s">
        <v>611</v>
      </c>
      <c r="K25" s="2264"/>
      <c r="L25" s="2264"/>
      <c r="M25" s="2264"/>
      <c r="N25" s="2264"/>
      <c r="O25" s="2264"/>
      <c r="P25" s="2264"/>
      <c r="Q25" s="2264"/>
      <c r="R25" s="2264"/>
      <c r="S25" s="2264"/>
      <c r="T25" s="2264"/>
      <c r="U25" s="2264"/>
      <c r="V25" s="2264"/>
      <c r="W25" s="2264"/>
      <c r="X25" s="2264"/>
      <c r="Y25" s="2264"/>
      <c r="Z25" s="2264"/>
      <c r="AA25" s="2264"/>
      <c r="AB25" s="2265"/>
      <c r="AC25" s="2266"/>
      <c r="AD25" s="2267"/>
      <c r="AE25" s="2267"/>
      <c r="AF25" s="2267"/>
      <c r="AG25" s="2267"/>
      <c r="AH25" s="2267"/>
      <c r="AI25" s="2267"/>
      <c r="AJ25" s="2267"/>
      <c r="AK25" s="2267"/>
      <c r="AL25" s="2267"/>
      <c r="AM25" s="2267"/>
      <c r="AN25" s="2267"/>
      <c r="AO25" s="2267"/>
      <c r="AP25" s="2267"/>
      <c r="AQ25" s="2268"/>
      <c r="AR25" s="317"/>
      <c r="AS25" s="2284" t="s">
        <v>579</v>
      </c>
      <c r="AT25" s="2285"/>
      <c r="AU25" s="2285"/>
      <c r="AV25" s="2285"/>
      <c r="AW25" s="2285"/>
      <c r="AX25" s="2286"/>
      <c r="AY25" s="2257" t="s">
        <v>196</v>
      </c>
      <c r="AZ25" s="2258"/>
      <c r="BA25" s="2258"/>
      <c r="BB25" s="2258"/>
      <c r="BC25" s="2258"/>
      <c r="BD25" s="2258"/>
      <c r="BE25" s="2258"/>
      <c r="BF25" s="2258"/>
      <c r="BG25" s="2258"/>
      <c r="BH25" s="2258"/>
      <c r="BI25" s="2258"/>
      <c r="BJ25" s="2258"/>
      <c r="BK25" s="2258"/>
      <c r="BL25" s="2258"/>
      <c r="BM25" s="2258"/>
      <c r="BN25" s="2258"/>
      <c r="BO25" s="2258"/>
      <c r="BP25" s="2258"/>
      <c r="BQ25" s="2258"/>
      <c r="BR25" s="2258"/>
      <c r="BS25" s="2259"/>
      <c r="BT25" s="2281"/>
      <c r="BU25" s="2282"/>
      <c r="BV25" s="2282"/>
      <c r="BW25" s="2282"/>
      <c r="BX25" s="2282"/>
      <c r="BY25" s="2282"/>
      <c r="BZ25" s="2282"/>
      <c r="CA25" s="2282"/>
      <c r="CB25" s="2282"/>
      <c r="CC25" s="2282"/>
      <c r="CD25" s="2282"/>
      <c r="CE25" s="2282"/>
      <c r="CF25" s="2282"/>
      <c r="CG25" s="2282"/>
      <c r="CH25" s="2283"/>
      <c r="CI25" s="297"/>
      <c r="CJ25" s="297"/>
    </row>
    <row r="26" spans="1:88" ht="19.5" customHeight="1" x14ac:dyDescent="0.15">
      <c r="A26" s="2471"/>
      <c r="B26" s="2264"/>
      <c r="C26" s="2264"/>
      <c r="D26" s="2264"/>
      <c r="E26" s="2264"/>
      <c r="F26" s="2264"/>
      <c r="G26" s="2265"/>
      <c r="H26" s="2475"/>
      <c r="I26" s="2476"/>
      <c r="J26" s="2263" t="s">
        <v>612</v>
      </c>
      <c r="K26" s="2264"/>
      <c r="L26" s="2264"/>
      <c r="M26" s="2264"/>
      <c r="N26" s="2264"/>
      <c r="O26" s="2264"/>
      <c r="P26" s="2264"/>
      <c r="Q26" s="2264"/>
      <c r="R26" s="2264"/>
      <c r="S26" s="2264"/>
      <c r="T26" s="2264"/>
      <c r="U26" s="2264"/>
      <c r="V26" s="2264"/>
      <c r="W26" s="2264"/>
      <c r="X26" s="2264"/>
      <c r="Y26" s="2264"/>
      <c r="Z26" s="2264"/>
      <c r="AA26" s="2264"/>
      <c r="AB26" s="2265"/>
      <c r="AC26" s="2266"/>
      <c r="AD26" s="2267"/>
      <c r="AE26" s="2267"/>
      <c r="AF26" s="2267"/>
      <c r="AG26" s="2267"/>
      <c r="AH26" s="2267"/>
      <c r="AI26" s="2267"/>
      <c r="AJ26" s="2267"/>
      <c r="AK26" s="2267"/>
      <c r="AL26" s="2267"/>
      <c r="AM26" s="2267"/>
      <c r="AN26" s="2267"/>
      <c r="AO26" s="2267"/>
      <c r="AP26" s="2267"/>
      <c r="AQ26" s="2268"/>
      <c r="AR26" s="2468" t="s">
        <v>605</v>
      </c>
      <c r="AS26" s="2469"/>
      <c r="AT26" s="2469"/>
      <c r="AU26" s="2469"/>
      <c r="AV26" s="2469"/>
      <c r="AW26" s="2469"/>
      <c r="AX26" s="2470"/>
      <c r="AY26" s="2257" t="s">
        <v>182</v>
      </c>
      <c r="AZ26" s="2258"/>
      <c r="BA26" s="2258"/>
      <c r="BB26" s="2258"/>
      <c r="BC26" s="2258"/>
      <c r="BD26" s="2258"/>
      <c r="BE26" s="2258"/>
      <c r="BF26" s="2258"/>
      <c r="BG26" s="2258"/>
      <c r="BH26" s="2258"/>
      <c r="BI26" s="2258"/>
      <c r="BJ26" s="2258"/>
      <c r="BK26" s="2258"/>
      <c r="BL26" s="2258"/>
      <c r="BM26" s="2258"/>
      <c r="BN26" s="2258"/>
      <c r="BO26" s="2258"/>
      <c r="BP26" s="2258"/>
      <c r="BQ26" s="2258"/>
      <c r="BR26" s="2258"/>
      <c r="BS26" s="2259"/>
      <c r="BT26" s="2275"/>
      <c r="BU26" s="2276"/>
      <c r="BV26" s="2276"/>
      <c r="BW26" s="2276"/>
      <c r="BX26" s="2276"/>
      <c r="BY26" s="2276"/>
      <c r="BZ26" s="2276"/>
      <c r="CA26" s="2276"/>
      <c r="CB26" s="2276"/>
      <c r="CC26" s="2276"/>
      <c r="CD26" s="2276"/>
      <c r="CE26" s="2276"/>
      <c r="CF26" s="2276"/>
      <c r="CG26" s="2276"/>
      <c r="CH26" s="2277"/>
      <c r="CI26" s="297"/>
      <c r="CJ26" s="297"/>
    </row>
    <row r="27" spans="1:88" ht="19.5" customHeight="1" x14ac:dyDescent="0.15">
      <c r="A27" s="2471"/>
      <c r="B27" s="2264"/>
      <c r="C27" s="2264"/>
      <c r="D27" s="2264"/>
      <c r="E27" s="2264"/>
      <c r="F27" s="2264"/>
      <c r="G27" s="2265"/>
      <c r="H27" s="2477"/>
      <c r="I27" s="2478"/>
      <c r="J27" s="2263" t="s">
        <v>6</v>
      </c>
      <c r="K27" s="2264"/>
      <c r="L27" s="2264"/>
      <c r="M27" s="2264"/>
      <c r="N27" s="2264"/>
      <c r="O27" s="2264"/>
      <c r="P27" s="2264"/>
      <c r="Q27" s="2264"/>
      <c r="R27" s="2264"/>
      <c r="S27" s="2264"/>
      <c r="T27" s="2264"/>
      <c r="U27" s="2264"/>
      <c r="V27" s="2264"/>
      <c r="W27" s="2264"/>
      <c r="X27" s="2264"/>
      <c r="Y27" s="2264"/>
      <c r="Z27" s="2264"/>
      <c r="AA27" s="2264"/>
      <c r="AB27" s="2265"/>
      <c r="AC27" s="2266"/>
      <c r="AD27" s="2267"/>
      <c r="AE27" s="2267"/>
      <c r="AF27" s="2267"/>
      <c r="AG27" s="2267"/>
      <c r="AH27" s="2267"/>
      <c r="AI27" s="2267"/>
      <c r="AJ27" s="2267"/>
      <c r="AK27" s="2267"/>
      <c r="AL27" s="2267"/>
      <c r="AM27" s="2267"/>
      <c r="AN27" s="2267"/>
      <c r="AO27" s="2267"/>
      <c r="AP27" s="2267"/>
      <c r="AQ27" s="2268"/>
      <c r="AR27" s="2471"/>
      <c r="AS27" s="2264"/>
      <c r="AT27" s="2264"/>
      <c r="AU27" s="2264"/>
      <c r="AV27" s="2264"/>
      <c r="AW27" s="2264"/>
      <c r="AX27" s="2265"/>
      <c r="AY27" s="2475" t="s">
        <v>613</v>
      </c>
      <c r="AZ27" s="2476"/>
      <c r="BA27" s="2263" t="s">
        <v>68</v>
      </c>
      <c r="BB27" s="2264"/>
      <c r="BC27" s="2264"/>
      <c r="BD27" s="2264"/>
      <c r="BE27" s="2264"/>
      <c r="BF27" s="2264"/>
      <c r="BG27" s="2264"/>
      <c r="BH27" s="2264"/>
      <c r="BI27" s="2264"/>
      <c r="BJ27" s="2264"/>
      <c r="BK27" s="2264"/>
      <c r="BL27" s="2264"/>
      <c r="BM27" s="2264"/>
      <c r="BN27" s="2264"/>
      <c r="BO27" s="2264"/>
      <c r="BP27" s="2264"/>
      <c r="BQ27" s="2264"/>
      <c r="BR27" s="2264"/>
      <c r="BS27" s="2265"/>
      <c r="BT27" s="2266"/>
      <c r="BU27" s="2267"/>
      <c r="BV27" s="2267"/>
      <c r="BW27" s="2267"/>
      <c r="BX27" s="2267"/>
      <c r="BY27" s="2267"/>
      <c r="BZ27" s="2267"/>
      <c r="CA27" s="2267"/>
      <c r="CB27" s="2267"/>
      <c r="CC27" s="2267"/>
      <c r="CD27" s="2267"/>
      <c r="CE27" s="2267"/>
      <c r="CF27" s="2267"/>
      <c r="CG27" s="2267"/>
      <c r="CH27" s="2268"/>
      <c r="CI27" s="297"/>
      <c r="CJ27" s="297"/>
    </row>
    <row r="28" spans="1:88" ht="19.5" customHeight="1" x14ac:dyDescent="0.15">
      <c r="A28" s="2472"/>
      <c r="B28" s="2473"/>
      <c r="C28" s="2473"/>
      <c r="D28" s="2473"/>
      <c r="E28" s="2473"/>
      <c r="F28" s="2473"/>
      <c r="G28" s="2474"/>
      <c r="H28" s="2269" t="s">
        <v>614</v>
      </c>
      <c r="I28" s="2270"/>
      <c r="J28" s="2270"/>
      <c r="K28" s="2270"/>
      <c r="L28" s="2270"/>
      <c r="M28" s="2270"/>
      <c r="N28" s="2270"/>
      <c r="O28" s="2270"/>
      <c r="P28" s="2270"/>
      <c r="Q28" s="2270"/>
      <c r="R28" s="2270"/>
      <c r="S28" s="2270"/>
      <c r="T28" s="2270"/>
      <c r="U28" s="2270"/>
      <c r="V28" s="2270"/>
      <c r="W28" s="2270"/>
      <c r="X28" s="2270"/>
      <c r="Y28" s="2270"/>
      <c r="Z28" s="2270"/>
      <c r="AA28" s="2270"/>
      <c r="AB28" s="2271"/>
      <c r="AC28" s="2272" t="str">
        <f>IF(ISBLANK(AC23)," ",AC23-AC24-AC25-AC26-AC27)</f>
        <v xml:space="preserve"> </v>
      </c>
      <c r="AD28" s="2273"/>
      <c r="AE28" s="2273"/>
      <c r="AF28" s="2273"/>
      <c r="AG28" s="2273"/>
      <c r="AH28" s="2273"/>
      <c r="AI28" s="2273"/>
      <c r="AJ28" s="2273"/>
      <c r="AK28" s="2273"/>
      <c r="AL28" s="2273"/>
      <c r="AM28" s="2273"/>
      <c r="AN28" s="2273"/>
      <c r="AO28" s="2273"/>
      <c r="AP28" s="2273"/>
      <c r="AQ28" s="2274"/>
      <c r="AR28" s="2471"/>
      <c r="AS28" s="2264"/>
      <c r="AT28" s="2264"/>
      <c r="AU28" s="2264"/>
      <c r="AV28" s="2264"/>
      <c r="AW28" s="2264"/>
      <c r="AX28" s="2265"/>
      <c r="AY28" s="2475"/>
      <c r="AZ28" s="2476"/>
      <c r="BA28" s="2263" t="s">
        <v>615</v>
      </c>
      <c r="BB28" s="2264"/>
      <c r="BC28" s="2264"/>
      <c r="BD28" s="2264"/>
      <c r="BE28" s="2264"/>
      <c r="BF28" s="2264"/>
      <c r="BG28" s="2264"/>
      <c r="BH28" s="2264"/>
      <c r="BI28" s="2264"/>
      <c r="BJ28" s="2264"/>
      <c r="BK28" s="2264"/>
      <c r="BL28" s="2264"/>
      <c r="BM28" s="2264"/>
      <c r="BN28" s="2264"/>
      <c r="BO28" s="2264"/>
      <c r="BP28" s="2264"/>
      <c r="BQ28" s="2264"/>
      <c r="BR28" s="2264"/>
      <c r="BS28" s="2265"/>
      <c r="BT28" s="2266"/>
      <c r="BU28" s="2267"/>
      <c r="BV28" s="2267"/>
      <c r="BW28" s="2267"/>
      <c r="BX28" s="2267"/>
      <c r="BY28" s="2267"/>
      <c r="BZ28" s="2267"/>
      <c r="CA28" s="2267"/>
      <c r="CB28" s="2267"/>
      <c r="CC28" s="2267"/>
      <c r="CD28" s="2267"/>
      <c r="CE28" s="2267"/>
      <c r="CF28" s="2267"/>
      <c r="CG28" s="2267"/>
      <c r="CH28" s="2268"/>
      <c r="CI28" s="297"/>
      <c r="CJ28" s="297"/>
    </row>
    <row r="29" spans="1:88" ht="19.5" customHeight="1" x14ac:dyDescent="0.15">
      <c r="A29" s="2468" t="s">
        <v>422</v>
      </c>
      <c r="B29" s="2469"/>
      <c r="C29" s="2469"/>
      <c r="D29" s="2469"/>
      <c r="E29" s="2469"/>
      <c r="F29" s="2469"/>
      <c r="G29" s="2470"/>
      <c r="H29" s="2257" t="s">
        <v>150</v>
      </c>
      <c r="I29" s="2258"/>
      <c r="J29" s="2258"/>
      <c r="K29" s="2258"/>
      <c r="L29" s="2258"/>
      <c r="M29" s="2258"/>
      <c r="N29" s="2258"/>
      <c r="O29" s="2258"/>
      <c r="P29" s="2258"/>
      <c r="Q29" s="2258"/>
      <c r="R29" s="2258"/>
      <c r="S29" s="2258"/>
      <c r="T29" s="2258"/>
      <c r="U29" s="2258"/>
      <c r="V29" s="2258"/>
      <c r="W29" s="2258"/>
      <c r="X29" s="2258"/>
      <c r="Y29" s="2258"/>
      <c r="Z29" s="2258"/>
      <c r="AA29" s="2258"/>
      <c r="AB29" s="2259"/>
      <c r="AC29" s="2275"/>
      <c r="AD29" s="2276"/>
      <c r="AE29" s="2276"/>
      <c r="AF29" s="2276"/>
      <c r="AG29" s="2276"/>
      <c r="AH29" s="2276"/>
      <c r="AI29" s="2276"/>
      <c r="AJ29" s="2276"/>
      <c r="AK29" s="2276"/>
      <c r="AL29" s="2276"/>
      <c r="AM29" s="2276"/>
      <c r="AN29" s="2276"/>
      <c r="AO29" s="2276"/>
      <c r="AP29" s="2276"/>
      <c r="AQ29" s="2277"/>
      <c r="AR29" s="2472"/>
      <c r="AS29" s="2473"/>
      <c r="AT29" s="2473"/>
      <c r="AU29" s="2473"/>
      <c r="AV29" s="2473"/>
      <c r="AW29" s="2473"/>
      <c r="AX29" s="2474"/>
      <c r="AY29" s="2269" t="s">
        <v>332</v>
      </c>
      <c r="AZ29" s="2270"/>
      <c r="BA29" s="2270"/>
      <c r="BB29" s="2270"/>
      <c r="BC29" s="2270"/>
      <c r="BD29" s="2270"/>
      <c r="BE29" s="2270"/>
      <c r="BF29" s="2270"/>
      <c r="BG29" s="2270"/>
      <c r="BH29" s="2270"/>
      <c r="BI29" s="2270"/>
      <c r="BJ29" s="2270"/>
      <c r="BK29" s="2270"/>
      <c r="BL29" s="2270"/>
      <c r="BM29" s="2270"/>
      <c r="BN29" s="2270"/>
      <c r="BO29" s="2270"/>
      <c r="BP29" s="2270"/>
      <c r="BQ29" s="2270"/>
      <c r="BR29" s="2270"/>
      <c r="BS29" s="2271"/>
      <c r="BT29" s="2272" t="str">
        <f>IF(ISBLANK(BT26)," ",BT26-BT27-BT28)</f>
        <v xml:space="preserve"> </v>
      </c>
      <c r="BU29" s="2273"/>
      <c r="BV29" s="2273"/>
      <c r="BW29" s="2273"/>
      <c r="BX29" s="2273"/>
      <c r="BY29" s="2273"/>
      <c r="BZ29" s="2273"/>
      <c r="CA29" s="2273"/>
      <c r="CB29" s="2273"/>
      <c r="CC29" s="2273"/>
      <c r="CD29" s="2273"/>
      <c r="CE29" s="2273"/>
      <c r="CF29" s="2273"/>
      <c r="CG29" s="2273"/>
      <c r="CH29" s="2274"/>
      <c r="CI29" s="297"/>
      <c r="CJ29" s="297"/>
    </row>
    <row r="30" spans="1:88" ht="19.5" customHeight="1" x14ac:dyDescent="0.15">
      <c r="A30" s="2471"/>
      <c r="B30" s="2264"/>
      <c r="C30" s="2264"/>
      <c r="D30" s="2264"/>
      <c r="E30" s="2264"/>
      <c r="F30" s="2264"/>
      <c r="G30" s="2265"/>
      <c r="H30" s="2475" t="s">
        <v>604</v>
      </c>
      <c r="I30" s="2476"/>
      <c r="J30" s="2287" t="s">
        <v>509</v>
      </c>
      <c r="K30" s="2288"/>
      <c r="L30" s="2288"/>
      <c r="M30" s="2288"/>
      <c r="N30" s="2288"/>
      <c r="O30" s="2288"/>
      <c r="P30" s="2288"/>
      <c r="Q30" s="2288"/>
      <c r="R30" s="2288"/>
      <c r="S30" s="2288"/>
      <c r="T30" s="2288"/>
      <c r="U30" s="2288"/>
      <c r="V30" s="2288"/>
      <c r="W30" s="2288"/>
      <c r="X30" s="2288"/>
      <c r="Y30" s="2288"/>
      <c r="Z30" s="2288"/>
      <c r="AA30" s="2288"/>
      <c r="AB30" s="2289"/>
      <c r="AC30" s="2266"/>
      <c r="AD30" s="2267"/>
      <c r="AE30" s="2267"/>
      <c r="AF30" s="2267"/>
      <c r="AG30" s="2267"/>
      <c r="AH30" s="2267"/>
      <c r="AI30" s="2267"/>
      <c r="AJ30" s="2267"/>
      <c r="AK30" s="2267"/>
      <c r="AL30" s="2267"/>
      <c r="AM30" s="2267"/>
      <c r="AN30" s="2267"/>
      <c r="AO30" s="2267"/>
      <c r="AP30" s="2267"/>
      <c r="AQ30" s="2268"/>
      <c r="AR30" s="2482" t="s">
        <v>274</v>
      </c>
      <c r="AS30" s="2483"/>
      <c r="AT30" s="2483"/>
      <c r="AU30" s="2483"/>
      <c r="AV30" s="2483"/>
      <c r="AW30" s="2483"/>
      <c r="AX30" s="2484"/>
      <c r="AY30" s="2485" t="s">
        <v>287</v>
      </c>
      <c r="AZ30" s="2486"/>
      <c r="BA30" s="2486"/>
      <c r="BB30" s="2486"/>
      <c r="BC30" s="2486"/>
      <c r="BD30" s="2486"/>
      <c r="BE30" s="2486"/>
      <c r="BF30" s="2486"/>
      <c r="BG30" s="2486"/>
      <c r="BH30" s="2486"/>
      <c r="BI30" s="2486"/>
      <c r="BJ30" s="2486"/>
      <c r="BK30" s="2486"/>
      <c r="BL30" s="2486"/>
      <c r="BM30" s="2486"/>
      <c r="BN30" s="2486"/>
      <c r="BO30" s="2486"/>
      <c r="BP30" s="2486"/>
      <c r="BQ30" s="2486"/>
      <c r="BR30" s="2486"/>
      <c r="BS30" s="2487"/>
      <c r="BT30" s="2488"/>
      <c r="BU30" s="2489"/>
      <c r="BV30" s="2489"/>
      <c r="BW30" s="2489"/>
      <c r="BX30" s="2489"/>
      <c r="BY30" s="2489"/>
      <c r="BZ30" s="2489"/>
      <c r="CA30" s="2489"/>
      <c r="CB30" s="2489"/>
      <c r="CC30" s="2489"/>
      <c r="CD30" s="2489"/>
      <c r="CE30" s="2489"/>
      <c r="CF30" s="2489"/>
      <c r="CG30" s="2489"/>
      <c r="CH30" s="2490"/>
      <c r="CI30" s="297"/>
      <c r="CJ30" s="297"/>
    </row>
    <row r="31" spans="1:88" ht="19.5" customHeight="1" x14ac:dyDescent="0.15">
      <c r="A31" s="2471"/>
      <c r="B31" s="2264"/>
      <c r="C31" s="2264"/>
      <c r="D31" s="2264"/>
      <c r="E31" s="2264"/>
      <c r="F31" s="2264"/>
      <c r="G31" s="2265"/>
      <c r="H31" s="2477"/>
      <c r="I31" s="2478"/>
      <c r="J31" s="2287" t="s">
        <v>616</v>
      </c>
      <c r="K31" s="2288"/>
      <c r="L31" s="2288"/>
      <c r="M31" s="2288"/>
      <c r="N31" s="2288"/>
      <c r="O31" s="2288"/>
      <c r="P31" s="2288"/>
      <c r="Q31" s="2288"/>
      <c r="R31" s="2288"/>
      <c r="S31" s="2288"/>
      <c r="T31" s="2288"/>
      <c r="U31" s="2288"/>
      <c r="V31" s="2288"/>
      <c r="W31" s="2288"/>
      <c r="X31" s="2288"/>
      <c r="Y31" s="2288"/>
      <c r="Z31" s="2288"/>
      <c r="AA31" s="2288"/>
      <c r="AB31" s="2289"/>
      <c r="AC31" s="2266"/>
      <c r="AD31" s="2267"/>
      <c r="AE31" s="2267"/>
      <c r="AF31" s="2267"/>
      <c r="AG31" s="2267"/>
      <c r="AH31" s="2267"/>
      <c r="AI31" s="2267"/>
      <c r="AJ31" s="2267"/>
      <c r="AK31" s="2267"/>
      <c r="AL31" s="2267"/>
      <c r="AM31" s="2267"/>
      <c r="AN31" s="2267"/>
      <c r="AO31" s="2267"/>
      <c r="AP31" s="2267"/>
      <c r="AQ31" s="2268"/>
      <c r="AR31" s="2290" t="s">
        <v>606</v>
      </c>
      <c r="AS31" s="2291"/>
      <c r="AT31" s="2291"/>
      <c r="AU31" s="2291"/>
      <c r="AV31" s="2291"/>
      <c r="AW31" s="2291"/>
      <c r="AX31" s="2291"/>
      <c r="AY31" s="2291"/>
      <c r="AZ31" s="2291"/>
      <c r="BA31" s="2291"/>
      <c r="BB31" s="2291"/>
      <c r="BC31" s="2291"/>
      <c r="BD31" s="2291"/>
      <c r="BE31" s="2291"/>
      <c r="BF31" s="2291"/>
      <c r="BG31" s="2291"/>
      <c r="BH31" s="2291"/>
      <c r="BI31" s="2291"/>
      <c r="BJ31" s="2291"/>
      <c r="BK31" s="2291"/>
      <c r="BL31" s="2291"/>
      <c r="BM31" s="2291"/>
      <c r="BN31" s="2291"/>
      <c r="BO31" s="2291"/>
      <c r="BP31" s="2291"/>
      <c r="BQ31" s="2291"/>
      <c r="BR31" s="2291"/>
      <c r="BS31" s="2292"/>
      <c r="BT31" s="2293" t="str">
        <f>IF(AND(ISBLANK(AC19),ISBLANK(AC23),ISBLANK(AC29),ISBLANK(AC33),ISBLANK(BT19),ISBLANK(BT24),ISBLANK(BT25),ISBLANK(BT26),ISBLANK(BT30))," ",SUM(AC22)+SUM(AC28)+SUM(AC32)+SUM(AC37)+SUM(BT23)+SUM(BT24)+SUM(BT25)+SUM(BT29)+SUM(BT30))</f>
        <v xml:space="preserve"> </v>
      </c>
      <c r="BU31" s="2294"/>
      <c r="BV31" s="2294"/>
      <c r="BW31" s="2294"/>
      <c r="BX31" s="2294"/>
      <c r="BY31" s="2294"/>
      <c r="BZ31" s="2294"/>
      <c r="CA31" s="2294"/>
      <c r="CB31" s="2294"/>
      <c r="CC31" s="2294"/>
      <c r="CD31" s="2294"/>
      <c r="CE31" s="2294"/>
      <c r="CF31" s="2294"/>
      <c r="CG31" s="2294"/>
      <c r="CH31" s="2295"/>
      <c r="CI31" s="297"/>
      <c r="CJ31" s="297"/>
    </row>
    <row r="32" spans="1:88" ht="19.5" customHeight="1" x14ac:dyDescent="0.15">
      <c r="A32" s="2472"/>
      <c r="B32" s="2473"/>
      <c r="C32" s="2473"/>
      <c r="D32" s="2473"/>
      <c r="E32" s="2473"/>
      <c r="F32" s="2473"/>
      <c r="G32" s="2474"/>
      <c r="H32" s="2269" t="s">
        <v>617</v>
      </c>
      <c r="I32" s="2270"/>
      <c r="J32" s="2270"/>
      <c r="K32" s="2270"/>
      <c r="L32" s="2270"/>
      <c r="M32" s="2270"/>
      <c r="N32" s="2270"/>
      <c r="O32" s="2270"/>
      <c r="P32" s="2270"/>
      <c r="Q32" s="2270"/>
      <c r="R32" s="2270"/>
      <c r="S32" s="2270"/>
      <c r="T32" s="2270"/>
      <c r="U32" s="2270"/>
      <c r="V32" s="2270"/>
      <c r="W32" s="2270"/>
      <c r="X32" s="2270"/>
      <c r="Y32" s="2270"/>
      <c r="Z32" s="2270"/>
      <c r="AA32" s="2270"/>
      <c r="AB32" s="2271"/>
      <c r="AC32" s="2305" t="str">
        <f>IF(ISBLANK(AC29)," ",AC29-AC30-AC31)</f>
        <v xml:space="preserve"> </v>
      </c>
      <c r="AD32" s="2306"/>
      <c r="AE32" s="2306"/>
      <c r="AF32" s="2306"/>
      <c r="AG32" s="2306"/>
      <c r="AH32" s="2306"/>
      <c r="AI32" s="2306"/>
      <c r="AJ32" s="2306"/>
      <c r="AK32" s="2306"/>
      <c r="AL32" s="2306"/>
      <c r="AM32" s="2306"/>
      <c r="AN32" s="2306"/>
      <c r="AO32" s="2306"/>
      <c r="AP32" s="2306"/>
      <c r="AQ32" s="2307"/>
      <c r="AR32" s="2308" t="s">
        <v>336</v>
      </c>
      <c r="AS32" s="2309"/>
      <c r="AT32" s="2309"/>
      <c r="AU32" s="2309"/>
      <c r="AV32" s="2309"/>
      <c r="AW32" s="2309"/>
      <c r="AX32" s="2310"/>
      <c r="AY32" s="2311">
        <v>32.1</v>
      </c>
      <c r="AZ32" s="2312"/>
      <c r="BA32" s="2312"/>
      <c r="BB32" s="2312"/>
      <c r="BC32" s="2312"/>
      <c r="BD32" s="2312"/>
      <c r="BE32" s="2312"/>
      <c r="BF32" s="2312"/>
      <c r="BG32" s="2312"/>
      <c r="BH32" s="2312"/>
      <c r="BI32" s="2312"/>
      <c r="BJ32" s="2312"/>
      <c r="BK32" s="2312"/>
      <c r="BL32" s="2312"/>
      <c r="BM32" s="2312"/>
      <c r="BN32" s="2312"/>
      <c r="BO32" s="2312"/>
      <c r="BP32" s="2312"/>
      <c r="BQ32" s="2312"/>
      <c r="BR32" s="2312"/>
      <c r="BS32" s="2479" t="s">
        <v>408</v>
      </c>
      <c r="BT32" s="2479"/>
      <c r="BU32" s="2479"/>
      <c r="BV32" s="2479"/>
      <c r="BW32" s="2479"/>
      <c r="BX32" s="2480">
        <f>IF(ISBLANK(AY32)," ",ROUNDDOWN(SUM(BT31)*AY32,0))</f>
        <v>0</v>
      </c>
      <c r="BY32" s="2480"/>
      <c r="BZ32" s="2480"/>
      <c r="CA32" s="2480"/>
      <c r="CB32" s="2480"/>
      <c r="CC32" s="2480"/>
      <c r="CD32" s="2480"/>
      <c r="CE32" s="2480"/>
      <c r="CF32" s="2480"/>
      <c r="CG32" s="2480"/>
      <c r="CH32" s="2481"/>
      <c r="CI32" s="297"/>
      <c r="CJ32" s="297"/>
    </row>
    <row r="33" spans="1:88" ht="19.5" customHeight="1" x14ac:dyDescent="0.15">
      <c r="A33" s="2468" t="s">
        <v>114</v>
      </c>
      <c r="B33" s="2469"/>
      <c r="C33" s="2469"/>
      <c r="D33" s="2469"/>
      <c r="E33" s="2469"/>
      <c r="F33" s="2469"/>
      <c r="G33" s="2470"/>
      <c r="H33" s="2257" t="s">
        <v>452</v>
      </c>
      <c r="I33" s="2258"/>
      <c r="J33" s="2258"/>
      <c r="K33" s="2258"/>
      <c r="L33" s="2258"/>
      <c r="M33" s="2258"/>
      <c r="N33" s="2258"/>
      <c r="O33" s="2258"/>
      <c r="P33" s="2258"/>
      <c r="Q33" s="2258"/>
      <c r="R33" s="2258"/>
      <c r="S33" s="2258"/>
      <c r="T33" s="2258"/>
      <c r="U33" s="2258"/>
      <c r="V33" s="2258"/>
      <c r="W33" s="2258"/>
      <c r="X33" s="2258"/>
      <c r="Y33" s="2258"/>
      <c r="Z33" s="2258"/>
      <c r="AA33" s="2258"/>
      <c r="AB33" s="2259"/>
      <c r="AC33" s="2275"/>
      <c r="AD33" s="2276"/>
      <c r="AE33" s="2276"/>
      <c r="AF33" s="2276"/>
      <c r="AG33" s="2276"/>
      <c r="AH33" s="2276"/>
      <c r="AI33" s="2276"/>
      <c r="AJ33" s="2276"/>
      <c r="AK33" s="2276"/>
      <c r="AL33" s="2276"/>
      <c r="AM33" s="2276"/>
      <c r="AN33" s="2276"/>
      <c r="AO33" s="2276"/>
      <c r="AP33" s="2276"/>
      <c r="AQ33" s="2277"/>
      <c r="AR33" s="297"/>
      <c r="AS33" s="297"/>
      <c r="AT33" s="297"/>
      <c r="AU33" s="297"/>
      <c r="AV33" s="297"/>
      <c r="AW33" s="297"/>
      <c r="AX33" s="297"/>
      <c r="AY33" s="297"/>
      <c r="AZ33" s="297"/>
      <c r="BA33" s="297"/>
      <c r="BB33" s="297"/>
      <c r="BC33" s="297"/>
      <c r="BD33" s="297"/>
      <c r="BE33" s="297"/>
      <c r="BF33" s="297"/>
      <c r="BG33" s="297"/>
      <c r="BH33" s="297"/>
      <c r="BI33" s="297"/>
      <c r="BJ33" s="297"/>
      <c r="BK33" s="297"/>
      <c r="BL33" s="297"/>
      <c r="BM33" s="297"/>
      <c r="BN33" s="297"/>
      <c r="BO33" s="297"/>
      <c r="BP33" s="297"/>
      <c r="BQ33" s="297"/>
      <c r="BR33" s="297"/>
      <c r="BS33" s="297"/>
      <c r="BT33" s="297"/>
      <c r="BU33" s="297"/>
      <c r="BV33" s="297"/>
      <c r="BW33" s="297"/>
      <c r="BX33" s="297"/>
      <c r="BY33" s="297"/>
      <c r="BZ33" s="297"/>
      <c r="CA33" s="297"/>
      <c r="CB33" s="297"/>
      <c r="CC33" s="297"/>
      <c r="CD33" s="297"/>
      <c r="CE33" s="297"/>
      <c r="CF33" s="297"/>
      <c r="CG33" s="297"/>
      <c r="CH33" s="297"/>
      <c r="CI33" s="297"/>
      <c r="CJ33" s="297"/>
    </row>
    <row r="34" spans="1:88" ht="19.5" customHeight="1" x14ac:dyDescent="0.15">
      <c r="A34" s="2471"/>
      <c r="B34" s="2264"/>
      <c r="C34" s="2264"/>
      <c r="D34" s="2264"/>
      <c r="E34" s="2264"/>
      <c r="F34" s="2264"/>
      <c r="G34" s="2265"/>
      <c r="H34" s="2475" t="s">
        <v>420</v>
      </c>
      <c r="I34" s="2476"/>
      <c r="J34" s="2263" t="s">
        <v>193</v>
      </c>
      <c r="K34" s="2264"/>
      <c r="L34" s="2264"/>
      <c r="M34" s="2264"/>
      <c r="N34" s="2264"/>
      <c r="O34" s="2264"/>
      <c r="P34" s="2264"/>
      <c r="Q34" s="2264"/>
      <c r="R34" s="2264"/>
      <c r="S34" s="2264"/>
      <c r="T34" s="2264"/>
      <c r="U34" s="2264"/>
      <c r="V34" s="2264"/>
      <c r="W34" s="2264"/>
      <c r="X34" s="2264"/>
      <c r="Y34" s="2264"/>
      <c r="Z34" s="2264"/>
      <c r="AA34" s="2264"/>
      <c r="AB34" s="2265"/>
      <c r="AC34" s="2266"/>
      <c r="AD34" s="2267"/>
      <c r="AE34" s="2267"/>
      <c r="AF34" s="2267"/>
      <c r="AG34" s="2267"/>
      <c r="AH34" s="2267"/>
      <c r="AI34" s="2267"/>
      <c r="AJ34" s="2267"/>
      <c r="AK34" s="2267"/>
      <c r="AL34" s="2267"/>
      <c r="AM34" s="2267"/>
      <c r="AN34" s="2267"/>
      <c r="AO34" s="2267"/>
      <c r="AP34" s="2267"/>
      <c r="AQ34" s="2268"/>
      <c r="AR34" s="297"/>
      <c r="AS34" s="297"/>
      <c r="AT34" s="297"/>
      <c r="AU34" s="297"/>
      <c r="AV34" s="297"/>
      <c r="AW34" s="297"/>
      <c r="AX34" s="297"/>
      <c r="AY34" s="297"/>
      <c r="AZ34" s="297"/>
      <c r="BA34" s="297"/>
      <c r="BB34" s="297"/>
      <c r="BC34" s="297"/>
      <c r="BD34" s="297"/>
      <c r="BE34" s="297"/>
      <c r="BF34" s="297"/>
      <c r="BG34" s="297"/>
      <c r="BH34" s="297"/>
      <c r="BI34" s="297"/>
      <c r="BJ34" s="297"/>
      <c r="BK34" s="297"/>
      <c r="BL34" s="297"/>
      <c r="BM34" s="297"/>
      <c r="BN34" s="297"/>
      <c r="BO34" s="297"/>
      <c r="BP34" s="297"/>
      <c r="BQ34" s="297"/>
      <c r="BR34" s="297"/>
      <c r="BS34" s="297"/>
      <c r="BT34" s="297"/>
      <c r="BU34" s="297"/>
      <c r="BV34" s="297"/>
      <c r="BW34" s="297"/>
      <c r="BX34" s="297"/>
      <c r="BY34" s="297"/>
      <c r="BZ34" s="297"/>
      <c r="CA34" s="297"/>
      <c r="CB34" s="297"/>
      <c r="CC34" s="297"/>
      <c r="CD34" s="297"/>
      <c r="CE34" s="297"/>
      <c r="CF34" s="297"/>
      <c r="CG34" s="297"/>
      <c r="CH34" s="297"/>
      <c r="CI34" s="297"/>
      <c r="CJ34" s="297"/>
    </row>
    <row r="35" spans="1:88" ht="19.5" customHeight="1" x14ac:dyDescent="0.15">
      <c r="A35" s="2471"/>
      <c r="B35" s="2264"/>
      <c r="C35" s="2264"/>
      <c r="D35" s="2264"/>
      <c r="E35" s="2264"/>
      <c r="F35" s="2264"/>
      <c r="G35" s="2265"/>
      <c r="H35" s="2475"/>
      <c r="I35" s="2476"/>
      <c r="J35" s="2263" t="s">
        <v>113</v>
      </c>
      <c r="K35" s="2264"/>
      <c r="L35" s="2264"/>
      <c r="M35" s="2264"/>
      <c r="N35" s="2264"/>
      <c r="O35" s="2264"/>
      <c r="P35" s="2264"/>
      <c r="Q35" s="2264"/>
      <c r="R35" s="2264"/>
      <c r="S35" s="2264"/>
      <c r="T35" s="2264"/>
      <c r="U35" s="2264"/>
      <c r="V35" s="2264"/>
      <c r="W35" s="2264"/>
      <c r="X35" s="2264"/>
      <c r="Y35" s="2264"/>
      <c r="Z35" s="2264"/>
      <c r="AA35" s="2264"/>
      <c r="AB35" s="2265"/>
      <c r="AC35" s="2266"/>
      <c r="AD35" s="2267"/>
      <c r="AE35" s="2267"/>
      <c r="AF35" s="2267"/>
      <c r="AG35" s="2267"/>
      <c r="AH35" s="2267"/>
      <c r="AI35" s="2267"/>
      <c r="AJ35" s="2267"/>
      <c r="AK35" s="2267"/>
      <c r="AL35" s="2267"/>
      <c r="AM35" s="2267"/>
      <c r="AN35" s="2267"/>
      <c r="AO35" s="2267"/>
      <c r="AP35" s="2267"/>
      <c r="AQ35" s="2268"/>
      <c r="AR35" s="297"/>
      <c r="AS35" s="2497" t="s">
        <v>618</v>
      </c>
      <c r="AT35" s="2501" t="s">
        <v>619</v>
      </c>
      <c r="AU35" s="2502"/>
      <c r="AV35" s="2502"/>
      <c r="AW35" s="2502"/>
      <c r="AX35" s="2502"/>
      <c r="AY35" s="2502"/>
      <c r="AZ35" s="2502"/>
      <c r="BA35" s="2503"/>
      <c r="BB35" s="2296" t="str">
        <f>+Z3&amp;AC3&amp;AE3&amp;AG3&amp;AI3&amp;AK3&amp;AM3</f>
        <v>令和年月日</v>
      </c>
      <c r="BC35" s="2297"/>
      <c r="BD35" s="2297"/>
      <c r="BE35" s="2297"/>
      <c r="BF35" s="2297"/>
      <c r="BG35" s="2297"/>
      <c r="BH35" s="2297"/>
      <c r="BI35" s="2298"/>
      <c r="BJ35" s="297"/>
      <c r="BK35" s="297"/>
      <c r="BL35" s="297"/>
      <c r="BM35" s="297"/>
      <c r="BN35" s="297"/>
      <c r="BO35" s="297"/>
      <c r="BP35" s="297"/>
      <c r="BQ35" s="297"/>
      <c r="BR35" s="297"/>
      <c r="BS35" s="297"/>
      <c r="BT35" s="297"/>
      <c r="BU35" s="297"/>
      <c r="BV35" s="297"/>
      <c r="BW35" s="297"/>
      <c r="BX35" s="297"/>
      <c r="BY35" s="297"/>
      <c r="BZ35" s="297"/>
      <c r="CA35" s="297"/>
      <c r="CB35" s="297"/>
      <c r="CC35" s="297"/>
      <c r="CD35" s="297"/>
      <c r="CE35" s="297"/>
      <c r="CF35" s="297"/>
      <c r="CG35" s="297"/>
      <c r="CH35" s="297"/>
      <c r="CI35" s="297"/>
      <c r="CJ35" s="297"/>
    </row>
    <row r="36" spans="1:88" ht="19.5" customHeight="1" x14ac:dyDescent="0.15">
      <c r="A36" s="2471"/>
      <c r="B36" s="2264"/>
      <c r="C36" s="2264"/>
      <c r="D36" s="2264"/>
      <c r="E36" s="2264"/>
      <c r="F36" s="2264"/>
      <c r="G36" s="2265"/>
      <c r="H36" s="2475"/>
      <c r="I36" s="2476"/>
      <c r="J36" s="2263" t="s">
        <v>620</v>
      </c>
      <c r="K36" s="2264"/>
      <c r="L36" s="2264"/>
      <c r="M36" s="2264"/>
      <c r="N36" s="2264"/>
      <c r="O36" s="2264"/>
      <c r="P36" s="2264"/>
      <c r="Q36" s="2264"/>
      <c r="R36" s="2264"/>
      <c r="S36" s="2264"/>
      <c r="T36" s="2264"/>
      <c r="U36" s="2264"/>
      <c r="V36" s="2264"/>
      <c r="W36" s="2264"/>
      <c r="X36" s="2264"/>
      <c r="Y36" s="2264"/>
      <c r="Z36" s="2264"/>
      <c r="AA36" s="2264"/>
      <c r="AB36" s="2265"/>
      <c r="AC36" s="2266"/>
      <c r="AD36" s="2267"/>
      <c r="AE36" s="2267"/>
      <c r="AF36" s="2267"/>
      <c r="AG36" s="2267"/>
      <c r="AH36" s="2267"/>
      <c r="AI36" s="2267"/>
      <c r="AJ36" s="2267"/>
      <c r="AK36" s="2267"/>
      <c r="AL36" s="2267"/>
      <c r="AM36" s="2267"/>
      <c r="AN36" s="2267"/>
      <c r="AO36" s="2267"/>
      <c r="AP36" s="2267"/>
      <c r="AQ36" s="2268"/>
      <c r="AR36" s="297"/>
      <c r="AS36" s="2498"/>
      <c r="AT36" s="2299" t="s">
        <v>621</v>
      </c>
      <c r="AU36" s="2300"/>
      <c r="AV36" s="2300"/>
      <c r="AW36" s="2300"/>
      <c r="AX36" s="2300"/>
      <c r="AY36" s="2300"/>
      <c r="AZ36" s="2300"/>
      <c r="BA36" s="2301"/>
      <c r="BB36" s="2302" t="e">
        <f>+IF(WEEKDAY(BB35+30)=1,+BB35+30+1,IF(WEEKDAY(BB35+30)=7,BB35+30+2,BB35+30))</f>
        <v>#VALUE!</v>
      </c>
      <c r="BC36" s="2303"/>
      <c r="BD36" s="2303"/>
      <c r="BE36" s="2303"/>
      <c r="BF36" s="2303"/>
      <c r="BG36" s="2303"/>
      <c r="BH36" s="2303"/>
      <c r="BI36" s="2304"/>
      <c r="BJ36" s="297"/>
      <c r="BK36" s="297"/>
      <c r="BL36" s="297"/>
      <c r="BM36" s="297"/>
      <c r="BN36" s="297"/>
      <c r="BP36" s="297"/>
      <c r="BQ36" s="297"/>
      <c r="BR36" s="297"/>
      <c r="BS36" s="297"/>
      <c r="BT36" s="297"/>
      <c r="BU36" s="336" t="s">
        <v>622</v>
      </c>
      <c r="BV36" s="339"/>
      <c r="BW36" s="339"/>
      <c r="BX36" s="339"/>
      <c r="BY36" s="339"/>
      <c r="BZ36" s="339"/>
      <c r="CA36" s="339"/>
      <c r="CB36" s="339"/>
      <c r="CC36" s="339"/>
      <c r="CD36" s="339"/>
      <c r="CE36" s="339"/>
      <c r="CF36" s="339"/>
      <c r="CG36" s="339"/>
      <c r="CH36" s="344"/>
      <c r="CI36" s="297"/>
      <c r="CJ36" s="297"/>
    </row>
    <row r="37" spans="1:88" ht="19.5" customHeight="1" x14ac:dyDescent="0.15">
      <c r="A37" s="2472"/>
      <c r="B37" s="2473"/>
      <c r="C37" s="2473"/>
      <c r="D37" s="2473"/>
      <c r="E37" s="2473"/>
      <c r="F37" s="2473"/>
      <c r="G37" s="2474"/>
      <c r="H37" s="2269" t="s">
        <v>623</v>
      </c>
      <c r="I37" s="2270"/>
      <c r="J37" s="2270"/>
      <c r="K37" s="2270"/>
      <c r="L37" s="2270"/>
      <c r="M37" s="2270"/>
      <c r="N37" s="2270"/>
      <c r="O37" s="2270"/>
      <c r="P37" s="2270"/>
      <c r="Q37" s="2270"/>
      <c r="R37" s="2270"/>
      <c r="S37" s="2270"/>
      <c r="T37" s="2270"/>
      <c r="U37" s="2270"/>
      <c r="V37" s="2270"/>
      <c r="W37" s="2270"/>
      <c r="X37" s="2270"/>
      <c r="Y37" s="2270"/>
      <c r="Z37" s="2270"/>
      <c r="AA37" s="2270"/>
      <c r="AB37" s="2271"/>
      <c r="AC37" s="2272" t="str">
        <f>IF(ISBLANK(AC33)," ",AC33-AC34-AC35-AC36)</f>
        <v xml:space="preserve"> </v>
      </c>
      <c r="AD37" s="2273"/>
      <c r="AE37" s="2273"/>
      <c r="AF37" s="2273"/>
      <c r="AG37" s="2273"/>
      <c r="AH37" s="2273"/>
      <c r="AI37" s="2273"/>
      <c r="AJ37" s="2273"/>
      <c r="AK37" s="2273"/>
      <c r="AL37" s="2273"/>
      <c r="AM37" s="2273"/>
      <c r="AN37" s="2273"/>
      <c r="AO37" s="2273"/>
      <c r="AP37" s="2273"/>
      <c r="AQ37" s="2274"/>
      <c r="AR37" s="297"/>
      <c r="AS37" s="297"/>
      <c r="AT37" s="297"/>
      <c r="AU37" s="297"/>
      <c r="AV37" s="297"/>
      <c r="AW37" s="297"/>
      <c r="AX37" s="297"/>
      <c r="AY37" s="297"/>
      <c r="AZ37" s="297"/>
      <c r="BA37" s="297"/>
      <c r="BB37" s="297"/>
      <c r="BC37" s="297"/>
      <c r="BD37" s="297"/>
      <c r="BE37" s="297"/>
      <c r="BF37" s="297"/>
      <c r="BG37" s="297"/>
      <c r="BH37" s="297"/>
      <c r="BI37" s="297"/>
      <c r="BJ37" s="297"/>
      <c r="BK37" s="297"/>
      <c r="BL37" s="297"/>
      <c r="BM37" s="297"/>
      <c r="BN37" s="297"/>
      <c r="BO37" s="297"/>
      <c r="BP37" s="297"/>
      <c r="BQ37" s="297"/>
      <c r="BR37" s="297"/>
      <c r="BS37" s="297"/>
      <c r="BT37" s="297"/>
      <c r="BU37" s="2313" t="s">
        <v>624</v>
      </c>
      <c r="BV37" s="2314"/>
      <c r="BW37" s="2314"/>
      <c r="BX37" s="2315" t="s">
        <v>107</v>
      </c>
      <c r="BY37" s="2315"/>
      <c r="BZ37" s="2316" t="s">
        <v>624</v>
      </c>
      <c r="CA37" s="2316"/>
      <c r="CB37" s="2316"/>
      <c r="CC37" s="2316"/>
      <c r="CD37" s="2316"/>
      <c r="CE37" s="2315" t="s">
        <v>625</v>
      </c>
      <c r="CF37" s="2317"/>
      <c r="CG37" s="2317"/>
      <c r="CH37" s="2318"/>
      <c r="CI37" s="297"/>
      <c r="CJ37" s="297"/>
    </row>
    <row r="38" spans="1:88" ht="6" customHeight="1" x14ac:dyDescent="0.15"/>
    <row r="39" spans="1:88" ht="6" customHeight="1" x14ac:dyDescent="0.15">
      <c r="A39" s="300"/>
      <c r="B39" s="300"/>
      <c r="C39" s="300"/>
      <c r="D39" s="300"/>
      <c r="E39" s="300"/>
      <c r="F39" s="300"/>
      <c r="G39" s="300"/>
      <c r="H39" s="300"/>
      <c r="I39" s="300"/>
      <c r="J39" s="300"/>
      <c r="K39" s="2499" t="s">
        <v>292</v>
      </c>
      <c r="L39" s="2499"/>
      <c r="M39" s="2499"/>
      <c r="N39" s="2499"/>
      <c r="O39" s="2499"/>
      <c r="P39" s="2499"/>
      <c r="Q39" s="2499"/>
      <c r="R39" s="2499"/>
      <c r="S39" s="2499"/>
      <c r="T39" s="2499"/>
      <c r="U39" s="2499"/>
      <c r="V39" s="2499"/>
      <c r="W39" s="2499"/>
      <c r="X39" s="2499"/>
      <c r="Y39" s="2499"/>
      <c r="Z39" s="2499"/>
      <c r="AA39" s="2499"/>
      <c r="AB39" s="2499"/>
      <c r="AC39" s="2499"/>
      <c r="AD39" s="2499"/>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300"/>
      <c r="BD39" s="300"/>
      <c r="BE39" s="300"/>
      <c r="BF39" s="300"/>
      <c r="BG39" s="300"/>
      <c r="BH39" s="300"/>
      <c r="BI39" s="300"/>
      <c r="BJ39" s="300"/>
      <c r="BK39" s="300"/>
      <c r="BL39" s="300"/>
      <c r="BM39" s="300"/>
      <c r="BN39" s="300"/>
      <c r="BO39" s="300"/>
      <c r="BP39" s="300"/>
      <c r="BQ39" s="300"/>
      <c r="BR39" s="300"/>
      <c r="BS39" s="300"/>
      <c r="BT39" s="300"/>
      <c r="BU39" s="300"/>
      <c r="BV39" s="300"/>
      <c r="BW39" s="300"/>
      <c r="BX39" s="300"/>
      <c r="BY39" s="300"/>
      <c r="BZ39" s="300"/>
      <c r="CA39" s="300"/>
      <c r="CB39" s="300"/>
      <c r="CC39" s="300"/>
      <c r="CD39" s="300"/>
      <c r="CE39" s="300"/>
      <c r="CF39" s="300"/>
      <c r="CG39" s="300"/>
      <c r="CH39" s="300"/>
      <c r="CI39" s="300"/>
      <c r="CJ39" s="300"/>
    </row>
    <row r="40" spans="1:88" ht="12" customHeight="1" x14ac:dyDescent="0.15">
      <c r="A40" s="300"/>
      <c r="B40" s="300"/>
      <c r="C40" s="300"/>
      <c r="D40" s="300"/>
      <c r="E40" s="300"/>
      <c r="F40" s="300"/>
      <c r="G40" s="300"/>
      <c r="H40" s="300"/>
      <c r="I40" s="300"/>
      <c r="J40" s="300"/>
      <c r="K40" s="2499"/>
      <c r="L40" s="2499"/>
      <c r="M40" s="2499"/>
      <c r="N40" s="2499"/>
      <c r="O40" s="2499"/>
      <c r="P40" s="2499"/>
      <c r="Q40" s="2499"/>
      <c r="R40" s="2499"/>
      <c r="S40" s="2499"/>
      <c r="T40" s="2499"/>
      <c r="U40" s="2499"/>
      <c r="V40" s="2499"/>
      <c r="W40" s="2499"/>
      <c r="X40" s="2499"/>
      <c r="Y40" s="2499"/>
      <c r="Z40" s="2499"/>
      <c r="AA40" s="2499"/>
      <c r="AB40" s="2499"/>
      <c r="AC40" s="2499"/>
      <c r="AD40" s="2499"/>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23"/>
      <c r="BB40" s="2525" t="s">
        <v>250</v>
      </c>
      <c r="BC40" s="2526"/>
      <c r="BD40" s="2319" t="s">
        <v>585</v>
      </c>
      <c r="BE40" s="2319"/>
      <c r="BF40" s="2319"/>
      <c r="BG40" s="2319"/>
      <c r="BH40" s="2319"/>
      <c r="BI40" s="2319"/>
      <c r="BJ40" s="2319"/>
      <c r="BK40" s="2319"/>
      <c r="BL40" s="2319"/>
      <c r="BM40" s="2319"/>
      <c r="BN40" s="2319" t="s">
        <v>586</v>
      </c>
      <c r="BO40" s="2319"/>
      <c r="BP40" s="2319"/>
      <c r="BQ40" s="2319"/>
      <c r="BR40" s="2319"/>
      <c r="BS40" s="2319" t="s">
        <v>104</v>
      </c>
      <c r="BT40" s="2319"/>
      <c r="BU40" s="2319"/>
      <c r="BV40" s="2319" t="s">
        <v>587</v>
      </c>
      <c r="BW40" s="2319"/>
      <c r="BX40" s="2319"/>
      <c r="BY40" s="2319"/>
      <c r="BZ40" s="2319"/>
      <c r="CA40" s="2319"/>
      <c r="CB40" s="2319"/>
      <c r="CC40" s="2319"/>
      <c r="CD40" s="2319" t="s">
        <v>588</v>
      </c>
      <c r="CE40" s="2319"/>
      <c r="CF40" s="2319"/>
      <c r="CG40" s="2319"/>
      <c r="CH40" s="2320"/>
      <c r="CI40" s="300"/>
      <c r="CJ40" s="300"/>
    </row>
    <row r="41" spans="1:88" ht="20.100000000000001" customHeight="1" x14ac:dyDescent="0.15">
      <c r="A41" s="300"/>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2492" t="s">
        <v>589</v>
      </c>
      <c r="Z41" s="2492"/>
      <c r="AA41" s="2492"/>
      <c r="AB41" s="2492"/>
      <c r="AC41" s="2427" t="str">
        <f>IF(ISBLANK(AC3)," ",AC3)</f>
        <v xml:space="preserve"> </v>
      </c>
      <c r="AD41" s="2427"/>
      <c r="AE41" s="2492" t="s">
        <v>1</v>
      </c>
      <c r="AF41" s="2492"/>
      <c r="AG41" s="2427" t="str">
        <f>IF(ISBLANK(AG3)," ",AG3)</f>
        <v xml:space="preserve"> </v>
      </c>
      <c r="AH41" s="2427"/>
      <c r="AI41" s="2492" t="s">
        <v>27</v>
      </c>
      <c r="AJ41" s="2492"/>
      <c r="AK41" s="2427" t="str">
        <f>IF(ISBLANK(AK3)," ",AK3)</f>
        <v xml:space="preserve"> </v>
      </c>
      <c r="AL41" s="2427"/>
      <c r="AM41" s="2492" t="s">
        <v>9</v>
      </c>
      <c r="AN41" s="2492"/>
      <c r="AO41" s="2492" t="s">
        <v>386</v>
      </c>
      <c r="AP41" s="2492"/>
      <c r="AQ41" s="2427">
        <f>IF(ISBLANK(AQ3)," ",AQ3)</f>
        <v>0</v>
      </c>
      <c r="AR41" s="2427"/>
      <c r="AS41" s="2492" t="s">
        <v>27</v>
      </c>
      <c r="AT41" s="2492"/>
      <c r="AU41" s="2427">
        <f>IF(ISBLANK(AU3)," ",AU3)</f>
        <v>0</v>
      </c>
      <c r="AV41" s="2427"/>
      <c r="AW41" s="2492" t="s">
        <v>590</v>
      </c>
      <c r="AX41" s="2492"/>
      <c r="AY41" s="2492"/>
      <c r="AZ41" s="300"/>
      <c r="BA41" s="323"/>
      <c r="BB41" s="2527"/>
      <c r="BC41" s="2528"/>
      <c r="BD41" s="2321" t="str">
        <f>IF(ISBLANK(BD3)," ",BD3)</f>
        <v xml:space="preserve"> </v>
      </c>
      <c r="BE41" s="2321"/>
      <c r="BF41" s="2321"/>
      <c r="BG41" s="2321"/>
      <c r="BH41" s="2321"/>
      <c r="BI41" s="2321"/>
      <c r="BJ41" s="2321"/>
      <c r="BK41" s="2321"/>
      <c r="BL41" s="2321"/>
      <c r="BM41" s="2321"/>
      <c r="BN41" s="2321" t="str">
        <f>IF(ISBLANK(BN3)," ",BN3)</f>
        <v xml:space="preserve"> </v>
      </c>
      <c r="BO41" s="2321"/>
      <c r="BP41" s="2321"/>
      <c r="BQ41" s="2321"/>
      <c r="BR41" s="2321"/>
      <c r="BS41" s="2322" t="str">
        <f>IF(ISBLANK(BS3)," ",BS3)</f>
        <v xml:space="preserve"> </v>
      </c>
      <c r="BT41" s="2322"/>
      <c r="BU41" s="2322"/>
      <c r="BV41" s="2321" t="str">
        <f>IF(ISBLANK(BV3)," ",BV3)</f>
        <v xml:space="preserve"> </v>
      </c>
      <c r="BW41" s="2321"/>
      <c r="BX41" s="2321"/>
      <c r="BY41" s="2321"/>
      <c r="BZ41" s="2321"/>
      <c r="CA41" s="2321"/>
      <c r="CB41" s="2321"/>
      <c r="CC41" s="2321"/>
      <c r="CD41" s="2321" t="str">
        <f>IF(ISBLANK(CD3)," ",CD3)</f>
        <v xml:space="preserve"> </v>
      </c>
      <c r="CE41" s="2321"/>
      <c r="CF41" s="2321"/>
      <c r="CG41" s="2321"/>
      <c r="CH41" s="2324"/>
      <c r="CI41" s="300"/>
      <c r="CJ41" s="300"/>
    </row>
    <row r="42" spans="1:88" ht="5.0999999999999996" customHeight="1" x14ac:dyDescent="0.15">
      <c r="A42" s="300"/>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2500"/>
      <c r="Z42" s="2500"/>
      <c r="AA42" s="2500"/>
      <c r="AB42" s="2500"/>
      <c r="AC42" s="2428"/>
      <c r="AD42" s="2428"/>
      <c r="AE42" s="2500"/>
      <c r="AF42" s="2500"/>
      <c r="AG42" s="2428"/>
      <c r="AH42" s="2428"/>
      <c r="AI42" s="2500"/>
      <c r="AJ42" s="2500"/>
      <c r="AK42" s="2428"/>
      <c r="AL42" s="2428"/>
      <c r="AM42" s="2500"/>
      <c r="AN42" s="2500"/>
      <c r="AO42" s="2500"/>
      <c r="AP42" s="2500"/>
      <c r="AQ42" s="2428"/>
      <c r="AR42" s="2428"/>
      <c r="AS42" s="2500"/>
      <c r="AT42" s="2500"/>
      <c r="AU42" s="2428"/>
      <c r="AV42" s="2428"/>
      <c r="AW42" s="2500"/>
      <c r="AX42" s="2500"/>
      <c r="AY42" s="2500"/>
      <c r="AZ42" s="300"/>
      <c r="BA42" s="324"/>
      <c r="BB42" s="2527"/>
      <c r="BC42" s="2528"/>
      <c r="BD42" s="329"/>
      <c r="BE42" s="329"/>
      <c r="BF42" s="329"/>
      <c r="BG42" s="329"/>
      <c r="BH42" s="329"/>
      <c r="BI42" s="329"/>
      <c r="BJ42" s="329"/>
      <c r="BK42" s="329"/>
      <c r="BL42" s="329"/>
      <c r="BM42" s="329"/>
      <c r="BN42" s="329"/>
      <c r="BO42" s="329"/>
      <c r="BP42" s="329"/>
      <c r="BQ42" s="329"/>
      <c r="BR42" s="329"/>
      <c r="BS42" s="333"/>
      <c r="BT42" s="334"/>
      <c r="BU42" s="337"/>
      <c r="BV42" s="329"/>
      <c r="BW42" s="329"/>
      <c r="BX42" s="329"/>
      <c r="BY42" s="329"/>
      <c r="BZ42" s="329"/>
      <c r="CA42" s="329"/>
      <c r="CB42" s="329"/>
      <c r="CC42" s="329"/>
      <c r="CD42" s="329"/>
      <c r="CE42" s="329"/>
      <c r="CF42" s="329"/>
      <c r="CG42" s="329"/>
      <c r="CH42" s="345"/>
      <c r="CI42" s="2532" t="s">
        <v>626</v>
      </c>
      <c r="CJ42" s="2533"/>
    </row>
    <row r="43" spans="1:88" ht="12" customHeight="1" x14ac:dyDescent="0.15">
      <c r="A43" s="299"/>
      <c r="B43" s="304"/>
      <c r="C43" s="304"/>
      <c r="D43" s="304"/>
      <c r="E43" s="304"/>
      <c r="F43" s="304"/>
      <c r="G43" s="304"/>
      <c r="H43" s="304"/>
      <c r="I43" s="304"/>
      <c r="J43" s="2491" t="s">
        <v>122</v>
      </c>
      <c r="K43" s="2491"/>
      <c r="L43" s="2491"/>
      <c r="M43" s="2557" t="str">
        <f>IF(ISBLANK(M5)," ",M5)</f>
        <v xml:space="preserve"> </v>
      </c>
      <c r="N43" s="2557"/>
      <c r="O43" s="2491" t="s">
        <v>1</v>
      </c>
      <c r="P43" s="2491"/>
      <c r="Q43" s="2493" t="str">
        <f>IF(ISBLANK(Q5)," ",Q5)</f>
        <v xml:space="preserve"> </v>
      </c>
      <c r="R43" s="2493"/>
      <c r="S43" s="2491" t="s">
        <v>27</v>
      </c>
      <c r="T43" s="2491"/>
      <c r="U43" s="2495" t="str">
        <f>IF(ISBLANK(U5)," ",U5)</f>
        <v xml:space="preserve"> </v>
      </c>
      <c r="V43" s="2495"/>
      <c r="W43" s="2491" t="s">
        <v>9</v>
      </c>
      <c r="X43" s="2491"/>
      <c r="Y43" s="304"/>
      <c r="Z43" s="304"/>
      <c r="AA43" s="304"/>
      <c r="AB43" s="304"/>
      <c r="AC43" s="304"/>
      <c r="AD43" s="304"/>
      <c r="AE43" s="304"/>
      <c r="AF43" s="304"/>
      <c r="AG43" s="304"/>
      <c r="AH43" s="304"/>
      <c r="AI43" s="304"/>
      <c r="AJ43" s="304"/>
      <c r="AK43" s="304"/>
      <c r="AL43" s="304"/>
      <c r="AM43" s="304"/>
      <c r="AN43" s="304"/>
      <c r="AO43" s="304"/>
      <c r="AP43" s="304"/>
      <c r="AQ43" s="304"/>
      <c r="AR43" s="304"/>
      <c r="AS43" s="304"/>
      <c r="AT43" s="304"/>
      <c r="AU43" s="304"/>
      <c r="AV43" s="304"/>
      <c r="AW43" s="304"/>
      <c r="AX43" s="304"/>
      <c r="AY43" s="304"/>
      <c r="AZ43" s="304"/>
      <c r="BA43" s="325"/>
      <c r="BB43" s="2529"/>
      <c r="BC43" s="2528"/>
      <c r="BD43" s="2325" t="s">
        <v>592</v>
      </c>
      <c r="BE43" s="2325"/>
      <c r="BF43" s="2325"/>
      <c r="BG43" s="2325"/>
      <c r="BH43" s="2325"/>
      <c r="BI43" s="2325"/>
      <c r="BJ43" s="2325"/>
      <c r="BK43" s="2325"/>
      <c r="BL43" s="2325"/>
      <c r="BM43" s="2325"/>
      <c r="BN43" s="2325"/>
      <c r="BO43" s="2325"/>
      <c r="BP43" s="2325"/>
      <c r="BQ43" s="2325" t="s">
        <v>51</v>
      </c>
      <c r="BR43" s="2325"/>
      <c r="BS43" s="2325"/>
      <c r="BT43" s="2325"/>
      <c r="BU43" s="2325"/>
      <c r="BV43" s="2325"/>
      <c r="BW43" s="2325"/>
      <c r="BX43" s="2325"/>
      <c r="BY43" s="2325"/>
      <c r="BZ43" s="2327" t="str">
        <f>IF(ISBLANK(BZ5)," ",BZ5)</f>
        <v xml:space="preserve"> </v>
      </c>
      <c r="CA43" s="2328"/>
      <c r="CB43" s="2328"/>
      <c r="CC43" s="2328"/>
      <c r="CD43" s="2328"/>
      <c r="CE43" s="2328"/>
      <c r="CF43" s="2328"/>
      <c r="CG43" s="2328"/>
      <c r="CH43" s="2329"/>
      <c r="CI43" s="2532"/>
      <c r="CJ43" s="2533"/>
    </row>
    <row r="44" spans="1:88" ht="12" customHeight="1" x14ac:dyDescent="0.15">
      <c r="A44" s="301"/>
      <c r="B44" s="305"/>
      <c r="C44" s="305"/>
      <c r="D44" s="305"/>
      <c r="E44" s="305"/>
      <c r="F44" s="305"/>
      <c r="G44" s="305"/>
      <c r="H44" s="305"/>
      <c r="I44" s="305"/>
      <c r="J44" s="2492"/>
      <c r="K44" s="2492"/>
      <c r="L44" s="2492"/>
      <c r="M44" s="2558"/>
      <c r="N44" s="2558"/>
      <c r="O44" s="2492"/>
      <c r="P44" s="2492"/>
      <c r="Q44" s="2494"/>
      <c r="R44" s="2494"/>
      <c r="S44" s="2492"/>
      <c r="T44" s="2492"/>
      <c r="U44" s="2496"/>
      <c r="V44" s="2496"/>
      <c r="W44" s="2492"/>
      <c r="X44" s="2492"/>
      <c r="Y44" s="305"/>
      <c r="Z44" s="305"/>
      <c r="AA44" s="305"/>
      <c r="AB44" s="305"/>
      <c r="AC44" s="305"/>
      <c r="AD44" s="305"/>
      <c r="AE44" s="305"/>
      <c r="AF44" s="305"/>
      <c r="AG44" s="305"/>
      <c r="AH44" s="305"/>
      <c r="AI44" s="305"/>
      <c r="AJ44" s="305"/>
      <c r="AK44" s="305"/>
      <c r="AL44" s="305"/>
      <c r="AM44" s="305"/>
      <c r="AN44" s="305"/>
      <c r="AO44" s="305"/>
      <c r="AP44" s="305"/>
      <c r="AQ44" s="305"/>
      <c r="AR44" s="305"/>
      <c r="AS44" s="305"/>
      <c r="AT44" s="305"/>
      <c r="AU44" s="305"/>
      <c r="AV44" s="305"/>
      <c r="AW44" s="305"/>
      <c r="AX44" s="305"/>
      <c r="AY44" s="305"/>
      <c r="AZ44" s="305"/>
      <c r="BA44" s="326"/>
      <c r="BB44" s="2529"/>
      <c r="BC44" s="2528"/>
      <c r="BD44" s="2325" t="s">
        <v>593</v>
      </c>
      <c r="BE44" s="2325"/>
      <c r="BF44" s="2325"/>
      <c r="BG44" s="2325"/>
      <c r="BH44" s="2325"/>
      <c r="BI44" s="2325"/>
      <c r="BJ44" s="2325"/>
      <c r="BK44" s="2325"/>
      <c r="BL44" s="2325"/>
      <c r="BM44" s="2325" t="s">
        <v>367</v>
      </c>
      <c r="BN44" s="2325"/>
      <c r="BO44" s="2325"/>
      <c r="BP44" s="2325"/>
      <c r="BQ44" s="2325"/>
      <c r="BR44" s="2325"/>
      <c r="BS44" s="2325"/>
      <c r="BT44" s="2325"/>
      <c r="BU44" s="2325"/>
      <c r="BV44" s="2325"/>
      <c r="BW44" s="2325"/>
      <c r="BX44" s="2325"/>
      <c r="BY44" s="2325"/>
      <c r="BZ44" s="2330"/>
      <c r="CA44" s="2331"/>
      <c r="CB44" s="2331"/>
      <c r="CC44" s="2331"/>
      <c r="CD44" s="2331"/>
      <c r="CE44" s="2331"/>
      <c r="CF44" s="2331"/>
      <c r="CG44" s="2331"/>
      <c r="CH44" s="2332"/>
      <c r="CI44" s="2532"/>
      <c r="CJ44" s="2533"/>
    </row>
    <row r="45" spans="1:88" ht="18" customHeight="1" x14ac:dyDescent="0.15">
      <c r="A45" s="301"/>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2427" t="str">
        <f>IF(ISBLANK(AI7)," ",AI7)</f>
        <v>石狩振興局長</v>
      </c>
      <c r="AJ45" s="2535"/>
      <c r="AK45" s="2535"/>
      <c r="AL45" s="2535"/>
      <c r="AM45" s="2535"/>
      <c r="AN45" s="2535"/>
      <c r="AO45" s="2535"/>
      <c r="AP45" s="2535"/>
      <c r="AQ45" s="2535"/>
      <c r="AR45" s="2535"/>
      <c r="AS45" s="2535"/>
      <c r="AT45" s="2535"/>
      <c r="AU45" s="2535"/>
      <c r="AV45" s="2535"/>
      <c r="AW45" s="2535"/>
      <c r="AX45" s="2535"/>
      <c r="AY45" s="305"/>
      <c r="AZ45" s="305"/>
      <c r="BA45" s="326"/>
      <c r="BB45" s="2529"/>
      <c r="BC45" s="2528"/>
      <c r="BD45" s="2322" t="str">
        <f>IF(ISBLANK(BD7)," ",BD7)</f>
        <v xml:space="preserve"> </v>
      </c>
      <c r="BE45" s="2322"/>
      <c r="BF45" s="2322"/>
      <c r="BG45" s="2322" t="str">
        <f>IF(ISBLANK(BG7)," ",BG7)</f>
        <v xml:space="preserve"> </v>
      </c>
      <c r="BH45" s="2322"/>
      <c r="BI45" s="2322"/>
      <c r="BJ45" s="2322" t="str">
        <f>IF(ISBLANK(BJ7)," ",BJ7)</f>
        <v xml:space="preserve"> </v>
      </c>
      <c r="BK45" s="2322"/>
      <c r="BL45" s="2322"/>
      <c r="BM45" s="2326" t="str">
        <f>IF(ISBLANK(BM7)," ",BM7)</f>
        <v xml:space="preserve"> </v>
      </c>
      <c r="BN45" s="2326"/>
      <c r="BO45" s="2326"/>
      <c r="BP45" s="2326"/>
      <c r="BQ45" s="2322" t="str">
        <f>IF(ISBLANK(BQ7)," ",BQ7)</f>
        <v xml:space="preserve"> </v>
      </c>
      <c r="BR45" s="2322"/>
      <c r="BS45" s="2322"/>
      <c r="BT45" s="2322" t="str">
        <f>IF(ISBLANK(BT7)," ",BT7)</f>
        <v xml:space="preserve"> </v>
      </c>
      <c r="BU45" s="2322"/>
      <c r="BV45" s="2322"/>
      <c r="BW45" s="2322" t="str">
        <f>IF(ISBLANK(BW7)," ",BW7)</f>
        <v xml:space="preserve"> </v>
      </c>
      <c r="BX45" s="2322"/>
      <c r="BY45" s="2322"/>
      <c r="BZ45" s="2330"/>
      <c r="CA45" s="2331"/>
      <c r="CB45" s="2331"/>
      <c r="CC45" s="2331"/>
      <c r="CD45" s="2331"/>
      <c r="CE45" s="2331"/>
      <c r="CF45" s="2331"/>
      <c r="CG45" s="2331"/>
      <c r="CH45" s="2332"/>
      <c r="CI45" s="2532"/>
      <c r="CJ45" s="2533"/>
    </row>
    <row r="46" spans="1:88" ht="5.0999999999999996" customHeight="1" x14ac:dyDescent="0.15">
      <c r="A46" s="301"/>
      <c r="B46" s="305"/>
      <c r="C46" s="305"/>
      <c r="D46" s="305"/>
      <c r="E46" s="305"/>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2536"/>
      <c r="AJ46" s="2536"/>
      <c r="AK46" s="2536"/>
      <c r="AL46" s="2536"/>
      <c r="AM46" s="2536"/>
      <c r="AN46" s="2536"/>
      <c r="AO46" s="2536"/>
      <c r="AP46" s="2536"/>
      <c r="AQ46" s="2536"/>
      <c r="AR46" s="2536"/>
      <c r="AS46" s="2536"/>
      <c r="AT46" s="2536"/>
      <c r="AU46" s="2536"/>
      <c r="AV46" s="2536"/>
      <c r="AW46" s="2536"/>
      <c r="AX46" s="2536"/>
      <c r="AY46" s="305"/>
      <c r="AZ46" s="305"/>
      <c r="BA46" s="326"/>
      <c r="BB46" s="2529"/>
      <c r="BC46" s="2528"/>
      <c r="BD46" s="330"/>
      <c r="BE46" s="305"/>
      <c r="BF46" s="326"/>
      <c r="BG46" s="330"/>
      <c r="BH46" s="305"/>
      <c r="BI46" s="326"/>
      <c r="BJ46" s="330"/>
      <c r="BK46" s="305"/>
      <c r="BL46" s="326"/>
      <c r="BM46" s="330"/>
      <c r="BN46" s="305"/>
      <c r="BO46" s="305"/>
      <c r="BP46" s="326"/>
      <c r="BQ46" s="330"/>
      <c r="BR46" s="305"/>
      <c r="BS46" s="326"/>
      <c r="BT46" s="330"/>
      <c r="BU46" s="305"/>
      <c r="BV46" s="326"/>
      <c r="BW46" s="330"/>
      <c r="BX46" s="305"/>
      <c r="BY46" s="326"/>
      <c r="BZ46" s="2333"/>
      <c r="CA46" s="2334"/>
      <c r="CB46" s="2334"/>
      <c r="CC46" s="2334"/>
      <c r="CD46" s="2334"/>
      <c r="CE46" s="2334"/>
      <c r="CF46" s="2334"/>
      <c r="CG46" s="2334"/>
      <c r="CH46" s="2335"/>
      <c r="CI46" s="2532"/>
      <c r="CJ46" s="2533"/>
    </row>
    <row r="47" spans="1:88" ht="6.95" customHeight="1" x14ac:dyDescent="0.15">
      <c r="A47" s="301"/>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11" t="str">
        <f>IF(ISBLANK(AI9)," ",AI9)</f>
        <v xml:space="preserve"> </v>
      </c>
      <c r="AJ47" s="314"/>
      <c r="AK47" s="314"/>
      <c r="AL47" s="314"/>
      <c r="AM47" s="314"/>
      <c r="AN47" s="314"/>
      <c r="AO47" s="314"/>
      <c r="AP47" s="314"/>
      <c r="AQ47" s="314"/>
      <c r="AR47" s="314"/>
      <c r="AS47" s="314"/>
      <c r="AT47" s="314"/>
      <c r="AU47" s="314"/>
      <c r="AV47" s="314"/>
      <c r="AW47" s="314"/>
      <c r="AX47" s="314"/>
      <c r="AY47" s="305" t="s">
        <v>594</v>
      </c>
      <c r="AZ47" s="300"/>
      <c r="BA47" s="326"/>
      <c r="BB47" s="2529"/>
      <c r="BC47" s="2528"/>
      <c r="BD47" s="308"/>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42"/>
      <c r="CI47" s="2532"/>
      <c r="CJ47" s="2533"/>
    </row>
    <row r="48" spans="1:88" ht="21.95" customHeight="1" x14ac:dyDescent="0.15">
      <c r="A48" s="2347" t="s">
        <v>595</v>
      </c>
      <c r="B48" s="2345"/>
      <c r="C48" s="2345"/>
      <c r="D48" s="2345"/>
      <c r="E48" s="2345"/>
      <c r="F48" s="2345"/>
      <c r="G48" s="2345"/>
      <c r="H48" s="2345"/>
      <c r="I48" s="2346"/>
      <c r="J48" s="2341"/>
      <c r="K48" s="2342"/>
      <c r="L48" s="2343"/>
      <c r="M48" s="2341"/>
      <c r="N48" s="2342"/>
      <c r="O48" s="2343"/>
      <c r="P48" s="2341"/>
      <c r="Q48" s="2342"/>
      <c r="R48" s="2343"/>
      <c r="S48" s="2341"/>
      <c r="T48" s="2342"/>
      <c r="U48" s="2343"/>
      <c r="V48" s="2341"/>
      <c r="W48" s="2342"/>
      <c r="X48" s="2343"/>
      <c r="Y48" s="2341"/>
      <c r="Z48" s="2342"/>
      <c r="AA48" s="2343"/>
      <c r="AB48" s="2341"/>
      <c r="AC48" s="2342"/>
      <c r="AD48" s="2343"/>
      <c r="AE48" s="2341"/>
      <c r="AF48" s="2342"/>
      <c r="AG48" s="2343"/>
      <c r="AH48" s="2341"/>
      <c r="AI48" s="2342"/>
      <c r="AJ48" s="2343"/>
      <c r="AK48" s="2344"/>
      <c r="AL48" s="2342"/>
      <c r="AM48" s="2343"/>
      <c r="AN48" s="2344"/>
      <c r="AO48" s="2342"/>
      <c r="AP48" s="2343"/>
      <c r="AQ48" s="2344"/>
      <c r="AR48" s="2342"/>
      <c r="AS48" s="2343"/>
      <c r="AT48" s="2344"/>
      <c r="AU48" s="2342"/>
      <c r="AV48" s="2343"/>
      <c r="AW48" s="2344" t="s">
        <v>596</v>
      </c>
      <c r="AX48" s="2345"/>
      <c r="AY48" s="2345"/>
      <c r="AZ48" s="2345"/>
      <c r="BA48" s="2346"/>
      <c r="BB48" s="2530"/>
      <c r="BC48" s="2531"/>
      <c r="BD48" s="2323" t="str">
        <f>IF(ISBLANK(BD10)," ",BD10)</f>
        <v xml:space="preserve"> </v>
      </c>
      <c r="BE48" s="2323"/>
      <c r="BF48" s="2323"/>
      <c r="BG48" s="2323"/>
      <c r="BH48" s="2323" t="str">
        <f>IF(ISBLANK(BH10)," ",BH10)</f>
        <v xml:space="preserve"> </v>
      </c>
      <c r="BI48" s="2323"/>
      <c r="BJ48" s="2323"/>
      <c r="BK48" s="2323"/>
      <c r="BL48" s="2323" t="str">
        <f>IF(ISBLANK(BL10)," ",BL10)</f>
        <v xml:space="preserve"> </v>
      </c>
      <c r="BM48" s="2323"/>
      <c r="BN48" s="2323"/>
      <c r="BO48" s="2323"/>
      <c r="BP48" s="2323" t="str">
        <f>IF(ISBLANK(BP10)," ",BP10)</f>
        <v xml:space="preserve"> </v>
      </c>
      <c r="BQ48" s="2323"/>
      <c r="BR48" s="2323"/>
      <c r="BS48" s="2323"/>
      <c r="BT48" s="2323" t="str">
        <f>IF(ISBLANK(BT10)," ",BT10)</f>
        <v xml:space="preserve"> </v>
      </c>
      <c r="BU48" s="2323"/>
      <c r="BV48" s="2323"/>
      <c r="BW48" s="2323"/>
      <c r="BX48" s="2323" t="str">
        <f>IF(ISBLANK(BX10)," ",BX10)</f>
        <v xml:space="preserve"> </v>
      </c>
      <c r="BY48" s="2323"/>
      <c r="BZ48" s="2323"/>
      <c r="CA48" s="2323"/>
      <c r="CB48" s="2323" t="str">
        <f>IF(ISBLANK(CB10)," ",CB10)</f>
        <v xml:space="preserve"> </v>
      </c>
      <c r="CC48" s="2323"/>
      <c r="CD48" s="2323"/>
      <c r="CE48" s="2323"/>
      <c r="CF48" s="2323" t="str">
        <f>IF(ISBLANK(CF10)," ",CF10)</f>
        <v xml:space="preserve"> </v>
      </c>
      <c r="CG48" s="2323"/>
      <c r="CH48" s="2336"/>
      <c r="CI48" s="2532"/>
      <c r="CJ48" s="2533"/>
    </row>
    <row r="49" spans="1:88" ht="33.950000000000003" customHeight="1" x14ac:dyDescent="0.15">
      <c r="A49" s="2237" t="s">
        <v>597</v>
      </c>
      <c r="B49" s="2238"/>
      <c r="C49" s="2238"/>
      <c r="D49" s="2238"/>
      <c r="E49" s="2238"/>
      <c r="F49" s="2238"/>
      <c r="G49" s="2238"/>
      <c r="H49" s="2238"/>
      <c r="I49" s="2238"/>
      <c r="J49" s="2337">
        <f>IF(ISBLANK(J11)," ",J11)</f>
        <v>0</v>
      </c>
      <c r="K49" s="2337"/>
      <c r="L49" s="2337"/>
      <c r="M49" s="2337"/>
      <c r="N49" s="2337"/>
      <c r="O49" s="2337"/>
      <c r="P49" s="2337"/>
      <c r="Q49" s="2337"/>
      <c r="R49" s="2337"/>
      <c r="S49" s="2337"/>
      <c r="T49" s="2337"/>
      <c r="U49" s="2337"/>
      <c r="V49" s="2337"/>
      <c r="W49" s="2337"/>
      <c r="X49" s="2337"/>
      <c r="Y49" s="2337"/>
      <c r="Z49" s="2337"/>
      <c r="AA49" s="2337"/>
      <c r="AB49" s="2337"/>
      <c r="AC49" s="2337"/>
      <c r="AD49" s="2337"/>
      <c r="AE49" s="2337"/>
      <c r="AF49" s="2337"/>
      <c r="AG49" s="2337"/>
      <c r="AH49" s="2337"/>
      <c r="AI49" s="2337"/>
      <c r="AJ49" s="2337"/>
      <c r="AK49" s="2337"/>
      <c r="AL49" s="2337"/>
      <c r="AM49" s="2337"/>
      <c r="AN49" s="2337"/>
      <c r="AO49" s="2337"/>
      <c r="AP49" s="2337"/>
      <c r="AQ49" s="2337"/>
      <c r="AR49" s="2239" t="s">
        <v>469</v>
      </c>
      <c r="AS49" s="2240"/>
      <c r="AT49" s="2240"/>
      <c r="AU49" s="2240"/>
      <c r="AV49" s="2240"/>
      <c r="AW49" s="2240"/>
      <c r="AX49" s="2240"/>
      <c r="AY49" s="2240"/>
      <c r="AZ49" s="2241"/>
      <c r="BA49" s="2338">
        <f>IF(ISBLANK(BA11)," ",BA11)</f>
        <v>0</v>
      </c>
      <c r="BB49" s="2338"/>
      <c r="BC49" s="2338"/>
      <c r="BD49" s="2338"/>
      <c r="BE49" s="2338"/>
      <c r="BF49" s="2338"/>
      <c r="BG49" s="2338"/>
      <c r="BH49" s="2338"/>
      <c r="BI49" s="2338"/>
      <c r="BJ49" s="2338"/>
      <c r="BK49" s="2338"/>
      <c r="BL49" s="2338"/>
      <c r="BM49" s="2338"/>
      <c r="BN49" s="2338"/>
      <c r="BO49" s="2338"/>
      <c r="BP49" s="2338"/>
      <c r="BQ49" s="2338"/>
      <c r="BR49" s="2338"/>
      <c r="BS49" s="2339" t="s">
        <v>282</v>
      </c>
      <c r="BT49" s="2339"/>
      <c r="BU49" s="2339"/>
      <c r="BV49" s="2340">
        <f>IF(ISBLANK(BV11)," ",BV11)</f>
        <v>0</v>
      </c>
      <c r="BW49" s="2340"/>
      <c r="BX49" s="2340"/>
      <c r="BY49" s="2340"/>
      <c r="BZ49" s="2340"/>
      <c r="CA49" s="2340"/>
      <c r="CB49" s="2340"/>
      <c r="CC49" s="2340"/>
      <c r="CD49" s="2340"/>
      <c r="CE49" s="2340"/>
      <c r="CF49" s="2340"/>
      <c r="CG49" s="2340"/>
      <c r="CH49" s="343" t="s">
        <v>149</v>
      </c>
      <c r="CI49" s="2532"/>
      <c r="CJ49" s="2533"/>
    </row>
    <row r="50" spans="1:88" ht="33.950000000000003" customHeight="1" x14ac:dyDescent="0.15">
      <c r="A50" s="2246" t="s">
        <v>598</v>
      </c>
      <c r="B50" s="2247"/>
      <c r="C50" s="2247"/>
      <c r="D50" s="2247"/>
      <c r="E50" s="2247"/>
      <c r="F50" s="2247"/>
      <c r="G50" s="2247"/>
      <c r="H50" s="2247"/>
      <c r="I50" s="2247"/>
      <c r="J50" s="2348">
        <f>IF(ISBLANK(J12)," ",J12)</f>
        <v>0</v>
      </c>
      <c r="K50" s="2348"/>
      <c r="L50" s="2348"/>
      <c r="M50" s="2348"/>
      <c r="N50" s="2348"/>
      <c r="O50" s="2348"/>
      <c r="P50" s="2348"/>
      <c r="Q50" s="2348"/>
      <c r="R50" s="2348"/>
      <c r="S50" s="2348"/>
      <c r="T50" s="2348"/>
      <c r="U50" s="2348"/>
      <c r="V50" s="2348"/>
      <c r="W50" s="2348"/>
      <c r="X50" s="2348"/>
      <c r="Y50" s="2348"/>
      <c r="Z50" s="2348"/>
      <c r="AA50" s="2348"/>
      <c r="AB50" s="2348"/>
      <c r="AC50" s="2348"/>
      <c r="AD50" s="2348"/>
      <c r="AE50" s="2348"/>
      <c r="AF50" s="2348"/>
      <c r="AG50" s="2348"/>
      <c r="AH50" s="2348"/>
      <c r="AI50" s="2348"/>
      <c r="AJ50" s="2348"/>
      <c r="AK50" s="2348"/>
      <c r="AL50" s="2348"/>
      <c r="AM50" s="2348"/>
      <c r="AN50" s="2348"/>
      <c r="AO50" s="2348"/>
      <c r="AP50" s="2348"/>
      <c r="AQ50" s="2349"/>
      <c r="AR50" s="2350" t="str">
        <f>IF(ISBLANK(AR12)," ",AR12)</f>
        <v xml:space="preserve"> </v>
      </c>
      <c r="AS50" s="2350"/>
      <c r="AT50" s="2350"/>
      <c r="AU50" s="2350"/>
      <c r="AV50" s="2350"/>
      <c r="AW50" s="2350"/>
      <c r="AX50" s="2350"/>
      <c r="AY50" s="2350"/>
      <c r="AZ50" s="2350"/>
      <c r="BA50" s="2350"/>
      <c r="BB50" s="2350"/>
      <c r="BC50" s="2350"/>
      <c r="BD50" s="2350"/>
      <c r="BE50" s="2350"/>
      <c r="BF50" s="2350"/>
      <c r="BG50" s="2350"/>
      <c r="BH50" s="2350"/>
      <c r="BI50" s="2350"/>
      <c r="BJ50" s="2350"/>
      <c r="BK50" s="2350"/>
      <c r="BL50" s="2350"/>
      <c r="BM50" s="2350"/>
      <c r="BN50" s="2350"/>
      <c r="BO50" s="2350"/>
      <c r="BP50" s="2350"/>
      <c r="BQ50" s="2350"/>
      <c r="BR50" s="2350"/>
      <c r="BS50" s="2350"/>
      <c r="BT50" s="2350"/>
      <c r="BU50" s="2350"/>
      <c r="BV50" s="2350"/>
      <c r="BW50" s="2350"/>
      <c r="BX50" s="2350"/>
      <c r="BY50" s="2350"/>
      <c r="BZ50" s="2350"/>
      <c r="CA50" s="2350"/>
      <c r="CB50" s="2350"/>
      <c r="CC50" s="2350"/>
      <c r="CD50" s="2350"/>
      <c r="CE50" s="2350"/>
      <c r="CF50" s="2350"/>
      <c r="CG50" s="2350"/>
      <c r="CH50" s="2351"/>
      <c r="CI50" s="2532"/>
      <c r="CJ50" s="2533"/>
    </row>
    <row r="51" spans="1:88" ht="6.95" customHeight="1" x14ac:dyDescent="0.15">
      <c r="A51" s="300"/>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300"/>
      <c r="BP51" s="300"/>
      <c r="BQ51" s="300"/>
      <c r="BR51" s="300"/>
      <c r="BS51" s="300"/>
      <c r="BT51" s="300"/>
      <c r="BU51" s="300"/>
      <c r="BV51" s="300"/>
      <c r="BW51" s="300"/>
      <c r="BX51" s="300"/>
      <c r="BY51" s="300"/>
      <c r="BZ51" s="300"/>
      <c r="CA51" s="300"/>
      <c r="CB51" s="300"/>
      <c r="CC51" s="300"/>
      <c r="CD51" s="300"/>
      <c r="CE51" s="300"/>
      <c r="CF51" s="300"/>
      <c r="CG51" s="300"/>
      <c r="CH51" s="300"/>
      <c r="CI51" s="2534"/>
      <c r="CJ51" s="2534"/>
    </row>
    <row r="52" spans="1:88" ht="6" customHeight="1" x14ac:dyDescent="0.15">
      <c r="A52" s="300"/>
      <c r="B52" s="300"/>
      <c r="C52" s="300"/>
      <c r="D52" s="300"/>
      <c r="E52" s="300"/>
      <c r="F52" s="300"/>
      <c r="G52" s="300"/>
      <c r="H52" s="300"/>
      <c r="I52" s="300"/>
      <c r="J52" s="300"/>
      <c r="K52" s="300"/>
      <c r="L52" s="300"/>
      <c r="M52" s="300"/>
      <c r="N52" s="300"/>
      <c r="O52" s="300"/>
      <c r="P52" s="2537" t="str">
        <f>IF(ISBLANK(P14)," ",P14)</f>
        <v xml:space="preserve"> </v>
      </c>
      <c r="Q52" s="2538"/>
      <c r="R52" s="2539"/>
      <c r="S52" s="300"/>
      <c r="T52" s="300"/>
      <c r="U52" s="300"/>
      <c r="V52" s="300"/>
      <c r="W52" s="300"/>
      <c r="X52" s="300"/>
      <c r="Y52" s="2537" t="str">
        <f>IF(ISBLANK(Y14)," ",Y14)</f>
        <v xml:space="preserve"> </v>
      </c>
      <c r="Z52" s="2538"/>
      <c r="AA52" s="2539"/>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300"/>
      <c r="BP52" s="300"/>
      <c r="BQ52" s="300"/>
      <c r="BR52" s="300"/>
      <c r="BS52" s="300"/>
      <c r="BT52" s="300"/>
      <c r="BU52" s="300"/>
      <c r="BV52" s="300"/>
      <c r="BW52" s="300"/>
      <c r="BX52" s="300"/>
      <c r="BY52" s="300"/>
      <c r="BZ52" s="300"/>
      <c r="CA52" s="300"/>
      <c r="CB52" s="300"/>
      <c r="CC52" s="300"/>
      <c r="CD52" s="300"/>
      <c r="CE52" s="300"/>
      <c r="CF52" s="300"/>
      <c r="CG52" s="300"/>
      <c r="CH52" s="300"/>
      <c r="CI52" s="2534"/>
      <c r="CJ52" s="2534"/>
    </row>
    <row r="53" spans="1:88" ht="20.100000000000001" customHeight="1" x14ac:dyDescent="0.15">
      <c r="A53" s="300"/>
      <c r="B53" s="300"/>
      <c r="C53" s="300"/>
      <c r="D53" s="300"/>
      <c r="E53" s="300"/>
      <c r="F53" s="300"/>
      <c r="G53" s="300"/>
      <c r="H53" s="300"/>
      <c r="I53" s="300"/>
      <c r="J53" s="300"/>
      <c r="K53" s="2352" t="str">
        <f>IF(ISBLANK(K15)," ",K15)</f>
        <v>令和</v>
      </c>
      <c r="L53" s="2352"/>
      <c r="M53" s="2352"/>
      <c r="N53" s="2352"/>
      <c r="O53" s="300"/>
      <c r="P53" s="2540"/>
      <c r="Q53" s="2541"/>
      <c r="R53" s="2542"/>
      <c r="S53" s="300"/>
      <c r="T53" s="300"/>
      <c r="U53" s="2353" t="s">
        <v>1</v>
      </c>
      <c r="V53" s="2353"/>
      <c r="W53" s="300"/>
      <c r="X53" s="300"/>
      <c r="Y53" s="2540"/>
      <c r="Z53" s="2541"/>
      <c r="AA53" s="2542"/>
      <c r="AB53" s="300"/>
      <c r="AC53" s="2353" t="s">
        <v>16</v>
      </c>
      <c r="AD53" s="2353"/>
      <c r="AE53" s="2353"/>
      <c r="AF53" s="2353"/>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300"/>
      <c r="BP53" s="300"/>
      <c r="BQ53" s="300"/>
      <c r="BR53" s="300"/>
      <c r="BS53" s="300"/>
      <c r="BT53" s="300"/>
      <c r="BU53" s="300"/>
      <c r="BV53" s="300"/>
      <c r="BW53" s="300"/>
      <c r="BX53" s="300"/>
      <c r="BY53" s="300"/>
      <c r="BZ53" s="300"/>
      <c r="CA53" s="300"/>
      <c r="CB53" s="300"/>
      <c r="CC53" s="300"/>
      <c r="CD53" s="300"/>
      <c r="CE53" s="300"/>
      <c r="CF53" s="300"/>
      <c r="CG53" s="300"/>
      <c r="CH53" s="300"/>
      <c r="CI53" s="300"/>
      <c r="CJ53" s="300"/>
    </row>
    <row r="54" spans="1:88" ht="5.0999999999999996" customHeight="1" x14ac:dyDescent="0.15">
      <c r="A54" s="300"/>
      <c r="B54" s="300"/>
      <c r="C54" s="300"/>
      <c r="D54" s="300"/>
      <c r="E54" s="300"/>
      <c r="F54" s="300"/>
      <c r="G54" s="300"/>
      <c r="H54" s="300"/>
      <c r="I54" s="300"/>
      <c r="J54" s="300"/>
      <c r="K54" s="300"/>
      <c r="L54" s="300"/>
      <c r="M54" s="300"/>
      <c r="N54" s="300"/>
      <c r="O54" s="300"/>
      <c r="P54" s="2543"/>
      <c r="Q54" s="2544"/>
      <c r="R54" s="2545"/>
      <c r="S54" s="300"/>
      <c r="T54" s="300"/>
      <c r="U54" s="300"/>
      <c r="V54" s="300"/>
      <c r="W54" s="300"/>
      <c r="X54" s="300"/>
      <c r="Y54" s="2543"/>
      <c r="Z54" s="2544"/>
      <c r="AA54" s="2545"/>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300"/>
      <c r="BI54" s="300"/>
      <c r="BJ54" s="300"/>
      <c r="BK54" s="300"/>
      <c r="BL54" s="300"/>
      <c r="BM54" s="300"/>
      <c r="BN54" s="300"/>
      <c r="BO54" s="300"/>
      <c r="BP54" s="300"/>
      <c r="BQ54" s="300"/>
      <c r="BR54" s="300"/>
      <c r="BS54" s="300"/>
      <c r="BT54" s="300"/>
      <c r="BU54" s="300"/>
      <c r="BV54" s="300"/>
      <c r="BW54" s="300"/>
      <c r="BX54" s="300"/>
      <c r="BY54" s="300"/>
      <c r="BZ54" s="300"/>
      <c r="CA54" s="300"/>
      <c r="CB54" s="300"/>
      <c r="CC54" s="300"/>
      <c r="CD54" s="300"/>
      <c r="CE54" s="300"/>
      <c r="CF54" s="300"/>
      <c r="CG54" s="300"/>
      <c r="CH54" s="300"/>
      <c r="CI54" s="300"/>
      <c r="CJ54" s="300"/>
    </row>
    <row r="55" spans="1:88" ht="6.95" customHeight="1" x14ac:dyDescent="0.15">
      <c r="A55" s="300"/>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300"/>
      <c r="BI55" s="300"/>
      <c r="BJ55" s="300"/>
      <c r="BK55" s="300"/>
      <c r="BL55" s="300"/>
      <c r="BM55" s="300"/>
      <c r="BN55" s="300"/>
      <c r="BO55" s="300"/>
      <c r="BP55" s="300"/>
      <c r="BQ55" s="300"/>
      <c r="BR55" s="300"/>
      <c r="BS55" s="300"/>
      <c r="BT55" s="300"/>
      <c r="BU55" s="300"/>
      <c r="BV55" s="300"/>
      <c r="BW55" s="300"/>
      <c r="BX55" s="300"/>
      <c r="BY55" s="300"/>
      <c r="BZ55" s="300"/>
      <c r="CA55" s="300"/>
      <c r="CB55" s="300"/>
      <c r="CC55" s="300"/>
      <c r="CD55" s="300"/>
      <c r="CE55" s="300"/>
      <c r="CF55" s="300"/>
      <c r="CG55" s="300"/>
      <c r="CH55" s="300"/>
      <c r="CI55" s="300"/>
      <c r="CJ55" s="300"/>
    </row>
    <row r="56" spans="1:88" ht="12.95" customHeight="1" x14ac:dyDescent="0.15">
      <c r="A56" s="2354" t="s">
        <v>481</v>
      </c>
      <c r="B56" s="2355"/>
      <c r="C56" s="2355"/>
      <c r="D56" s="2355"/>
      <c r="E56" s="2355"/>
      <c r="F56" s="2355"/>
      <c r="G56" s="2356"/>
      <c r="H56" s="307"/>
      <c r="I56" s="307"/>
      <c r="J56" s="307"/>
      <c r="K56" s="307"/>
      <c r="L56" s="307"/>
      <c r="M56" s="307"/>
      <c r="N56" s="307"/>
      <c r="O56" s="307"/>
      <c r="P56" s="307"/>
      <c r="Q56" s="310" t="s">
        <v>599</v>
      </c>
      <c r="R56" s="307"/>
      <c r="S56" s="307"/>
      <c r="T56" s="307"/>
      <c r="U56" s="307"/>
      <c r="V56" s="307"/>
      <c r="W56" s="307"/>
      <c r="X56" s="307"/>
      <c r="Y56" s="307"/>
      <c r="Z56" s="307"/>
      <c r="AA56" s="307"/>
      <c r="AB56" s="307"/>
      <c r="AC56" s="307"/>
      <c r="AD56" s="307"/>
      <c r="AE56" s="307"/>
      <c r="AF56" s="307"/>
      <c r="AG56" s="310" t="s">
        <v>600</v>
      </c>
      <c r="AH56" s="307"/>
      <c r="AI56" s="307"/>
      <c r="AJ56" s="307"/>
      <c r="AK56" s="307"/>
      <c r="AL56" s="307"/>
      <c r="AM56" s="307"/>
      <c r="AN56" s="307"/>
      <c r="AO56" s="307"/>
      <c r="AP56" s="307"/>
      <c r="AQ56" s="316"/>
      <c r="AR56" s="2354" t="s">
        <v>481</v>
      </c>
      <c r="AS56" s="2355"/>
      <c r="AT56" s="2355"/>
      <c r="AU56" s="2355"/>
      <c r="AV56" s="2355"/>
      <c r="AW56" s="2355"/>
      <c r="AX56" s="2356"/>
      <c r="AY56" s="307"/>
      <c r="AZ56" s="307"/>
      <c r="BA56" s="307"/>
      <c r="BB56" s="307"/>
      <c r="BC56" s="307"/>
      <c r="BD56" s="307"/>
      <c r="BE56" s="307"/>
      <c r="BF56" s="307"/>
      <c r="BG56" s="307"/>
      <c r="BH56" s="310" t="s">
        <v>599</v>
      </c>
      <c r="BI56" s="307"/>
      <c r="BJ56" s="307"/>
      <c r="BK56" s="307"/>
      <c r="BL56" s="307"/>
      <c r="BM56" s="307"/>
      <c r="BN56" s="307"/>
      <c r="BO56" s="307"/>
      <c r="BP56" s="307"/>
      <c r="BQ56" s="307"/>
      <c r="BR56" s="307"/>
      <c r="BS56" s="307"/>
      <c r="BT56" s="307"/>
      <c r="BU56" s="307"/>
      <c r="BV56" s="307"/>
      <c r="BW56" s="307"/>
      <c r="BX56" s="310" t="s">
        <v>600</v>
      </c>
      <c r="BY56" s="307"/>
      <c r="BZ56" s="307"/>
      <c r="CA56" s="307"/>
      <c r="CB56" s="307"/>
      <c r="CC56" s="307"/>
      <c r="CD56" s="307"/>
      <c r="CE56" s="307"/>
      <c r="CF56" s="307"/>
      <c r="CG56" s="307"/>
      <c r="CH56" s="316"/>
      <c r="CI56" s="300"/>
      <c r="CJ56" s="300"/>
    </row>
    <row r="57" spans="1:88" ht="19.5" customHeight="1" x14ac:dyDescent="0.15">
      <c r="A57" s="2546" t="s">
        <v>601</v>
      </c>
      <c r="B57" s="2547"/>
      <c r="C57" s="2547"/>
      <c r="D57" s="2547"/>
      <c r="E57" s="2547"/>
      <c r="F57" s="2547"/>
      <c r="G57" s="2548"/>
      <c r="H57" s="2357" t="s">
        <v>602</v>
      </c>
      <c r="I57" s="2358"/>
      <c r="J57" s="2358"/>
      <c r="K57" s="2358"/>
      <c r="L57" s="2358"/>
      <c r="M57" s="2358"/>
      <c r="N57" s="2358"/>
      <c r="O57" s="2358"/>
      <c r="P57" s="2358"/>
      <c r="Q57" s="2358"/>
      <c r="R57" s="2358"/>
      <c r="S57" s="2358"/>
      <c r="T57" s="2358"/>
      <c r="U57" s="2358"/>
      <c r="V57" s="2358"/>
      <c r="W57" s="2358"/>
      <c r="X57" s="2358"/>
      <c r="Y57" s="2358"/>
      <c r="Z57" s="2358"/>
      <c r="AA57" s="2358"/>
      <c r="AB57" s="2359"/>
      <c r="AC57" s="2360" t="str">
        <f>IF(ISBLANK(AC19)," ",AC19)</f>
        <v xml:space="preserve"> </v>
      </c>
      <c r="AD57" s="2361"/>
      <c r="AE57" s="2361"/>
      <c r="AF57" s="2361"/>
      <c r="AG57" s="2361"/>
      <c r="AH57" s="2361"/>
      <c r="AI57" s="2361"/>
      <c r="AJ57" s="2361"/>
      <c r="AK57" s="2361"/>
      <c r="AL57" s="2361"/>
      <c r="AM57" s="2361"/>
      <c r="AN57" s="2361"/>
      <c r="AO57" s="2361"/>
      <c r="AP57" s="2361"/>
      <c r="AQ57" s="2362"/>
      <c r="AR57" s="2504" t="s">
        <v>603</v>
      </c>
      <c r="AS57" s="2505"/>
      <c r="AT57" s="2505"/>
      <c r="AU57" s="2505"/>
      <c r="AV57" s="2505"/>
      <c r="AW57" s="2505"/>
      <c r="AX57" s="2506"/>
      <c r="AY57" s="2357" t="s">
        <v>196</v>
      </c>
      <c r="AZ57" s="2358"/>
      <c r="BA57" s="2358"/>
      <c r="BB57" s="2358"/>
      <c r="BC57" s="2358"/>
      <c r="BD57" s="2358"/>
      <c r="BE57" s="2358"/>
      <c r="BF57" s="2358"/>
      <c r="BG57" s="2358"/>
      <c r="BH57" s="2358"/>
      <c r="BI57" s="2358"/>
      <c r="BJ57" s="2358"/>
      <c r="BK57" s="2358"/>
      <c r="BL57" s="2358"/>
      <c r="BM57" s="2358"/>
      <c r="BN57" s="2358"/>
      <c r="BO57" s="2358"/>
      <c r="BP57" s="2358"/>
      <c r="BQ57" s="2358"/>
      <c r="BR57" s="2358"/>
      <c r="BS57" s="2359"/>
      <c r="BT57" s="2360" t="str">
        <f>IF(ISBLANK(BT19)," ",BT19)</f>
        <v xml:space="preserve"> </v>
      </c>
      <c r="BU57" s="2361"/>
      <c r="BV57" s="2361"/>
      <c r="BW57" s="2361"/>
      <c r="BX57" s="2361"/>
      <c r="BY57" s="2361"/>
      <c r="BZ57" s="2361"/>
      <c r="CA57" s="2361"/>
      <c r="CB57" s="2361"/>
      <c r="CC57" s="2361"/>
      <c r="CD57" s="2361"/>
      <c r="CE57" s="2361"/>
      <c r="CF57" s="2361"/>
      <c r="CG57" s="2361"/>
      <c r="CH57" s="2362"/>
      <c r="CI57" s="300"/>
      <c r="CJ57" s="300"/>
    </row>
    <row r="58" spans="1:88" ht="19.5" customHeight="1" x14ac:dyDescent="0.15">
      <c r="A58" s="2549"/>
      <c r="B58" s="2550"/>
      <c r="C58" s="2550"/>
      <c r="D58" s="2550"/>
      <c r="E58" s="2550"/>
      <c r="F58" s="2550"/>
      <c r="G58" s="2551"/>
      <c r="H58" s="2511" t="s">
        <v>604</v>
      </c>
      <c r="I58" s="2512"/>
      <c r="J58" s="2363" t="s">
        <v>559</v>
      </c>
      <c r="K58" s="2364"/>
      <c r="L58" s="2364"/>
      <c r="M58" s="2364"/>
      <c r="N58" s="2364"/>
      <c r="O58" s="2364"/>
      <c r="P58" s="2364"/>
      <c r="Q58" s="2364"/>
      <c r="R58" s="2364"/>
      <c r="S58" s="2364"/>
      <c r="T58" s="2364"/>
      <c r="U58" s="2364"/>
      <c r="V58" s="2364"/>
      <c r="W58" s="2364"/>
      <c r="X58" s="2364"/>
      <c r="Y58" s="2364"/>
      <c r="Z58" s="2364"/>
      <c r="AA58" s="2364"/>
      <c r="AB58" s="2365"/>
      <c r="AC58" s="2366" t="str">
        <f>IF(ISBLANK(AC20)," ",AC20)</f>
        <v xml:space="preserve"> </v>
      </c>
      <c r="AD58" s="2367"/>
      <c r="AE58" s="2367"/>
      <c r="AF58" s="2367"/>
      <c r="AG58" s="2367"/>
      <c r="AH58" s="2367"/>
      <c r="AI58" s="2367"/>
      <c r="AJ58" s="2367"/>
      <c r="AK58" s="2367"/>
      <c r="AL58" s="2367"/>
      <c r="AM58" s="2367"/>
      <c r="AN58" s="2367"/>
      <c r="AO58" s="2367"/>
      <c r="AP58" s="2367"/>
      <c r="AQ58" s="2368"/>
      <c r="AR58" s="2507"/>
      <c r="AS58" s="2364"/>
      <c r="AT58" s="2364"/>
      <c r="AU58" s="2364"/>
      <c r="AV58" s="2364"/>
      <c r="AW58" s="2364"/>
      <c r="AX58" s="2365"/>
      <c r="AY58" s="2511" t="s">
        <v>420</v>
      </c>
      <c r="AZ58" s="2512"/>
      <c r="BA58" s="2363" t="s">
        <v>207</v>
      </c>
      <c r="BB58" s="2364"/>
      <c r="BC58" s="2364"/>
      <c r="BD58" s="2364"/>
      <c r="BE58" s="2364"/>
      <c r="BF58" s="2364"/>
      <c r="BG58" s="2364"/>
      <c r="BH58" s="2364"/>
      <c r="BI58" s="2364"/>
      <c r="BJ58" s="2364"/>
      <c r="BK58" s="2364"/>
      <c r="BL58" s="2364"/>
      <c r="BM58" s="2364"/>
      <c r="BN58" s="2364"/>
      <c r="BO58" s="2364"/>
      <c r="BP58" s="2364"/>
      <c r="BQ58" s="2364"/>
      <c r="BR58" s="2364"/>
      <c r="BS58" s="2365"/>
      <c r="BT58" s="2366" t="str">
        <f>IF(ISBLANK(BT20)," ",BT20)</f>
        <v xml:space="preserve"> </v>
      </c>
      <c r="BU58" s="2367"/>
      <c r="BV58" s="2367"/>
      <c r="BW58" s="2367"/>
      <c r="BX58" s="2367"/>
      <c r="BY58" s="2367"/>
      <c r="BZ58" s="2367"/>
      <c r="CA58" s="2367"/>
      <c r="CB58" s="2367"/>
      <c r="CC58" s="2367"/>
      <c r="CD58" s="2367"/>
      <c r="CE58" s="2367"/>
      <c r="CF58" s="2367"/>
      <c r="CG58" s="2367"/>
      <c r="CH58" s="2368"/>
      <c r="CI58" s="300"/>
      <c r="CJ58" s="300"/>
    </row>
    <row r="59" spans="1:88" ht="19.5" customHeight="1" x14ac:dyDescent="0.15">
      <c r="A59" s="2549"/>
      <c r="B59" s="2550"/>
      <c r="C59" s="2550"/>
      <c r="D59" s="2550"/>
      <c r="E59" s="2550"/>
      <c r="F59" s="2550"/>
      <c r="G59" s="2551"/>
      <c r="H59" s="2555"/>
      <c r="I59" s="2556"/>
      <c r="J59" s="2363" t="s">
        <v>297</v>
      </c>
      <c r="K59" s="2364"/>
      <c r="L59" s="2364"/>
      <c r="M59" s="2364"/>
      <c r="N59" s="2364"/>
      <c r="O59" s="2364"/>
      <c r="P59" s="2364"/>
      <c r="Q59" s="2364"/>
      <c r="R59" s="2364"/>
      <c r="S59" s="2364"/>
      <c r="T59" s="2364"/>
      <c r="U59" s="2364"/>
      <c r="V59" s="2364"/>
      <c r="W59" s="2364"/>
      <c r="X59" s="2364"/>
      <c r="Y59" s="2364"/>
      <c r="Z59" s="2364"/>
      <c r="AA59" s="2364"/>
      <c r="AB59" s="2365"/>
      <c r="AC59" s="2366" t="str">
        <f>IF(ISBLANK(AC21)," ",AC21)</f>
        <v xml:space="preserve"> </v>
      </c>
      <c r="AD59" s="2367"/>
      <c r="AE59" s="2367"/>
      <c r="AF59" s="2367"/>
      <c r="AG59" s="2367"/>
      <c r="AH59" s="2367"/>
      <c r="AI59" s="2367"/>
      <c r="AJ59" s="2367"/>
      <c r="AK59" s="2367"/>
      <c r="AL59" s="2367"/>
      <c r="AM59" s="2367"/>
      <c r="AN59" s="2367"/>
      <c r="AO59" s="2367"/>
      <c r="AP59" s="2367"/>
      <c r="AQ59" s="2368"/>
      <c r="AR59" s="2507"/>
      <c r="AS59" s="2364"/>
      <c r="AT59" s="2364"/>
      <c r="AU59" s="2364"/>
      <c r="AV59" s="2364"/>
      <c r="AW59" s="2364"/>
      <c r="AX59" s="2365"/>
      <c r="AY59" s="2511"/>
      <c r="AZ59" s="2512"/>
      <c r="BA59" s="2363" t="s">
        <v>607</v>
      </c>
      <c r="BB59" s="2364"/>
      <c r="BC59" s="2364"/>
      <c r="BD59" s="2364"/>
      <c r="BE59" s="2364"/>
      <c r="BF59" s="2364"/>
      <c r="BG59" s="2364"/>
      <c r="BH59" s="2364"/>
      <c r="BI59" s="2364"/>
      <c r="BJ59" s="2364"/>
      <c r="BK59" s="2364"/>
      <c r="BL59" s="2364"/>
      <c r="BM59" s="2364"/>
      <c r="BN59" s="2364"/>
      <c r="BO59" s="2364"/>
      <c r="BP59" s="2364"/>
      <c r="BQ59" s="2364"/>
      <c r="BR59" s="2364"/>
      <c r="BS59" s="2365"/>
      <c r="BT59" s="2366" t="str">
        <f>IF(ISBLANK(BT21)," ",BT21)</f>
        <v xml:space="preserve"> </v>
      </c>
      <c r="BU59" s="2367"/>
      <c r="BV59" s="2367"/>
      <c r="BW59" s="2367"/>
      <c r="BX59" s="2367"/>
      <c r="BY59" s="2367"/>
      <c r="BZ59" s="2367"/>
      <c r="CA59" s="2367"/>
      <c r="CB59" s="2367"/>
      <c r="CC59" s="2367"/>
      <c r="CD59" s="2367"/>
      <c r="CE59" s="2367"/>
      <c r="CF59" s="2367"/>
      <c r="CG59" s="2367"/>
      <c r="CH59" s="2368"/>
      <c r="CI59" s="300"/>
      <c r="CJ59" s="300"/>
    </row>
    <row r="60" spans="1:88" ht="19.5" customHeight="1" x14ac:dyDescent="0.15">
      <c r="A60" s="2552"/>
      <c r="B60" s="2553"/>
      <c r="C60" s="2553"/>
      <c r="D60" s="2553"/>
      <c r="E60" s="2553"/>
      <c r="F60" s="2553"/>
      <c r="G60" s="2554"/>
      <c r="H60" s="2369" t="s">
        <v>608</v>
      </c>
      <c r="I60" s="2370"/>
      <c r="J60" s="2370"/>
      <c r="K60" s="2370"/>
      <c r="L60" s="2370"/>
      <c r="M60" s="2370"/>
      <c r="N60" s="2370"/>
      <c r="O60" s="2370"/>
      <c r="P60" s="2370"/>
      <c r="Q60" s="2370"/>
      <c r="R60" s="2370"/>
      <c r="S60" s="2370"/>
      <c r="T60" s="2370"/>
      <c r="U60" s="2370"/>
      <c r="V60" s="2370"/>
      <c r="W60" s="2370"/>
      <c r="X60" s="2370"/>
      <c r="Y60" s="2370"/>
      <c r="Z60" s="2370"/>
      <c r="AA60" s="2370"/>
      <c r="AB60" s="2371"/>
      <c r="AC60" s="2372" t="str">
        <f>IF(ISBLANK(AC19)," ",SUM(AC22))</f>
        <v xml:space="preserve"> </v>
      </c>
      <c r="AD60" s="2373"/>
      <c r="AE60" s="2373"/>
      <c r="AF60" s="2373"/>
      <c r="AG60" s="2373"/>
      <c r="AH60" s="2373"/>
      <c r="AI60" s="2373"/>
      <c r="AJ60" s="2373"/>
      <c r="AK60" s="2373"/>
      <c r="AL60" s="2373"/>
      <c r="AM60" s="2373"/>
      <c r="AN60" s="2373"/>
      <c r="AO60" s="2373"/>
      <c r="AP60" s="2373"/>
      <c r="AQ60" s="2374"/>
      <c r="AR60" s="2507"/>
      <c r="AS60" s="2364"/>
      <c r="AT60" s="2364"/>
      <c r="AU60" s="2364"/>
      <c r="AV60" s="2364"/>
      <c r="AW60" s="2364"/>
      <c r="AX60" s="2365"/>
      <c r="AY60" s="2511"/>
      <c r="AZ60" s="2512"/>
      <c r="BA60" s="2363" t="s">
        <v>609</v>
      </c>
      <c r="BB60" s="2364"/>
      <c r="BC60" s="2364"/>
      <c r="BD60" s="2364"/>
      <c r="BE60" s="2364"/>
      <c r="BF60" s="2364"/>
      <c r="BG60" s="2364"/>
      <c r="BH60" s="2364"/>
      <c r="BI60" s="2364"/>
      <c r="BJ60" s="2364"/>
      <c r="BK60" s="2364"/>
      <c r="BL60" s="2364"/>
      <c r="BM60" s="2364"/>
      <c r="BN60" s="2364"/>
      <c r="BO60" s="2364"/>
      <c r="BP60" s="2364"/>
      <c r="BQ60" s="2364"/>
      <c r="BR60" s="2364"/>
      <c r="BS60" s="2365"/>
      <c r="BT60" s="2366" t="str">
        <f>IF(ISBLANK(BT22)," ",BT22)</f>
        <v xml:space="preserve"> </v>
      </c>
      <c r="BU60" s="2367"/>
      <c r="BV60" s="2367"/>
      <c r="BW60" s="2367"/>
      <c r="BX60" s="2367"/>
      <c r="BY60" s="2367"/>
      <c r="BZ60" s="2367"/>
      <c r="CA60" s="2367"/>
      <c r="CB60" s="2367"/>
      <c r="CC60" s="2367"/>
      <c r="CD60" s="2367"/>
      <c r="CE60" s="2367"/>
      <c r="CF60" s="2367"/>
      <c r="CG60" s="2367"/>
      <c r="CH60" s="2368"/>
      <c r="CI60" s="300"/>
      <c r="CJ60" s="300"/>
    </row>
    <row r="61" spans="1:88" ht="19.5" customHeight="1" x14ac:dyDescent="0.15">
      <c r="A61" s="2504" t="s">
        <v>259</v>
      </c>
      <c r="B61" s="2505"/>
      <c r="C61" s="2505"/>
      <c r="D61" s="2505"/>
      <c r="E61" s="2505"/>
      <c r="F61" s="2505"/>
      <c r="G61" s="2506"/>
      <c r="H61" s="2357" t="s">
        <v>574</v>
      </c>
      <c r="I61" s="2358"/>
      <c r="J61" s="2358"/>
      <c r="K61" s="2358"/>
      <c r="L61" s="2358"/>
      <c r="M61" s="2358"/>
      <c r="N61" s="2358"/>
      <c r="O61" s="2358"/>
      <c r="P61" s="2358"/>
      <c r="Q61" s="2358"/>
      <c r="R61" s="2358"/>
      <c r="S61" s="2358"/>
      <c r="T61" s="2358"/>
      <c r="U61" s="2358"/>
      <c r="V61" s="2358"/>
      <c r="W61" s="2358"/>
      <c r="X61" s="2358"/>
      <c r="Y61" s="2358"/>
      <c r="Z61" s="2358"/>
      <c r="AA61" s="2358"/>
      <c r="AB61" s="2359"/>
      <c r="AC61" s="2375" t="str">
        <f>IF(ISBLANK(AC23)," ",AC23)</f>
        <v xml:space="preserve"> </v>
      </c>
      <c r="AD61" s="2376"/>
      <c r="AE61" s="2376"/>
      <c r="AF61" s="2376"/>
      <c r="AG61" s="2376"/>
      <c r="AH61" s="2376"/>
      <c r="AI61" s="2376"/>
      <c r="AJ61" s="2376"/>
      <c r="AK61" s="2376"/>
      <c r="AL61" s="2376"/>
      <c r="AM61" s="2376"/>
      <c r="AN61" s="2376"/>
      <c r="AO61" s="2376"/>
      <c r="AP61" s="2376"/>
      <c r="AQ61" s="2377"/>
      <c r="AR61" s="2508"/>
      <c r="AS61" s="2509"/>
      <c r="AT61" s="2509"/>
      <c r="AU61" s="2509"/>
      <c r="AV61" s="2509"/>
      <c r="AW61" s="2509"/>
      <c r="AX61" s="2510"/>
      <c r="AY61" s="2369" t="s">
        <v>129</v>
      </c>
      <c r="AZ61" s="2370"/>
      <c r="BA61" s="2370"/>
      <c r="BB61" s="2370"/>
      <c r="BC61" s="2370"/>
      <c r="BD61" s="2370"/>
      <c r="BE61" s="2370"/>
      <c r="BF61" s="2370"/>
      <c r="BG61" s="2370"/>
      <c r="BH61" s="2370"/>
      <c r="BI61" s="2370"/>
      <c r="BJ61" s="2370"/>
      <c r="BK61" s="2370"/>
      <c r="BL61" s="2370"/>
      <c r="BM61" s="2370"/>
      <c r="BN61" s="2370"/>
      <c r="BO61" s="2370"/>
      <c r="BP61" s="2370"/>
      <c r="BQ61" s="2370"/>
      <c r="BR61" s="2370"/>
      <c r="BS61" s="2371"/>
      <c r="BT61" s="2372" t="str">
        <f>IF(ISBLANK(BT19)," ",SUM(BT23))</f>
        <v xml:space="preserve"> </v>
      </c>
      <c r="BU61" s="2373"/>
      <c r="BV61" s="2373"/>
      <c r="BW61" s="2373"/>
      <c r="BX61" s="2373"/>
      <c r="BY61" s="2373"/>
      <c r="BZ61" s="2373"/>
      <c r="CA61" s="2373"/>
      <c r="CB61" s="2373"/>
      <c r="CC61" s="2373"/>
      <c r="CD61" s="2373"/>
      <c r="CE61" s="2373"/>
      <c r="CF61" s="2373"/>
      <c r="CG61" s="2373"/>
      <c r="CH61" s="2374"/>
      <c r="CI61" s="300"/>
      <c r="CJ61" s="300"/>
    </row>
    <row r="62" spans="1:88" ht="19.5" customHeight="1" x14ac:dyDescent="0.15">
      <c r="A62" s="2507"/>
      <c r="B62" s="2364"/>
      <c r="C62" s="2364"/>
      <c r="D62" s="2364"/>
      <c r="E62" s="2364"/>
      <c r="F62" s="2364"/>
      <c r="G62" s="2365"/>
      <c r="H62" s="2511" t="s">
        <v>500</v>
      </c>
      <c r="I62" s="2512"/>
      <c r="J62" s="2363" t="s">
        <v>455</v>
      </c>
      <c r="K62" s="2364"/>
      <c r="L62" s="2364"/>
      <c r="M62" s="2364"/>
      <c r="N62" s="2364"/>
      <c r="O62" s="2364"/>
      <c r="P62" s="2364"/>
      <c r="Q62" s="2364"/>
      <c r="R62" s="2364"/>
      <c r="S62" s="2364"/>
      <c r="T62" s="2364"/>
      <c r="U62" s="2364"/>
      <c r="V62" s="2364"/>
      <c r="W62" s="2364"/>
      <c r="X62" s="2364"/>
      <c r="Y62" s="2364"/>
      <c r="Z62" s="2364"/>
      <c r="AA62" s="2364"/>
      <c r="AB62" s="2365"/>
      <c r="AC62" s="2366" t="str">
        <f>IF(ISBLANK(AC24)," ",AC24)</f>
        <v xml:space="preserve"> </v>
      </c>
      <c r="AD62" s="2367"/>
      <c r="AE62" s="2367"/>
      <c r="AF62" s="2367"/>
      <c r="AG62" s="2367"/>
      <c r="AH62" s="2367"/>
      <c r="AI62" s="2367"/>
      <c r="AJ62" s="2367"/>
      <c r="AK62" s="2367"/>
      <c r="AL62" s="2367"/>
      <c r="AM62" s="2367"/>
      <c r="AN62" s="2367"/>
      <c r="AO62" s="2367"/>
      <c r="AP62" s="2367"/>
      <c r="AQ62" s="2368"/>
      <c r="AR62" s="2378" t="s">
        <v>468</v>
      </c>
      <c r="AS62" s="2379"/>
      <c r="AT62" s="2379"/>
      <c r="AU62" s="2379"/>
      <c r="AV62" s="2379"/>
      <c r="AW62" s="2379"/>
      <c r="AX62" s="2380"/>
      <c r="AY62" s="2357" t="s">
        <v>610</v>
      </c>
      <c r="AZ62" s="2358"/>
      <c r="BA62" s="2358"/>
      <c r="BB62" s="2358"/>
      <c r="BC62" s="2358"/>
      <c r="BD62" s="2358"/>
      <c r="BE62" s="2358"/>
      <c r="BF62" s="2358"/>
      <c r="BG62" s="2358"/>
      <c r="BH62" s="2358"/>
      <c r="BI62" s="2358"/>
      <c r="BJ62" s="2358"/>
      <c r="BK62" s="2358"/>
      <c r="BL62" s="2358"/>
      <c r="BM62" s="2358"/>
      <c r="BN62" s="2358"/>
      <c r="BO62" s="2358"/>
      <c r="BP62" s="2358"/>
      <c r="BQ62" s="2358"/>
      <c r="BR62" s="2358"/>
      <c r="BS62" s="2359"/>
      <c r="BT62" s="2381" t="str">
        <f>IF(ISBLANK(BT24)," ",BT24)</f>
        <v xml:space="preserve"> </v>
      </c>
      <c r="BU62" s="2382"/>
      <c r="BV62" s="2382"/>
      <c r="BW62" s="2382"/>
      <c r="BX62" s="2382"/>
      <c r="BY62" s="2382"/>
      <c r="BZ62" s="2382"/>
      <c r="CA62" s="2382"/>
      <c r="CB62" s="2382"/>
      <c r="CC62" s="2382"/>
      <c r="CD62" s="2382"/>
      <c r="CE62" s="2382"/>
      <c r="CF62" s="2382"/>
      <c r="CG62" s="2382"/>
      <c r="CH62" s="2383"/>
      <c r="CI62" s="300"/>
      <c r="CJ62" s="300"/>
    </row>
    <row r="63" spans="1:88" ht="19.5" customHeight="1" x14ac:dyDescent="0.15">
      <c r="A63" s="2507"/>
      <c r="B63" s="2364"/>
      <c r="C63" s="2364"/>
      <c r="D63" s="2364"/>
      <c r="E63" s="2364"/>
      <c r="F63" s="2364"/>
      <c r="G63" s="2365"/>
      <c r="H63" s="2511"/>
      <c r="I63" s="2512"/>
      <c r="J63" s="2363" t="s">
        <v>611</v>
      </c>
      <c r="K63" s="2364"/>
      <c r="L63" s="2364"/>
      <c r="M63" s="2364"/>
      <c r="N63" s="2364"/>
      <c r="O63" s="2364"/>
      <c r="P63" s="2364"/>
      <c r="Q63" s="2364"/>
      <c r="R63" s="2364"/>
      <c r="S63" s="2364"/>
      <c r="T63" s="2364"/>
      <c r="U63" s="2364"/>
      <c r="V63" s="2364"/>
      <c r="W63" s="2364"/>
      <c r="X63" s="2364"/>
      <c r="Y63" s="2364"/>
      <c r="Z63" s="2364"/>
      <c r="AA63" s="2364"/>
      <c r="AB63" s="2365"/>
      <c r="AC63" s="2366" t="str">
        <f>IF(ISBLANK(AC25)," ",AC25)</f>
        <v xml:space="preserve"> </v>
      </c>
      <c r="AD63" s="2367"/>
      <c r="AE63" s="2367"/>
      <c r="AF63" s="2367"/>
      <c r="AG63" s="2367"/>
      <c r="AH63" s="2367"/>
      <c r="AI63" s="2367"/>
      <c r="AJ63" s="2367"/>
      <c r="AK63" s="2367"/>
      <c r="AL63" s="2367"/>
      <c r="AM63" s="2367"/>
      <c r="AN63" s="2367"/>
      <c r="AO63" s="2367"/>
      <c r="AP63" s="2367"/>
      <c r="AQ63" s="2368"/>
      <c r="AR63" s="317"/>
      <c r="AS63" s="2284" t="s">
        <v>579</v>
      </c>
      <c r="AT63" s="2285"/>
      <c r="AU63" s="2285"/>
      <c r="AV63" s="2285"/>
      <c r="AW63" s="2285"/>
      <c r="AX63" s="2286"/>
      <c r="AY63" s="2357" t="s">
        <v>196</v>
      </c>
      <c r="AZ63" s="2358"/>
      <c r="BA63" s="2358"/>
      <c r="BB63" s="2358"/>
      <c r="BC63" s="2358"/>
      <c r="BD63" s="2358"/>
      <c r="BE63" s="2358"/>
      <c r="BF63" s="2358"/>
      <c r="BG63" s="2358"/>
      <c r="BH63" s="2358"/>
      <c r="BI63" s="2358"/>
      <c r="BJ63" s="2358"/>
      <c r="BK63" s="2358"/>
      <c r="BL63" s="2358"/>
      <c r="BM63" s="2358"/>
      <c r="BN63" s="2358"/>
      <c r="BO63" s="2358"/>
      <c r="BP63" s="2358"/>
      <c r="BQ63" s="2358"/>
      <c r="BR63" s="2358"/>
      <c r="BS63" s="2359"/>
      <c r="BT63" s="2381" t="str">
        <f>IF(ISBLANK(BT25)," ",BT25)</f>
        <v xml:space="preserve"> </v>
      </c>
      <c r="BU63" s="2382"/>
      <c r="BV63" s="2382"/>
      <c r="BW63" s="2382"/>
      <c r="BX63" s="2382"/>
      <c r="BY63" s="2382"/>
      <c r="BZ63" s="2382"/>
      <c r="CA63" s="2382"/>
      <c r="CB63" s="2382"/>
      <c r="CC63" s="2382"/>
      <c r="CD63" s="2382"/>
      <c r="CE63" s="2382"/>
      <c r="CF63" s="2382"/>
      <c r="CG63" s="2382"/>
      <c r="CH63" s="2383"/>
      <c r="CI63" s="300"/>
      <c r="CJ63" s="300"/>
    </row>
    <row r="64" spans="1:88" ht="19.5" customHeight="1" x14ac:dyDescent="0.15">
      <c r="A64" s="2507"/>
      <c r="B64" s="2364"/>
      <c r="C64" s="2364"/>
      <c r="D64" s="2364"/>
      <c r="E64" s="2364"/>
      <c r="F64" s="2364"/>
      <c r="G64" s="2365"/>
      <c r="H64" s="2511"/>
      <c r="I64" s="2512"/>
      <c r="J64" s="2363" t="s">
        <v>612</v>
      </c>
      <c r="K64" s="2364"/>
      <c r="L64" s="2364"/>
      <c r="M64" s="2364"/>
      <c r="N64" s="2364"/>
      <c r="O64" s="2364"/>
      <c r="P64" s="2364"/>
      <c r="Q64" s="2364"/>
      <c r="R64" s="2364"/>
      <c r="S64" s="2364"/>
      <c r="T64" s="2364"/>
      <c r="U64" s="2364"/>
      <c r="V64" s="2364"/>
      <c r="W64" s="2364"/>
      <c r="X64" s="2364"/>
      <c r="Y64" s="2364"/>
      <c r="Z64" s="2364"/>
      <c r="AA64" s="2364"/>
      <c r="AB64" s="2365"/>
      <c r="AC64" s="2366" t="str">
        <f>IF(ISBLANK(AC26)," ",AC26)</f>
        <v xml:space="preserve"> </v>
      </c>
      <c r="AD64" s="2367"/>
      <c r="AE64" s="2367"/>
      <c r="AF64" s="2367"/>
      <c r="AG64" s="2367"/>
      <c r="AH64" s="2367"/>
      <c r="AI64" s="2367"/>
      <c r="AJ64" s="2367"/>
      <c r="AK64" s="2367"/>
      <c r="AL64" s="2367"/>
      <c r="AM64" s="2367"/>
      <c r="AN64" s="2367"/>
      <c r="AO64" s="2367"/>
      <c r="AP64" s="2367"/>
      <c r="AQ64" s="2368"/>
      <c r="AR64" s="2504" t="s">
        <v>605</v>
      </c>
      <c r="AS64" s="2505"/>
      <c r="AT64" s="2505"/>
      <c r="AU64" s="2505"/>
      <c r="AV64" s="2505"/>
      <c r="AW64" s="2505"/>
      <c r="AX64" s="2506"/>
      <c r="AY64" s="2357" t="s">
        <v>182</v>
      </c>
      <c r="AZ64" s="2358"/>
      <c r="BA64" s="2358"/>
      <c r="BB64" s="2358"/>
      <c r="BC64" s="2358"/>
      <c r="BD64" s="2358"/>
      <c r="BE64" s="2358"/>
      <c r="BF64" s="2358"/>
      <c r="BG64" s="2358"/>
      <c r="BH64" s="2358"/>
      <c r="BI64" s="2358"/>
      <c r="BJ64" s="2358"/>
      <c r="BK64" s="2358"/>
      <c r="BL64" s="2358"/>
      <c r="BM64" s="2358"/>
      <c r="BN64" s="2358"/>
      <c r="BO64" s="2358"/>
      <c r="BP64" s="2358"/>
      <c r="BQ64" s="2358"/>
      <c r="BR64" s="2358"/>
      <c r="BS64" s="2359"/>
      <c r="BT64" s="2375" t="str">
        <f>IF(ISBLANK(BT26)," ",BT26)</f>
        <v xml:space="preserve"> </v>
      </c>
      <c r="BU64" s="2376"/>
      <c r="BV64" s="2376"/>
      <c r="BW64" s="2376"/>
      <c r="BX64" s="2376"/>
      <c r="BY64" s="2376"/>
      <c r="BZ64" s="2376"/>
      <c r="CA64" s="2376"/>
      <c r="CB64" s="2376"/>
      <c r="CC64" s="2376"/>
      <c r="CD64" s="2376"/>
      <c r="CE64" s="2376"/>
      <c r="CF64" s="2376"/>
      <c r="CG64" s="2376"/>
      <c r="CH64" s="2377"/>
      <c r="CI64" s="300"/>
      <c r="CJ64" s="300"/>
    </row>
    <row r="65" spans="1:88" ht="19.5" customHeight="1" x14ac:dyDescent="0.15">
      <c r="A65" s="2507"/>
      <c r="B65" s="2364"/>
      <c r="C65" s="2364"/>
      <c r="D65" s="2364"/>
      <c r="E65" s="2364"/>
      <c r="F65" s="2364"/>
      <c r="G65" s="2365"/>
      <c r="H65" s="2555"/>
      <c r="I65" s="2556"/>
      <c r="J65" s="2363" t="s">
        <v>6</v>
      </c>
      <c r="K65" s="2364"/>
      <c r="L65" s="2364"/>
      <c r="M65" s="2364"/>
      <c r="N65" s="2364"/>
      <c r="O65" s="2364"/>
      <c r="P65" s="2364"/>
      <c r="Q65" s="2364"/>
      <c r="R65" s="2364"/>
      <c r="S65" s="2364"/>
      <c r="T65" s="2364"/>
      <c r="U65" s="2364"/>
      <c r="V65" s="2364"/>
      <c r="W65" s="2364"/>
      <c r="X65" s="2364"/>
      <c r="Y65" s="2364"/>
      <c r="Z65" s="2364"/>
      <c r="AA65" s="2364"/>
      <c r="AB65" s="2365"/>
      <c r="AC65" s="2366" t="str">
        <f>IF(ISBLANK(AC27)," ",AC27)</f>
        <v xml:space="preserve"> </v>
      </c>
      <c r="AD65" s="2367"/>
      <c r="AE65" s="2367"/>
      <c r="AF65" s="2367"/>
      <c r="AG65" s="2367"/>
      <c r="AH65" s="2367"/>
      <c r="AI65" s="2367"/>
      <c r="AJ65" s="2367"/>
      <c r="AK65" s="2367"/>
      <c r="AL65" s="2367"/>
      <c r="AM65" s="2367"/>
      <c r="AN65" s="2367"/>
      <c r="AO65" s="2367"/>
      <c r="AP65" s="2367"/>
      <c r="AQ65" s="2368"/>
      <c r="AR65" s="2507"/>
      <c r="AS65" s="2364"/>
      <c r="AT65" s="2364"/>
      <c r="AU65" s="2364"/>
      <c r="AV65" s="2364"/>
      <c r="AW65" s="2364"/>
      <c r="AX65" s="2365"/>
      <c r="AY65" s="2511" t="s">
        <v>613</v>
      </c>
      <c r="AZ65" s="2512"/>
      <c r="BA65" s="2363" t="s">
        <v>68</v>
      </c>
      <c r="BB65" s="2364"/>
      <c r="BC65" s="2364"/>
      <c r="BD65" s="2364"/>
      <c r="BE65" s="2364"/>
      <c r="BF65" s="2364"/>
      <c r="BG65" s="2364"/>
      <c r="BH65" s="2364"/>
      <c r="BI65" s="2364"/>
      <c r="BJ65" s="2364"/>
      <c r="BK65" s="2364"/>
      <c r="BL65" s="2364"/>
      <c r="BM65" s="2364"/>
      <c r="BN65" s="2364"/>
      <c r="BO65" s="2364"/>
      <c r="BP65" s="2364"/>
      <c r="BQ65" s="2364"/>
      <c r="BR65" s="2364"/>
      <c r="BS65" s="2365"/>
      <c r="BT65" s="2366" t="str">
        <f>IF(ISBLANK(BT27)," ",BT27)</f>
        <v xml:space="preserve"> </v>
      </c>
      <c r="BU65" s="2367"/>
      <c r="BV65" s="2367"/>
      <c r="BW65" s="2367"/>
      <c r="BX65" s="2367"/>
      <c r="BY65" s="2367"/>
      <c r="BZ65" s="2367"/>
      <c r="CA65" s="2367"/>
      <c r="CB65" s="2367"/>
      <c r="CC65" s="2367"/>
      <c r="CD65" s="2367"/>
      <c r="CE65" s="2367"/>
      <c r="CF65" s="2367"/>
      <c r="CG65" s="2367"/>
      <c r="CH65" s="2368"/>
      <c r="CI65" s="300"/>
      <c r="CJ65" s="300"/>
    </row>
    <row r="66" spans="1:88" ht="19.5" customHeight="1" x14ac:dyDescent="0.15">
      <c r="A66" s="2508"/>
      <c r="B66" s="2509"/>
      <c r="C66" s="2509"/>
      <c r="D66" s="2509"/>
      <c r="E66" s="2509"/>
      <c r="F66" s="2509"/>
      <c r="G66" s="2510"/>
      <c r="H66" s="2369" t="s">
        <v>614</v>
      </c>
      <c r="I66" s="2370"/>
      <c r="J66" s="2370"/>
      <c r="K66" s="2370"/>
      <c r="L66" s="2370"/>
      <c r="M66" s="2370"/>
      <c r="N66" s="2370"/>
      <c r="O66" s="2370"/>
      <c r="P66" s="2370"/>
      <c r="Q66" s="2370"/>
      <c r="R66" s="2370"/>
      <c r="S66" s="2370"/>
      <c r="T66" s="2370"/>
      <c r="U66" s="2370"/>
      <c r="V66" s="2370"/>
      <c r="W66" s="2370"/>
      <c r="X66" s="2370"/>
      <c r="Y66" s="2370"/>
      <c r="Z66" s="2370"/>
      <c r="AA66" s="2370"/>
      <c r="AB66" s="2371"/>
      <c r="AC66" s="2372" t="str">
        <f>IF(ISBLANK(AC23)," ",SUM(AC28))</f>
        <v xml:space="preserve"> </v>
      </c>
      <c r="AD66" s="2373"/>
      <c r="AE66" s="2373"/>
      <c r="AF66" s="2373"/>
      <c r="AG66" s="2373"/>
      <c r="AH66" s="2373"/>
      <c r="AI66" s="2373"/>
      <c r="AJ66" s="2373"/>
      <c r="AK66" s="2373"/>
      <c r="AL66" s="2373"/>
      <c r="AM66" s="2373"/>
      <c r="AN66" s="2373"/>
      <c r="AO66" s="2373"/>
      <c r="AP66" s="2373"/>
      <c r="AQ66" s="2374"/>
      <c r="AR66" s="2507"/>
      <c r="AS66" s="2364"/>
      <c r="AT66" s="2364"/>
      <c r="AU66" s="2364"/>
      <c r="AV66" s="2364"/>
      <c r="AW66" s="2364"/>
      <c r="AX66" s="2365"/>
      <c r="AY66" s="2511"/>
      <c r="AZ66" s="2512"/>
      <c r="BA66" s="2363" t="s">
        <v>615</v>
      </c>
      <c r="BB66" s="2364"/>
      <c r="BC66" s="2364"/>
      <c r="BD66" s="2364"/>
      <c r="BE66" s="2364"/>
      <c r="BF66" s="2364"/>
      <c r="BG66" s="2364"/>
      <c r="BH66" s="2364"/>
      <c r="BI66" s="2364"/>
      <c r="BJ66" s="2364"/>
      <c r="BK66" s="2364"/>
      <c r="BL66" s="2364"/>
      <c r="BM66" s="2364"/>
      <c r="BN66" s="2364"/>
      <c r="BO66" s="2364"/>
      <c r="BP66" s="2364"/>
      <c r="BQ66" s="2364"/>
      <c r="BR66" s="2364"/>
      <c r="BS66" s="2365"/>
      <c r="BT66" s="2366" t="str">
        <f>IF(ISBLANK(BT28)," ",BT28)</f>
        <v xml:space="preserve"> </v>
      </c>
      <c r="BU66" s="2367"/>
      <c r="BV66" s="2367"/>
      <c r="BW66" s="2367"/>
      <c r="BX66" s="2367"/>
      <c r="BY66" s="2367"/>
      <c r="BZ66" s="2367"/>
      <c r="CA66" s="2367"/>
      <c r="CB66" s="2367"/>
      <c r="CC66" s="2367"/>
      <c r="CD66" s="2367"/>
      <c r="CE66" s="2367"/>
      <c r="CF66" s="2367"/>
      <c r="CG66" s="2367"/>
      <c r="CH66" s="2368"/>
      <c r="CI66" s="300"/>
      <c r="CJ66" s="300"/>
    </row>
    <row r="67" spans="1:88" ht="19.5" customHeight="1" x14ac:dyDescent="0.15">
      <c r="A67" s="2504" t="s">
        <v>422</v>
      </c>
      <c r="B67" s="2505"/>
      <c r="C67" s="2505"/>
      <c r="D67" s="2505"/>
      <c r="E67" s="2505"/>
      <c r="F67" s="2505"/>
      <c r="G67" s="2506"/>
      <c r="H67" s="2357" t="s">
        <v>150</v>
      </c>
      <c r="I67" s="2358"/>
      <c r="J67" s="2358"/>
      <c r="K67" s="2358"/>
      <c r="L67" s="2358"/>
      <c r="M67" s="2358"/>
      <c r="N67" s="2358"/>
      <c r="O67" s="2358"/>
      <c r="P67" s="2358"/>
      <c r="Q67" s="2358"/>
      <c r="R67" s="2358"/>
      <c r="S67" s="2358"/>
      <c r="T67" s="2358"/>
      <c r="U67" s="2358"/>
      <c r="V67" s="2358"/>
      <c r="W67" s="2358"/>
      <c r="X67" s="2358"/>
      <c r="Y67" s="2358"/>
      <c r="Z67" s="2358"/>
      <c r="AA67" s="2358"/>
      <c r="AB67" s="2359"/>
      <c r="AC67" s="2375" t="str">
        <f>IF(ISBLANK(AC29)," ",AC29)</f>
        <v xml:space="preserve"> </v>
      </c>
      <c r="AD67" s="2376"/>
      <c r="AE67" s="2376"/>
      <c r="AF67" s="2376"/>
      <c r="AG67" s="2376"/>
      <c r="AH67" s="2376"/>
      <c r="AI67" s="2376"/>
      <c r="AJ67" s="2376"/>
      <c r="AK67" s="2376"/>
      <c r="AL67" s="2376"/>
      <c r="AM67" s="2376"/>
      <c r="AN67" s="2376"/>
      <c r="AO67" s="2376"/>
      <c r="AP67" s="2376"/>
      <c r="AQ67" s="2377"/>
      <c r="AR67" s="2508"/>
      <c r="AS67" s="2509"/>
      <c r="AT67" s="2509"/>
      <c r="AU67" s="2509"/>
      <c r="AV67" s="2509"/>
      <c r="AW67" s="2509"/>
      <c r="AX67" s="2510"/>
      <c r="AY67" s="2369" t="s">
        <v>332</v>
      </c>
      <c r="AZ67" s="2370"/>
      <c r="BA67" s="2370"/>
      <c r="BB67" s="2370"/>
      <c r="BC67" s="2370"/>
      <c r="BD67" s="2370"/>
      <c r="BE67" s="2370"/>
      <c r="BF67" s="2370"/>
      <c r="BG67" s="2370"/>
      <c r="BH67" s="2370"/>
      <c r="BI67" s="2370"/>
      <c r="BJ67" s="2370"/>
      <c r="BK67" s="2370"/>
      <c r="BL67" s="2370"/>
      <c r="BM67" s="2370"/>
      <c r="BN67" s="2370"/>
      <c r="BO67" s="2370"/>
      <c r="BP67" s="2370"/>
      <c r="BQ67" s="2370"/>
      <c r="BR67" s="2370"/>
      <c r="BS67" s="2371"/>
      <c r="BT67" s="2372" t="str">
        <f>IF(ISBLANK(BT26)," ",SUM(BT29))</f>
        <v xml:space="preserve"> </v>
      </c>
      <c r="BU67" s="2373"/>
      <c r="BV67" s="2373"/>
      <c r="BW67" s="2373"/>
      <c r="BX67" s="2373"/>
      <c r="BY67" s="2373"/>
      <c r="BZ67" s="2373"/>
      <c r="CA67" s="2373"/>
      <c r="CB67" s="2373"/>
      <c r="CC67" s="2373"/>
      <c r="CD67" s="2373"/>
      <c r="CE67" s="2373"/>
      <c r="CF67" s="2373"/>
      <c r="CG67" s="2373"/>
      <c r="CH67" s="2374"/>
      <c r="CI67" s="300"/>
      <c r="CJ67" s="300"/>
    </row>
    <row r="68" spans="1:88" ht="19.5" customHeight="1" x14ac:dyDescent="0.15">
      <c r="A68" s="2507"/>
      <c r="B68" s="2364"/>
      <c r="C68" s="2364"/>
      <c r="D68" s="2364"/>
      <c r="E68" s="2364"/>
      <c r="F68" s="2364"/>
      <c r="G68" s="2365"/>
      <c r="H68" s="2511" t="s">
        <v>604</v>
      </c>
      <c r="I68" s="2512"/>
      <c r="J68" s="2384" t="s">
        <v>509</v>
      </c>
      <c r="K68" s="2385"/>
      <c r="L68" s="2385"/>
      <c r="M68" s="2385"/>
      <c r="N68" s="2385"/>
      <c r="O68" s="2385"/>
      <c r="P68" s="2385"/>
      <c r="Q68" s="2385"/>
      <c r="R68" s="2385"/>
      <c r="S68" s="2385"/>
      <c r="T68" s="2385"/>
      <c r="U68" s="2385"/>
      <c r="V68" s="2385"/>
      <c r="W68" s="2385"/>
      <c r="X68" s="2385"/>
      <c r="Y68" s="2385"/>
      <c r="Z68" s="2385"/>
      <c r="AA68" s="2385"/>
      <c r="AB68" s="2386"/>
      <c r="AC68" s="2366" t="str">
        <f>IF(ISBLANK(AC30)," ",AC30)</f>
        <v xml:space="preserve"> </v>
      </c>
      <c r="AD68" s="2367"/>
      <c r="AE68" s="2367"/>
      <c r="AF68" s="2367"/>
      <c r="AG68" s="2367"/>
      <c r="AH68" s="2367"/>
      <c r="AI68" s="2367"/>
      <c r="AJ68" s="2367"/>
      <c r="AK68" s="2367"/>
      <c r="AL68" s="2367"/>
      <c r="AM68" s="2367"/>
      <c r="AN68" s="2367"/>
      <c r="AO68" s="2367"/>
      <c r="AP68" s="2367"/>
      <c r="AQ68" s="2368"/>
      <c r="AR68" s="2387" t="s">
        <v>274</v>
      </c>
      <c r="AS68" s="2388"/>
      <c r="AT68" s="2388"/>
      <c r="AU68" s="2388"/>
      <c r="AV68" s="2388"/>
      <c r="AW68" s="2388"/>
      <c r="AX68" s="2389"/>
      <c r="AY68" s="2390" t="s">
        <v>287</v>
      </c>
      <c r="AZ68" s="2391"/>
      <c r="BA68" s="2391"/>
      <c r="BB68" s="2391"/>
      <c r="BC68" s="2391"/>
      <c r="BD68" s="2391"/>
      <c r="BE68" s="2391"/>
      <c r="BF68" s="2391"/>
      <c r="BG68" s="2391"/>
      <c r="BH68" s="2391"/>
      <c r="BI68" s="2391"/>
      <c r="BJ68" s="2391"/>
      <c r="BK68" s="2391"/>
      <c r="BL68" s="2391"/>
      <c r="BM68" s="2391"/>
      <c r="BN68" s="2391"/>
      <c r="BO68" s="2391"/>
      <c r="BP68" s="2391"/>
      <c r="BQ68" s="2391"/>
      <c r="BR68" s="2391"/>
      <c r="BS68" s="2392"/>
      <c r="BT68" s="2381" t="str">
        <f>IF(ISBLANK(BT30)," ",BT30)</f>
        <v xml:space="preserve"> </v>
      </c>
      <c r="BU68" s="2382"/>
      <c r="BV68" s="2382"/>
      <c r="BW68" s="2382"/>
      <c r="BX68" s="2382"/>
      <c r="BY68" s="2382"/>
      <c r="BZ68" s="2382"/>
      <c r="CA68" s="2382"/>
      <c r="CB68" s="2382"/>
      <c r="CC68" s="2382"/>
      <c r="CD68" s="2382"/>
      <c r="CE68" s="2382"/>
      <c r="CF68" s="2382"/>
      <c r="CG68" s="2382"/>
      <c r="CH68" s="2383"/>
      <c r="CI68" s="300"/>
      <c r="CJ68" s="300"/>
    </row>
    <row r="69" spans="1:88" ht="19.5" customHeight="1" x14ac:dyDescent="0.15">
      <c r="A69" s="2507"/>
      <c r="B69" s="2364"/>
      <c r="C69" s="2364"/>
      <c r="D69" s="2364"/>
      <c r="E69" s="2364"/>
      <c r="F69" s="2364"/>
      <c r="G69" s="2365"/>
      <c r="H69" s="2555"/>
      <c r="I69" s="2556"/>
      <c r="J69" s="2384" t="s">
        <v>616</v>
      </c>
      <c r="K69" s="2385"/>
      <c r="L69" s="2385"/>
      <c r="M69" s="2385"/>
      <c r="N69" s="2385"/>
      <c r="O69" s="2385"/>
      <c r="P69" s="2385"/>
      <c r="Q69" s="2385"/>
      <c r="R69" s="2385"/>
      <c r="S69" s="2385"/>
      <c r="T69" s="2385"/>
      <c r="U69" s="2385"/>
      <c r="V69" s="2385"/>
      <c r="W69" s="2385"/>
      <c r="X69" s="2385"/>
      <c r="Y69" s="2385"/>
      <c r="Z69" s="2385"/>
      <c r="AA69" s="2385"/>
      <c r="AB69" s="2386"/>
      <c r="AC69" s="2366" t="str">
        <f>IF(ISBLANK(AC31)," ",AC31)</f>
        <v xml:space="preserve"> </v>
      </c>
      <c r="AD69" s="2367"/>
      <c r="AE69" s="2367"/>
      <c r="AF69" s="2367"/>
      <c r="AG69" s="2367"/>
      <c r="AH69" s="2367"/>
      <c r="AI69" s="2367"/>
      <c r="AJ69" s="2367"/>
      <c r="AK69" s="2367"/>
      <c r="AL69" s="2367"/>
      <c r="AM69" s="2367"/>
      <c r="AN69" s="2367"/>
      <c r="AO69" s="2367"/>
      <c r="AP69" s="2367"/>
      <c r="AQ69" s="2368"/>
      <c r="AR69" s="2393" t="s">
        <v>606</v>
      </c>
      <c r="AS69" s="2394"/>
      <c r="AT69" s="2394"/>
      <c r="AU69" s="2394"/>
      <c r="AV69" s="2394"/>
      <c r="AW69" s="2394"/>
      <c r="AX69" s="2394"/>
      <c r="AY69" s="2394"/>
      <c r="AZ69" s="2394"/>
      <c r="BA69" s="2394"/>
      <c r="BB69" s="2394"/>
      <c r="BC69" s="2394"/>
      <c r="BD69" s="2394"/>
      <c r="BE69" s="2394"/>
      <c r="BF69" s="2394"/>
      <c r="BG69" s="2394"/>
      <c r="BH69" s="2394"/>
      <c r="BI69" s="2394"/>
      <c r="BJ69" s="2394"/>
      <c r="BK69" s="2394"/>
      <c r="BL69" s="2394"/>
      <c r="BM69" s="2394"/>
      <c r="BN69" s="2394"/>
      <c r="BO69" s="2394"/>
      <c r="BP69" s="2394"/>
      <c r="BQ69" s="2394"/>
      <c r="BR69" s="2394"/>
      <c r="BS69" s="2395"/>
      <c r="BT69" s="2396" t="str">
        <f>IF(AND(ISBLANK(AC19),ISBLANK(AC23),ISBLANK(AC29),ISBLANK(AC33),ISBLANK(BT19),ISBLANK(BT24),ISBLANK(BT25),ISBLANK(BT26),ISBLANK(BT30))," ",SUM(AC22)+SUM(AC28)+SUM(AC32)+SUM(AC37)+SUM(BT23)+SUM(BT24)+SUM(BT25)+SUM(BT29)+SUM(BT30))</f>
        <v xml:space="preserve"> </v>
      </c>
      <c r="BU69" s="2397"/>
      <c r="BV69" s="2397"/>
      <c r="BW69" s="2397"/>
      <c r="BX69" s="2397"/>
      <c r="BY69" s="2397"/>
      <c r="BZ69" s="2397"/>
      <c r="CA69" s="2397"/>
      <c r="CB69" s="2397"/>
      <c r="CC69" s="2397"/>
      <c r="CD69" s="2397"/>
      <c r="CE69" s="2397"/>
      <c r="CF69" s="2397"/>
      <c r="CG69" s="2397"/>
      <c r="CH69" s="2398"/>
      <c r="CI69" s="300"/>
      <c r="CJ69" s="300"/>
    </row>
    <row r="70" spans="1:88" ht="19.5" customHeight="1" x14ac:dyDescent="0.15">
      <c r="A70" s="2508"/>
      <c r="B70" s="2509"/>
      <c r="C70" s="2509"/>
      <c r="D70" s="2509"/>
      <c r="E70" s="2509"/>
      <c r="F70" s="2509"/>
      <c r="G70" s="2510"/>
      <c r="H70" s="2369" t="s">
        <v>617</v>
      </c>
      <c r="I70" s="2370"/>
      <c r="J70" s="2370"/>
      <c r="K70" s="2370"/>
      <c r="L70" s="2370"/>
      <c r="M70" s="2370"/>
      <c r="N70" s="2370"/>
      <c r="O70" s="2370"/>
      <c r="P70" s="2370"/>
      <c r="Q70" s="2370"/>
      <c r="R70" s="2370"/>
      <c r="S70" s="2370"/>
      <c r="T70" s="2370"/>
      <c r="U70" s="2370"/>
      <c r="V70" s="2370"/>
      <c r="W70" s="2370"/>
      <c r="X70" s="2370"/>
      <c r="Y70" s="2370"/>
      <c r="Z70" s="2370"/>
      <c r="AA70" s="2370"/>
      <c r="AB70" s="2371"/>
      <c r="AC70" s="2372" t="str">
        <f>IF(ISBLANK(AC29)," ",SUM(AC32))</f>
        <v xml:space="preserve"> </v>
      </c>
      <c r="AD70" s="2373"/>
      <c r="AE70" s="2373"/>
      <c r="AF70" s="2373"/>
      <c r="AG70" s="2373"/>
      <c r="AH70" s="2373"/>
      <c r="AI70" s="2373"/>
      <c r="AJ70" s="2373"/>
      <c r="AK70" s="2373"/>
      <c r="AL70" s="2373"/>
      <c r="AM70" s="2373"/>
      <c r="AN70" s="2373"/>
      <c r="AO70" s="2373"/>
      <c r="AP70" s="2373"/>
      <c r="AQ70" s="2374"/>
      <c r="AR70" s="2399" t="s">
        <v>336</v>
      </c>
      <c r="AS70" s="2400"/>
      <c r="AT70" s="2400"/>
      <c r="AU70" s="2400"/>
      <c r="AV70" s="2400"/>
      <c r="AW70" s="2400"/>
      <c r="AX70" s="2401"/>
      <c r="AY70" s="2311">
        <f>IF(ISBLANK(AY32)," ",AY32)</f>
        <v>32.1</v>
      </c>
      <c r="AZ70" s="2312"/>
      <c r="BA70" s="2312"/>
      <c r="BB70" s="2312"/>
      <c r="BC70" s="2312"/>
      <c r="BD70" s="2312"/>
      <c r="BE70" s="2312"/>
      <c r="BF70" s="2312"/>
      <c r="BG70" s="2312"/>
      <c r="BH70" s="2312"/>
      <c r="BI70" s="2312"/>
      <c r="BJ70" s="2312"/>
      <c r="BK70" s="2312"/>
      <c r="BL70" s="2312"/>
      <c r="BM70" s="2312"/>
      <c r="BN70" s="2312"/>
      <c r="BO70" s="2312"/>
      <c r="BP70" s="2312"/>
      <c r="BQ70" s="2312"/>
      <c r="BR70" s="2312"/>
      <c r="BS70" s="2402" t="s">
        <v>408</v>
      </c>
      <c r="BT70" s="2402"/>
      <c r="BU70" s="2402"/>
      <c r="BV70" s="2402"/>
      <c r="BW70" s="2402"/>
      <c r="BX70" s="2403">
        <f>IF(ISBLANK(AY32)," ",SUM(BX32))</f>
        <v>0</v>
      </c>
      <c r="BY70" s="2403"/>
      <c r="BZ70" s="2403"/>
      <c r="CA70" s="2403"/>
      <c r="CB70" s="2403"/>
      <c r="CC70" s="2403"/>
      <c r="CD70" s="2403"/>
      <c r="CE70" s="2403"/>
      <c r="CF70" s="2403"/>
      <c r="CG70" s="2403"/>
      <c r="CH70" s="2404"/>
      <c r="CI70" s="300"/>
      <c r="CJ70" s="300"/>
    </row>
    <row r="71" spans="1:88" ht="19.5" customHeight="1" x14ac:dyDescent="0.15">
      <c r="A71" s="2504" t="s">
        <v>114</v>
      </c>
      <c r="B71" s="2505"/>
      <c r="C71" s="2505"/>
      <c r="D71" s="2505"/>
      <c r="E71" s="2505"/>
      <c r="F71" s="2505"/>
      <c r="G71" s="2506"/>
      <c r="H71" s="2357" t="s">
        <v>452</v>
      </c>
      <c r="I71" s="2358"/>
      <c r="J71" s="2358"/>
      <c r="K71" s="2358"/>
      <c r="L71" s="2358"/>
      <c r="M71" s="2358"/>
      <c r="N71" s="2358"/>
      <c r="O71" s="2358"/>
      <c r="P71" s="2358"/>
      <c r="Q71" s="2358"/>
      <c r="R71" s="2358"/>
      <c r="S71" s="2358"/>
      <c r="T71" s="2358"/>
      <c r="U71" s="2358"/>
      <c r="V71" s="2358"/>
      <c r="W71" s="2358"/>
      <c r="X71" s="2358"/>
      <c r="Y71" s="2358"/>
      <c r="Z71" s="2358"/>
      <c r="AA71" s="2358"/>
      <c r="AB71" s="2359"/>
      <c r="AC71" s="2375" t="str">
        <f>IF(ISBLANK(AC33)," ",AC33)</f>
        <v xml:space="preserve"> </v>
      </c>
      <c r="AD71" s="2376"/>
      <c r="AE71" s="2376"/>
      <c r="AF71" s="2376"/>
      <c r="AG71" s="2376"/>
      <c r="AH71" s="2376"/>
      <c r="AI71" s="2376"/>
      <c r="AJ71" s="2376"/>
      <c r="AK71" s="2376"/>
      <c r="AL71" s="2376"/>
      <c r="AM71" s="2376"/>
      <c r="AN71" s="2376"/>
      <c r="AO71" s="2376"/>
      <c r="AP71" s="2376"/>
      <c r="AQ71" s="2377"/>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300"/>
      <c r="BP71" s="300"/>
      <c r="BQ71" s="300"/>
      <c r="BR71" s="300"/>
      <c r="BS71" s="300"/>
      <c r="BT71" s="300"/>
      <c r="BU71" s="300"/>
      <c r="BV71" s="300"/>
      <c r="BW71" s="300"/>
      <c r="BX71" s="300"/>
      <c r="BY71" s="300"/>
      <c r="BZ71" s="300"/>
      <c r="CA71" s="300"/>
      <c r="CB71" s="300"/>
      <c r="CC71" s="300"/>
      <c r="CD71" s="300"/>
      <c r="CE71" s="300"/>
      <c r="CF71" s="300"/>
      <c r="CG71" s="300"/>
      <c r="CH71" s="300"/>
      <c r="CI71" s="300"/>
      <c r="CJ71" s="300"/>
    </row>
    <row r="72" spans="1:88" ht="19.5" customHeight="1" x14ac:dyDescent="0.15">
      <c r="A72" s="2507"/>
      <c r="B72" s="2364"/>
      <c r="C72" s="2364"/>
      <c r="D72" s="2364"/>
      <c r="E72" s="2364"/>
      <c r="F72" s="2364"/>
      <c r="G72" s="2365"/>
      <c r="H72" s="2511" t="s">
        <v>420</v>
      </c>
      <c r="I72" s="2512"/>
      <c r="J72" s="2363" t="s">
        <v>193</v>
      </c>
      <c r="K72" s="2364"/>
      <c r="L72" s="2364"/>
      <c r="M72" s="2364"/>
      <c r="N72" s="2364"/>
      <c r="O72" s="2364"/>
      <c r="P72" s="2364"/>
      <c r="Q72" s="2364"/>
      <c r="R72" s="2364"/>
      <c r="S72" s="2364"/>
      <c r="T72" s="2364"/>
      <c r="U72" s="2364"/>
      <c r="V72" s="2364"/>
      <c r="W72" s="2364"/>
      <c r="X72" s="2364"/>
      <c r="Y72" s="2364"/>
      <c r="Z72" s="2364"/>
      <c r="AA72" s="2364"/>
      <c r="AB72" s="2365"/>
      <c r="AC72" s="2366" t="str">
        <f>IF(ISBLANK(AC34)," ",AC34)</f>
        <v xml:space="preserve"> </v>
      </c>
      <c r="AD72" s="2367"/>
      <c r="AE72" s="2367"/>
      <c r="AF72" s="2367"/>
      <c r="AG72" s="2367"/>
      <c r="AH72" s="2367"/>
      <c r="AI72" s="2367"/>
      <c r="AJ72" s="2367"/>
      <c r="AK72" s="2367"/>
      <c r="AL72" s="2367"/>
      <c r="AM72" s="2367"/>
      <c r="AN72" s="2367"/>
      <c r="AO72" s="2367"/>
      <c r="AP72" s="2367"/>
      <c r="AQ72" s="2368"/>
      <c r="AR72" s="300"/>
      <c r="AS72" s="300"/>
      <c r="AT72" s="300"/>
      <c r="AU72" s="300"/>
      <c r="AV72" s="300"/>
      <c r="AW72" s="300"/>
      <c r="AX72" s="300"/>
      <c r="AY72" s="300"/>
      <c r="AZ72" s="300"/>
      <c r="BA72" s="300"/>
      <c r="BB72" s="300"/>
      <c r="BC72" s="300"/>
      <c r="BD72" s="300"/>
      <c r="BE72" s="300"/>
      <c r="BF72" s="300"/>
      <c r="BG72" s="300"/>
      <c r="BH72" s="300"/>
      <c r="BI72" s="300"/>
      <c r="BJ72" s="300"/>
      <c r="BK72" s="300"/>
      <c r="BL72" s="300"/>
      <c r="BM72" s="300"/>
      <c r="BN72" s="300"/>
      <c r="BO72" s="300"/>
      <c r="BP72" s="300"/>
      <c r="BQ72" s="300"/>
      <c r="BR72" s="300"/>
      <c r="BS72" s="300"/>
      <c r="BT72" s="300"/>
      <c r="BU72" s="300"/>
      <c r="BV72" s="300"/>
      <c r="BW72" s="300"/>
      <c r="BX72" s="300"/>
      <c r="BY72" s="300"/>
      <c r="BZ72" s="300"/>
      <c r="CA72" s="300"/>
      <c r="CB72" s="300"/>
      <c r="CC72" s="300"/>
      <c r="CD72" s="300"/>
      <c r="CE72" s="300"/>
      <c r="CF72" s="300"/>
      <c r="CG72" s="300"/>
      <c r="CH72" s="300"/>
      <c r="CI72" s="300"/>
      <c r="CJ72" s="300"/>
    </row>
    <row r="73" spans="1:88" ht="19.5" customHeight="1" x14ac:dyDescent="0.15">
      <c r="A73" s="2507"/>
      <c r="B73" s="2364"/>
      <c r="C73" s="2364"/>
      <c r="D73" s="2364"/>
      <c r="E73" s="2364"/>
      <c r="F73" s="2364"/>
      <c r="G73" s="2365"/>
      <c r="H73" s="2511"/>
      <c r="I73" s="2512"/>
      <c r="J73" s="2363" t="s">
        <v>113</v>
      </c>
      <c r="K73" s="2364"/>
      <c r="L73" s="2364"/>
      <c r="M73" s="2364"/>
      <c r="N73" s="2364"/>
      <c r="O73" s="2364"/>
      <c r="P73" s="2364"/>
      <c r="Q73" s="2364"/>
      <c r="R73" s="2364"/>
      <c r="S73" s="2364"/>
      <c r="T73" s="2364"/>
      <c r="U73" s="2364"/>
      <c r="V73" s="2364"/>
      <c r="W73" s="2364"/>
      <c r="X73" s="2364"/>
      <c r="Y73" s="2364"/>
      <c r="Z73" s="2364"/>
      <c r="AA73" s="2364"/>
      <c r="AB73" s="2365"/>
      <c r="AC73" s="2366" t="str">
        <f>IF(ISBLANK(AC35)," ",AC35)</f>
        <v xml:space="preserve"> </v>
      </c>
      <c r="AD73" s="2367"/>
      <c r="AE73" s="2367"/>
      <c r="AF73" s="2367"/>
      <c r="AG73" s="2367"/>
      <c r="AH73" s="2367"/>
      <c r="AI73" s="2367"/>
      <c r="AJ73" s="2367"/>
      <c r="AK73" s="2367"/>
      <c r="AL73" s="2367"/>
      <c r="AM73" s="2367"/>
      <c r="AN73" s="2367"/>
      <c r="AO73" s="2367"/>
      <c r="AP73" s="2367"/>
      <c r="AQ73" s="2368"/>
      <c r="AR73" s="300"/>
      <c r="AS73" s="2513" t="s">
        <v>618</v>
      </c>
      <c r="AT73" s="2405" t="s">
        <v>619</v>
      </c>
      <c r="AU73" s="2406"/>
      <c r="AV73" s="2406"/>
      <c r="AW73" s="2406"/>
      <c r="AX73" s="2406"/>
      <c r="AY73" s="2406"/>
      <c r="AZ73" s="2406"/>
      <c r="BA73" s="2407"/>
      <c r="BB73" s="2408" t="str">
        <f>IF(ISBLANK(BB35)," ",BB35)</f>
        <v>令和年月日</v>
      </c>
      <c r="BC73" s="2409"/>
      <c r="BD73" s="2409"/>
      <c r="BE73" s="2409"/>
      <c r="BF73" s="2409"/>
      <c r="BG73" s="2409"/>
      <c r="BH73" s="2409"/>
      <c r="BI73" s="2410"/>
      <c r="BJ73" s="300"/>
      <c r="BK73" s="300"/>
      <c r="BL73" s="300"/>
      <c r="BM73" s="300"/>
      <c r="BN73" s="300"/>
      <c r="BO73" s="300"/>
      <c r="BP73" s="300"/>
      <c r="BQ73" s="300"/>
      <c r="BR73" s="300"/>
      <c r="BS73" s="300"/>
      <c r="BT73" s="300"/>
      <c r="BU73" s="300"/>
      <c r="BV73" s="300"/>
      <c r="BW73" s="300"/>
      <c r="BX73" s="300"/>
      <c r="BY73" s="300"/>
      <c r="BZ73" s="300"/>
      <c r="CA73" s="300"/>
      <c r="CB73" s="300"/>
      <c r="CC73" s="300"/>
      <c r="CD73" s="300"/>
      <c r="CE73" s="300"/>
      <c r="CF73" s="300"/>
      <c r="CG73" s="300"/>
      <c r="CH73" s="300"/>
      <c r="CI73" s="300"/>
      <c r="CJ73" s="300"/>
    </row>
    <row r="74" spans="1:88" ht="19.5" customHeight="1" x14ac:dyDescent="0.15">
      <c r="A74" s="2507"/>
      <c r="B74" s="2364"/>
      <c r="C74" s="2364"/>
      <c r="D74" s="2364"/>
      <c r="E74" s="2364"/>
      <c r="F74" s="2364"/>
      <c r="G74" s="2365"/>
      <c r="H74" s="2511"/>
      <c r="I74" s="2512"/>
      <c r="J74" s="2363" t="s">
        <v>620</v>
      </c>
      <c r="K74" s="2364"/>
      <c r="L74" s="2364"/>
      <c r="M74" s="2364"/>
      <c r="N74" s="2364"/>
      <c r="O74" s="2364"/>
      <c r="P74" s="2364"/>
      <c r="Q74" s="2364"/>
      <c r="R74" s="2364"/>
      <c r="S74" s="2364"/>
      <c r="T74" s="2364"/>
      <c r="U74" s="2364"/>
      <c r="V74" s="2364"/>
      <c r="W74" s="2364"/>
      <c r="X74" s="2364"/>
      <c r="Y74" s="2364"/>
      <c r="Z74" s="2364"/>
      <c r="AA74" s="2364"/>
      <c r="AB74" s="2365"/>
      <c r="AC74" s="2366" t="str">
        <f>IF(ISBLANK(AC36)," ",AC36)</f>
        <v xml:space="preserve"> </v>
      </c>
      <c r="AD74" s="2367"/>
      <c r="AE74" s="2367"/>
      <c r="AF74" s="2367"/>
      <c r="AG74" s="2367"/>
      <c r="AH74" s="2367"/>
      <c r="AI74" s="2367"/>
      <c r="AJ74" s="2367"/>
      <c r="AK74" s="2367"/>
      <c r="AL74" s="2367"/>
      <c r="AM74" s="2367"/>
      <c r="AN74" s="2367"/>
      <c r="AO74" s="2367"/>
      <c r="AP74" s="2367"/>
      <c r="AQ74" s="2368"/>
      <c r="AR74" s="300"/>
      <c r="AS74" s="2514"/>
      <c r="AT74" s="2411" t="s">
        <v>621</v>
      </c>
      <c r="AU74" s="2412"/>
      <c r="AV74" s="2412"/>
      <c r="AW74" s="2412"/>
      <c r="AX74" s="2412"/>
      <c r="AY74" s="2412"/>
      <c r="AZ74" s="2412"/>
      <c r="BA74" s="2413"/>
      <c r="BB74" s="2408" t="e">
        <f>IF(ISBLANK(BB36)," ",BB36)</f>
        <v>#VALUE!</v>
      </c>
      <c r="BC74" s="2409"/>
      <c r="BD74" s="2409"/>
      <c r="BE74" s="2409"/>
      <c r="BF74" s="2409"/>
      <c r="BG74" s="2409"/>
      <c r="BH74" s="2409"/>
      <c r="BI74" s="2410"/>
      <c r="BJ74" s="300"/>
      <c r="BK74" s="300"/>
      <c r="BL74" s="300"/>
      <c r="BM74" s="300"/>
      <c r="BN74" s="300"/>
      <c r="BO74" s="300"/>
      <c r="BP74" s="300"/>
      <c r="BQ74" s="300"/>
      <c r="BR74" s="300"/>
      <c r="BS74" s="300"/>
      <c r="BT74" s="300"/>
      <c r="BU74" s="338" t="s">
        <v>622</v>
      </c>
      <c r="BV74" s="340"/>
      <c r="BW74" s="340"/>
      <c r="BX74" s="340"/>
      <c r="BY74" s="340"/>
      <c r="BZ74" s="340"/>
      <c r="CA74" s="340"/>
      <c r="CB74" s="340"/>
      <c r="CC74" s="340"/>
      <c r="CD74" s="340"/>
      <c r="CE74" s="340"/>
      <c r="CF74" s="340"/>
      <c r="CG74" s="340"/>
      <c r="CH74" s="346"/>
      <c r="CI74" s="300"/>
      <c r="CJ74" s="300"/>
    </row>
    <row r="75" spans="1:88" ht="19.5" customHeight="1" x14ac:dyDescent="0.15">
      <c r="A75" s="2508"/>
      <c r="B75" s="2509"/>
      <c r="C75" s="2509"/>
      <c r="D75" s="2509"/>
      <c r="E75" s="2509"/>
      <c r="F75" s="2509"/>
      <c r="G75" s="2510"/>
      <c r="H75" s="2369" t="s">
        <v>623</v>
      </c>
      <c r="I75" s="2370"/>
      <c r="J75" s="2370"/>
      <c r="K75" s="2370"/>
      <c r="L75" s="2370"/>
      <c r="M75" s="2370"/>
      <c r="N75" s="2370"/>
      <c r="O75" s="2370"/>
      <c r="P75" s="2370"/>
      <c r="Q75" s="2370"/>
      <c r="R75" s="2370"/>
      <c r="S75" s="2370"/>
      <c r="T75" s="2370"/>
      <c r="U75" s="2370"/>
      <c r="V75" s="2370"/>
      <c r="W75" s="2370"/>
      <c r="X75" s="2370"/>
      <c r="Y75" s="2370"/>
      <c r="Z75" s="2370"/>
      <c r="AA75" s="2370"/>
      <c r="AB75" s="2371"/>
      <c r="AC75" s="2372" t="str">
        <f>IF(ISBLANK(AC33)," ",SUM(AC37))</f>
        <v xml:space="preserve"> </v>
      </c>
      <c r="AD75" s="2373"/>
      <c r="AE75" s="2373"/>
      <c r="AF75" s="2373"/>
      <c r="AG75" s="2373"/>
      <c r="AH75" s="2373"/>
      <c r="AI75" s="2373"/>
      <c r="AJ75" s="2373"/>
      <c r="AK75" s="2373"/>
      <c r="AL75" s="2373"/>
      <c r="AM75" s="2373"/>
      <c r="AN75" s="2373"/>
      <c r="AO75" s="2373"/>
      <c r="AP75" s="2373"/>
      <c r="AQ75" s="2374"/>
      <c r="AR75" s="300"/>
      <c r="AS75" s="300"/>
      <c r="AT75" s="300"/>
      <c r="AU75" s="300"/>
      <c r="AV75" s="300"/>
      <c r="AW75" s="300"/>
      <c r="AX75" s="300"/>
      <c r="AY75" s="300"/>
      <c r="AZ75" s="300"/>
      <c r="BA75" s="300"/>
      <c r="BB75" s="300"/>
      <c r="BC75" s="300"/>
      <c r="BD75" s="300"/>
      <c r="BE75" s="300"/>
      <c r="BF75" s="300"/>
      <c r="BG75" s="300"/>
      <c r="BH75" s="300"/>
      <c r="BI75" s="300"/>
      <c r="BJ75" s="300"/>
      <c r="BK75" s="300"/>
      <c r="BL75" s="300"/>
      <c r="BM75" s="300"/>
      <c r="BN75" s="300"/>
      <c r="BO75" s="300"/>
      <c r="BP75" s="300"/>
      <c r="BQ75" s="300"/>
      <c r="BR75" s="300"/>
      <c r="BS75" s="300"/>
      <c r="BT75" s="300"/>
      <c r="BU75" s="2414" t="str">
        <f>IF(ISBLANK(BU37)," ",BU37)</f>
        <v>-</v>
      </c>
      <c r="BV75" s="2415"/>
      <c r="BW75" s="2415"/>
      <c r="BX75" s="2416" t="s">
        <v>107</v>
      </c>
      <c r="BY75" s="2416"/>
      <c r="BZ75" s="2417" t="str">
        <f>IF(ISBLANK(BZ37)," ",BZ37)</f>
        <v>-</v>
      </c>
      <c r="CA75" s="2417"/>
      <c r="CB75" s="2417"/>
      <c r="CC75" s="2417"/>
      <c r="CD75" s="2417"/>
      <c r="CE75" s="2416" t="s">
        <v>625</v>
      </c>
      <c r="CF75" s="2418"/>
      <c r="CG75" s="2418"/>
      <c r="CH75" s="2419"/>
      <c r="CI75" s="300"/>
      <c r="CJ75" s="300"/>
    </row>
    <row r="76" spans="1:88" ht="6" customHeight="1" x14ac:dyDescent="0.15">
      <c r="A76" s="300"/>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00"/>
      <c r="BL76" s="300"/>
      <c r="BM76" s="300"/>
      <c r="BN76" s="300"/>
      <c r="BO76" s="300"/>
      <c r="BP76" s="300"/>
      <c r="BQ76" s="300"/>
      <c r="BR76" s="300"/>
      <c r="BS76" s="300"/>
      <c r="BT76" s="300"/>
      <c r="BU76" s="300"/>
      <c r="BV76" s="300"/>
      <c r="BW76" s="300"/>
      <c r="BX76" s="300"/>
      <c r="BY76" s="300"/>
      <c r="BZ76" s="300"/>
      <c r="CA76" s="300"/>
      <c r="CB76" s="300"/>
      <c r="CC76" s="300"/>
      <c r="CD76" s="300"/>
      <c r="CE76" s="300"/>
      <c r="CF76" s="300"/>
      <c r="CG76" s="300"/>
      <c r="CH76" s="300"/>
      <c r="CI76" s="300"/>
      <c r="CJ76" s="300"/>
    </row>
  </sheetData>
  <mergeCells count="355">
    <mergeCell ref="A71:G75"/>
    <mergeCell ref="H72:I74"/>
    <mergeCell ref="AS73:AS74"/>
    <mergeCell ref="BB2:BC10"/>
    <mergeCell ref="CI4:CJ14"/>
    <mergeCell ref="BB40:BC48"/>
    <mergeCell ref="CI42:CJ52"/>
    <mergeCell ref="AI45:AX46"/>
    <mergeCell ref="P52:R54"/>
    <mergeCell ref="Y52:AA54"/>
    <mergeCell ref="A57:G60"/>
    <mergeCell ref="AR57:AX61"/>
    <mergeCell ref="H58:I59"/>
    <mergeCell ref="AY58:AZ60"/>
    <mergeCell ref="A61:G66"/>
    <mergeCell ref="H62:I65"/>
    <mergeCell ref="AR64:AX67"/>
    <mergeCell ref="AY65:AZ66"/>
    <mergeCell ref="A67:G70"/>
    <mergeCell ref="H68:I69"/>
    <mergeCell ref="AU41:AV42"/>
    <mergeCell ref="AW41:AY42"/>
    <mergeCell ref="J43:L44"/>
    <mergeCell ref="M43:N44"/>
    <mergeCell ref="O43:P44"/>
    <mergeCell ref="Q43:R44"/>
    <mergeCell ref="S43:T44"/>
    <mergeCell ref="U43:V44"/>
    <mergeCell ref="W43:X44"/>
    <mergeCell ref="A33:G37"/>
    <mergeCell ref="H34:I36"/>
    <mergeCell ref="AS35:AS36"/>
    <mergeCell ref="K39:AD40"/>
    <mergeCell ref="Y41:AB42"/>
    <mergeCell ref="AC41:AD42"/>
    <mergeCell ref="AE41:AF42"/>
    <mergeCell ref="AG41:AH42"/>
    <mergeCell ref="AI41:AJ42"/>
    <mergeCell ref="AK41:AL42"/>
    <mergeCell ref="AM41:AN42"/>
    <mergeCell ref="AO41:AP42"/>
    <mergeCell ref="AQ41:AR42"/>
    <mergeCell ref="AS41:AT42"/>
    <mergeCell ref="J35:AB35"/>
    <mergeCell ref="AC35:AQ35"/>
    <mergeCell ref="AT35:BA35"/>
    <mergeCell ref="W5:X6"/>
    <mergeCell ref="BQ5:BY6"/>
    <mergeCell ref="BZ5:CH8"/>
    <mergeCell ref="AI7:AX8"/>
    <mergeCell ref="AY7:AZ8"/>
    <mergeCell ref="P14:R16"/>
    <mergeCell ref="Y14:AA16"/>
    <mergeCell ref="A19:G22"/>
    <mergeCell ref="AR19:AX23"/>
    <mergeCell ref="H20:I21"/>
    <mergeCell ref="AY20:AZ22"/>
    <mergeCell ref="A23:G28"/>
    <mergeCell ref="H24:I27"/>
    <mergeCell ref="AR26:AX29"/>
    <mergeCell ref="AY27:AZ28"/>
    <mergeCell ref="A29:G32"/>
    <mergeCell ref="H30:I31"/>
    <mergeCell ref="BS32:BW32"/>
    <mergeCell ref="BX32:CH32"/>
    <mergeCell ref="J30:AB30"/>
    <mergeCell ref="AC30:AQ30"/>
    <mergeCell ref="AR30:AX30"/>
    <mergeCell ref="AY30:BS30"/>
    <mergeCell ref="BT30:CH30"/>
    <mergeCell ref="BU75:BW75"/>
    <mergeCell ref="BX75:BY75"/>
    <mergeCell ref="BZ75:CD75"/>
    <mergeCell ref="CE75:CH75"/>
    <mergeCell ref="K1:AD2"/>
    <mergeCell ref="Y3:Y4"/>
    <mergeCell ref="Z3:AB4"/>
    <mergeCell ref="AC3:AD4"/>
    <mergeCell ref="AE3:AF4"/>
    <mergeCell ref="AG3:AH4"/>
    <mergeCell ref="AI3:AJ4"/>
    <mergeCell ref="AK3:AL4"/>
    <mergeCell ref="AM3:AN4"/>
    <mergeCell ref="AO3:AP4"/>
    <mergeCell ref="AQ3:AR4"/>
    <mergeCell ref="AS3:AT4"/>
    <mergeCell ref="AU3:AV4"/>
    <mergeCell ref="AW3:AY4"/>
    <mergeCell ref="J5:L6"/>
    <mergeCell ref="M5:N6"/>
    <mergeCell ref="O5:P6"/>
    <mergeCell ref="Q5:R6"/>
    <mergeCell ref="S5:T6"/>
    <mergeCell ref="U5:V6"/>
    <mergeCell ref="J73:AB73"/>
    <mergeCell ref="AC73:AQ73"/>
    <mergeCell ref="AT73:BA73"/>
    <mergeCell ref="BB73:BI73"/>
    <mergeCell ref="J74:AB74"/>
    <mergeCell ref="AC74:AQ74"/>
    <mergeCell ref="AT74:BA74"/>
    <mergeCell ref="BB74:BI74"/>
    <mergeCell ref="H75:AB75"/>
    <mergeCell ref="AC75:AQ75"/>
    <mergeCell ref="H70:AB70"/>
    <mergeCell ref="AC70:AQ70"/>
    <mergeCell ref="AR70:AX70"/>
    <mergeCell ref="AY70:BR70"/>
    <mergeCell ref="BS70:BW70"/>
    <mergeCell ref="BX70:CH70"/>
    <mergeCell ref="H71:AB71"/>
    <mergeCell ref="AC71:AQ71"/>
    <mergeCell ref="J72:AB72"/>
    <mergeCell ref="AC72:AQ72"/>
    <mergeCell ref="J68:AB68"/>
    <mergeCell ref="AC68:AQ68"/>
    <mergeCell ref="AR68:AX68"/>
    <mergeCell ref="AY68:BS68"/>
    <mergeCell ref="BT68:CH68"/>
    <mergeCell ref="J69:AB69"/>
    <mergeCell ref="AC69:AQ69"/>
    <mergeCell ref="AR69:BS69"/>
    <mergeCell ref="BT69:CH69"/>
    <mergeCell ref="J65:AB65"/>
    <mergeCell ref="AC65:AQ65"/>
    <mergeCell ref="BA65:BS65"/>
    <mergeCell ref="BT65:CH65"/>
    <mergeCell ref="H66:AB66"/>
    <mergeCell ref="AC66:AQ66"/>
    <mergeCell ref="BA66:BS66"/>
    <mergeCell ref="BT66:CH66"/>
    <mergeCell ref="H67:AB67"/>
    <mergeCell ref="AC67:AQ67"/>
    <mergeCell ref="AY67:BS67"/>
    <mergeCell ref="BT67:CH67"/>
    <mergeCell ref="J63:AB63"/>
    <mergeCell ref="AC63:AQ63"/>
    <mergeCell ref="AS63:AX63"/>
    <mergeCell ref="AY63:BS63"/>
    <mergeCell ref="BT63:CH63"/>
    <mergeCell ref="J64:AB64"/>
    <mergeCell ref="AC64:AQ64"/>
    <mergeCell ref="AY64:BS64"/>
    <mergeCell ref="BT64:CH64"/>
    <mergeCell ref="H61:AB61"/>
    <mergeCell ref="AC61:AQ61"/>
    <mergeCell ref="AY61:BS61"/>
    <mergeCell ref="BT61:CH61"/>
    <mergeCell ref="J62:AB62"/>
    <mergeCell ref="AC62:AQ62"/>
    <mergeCell ref="AR62:AX62"/>
    <mergeCell ref="AY62:BS62"/>
    <mergeCell ref="BT62:CH62"/>
    <mergeCell ref="J58:AB58"/>
    <mergeCell ref="AC58:AQ58"/>
    <mergeCell ref="BA58:BS58"/>
    <mergeCell ref="BT58:CH58"/>
    <mergeCell ref="J59:AB59"/>
    <mergeCell ref="AC59:AQ59"/>
    <mergeCell ref="BA59:BS59"/>
    <mergeCell ref="BT59:CH59"/>
    <mergeCell ref="H60:AB60"/>
    <mergeCell ref="AC60:AQ60"/>
    <mergeCell ref="BA60:BS60"/>
    <mergeCell ref="BT60:CH60"/>
    <mergeCell ref="A50:I50"/>
    <mergeCell ref="J50:AQ50"/>
    <mergeCell ref="AR50:CH50"/>
    <mergeCell ref="K53:N53"/>
    <mergeCell ref="U53:V53"/>
    <mergeCell ref="AC53:AF53"/>
    <mergeCell ref="A56:G56"/>
    <mergeCell ref="AR56:AX56"/>
    <mergeCell ref="H57:AB57"/>
    <mergeCell ref="AC57:AQ57"/>
    <mergeCell ref="AY57:BS57"/>
    <mergeCell ref="BT57:CH57"/>
    <mergeCell ref="A49:I49"/>
    <mergeCell ref="J49:AQ49"/>
    <mergeCell ref="AR49:AZ49"/>
    <mergeCell ref="BA49:BR49"/>
    <mergeCell ref="BS49:BU49"/>
    <mergeCell ref="BV49:CG49"/>
    <mergeCell ref="AH48:AJ48"/>
    <mergeCell ref="AK48:AM48"/>
    <mergeCell ref="AN48:AP48"/>
    <mergeCell ref="AQ48:AS48"/>
    <mergeCell ref="AT48:AV48"/>
    <mergeCell ref="AW48:BA48"/>
    <mergeCell ref="BD48:BG48"/>
    <mergeCell ref="BH48:BK48"/>
    <mergeCell ref="BL48:BO48"/>
    <mergeCell ref="A48:I48"/>
    <mergeCell ref="J48:L48"/>
    <mergeCell ref="M48:O48"/>
    <mergeCell ref="P48:R48"/>
    <mergeCell ref="S48:U48"/>
    <mergeCell ref="V48:X48"/>
    <mergeCell ref="Y48:AA48"/>
    <mergeCell ref="AB48:AD48"/>
    <mergeCell ref="AE48:AG48"/>
    <mergeCell ref="BD41:BM41"/>
    <mergeCell ref="BN41:BR41"/>
    <mergeCell ref="BS41:BU41"/>
    <mergeCell ref="BV41:CC41"/>
    <mergeCell ref="BP48:BS48"/>
    <mergeCell ref="BT48:BW48"/>
    <mergeCell ref="BX48:CA48"/>
    <mergeCell ref="CB48:CE48"/>
    <mergeCell ref="CD41:CH41"/>
    <mergeCell ref="BD43:BP43"/>
    <mergeCell ref="BD44:BL44"/>
    <mergeCell ref="BM44:BP44"/>
    <mergeCell ref="BD45:BF45"/>
    <mergeCell ref="BG45:BI45"/>
    <mergeCell ref="BJ45:BL45"/>
    <mergeCell ref="BM45:BP45"/>
    <mergeCell ref="BQ45:BS45"/>
    <mergeCell ref="BT45:BV45"/>
    <mergeCell ref="BW45:BY45"/>
    <mergeCell ref="BQ43:BY44"/>
    <mergeCell ref="BZ43:CH46"/>
    <mergeCell ref="CF48:CH48"/>
    <mergeCell ref="BU37:BW37"/>
    <mergeCell ref="BX37:BY37"/>
    <mergeCell ref="BZ37:CD37"/>
    <mergeCell ref="CE37:CH37"/>
    <mergeCell ref="BD40:BM40"/>
    <mergeCell ref="BN40:BR40"/>
    <mergeCell ref="BS40:BU40"/>
    <mergeCell ref="BV40:CC40"/>
    <mergeCell ref="CD40:CH40"/>
    <mergeCell ref="BB35:BI35"/>
    <mergeCell ref="J36:AB36"/>
    <mergeCell ref="AC36:AQ36"/>
    <mergeCell ref="AT36:BA36"/>
    <mergeCell ref="BB36:BI36"/>
    <mergeCell ref="H37:AB37"/>
    <mergeCell ref="AC37:AQ37"/>
    <mergeCell ref="H32:AB32"/>
    <mergeCell ref="AC32:AQ32"/>
    <mergeCell ref="AR32:AX32"/>
    <mergeCell ref="AY32:BR32"/>
    <mergeCell ref="H33:AB33"/>
    <mergeCell ref="AC33:AQ33"/>
    <mergeCell ref="J34:AB34"/>
    <mergeCell ref="AC34:AQ34"/>
    <mergeCell ref="J31:AB31"/>
    <mergeCell ref="AC31:AQ31"/>
    <mergeCell ref="AR31:BS31"/>
    <mergeCell ref="BT31:CH31"/>
    <mergeCell ref="J27:AB27"/>
    <mergeCell ref="AC27:AQ27"/>
    <mergeCell ref="BA27:BS27"/>
    <mergeCell ref="BT27:CH27"/>
    <mergeCell ref="H28:AB28"/>
    <mergeCell ref="AC28:AQ28"/>
    <mergeCell ref="BA28:BS28"/>
    <mergeCell ref="BT28:CH28"/>
    <mergeCell ref="H29:AB29"/>
    <mergeCell ref="AC29:AQ29"/>
    <mergeCell ref="AY29:BS29"/>
    <mergeCell ref="BT29:CH29"/>
    <mergeCell ref="J25:AB25"/>
    <mergeCell ref="AC25:AQ25"/>
    <mergeCell ref="AS25:AX25"/>
    <mergeCell ref="AY25:BS25"/>
    <mergeCell ref="BT25:CH25"/>
    <mergeCell ref="J26:AB26"/>
    <mergeCell ref="AC26:AQ26"/>
    <mergeCell ref="AY26:BS26"/>
    <mergeCell ref="BT26:CH26"/>
    <mergeCell ref="H23:AB23"/>
    <mergeCell ref="AC23:AQ23"/>
    <mergeCell ref="AY23:BS23"/>
    <mergeCell ref="BT23:CH23"/>
    <mergeCell ref="J24:AB24"/>
    <mergeCell ref="AC24:AQ24"/>
    <mergeCell ref="AR24:AX24"/>
    <mergeCell ref="AY24:BS24"/>
    <mergeCell ref="BT24:CH24"/>
    <mergeCell ref="J20:AB20"/>
    <mergeCell ref="AC20:AQ20"/>
    <mergeCell ref="BA20:BS20"/>
    <mergeCell ref="BT20:CH20"/>
    <mergeCell ref="J21:AB21"/>
    <mergeCell ref="AC21:AQ21"/>
    <mergeCell ref="BA21:BS21"/>
    <mergeCell ref="BT21:CH21"/>
    <mergeCell ref="H22:AB22"/>
    <mergeCell ref="AC22:AQ22"/>
    <mergeCell ref="BA22:BS22"/>
    <mergeCell ref="BT22:CH22"/>
    <mergeCell ref="K15:N15"/>
    <mergeCell ref="U15:V15"/>
    <mergeCell ref="AC15:AF15"/>
    <mergeCell ref="BQ15:BV15"/>
    <mergeCell ref="A18:G18"/>
    <mergeCell ref="AR18:AX18"/>
    <mergeCell ref="H19:AB19"/>
    <mergeCell ref="AC19:AQ19"/>
    <mergeCell ref="AY19:BS19"/>
    <mergeCell ref="BT19:CH19"/>
    <mergeCell ref="CB10:CE10"/>
    <mergeCell ref="CF10:CH10"/>
    <mergeCell ref="A11:I11"/>
    <mergeCell ref="J11:AQ11"/>
    <mergeCell ref="AR11:AZ11"/>
    <mergeCell ref="BA11:BR11"/>
    <mergeCell ref="BS11:BU11"/>
    <mergeCell ref="BV11:CG11"/>
    <mergeCell ref="A12:I12"/>
    <mergeCell ref="J12:AQ12"/>
    <mergeCell ref="AR12:CH12"/>
    <mergeCell ref="BW7:BY7"/>
    <mergeCell ref="A10:I10"/>
    <mergeCell ref="J10:L10"/>
    <mergeCell ref="M10:O10"/>
    <mergeCell ref="P10:R10"/>
    <mergeCell ref="S10:U10"/>
    <mergeCell ref="V10:X10"/>
    <mergeCell ref="Y10:AA10"/>
    <mergeCell ref="AB10:AD10"/>
    <mergeCell ref="AE10:AG10"/>
    <mergeCell ref="AH10:AJ10"/>
    <mergeCell ref="AK10:AM10"/>
    <mergeCell ref="AN10:AP10"/>
    <mergeCell ref="AQ10:AS10"/>
    <mergeCell ref="AT10:AV10"/>
    <mergeCell ref="AW10:BA10"/>
    <mergeCell ref="BD10:BG10"/>
    <mergeCell ref="BH10:BK10"/>
    <mergeCell ref="BL10:BO10"/>
    <mergeCell ref="BP10:BS10"/>
    <mergeCell ref="BT10:BW10"/>
    <mergeCell ref="BX10:CA10"/>
    <mergeCell ref="BD5:BP5"/>
    <mergeCell ref="BD6:BL6"/>
    <mergeCell ref="BM6:BP6"/>
    <mergeCell ref="BD7:BF7"/>
    <mergeCell ref="BG7:BI7"/>
    <mergeCell ref="BJ7:BL7"/>
    <mergeCell ref="BM7:BP7"/>
    <mergeCell ref="BQ7:BS7"/>
    <mergeCell ref="BT7:BV7"/>
    <mergeCell ref="BD2:BM2"/>
    <mergeCell ref="BN2:BR2"/>
    <mergeCell ref="BS2:BU2"/>
    <mergeCell ref="BV2:CC2"/>
    <mergeCell ref="CD2:CH2"/>
    <mergeCell ref="BD3:BM3"/>
    <mergeCell ref="BN3:BR3"/>
    <mergeCell ref="BS3:BU3"/>
    <mergeCell ref="BV3:CC3"/>
    <mergeCell ref="CD3:CH3"/>
  </mergeCells>
  <phoneticPr fontId="3"/>
  <pageMargins left="0.70866141732283472" right="0" top="0.39370078740157483" bottom="0.19685039370078741" header="0.51181102362204722" footer="0.51181102362204722"/>
  <pageSetup paperSize="9" scale="98" orientation="landscape" blackAndWhite="1" r:id="rId1"/>
  <headerFooter alignWithMargins="0"/>
  <rowBreaks count="1" manualBreakCount="1">
    <brk id="38"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G150"/>
  <sheetViews>
    <sheetView view="pageBreakPreview" topLeftCell="A67" zoomScaleSheetLayoutView="100" workbookViewId="0">
      <selection activeCell="J17" sqref="J17:U17"/>
    </sheetView>
  </sheetViews>
  <sheetFormatPr defaultColWidth="1.625" defaultRowHeight="9.9499999999999993" customHeight="1" x14ac:dyDescent="0.15"/>
  <cols>
    <col min="1" max="57" width="1.625" style="39"/>
    <col min="58" max="58" width="0.875" style="39" customWidth="1"/>
    <col min="59" max="16384" width="1.625" style="39"/>
  </cols>
  <sheetData>
    <row r="1" spans="1:59" ht="9.9499999999999993" customHeight="1" x14ac:dyDescent="0.15">
      <c r="A1" s="40" t="s">
        <v>118</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1"/>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row>
    <row r="2" spans="1:59" ht="9.9499999999999993" customHeight="1" x14ac:dyDescent="0.15">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1"/>
      <c r="AE2" s="42"/>
      <c r="AF2" s="42"/>
      <c r="AG2" s="42"/>
      <c r="AH2" s="42"/>
      <c r="AI2" s="42"/>
      <c r="AJ2" s="42"/>
      <c r="AK2" s="42"/>
      <c r="AL2" s="42"/>
      <c r="AM2" s="42"/>
      <c r="AN2" s="42"/>
      <c r="AO2" s="42"/>
      <c r="AP2" s="42"/>
      <c r="AQ2" s="42"/>
      <c r="AR2" s="42"/>
      <c r="AS2" s="42"/>
      <c r="AT2" s="42"/>
      <c r="AU2" s="42"/>
      <c r="AV2" s="42"/>
      <c r="AW2" s="42"/>
      <c r="AX2" s="42"/>
      <c r="AY2" s="60"/>
      <c r="AZ2" s="42"/>
      <c r="BA2" s="42"/>
      <c r="BB2" s="42"/>
      <c r="BC2" s="42"/>
      <c r="BD2" s="42"/>
      <c r="BE2" s="42"/>
      <c r="BF2" s="42"/>
    </row>
    <row r="3" spans="1:59" ht="9.9499999999999993" customHeight="1" x14ac:dyDescent="0.15">
      <c r="A3" s="42"/>
      <c r="B3" s="42"/>
      <c r="C3" s="42"/>
      <c r="D3" s="42"/>
      <c r="E3" s="42"/>
      <c r="F3" s="42"/>
      <c r="G3" s="42"/>
      <c r="H3" s="42"/>
      <c r="I3" s="42"/>
      <c r="J3" s="42"/>
      <c r="K3" s="42"/>
      <c r="L3" s="42"/>
      <c r="M3" s="42"/>
      <c r="N3" s="42"/>
      <c r="O3" s="42"/>
      <c r="P3" s="42"/>
      <c r="Q3" s="60"/>
      <c r="R3" s="42"/>
      <c r="S3" s="42"/>
      <c r="T3" s="42"/>
      <c r="U3" s="42"/>
      <c r="V3" s="42"/>
      <c r="W3" s="42"/>
      <c r="X3" s="42"/>
      <c r="Y3" s="42"/>
      <c r="Z3" s="42"/>
      <c r="AA3" s="42"/>
      <c r="AB3" s="42"/>
      <c r="AC3" s="42"/>
      <c r="AD3" s="42"/>
      <c r="AE3" s="42"/>
      <c r="AF3" s="42"/>
      <c r="AG3" s="60"/>
      <c r="AH3" s="42"/>
      <c r="AI3" s="42"/>
      <c r="AJ3" s="42"/>
      <c r="AK3" s="42"/>
      <c r="AL3" s="42"/>
      <c r="AM3" s="42"/>
      <c r="AN3" s="42"/>
      <c r="AO3" s="42"/>
      <c r="AP3" s="42"/>
      <c r="AQ3" s="42"/>
      <c r="AR3" s="42"/>
      <c r="AS3" s="42"/>
      <c r="AT3" s="42"/>
      <c r="AU3" s="42"/>
      <c r="AV3" s="42"/>
      <c r="AW3" s="42"/>
      <c r="AX3" s="42"/>
      <c r="AY3" s="60"/>
      <c r="AZ3" s="42"/>
      <c r="BA3" s="42"/>
      <c r="BB3" s="42"/>
      <c r="BC3" s="42"/>
      <c r="BD3" s="42"/>
      <c r="BE3" s="42"/>
      <c r="BF3" s="42"/>
    </row>
    <row r="4" spans="1:59" ht="9.9499999999999993" customHeight="1" x14ac:dyDescent="0.15">
      <c r="A4" s="42"/>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row>
    <row r="5" spans="1:59" ht="9.9499999999999993" customHeight="1" x14ac:dyDescent="0.15">
      <c r="A5" s="41"/>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2"/>
    </row>
    <row r="6" spans="1:59" ht="9.9499999999999993" customHeight="1" x14ac:dyDescent="0.15">
      <c r="A6" s="42"/>
      <c r="B6" s="42"/>
      <c r="C6" s="42"/>
      <c r="D6" s="42"/>
      <c r="E6" s="42"/>
      <c r="F6" s="42"/>
      <c r="G6" s="42"/>
      <c r="H6" s="42"/>
      <c r="I6" s="42"/>
      <c r="J6" s="378" t="s">
        <v>119</v>
      </c>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9" t="s">
        <v>112</v>
      </c>
      <c r="AR6" s="380"/>
      <c r="AS6" s="380"/>
      <c r="AT6" s="380"/>
      <c r="AU6" s="380"/>
      <c r="AV6" s="380"/>
      <c r="AW6" s="380"/>
      <c r="AX6" s="42"/>
      <c r="AY6" s="42"/>
      <c r="AZ6" s="42"/>
      <c r="BA6" s="42"/>
      <c r="BB6" s="42"/>
      <c r="BC6" s="42"/>
      <c r="BD6" s="42"/>
      <c r="BE6" s="42"/>
      <c r="BF6" s="42"/>
    </row>
    <row r="7" spans="1:59" ht="9.9499999999999993" customHeight="1" x14ac:dyDescent="0.15">
      <c r="A7" s="42"/>
      <c r="B7" s="42"/>
      <c r="C7" s="42"/>
      <c r="D7" s="42"/>
      <c r="E7" s="42"/>
      <c r="F7" s="42"/>
      <c r="G7" s="42"/>
      <c r="H7" s="42"/>
      <c r="I7" s="42"/>
      <c r="J7" s="378"/>
      <c r="K7" s="378"/>
      <c r="L7" s="378"/>
      <c r="M7" s="378"/>
      <c r="N7" s="378"/>
      <c r="O7" s="378"/>
      <c r="P7" s="378"/>
      <c r="Q7" s="378"/>
      <c r="R7" s="378"/>
      <c r="S7" s="378"/>
      <c r="T7" s="378"/>
      <c r="U7" s="378"/>
      <c r="V7" s="378"/>
      <c r="W7" s="378"/>
      <c r="X7" s="378"/>
      <c r="Y7" s="378"/>
      <c r="Z7" s="378"/>
      <c r="AA7" s="378"/>
      <c r="AB7" s="378"/>
      <c r="AC7" s="378"/>
      <c r="AD7" s="378"/>
      <c r="AE7" s="378"/>
      <c r="AF7" s="378"/>
      <c r="AG7" s="378"/>
      <c r="AH7" s="378"/>
      <c r="AI7" s="378"/>
      <c r="AJ7" s="378"/>
      <c r="AK7" s="378"/>
      <c r="AL7" s="378"/>
      <c r="AM7" s="378"/>
      <c r="AN7" s="378"/>
      <c r="AO7" s="378"/>
      <c r="AP7" s="378"/>
      <c r="AQ7" s="380"/>
      <c r="AR7" s="380"/>
      <c r="AS7" s="380"/>
      <c r="AT7" s="380"/>
      <c r="AU7" s="380"/>
      <c r="AV7" s="380"/>
      <c r="AW7" s="380"/>
      <c r="AX7" s="42"/>
      <c r="AY7" s="42"/>
      <c r="AZ7" s="42"/>
      <c r="BA7" s="42"/>
      <c r="BB7" s="42"/>
      <c r="BC7" s="42"/>
      <c r="BD7" s="42"/>
      <c r="BE7" s="42"/>
      <c r="BF7" s="42"/>
    </row>
    <row r="8" spans="1:59" ht="9.9499999999999993" customHeight="1" x14ac:dyDescent="0.15">
      <c r="A8" s="42"/>
      <c r="B8" s="42"/>
      <c r="C8" s="42"/>
      <c r="D8" s="42"/>
      <c r="E8" s="42"/>
      <c r="F8" s="42"/>
      <c r="G8" s="42"/>
      <c r="H8" s="42"/>
      <c r="I8" s="42"/>
      <c r="J8" s="378"/>
      <c r="K8" s="378"/>
      <c r="L8" s="378"/>
      <c r="M8" s="378"/>
      <c r="N8" s="378"/>
      <c r="O8" s="378"/>
      <c r="P8" s="378"/>
      <c r="Q8" s="378"/>
      <c r="R8" s="378"/>
      <c r="S8" s="378"/>
      <c r="T8" s="378"/>
      <c r="U8" s="378"/>
      <c r="V8" s="378"/>
      <c r="W8" s="378"/>
      <c r="X8" s="378"/>
      <c r="Y8" s="378"/>
      <c r="Z8" s="378"/>
      <c r="AA8" s="378"/>
      <c r="AB8" s="378"/>
      <c r="AC8" s="378"/>
      <c r="AD8" s="378"/>
      <c r="AE8" s="378"/>
      <c r="AF8" s="378"/>
      <c r="AG8" s="378"/>
      <c r="AH8" s="378"/>
      <c r="AI8" s="378"/>
      <c r="AJ8" s="378"/>
      <c r="AK8" s="378"/>
      <c r="AL8" s="378"/>
      <c r="AM8" s="378"/>
      <c r="AN8" s="378"/>
      <c r="AO8" s="378"/>
      <c r="AP8" s="378"/>
      <c r="AQ8" s="380"/>
      <c r="AR8" s="380"/>
      <c r="AS8" s="380"/>
      <c r="AT8" s="380"/>
      <c r="AU8" s="380"/>
      <c r="AV8" s="380"/>
      <c r="AW8" s="380"/>
      <c r="AX8" s="42"/>
      <c r="AY8" s="42"/>
      <c r="AZ8" s="42"/>
      <c r="BA8" s="42"/>
      <c r="BB8" s="42"/>
      <c r="BC8" s="42"/>
      <c r="BD8" s="42"/>
      <c r="BE8" s="42"/>
      <c r="BF8" s="42"/>
    </row>
    <row r="9" spans="1:59" ht="9.9499999999999993" customHeight="1" x14ac:dyDescent="0.15">
      <c r="A9" s="42"/>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row>
    <row r="10" spans="1:59" ht="9.9499999999999993" customHeight="1" x14ac:dyDescent="0.15">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row>
    <row r="11" spans="1:59" ht="9.9499999999999993" customHeight="1" x14ac:dyDescent="0.15">
      <c r="A11" s="42"/>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row>
    <row r="12" spans="1:59" ht="9.9499999999999993" customHeight="1" x14ac:dyDescent="0.15">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row>
    <row r="13" spans="1:59" ht="9.9499999999999993" customHeight="1" x14ac:dyDescent="0.15">
      <c r="A13" s="43"/>
      <c r="B13" s="43"/>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79"/>
      <c r="AZ13" s="43"/>
      <c r="BA13" s="43"/>
      <c r="BB13" s="43"/>
      <c r="BC13" s="43"/>
      <c r="BD13" s="43"/>
      <c r="BE13" s="43"/>
      <c r="BF13" s="42"/>
    </row>
    <row r="14" spans="1:59" ht="12" customHeight="1" x14ac:dyDescent="0.15">
      <c r="A14" s="535" t="s">
        <v>152</v>
      </c>
      <c r="B14" s="536"/>
      <c r="C14" s="448" t="s">
        <v>153</v>
      </c>
      <c r="D14" s="448"/>
      <c r="E14" s="448"/>
      <c r="F14" s="448"/>
      <c r="G14" s="448"/>
      <c r="H14" s="448"/>
      <c r="I14" s="448"/>
      <c r="J14" s="450" t="str">
        <f ca="1">IFERROR(VLOOKUP(J17,INDIRECT("機械一覧"),6,FALSE),"")</f>
        <v/>
      </c>
      <c r="K14" s="450"/>
      <c r="L14" s="450"/>
      <c r="M14" s="450"/>
      <c r="N14" s="450"/>
      <c r="O14" s="450"/>
      <c r="P14" s="450"/>
      <c r="Q14" s="450"/>
      <c r="R14" s="450"/>
      <c r="S14" s="450"/>
      <c r="T14" s="450"/>
      <c r="U14" s="450"/>
      <c r="V14" s="450" t="str">
        <f ca="1">IFERROR(VLOOKUP(V17,INDIRECT("機械一覧"),6,FALSE),"")</f>
        <v/>
      </c>
      <c r="W14" s="450"/>
      <c r="X14" s="450"/>
      <c r="Y14" s="450"/>
      <c r="Z14" s="450"/>
      <c r="AA14" s="450"/>
      <c r="AB14" s="450"/>
      <c r="AC14" s="450"/>
      <c r="AD14" s="450"/>
      <c r="AE14" s="450"/>
      <c r="AF14" s="450"/>
      <c r="AG14" s="450"/>
      <c r="AH14" s="450" t="str">
        <f ca="1">IFERROR(VLOOKUP(AH17,INDIRECT("機械一覧"),6,FALSE),"")</f>
        <v/>
      </c>
      <c r="AI14" s="450"/>
      <c r="AJ14" s="450"/>
      <c r="AK14" s="450"/>
      <c r="AL14" s="450"/>
      <c r="AM14" s="450"/>
      <c r="AN14" s="450"/>
      <c r="AO14" s="450"/>
      <c r="AP14" s="450"/>
      <c r="AQ14" s="450"/>
      <c r="AR14" s="450"/>
      <c r="AS14" s="450"/>
      <c r="AT14" s="450" t="str">
        <f ca="1">IFERROR(VLOOKUP(AT17,INDIRECT("機械一覧"),6,FALSE),"")</f>
        <v/>
      </c>
      <c r="AU14" s="450"/>
      <c r="AV14" s="450"/>
      <c r="AW14" s="450"/>
      <c r="AX14" s="450"/>
      <c r="AY14" s="450"/>
      <c r="AZ14" s="450"/>
      <c r="BA14" s="450"/>
      <c r="BB14" s="450"/>
      <c r="BC14" s="450"/>
      <c r="BD14" s="450"/>
      <c r="BE14" s="452"/>
      <c r="BF14" s="45"/>
      <c r="BG14" s="80"/>
    </row>
    <row r="15" spans="1:59" ht="12" customHeight="1" x14ac:dyDescent="0.15">
      <c r="A15" s="537"/>
      <c r="B15" s="538"/>
      <c r="C15" s="431"/>
      <c r="D15" s="431"/>
      <c r="E15" s="431"/>
      <c r="F15" s="431"/>
      <c r="G15" s="431"/>
      <c r="H15" s="431"/>
      <c r="I15" s="431"/>
      <c r="J15" s="451"/>
      <c r="K15" s="451"/>
      <c r="L15" s="451"/>
      <c r="M15" s="451"/>
      <c r="N15" s="451"/>
      <c r="O15" s="451"/>
      <c r="P15" s="451"/>
      <c r="Q15" s="451"/>
      <c r="R15" s="451"/>
      <c r="S15" s="451"/>
      <c r="T15" s="451"/>
      <c r="U15" s="451"/>
      <c r="V15" s="451"/>
      <c r="W15" s="451"/>
      <c r="X15" s="451"/>
      <c r="Y15" s="451"/>
      <c r="Z15" s="451"/>
      <c r="AA15" s="451"/>
      <c r="AB15" s="451"/>
      <c r="AC15" s="451"/>
      <c r="AD15" s="451"/>
      <c r="AE15" s="451"/>
      <c r="AF15" s="451"/>
      <c r="AG15" s="451"/>
      <c r="AH15" s="451"/>
      <c r="AI15" s="451"/>
      <c r="AJ15" s="451"/>
      <c r="AK15" s="451"/>
      <c r="AL15" s="451"/>
      <c r="AM15" s="451"/>
      <c r="AN15" s="451"/>
      <c r="AO15" s="451"/>
      <c r="AP15" s="451"/>
      <c r="AQ15" s="451"/>
      <c r="AR15" s="451"/>
      <c r="AS15" s="451"/>
      <c r="AT15" s="451"/>
      <c r="AU15" s="451"/>
      <c r="AV15" s="451"/>
      <c r="AW15" s="451"/>
      <c r="AX15" s="451"/>
      <c r="AY15" s="451"/>
      <c r="AZ15" s="451"/>
      <c r="BA15" s="451"/>
      <c r="BB15" s="451"/>
      <c r="BC15" s="451"/>
      <c r="BD15" s="451"/>
      <c r="BE15" s="453"/>
      <c r="BF15" s="45"/>
      <c r="BG15" s="80"/>
    </row>
    <row r="16" spans="1:59" ht="12" customHeight="1" x14ac:dyDescent="0.15">
      <c r="A16" s="537"/>
      <c r="B16" s="538"/>
      <c r="C16" s="431"/>
      <c r="D16" s="431"/>
      <c r="E16" s="431"/>
      <c r="F16" s="431"/>
      <c r="G16" s="431"/>
      <c r="H16" s="431"/>
      <c r="I16" s="43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3"/>
      <c r="BF16" s="45"/>
      <c r="BG16" s="80"/>
    </row>
    <row r="17" spans="1:59" ht="12" customHeight="1" x14ac:dyDescent="0.15">
      <c r="A17" s="537"/>
      <c r="B17" s="538"/>
      <c r="C17" s="431" t="s">
        <v>156</v>
      </c>
      <c r="D17" s="431"/>
      <c r="E17" s="431"/>
      <c r="F17" s="431"/>
      <c r="G17" s="431"/>
      <c r="H17" s="431"/>
      <c r="I17" s="431"/>
      <c r="J17" s="464"/>
      <c r="K17" s="465"/>
      <c r="L17" s="465"/>
      <c r="M17" s="465"/>
      <c r="N17" s="465"/>
      <c r="O17" s="465"/>
      <c r="P17" s="465"/>
      <c r="Q17" s="465"/>
      <c r="R17" s="465"/>
      <c r="S17" s="465"/>
      <c r="T17" s="465"/>
      <c r="U17" s="466"/>
      <c r="V17" s="464"/>
      <c r="W17" s="465"/>
      <c r="X17" s="465"/>
      <c r="Y17" s="465"/>
      <c r="Z17" s="465"/>
      <c r="AA17" s="465"/>
      <c r="AB17" s="465"/>
      <c r="AC17" s="465"/>
      <c r="AD17" s="465"/>
      <c r="AE17" s="465"/>
      <c r="AF17" s="465"/>
      <c r="AG17" s="466"/>
      <c r="AH17" s="464"/>
      <c r="AI17" s="465"/>
      <c r="AJ17" s="465"/>
      <c r="AK17" s="465"/>
      <c r="AL17" s="465"/>
      <c r="AM17" s="465"/>
      <c r="AN17" s="465"/>
      <c r="AO17" s="465"/>
      <c r="AP17" s="465"/>
      <c r="AQ17" s="465"/>
      <c r="AR17" s="465"/>
      <c r="AS17" s="466"/>
      <c r="AT17" s="464"/>
      <c r="AU17" s="465"/>
      <c r="AV17" s="465"/>
      <c r="AW17" s="465"/>
      <c r="AX17" s="465"/>
      <c r="AY17" s="465"/>
      <c r="AZ17" s="465"/>
      <c r="BA17" s="465"/>
      <c r="BB17" s="465"/>
      <c r="BC17" s="465"/>
      <c r="BD17" s="465"/>
      <c r="BE17" s="467"/>
      <c r="BF17" s="45"/>
      <c r="BG17" s="80"/>
    </row>
    <row r="18" spans="1:59" ht="12" customHeight="1" x14ac:dyDescent="0.15">
      <c r="A18" s="537"/>
      <c r="B18" s="538"/>
      <c r="C18" s="431"/>
      <c r="D18" s="431"/>
      <c r="E18" s="431"/>
      <c r="F18" s="431"/>
      <c r="G18" s="431"/>
      <c r="H18" s="431"/>
      <c r="I18" s="431"/>
      <c r="J18" s="542" t="str">
        <f ca="1">IFERROR(VLOOKUP(J17,INDIRECT("機械一覧"),2,FALSE),"")</f>
        <v/>
      </c>
      <c r="K18" s="543"/>
      <c r="L18" s="543"/>
      <c r="M18" s="543"/>
      <c r="N18" s="543"/>
      <c r="O18" s="543"/>
      <c r="P18" s="543"/>
      <c r="Q18" s="543"/>
      <c r="R18" s="543"/>
      <c r="S18" s="543"/>
      <c r="T18" s="543"/>
      <c r="U18" s="544"/>
      <c r="V18" s="542" t="str">
        <f ca="1">IFERROR(VLOOKUP(V17,INDIRECT("機械一覧"),2,FALSE),"")</f>
        <v/>
      </c>
      <c r="W18" s="543"/>
      <c r="X18" s="543"/>
      <c r="Y18" s="543"/>
      <c r="Z18" s="543"/>
      <c r="AA18" s="543"/>
      <c r="AB18" s="543"/>
      <c r="AC18" s="543"/>
      <c r="AD18" s="543"/>
      <c r="AE18" s="543"/>
      <c r="AF18" s="543"/>
      <c r="AG18" s="544"/>
      <c r="AH18" s="542" t="str">
        <f ca="1">IFERROR(VLOOKUP(AH17,INDIRECT("機械一覧"),2,FALSE),"")</f>
        <v/>
      </c>
      <c r="AI18" s="543"/>
      <c r="AJ18" s="543"/>
      <c r="AK18" s="543"/>
      <c r="AL18" s="543"/>
      <c r="AM18" s="543"/>
      <c r="AN18" s="543"/>
      <c r="AO18" s="543"/>
      <c r="AP18" s="543"/>
      <c r="AQ18" s="543"/>
      <c r="AR18" s="543"/>
      <c r="AS18" s="544"/>
      <c r="AT18" s="542" t="str">
        <f ca="1">IFERROR(VLOOKUP(AT17,INDIRECT("機械一覧"),2,FALSE),"")</f>
        <v/>
      </c>
      <c r="AU18" s="543"/>
      <c r="AV18" s="543"/>
      <c r="AW18" s="543"/>
      <c r="AX18" s="543"/>
      <c r="AY18" s="543"/>
      <c r="AZ18" s="543"/>
      <c r="BA18" s="543"/>
      <c r="BB18" s="543"/>
      <c r="BC18" s="543"/>
      <c r="BD18" s="543"/>
      <c r="BE18" s="544"/>
      <c r="BF18" s="45"/>
      <c r="BG18" s="80"/>
    </row>
    <row r="19" spans="1:59" ht="12" customHeight="1" x14ac:dyDescent="0.15">
      <c r="A19" s="537"/>
      <c r="B19" s="538"/>
      <c r="C19" s="431"/>
      <c r="D19" s="431"/>
      <c r="E19" s="431"/>
      <c r="F19" s="431"/>
      <c r="G19" s="431"/>
      <c r="H19" s="431"/>
      <c r="I19" s="431"/>
      <c r="J19" s="545"/>
      <c r="K19" s="546"/>
      <c r="L19" s="546"/>
      <c r="M19" s="546"/>
      <c r="N19" s="546"/>
      <c r="O19" s="546"/>
      <c r="P19" s="546"/>
      <c r="Q19" s="546"/>
      <c r="R19" s="546"/>
      <c r="S19" s="546"/>
      <c r="T19" s="546"/>
      <c r="U19" s="547"/>
      <c r="V19" s="545"/>
      <c r="W19" s="546"/>
      <c r="X19" s="546"/>
      <c r="Y19" s="546"/>
      <c r="Z19" s="546"/>
      <c r="AA19" s="546"/>
      <c r="AB19" s="546"/>
      <c r="AC19" s="546"/>
      <c r="AD19" s="546"/>
      <c r="AE19" s="546"/>
      <c r="AF19" s="546"/>
      <c r="AG19" s="547"/>
      <c r="AH19" s="545"/>
      <c r="AI19" s="546"/>
      <c r="AJ19" s="546"/>
      <c r="AK19" s="546"/>
      <c r="AL19" s="546"/>
      <c r="AM19" s="546"/>
      <c r="AN19" s="546"/>
      <c r="AO19" s="546"/>
      <c r="AP19" s="546"/>
      <c r="AQ19" s="546"/>
      <c r="AR19" s="546"/>
      <c r="AS19" s="547"/>
      <c r="AT19" s="545"/>
      <c r="AU19" s="546"/>
      <c r="AV19" s="546"/>
      <c r="AW19" s="546"/>
      <c r="AX19" s="546"/>
      <c r="AY19" s="546"/>
      <c r="AZ19" s="546"/>
      <c r="BA19" s="546"/>
      <c r="BB19" s="546"/>
      <c r="BC19" s="546"/>
      <c r="BD19" s="546"/>
      <c r="BE19" s="547"/>
      <c r="BF19" s="45"/>
      <c r="BG19" s="80"/>
    </row>
    <row r="20" spans="1:59" ht="12" customHeight="1" x14ac:dyDescent="0.15">
      <c r="A20" s="537"/>
      <c r="B20" s="538"/>
      <c r="C20" s="460" t="s">
        <v>205</v>
      </c>
      <c r="D20" s="460"/>
      <c r="E20" s="460"/>
      <c r="F20" s="460"/>
      <c r="G20" s="460"/>
      <c r="H20" s="460"/>
      <c r="I20" s="460"/>
      <c r="J20" s="451" t="str">
        <f ca="1">IFERROR(IF(VLOOKUP(J17,INDIRECT("機械一覧"),13,FALSE)="",基本情報!E7,VLOOKUP(J17,INDIRECT("機械一覧"),13,FALSE)),"")</f>
        <v/>
      </c>
      <c r="K20" s="451"/>
      <c r="L20" s="451"/>
      <c r="M20" s="451"/>
      <c r="N20" s="451"/>
      <c r="O20" s="451"/>
      <c r="P20" s="451"/>
      <c r="Q20" s="451"/>
      <c r="R20" s="451"/>
      <c r="S20" s="451"/>
      <c r="T20" s="451"/>
      <c r="U20" s="451"/>
      <c r="V20" s="451" t="str">
        <f ca="1">IFERROR(IF(VLOOKUP(V17,INDIRECT("機械一覧"),13,FALSE)="",基本情報!E7,VLOOKUP(V17,INDIRECT("機械一覧"),13,FALSE)),"")</f>
        <v/>
      </c>
      <c r="W20" s="451"/>
      <c r="X20" s="451"/>
      <c r="Y20" s="451"/>
      <c r="Z20" s="451"/>
      <c r="AA20" s="451"/>
      <c r="AB20" s="451"/>
      <c r="AC20" s="451"/>
      <c r="AD20" s="451"/>
      <c r="AE20" s="451"/>
      <c r="AF20" s="451"/>
      <c r="AG20" s="451"/>
      <c r="AH20" s="451" t="str">
        <f ca="1">IFERROR(IF(VLOOKUP(AH17,INDIRECT("機械一覧"),13,FALSE)="",基本情報!E7,VLOOKUP(AH17,INDIRECT("機械一覧"),13,FALSE)),"")</f>
        <v/>
      </c>
      <c r="AI20" s="451"/>
      <c r="AJ20" s="451"/>
      <c r="AK20" s="451"/>
      <c r="AL20" s="451"/>
      <c r="AM20" s="451"/>
      <c r="AN20" s="451"/>
      <c r="AO20" s="451"/>
      <c r="AP20" s="451"/>
      <c r="AQ20" s="451"/>
      <c r="AR20" s="451"/>
      <c r="AS20" s="451"/>
      <c r="AT20" s="451" t="str">
        <f ca="1">IFERROR(IF(VLOOKUP(AT17,INDIRECT("機械一覧"),13,FALSE)="",基本情報!E7,VLOOKUP(AT17,INDIRECT("機械一覧"),13,FALSE)),"")</f>
        <v/>
      </c>
      <c r="AU20" s="451"/>
      <c r="AV20" s="451"/>
      <c r="AW20" s="451"/>
      <c r="AX20" s="451"/>
      <c r="AY20" s="451"/>
      <c r="AZ20" s="451"/>
      <c r="BA20" s="451"/>
      <c r="BB20" s="451"/>
      <c r="BC20" s="451"/>
      <c r="BD20" s="451"/>
      <c r="BE20" s="453"/>
      <c r="BF20" s="45"/>
      <c r="BG20" s="80"/>
    </row>
    <row r="21" spans="1:59" ht="12" customHeight="1" x14ac:dyDescent="0.15">
      <c r="A21" s="537"/>
      <c r="B21" s="538"/>
      <c r="C21" s="460"/>
      <c r="D21" s="460"/>
      <c r="E21" s="460"/>
      <c r="F21" s="460"/>
      <c r="G21" s="460"/>
      <c r="H21" s="460"/>
      <c r="I21" s="460"/>
      <c r="J21" s="451"/>
      <c r="K21" s="451"/>
      <c r="L21" s="451"/>
      <c r="M21" s="451"/>
      <c r="N21" s="451"/>
      <c r="O21" s="451"/>
      <c r="P21" s="451"/>
      <c r="Q21" s="451"/>
      <c r="R21" s="451"/>
      <c r="S21" s="451"/>
      <c r="T21" s="451"/>
      <c r="U21" s="451"/>
      <c r="V21" s="451"/>
      <c r="W21" s="451"/>
      <c r="X21" s="451"/>
      <c r="Y21" s="451"/>
      <c r="Z21" s="451"/>
      <c r="AA21" s="451"/>
      <c r="AB21" s="451"/>
      <c r="AC21" s="451"/>
      <c r="AD21" s="451"/>
      <c r="AE21" s="451"/>
      <c r="AF21" s="451"/>
      <c r="AG21" s="451"/>
      <c r="AH21" s="451"/>
      <c r="AI21" s="451"/>
      <c r="AJ21" s="451"/>
      <c r="AK21" s="451"/>
      <c r="AL21" s="451"/>
      <c r="AM21" s="451"/>
      <c r="AN21" s="451"/>
      <c r="AO21" s="451"/>
      <c r="AP21" s="451"/>
      <c r="AQ21" s="451"/>
      <c r="AR21" s="451"/>
      <c r="AS21" s="451"/>
      <c r="AT21" s="451"/>
      <c r="AU21" s="451"/>
      <c r="AV21" s="451"/>
      <c r="AW21" s="451"/>
      <c r="AX21" s="451"/>
      <c r="AY21" s="451"/>
      <c r="AZ21" s="451"/>
      <c r="BA21" s="451"/>
      <c r="BB21" s="451"/>
      <c r="BC21" s="451"/>
      <c r="BD21" s="451"/>
      <c r="BE21" s="453"/>
      <c r="BF21" s="45"/>
      <c r="BG21" s="80"/>
    </row>
    <row r="22" spans="1:59" ht="12" customHeight="1" x14ac:dyDescent="0.15">
      <c r="A22" s="537"/>
      <c r="B22" s="538"/>
      <c r="C22" s="460"/>
      <c r="D22" s="460"/>
      <c r="E22" s="460"/>
      <c r="F22" s="460"/>
      <c r="G22" s="460"/>
      <c r="H22" s="460"/>
      <c r="I22" s="460"/>
      <c r="J22" s="451"/>
      <c r="K22" s="451"/>
      <c r="L22" s="451"/>
      <c r="M22" s="451"/>
      <c r="N22" s="451"/>
      <c r="O22" s="451"/>
      <c r="P22" s="451"/>
      <c r="Q22" s="451"/>
      <c r="R22" s="451"/>
      <c r="S22" s="451"/>
      <c r="T22" s="451"/>
      <c r="U22" s="451"/>
      <c r="V22" s="451"/>
      <c r="W22" s="451"/>
      <c r="X22" s="451"/>
      <c r="Y22" s="451"/>
      <c r="Z22" s="451"/>
      <c r="AA22" s="451"/>
      <c r="AB22" s="451"/>
      <c r="AC22" s="451"/>
      <c r="AD22" s="451"/>
      <c r="AE22" s="451"/>
      <c r="AF22" s="451"/>
      <c r="AG22" s="451"/>
      <c r="AH22" s="451"/>
      <c r="AI22" s="451"/>
      <c r="AJ22" s="451"/>
      <c r="AK22" s="451"/>
      <c r="AL22" s="451"/>
      <c r="AM22" s="451"/>
      <c r="AN22" s="451"/>
      <c r="AO22" s="451"/>
      <c r="AP22" s="451"/>
      <c r="AQ22" s="451"/>
      <c r="AR22" s="451"/>
      <c r="AS22" s="451"/>
      <c r="AT22" s="451"/>
      <c r="AU22" s="451"/>
      <c r="AV22" s="451"/>
      <c r="AW22" s="451"/>
      <c r="AX22" s="451"/>
      <c r="AY22" s="451"/>
      <c r="AZ22" s="451"/>
      <c r="BA22" s="451"/>
      <c r="BB22" s="451"/>
      <c r="BC22" s="451"/>
      <c r="BD22" s="451"/>
      <c r="BE22" s="453"/>
      <c r="BF22" s="45"/>
      <c r="BG22" s="80"/>
    </row>
    <row r="23" spans="1:59" ht="12" customHeight="1" x14ac:dyDescent="0.15">
      <c r="A23" s="537"/>
      <c r="B23" s="538"/>
      <c r="C23" s="431" t="s">
        <v>159</v>
      </c>
      <c r="D23" s="431"/>
      <c r="E23" s="431"/>
      <c r="F23" s="431"/>
      <c r="G23" s="431"/>
      <c r="H23" s="431"/>
      <c r="I23" s="431"/>
      <c r="J23" s="451" t="str">
        <f ca="1">IFERROR(VLOOKUP(J17,INDIRECT("機械一覧"),3,FALSE),"")</f>
        <v/>
      </c>
      <c r="K23" s="451"/>
      <c r="L23" s="451"/>
      <c r="M23" s="451"/>
      <c r="N23" s="451"/>
      <c r="O23" s="451"/>
      <c r="P23" s="451"/>
      <c r="Q23" s="451"/>
      <c r="R23" s="451"/>
      <c r="S23" s="451"/>
      <c r="T23" s="451"/>
      <c r="U23" s="451"/>
      <c r="V23" s="451" t="str">
        <f ca="1">IFERROR(VLOOKUP(V17,INDIRECT("機械一覧"),3,FALSE),"")</f>
        <v/>
      </c>
      <c r="W23" s="451"/>
      <c r="X23" s="451"/>
      <c r="Y23" s="451"/>
      <c r="Z23" s="451"/>
      <c r="AA23" s="451"/>
      <c r="AB23" s="451"/>
      <c r="AC23" s="451"/>
      <c r="AD23" s="451"/>
      <c r="AE23" s="451"/>
      <c r="AF23" s="451"/>
      <c r="AG23" s="451"/>
      <c r="AH23" s="451" t="str">
        <f ca="1">IFERROR(VLOOKUP(AH17,INDIRECT("機械一覧"),3,FALSE),"")</f>
        <v/>
      </c>
      <c r="AI23" s="451"/>
      <c r="AJ23" s="451"/>
      <c r="AK23" s="451"/>
      <c r="AL23" s="451"/>
      <c r="AM23" s="451"/>
      <c r="AN23" s="451"/>
      <c r="AO23" s="451"/>
      <c r="AP23" s="451"/>
      <c r="AQ23" s="451"/>
      <c r="AR23" s="451"/>
      <c r="AS23" s="451"/>
      <c r="AT23" s="451" t="str">
        <f ca="1">IFERROR(VLOOKUP(AT17,INDIRECT("機械一覧"),3,FALSE),"")</f>
        <v/>
      </c>
      <c r="AU23" s="451"/>
      <c r="AV23" s="451"/>
      <c r="AW23" s="451"/>
      <c r="AX23" s="451"/>
      <c r="AY23" s="451"/>
      <c r="AZ23" s="451"/>
      <c r="BA23" s="451"/>
      <c r="BB23" s="451"/>
      <c r="BC23" s="451"/>
      <c r="BD23" s="451"/>
      <c r="BE23" s="453"/>
      <c r="BF23" s="45"/>
      <c r="BG23" s="80"/>
    </row>
    <row r="24" spans="1:59" ht="12" customHeight="1" x14ac:dyDescent="0.15">
      <c r="A24" s="537"/>
      <c r="B24" s="538"/>
      <c r="C24" s="431"/>
      <c r="D24" s="431"/>
      <c r="E24" s="431"/>
      <c r="F24" s="431"/>
      <c r="G24" s="431"/>
      <c r="H24" s="431"/>
      <c r="I24" s="431"/>
      <c r="J24" s="451"/>
      <c r="K24" s="451"/>
      <c r="L24" s="451"/>
      <c r="M24" s="451"/>
      <c r="N24" s="451"/>
      <c r="O24" s="451"/>
      <c r="P24" s="451"/>
      <c r="Q24" s="451"/>
      <c r="R24" s="451"/>
      <c r="S24" s="451"/>
      <c r="T24" s="451"/>
      <c r="U24" s="451"/>
      <c r="V24" s="451"/>
      <c r="W24" s="451"/>
      <c r="X24" s="451"/>
      <c r="Y24" s="451"/>
      <c r="Z24" s="451"/>
      <c r="AA24" s="451"/>
      <c r="AB24" s="451"/>
      <c r="AC24" s="451"/>
      <c r="AD24" s="451"/>
      <c r="AE24" s="451"/>
      <c r="AF24" s="451"/>
      <c r="AG24" s="451"/>
      <c r="AH24" s="451"/>
      <c r="AI24" s="451"/>
      <c r="AJ24" s="451"/>
      <c r="AK24" s="451"/>
      <c r="AL24" s="451"/>
      <c r="AM24" s="451"/>
      <c r="AN24" s="451"/>
      <c r="AO24" s="451"/>
      <c r="AP24" s="451"/>
      <c r="AQ24" s="451"/>
      <c r="AR24" s="451"/>
      <c r="AS24" s="451"/>
      <c r="AT24" s="451"/>
      <c r="AU24" s="451"/>
      <c r="AV24" s="451"/>
      <c r="AW24" s="451"/>
      <c r="AX24" s="451"/>
      <c r="AY24" s="451"/>
      <c r="AZ24" s="451"/>
      <c r="BA24" s="451"/>
      <c r="BB24" s="451"/>
      <c r="BC24" s="451"/>
      <c r="BD24" s="451"/>
      <c r="BE24" s="453"/>
      <c r="BF24" s="45"/>
      <c r="BG24" s="80"/>
    </row>
    <row r="25" spans="1:59" ht="12" customHeight="1" x14ac:dyDescent="0.15">
      <c r="A25" s="537"/>
      <c r="B25" s="538"/>
      <c r="C25" s="431"/>
      <c r="D25" s="431"/>
      <c r="E25" s="431"/>
      <c r="F25" s="431"/>
      <c r="G25" s="431"/>
      <c r="H25" s="431"/>
      <c r="I25" s="431"/>
      <c r="J25" s="451"/>
      <c r="K25" s="451"/>
      <c r="L25" s="451"/>
      <c r="M25" s="451"/>
      <c r="N25" s="451"/>
      <c r="O25" s="451"/>
      <c r="P25" s="451"/>
      <c r="Q25" s="451"/>
      <c r="R25" s="451"/>
      <c r="S25" s="451"/>
      <c r="T25" s="451"/>
      <c r="U25" s="451"/>
      <c r="V25" s="451"/>
      <c r="W25" s="451"/>
      <c r="X25" s="451"/>
      <c r="Y25" s="451"/>
      <c r="Z25" s="451"/>
      <c r="AA25" s="451"/>
      <c r="AB25" s="451"/>
      <c r="AC25" s="451"/>
      <c r="AD25" s="451"/>
      <c r="AE25" s="451"/>
      <c r="AF25" s="451"/>
      <c r="AG25" s="451"/>
      <c r="AH25" s="451"/>
      <c r="AI25" s="451"/>
      <c r="AJ25" s="451"/>
      <c r="AK25" s="451"/>
      <c r="AL25" s="451"/>
      <c r="AM25" s="451"/>
      <c r="AN25" s="451"/>
      <c r="AO25" s="451"/>
      <c r="AP25" s="451"/>
      <c r="AQ25" s="451"/>
      <c r="AR25" s="451"/>
      <c r="AS25" s="451"/>
      <c r="AT25" s="451"/>
      <c r="AU25" s="451"/>
      <c r="AV25" s="451"/>
      <c r="AW25" s="451"/>
      <c r="AX25" s="451"/>
      <c r="AY25" s="451"/>
      <c r="AZ25" s="451"/>
      <c r="BA25" s="451"/>
      <c r="BB25" s="451"/>
      <c r="BC25" s="451"/>
      <c r="BD25" s="451"/>
      <c r="BE25" s="453"/>
      <c r="BF25" s="45"/>
      <c r="BG25" s="80"/>
    </row>
    <row r="26" spans="1:59" ht="12" customHeight="1" x14ac:dyDescent="0.15">
      <c r="A26" s="537"/>
      <c r="B26" s="538"/>
      <c r="C26" s="431" t="s">
        <v>162</v>
      </c>
      <c r="D26" s="431"/>
      <c r="E26" s="431"/>
      <c r="F26" s="431"/>
      <c r="G26" s="431"/>
      <c r="H26" s="431"/>
      <c r="I26" s="431"/>
      <c r="J26" s="468" t="str">
        <f ca="1">IFERROR(VLOOKUP(J17,INDIRECT("機械一覧"),4,FALSE),"")</f>
        <v/>
      </c>
      <c r="K26" s="468"/>
      <c r="L26" s="468"/>
      <c r="M26" s="468"/>
      <c r="N26" s="468"/>
      <c r="O26" s="468"/>
      <c r="P26" s="468"/>
      <c r="Q26" s="468"/>
      <c r="R26" s="468"/>
      <c r="S26" s="468"/>
      <c r="T26" s="468"/>
      <c r="U26" s="468"/>
      <c r="V26" s="468" t="str">
        <f ca="1">IFERROR(VLOOKUP(V17,INDIRECT("機械一覧"),4,FALSE),"")</f>
        <v/>
      </c>
      <c r="W26" s="468"/>
      <c r="X26" s="468"/>
      <c r="Y26" s="468"/>
      <c r="Z26" s="468"/>
      <c r="AA26" s="468"/>
      <c r="AB26" s="468"/>
      <c r="AC26" s="468"/>
      <c r="AD26" s="468"/>
      <c r="AE26" s="468"/>
      <c r="AF26" s="468"/>
      <c r="AG26" s="468"/>
      <c r="AH26" s="468" t="str">
        <f ca="1">IFERROR(VLOOKUP(AH17,INDIRECT("機械一覧"),4,FALSE),"")</f>
        <v/>
      </c>
      <c r="AI26" s="468"/>
      <c r="AJ26" s="468"/>
      <c r="AK26" s="468"/>
      <c r="AL26" s="468"/>
      <c r="AM26" s="468"/>
      <c r="AN26" s="468"/>
      <c r="AO26" s="468"/>
      <c r="AP26" s="468"/>
      <c r="AQ26" s="468"/>
      <c r="AR26" s="468"/>
      <c r="AS26" s="468"/>
      <c r="AT26" s="468" t="str">
        <f ca="1">IFERROR(VLOOKUP(AT17,INDIRECT("機械一覧"),4,FALSE),"")</f>
        <v/>
      </c>
      <c r="AU26" s="468"/>
      <c r="AV26" s="468"/>
      <c r="AW26" s="468"/>
      <c r="AX26" s="468"/>
      <c r="AY26" s="468"/>
      <c r="AZ26" s="468"/>
      <c r="BA26" s="468"/>
      <c r="BB26" s="468"/>
      <c r="BC26" s="468"/>
      <c r="BD26" s="468"/>
      <c r="BE26" s="469"/>
      <c r="BF26" s="45"/>
      <c r="BG26" s="80"/>
    </row>
    <row r="27" spans="1:59" ht="12" customHeight="1" x14ac:dyDescent="0.15">
      <c r="A27" s="537"/>
      <c r="B27" s="538"/>
      <c r="C27" s="431"/>
      <c r="D27" s="431"/>
      <c r="E27" s="431"/>
      <c r="F27" s="431"/>
      <c r="G27" s="431"/>
      <c r="H27" s="431"/>
      <c r="I27" s="431"/>
      <c r="J27" s="468"/>
      <c r="K27" s="468"/>
      <c r="L27" s="468"/>
      <c r="M27" s="468"/>
      <c r="N27" s="468"/>
      <c r="O27" s="468"/>
      <c r="P27" s="468"/>
      <c r="Q27" s="468"/>
      <c r="R27" s="468"/>
      <c r="S27" s="468"/>
      <c r="T27" s="468"/>
      <c r="U27" s="468"/>
      <c r="V27" s="468"/>
      <c r="W27" s="468"/>
      <c r="X27" s="468"/>
      <c r="Y27" s="468"/>
      <c r="Z27" s="468"/>
      <c r="AA27" s="468"/>
      <c r="AB27" s="468"/>
      <c r="AC27" s="468"/>
      <c r="AD27" s="468"/>
      <c r="AE27" s="468"/>
      <c r="AF27" s="468"/>
      <c r="AG27" s="468"/>
      <c r="AH27" s="468"/>
      <c r="AI27" s="468"/>
      <c r="AJ27" s="468"/>
      <c r="AK27" s="468"/>
      <c r="AL27" s="468"/>
      <c r="AM27" s="468"/>
      <c r="AN27" s="468"/>
      <c r="AO27" s="468"/>
      <c r="AP27" s="468"/>
      <c r="AQ27" s="468"/>
      <c r="AR27" s="468"/>
      <c r="AS27" s="468"/>
      <c r="AT27" s="468"/>
      <c r="AU27" s="468"/>
      <c r="AV27" s="468"/>
      <c r="AW27" s="468"/>
      <c r="AX27" s="468"/>
      <c r="AY27" s="468"/>
      <c r="AZ27" s="468"/>
      <c r="BA27" s="468"/>
      <c r="BB27" s="468"/>
      <c r="BC27" s="468"/>
      <c r="BD27" s="468"/>
      <c r="BE27" s="469"/>
      <c r="BF27" s="45"/>
      <c r="BG27" s="80"/>
    </row>
    <row r="28" spans="1:59" ht="12" customHeight="1" x14ac:dyDescent="0.15">
      <c r="A28" s="537"/>
      <c r="B28" s="538"/>
      <c r="C28" s="431"/>
      <c r="D28" s="431"/>
      <c r="E28" s="431"/>
      <c r="F28" s="431"/>
      <c r="G28" s="431"/>
      <c r="H28" s="431"/>
      <c r="I28" s="431"/>
      <c r="J28" s="468"/>
      <c r="K28" s="468"/>
      <c r="L28" s="468"/>
      <c r="M28" s="468"/>
      <c r="N28" s="468"/>
      <c r="O28" s="468"/>
      <c r="P28" s="468"/>
      <c r="Q28" s="468"/>
      <c r="R28" s="468"/>
      <c r="S28" s="468"/>
      <c r="T28" s="468"/>
      <c r="U28" s="468"/>
      <c r="V28" s="468"/>
      <c r="W28" s="468"/>
      <c r="X28" s="468"/>
      <c r="Y28" s="468"/>
      <c r="Z28" s="468"/>
      <c r="AA28" s="468"/>
      <c r="AB28" s="468"/>
      <c r="AC28" s="468"/>
      <c r="AD28" s="468"/>
      <c r="AE28" s="468"/>
      <c r="AF28" s="468"/>
      <c r="AG28" s="468"/>
      <c r="AH28" s="468"/>
      <c r="AI28" s="468"/>
      <c r="AJ28" s="468"/>
      <c r="AK28" s="468"/>
      <c r="AL28" s="468"/>
      <c r="AM28" s="468"/>
      <c r="AN28" s="468"/>
      <c r="AO28" s="468"/>
      <c r="AP28" s="468"/>
      <c r="AQ28" s="468"/>
      <c r="AR28" s="468"/>
      <c r="AS28" s="468"/>
      <c r="AT28" s="468"/>
      <c r="AU28" s="468"/>
      <c r="AV28" s="468"/>
      <c r="AW28" s="468"/>
      <c r="AX28" s="468"/>
      <c r="AY28" s="468"/>
      <c r="AZ28" s="468"/>
      <c r="BA28" s="468"/>
      <c r="BB28" s="468"/>
      <c r="BC28" s="468"/>
      <c r="BD28" s="468"/>
      <c r="BE28" s="469"/>
      <c r="BF28" s="45"/>
      <c r="BG28" s="80"/>
    </row>
    <row r="29" spans="1:59" ht="12" customHeight="1" x14ac:dyDescent="0.15">
      <c r="A29" s="537"/>
      <c r="B29" s="538"/>
      <c r="C29" s="431" t="s">
        <v>61</v>
      </c>
      <c r="D29" s="431"/>
      <c r="E29" s="431"/>
      <c r="F29" s="431"/>
      <c r="G29" s="431"/>
      <c r="H29" s="431"/>
      <c r="I29" s="431"/>
      <c r="J29" s="541" t="str">
        <f ca="1">IFERROR(VLOOKUP(J17,INDIRECT("機械一覧"),14,FALSE),"")</f>
        <v/>
      </c>
      <c r="K29" s="541"/>
      <c r="L29" s="541"/>
      <c r="M29" s="541"/>
      <c r="N29" s="541"/>
      <c r="O29" s="541"/>
      <c r="P29" s="541"/>
      <c r="Q29" s="541"/>
      <c r="R29" s="541"/>
      <c r="S29" s="541"/>
      <c r="T29" s="541"/>
      <c r="U29" s="541"/>
      <c r="V29" s="541" t="str">
        <f ca="1">IFERROR(VLOOKUP(V17,INDIRECT("機械一覧"),14,FALSE),"")</f>
        <v/>
      </c>
      <c r="W29" s="541"/>
      <c r="X29" s="541"/>
      <c r="Y29" s="541"/>
      <c r="Z29" s="541"/>
      <c r="AA29" s="541"/>
      <c r="AB29" s="541"/>
      <c r="AC29" s="541"/>
      <c r="AD29" s="541"/>
      <c r="AE29" s="541"/>
      <c r="AF29" s="541"/>
      <c r="AG29" s="541"/>
      <c r="AH29" s="541" t="str">
        <f ca="1">IFERROR(VLOOKUP(AH17,INDIRECT("機械一覧"),14,FALSE),"")</f>
        <v/>
      </c>
      <c r="AI29" s="541"/>
      <c r="AJ29" s="541"/>
      <c r="AK29" s="541"/>
      <c r="AL29" s="541"/>
      <c r="AM29" s="541"/>
      <c r="AN29" s="541"/>
      <c r="AO29" s="541"/>
      <c r="AP29" s="541"/>
      <c r="AQ29" s="541"/>
      <c r="AR29" s="541"/>
      <c r="AS29" s="541"/>
      <c r="AT29" s="541" t="str">
        <f ca="1">IFERROR(VLOOKUP(AT17,INDIRECT("機械一覧"),14,FALSE),"")</f>
        <v/>
      </c>
      <c r="AU29" s="541"/>
      <c r="AV29" s="541"/>
      <c r="AW29" s="541"/>
      <c r="AX29" s="541"/>
      <c r="AY29" s="541"/>
      <c r="AZ29" s="541"/>
      <c r="BA29" s="541"/>
      <c r="BB29" s="541"/>
      <c r="BC29" s="541"/>
      <c r="BD29" s="541"/>
      <c r="BE29" s="541"/>
      <c r="BF29" s="45"/>
      <c r="BG29" s="80"/>
    </row>
    <row r="30" spans="1:59" ht="12" customHeight="1" x14ac:dyDescent="0.15">
      <c r="A30" s="537"/>
      <c r="B30" s="538"/>
      <c r="C30" s="431"/>
      <c r="D30" s="431"/>
      <c r="E30" s="431"/>
      <c r="F30" s="431"/>
      <c r="G30" s="431"/>
      <c r="H30" s="431"/>
      <c r="I30" s="43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41"/>
      <c r="AO30" s="541"/>
      <c r="AP30" s="541"/>
      <c r="AQ30" s="541"/>
      <c r="AR30" s="541"/>
      <c r="AS30" s="541"/>
      <c r="AT30" s="541"/>
      <c r="AU30" s="541"/>
      <c r="AV30" s="541"/>
      <c r="AW30" s="541"/>
      <c r="AX30" s="541"/>
      <c r="AY30" s="541"/>
      <c r="AZ30" s="541"/>
      <c r="BA30" s="541"/>
      <c r="BB30" s="541"/>
      <c r="BC30" s="541"/>
      <c r="BD30" s="541"/>
      <c r="BE30" s="541"/>
      <c r="BF30" s="45"/>
      <c r="BG30" s="80"/>
    </row>
    <row r="31" spans="1:59" ht="12" customHeight="1" x14ac:dyDescent="0.15">
      <c r="A31" s="537"/>
      <c r="B31" s="538"/>
      <c r="C31" s="431"/>
      <c r="D31" s="431"/>
      <c r="E31" s="431"/>
      <c r="F31" s="431"/>
      <c r="G31" s="431"/>
      <c r="H31" s="431"/>
      <c r="I31" s="43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41"/>
      <c r="AO31" s="541"/>
      <c r="AP31" s="541"/>
      <c r="AQ31" s="541"/>
      <c r="AR31" s="541"/>
      <c r="AS31" s="541"/>
      <c r="AT31" s="541"/>
      <c r="AU31" s="541"/>
      <c r="AV31" s="541"/>
      <c r="AW31" s="541"/>
      <c r="AX31" s="541"/>
      <c r="AY31" s="541"/>
      <c r="AZ31" s="541"/>
      <c r="BA31" s="541"/>
      <c r="BB31" s="541"/>
      <c r="BC31" s="541"/>
      <c r="BD31" s="541"/>
      <c r="BE31" s="541"/>
      <c r="BF31" s="45"/>
      <c r="BG31" s="80"/>
    </row>
    <row r="32" spans="1:59" ht="12" customHeight="1" x14ac:dyDescent="0.15">
      <c r="A32" s="537"/>
      <c r="B32" s="538"/>
      <c r="C32" s="431" t="s">
        <v>164</v>
      </c>
      <c r="D32" s="431"/>
      <c r="E32" s="431"/>
      <c r="F32" s="431"/>
      <c r="G32" s="431"/>
      <c r="H32" s="431"/>
      <c r="I32" s="431"/>
      <c r="J32" s="541" t="str">
        <f ca="1">IFERROR(VLOOKUP(J17,INDIRECT("機械一覧"),15,FALSE),"")</f>
        <v/>
      </c>
      <c r="K32" s="541"/>
      <c r="L32" s="541"/>
      <c r="M32" s="541"/>
      <c r="N32" s="541"/>
      <c r="O32" s="541"/>
      <c r="P32" s="541"/>
      <c r="Q32" s="541"/>
      <c r="R32" s="541"/>
      <c r="S32" s="541"/>
      <c r="T32" s="541"/>
      <c r="U32" s="541"/>
      <c r="V32" s="541" t="str">
        <f ca="1">IFERROR(VLOOKUP(V17,INDIRECT("機械一覧"),15,FALSE),"")</f>
        <v/>
      </c>
      <c r="W32" s="541"/>
      <c r="X32" s="541"/>
      <c r="Y32" s="541"/>
      <c r="Z32" s="541"/>
      <c r="AA32" s="541"/>
      <c r="AB32" s="541"/>
      <c r="AC32" s="541"/>
      <c r="AD32" s="541"/>
      <c r="AE32" s="541"/>
      <c r="AF32" s="541"/>
      <c r="AG32" s="541"/>
      <c r="AH32" s="541" t="str">
        <f ca="1">IFERROR(VLOOKUP(AH17,INDIRECT("機械一覧"),15,FALSE),"")</f>
        <v/>
      </c>
      <c r="AI32" s="541"/>
      <c r="AJ32" s="541"/>
      <c r="AK32" s="541"/>
      <c r="AL32" s="541"/>
      <c r="AM32" s="541"/>
      <c r="AN32" s="541"/>
      <c r="AO32" s="541"/>
      <c r="AP32" s="541"/>
      <c r="AQ32" s="541"/>
      <c r="AR32" s="541"/>
      <c r="AS32" s="541"/>
      <c r="AT32" s="541" t="str">
        <f ca="1">IFERROR(VLOOKUP(AT17,INDIRECT("機械一覧"),15,FALSE),"")</f>
        <v/>
      </c>
      <c r="AU32" s="541"/>
      <c r="AV32" s="541"/>
      <c r="AW32" s="541"/>
      <c r="AX32" s="541"/>
      <c r="AY32" s="541"/>
      <c r="AZ32" s="541"/>
      <c r="BA32" s="541"/>
      <c r="BB32" s="541"/>
      <c r="BC32" s="541"/>
      <c r="BD32" s="541"/>
      <c r="BE32" s="541"/>
      <c r="BF32" s="45"/>
      <c r="BG32" s="80"/>
    </row>
    <row r="33" spans="1:59" ht="12" customHeight="1" x14ac:dyDescent="0.15">
      <c r="A33" s="537"/>
      <c r="B33" s="538"/>
      <c r="C33" s="431"/>
      <c r="D33" s="431"/>
      <c r="E33" s="431"/>
      <c r="F33" s="431"/>
      <c r="G33" s="431"/>
      <c r="H33" s="431"/>
      <c r="I33" s="431"/>
      <c r="J33" s="541"/>
      <c r="K33" s="541"/>
      <c r="L33" s="541"/>
      <c r="M33" s="541"/>
      <c r="N33" s="541"/>
      <c r="O33" s="541"/>
      <c r="P33" s="541"/>
      <c r="Q33" s="541"/>
      <c r="R33" s="541"/>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c r="AQ33" s="541"/>
      <c r="AR33" s="541"/>
      <c r="AS33" s="541"/>
      <c r="AT33" s="541"/>
      <c r="AU33" s="541"/>
      <c r="AV33" s="541"/>
      <c r="AW33" s="541"/>
      <c r="AX33" s="541"/>
      <c r="AY33" s="541"/>
      <c r="AZ33" s="541"/>
      <c r="BA33" s="541"/>
      <c r="BB33" s="541"/>
      <c r="BC33" s="541"/>
      <c r="BD33" s="541"/>
      <c r="BE33" s="541"/>
      <c r="BF33" s="45"/>
      <c r="BG33" s="80"/>
    </row>
    <row r="34" spans="1:59" ht="12" customHeight="1" x14ac:dyDescent="0.15">
      <c r="A34" s="537"/>
      <c r="B34" s="538"/>
      <c r="C34" s="431"/>
      <c r="D34" s="431"/>
      <c r="E34" s="431"/>
      <c r="F34" s="431"/>
      <c r="G34" s="431"/>
      <c r="H34" s="431"/>
      <c r="I34" s="431"/>
      <c r="J34" s="541"/>
      <c r="K34" s="541"/>
      <c r="L34" s="541"/>
      <c r="M34" s="541"/>
      <c r="N34" s="541"/>
      <c r="O34" s="541"/>
      <c r="P34" s="541"/>
      <c r="Q34" s="541"/>
      <c r="R34" s="541"/>
      <c r="S34" s="541"/>
      <c r="T34" s="541"/>
      <c r="U34" s="541"/>
      <c r="V34" s="541"/>
      <c r="W34" s="541"/>
      <c r="X34" s="541"/>
      <c r="Y34" s="541"/>
      <c r="Z34" s="541"/>
      <c r="AA34" s="541"/>
      <c r="AB34" s="541"/>
      <c r="AC34" s="541"/>
      <c r="AD34" s="541"/>
      <c r="AE34" s="541"/>
      <c r="AF34" s="541"/>
      <c r="AG34" s="541"/>
      <c r="AH34" s="541"/>
      <c r="AI34" s="541"/>
      <c r="AJ34" s="541"/>
      <c r="AK34" s="541"/>
      <c r="AL34" s="541"/>
      <c r="AM34" s="541"/>
      <c r="AN34" s="541"/>
      <c r="AO34" s="541"/>
      <c r="AP34" s="541"/>
      <c r="AQ34" s="541"/>
      <c r="AR34" s="541"/>
      <c r="AS34" s="541"/>
      <c r="AT34" s="541"/>
      <c r="AU34" s="541"/>
      <c r="AV34" s="541"/>
      <c r="AW34" s="541"/>
      <c r="AX34" s="541"/>
      <c r="AY34" s="541"/>
      <c r="AZ34" s="541"/>
      <c r="BA34" s="541"/>
      <c r="BB34" s="541"/>
      <c r="BC34" s="541"/>
      <c r="BD34" s="541"/>
      <c r="BE34" s="541"/>
      <c r="BF34" s="45"/>
      <c r="BG34" s="80"/>
    </row>
    <row r="35" spans="1:59" ht="12" customHeight="1" x14ac:dyDescent="0.15">
      <c r="A35" s="537"/>
      <c r="B35" s="538"/>
      <c r="C35" s="431" t="s">
        <v>165</v>
      </c>
      <c r="D35" s="431"/>
      <c r="E35" s="431"/>
      <c r="F35" s="431"/>
      <c r="G35" s="431"/>
      <c r="H35" s="431"/>
      <c r="I35" s="431"/>
      <c r="J35" s="541" t="str">
        <f ca="1">IFERROR(VLOOKUP(J17,INDIRECT("機械一覧"),16,FALSE),"")</f>
        <v/>
      </c>
      <c r="K35" s="541"/>
      <c r="L35" s="541"/>
      <c r="M35" s="541"/>
      <c r="N35" s="541"/>
      <c r="O35" s="541"/>
      <c r="P35" s="541"/>
      <c r="Q35" s="541"/>
      <c r="R35" s="541"/>
      <c r="S35" s="541"/>
      <c r="T35" s="541"/>
      <c r="U35" s="541"/>
      <c r="V35" s="541" t="str">
        <f ca="1">IFERROR(VLOOKUP(V17,INDIRECT("機械一覧"),16,FALSE),"")</f>
        <v/>
      </c>
      <c r="W35" s="541"/>
      <c r="X35" s="541"/>
      <c r="Y35" s="541"/>
      <c r="Z35" s="541"/>
      <c r="AA35" s="541"/>
      <c r="AB35" s="541"/>
      <c r="AC35" s="541"/>
      <c r="AD35" s="541"/>
      <c r="AE35" s="541"/>
      <c r="AF35" s="541"/>
      <c r="AG35" s="541"/>
      <c r="AH35" s="541" t="str">
        <f ca="1">IFERROR(VLOOKUP(AH17,INDIRECT("機械一覧"),16,FALSE),"")</f>
        <v/>
      </c>
      <c r="AI35" s="541"/>
      <c r="AJ35" s="541"/>
      <c r="AK35" s="541"/>
      <c r="AL35" s="541"/>
      <c r="AM35" s="541"/>
      <c r="AN35" s="541"/>
      <c r="AO35" s="541"/>
      <c r="AP35" s="541"/>
      <c r="AQ35" s="541"/>
      <c r="AR35" s="541"/>
      <c r="AS35" s="541"/>
      <c r="AT35" s="541" t="str">
        <f ca="1">IFERROR(VLOOKUP(AT17,INDIRECT("機械一覧"),16,FALSE),"")</f>
        <v/>
      </c>
      <c r="AU35" s="541"/>
      <c r="AV35" s="541"/>
      <c r="AW35" s="541"/>
      <c r="AX35" s="541"/>
      <c r="AY35" s="541"/>
      <c r="AZ35" s="541"/>
      <c r="BA35" s="541"/>
      <c r="BB35" s="541"/>
      <c r="BC35" s="541"/>
      <c r="BD35" s="541"/>
      <c r="BE35" s="541"/>
      <c r="BF35" s="45"/>
      <c r="BG35" s="80"/>
    </row>
    <row r="36" spans="1:59" ht="12" customHeight="1" x14ac:dyDescent="0.15">
      <c r="A36" s="537"/>
      <c r="B36" s="538"/>
      <c r="C36" s="431"/>
      <c r="D36" s="431"/>
      <c r="E36" s="431"/>
      <c r="F36" s="431"/>
      <c r="G36" s="431"/>
      <c r="H36" s="431"/>
      <c r="I36" s="431"/>
      <c r="J36" s="541"/>
      <c r="K36" s="541"/>
      <c r="L36" s="541"/>
      <c r="M36" s="541"/>
      <c r="N36" s="541"/>
      <c r="O36" s="541"/>
      <c r="P36" s="541"/>
      <c r="Q36" s="541"/>
      <c r="R36" s="541"/>
      <c r="S36" s="541"/>
      <c r="T36" s="541"/>
      <c r="U36" s="541"/>
      <c r="V36" s="541"/>
      <c r="W36" s="541"/>
      <c r="X36" s="541"/>
      <c r="Y36" s="541"/>
      <c r="Z36" s="541"/>
      <c r="AA36" s="541"/>
      <c r="AB36" s="541"/>
      <c r="AC36" s="541"/>
      <c r="AD36" s="541"/>
      <c r="AE36" s="541"/>
      <c r="AF36" s="541"/>
      <c r="AG36" s="541"/>
      <c r="AH36" s="541"/>
      <c r="AI36" s="541"/>
      <c r="AJ36" s="541"/>
      <c r="AK36" s="541"/>
      <c r="AL36" s="541"/>
      <c r="AM36" s="541"/>
      <c r="AN36" s="541"/>
      <c r="AO36" s="541"/>
      <c r="AP36" s="541"/>
      <c r="AQ36" s="541"/>
      <c r="AR36" s="541"/>
      <c r="AS36" s="541"/>
      <c r="AT36" s="541"/>
      <c r="AU36" s="541"/>
      <c r="AV36" s="541"/>
      <c r="AW36" s="541"/>
      <c r="AX36" s="541"/>
      <c r="AY36" s="541"/>
      <c r="AZ36" s="541"/>
      <c r="BA36" s="541"/>
      <c r="BB36" s="541"/>
      <c r="BC36" s="541"/>
      <c r="BD36" s="541"/>
      <c r="BE36" s="541"/>
      <c r="BF36" s="45"/>
      <c r="BG36" s="80"/>
    </row>
    <row r="37" spans="1:59" ht="12" customHeight="1" x14ac:dyDescent="0.15">
      <c r="A37" s="537"/>
      <c r="B37" s="538"/>
      <c r="C37" s="431"/>
      <c r="D37" s="431"/>
      <c r="E37" s="431"/>
      <c r="F37" s="431"/>
      <c r="G37" s="431"/>
      <c r="H37" s="431"/>
      <c r="I37" s="431"/>
      <c r="J37" s="541"/>
      <c r="K37" s="541"/>
      <c r="L37" s="541"/>
      <c r="M37" s="541"/>
      <c r="N37" s="541"/>
      <c r="O37" s="541"/>
      <c r="P37" s="541"/>
      <c r="Q37" s="541"/>
      <c r="R37" s="541"/>
      <c r="S37" s="541"/>
      <c r="T37" s="541"/>
      <c r="U37" s="541"/>
      <c r="V37" s="541"/>
      <c r="W37" s="541"/>
      <c r="X37" s="541"/>
      <c r="Y37" s="541"/>
      <c r="Z37" s="541"/>
      <c r="AA37" s="541"/>
      <c r="AB37" s="541"/>
      <c r="AC37" s="541"/>
      <c r="AD37" s="541"/>
      <c r="AE37" s="541"/>
      <c r="AF37" s="541"/>
      <c r="AG37" s="541"/>
      <c r="AH37" s="541"/>
      <c r="AI37" s="541"/>
      <c r="AJ37" s="541"/>
      <c r="AK37" s="541"/>
      <c r="AL37" s="541"/>
      <c r="AM37" s="541"/>
      <c r="AN37" s="541"/>
      <c r="AO37" s="541"/>
      <c r="AP37" s="541"/>
      <c r="AQ37" s="541"/>
      <c r="AR37" s="541"/>
      <c r="AS37" s="541"/>
      <c r="AT37" s="541"/>
      <c r="AU37" s="541"/>
      <c r="AV37" s="541"/>
      <c r="AW37" s="541"/>
      <c r="AX37" s="541"/>
      <c r="AY37" s="541"/>
      <c r="AZ37" s="541"/>
      <c r="BA37" s="541"/>
      <c r="BB37" s="541"/>
      <c r="BC37" s="541"/>
      <c r="BD37" s="541"/>
      <c r="BE37" s="541"/>
      <c r="BF37" s="45"/>
      <c r="BG37" s="80"/>
    </row>
    <row r="38" spans="1:59" ht="12" customHeight="1" x14ac:dyDescent="0.15">
      <c r="A38" s="472" t="s">
        <v>168</v>
      </c>
      <c r="B38" s="431"/>
      <c r="C38" s="431"/>
      <c r="D38" s="431"/>
      <c r="E38" s="431"/>
      <c r="F38" s="431"/>
      <c r="G38" s="431"/>
      <c r="H38" s="431"/>
      <c r="I38" s="431"/>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c r="AN38" s="473"/>
      <c r="AO38" s="473"/>
      <c r="AP38" s="473"/>
      <c r="AQ38" s="473"/>
      <c r="AR38" s="473"/>
      <c r="AS38" s="473"/>
      <c r="AT38" s="473"/>
      <c r="AU38" s="473"/>
      <c r="AV38" s="473"/>
      <c r="AW38" s="473"/>
      <c r="AX38" s="473"/>
      <c r="AY38" s="473"/>
      <c r="AZ38" s="473"/>
      <c r="BA38" s="473"/>
      <c r="BB38" s="473"/>
      <c r="BC38" s="473"/>
      <c r="BD38" s="473"/>
      <c r="BE38" s="551"/>
      <c r="BF38" s="45"/>
      <c r="BG38" s="80"/>
    </row>
    <row r="39" spans="1:59" ht="12" customHeight="1" x14ac:dyDescent="0.15">
      <c r="A39" s="472"/>
      <c r="B39" s="431"/>
      <c r="C39" s="431"/>
      <c r="D39" s="431"/>
      <c r="E39" s="431"/>
      <c r="F39" s="431"/>
      <c r="G39" s="431"/>
      <c r="H39" s="431"/>
      <c r="I39" s="431"/>
      <c r="J39" s="473"/>
      <c r="K39" s="473"/>
      <c r="L39" s="473"/>
      <c r="M39" s="473"/>
      <c r="N39" s="473"/>
      <c r="O39" s="473"/>
      <c r="P39" s="473"/>
      <c r="Q39" s="473"/>
      <c r="R39" s="473"/>
      <c r="S39" s="473"/>
      <c r="T39" s="473"/>
      <c r="U39" s="473"/>
      <c r="V39" s="473"/>
      <c r="W39" s="473"/>
      <c r="X39" s="473"/>
      <c r="Y39" s="473"/>
      <c r="Z39" s="473"/>
      <c r="AA39" s="473"/>
      <c r="AB39" s="473"/>
      <c r="AC39" s="473"/>
      <c r="AD39" s="473"/>
      <c r="AE39" s="473"/>
      <c r="AF39" s="473"/>
      <c r="AG39" s="473"/>
      <c r="AH39" s="473"/>
      <c r="AI39" s="473"/>
      <c r="AJ39" s="473"/>
      <c r="AK39" s="473"/>
      <c r="AL39" s="473"/>
      <c r="AM39" s="473"/>
      <c r="AN39" s="473"/>
      <c r="AO39" s="473"/>
      <c r="AP39" s="473"/>
      <c r="AQ39" s="473"/>
      <c r="AR39" s="473"/>
      <c r="AS39" s="473"/>
      <c r="AT39" s="473"/>
      <c r="AU39" s="473"/>
      <c r="AV39" s="473"/>
      <c r="AW39" s="473"/>
      <c r="AX39" s="473"/>
      <c r="AY39" s="473"/>
      <c r="AZ39" s="473"/>
      <c r="BA39" s="473"/>
      <c r="BB39" s="473"/>
      <c r="BC39" s="473"/>
      <c r="BD39" s="473"/>
      <c r="BE39" s="551"/>
      <c r="BF39" s="45"/>
      <c r="BG39" s="80"/>
    </row>
    <row r="40" spans="1:59" ht="12" customHeight="1" x14ac:dyDescent="0.15">
      <c r="A40" s="548"/>
      <c r="B40" s="549"/>
      <c r="C40" s="549"/>
      <c r="D40" s="549"/>
      <c r="E40" s="549"/>
      <c r="F40" s="549"/>
      <c r="G40" s="549"/>
      <c r="H40" s="549"/>
      <c r="I40" s="549"/>
      <c r="J40" s="550"/>
      <c r="K40" s="550"/>
      <c r="L40" s="550"/>
      <c r="M40" s="550"/>
      <c r="N40" s="550"/>
      <c r="O40" s="550"/>
      <c r="P40" s="550"/>
      <c r="Q40" s="550"/>
      <c r="R40" s="550"/>
      <c r="S40" s="550"/>
      <c r="T40" s="550"/>
      <c r="U40" s="550"/>
      <c r="V40" s="550"/>
      <c r="W40" s="550"/>
      <c r="X40" s="550"/>
      <c r="Y40" s="550"/>
      <c r="Z40" s="550"/>
      <c r="AA40" s="550"/>
      <c r="AB40" s="550"/>
      <c r="AC40" s="550"/>
      <c r="AD40" s="550"/>
      <c r="AE40" s="550"/>
      <c r="AF40" s="550"/>
      <c r="AG40" s="550"/>
      <c r="AH40" s="550"/>
      <c r="AI40" s="550"/>
      <c r="AJ40" s="550"/>
      <c r="AK40" s="550"/>
      <c r="AL40" s="550"/>
      <c r="AM40" s="550"/>
      <c r="AN40" s="550"/>
      <c r="AO40" s="550"/>
      <c r="AP40" s="550"/>
      <c r="AQ40" s="550"/>
      <c r="AR40" s="550"/>
      <c r="AS40" s="550"/>
      <c r="AT40" s="550"/>
      <c r="AU40" s="550"/>
      <c r="AV40" s="550"/>
      <c r="AW40" s="550"/>
      <c r="AX40" s="550"/>
      <c r="AY40" s="550"/>
      <c r="AZ40" s="550"/>
      <c r="BA40" s="550"/>
      <c r="BB40" s="550"/>
      <c r="BC40" s="550"/>
      <c r="BD40" s="550"/>
      <c r="BE40" s="552"/>
      <c r="BF40" s="45"/>
      <c r="BG40" s="80"/>
    </row>
    <row r="41" spans="1:59" ht="9.9499999999999993" customHeight="1"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row>
    <row r="42" spans="1:59" ht="9.9499999999999993" customHeight="1" x14ac:dyDescent="0.15">
      <c r="A42" s="41"/>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1:59" ht="9.9499999999999993" customHeight="1" x14ac:dyDescent="0.15">
      <c r="A43" s="41"/>
      <c r="B43" s="41"/>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row>
    <row r="44" spans="1:59" ht="9.9499999999999993" customHeight="1" x14ac:dyDescent="0.15">
      <c r="A44" s="41"/>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row>
    <row r="45" spans="1:59" ht="9.9499999999999993" customHeight="1" x14ac:dyDescent="0.15">
      <c r="A45" s="41"/>
      <c r="B45" s="41"/>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row>
    <row r="46" spans="1:59" ht="9.9499999999999993" customHeight="1" x14ac:dyDescent="0.15">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row>
    <row r="47" spans="1:59" ht="12" customHeight="1" x14ac:dyDescent="0.15">
      <c r="A47" s="535" t="s">
        <v>152</v>
      </c>
      <c r="B47" s="536"/>
      <c r="C47" s="448" t="s">
        <v>153</v>
      </c>
      <c r="D47" s="448"/>
      <c r="E47" s="448"/>
      <c r="F47" s="448"/>
      <c r="G47" s="448"/>
      <c r="H47" s="448"/>
      <c r="I47" s="448"/>
      <c r="J47" s="450" t="str">
        <f ca="1">IFERROR(VLOOKUP(J50,INDIRECT("機械一覧"),6,FALSE),"")</f>
        <v/>
      </c>
      <c r="K47" s="450"/>
      <c r="L47" s="450"/>
      <c r="M47" s="450"/>
      <c r="N47" s="450"/>
      <c r="O47" s="450"/>
      <c r="P47" s="450"/>
      <c r="Q47" s="450"/>
      <c r="R47" s="450"/>
      <c r="S47" s="450"/>
      <c r="T47" s="450"/>
      <c r="U47" s="450"/>
      <c r="V47" s="450" t="str">
        <f ca="1">IFERROR(VLOOKUP(V50,INDIRECT("機械一覧"),6,FALSE),"")</f>
        <v/>
      </c>
      <c r="W47" s="450"/>
      <c r="X47" s="450"/>
      <c r="Y47" s="450"/>
      <c r="Z47" s="450"/>
      <c r="AA47" s="450"/>
      <c r="AB47" s="450"/>
      <c r="AC47" s="450"/>
      <c r="AD47" s="450"/>
      <c r="AE47" s="450"/>
      <c r="AF47" s="450"/>
      <c r="AG47" s="450"/>
      <c r="AH47" s="450" t="str">
        <f ca="1">IFERROR(VLOOKUP(AH50,INDIRECT("機械一覧"),6,FALSE),"")</f>
        <v/>
      </c>
      <c r="AI47" s="450"/>
      <c r="AJ47" s="450"/>
      <c r="AK47" s="450"/>
      <c r="AL47" s="450"/>
      <c r="AM47" s="450"/>
      <c r="AN47" s="450"/>
      <c r="AO47" s="450"/>
      <c r="AP47" s="450"/>
      <c r="AQ47" s="450"/>
      <c r="AR47" s="450"/>
      <c r="AS47" s="450"/>
      <c r="AT47" s="450" t="str">
        <f ca="1">IFERROR(VLOOKUP(AT50,INDIRECT("機械一覧"),6,FALSE),"")</f>
        <v/>
      </c>
      <c r="AU47" s="450"/>
      <c r="AV47" s="450"/>
      <c r="AW47" s="450"/>
      <c r="AX47" s="450"/>
      <c r="AY47" s="450"/>
      <c r="AZ47" s="450"/>
      <c r="BA47" s="450"/>
      <c r="BB47" s="450"/>
      <c r="BC47" s="450"/>
      <c r="BD47" s="450"/>
      <c r="BE47" s="452"/>
      <c r="BF47" s="45"/>
    </row>
    <row r="48" spans="1:59" ht="12" customHeight="1" x14ac:dyDescent="0.15">
      <c r="A48" s="537"/>
      <c r="B48" s="538"/>
      <c r="C48" s="431"/>
      <c r="D48" s="431"/>
      <c r="E48" s="431"/>
      <c r="F48" s="431"/>
      <c r="G48" s="431"/>
      <c r="H48" s="431"/>
      <c r="I48" s="431"/>
      <c r="J48" s="451"/>
      <c r="K48" s="451"/>
      <c r="L48" s="451"/>
      <c r="M48" s="451"/>
      <c r="N48" s="451"/>
      <c r="O48" s="451"/>
      <c r="P48" s="451"/>
      <c r="Q48" s="451"/>
      <c r="R48" s="451"/>
      <c r="S48" s="451"/>
      <c r="T48" s="451"/>
      <c r="U48" s="451"/>
      <c r="V48" s="451"/>
      <c r="W48" s="451"/>
      <c r="X48" s="451"/>
      <c r="Y48" s="451"/>
      <c r="Z48" s="451"/>
      <c r="AA48" s="451"/>
      <c r="AB48" s="451"/>
      <c r="AC48" s="451"/>
      <c r="AD48" s="451"/>
      <c r="AE48" s="451"/>
      <c r="AF48" s="451"/>
      <c r="AG48" s="451"/>
      <c r="AH48" s="451"/>
      <c r="AI48" s="451"/>
      <c r="AJ48" s="451"/>
      <c r="AK48" s="451"/>
      <c r="AL48" s="451"/>
      <c r="AM48" s="451"/>
      <c r="AN48" s="451"/>
      <c r="AO48" s="451"/>
      <c r="AP48" s="451"/>
      <c r="AQ48" s="451"/>
      <c r="AR48" s="451"/>
      <c r="AS48" s="451"/>
      <c r="AT48" s="451"/>
      <c r="AU48" s="451"/>
      <c r="AV48" s="451"/>
      <c r="AW48" s="451"/>
      <c r="AX48" s="451"/>
      <c r="AY48" s="451"/>
      <c r="AZ48" s="451"/>
      <c r="BA48" s="451"/>
      <c r="BB48" s="451"/>
      <c r="BC48" s="451"/>
      <c r="BD48" s="451"/>
      <c r="BE48" s="453"/>
      <c r="BF48" s="45"/>
    </row>
    <row r="49" spans="1:58" ht="12" customHeight="1" x14ac:dyDescent="0.15">
      <c r="A49" s="537"/>
      <c r="B49" s="538"/>
      <c r="C49" s="431"/>
      <c r="D49" s="431"/>
      <c r="E49" s="431"/>
      <c r="F49" s="431"/>
      <c r="G49" s="431"/>
      <c r="H49" s="431"/>
      <c r="I49" s="431"/>
      <c r="J49" s="451"/>
      <c r="K49" s="451"/>
      <c r="L49" s="451"/>
      <c r="M49" s="451"/>
      <c r="N49" s="451"/>
      <c r="O49" s="451"/>
      <c r="P49" s="451"/>
      <c r="Q49" s="451"/>
      <c r="R49" s="451"/>
      <c r="S49" s="451"/>
      <c r="T49" s="451"/>
      <c r="U49" s="451"/>
      <c r="V49" s="451"/>
      <c r="W49" s="451"/>
      <c r="X49" s="451"/>
      <c r="Y49" s="451"/>
      <c r="Z49" s="451"/>
      <c r="AA49" s="451"/>
      <c r="AB49" s="451"/>
      <c r="AC49" s="451"/>
      <c r="AD49" s="451"/>
      <c r="AE49" s="451"/>
      <c r="AF49" s="451"/>
      <c r="AG49" s="451"/>
      <c r="AH49" s="451"/>
      <c r="AI49" s="451"/>
      <c r="AJ49" s="451"/>
      <c r="AK49" s="451"/>
      <c r="AL49" s="451"/>
      <c r="AM49" s="451"/>
      <c r="AN49" s="451"/>
      <c r="AO49" s="451"/>
      <c r="AP49" s="451"/>
      <c r="AQ49" s="451"/>
      <c r="AR49" s="451"/>
      <c r="AS49" s="451"/>
      <c r="AT49" s="451"/>
      <c r="AU49" s="451"/>
      <c r="AV49" s="451"/>
      <c r="AW49" s="451"/>
      <c r="AX49" s="451"/>
      <c r="AY49" s="451"/>
      <c r="AZ49" s="451"/>
      <c r="BA49" s="451"/>
      <c r="BB49" s="451"/>
      <c r="BC49" s="451"/>
      <c r="BD49" s="451"/>
      <c r="BE49" s="453"/>
      <c r="BF49" s="45"/>
    </row>
    <row r="50" spans="1:58" ht="12" customHeight="1" x14ac:dyDescent="0.15">
      <c r="A50" s="537"/>
      <c r="B50" s="538"/>
      <c r="C50" s="431" t="s">
        <v>156</v>
      </c>
      <c r="D50" s="431"/>
      <c r="E50" s="431"/>
      <c r="F50" s="431"/>
      <c r="G50" s="431"/>
      <c r="H50" s="431"/>
      <c r="I50" s="431"/>
      <c r="J50" s="464"/>
      <c r="K50" s="465"/>
      <c r="L50" s="465"/>
      <c r="M50" s="465"/>
      <c r="N50" s="465"/>
      <c r="O50" s="465"/>
      <c r="P50" s="465"/>
      <c r="Q50" s="465"/>
      <c r="R50" s="465"/>
      <c r="S50" s="465"/>
      <c r="T50" s="465"/>
      <c r="U50" s="466"/>
      <c r="V50" s="464"/>
      <c r="W50" s="465"/>
      <c r="X50" s="465"/>
      <c r="Y50" s="465"/>
      <c r="Z50" s="465"/>
      <c r="AA50" s="465"/>
      <c r="AB50" s="465"/>
      <c r="AC50" s="465"/>
      <c r="AD50" s="465"/>
      <c r="AE50" s="465"/>
      <c r="AF50" s="465"/>
      <c r="AG50" s="466"/>
      <c r="AH50" s="464"/>
      <c r="AI50" s="465"/>
      <c r="AJ50" s="465"/>
      <c r="AK50" s="465"/>
      <c r="AL50" s="465"/>
      <c r="AM50" s="465"/>
      <c r="AN50" s="465"/>
      <c r="AO50" s="465"/>
      <c r="AP50" s="465"/>
      <c r="AQ50" s="465"/>
      <c r="AR50" s="465"/>
      <c r="AS50" s="466"/>
      <c r="AT50" s="464"/>
      <c r="AU50" s="465"/>
      <c r="AV50" s="465"/>
      <c r="AW50" s="465"/>
      <c r="AX50" s="465"/>
      <c r="AY50" s="465"/>
      <c r="AZ50" s="465"/>
      <c r="BA50" s="465"/>
      <c r="BB50" s="465"/>
      <c r="BC50" s="465"/>
      <c r="BD50" s="465"/>
      <c r="BE50" s="467"/>
      <c r="BF50" s="45"/>
    </row>
    <row r="51" spans="1:58" ht="12" customHeight="1" x14ac:dyDescent="0.15">
      <c r="A51" s="537"/>
      <c r="B51" s="538"/>
      <c r="C51" s="431"/>
      <c r="D51" s="431"/>
      <c r="E51" s="431"/>
      <c r="F51" s="431"/>
      <c r="G51" s="431"/>
      <c r="H51" s="431"/>
      <c r="I51" s="431"/>
      <c r="J51" s="542" t="str">
        <f ca="1">IFERROR(VLOOKUP(J50,INDIRECT("機械一覧"),2,FALSE),"")</f>
        <v/>
      </c>
      <c r="K51" s="543"/>
      <c r="L51" s="543"/>
      <c r="M51" s="543"/>
      <c r="N51" s="543"/>
      <c r="O51" s="543"/>
      <c r="P51" s="543"/>
      <c r="Q51" s="543"/>
      <c r="R51" s="543"/>
      <c r="S51" s="543"/>
      <c r="T51" s="543"/>
      <c r="U51" s="544"/>
      <c r="V51" s="542" t="str">
        <f ca="1">IFERROR(VLOOKUP(V50,INDIRECT("機械一覧"),2,FALSE),"")</f>
        <v/>
      </c>
      <c r="W51" s="543"/>
      <c r="X51" s="543"/>
      <c r="Y51" s="543"/>
      <c r="Z51" s="543"/>
      <c r="AA51" s="543"/>
      <c r="AB51" s="543"/>
      <c r="AC51" s="543"/>
      <c r="AD51" s="543"/>
      <c r="AE51" s="543"/>
      <c r="AF51" s="543"/>
      <c r="AG51" s="544"/>
      <c r="AH51" s="542" t="str">
        <f ca="1">IFERROR(VLOOKUP(AH50,INDIRECT("機械一覧"),2,FALSE),"")</f>
        <v/>
      </c>
      <c r="AI51" s="543"/>
      <c r="AJ51" s="543"/>
      <c r="AK51" s="543"/>
      <c r="AL51" s="543"/>
      <c r="AM51" s="543"/>
      <c r="AN51" s="543"/>
      <c r="AO51" s="543"/>
      <c r="AP51" s="543"/>
      <c r="AQ51" s="543"/>
      <c r="AR51" s="543"/>
      <c r="AS51" s="544"/>
      <c r="AT51" s="542" t="str">
        <f ca="1">IFERROR(VLOOKUP(AT50,INDIRECT("機械一覧"),2,FALSE),"")</f>
        <v/>
      </c>
      <c r="AU51" s="543"/>
      <c r="AV51" s="543"/>
      <c r="AW51" s="543"/>
      <c r="AX51" s="543"/>
      <c r="AY51" s="543"/>
      <c r="AZ51" s="543"/>
      <c r="BA51" s="543"/>
      <c r="BB51" s="543"/>
      <c r="BC51" s="543"/>
      <c r="BD51" s="543"/>
      <c r="BE51" s="544"/>
      <c r="BF51" s="45"/>
    </row>
    <row r="52" spans="1:58" ht="12" customHeight="1" x14ac:dyDescent="0.15">
      <c r="A52" s="537"/>
      <c r="B52" s="538"/>
      <c r="C52" s="431"/>
      <c r="D52" s="431"/>
      <c r="E52" s="431"/>
      <c r="F52" s="431"/>
      <c r="G52" s="431"/>
      <c r="H52" s="431"/>
      <c r="I52" s="431"/>
      <c r="J52" s="545"/>
      <c r="K52" s="546"/>
      <c r="L52" s="546"/>
      <c r="M52" s="546"/>
      <c r="N52" s="546"/>
      <c r="O52" s="546"/>
      <c r="P52" s="546"/>
      <c r="Q52" s="546"/>
      <c r="R52" s="546"/>
      <c r="S52" s="546"/>
      <c r="T52" s="546"/>
      <c r="U52" s="547"/>
      <c r="V52" s="545"/>
      <c r="W52" s="546"/>
      <c r="X52" s="546"/>
      <c r="Y52" s="546"/>
      <c r="Z52" s="546"/>
      <c r="AA52" s="546"/>
      <c r="AB52" s="546"/>
      <c r="AC52" s="546"/>
      <c r="AD52" s="546"/>
      <c r="AE52" s="546"/>
      <c r="AF52" s="546"/>
      <c r="AG52" s="547"/>
      <c r="AH52" s="545"/>
      <c r="AI52" s="546"/>
      <c r="AJ52" s="546"/>
      <c r="AK52" s="546"/>
      <c r="AL52" s="546"/>
      <c r="AM52" s="546"/>
      <c r="AN52" s="546"/>
      <c r="AO52" s="546"/>
      <c r="AP52" s="546"/>
      <c r="AQ52" s="546"/>
      <c r="AR52" s="546"/>
      <c r="AS52" s="547"/>
      <c r="AT52" s="545"/>
      <c r="AU52" s="546"/>
      <c r="AV52" s="546"/>
      <c r="AW52" s="546"/>
      <c r="AX52" s="546"/>
      <c r="AY52" s="546"/>
      <c r="AZ52" s="546"/>
      <c r="BA52" s="546"/>
      <c r="BB52" s="546"/>
      <c r="BC52" s="546"/>
      <c r="BD52" s="546"/>
      <c r="BE52" s="547"/>
      <c r="BF52" s="45"/>
    </row>
    <row r="53" spans="1:58" ht="12" customHeight="1" x14ac:dyDescent="0.15">
      <c r="A53" s="537"/>
      <c r="B53" s="538"/>
      <c r="C53" s="460" t="s">
        <v>205</v>
      </c>
      <c r="D53" s="460"/>
      <c r="E53" s="460"/>
      <c r="F53" s="460"/>
      <c r="G53" s="460"/>
      <c r="H53" s="460"/>
      <c r="I53" s="460"/>
      <c r="J53" s="451" t="str">
        <f ca="1">IFERROR(IF(VLOOKUP(J50,INDIRECT("機械一覧"),13,FALSE)="",基本情報!E7,VLOOKUP(J50,INDIRECT("機械一覧"),13,FALSE)),"")</f>
        <v/>
      </c>
      <c r="K53" s="451"/>
      <c r="L53" s="451"/>
      <c r="M53" s="451"/>
      <c r="N53" s="451"/>
      <c r="O53" s="451"/>
      <c r="P53" s="451"/>
      <c r="Q53" s="451"/>
      <c r="R53" s="451"/>
      <c r="S53" s="451"/>
      <c r="T53" s="451"/>
      <c r="U53" s="451"/>
      <c r="V53" s="451" t="str">
        <f ca="1">IFERROR(IF(VLOOKUP(V50,INDIRECT("機械一覧"),13,FALSE)="",基本情報!E7,VLOOKUP(V50,INDIRECT("機械一覧"),13,FALSE)),"")</f>
        <v/>
      </c>
      <c r="W53" s="451"/>
      <c r="X53" s="451"/>
      <c r="Y53" s="451"/>
      <c r="Z53" s="451"/>
      <c r="AA53" s="451"/>
      <c r="AB53" s="451"/>
      <c r="AC53" s="451"/>
      <c r="AD53" s="451"/>
      <c r="AE53" s="451"/>
      <c r="AF53" s="451"/>
      <c r="AG53" s="451"/>
      <c r="AH53" s="451" t="str">
        <f ca="1">IFERROR(IF(VLOOKUP(AH50,INDIRECT("機械一覧"),13,FALSE)="",基本情報!E7,VLOOKUP(AH50,INDIRECT("機械一覧"),13,FALSE)),"")</f>
        <v/>
      </c>
      <c r="AI53" s="451"/>
      <c r="AJ53" s="451"/>
      <c r="AK53" s="451"/>
      <c r="AL53" s="451"/>
      <c r="AM53" s="451"/>
      <c r="AN53" s="451"/>
      <c r="AO53" s="451"/>
      <c r="AP53" s="451"/>
      <c r="AQ53" s="451"/>
      <c r="AR53" s="451"/>
      <c r="AS53" s="451"/>
      <c r="AT53" s="451" t="str">
        <f ca="1">IFERROR(IF(VLOOKUP(AT50,INDIRECT("機械一覧"),13,FALSE)="",基本情報!E7,VLOOKUP(AT50,INDIRECT("機械一覧"),13,FALSE)),"")</f>
        <v/>
      </c>
      <c r="AU53" s="451"/>
      <c r="AV53" s="451"/>
      <c r="AW53" s="451"/>
      <c r="AX53" s="451"/>
      <c r="AY53" s="451"/>
      <c r="AZ53" s="451"/>
      <c r="BA53" s="451"/>
      <c r="BB53" s="451"/>
      <c r="BC53" s="451"/>
      <c r="BD53" s="451"/>
      <c r="BE53" s="453"/>
      <c r="BF53" s="45"/>
    </row>
    <row r="54" spans="1:58" ht="12" customHeight="1" x14ac:dyDescent="0.15">
      <c r="A54" s="537"/>
      <c r="B54" s="538"/>
      <c r="C54" s="460"/>
      <c r="D54" s="460"/>
      <c r="E54" s="460"/>
      <c r="F54" s="460"/>
      <c r="G54" s="460"/>
      <c r="H54" s="460"/>
      <c r="I54" s="460"/>
      <c r="J54" s="451"/>
      <c r="K54" s="451"/>
      <c r="L54" s="451"/>
      <c r="M54" s="451"/>
      <c r="N54" s="451"/>
      <c r="O54" s="451"/>
      <c r="P54" s="451"/>
      <c r="Q54" s="451"/>
      <c r="R54" s="451"/>
      <c r="S54" s="451"/>
      <c r="T54" s="451"/>
      <c r="U54" s="451"/>
      <c r="V54" s="451"/>
      <c r="W54" s="451"/>
      <c r="X54" s="451"/>
      <c r="Y54" s="451"/>
      <c r="Z54" s="451"/>
      <c r="AA54" s="451"/>
      <c r="AB54" s="451"/>
      <c r="AC54" s="451"/>
      <c r="AD54" s="451"/>
      <c r="AE54" s="451"/>
      <c r="AF54" s="451"/>
      <c r="AG54" s="451"/>
      <c r="AH54" s="451"/>
      <c r="AI54" s="451"/>
      <c r="AJ54" s="451"/>
      <c r="AK54" s="451"/>
      <c r="AL54" s="451"/>
      <c r="AM54" s="451"/>
      <c r="AN54" s="451"/>
      <c r="AO54" s="451"/>
      <c r="AP54" s="451"/>
      <c r="AQ54" s="451"/>
      <c r="AR54" s="451"/>
      <c r="AS54" s="451"/>
      <c r="AT54" s="451"/>
      <c r="AU54" s="451"/>
      <c r="AV54" s="451"/>
      <c r="AW54" s="451"/>
      <c r="AX54" s="451"/>
      <c r="AY54" s="451"/>
      <c r="AZ54" s="451"/>
      <c r="BA54" s="451"/>
      <c r="BB54" s="451"/>
      <c r="BC54" s="451"/>
      <c r="BD54" s="451"/>
      <c r="BE54" s="453"/>
      <c r="BF54" s="45"/>
    </row>
    <row r="55" spans="1:58" ht="12" customHeight="1" x14ac:dyDescent="0.15">
      <c r="A55" s="537"/>
      <c r="B55" s="538"/>
      <c r="C55" s="460"/>
      <c r="D55" s="460"/>
      <c r="E55" s="460"/>
      <c r="F55" s="460"/>
      <c r="G55" s="460"/>
      <c r="H55" s="460"/>
      <c r="I55" s="460"/>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1"/>
      <c r="AN55" s="451"/>
      <c r="AO55" s="451"/>
      <c r="AP55" s="451"/>
      <c r="AQ55" s="451"/>
      <c r="AR55" s="451"/>
      <c r="AS55" s="451"/>
      <c r="AT55" s="451"/>
      <c r="AU55" s="451"/>
      <c r="AV55" s="451"/>
      <c r="AW55" s="451"/>
      <c r="AX55" s="451"/>
      <c r="AY55" s="451"/>
      <c r="AZ55" s="451"/>
      <c r="BA55" s="451"/>
      <c r="BB55" s="451"/>
      <c r="BC55" s="451"/>
      <c r="BD55" s="451"/>
      <c r="BE55" s="453"/>
      <c r="BF55" s="45"/>
    </row>
    <row r="56" spans="1:58" ht="12" customHeight="1" x14ac:dyDescent="0.15">
      <c r="A56" s="537"/>
      <c r="B56" s="538"/>
      <c r="C56" s="431" t="s">
        <v>159</v>
      </c>
      <c r="D56" s="431"/>
      <c r="E56" s="431"/>
      <c r="F56" s="431"/>
      <c r="G56" s="431"/>
      <c r="H56" s="431"/>
      <c r="I56" s="431"/>
      <c r="J56" s="451" t="str">
        <f ca="1">IFERROR(VLOOKUP(J50,INDIRECT("機械一覧"),3,FALSE),"")</f>
        <v/>
      </c>
      <c r="K56" s="451"/>
      <c r="L56" s="451"/>
      <c r="M56" s="451"/>
      <c r="N56" s="451"/>
      <c r="O56" s="451"/>
      <c r="P56" s="451"/>
      <c r="Q56" s="451"/>
      <c r="R56" s="451"/>
      <c r="S56" s="451"/>
      <c r="T56" s="451"/>
      <c r="U56" s="451"/>
      <c r="V56" s="451" t="str">
        <f ca="1">IFERROR(VLOOKUP(V50,INDIRECT("機械一覧"),3,FALSE),"")</f>
        <v/>
      </c>
      <c r="W56" s="451"/>
      <c r="X56" s="451"/>
      <c r="Y56" s="451"/>
      <c r="Z56" s="451"/>
      <c r="AA56" s="451"/>
      <c r="AB56" s="451"/>
      <c r="AC56" s="451"/>
      <c r="AD56" s="451"/>
      <c r="AE56" s="451"/>
      <c r="AF56" s="451"/>
      <c r="AG56" s="451"/>
      <c r="AH56" s="451" t="str">
        <f ca="1">IFERROR(VLOOKUP(AH50,INDIRECT("機械一覧"),3,FALSE),"")</f>
        <v/>
      </c>
      <c r="AI56" s="451"/>
      <c r="AJ56" s="451"/>
      <c r="AK56" s="451"/>
      <c r="AL56" s="451"/>
      <c r="AM56" s="451"/>
      <c r="AN56" s="451"/>
      <c r="AO56" s="451"/>
      <c r="AP56" s="451"/>
      <c r="AQ56" s="451"/>
      <c r="AR56" s="451"/>
      <c r="AS56" s="451"/>
      <c r="AT56" s="451" t="str">
        <f ca="1">IFERROR(VLOOKUP(AT50,INDIRECT("機械一覧"),3,FALSE),"")</f>
        <v/>
      </c>
      <c r="AU56" s="451"/>
      <c r="AV56" s="451"/>
      <c r="AW56" s="451"/>
      <c r="AX56" s="451"/>
      <c r="AY56" s="451"/>
      <c r="AZ56" s="451"/>
      <c r="BA56" s="451"/>
      <c r="BB56" s="451"/>
      <c r="BC56" s="451"/>
      <c r="BD56" s="451"/>
      <c r="BE56" s="453"/>
      <c r="BF56" s="45"/>
    </row>
    <row r="57" spans="1:58" ht="12" customHeight="1" x14ac:dyDescent="0.15">
      <c r="A57" s="537"/>
      <c r="B57" s="538"/>
      <c r="C57" s="431"/>
      <c r="D57" s="431"/>
      <c r="E57" s="431"/>
      <c r="F57" s="431"/>
      <c r="G57" s="431"/>
      <c r="H57" s="431"/>
      <c r="I57" s="431"/>
      <c r="J57" s="451"/>
      <c r="K57" s="451"/>
      <c r="L57" s="451"/>
      <c r="M57" s="451"/>
      <c r="N57" s="451"/>
      <c r="O57" s="451"/>
      <c r="P57" s="451"/>
      <c r="Q57" s="451"/>
      <c r="R57" s="451"/>
      <c r="S57" s="451"/>
      <c r="T57" s="451"/>
      <c r="U57" s="451"/>
      <c r="V57" s="451"/>
      <c r="W57" s="451"/>
      <c r="X57" s="451"/>
      <c r="Y57" s="451"/>
      <c r="Z57" s="451"/>
      <c r="AA57" s="451"/>
      <c r="AB57" s="451"/>
      <c r="AC57" s="451"/>
      <c r="AD57" s="451"/>
      <c r="AE57" s="451"/>
      <c r="AF57" s="451"/>
      <c r="AG57" s="451"/>
      <c r="AH57" s="451"/>
      <c r="AI57" s="451"/>
      <c r="AJ57" s="451"/>
      <c r="AK57" s="451"/>
      <c r="AL57" s="451"/>
      <c r="AM57" s="451"/>
      <c r="AN57" s="451"/>
      <c r="AO57" s="451"/>
      <c r="AP57" s="451"/>
      <c r="AQ57" s="451"/>
      <c r="AR57" s="451"/>
      <c r="AS57" s="451"/>
      <c r="AT57" s="451"/>
      <c r="AU57" s="451"/>
      <c r="AV57" s="451"/>
      <c r="AW57" s="451"/>
      <c r="AX57" s="451"/>
      <c r="AY57" s="451"/>
      <c r="AZ57" s="451"/>
      <c r="BA57" s="451"/>
      <c r="BB57" s="451"/>
      <c r="BC57" s="451"/>
      <c r="BD57" s="451"/>
      <c r="BE57" s="453"/>
      <c r="BF57" s="45"/>
    </row>
    <row r="58" spans="1:58" ht="12" customHeight="1" x14ac:dyDescent="0.15">
      <c r="A58" s="537"/>
      <c r="B58" s="538"/>
      <c r="C58" s="431"/>
      <c r="D58" s="431"/>
      <c r="E58" s="431"/>
      <c r="F58" s="431"/>
      <c r="G58" s="431"/>
      <c r="H58" s="431"/>
      <c r="I58" s="431"/>
      <c r="J58" s="451"/>
      <c r="K58" s="451"/>
      <c r="L58" s="451"/>
      <c r="M58" s="451"/>
      <c r="N58" s="451"/>
      <c r="O58" s="451"/>
      <c r="P58" s="451"/>
      <c r="Q58" s="451"/>
      <c r="R58" s="451"/>
      <c r="S58" s="451"/>
      <c r="T58" s="451"/>
      <c r="U58" s="451"/>
      <c r="V58" s="451"/>
      <c r="W58" s="451"/>
      <c r="X58" s="451"/>
      <c r="Y58" s="451"/>
      <c r="Z58" s="451"/>
      <c r="AA58" s="451"/>
      <c r="AB58" s="451"/>
      <c r="AC58" s="451"/>
      <c r="AD58" s="451"/>
      <c r="AE58" s="451"/>
      <c r="AF58" s="451"/>
      <c r="AG58" s="451"/>
      <c r="AH58" s="451"/>
      <c r="AI58" s="451"/>
      <c r="AJ58" s="451"/>
      <c r="AK58" s="451"/>
      <c r="AL58" s="451"/>
      <c r="AM58" s="451"/>
      <c r="AN58" s="451"/>
      <c r="AO58" s="451"/>
      <c r="AP58" s="451"/>
      <c r="AQ58" s="451"/>
      <c r="AR58" s="451"/>
      <c r="AS58" s="451"/>
      <c r="AT58" s="451"/>
      <c r="AU58" s="451"/>
      <c r="AV58" s="451"/>
      <c r="AW58" s="451"/>
      <c r="AX58" s="451"/>
      <c r="AY58" s="451"/>
      <c r="AZ58" s="451"/>
      <c r="BA58" s="451"/>
      <c r="BB58" s="451"/>
      <c r="BC58" s="451"/>
      <c r="BD58" s="451"/>
      <c r="BE58" s="453"/>
      <c r="BF58" s="45"/>
    </row>
    <row r="59" spans="1:58" ht="12" customHeight="1" x14ac:dyDescent="0.15">
      <c r="A59" s="537"/>
      <c r="B59" s="538"/>
      <c r="C59" s="431" t="s">
        <v>162</v>
      </c>
      <c r="D59" s="431"/>
      <c r="E59" s="431"/>
      <c r="F59" s="431"/>
      <c r="G59" s="431"/>
      <c r="H59" s="431"/>
      <c r="I59" s="431"/>
      <c r="J59" s="468" t="str">
        <f ca="1">IFERROR(VLOOKUP(J50,INDIRECT("機械一覧"),4,FALSE),"")</f>
        <v/>
      </c>
      <c r="K59" s="468"/>
      <c r="L59" s="468"/>
      <c r="M59" s="468"/>
      <c r="N59" s="468"/>
      <c r="O59" s="468"/>
      <c r="P59" s="468"/>
      <c r="Q59" s="468"/>
      <c r="R59" s="468"/>
      <c r="S59" s="468"/>
      <c r="T59" s="468"/>
      <c r="U59" s="468"/>
      <c r="V59" s="468" t="str">
        <f ca="1">IFERROR(VLOOKUP(V50,INDIRECT("機械一覧"),4,FALSE),"")</f>
        <v/>
      </c>
      <c r="W59" s="468"/>
      <c r="X59" s="468"/>
      <c r="Y59" s="468"/>
      <c r="Z59" s="468"/>
      <c r="AA59" s="468"/>
      <c r="AB59" s="468"/>
      <c r="AC59" s="468"/>
      <c r="AD59" s="468"/>
      <c r="AE59" s="468"/>
      <c r="AF59" s="468"/>
      <c r="AG59" s="468"/>
      <c r="AH59" s="468" t="str">
        <f ca="1">IFERROR(VLOOKUP(AH50,INDIRECT("機械一覧"),4,FALSE),"")</f>
        <v/>
      </c>
      <c r="AI59" s="468"/>
      <c r="AJ59" s="468"/>
      <c r="AK59" s="468"/>
      <c r="AL59" s="468"/>
      <c r="AM59" s="468"/>
      <c r="AN59" s="468"/>
      <c r="AO59" s="468"/>
      <c r="AP59" s="468"/>
      <c r="AQ59" s="468"/>
      <c r="AR59" s="468"/>
      <c r="AS59" s="468"/>
      <c r="AT59" s="468" t="str">
        <f ca="1">IFERROR(VLOOKUP(AT50,INDIRECT("機械一覧"),4,FALSE),"")</f>
        <v/>
      </c>
      <c r="AU59" s="468"/>
      <c r="AV59" s="468"/>
      <c r="AW59" s="468"/>
      <c r="AX59" s="468"/>
      <c r="AY59" s="468"/>
      <c r="AZ59" s="468"/>
      <c r="BA59" s="468"/>
      <c r="BB59" s="468"/>
      <c r="BC59" s="468"/>
      <c r="BD59" s="468"/>
      <c r="BE59" s="469"/>
      <c r="BF59" s="45"/>
    </row>
    <row r="60" spans="1:58" ht="12" customHeight="1" x14ac:dyDescent="0.15">
      <c r="A60" s="537"/>
      <c r="B60" s="538"/>
      <c r="C60" s="431"/>
      <c r="D60" s="431"/>
      <c r="E60" s="431"/>
      <c r="F60" s="431"/>
      <c r="G60" s="431"/>
      <c r="H60" s="431"/>
      <c r="I60" s="431"/>
      <c r="J60" s="468"/>
      <c r="K60" s="468"/>
      <c r="L60" s="468"/>
      <c r="M60" s="468"/>
      <c r="N60" s="468"/>
      <c r="O60" s="468"/>
      <c r="P60" s="468"/>
      <c r="Q60" s="468"/>
      <c r="R60" s="468"/>
      <c r="S60" s="468"/>
      <c r="T60" s="468"/>
      <c r="U60" s="468"/>
      <c r="V60" s="468"/>
      <c r="W60" s="468"/>
      <c r="X60" s="468"/>
      <c r="Y60" s="468"/>
      <c r="Z60" s="468"/>
      <c r="AA60" s="468"/>
      <c r="AB60" s="468"/>
      <c r="AC60" s="468"/>
      <c r="AD60" s="468"/>
      <c r="AE60" s="468"/>
      <c r="AF60" s="468"/>
      <c r="AG60" s="468"/>
      <c r="AH60" s="468"/>
      <c r="AI60" s="468"/>
      <c r="AJ60" s="468"/>
      <c r="AK60" s="468"/>
      <c r="AL60" s="468"/>
      <c r="AM60" s="468"/>
      <c r="AN60" s="468"/>
      <c r="AO60" s="468"/>
      <c r="AP60" s="468"/>
      <c r="AQ60" s="468"/>
      <c r="AR60" s="468"/>
      <c r="AS60" s="468"/>
      <c r="AT60" s="468"/>
      <c r="AU60" s="468"/>
      <c r="AV60" s="468"/>
      <c r="AW60" s="468"/>
      <c r="AX60" s="468"/>
      <c r="AY60" s="468"/>
      <c r="AZ60" s="468"/>
      <c r="BA60" s="468"/>
      <c r="BB60" s="468"/>
      <c r="BC60" s="468"/>
      <c r="BD60" s="468"/>
      <c r="BE60" s="469"/>
      <c r="BF60" s="45"/>
    </row>
    <row r="61" spans="1:58" ht="12" customHeight="1" x14ac:dyDescent="0.15">
      <c r="A61" s="537"/>
      <c r="B61" s="538"/>
      <c r="C61" s="431"/>
      <c r="D61" s="431"/>
      <c r="E61" s="431"/>
      <c r="F61" s="431"/>
      <c r="G61" s="431"/>
      <c r="H61" s="431"/>
      <c r="I61" s="431"/>
      <c r="J61" s="468"/>
      <c r="K61" s="468"/>
      <c r="L61" s="468"/>
      <c r="M61" s="468"/>
      <c r="N61" s="468"/>
      <c r="O61" s="468"/>
      <c r="P61" s="468"/>
      <c r="Q61" s="468"/>
      <c r="R61" s="468"/>
      <c r="S61" s="468"/>
      <c r="T61" s="468"/>
      <c r="U61" s="468"/>
      <c r="V61" s="468"/>
      <c r="W61" s="468"/>
      <c r="X61" s="468"/>
      <c r="Y61" s="468"/>
      <c r="Z61" s="468"/>
      <c r="AA61" s="468"/>
      <c r="AB61" s="468"/>
      <c r="AC61" s="468"/>
      <c r="AD61" s="468"/>
      <c r="AE61" s="468"/>
      <c r="AF61" s="468"/>
      <c r="AG61" s="468"/>
      <c r="AH61" s="468"/>
      <c r="AI61" s="468"/>
      <c r="AJ61" s="468"/>
      <c r="AK61" s="468"/>
      <c r="AL61" s="468"/>
      <c r="AM61" s="468"/>
      <c r="AN61" s="468"/>
      <c r="AO61" s="468"/>
      <c r="AP61" s="468"/>
      <c r="AQ61" s="468"/>
      <c r="AR61" s="468"/>
      <c r="AS61" s="468"/>
      <c r="AT61" s="468"/>
      <c r="AU61" s="468"/>
      <c r="AV61" s="468"/>
      <c r="AW61" s="468"/>
      <c r="AX61" s="468"/>
      <c r="AY61" s="468"/>
      <c r="AZ61" s="468"/>
      <c r="BA61" s="468"/>
      <c r="BB61" s="468"/>
      <c r="BC61" s="468"/>
      <c r="BD61" s="468"/>
      <c r="BE61" s="469"/>
      <c r="BF61" s="45"/>
    </row>
    <row r="62" spans="1:58" ht="12" customHeight="1" x14ac:dyDescent="0.15">
      <c r="A62" s="537"/>
      <c r="B62" s="538"/>
      <c r="C62" s="431" t="s">
        <v>61</v>
      </c>
      <c r="D62" s="431"/>
      <c r="E62" s="431"/>
      <c r="F62" s="431"/>
      <c r="G62" s="431"/>
      <c r="H62" s="431"/>
      <c r="I62" s="431"/>
      <c r="J62" s="541" t="str">
        <f ca="1">IFERROR(VLOOKUP(J50,INDIRECT("機械一覧"),14,FALSE),"")</f>
        <v/>
      </c>
      <c r="K62" s="541"/>
      <c r="L62" s="541"/>
      <c r="M62" s="541"/>
      <c r="N62" s="541"/>
      <c r="O62" s="541"/>
      <c r="P62" s="541"/>
      <c r="Q62" s="541"/>
      <c r="R62" s="541"/>
      <c r="S62" s="541"/>
      <c r="T62" s="541"/>
      <c r="U62" s="541"/>
      <c r="V62" s="541" t="str">
        <f ca="1">IFERROR(VLOOKUP(V50,INDIRECT("機械一覧"),14,FALSE),"")</f>
        <v/>
      </c>
      <c r="W62" s="541"/>
      <c r="X62" s="541"/>
      <c r="Y62" s="541"/>
      <c r="Z62" s="541"/>
      <c r="AA62" s="541"/>
      <c r="AB62" s="541"/>
      <c r="AC62" s="541"/>
      <c r="AD62" s="541"/>
      <c r="AE62" s="541"/>
      <c r="AF62" s="541"/>
      <c r="AG62" s="541"/>
      <c r="AH62" s="541" t="str">
        <f ca="1">IFERROR(VLOOKUP(AH50,INDIRECT("機械一覧"),14,FALSE),"")</f>
        <v/>
      </c>
      <c r="AI62" s="541"/>
      <c r="AJ62" s="541"/>
      <c r="AK62" s="541"/>
      <c r="AL62" s="541"/>
      <c r="AM62" s="541"/>
      <c r="AN62" s="541"/>
      <c r="AO62" s="541"/>
      <c r="AP62" s="541"/>
      <c r="AQ62" s="541"/>
      <c r="AR62" s="541"/>
      <c r="AS62" s="541"/>
      <c r="AT62" s="541" t="str">
        <f ca="1">IFERROR(VLOOKUP(AT50,INDIRECT("機械一覧"),14,FALSE),"")</f>
        <v/>
      </c>
      <c r="AU62" s="541"/>
      <c r="AV62" s="541"/>
      <c r="AW62" s="541"/>
      <c r="AX62" s="541"/>
      <c r="AY62" s="541"/>
      <c r="AZ62" s="541"/>
      <c r="BA62" s="541"/>
      <c r="BB62" s="541"/>
      <c r="BC62" s="541"/>
      <c r="BD62" s="541"/>
      <c r="BE62" s="541"/>
      <c r="BF62" s="45"/>
    </row>
    <row r="63" spans="1:58" ht="12" customHeight="1" x14ac:dyDescent="0.15">
      <c r="A63" s="537"/>
      <c r="B63" s="538"/>
      <c r="C63" s="431"/>
      <c r="D63" s="431"/>
      <c r="E63" s="431"/>
      <c r="F63" s="431"/>
      <c r="G63" s="431"/>
      <c r="H63" s="431"/>
      <c r="I63" s="431"/>
      <c r="J63" s="541"/>
      <c r="K63" s="541"/>
      <c r="L63" s="541"/>
      <c r="M63" s="541"/>
      <c r="N63" s="541"/>
      <c r="O63" s="541"/>
      <c r="P63" s="541"/>
      <c r="Q63" s="541"/>
      <c r="R63" s="541"/>
      <c r="S63" s="541"/>
      <c r="T63" s="541"/>
      <c r="U63" s="541"/>
      <c r="V63" s="541"/>
      <c r="W63" s="541"/>
      <c r="X63" s="541"/>
      <c r="Y63" s="541"/>
      <c r="Z63" s="541"/>
      <c r="AA63" s="541"/>
      <c r="AB63" s="541"/>
      <c r="AC63" s="541"/>
      <c r="AD63" s="541"/>
      <c r="AE63" s="541"/>
      <c r="AF63" s="541"/>
      <c r="AG63" s="541"/>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45"/>
    </row>
    <row r="64" spans="1:58" ht="12" customHeight="1" x14ac:dyDescent="0.15">
      <c r="A64" s="537"/>
      <c r="B64" s="538"/>
      <c r="C64" s="431"/>
      <c r="D64" s="431"/>
      <c r="E64" s="431"/>
      <c r="F64" s="431"/>
      <c r="G64" s="431"/>
      <c r="H64" s="431"/>
      <c r="I64" s="431"/>
      <c r="J64" s="541"/>
      <c r="K64" s="541"/>
      <c r="L64" s="541"/>
      <c r="M64" s="541"/>
      <c r="N64" s="541"/>
      <c r="O64" s="541"/>
      <c r="P64" s="541"/>
      <c r="Q64" s="541"/>
      <c r="R64" s="541"/>
      <c r="S64" s="541"/>
      <c r="T64" s="541"/>
      <c r="U64" s="541"/>
      <c r="V64" s="541"/>
      <c r="W64" s="541"/>
      <c r="X64" s="541"/>
      <c r="Y64" s="541"/>
      <c r="Z64" s="541"/>
      <c r="AA64" s="541"/>
      <c r="AB64" s="541"/>
      <c r="AC64" s="541"/>
      <c r="AD64" s="541"/>
      <c r="AE64" s="541"/>
      <c r="AF64" s="541"/>
      <c r="AG64" s="541"/>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45"/>
    </row>
    <row r="65" spans="1:58" ht="12" customHeight="1" x14ac:dyDescent="0.15">
      <c r="A65" s="537"/>
      <c r="B65" s="538"/>
      <c r="C65" s="431" t="s">
        <v>164</v>
      </c>
      <c r="D65" s="431"/>
      <c r="E65" s="431"/>
      <c r="F65" s="431"/>
      <c r="G65" s="431"/>
      <c r="H65" s="431"/>
      <c r="I65" s="431"/>
      <c r="J65" s="541" t="str">
        <f ca="1">IFERROR(VLOOKUP(J50,INDIRECT("機械一覧"),15,FALSE),"")</f>
        <v/>
      </c>
      <c r="K65" s="541"/>
      <c r="L65" s="541"/>
      <c r="M65" s="541"/>
      <c r="N65" s="541"/>
      <c r="O65" s="541"/>
      <c r="P65" s="541"/>
      <c r="Q65" s="541"/>
      <c r="R65" s="541"/>
      <c r="S65" s="541"/>
      <c r="T65" s="541"/>
      <c r="U65" s="541"/>
      <c r="V65" s="541" t="str">
        <f ca="1">IFERROR(VLOOKUP(V50,INDIRECT("機械一覧"),15,FALSE),"")</f>
        <v/>
      </c>
      <c r="W65" s="541"/>
      <c r="X65" s="541"/>
      <c r="Y65" s="541"/>
      <c r="Z65" s="541"/>
      <c r="AA65" s="541"/>
      <c r="AB65" s="541"/>
      <c r="AC65" s="541"/>
      <c r="AD65" s="541"/>
      <c r="AE65" s="541"/>
      <c r="AF65" s="541"/>
      <c r="AG65" s="541"/>
      <c r="AH65" s="541" t="str">
        <f ca="1">IFERROR(VLOOKUP(AH50,INDIRECT("機械一覧"),15,FALSE),"")</f>
        <v/>
      </c>
      <c r="AI65" s="541"/>
      <c r="AJ65" s="541"/>
      <c r="AK65" s="541"/>
      <c r="AL65" s="541"/>
      <c r="AM65" s="541"/>
      <c r="AN65" s="541"/>
      <c r="AO65" s="541"/>
      <c r="AP65" s="541"/>
      <c r="AQ65" s="541"/>
      <c r="AR65" s="541"/>
      <c r="AS65" s="541"/>
      <c r="AT65" s="541" t="str">
        <f ca="1">IFERROR(VLOOKUP(AT50,INDIRECT("機械一覧"),15,FALSE),"")</f>
        <v/>
      </c>
      <c r="AU65" s="541"/>
      <c r="AV65" s="541"/>
      <c r="AW65" s="541"/>
      <c r="AX65" s="541"/>
      <c r="AY65" s="541"/>
      <c r="AZ65" s="541"/>
      <c r="BA65" s="541"/>
      <c r="BB65" s="541"/>
      <c r="BC65" s="541"/>
      <c r="BD65" s="541"/>
      <c r="BE65" s="541"/>
      <c r="BF65" s="45"/>
    </row>
    <row r="66" spans="1:58" ht="12" customHeight="1" x14ac:dyDescent="0.15">
      <c r="A66" s="537"/>
      <c r="B66" s="538"/>
      <c r="C66" s="431"/>
      <c r="D66" s="431"/>
      <c r="E66" s="431"/>
      <c r="F66" s="431"/>
      <c r="G66" s="431"/>
      <c r="H66" s="431"/>
      <c r="I66" s="431"/>
      <c r="J66" s="541"/>
      <c r="K66" s="541"/>
      <c r="L66" s="541"/>
      <c r="M66" s="541"/>
      <c r="N66" s="541"/>
      <c r="O66" s="541"/>
      <c r="P66" s="541"/>
      <c r="Q66" s="541"/>
      <c r="R66" s="541"/>
      <c r="S66" s="541"/>
      <c r="T66" s="541"/>
      <c r="U66" s="541"/>
      <c r="V66" s="541"/>
      <c r="W66" s="541"/>
      <c r="X66" s="541"/>
      <c r="Y66" s="541"/>
      <c r="Z66" s="541"/>
      <c r="AA66" s="541"/>
      <c r="AB66" s="541"/>
      <c r="AC66" s="541"/>
      <c r="AD66" s="541"/>
      <c r="AE66" s="541"/>
      <c r="AF66" s="541"/>
      <c r="AG66" s="541"/>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45"/>
    </row>
    <row r="67" spans="1:58" ht="12" customHeight="1" x14ac:dyDescent="0.15">
      <c r="A67" s="537"/>
      <c r="B67" s="538"/>
      <c r="C67" s="431"/>
      <c r="D67" s="431"/>
      <c r="E67" s="431"/>
      <c r="F67" s="431"/>
      <c r="G67" s="431"/>
      <c r="H67" s="431"/>
      <c r="I67" s="43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45"/>
    </row>
    <row r="68" spans="1:58" ht="12" customHeight="1" x14ac:dyDescent="0.15">
      <c r="A68" s="537"/>
      <c r="B68" s="538"/>
      <c r="C68" s="431" t="s">
        <v>165</v>
      </c>
      <c r="D68" s="431"/>
      <c r="E68" s="431"/>
      <c r="F68" s="431"/>
      <c r="G68" s="431"/>
      <c r="H68" s="431"/>
      <c r="I68" s="431"/>
      <c r="J68" s="541" t="str">
        <f ca="1">IFERROR(VLOOKUP(J50,INDIRECT("機械一覧"),16,FALSE),"")</f>
        <v/>
      </c>
      <c r="K68" s="541"/>
      <c r="L68" s="541"/>
      <c r="M68" s="541"/>
      <c r="N68" s="541"/>
      <c r="O68" s="541"/>
      <c r="P68" s="541"/>
      <c r="Q68" s="541"/>
      <c r="R68" s="541"/>
      <c r="S68" s="541"/>
      <c r="T68" s="541"/>
      <c r="U68" s="541"/>
      <c r="V68" s="541" t="str">
        <f ca="1">IFERROR(VLOOKUP(V50,INDIRECT("機械一覧"),16,FALSE),"")</f>
        <v/>
      </c>
      <c r="W68" s="541"/>
      <c r="X68" s="541"/>
      <c r="Y68" s="541"/>
      <c r="Z68" s="541"/>
      <c r="AA68" s="541"/>
      <c r="AB68" s="541"/>
      <c r="AC68" s="541"/>
      <c r="AD68" s="541"/>
      <c r="AE68" s="541"/>
      <c r="AF68" s="541"/>
      <c r="AG68" s="541"/>
      <c r="AH68" s="541" t="str">
        <f ca="1">IFERROR(VLOOKUP(AH50,INDIRECT("機械一覧"),16,FALSE),"")</f>
        <v/>
      </c>
      <c r="AI68" s="541"/>
      <c r="AJ68" s="541"/>
      <c r="AK68" s="541"/>
      <c r="AL68" s="541"/>
      <c r="AM68" s="541"/>
      <c r="AN68" s="541"/>
      <c r="AO68" s="541"/>
      <c r="AP68" s="541"/>
      <c r="AQ68" s="541"/>
      <c r="AR68" s="541"/>
      <c r="AS68" s="541"/>
      <c r="AT68" s="541" t="str">
        <f ca="1">IFERROR(VLOOKUP(AT50,INDIRECT("機械一覧"),16,FALSE),"")</f>
        <v/>
      </c>
      <c r="AU68" s="541"/>
      <c r="AV68" s="541"/>
      <c r="AW68" s="541"/>
      <c r="AX68" s="541"/>
      <c r="AY68" s="541"/>
      <c r="AZ68" s="541"/>
      <c r="BA68" s="541"/>
      <c r="BB68" s="541"/>
      <c r="BC68" s="541"/>
      <c r="BD68" s="541"/>
      <c r="BE68" s="541"/>
      <c r="BF68" s="45"/>
    </row>
    <row r="69" spans="1:58" ht="12" customHeight="1" x14ac:dyDescent="0.15">
      <c r="A69" s="537"/>
      <c r="B69" s="538"/>
      <c r="C69" s="431"/>
      <c r="D69" s="431"/>
      <c r="E69" s="431"/>
      <c r="F69" s="431"/>
      <c r="G69" s="431"/>
      <c r="H69" s="431"/>
      <c r="I69" s="431"/>
      <c r="J69" s="541"/>
      <c r="K69" s="541"/>
      <c r="L69" s="541"/>
      <c r="M69" s="541"/>
      <c r="N69" s="541"/>
      <c r="O69" s="541"/>
      <c r="P69" s="541"/>
      <c r="Q69" s="541"/>
      <c r="R69" s="541"/>
      <c r="S69" s="541"/>
      <c r="T69" s="541"/>
      <c r="U69" s="541"/>
      <c r="V69" s="541"/>
      <c r="W69" s="541"/>
      <c r="X69" s="541"/>
      <c r="Y69" s="541"/>
      <c r="Z69" s="541"/>
      <c r="AA69" s="541"/>
      <c r="AB69" s="541"/>
      <c r="AC69" s="541"/>
      <c r="AD69" s="541"/>
      <c r="AE69" s="541"/>
      <c r="AF69" s="541"/>
      <c r="AG69" s="541"/>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45"/>
    </row>
    <row r="70" spans="1:58" ht="12" customHeight="1" x14ac:dyDescent="0.15">
      <c r="A70" s="537"/>
      <c r="B70" s="538"/>
      <c r="C70" s="431"/>
      <c r="D70" s="431"/>
      <c r="E70" s="431"/>
      <c r="F70" s="431"/>
      <c r="G70" s="431"/>
      <c r="H70" s="431"/>
      <c r="I70" s="431"/>
      <c r="J70" s="541"/>
      <c r="K70" s="541"/>
      <c r="L70" s="541"/>
      <c r="M70" s="541"/>
      <c r="N70" s="541"/>
      <c r="O70" s="541"/>
      <c r="P70" s="541"/>
      <c r="Q70" s="541"/>
      <c r="R70" s="541"/>
      <c r="S70" s="541"/>
      <c r="T70" s="541"/>
      <c r="U70" s="541"/>
      <c r="V70" s="541"/>
      <c r="W70" s="541"/>
      <c r="X70" s="541"/>
      <c r="Y70" s="541"/>
      <c r="Z70" s="541"/>
      <c r="AA70" s="541"/>
      <c r="AB70" s="541"/>
      <c r="AC70" s="541"/>
      <c r="AD70" s="541"/>
      <c r="AE70" s="541"/>
      <c r="AF70" s="541"/>
      <c r="AG70" s="541"/>
      <c r="AH70" s="541"/>
      <c r="AI70" s="541"/>
      <c r="AJ70" s="541"/>
      <c r="AK70" s="541"/>
      <c r="AL70" s="541"/>
      <c r="AM70" s="541"/>
      <c r="AN70" s="541"/>
      <c r="AO70" s="541"/>
      <c r="AP70" s="541"/>
      <c r="AQ70" s="541"/>
      <c r="AR70" s="541"/>
      <c r="AS70" s="541"/>
      <c r="AT70" s="541"/>
      <c r="AU70" s="541"/>
      <c r="AV70" s="541"/>
      <c r="AW70" s="541"/>
      <c r="AX70" s="541"/>
      <c r="AY70" s="541"/>
      <c r="AZ70" s="541"/>
      <c r="BA70" s="541"/>
      <c r="BB70" s="541"/>
      <c r="BC70" s="541"/>
      <c r="BD70" s="541"/>
      <c r="BE70" s="541"/>
      <c r="BF70" s="45"/>
    </row>
    <row r="71" spans="1:58" ht="12" customHeight="1" x14ac:dyDescent="0.15">
      <c r="A71" s="472" t="s">
        <v>168</v>
      </c>
      <c r="B71" s="431"/>
      <c r="C71" s="431"/>
      <c r="D71" s="431"/>
      <c r="E71" s="431"/>
      <c r="F71" s="431"/>
      <c r="G71" s="431"/>
      <c r="H71" s="431"/>
      <c r="I71" s="431"/>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3"/>
      <c r="AL71" s="473"/>
      <c r="AM71" s="473"/>
      <c r="AN71" s="473"/>
      <c r="AO71" s="473"/>
      <c r="AP71" s="473"/>
      <c r="AQ71" s="473"/>
      <c r="AR71" s="473"/>
      <c r="AS71" s="473"/>
      <c r="AT71" s="473"/>
      <c r="AU71" s="473"/>
      <c r="AV71" s="473"/>
      <c r="AW71" s="473"/>
      <c r="AX71" s="473"/>
      <c r="AY71" s="473"/>
      <c r="AZ71" s="473"/>
      <c r="BA71" s="473"/>
      <c r="BB71" s="473"/>
      <c r="BC71" s="473"/>
      <c r="BD71" s="473"/>
      <c r="BE71" s="551"/>
      <c r="BF71" s="45"/>
    </row>
    <row r="72" spans="1:58" ht="12" customHeight="1" x14ac:dyDescent="0.15">
      <c r="A72" s="472"/>
      <c r="B72" s="431"/>
      <c r="C72" s="431"/>
      <c r="D72" s="431"/>
      <c r="E72" s="431"/>
      <c r="F72" s="431"/>
      <c r="G72" s="431"/>
      <c r="H72" s="431"/>
      <c r="I72" s="431"/>
      <c r="J72" s="473"/>
      <c r="K72" s="473"/>
      <c r="L72" s="473"/>
      <c r="M72" s="473"/>
      <c r="N72" s="473"/>
      <c r="O72" s="473"/>
      <c r="P72" s="473"/>
      <c r="Q72" s="473"/>
      <c r="R72" s="473"/>
      <c r="S72" s="473"/>
      <c r="T72" s="473"/>
      <c r="U72" s="473"/>
      <c r="V72" s="473"/>
      <c r="W72" s="473"/>
      <c r="X72" s="473"/>
      <c r="Y72" s="473"/>
      <c r="Z72" s="473"/>
      <c r="AA72" s="473"/>
      <c r="AB72" s="473"/>
      <c r="AC72" s="473"/>
      <c r="AD72" s="473"/>
      <c r="AE72" s="473"/>
      <c r="AF72" s="473"/>
      <c r="AG72" s="473"/>
      <c r="AH72" s="473"/>
      <c r="AI72" s="473"/>
      <c r="AJ72" s="473"/>
      <c r="AK72" s="473"/>
      <c r="AL72" s="473"/>
      <c r="AM72" s="473"/>
      <c r="AN72" s="473"/>
      <c r="AO72" s="473"/>
      <c r="AP72" s="473"/>
      <c r="AQ72" s="473"/>
      <c r="AR72" s="473"/>
      <c r="AS72" s="473"/>
      <c r="AT72" s="473"/>
      <c r="AU72" s="473"/>
      <c r="AV72" s="473"/>
      <c r="AW72" s="473"/>
      <c r="AX72" s="473"/>
      <c r="AY72" s="473"/>
      <c r="AZ72" s="473"/>
      <c r="BA72" s="473"/>
      <c r="BB72" s="473"/>
      <c r="BC72" s="473"/>
      <c r="BD72" s="473"/>
      <c r="BE72" s="551"/>
      <c r="BF72" s="45"/>
    </row>
    <row r="73" spans="1:58" ht="12" customHeight="1" x14ac:dyDescent="0.15">
      <c r="A73" s="548"/>
      <c r="B73" s="549"/>
      <c r="C73" s="549"/>
      <c r="D73" s="549"/>
      <c r="E73" s="549"/>
      <c r="F73" s="549"/>
      <c r="G73" s="549"/>
      <c r="H73" s="549"/>
      <c r="I73" s="549"/>
      <c r="J73" s="550"/>
      <c r="K73" s="550"/>
      <c r="L73" s="550"/>
      <c r="M73" s="550"/>
      <c r="N73" s="550"/>
      <c r="O73" s="550"/>
      <c r="P73" s="550"/>
      <c r="Q73" s="550"/>
      <c r="R73" s="550"/>
      <c r="S73" s="550"/>
      <c r="T73" s="550"/>
      <c r="U73" s="550"/>
      <c r="V73" s="550"/>
      <c r="W73" s="550"/>
      <c r="X73" s="550"/>
      <c r="Y73" s="550"/>
      <c r="Z73" s="550"/>
      <c r="AA73" s="550"/>
      <c r="AB73" s="550"/>
      <c r="AC73" s="550"/>
      <c r="AD73" s="550"/>
      <c r="AE73" s="550"/>
      <c r="AF73" s="550"/>
      <c r="AG73" s="550"/>
      <c r="AH73" s="550"/>
      <c r="AI73" s="550"/>
      <c r="AJ73" s="550"/>
      <c r="AK73" s="550"/>
      <c r="AL73" s="550"/>
      <c r="AM73" s="550"/>
      <c r="AN73" s="550"/>
      <c r="AO73" s="550"/>
      <c r="AP73" s="550"/>
      <c r="AQ73" s="550"/>
      <c r="AR73" s="550"/>
      <c r="AS73" s="550"/>
      <c r="AT73" s="550"/>
      <c r="AU73" s="550"/>
      <c r="AV73" s="550"/>
      <c r="AW73" s="550"/>
      <c r="AX73" s="550"/>
      <c r="AY73" s="550"/>
      <c r="AZ73" s="550"/>
      <c r="BA73" s="550"/>
      <c r="BB73" s="550"/>
      <c r="BC73" s="550"/>
      <c r="BD73" s="550"/>
      <c r="BE73" s="552"/>
      <c r="BF73" s="45"/>
    </row>
    <row r="74" spans="1:58" ht="9.9499999999999993" customHeight="1" x14ac:dyDescent="0.15">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row>
    <row r="75" spans="1:58" ht="9.9499999999999993" customHeight="1" x14ac:dyDescent="0.1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row>
    <row r="76" spans="1:58" ht="9.9499999999999993" customHeight="1" x14ac:dyDescent="0.15">
      <c r="A76" s="40" t="s">
        <v>188</v>
      </c>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1"/>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row>
    <row r="77" spans="1:58" ht="9.9499999999999993" customHeight="1" x14ac:dyDescent="0.15">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1"/>
      <c r="AE77" s="42"/>
      <c r="AF77" s="42"/>
      <c r="AG77" s="42"/>
      <c r="AH77" s="42"/>
      <c r="AI77" s="42"/>
      <c r="AJ77" s="42"/>
      <c r="AK77" s="42"/>
      <c r="AL77" s="42"/>
      <c r="AM77" s="42"/>
      <c r="AN77" s="42"/>
      <c r="AO77" s="42"/>
      <c r="AP77" s="42"/>
      <c r="AQ77" s="42"/>
      <c r="AR77" s="42"/>
      <c r="AS77" s="42"/>
      <c r="AT77" s="42"/>
      <c r="AU77" s="42"/>
      <c r="AV77" s="42"/>
      <c r="AW77" s="42"/>
      <c r="AX77" s="42"/>
      <c r="AY77" s="60"/>
      <c r="AZ77" s="42"/>
      <c r="BA77" s="42"/>
      <c r="BB77" s="42"/>
      <c r="BC77" s="42"/>
      <c r="BD77" s="42"/>
      <c r="BE77" s="42"/>
      <c r="BF77" s="42"/>
    </row>
    <row r="78" spans="1:58" ht="9.9499999999999993" customHeight="1" x14ac:dyDescent="0.15">
      <c r="A78" s="42"/>
      <c r="B78" s="42"/>
      <c r="C78" s="42"/>
      <c r="D78" s="42"/>
      <c r="E78" s="42"/>
      <c r="F78" s="42"/>
      <c r="G78" s="42"/>
      <c r="H78" s="42"/>
      <c r="I78" s="42"/>
      <c r="J78" s="42"/>
      <c r="K78" s="42"/>
      <c r="L78" s="42"/>
      <c r="M78" s="42"/>
      <c r="N78" s="42"/>
      <c r="O78" s="42"/>
      <c r="P78" s="42"/>
      <c r="Q78" s="60"/>
      <c r="R78" s="42"/>
      <c r="S78" s="42"/>
      <c r="T78" s="42"/>
      <c r="U78" s="42"/>
      <c r="V78" s="42"/>
      <c r="W78" s="42"/>
      <c r="X78" s="42"/>
      <c r="Y78" s="42"/>
      <c r="Z78" s="42"/>
      <c r="AA78" s="42"/>
      <c r="AB78" s="42"/>
      <c r="AC78" s="42"/>
      <c r="AD78" s="42"/>
      <c r="AE78" s="42"/>
      <c r="AF78" s="42"/>
      <c r="AG78" s="60"/>
      <c r="AH78" s="42"/>
      <c r="AI78" s="42"/>
      <c r="AJ78" s="42"/>
      <c r="AK78" s="42"/>
      <c r="AL78" s="42"/>
      <c r="AM78" s="42"/>
      <c r="AN78" s="42"/>
      <c r="AO78" s="42"/>
      <c r="AP78" s="42"/>
      <c r="AQ78" s="42"/>
      <c r="AR78" s="42"/>
      <c r="AS78" s="42"/>
      <c r="AT78" s="42"/>
      <c r="AU78" s="42"/>
      <c r="AV78" s="42"/>
      <c r="AW78" s="42"/>
      <c r="AX78" s="42"/>
      <c r="AY78" s="60"/>
      <c r="AZ78" s="42"/>
      <c r="BA78" s="42"/>
      <c r="BB78" s="42"/>
      <c r="BC78" s="42"/>
      <c r="BD78" s="42"/>
      <c r="BE78" s="42"/>
      <c r="BF78" s="42"/>
    </row>
    <row r="79" spans="1:58" ht="9.9499999999999993" customHeight="1" x14ac:dyDescent="0.1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row>
    <row r="80" spans="1:58" ht="9.9499999999999993" customHeight="1" x14ac:dyDescent="0.15">
      <c r="A80" s="41"/>
      <c r="B80" s="41"/>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2"/>
    </row>
    <row r="81" spans="1:58" ht="9.9499999999999993" customHeight="1" x14ac:dyDescent="0.15">
      <c r="A81" s="42"/>
      <c r="B81" s="42"/>
      <c r="C81" s="42"/>
      <c r="D81" s="42"/>
      <c r="E81" s="42"/>
      <c r="F81" s="42"/>
      <c r="G81" s="42"/>
      <c r="H81" s="42"/>
      <c r="I81" s="42"/>
      <c r="J81" s="378" t="s">
        <v>119</v>
      </c>
      <c r="K81" s="378"/>
      <c r="L81" s="378"/>
      <c r="M81" s="378"/>
      <c r="N81" s="378"/>
      <c r="O81" s="378"/>
      <c r="P81" s="378"/>
      <c r="Q81" s="378"/>
      <c r="R81" s="378"/>
      <c r="S81" s="378"/>
      <c r="T81" s="378"/>
      <c r="U81" s="378"/>
      <c r="V81" s="378"/>
      <c r="W81" s="378"/>
      <c r="X81" s="378"/>
      <c r="Y81" s="378"/>
      <c r="Z81" s="378"/>
      <c r="AA81" s="378"/>
      <c r="AB81" s="378"/>
      <c r="AC81" s="378"/>
      <c r="AD81" s="378"/>
      <c r="AE81" s="378"/>
      <c r="AF81" s="378"/>
      <c r="AG81" s="378"/>
      <c r="AH81" s="378"/>
      <c r="AI81" s="378"/>
      <c r="AJ81" s="378"/>
      <c r="AK81" s="378"/>
      <c r="AL81" s="378"/>
      <c r="AM81" s="378"/>
      <c r="AN81" s="378"/>
      <c r="AO81" s="378"/>
      <c r="AP81" s="378"/>
      <c r="AQ81" s="379" t="s">
        <v>112</v>
      </c>
      <c r="AR81" s="380"/>
      <c r="AS81" s="380"/>
      <c r="AT81" s="380"/>
      <c r="AU81" s="380"/>
      <c r="AV81" s="380"/>
      <c r="AW81" s="380"/>
      <c r="AX81" s="42"/>
      <c r="AY81" s="42"/>
      <c r="AZ81" s="42"/>
      <c r="BA81" s="42"/>
      <c r="BB81" s="42"/>
      <c r="BC81" s="42"/>
      <c r="BD81" s="42"/>
      <c r="BE81" s="42"/>
      <c r="BF81" s="42"/>
    </row>
    <row r="82" spans="1:58" ht="9.9499999999999993" customHeight="1" x14ac:dyDescent="0.15">
      <c r="A82" s="42"/>
      <c r="B82" s="42"/>
      <c r="C82" s="42"/>
      <c r="D82" s="42"/>
      <c r="E82" s="42"/>
      <c r="F82" s="42"/>
      <c r="G82" s="42"/>
      <c r="H82" s="42"/>
      <c r="I82" s="42"/>
      <c r="J82" s="378"/>
      <c r="K82" s="378"/>
      <c r="L82" s="378"/>
      <c r="M82" s="378"/>
      <c r="N82" s="378"/>
      <c r="O82" s="378"/>
      <c r="P82" s="378"/>
      <c r="Q82" s="378"/>
      <c r="R82" s="378"/>
      <c r="S82" s="378"/>
      <c r="T82" s="378"/>
      <c r="U82" s="378"/>
      <c r="V82" s="378"/>
      <c r="W82" s="378"/>
      <c r="X82" s="378"/>
      <c r="Y82" s="378"/>
      <c r="Z82" s="378"/>
      <c r="AA82" s="378"/>
      <c r="AB82" s="378"/>
      <c r="AC82" s="378"/>
      <c r="AD82" s="378"/>
      <c r="AE82" s="378"/>
      <c r="AF82" s="378"/>
      <c r="AG82" s="378"/>
      <c r="AH82" s="378"/>
      <c r="AI82" s="378"/>
      <c r="AJ82" s="378"/>
      <c r="AK82" s="378"/>
      <c r="AL82" s="378"/>
      <c r="AM82" s="378"/>
      <c r="AN82" s="378"/>
      <c r="AO82" s="378"/>
      <c r="AP82" s="378"/>
      <c r="AQ82" s="380"/>
      <c r="AR82" s="380"/>
      <c r="AS82" s="380"/>
      <c r="AT82" s="380"/>
      <c r="AU82" s="380"/>
      <c r="AV82" s="380"/>
      <c r="AW82" s="380"/>
      <c r="AX82" s="42"/>
      <c r="AY82" s="42"/>
      <c r="AZ82" s="42"/>
      <c r="BA82" s="42"/>
      <c r="BB82" s="42"/>
      <c r="BC82" s="42"/>
      <c r="BD82" s="42"/>
      <c r="BE82" s="42"/>
      <c r="BF82" s="42"/>
    </row>
    <row r="83" spans="1:58" ht="9.9499999999999993" customHeight="1" x14ac:dyDescent="0.15">
      <c r="A83" s="42"/>
      <c r="B83" s="42"/>
      <c r="C83" s="42"/>
      <c r="D83" s="42"/>
      <c r="E83" s="42"/>
      <c r="F83" s="42"/>
      <c r="G83" s="42"/>
      <c r="H83" s="42"/>
      <c r="I83" s="42"/>
      <c r="J83" s="378"/>
      <c r="K83" s="378"/>
      <c r="L83" s="378"/>
      <c r="M83" s="378"/>
      <c r="N83" s="378"/>
      <c r="O83" s="378"/>
      <c r="P83" s="378"/>
      <c r="Q83" s="378"/>
      <c r="R83" s="378"/>
      <c r="S83" s="378"/>
      <c r="T83" s="378"/>
      <c r="U83" s="378"/>
      <c r="V83" s="378"/>
      <c r="W83" s="378"/>
      <c r="X83" s="378"/>
      <c r="Y83" s="378"/>
      <c r="Z83" s="378"/>
      <c r="AA83" s="378"/>
      <c r="AB83" s="378"/>
      <c r="AC83" s="378"/>
      <c r="AD83" s="378"/>
      <c r="AE83" s="378"/>
      <c r="AF83" s="378"/>
      <c r="AG83" s="378"/>
      <c r="AH83" s="378"/>
      <c r="AI83" s="378"/>
      <c r="AJ83" s="378"/>
      <c r="AK83" s="378"/>
      <c r="AL83" s="378"/>
      <c r="AM83" s="378"/>
      <c r="AN83" s="378"/>
      <c r="AO83" s="378"/>
      <c r="AP83" s="378"/>
      <c r="AQ83" s="380"/>
      <c r="AR83" s="380"/>
      <c r="AS83" s="380"/>
      <c r="AT83" s="380"/>
      <c r="AU83" s="380"/>
      <c r="AV83" s="380"/>
      <c r="AW83" s="380"/>
      <c r="AX83" s="42"/>
      <c r="AY83" s="42"/>
      <c r="AZ83" s="42"/>
      <c r="BA83" s="42"/>
      <c r="BB83" s="42"/>
      <c r="BC83" s="42"/>
      <c r="BD83" s="42"/>
      <c r="BE83" s="42"/>
      <c r="BF83" s="42"/>
    </row>
    <row r="84" spans="1:58" ht="9.9499999999999993" customHeight="1" x14ac:dyDescent="0.15">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row>
    <row r="85" spans="1:58" ht="9.9499999999999993" customHeight="1" x14ac:dyDescent="0.1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row>
    <row r="86" spans="1:58" ht="9.9499999999999993" customHeight="1" x14ac:dyDescent="0.15">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row>
    <row r="87" spans="1:58" ht="9.9499999999999993" customHeight="1" x14ac:dyDescent="0.15">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row>
    <row r="88" spans="1:58" ht="9.9499999999999993" customHeight="1" x14ac:dyDescent="0.15">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79"/>
      <c r="AZ88" s="43"/>
      <c r="BA88" s="43"/>
      <c r="BB88" s="43"/>
      <c r="BC88" s="43"/>
      <c r="BD88" s="43"/>
      <c r="BE88" s="43"/>
      <c r="BF88" s="42"/>
    </row>
    <row r="89" spans="1:58" ht="12" customHeight="1" x14ac:dyDescent="0.15">
      <c r="A89" s="535" t="s">
        <v>152</v>
      </c>
      <c r="B89" s="536"/>
      <c r="C89" s="448" t="s">
        <v>153</v>
      </c>
      <c r="D89" s="448"/>
      <c r="E89" s="448"/>
      <c r="F89" s="448"/>
      <c r="G89" s="448"/>
      <c r="H89" s="448"/>
      <c r="I89" s="448"/>
      <c r="J89" s="450" t="str">
        <f ca="1">IF(ISBLANK(J14)," ",J14)</f>
        <v/>
      </c>
      <c r="K89" s="450"/>
      <c r="L89" s="450"/>
      <c r="M89" s="450"/>
      <c r="N89" s="450"/>
      <c r="O89" s="450"/>
      <c r="P89" s="450"/>
      <c r="Q89" s="450"/>
      <c r="R89" s="450"/>
      <c r="S89" s="450"/>
      <c r="T89" s="450"/>
      <c r="U89" s="450"/>
      <c r="V89" s="450" t="str">
        <f ca="1">IF(ISBLANK(V14)," ",V14)</f>
        <v/>
      </c>
      <c r="W89" s="450"/>
      <c r="X89" s="450"/>
      <c r="Y89" s="450"/>
      <c r="Z89" s="450"/>
      <c r="AA89" s="450"/>
      <c r="AB89" s="450"/>
      <c r="AC89" s="450"/>
      <c r="AD89" s="450"/>
      <c r="AE89" s="450"/>
      <c r="AF89" s="450"/>
      <c r="AG89" s="450"/>
      <c r="AH89" s="450" t="str">
        <f ca="1">IF(ISBLANK(AH14)," ",AH14)</f>
        <v/>
      </c>
      <c r="AI89" s="450"/>
      <c r="AJ89" s="450"/>
      <c r="AK89" s="450"/>
      <c r="AL89" s="450"/>
      <c r="AM89" s="450"/>
      <c r="AN89" s="450"/>
      <c r="AO89" s="450"/>
      <c r="AP89" s="450"/>
      <c r="AQ89" s="450"/>
      <c r="AR89" s="450"/>
      <c r="AS89" s="450"/>
      <c r="AT89" s="450" t="str">
        <f ca="1">IF(ISBLANK(AT14)," ",AT14)</f>
        <v/>
      </c>
      <c r="AU89" s="450"/>
      <c r="AV89" s="450"/>
      <c r="AW89" s="450"/>
      <c r="AX89" s="450"/>
      <c r="AY89" s="450"/>
      <c r="AZ89" s="450"/>
      <c r="BA89" s="450"/>
      <c r="BB89" s="450"/>
      <c r="BC89" s="450"/>
      <c r="BD89" s="450"/>
      <c r="BE89" s="452"/>
      <c r="BF89" s="45"/>
    </row>
    <row r="90" spans="1:58" ht="12" customHeight="1" x14ac:dyDescent="0.15">
      <c r="A90" s="537"/>
      <c r="B90" s="538"/>
      <c r="C90" s="431"/>
      <c r="D90" s="431"/>
      <c r="E90" s="431"/>
      <c r="F90" s="431"/>
      <c r="G90" s="431"/>
      <c r="H90" s="431"/>
      <c r="I90" s="431"/>
      <c r="J90" s="451"/>
      <c r="K90" s="451"/>
      <c r="L90" s="451"/>
      <c r="M90" s="451"/>
      <c r="N90" s="451"/>
      <c r="O90" s="451"/>
      <c r="P90" s="451"/>
      <c r="Q90" s="451"/>
      <c r="R90" s="451"/>
      <c r="S90" s="451"/>
      <c r="T90" s="451"/>
      <c r="U90" s="451"/>
      <c r="V90" s="451"/>
      <c r="W90" s="451"/>
      <c r="X90" s="451"/>
      <c r="Y90" s="451"/>
      <c r="Z90" s="451"/>
      <c r="AA90" s="451"/>
      <c r="AB90" s="451"/>
      <c r="AC90" s="451"/>
      <c r="AD90" s="451"/>
      <c r="AE90" s="451"/>
      <c r="AF90" s="451"/>
      <c r="AG90" s="451"/>
      <c r="AH90" s="451"/>
      <c r="AI90" s="451"/>
      <c r="AJ90" s="451"/>
      <c r="AK90" s="451"/>
      <c r="AL90" s="451"/>
      <c r="AM90" s="451"/>
      <c r="AN90" s="451"/>
      <c r="AO90" s="451"/>
      <c r="AP90" s="451"/>
      <c r="AQ90" s="451"/>
      <c r="AR90" s="451"/>
      <c r="AS90" s="451"/>
      <c r="AT90" s="451"/>
      <c r="AU90" s="451"/>
      <c r="AV90" s="451"/>
      <c r="AW90" s="451"/>
      <c r="AX90" s="451"/>
      <c r="AY90" s="451"/>
      <c r="AZ90" s="451"/>
      <c r="BA90" s="451"/>
      <c r="BB90" s="451"/>
      <c r="BC90" s="451"/>
      <c r="BD90" s="451"/>
      <c r="BE90" s="453"/>
      <c r="BF90" s="45"/>
    </row>
    <row r="91" spans="1:58" ht="12" customHeight="1" x14ac:dyDescent="0.15">
      <c r="A91" s="537"/>
      <c r="B91" s="538"/>
      <c r="C91" s="431"/>
      <c r="D91" s="431"/>
      <c r="E91" s="431"/>
      <c r="F91" s="431"/>
      <c r="G91" s="431"/>
      <c r="H91" s="431"/>
      <c r="I91" s="431"/>
      <c r="J91" s="451"/>
      <c r="K91" s="451"/>
      <c r="L91" s="451"/>
      <c r="M91" s="451"/>
      <c r="N91" s="451"/>
      <c r="O91" s="451"/>
      <c r="P91" s="451"/>
      <c r="Q91" s="451"/>
      <c r="R91" s="451"/>
      <c r="S91" s="451"/>
      <c r="T91" s="451"/>
      <c r="U91" s="451"/>
      <c r="V91" s="451"/>
      <c r="W91" s="451"/>
      <c r="X91" s="451"/>
      <c r="Y91" s="451"/>
      <c r="Z91" s="451"/>
      <c r="AA91" s="451"/>
      <c r="AB91" s="451"/>
      <c r="AC91" s="451"/>
      <c r="AD91" s="451"/>
      <c r="AE91" s="451"/>
      <c r="AF91" s="451"/>
      <c r="AG91" s="451"/>
      <c r="AH91" s="451"/>
      <c r="AI91" s="451"/>
      <c r="AJ91" s="451"/>
      <c r="AK91" s="451"/>
      <c r="AL91" s="451"/>
      <c r="AM91" s="451"/>
      <c r="AN91" s="451"/>
      <c r="AO91" s="451"/>
      <c r="AP91" s="451"/>
      <c r="AQ91" s="451"/>
      <c r="AR91" s="451"/>
      <c r="AS91" s="451"/>
      <c r="AT91" s="451"/>
      <c r="AU91" s="451"/>
      <c r="AV91" s="451"/>
      <c r="AW91" s="451"/>
      <c r="AX91" s="451"/>
      <c r="AY91" s="451"/>
      <c r="AZ91" s="451"/>
      <c r="BA91" s="451"/>
      <c r="BB91" s="451"/>
      <c r="BC91" s="451"/>
      <c r="BD91" s="451"/>
      <c r="BE91" s="453"/>
      <c r="BF91" s="45"/>
    </row>
    <row r="92" spans="1:58" ht="12" customHeight="1" x14ac:dyDescent="0.15">
      <c r="A92" s="537"/>
      <c r="B92" s="538"/>
      <c r="C92" s="431" t="s">
        <v>156</v>
      </c>
      <c r="D92" s="431"/>
      <c r="E92" s="431"/>
      <c r="F92" s="431"/>
      <c r="G92" s="431"/>
      <c r="H92" s="431"/>
      <c r="I92" s="431"/>
      <c r="J92" s="521" t="str">
        <f>IF(ISBLANK(J17)," ",J17)</f>
        <v xml:space="preserve"> </v>
      </c>
      <c r="K92" s="522"/>
      <c r="L92" s="522"/>
      <c r="M92" s="522"/>
      <c r="N92" s="522"/>
      <c r="O92" s="522"/>
      <c r="P92" s="522"/>
      <c r="Q92" s="522"/>
      <c r="R92" s="522"/>
      <c r="S92" s="522"/>
      <c r="T92" s="522"/>
      <c r="U92" s="523"/>
      <c r="V92" s="521" t="str">
        <f>IF(ISBLANK(V17)," ",V17)</f>
        <v xml:space="preserve"> </v>
      </c>
      <c r="W92" s="522"/>
      <c r="X92" s="522"/>
      <c r="Y92" s="522"/>
      <c r="Z92" s="522"/>
      <c r="AA92" s="522"/>
      <c r="AB92" s="522"/>
      <c r="AC92" s="522"/>
      <c r="AD92" s="522"/>
      <c r="AE92" s="522"/>
      <c r="AF92" s="522"/>
      <c r="AG92" s="523"/>
      <c r="AH92" s="521" t="str">
        <f>IF(ISBLANK(AH17)," ",AH17)</f>
        <v xml:space="preserve"> </v>
      </c>
      <c r="AI92" s="522"/>
      <c r="AJ92" s="522"/>
      <c r="AK92" s="522"/>
      <c r="AL92" s="522"/>
      <c r="AM92" s="522"/>
      <c r="AN92" s="522"/>
      <c r="AO92" s="522"/>
      <c r="AP92" s="522"/>
      <c r="AQ92" s="522"/>
      <c r="AR92" s="522"/>
      <c r="AS92" s="523"/>
      <c r="AT92" s="521" t="str">
        <f>IF(ISBLANK(AT17)," ",AT17)</f>
        <v xml:space="preserve"> </v>
      </c>
      <c r="AU92" s="522"/>
      <c r="AV92" s="522"/>
      <c r="AW92" s="522"/>
      <c r="AX92" s="522"/>
      <c r="AY92" s="522"/>
      <c r="AZ92" s="522"/>
      <c r="BA92" s="522"/>
      <c r="BB92" s="522"/>
      <c r="BC92" s="522"/>
      <c r="BD92" s="522"/>
      <c r="BE92" s="524"/>
      <c r="BF92" s="45"/>
    </row>
    <row r="93" spans="1:58" ht="12" customHeight="1" x14ac:dyDescent="0.15">
      <c r="A93" s="537"/>
      <c r="B93" s="538"/>
      <c r="C93" s="431"/>
      <c r="D93" s="431"/>
      <c r="E93" s="431"/>
      <c r="F93" s="431"/>
      <c r="G93" s="431"/>
      <c r="H93" s="431"/>
      <c r="I93" s="431"/>
      <c r="J93" s="508" t="str">
        <f ca="1">IF(ISBLANK(J18)," ",J18)</f>
        <v/>
      </c>
      <c r="K93" s="509"/>
      <c r="L93" s="509"/>
      <c r="M93" s="509"/>
      <c r="N93" s="509"/>
      <c r="O93" s="509"/>
      <c r="P93" s="509"/>
      <c r="Q93" s="509"/>
      <c r="R93" s="509"/>
      <c r="S93" s="509"/>
      <c r="T93" s="509"/>
      <c r="U93" s="510"/>
      <c r="V93" s="508" t="str">
        <f ca="1">IF(ISBLANK(V18)," ",V18)</f>
        <v/>
      </c>
      <c r="W93" s="509"/>
      <c r="X93" s="509"/>
      <c r="Y93" s="509"/>
      <c r="Z93" s="509"/>
      <c r="AA93" s="509"/>
      <c r="AB93" s="509"/>
      <c r="AC93" s="509"/>
      <c r="AD93" s="509"/>
      <c r="AE93" s="509"/>
      <c r="AF93" s="509"/>
      <c r="AG93" s="510"/>
      <c r="AH93" s="508" t="str">
        <f ca="1">IF(ISBLANK(AH18)," ",AH18)</f>
        <v/>
      </c>
      <c r="AI93" s="509"/>
      <c r="AJ93" s="509"/>
      <c r="AK93" s="509"/>
      <c r="AL93" s="509"/>
      <c r="AM93" s="509"/>
      <c r="AN93" s="509"/>
      <c r="AO93" s="509"/>
      <c r="AP93" s="509"/>
      <c r="AQ93" s="509"/>
      <c r="AR93" s="509"/>
      <c r="AS93" s="510"/>
      <c r="AT93" s="508" t="str">
        <f ca="1">IF(ISBLANK(AT18)," ",AT18)</f>
        <v/>
      </c>
      <c r="AU93" s="509"/>
      <c r="AV93" s="509"/>
      <c r="AW93" s="509"/>
      <c r="AX93" s="509"/>
      <c r="AY93" s="509"/>
      <c r="AZ93" s="509"/>
      <c r="BA93" s="509"/>
      <c r="BB93" s="509"/>
      <c r="BC93" s="509"/>
      <c r="BD93" s="509"/>
      <c r="BE93" s="510"/>
      <c r="BF93" s="45"/>
    </row>
    <row r="94" spans="1:58" ht="12" customHeight="1" x14ac:dyDescent="0.15">
      <c r="A94" s="537"/>
      <c r="B94" s="538"/>
      <c r="C94" s="431"/>
      <c r="D94" s="431"/>
      <c r="E94" s="431"/>
      <c r="F94" s="431"/>
      <c r="G94" s="431"/>
      <c r="H94" s="431"/>
      <c r="I94" s="431"/>
      <c r="J94" s="511"/>
      <c r="K94" s="512"/>
      <c r="L94" s="512"/>
      <c r="M94" s="512"/>
      <c r="N94" s="512"/>
      <c r="O94" s="512"/>
      <c r="P94" s="512"/>
      <c r="Q94" s="512"/>
      <c r="R94" s="512"/>
      <c r="S94" s="512"/>
      <c r="T94" s="512"/>
      <c r="U94" s="513"/>
      <c r="V94" s="511"/>
      <c r="W94" s="512"/>
      <c r="X94" s="512"/>
      <c r="Y94" s="512"/>
      <c r="Z94" s="512"/>
      <c r="AA94" s="512"/>
      <c r="AB94" s="512"/>
      <c r="AC94" s="512"/>
      <c r="AD94" s="512"/>
      <c r="AE94" s="512"/>
      <c r="AF94" s="512"/>
      <c r="AG94" s="513"/>
      <c r="AH94" s="511"/>
      <c r="AI94" s="512"/>
      <c r="AJ94" s="512"/>
      <c r="AK94" s="512"/>
      <c r="AL94" s="512"/>
      <c r="AM94" s="512"/>
      <c r="AN94" s="512"/>
      <c r="AO94" s="512"/>
      <c r="AP94" s="512"/>
      <c r="AQ94" s="512"/>
      <c r="AR94" s="512"/>
      <c r="AS94" s="513"/>
      <c r="AT94" s="511"/>
      <c r="AU94" s="512"/>
      <c r="AV94" s="512"/>
      <c r="AW94" s="512"/>
      <c r="AX94" s="512"/>
      <c r="AY94" s="512"/>
      <c r="AZ94" s="512"/>
      <c r="BA94" s="512"/>
      <c r="BB94" s="512"/>
      <c r="BC94" s="512"/>
      <c r="BD94" s="512"/>
      <c r="BE94" s="513"/>
      <c r="BF94" s="45"/>
    </row>
    <row r="95" spans="1:58" ht="12" customHeight="1" x14ac:dyDescent="0.15">
      <c r="A95" s="537"/>
      <c r="B95" s="538"/>
      <c r="C95" s="460" t="s">
        <v>205</v>
      </c>
      <c r="D95" s="460"/>
      <c r="E95" s="460"/>
      <c r="F95" s="460"/>
      <c r="G95" s="460"/>
      <c r="H95" s="460"/>
      <c r="I95" s="460"/>
      <c r="J95" s="451" t="str">
        <f ca="1">IF(ISBLANK(J20)," ",J20)</f>
        <v/>
      </c>
      <c r="K95" s="451"/>
      <c r="L95" s="451"/>
      <c r="M95" s="451"/>
      <c r="N95" s="451"/>
      <c r="O95" s="451"/>
      <c r="P95" s="451"/>
      <c r="Q95" s="451"/>
      <c r="R95" s="451"/>
      <c r="S95" s="451"/>
      <c r="T95" s="451"/>
      <c r="U95" s="451"/>
      <c r="V95" s="451" t="str">
        <f ca="1">IF(ISBLANK(V20)," ",V20)</f>
        <v/>
      </c>
      <c r="W95" s="451"/>
      <c r="X95" s="451"/>
      <c r="Y95" s="451"/>
      <c r="Z95" s="451"/>
      <c r="AA95" s="451"/>
      <c r="AB95" s="451"/>
      <c r="AC95" s="451"/>
      <c r="AD95" s="451"/>
      <c r="AE95" s="451"/>
      <c r="AF95" s="451"/>
      <c r="AG95" s="451"/>
      <c r="AH95" s="451" t="str">
        <f ca="1">IF(ISBLANK(AH20)," ",AH20)</f>
        <v/>
      </c>
      <c r="AI95" s="451"/>
      <c r="AJ95" s="451"/>
      <c r="AK95" s="451"/>
      <c r="AL95" s="451"/>
      <c r="AM95" s="451"/>
      <c r="AN95" s="451"/>
      <c r="AO95" s="451"/>
      <c r="AP95" s="451"/>
      <c r="AQ95" s="451"/>
      <c r="AR95" s="451"/>
      <c r="AS95" s="451"/>
      <c r="AT95" s="451" t="str">
        <f ca="1">IF(ISBLANK(AT20)," ",AT20)</f>
        <v/>
      </c>
      <c r="AU95" s="451"/>
      <c r="AV95" s="451"/>
      <c r="AW95" s="451"/>
      <c r="AX95" s="451"/>
      <c r="AY95" s="451"/>
      <c r="AZ95" s="451"/>
      <c r="BA95" s="451"/>
      <c r="BB95" s="451"/>
      <c r="BC95" s="451"/>
      <c r="BD95" s="451"/>
      <c r="BE95" s="453"/>
      <c r="BF95" s="45"/>
    </row>
    <row r="96" spans="1:58" ht="12" customHeight="1" x14ac:dyDescent="0.15">
      <c r="A96" s="537"/>
      <c r="B96" s="538"/>
      <c r="C96" s="460"/>
      <c r="D96" s="460"/>
      <c r="E96" s="460"/>
      <c r="F96" s="460"/>
      <c r="G96" s="460"/>
      <c r="H96" s="460"/>
      <c r="I96" s="460"/>
      <c r="J96" s="451"/>
      <c r="K96" s="451"/>
      <c r="L96" s="451"/>
      <c r="M96" s="451"/>
      <c r="N96" s="451"/>
      <c r="O96" s="451"/>
      <c r="P96" s="451"/>
      <c r="Q96" s="451"/>
      <c r="R96" s="451"/>
      <c r="S96" s="451"/>
      <c r="T96" s="451"/>
      <c r="U96" s="451"/>
      <c r="V96" s="451"/>
      <c r="W96" s="451"/>
      <c r="X96" s="451"/>
      <c r="Y96" s="451"/>
      <c r="Z96" s="451"/>
      <c r="AA96" s="451"/>
      <c r="AB96" s="451"/>
      <c r="AC96" s="451"/>
      <c r="AD96" s="451"/>
      <c r="AE96" s="451"/>
      <c r="AF96" s="451"/>
      <c r="AG96" s="451"/>
      <c r="AH96" s="451"/>
      <c r="AI96" s="451"/>
      <c r="AJ96" s="451"/>
      <c r="AK96" s="451"/>
      <c r="AL96" s="451"/>
      <c r="AM96" s="451"/>
      <c r="AN96" s="451"/>
      <c r="AO96" s="451"/>
      <c r="AP96" s="451"/>
      <c r="AQ96" s="451"/>
      <c r="AR96" s="451"/>
      <c r="AS96" s="451"/>
      <c r="AT96" s="451"/>
      <c r="AU96" s="451"/>
      <c r="AV96" s="451"/>
      <c r="AW96" s="451"/>
      <c r="AX96" s="451"/>
      <c r="AY96" s="451"/>
      <c r="AZ96" s="451"/>
      <c r="BA96" s="451"/>
      <c r="BB96" s="451"/>
      <c r="BC96" s="451"/>
      <c r="BD96" s="451"/>
      <c r="BE96" s="453"/>
      <c r="BF96" s="45"/>
    </row>
    <row r="97" spans="1:58" ht="12" customHeight="1" x14ac:dyDescent="0.15">
      <c r="A97" s="537"/>
      <c r="B97" s="538"/>
      <c r="C97" s="460"/>
      <c r="D97" s="460"/>
      <c r="E97" s="460"/>
      <c r="F97" s="460"/>
      <c r="G97" s="460"/>
      <c r="H97" s="460"/>
      <c r="I97" s="460"/>
      <c r="J97" s="451"/>
      <c r="K97" s="451"/>
      <c r="L97" s="451"/>
      <c r="M97" s="451"/>
      <c r="N97" s="451"/>
      <c r="O97" s="451"/>
      <c r="P97" s="451"/>
      <c r="Q97" s="451"/>
      <c r="R97" s="451"/>
      <c r="S97" s="451"/>
      <c r="T97" s="451"/>
      <c r="U97" s="451"/>
      <c r="V97" s="451"/>
      <c r="W97" s="451"/>
      <c r="X97" s="451"/>
      <c r="Y97" s="451"/>
      <c r="Z97" s="451"/>
      <c r="AA97" s="451"/>
      <c r="AB97" s="451"/>
      <c r="AC97" s="451"/>
      <c r="AD97" s="451"/>
      <c r="AE97" s="451"/>
      <c r="AF97" s="451"/>
      <c r="AG97" s="451"/>
      <c r="AH97" s="451"/>
      <c r="AI97" s="451"/>
      <c r="AJ97" s="451"/>
      <c r="AK97" s="451"/>
      <c r="AL97" s="451"/>
      <c r="AM97" s="451"/>
      <c r="AN97" s="451"/>
      <c r="AO97" s="451"/>
      <c r="AP97" s="451"/>
      <c r="AQ97" s="451"/>
      <c r="AR97" s="451"/>
      <c r="AS97" s="451"/>
      <c r="AT97" s="451"/>
      <c r="AU97" s="451"/>
      <c r="AV97" s="451"/>
      <c r="AW97" s="451"/>
      <c r="AX97" s="451"/>
      <c r="AY97" s="451"/>
      <c r="AZ97" s="451"/>
      <c r="BA97" s="451"/>
      <c r="BB97" s="451"/>
      <c r="BC97" s="451"/>
      <c r="BD97" s="451"/>
      <c r="BE97" s="453"/>
      <c r="BF97" s="45"/>
    </row>
    <row r="98" spans="1:58" ht="12" customHeight="1" x14ac:dyDescent="0.15">
      <c r="A98" s="537"/>
      <c r="B98" s="538"/>
      <c r="C98" s="431" t="s">
        <v>159</v>
      </c>
      <c r="D98" s="431"/>
      <c r="E98" s="431"/>
      <c r="F98" s="431"/>
      <c r="G98" s="431"/>
      <c r="H98" s="431"/>
      <c r="I98" s="431"/>
      <c r="J98" s="451" t="str">
        <f ca="1">IF(ISBLANK(J23)," ",J23)</f>
        <v/>
      </c>
      <c r="K98" s="451"/>
      <c r="L98" s="451"/>
      <c r="M98" s="451"/>
      <c r="N98" s="451"/>
      <c r="O98" s="451"/>
      <c r="P98" s="451"/>
      <c r="Q98" s="451"/>
      <c r="R98" s="451"/>
      <c r="S98" s="451"/>
      <c r="T98" s="451"/>
      <c r="U98" s="451"/>
      <c r="V98" s="451" t="str">
        <f ca="1">IF(ISBLANK(V23)," ",V23)</f>
        <v/>
      </c>
      <c r="W98" s="451"/>
      <c r="X98" s="451"/>
      <c r="Y98" s="451"/>
      <c r="Z98" s="451"/>
      <c r="AA98" s="451"/>
      <c r="AB98" s="451"/>
      <c r="AC98" s="451"/>
      <c r="AD98" s="451"/>
      <c r="AE98" s="451"/>
      <c r="AF98" s="451"/>
      <c r="AG98" s="451"/>
      <c r="AH98" s="451" t="str">
        <f ca="1">IF(ISBLANK(AH23)," ",AH23)</f>
        <v/>
      </c>
      <c r="AI98" s="451"/>
      <c r="AJ98" s="451"/>
      <c r="AK98" s="451"/>
      <c r="AL98" s="451"/>
      <c r="AM98" s="451"/>
      <c r="AN98" s="451"/>
      <c r="AO98" s="451"/>
      <c r="AP98" s="451"/>
      <c r="AQ98" s="451"/>
      <c r="AR98" s="451"/>
      <c r="AS98" s="451"/>
      <c r="AT98" s="451" t="str">
        <f ca="1">IF(ISBLANK(AT23)," ",AT23)</f>
        <v/>
      </c>
      <c r="AU98" s="451"/>
      <c r="AV98" s="451"/>
      <c r="AW98" s="451"/>
      <c r="AX98" s="451"/>
      <c r="AY98" s="451"/>
      <c r="AZ98" s="451"/>
      <c r="BA98" s="451"/>
      <c r="BB98" s="451"/>
      <c r="BC98" s="451"/>
      <c r="BD98" s="451"/>
      <c r="BE98" s="453"/>
      <c r="BF98" s="45"/>
    </row>
    <row r="99" spans="1:58" ht="12" customHeight="1" x14ac:dyDescent="0.15">
      <c r="A99" s="537"/>
      <c r="B99" s="538"/>
      <c r="C99" s="431"/>
      <c r="D99" s="431"/>
      <c r="E99" s="431"/>
      <c r="F99" s="431"/>
      <c r="G99" s="431"/>
      <c r="H99" s="431"/>
      <c r="I99" s="431"/>
      <c r="J99" s="451"/>
      <c r="K99" s="451"/>
      <c r="L99" s="451"/>
      <c r="M99" s="451"/>
      <c r="N99" s="451"/>
      <c r="O99" s="451"/>
      <c r="P99" s="451"/>
      <c r="Q99" s="451"/>
      <c r="R99" s="451"/>
      <c r="S99" s="451"/>
      <c r="T99" s="451"/>
      <c r="U99" s="451"/>
      <c r="V99" s="451"/>
      <c r="W99" s="451"/>
      <c r="X99" s="451"/>
      <c r="Y99" s="451"/>
      <c r="Z99" s="451"/>
      <c r="AA99" s="451"/>
      <c r="AB99" s="451"/>
      <c r="AC99" s="451"/>
      <c r="AD99" s="451"/>
      <c r="AE99" s="451"/>
      <c r="AF99" s="451"/>
      <c r="AG99" s="451"/>
      <c r="AH99" s="451"/>
      <c r="AI99" s="451"/>
      <c r="AJ99" s="451"/>
      <c r="AK99" s="451"/>
      <c r="AL99" s="451"/>
      <c r="AM99" s="451"/>
      <c r="AN99" s="451"/>
      <c r="AO99" s="451"/>
      <c r="AP99" s="451"/>
      <c r="AQ99" s="451"/>
      <c r="AR99" s="451"/>
      <c r="AS99" s="451"/>
      <c r="AT99" s="451"/>
      <c r="AU99" s="451"/>
      <c r="AV99" s="451"/>
      <c r="AW99" s="451"/>
      <c r="AX99" s="451"/>
      <c r="AY99" s="451"/>
      <c r="AZ99" s="451"/>
      <c r="BA99" s="451"/>
      <c r="BB99" s="451"/>
      <c r="BC99" s="451"/>
      <c r="BD99" s="451"/>
      <c r="BE99" s="453"/>
      <c r="BF99" s="45"/>
    </row>
    <row r="100" spans="1:58" ht="12" customHeight="1" x14ac:dyDescent="0.15">
      <c r="A100" s="537"/>
      <c r="B100" s="538"/>
      <c r="C100" s="431"/>
      <c r="D100" s="431"/>
      <c r="E100" s="431"/>
      <c r="F100" s="431"/>
      <c r="G100" s="431"/>
      <c r="H100" s="431"/>
      <c r="I100" s="431"/>
      <c r="J100" s="451"/>
      <c r="K100" s="451"/>
      <c r="L100" s="451"/>
      <c r="M100" s="451"/>
      <c r="N100" s="451"/>
      <c r="O100" s="451"/>
      <c r="P100" s="451"/>
      <c r="Q100" s="451"/>
      <c r="R100" s="451"/>
      <c r="S100" s="451"/>
      <c r="T100" s="451"/>
      <c r="U100" s="451"/>
      <c r="V100" s="451"/>
      <c r="W100" s="451"/>
      <c r="X100" s="451"/>
      <c r="Y100" s="451"/>
      <c r="Z100" s="451"/>
      <c r="AA100" s="451"/>
      <c r="AB100" s="451"/>
      <c r="AC100" s="451"/>
      <c r="AD100" s="451"/>
      <c r="AE100" s="451"/>
      <c r="AF100" s="451"/>
      <c r="AG100" s="451"/>
      <c r="AH100" s="451"/>
      <c r="AI100" s="451"/>
      <c r="AJ100" s="451"/>
      <c r="AK100" s="451"/>
      <c r="AL100" s="451"/>
      <c r="AM100" s="451"/>
      <c r="AN100" s="451"/>
      <c r="AO100" s="451"/>
      <c r="AP100" s="451"/>
      <c r="AQ100" s="451"/>
      <c r="AR100" s="451"/>
      <c r="AS100" s="451"/>
      <c r="AT100" s="451"/>
      <c r="AU100" s="451"/>
      <c r="AV100" s="451"/>
      <c r="AW100" s="451"/>
      <c r="AX100" s="451"/>
      <c r="AY100" s="451"/>
      <c r="AZ100" s="451"/>
      <c r="BA100" s="451"/>
      <c r="BB100" s="451"/>
      <c r="BC100" s="451"/>
      <c r="BD100" s="451"/>
      <c r="BE100" s="453"/>
      <c r="BF100" s="45"/>
    </row>
    <row r="101" spans="1:58" ht="12" customHeight="1" x14ac:dyDescent="0.15">
      <c r="A101" s="537"/>
      <c r="B101" s="538"/>
      <c r="C101" s="431" t="s">
        <v>162</v>
      </c>
      <c r="D101" s="431"/>
      <c r="E101" s="431"/>
      <c r="F101" s="431"/>
      <c r="G101" s="431"/>
      <c r="H101" s="431"/>
      <c r="I101" s="431"/>
      <c r="J101" s="468" t="str">
        <f ca="1">IF(ISBLANK(J26)," ",J26)</f>
        <v/>
      </c>
      <c r="K101" s="468"/>
      <c r="L101" s="468"/>
      <c r="M101" s="468"/>
      <c r="N101" s="468"/>
      <c r="O101" s="468"/>
      <c r="P101" s="468"/>
      <c r="Q101" s="468"/>
      <c r="R101" s="468"/>
      <c r="S101" s="468"/>
      <c r="T101" s="468"/>
      <c r="U101" s="468"/>
      <c r="V101" s="468" t="str">
        <f ca="1">IF(ISBLANK(V26)," ",V26)</f>
        <v/>
      </c>
      <c r="W101" s="468"/>
      <c r="X101" s="468"/>
      <c r="Y101" s="468"/>
      <c r="Z101" s="468"/>
      <c r="AA101" s="468"/>
      <c r="AB101" s="468"/>
      <c r="AC101" s="468"/>
      <c r="AD101" s="468"/>
      <c r="AE101" s="468"/>
      <c r="AF101" s="468"/>
      <c r="AG101" s="468"/>
      <c r="AH101" s="468" t="str">
        <f ca="1">IF(ISBLANK(AH26)," ",AH26)</f>
        <v/>
      </c>
      <c r="AI101" s="468"/>
      <c r="AJ101" s="468"/>
      <c r="AK101" s="468"/>
      <c r="AL101" s="468"/>
      <c r="AM101" s="468"/>
      <c r="AN101" s="468"/>
      <c r="AO101" s="468"/>
      <c r="AP101" s="468"/>
      <c r="AQ101" s="468"/>
      <c r="AR101" s="468"/>
      <c r="AS101" s="468"/>
      <c r="AT101" s="468" t="str">
        <f ca="1">IF(ISBLANK(AT26)," ",AT26)</f>
        <v/>
      </c>
      <c r="AU101" s="468"/>
      <c r="AV101" s="468"/>
      <c r="AW101" s="468"/>
      <c r="AX101" s="468"/>
      <c r="AY101" s="468"/>
      <c r="AZ101" s="468"/>
      <c r="BA101" s="468"/>
      <c r="BB101" s="468"/>
      <c r="BC101" s="468"/>
      <c r="BD101" s="468"/>
      <c r="BE101" s="469"/>
      <c r="BF101" s="45"/>
    </row>
    <row r="102" spans="1:58" ht="12" customHeight="1" x14ac:dyDescent="0.15">
      <c r="A102" s="537"/>
      <c r="B102" s="538"/>
      <c r="C102" s="431"/>
      <c r="D102" s="431"/>
      <c r="E102" s="431"/>
      <c r="F102" s="431"/>
      <c r="G102" s="431"/>
      <c r="H102" s="431"/>
      <c r="I102" s="431"/>
      <c r="J102" s="468"/>
      <c r="K102" s="468"/>
      <c r="L102" s="468"/>
      <c r="M102" s="468"/>
      <c r="N102" s="468"/>
      <c r="O102" s="468"/>
      <c r="P102" s="468"/>
      <c r="Q102" s="468"/>
      <c r="R102" s="468"/>
      <c r="S102" s="468"/>
      <c r="T102" s="468"/>
      <c r="U102" s="468"/>
      <c r="V102" s="468"/>
      <c r="W102" s="468"/>
      <c r="X102" s="468"/>
      <c r="Y102" s="468"/>
      <c r="Z102" s="468"/>
      <c r="AA102" s="468"/>
      <c r="AB102" s="468"/>
      <c r="AC102" s="468"/>
      <c r="AD102" s="468"/>
      <c r="AE102" s="468"/>
      <c r="AF102" s="468"/>
      <c r="AG102" s="468"/>
      <c r="AH102" s="468"/>
      <c r="AI102" s="468"/>
      <c r="AJ102" s="468"/>
      <c r="AK102" s="468"/>
      <c r="AL102" s="468"/>
      <c r="AM102" s="468"/>
      <c r="AN102" s="468"/>
      <c r="AO102" s="468"/>
      <c r="AP102" s="468"/>
      <c r="AQ102" s="468"/>
      <c r="AR102" s="468"/>
      <c r="AS102" s="468"/>
      <c r="AT102" s="468"/>
      <c r="AU102" s="468"/>
      <c r="AV102" s="468"/>
      <c r="AW102" s="468"/>
      <c r="AX102" s="468"/>
      <c r="AY102" s="468"/>
      <c r="AZ102" s="468"/>
      <c r="BA102" s="468"/>
      <c r="BB102" s="468"/>
      <c r="BC102" s="468"/>
      <c r="BD102" s="468"/>
      <c r="BE102" s="469"/>
      <c r="BF102" s="45"/>
    </row>
    <row r="103" spans="1:58" ht="12" customHeight="1" x14ac:dyDescent="0.15">
      <c r="A103" s="537"/>
      <c r="B103" s="538"/>
      <c r="C103" s="431"/>
      <c r="D103" s="431"/>
      <c r="E103" s="431"/>
      <c r="F103" s="431"/>
      <c r="G103" s="431"/>
      <c r="H103" s="431"/>
      <c r="I103" s="431"/>
      <c r="J103" s="468"/>
      <c r="K103" s="468"/>
      <c r="L103" s="468"/>
      <c r="M103" s="468"/>
      <c r="N103" s="468"/>
      <c r="O103" s="468"/>
      <c r="P103" s="468"/>
      <c r="Q103" s="468"/>
      <c r="R103" s="468"/>
      <c r="S103" s="468"/>
      <c r="T103" s="468"/>
      <c r="U103" s="468"/>
      <c r="V103" s="468"/>
      <c r="W103" s="468"/>
      <c r="X103" s="468"/>
      <c r="Y103" s="468"/>
      <c r="Z103" s="468"/>
      <c r="AA103" s="468"/>
      <c r="AB103" s="468"/>
      <c r="AC103" s="468"/>
      <c r="AD103" s="468"/>
      <c r="AE103" s="468"/>
      <c r="AF103" s="468"/>
      <c r="AG103" s="468"/>
      <c r="AH103" s="468"/>
      <c r="AI103" s="468"/>
      <c r="AJ103" s="468"/>
      <c r="AK103" s="468"/>
      <c r="AL103" s="468"/>
      <c r="AM103" s="468"/>
      <c r="AN103" s="468"/>
      <c r="AO103" s="468"/>
      <c r="AP103" s="468"/>
      <c r="AQ103" s="468"/>
      <c r="AR103" s="468"/>
      <c r="AS103" s="468"/>
      <c r="AT103" s="468"/>
      <c r="AU103" s="468"/>
      <c r="AV103" s="468"/>
      <c r="AW103" s="468"/>
      <c r="AX103" s="468"/>
      <c r="AY103" s="468"/>
      <c r="AZ103" s="468"/>
      <c r="BA103" s="468"/>
      <c r="BB103" s="468"/>
      <c r="BC103" s="468"/>
      <c r="BD103" s="468"/>
      <c r="BE103" s="469"/>
      <c r="BF103" s="45"/>
    </row>
    <row r="104" spans="1:58" ht="12" customHeight="1" x14ac:dyDescent="0.15">
      <c r="A104" s="537"/>
      <c r="B104" s="538"/>
      <c r="C104" s="431" t="s">
        <v>61</v>
      </c>
      <c r="D104" s="431"/>
      <c r="E104" s="431"/>
      <c r="F104" s="431"/>
      <c r="G104" s="431"/>
      <c r="H104" s="431"/>
      <c r="I104" s="431"/>
      <c r="J104" s="451" t="str">
        <f ca="1">IF(ISBLANK(J29)," ",J29)</f>
        <v/>
      </c>
      <c r="K104" s="451"/>
      <c r="L104" s="451"/>
      <c r="M104" s="451"/>
      <c r="N104" s="451"/>
      <c r="O104" s="451"/>
      <c r="P104" s="451"/>
      <c r="Q104" s="451"/>
      <c r="R104" s="451"/>
      <c r="S104" s="451"/>
      <c r="T104" s="451"/>
      <c r="U104" s="451"/>
      <c r="V104" s="451" t="str">
        <f ca="1">IF(ISBLANK(V29)," ",V29)</f>
        <v/>
      </c>
      <c r="W104" s="451"/>
      <c r="X104" s="451"/>
      <c r="Y104" s="451"/>
      <c r="Z104" s="451"/>
      <c r="AA104" s="451"/>
      <c r="AB104" s="451"/>
      <c r="AC104" s="451"/>
      <c r="AD104" s="451"/>
      <c r="AE104" s="451"/>
      <c r="AF104" s="451"/>
      <c r="AG104" s="451"/>
      <c r="AH104" s="451" t="str">
        <f ca="1">IF(ISBLANK(AH29)," ",AH29)</f>
        <v/>
      </c>
      <c r="AI104" s="451"/>
      <c r="AJ104" s="451"/>
      <c r="AK104" s="451"/>
      <c r="AL104" s="451"/>
      <c r="AM104" s="451"/>
      <c r="AN104" s="451"/>
      <c r="AO104" s="451"/>
      <c r="AP104" s="451"/>
      <c r="AQ104" s="451"/>
      <c r="AR104" s="451"/>
      <c r="AS104" s="451"/>
      <c r="AT104" s="451" t="str">
        <f ca="1">IF(ISBLANK(AT29)," ",AT29)</f>
        <v/>
      </c>
      <c r="AU104" s="451"/>
      <c r="AV104" s="451"/>
      <c r="AW104" s="451"/>
      <c r="AX104" s="451"/>
      <c r="AY104" s="451"/>
      <c r="AZ104" s="451"/>
      <c r="BA104" s="451"/>
      <c r="BB104" s="451"/>
      <c r="BC104" s="451"/>
      <c r="BD104" s="451"/>
      <c r="BE104" s="453"/>
      <c r="BF104" s="45"/>
    </row>
    <row r="105" spans="1:58" ht="12" customHeight="1" x14ac:dyDescent="0.15">
      <c r="A105" s="537"/>
      <c r="B105" s="538"/>
      <c r="C105" s="431"/>
      <c r="D105" s="431"/>
      <c r="E105" s="431"/>
      <c r="F105" s="431"/>
      <c r="G105" s="431"/>
      <c r="H105" s="431"/>
      <c r="I105" s="431"/>
      <c r="J105" s="451"/>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1"/>
      <c r="AK105" s="451"/>
      <c r="AL105" s="451"/>
      <c r="AM105" s="451"/>
      <c r="AN105" s="451"/>
      <c r="AO105" s="451"/>
      <c r="AP105" s="451"/>
      <c r="AQ105" s="451"/>
      <c r="AR105" s="451"/>
      <c r="AS105" s="451"/>
      <c r="AT105" s="451"/>
      <c r="AU105" s="451"/>
      <c r="AV105" s="451"/>
      <c r="AW105" s="451"/>
      <c r="AX105" s="451"/>
      <c r="AY105" s="451"/>
      <c r="AZ105" s="451"/>
      <c r="BA105" s="451"/>
      <c r="BB105" s="451"/>
      <c r="BC105" s="451"/>
      <c r="BD105" s="451"/>
      <c r="BE105" s="453"/>
      <c r="BF105" s="45"/>
    </row>
    <row r="106" spans="1:58" ht="12" customHeight="1" x14ac:dyDescent="0.15">
      <c r="A106" s="537"/>
      <c r="B106" s="538"/>
      <c r="C106" s="431"/>
      <c r="D106" s="431"/>
      <c r="E106" s="431"/>
      <c r="F106" s="431"/>
      <c r="G106" s="431"/>
      <c r="H106" s="431"/>
      <c r="I106" s="431"/>
      <c r="J106" s="451"/>
      <c r="K106" s="451"/>
      <c r="L106" s="451"/>
      <c r="M106" s="451"/>
      <c r="N106" s="451"/>
      <c r="O106" s="451"/>
      <c r="P106" s="451"/>
      <c r="Q106" s="451"/>
      <c r="R106" s="451"/>
      <c r="S106" s="451"/>
      <c r="T106" s="451"/>
      <c r="U106" s="451"/>
      <c r="V106" s="451"/>
      <c r="W106" s="451"/>
      <c r="X106" s="451"/>
      <c r="Y106" s="451"/>
      <c r="Z106" s="451"/>
      <c r="AA106" s="451"/>
      <c r="AB106" s="451"/>
      <c r="AC106" s="451"/>
      <c r="AD106" s="451"/>
      <c r="AE106" s="451"/>
      <c r="AF106" s="451"/>
      <c r="AG106" s="451"/>
      <c r="AH106" s="451"/>
      <c r="AI106" s="451"/>
      <c r="AJ106" s="451"/>
      <c r="AK106" s="451"/>
      <c r="AL106" s="451"/>
      <c r="AM106" s="451"/>
      <c r="AN106" s="451"/>
      <c r="AO106" s="451"/>
      <c r="AP106" s="451"/>
      <c r="AQ106" s="451"/>
      <c r="AR106" s="451"/>
      <c r="AS106" s="451"/>
      <c r="AT106" s="451"/>
      <c r="AU106" s="451"/>
      <c r="AV106" s="451"/>
      <c r="AW106" s="451"/>
      <c r="AX106" s="451"/>
      <c r="AY106" s="451"/>
      <c r="AZ106" s="451"/>
      <c r="BA106" s="451"/>
      <c r="BB106" s="451"/>
      <c r="BC106" s="451"/>
      <c r="BD106" s="451"/>
      <c r="BE106" s="453"/>
      <c r="BF106" s="45"/>
    </row>
    <row r="107" spans="1:58" ht="12" customHeight="1" x14ac:dyDescent="0.15">
      <c r="A107" s="537"/>
      <c r="B107" s="538"/>
      <c r="C107" s="431" t="s">
        <v>164</v>
      </c>
      <c r="D107" s="431"/>
      <c r="E107" s="431"/>
      <c r="F107" s="431"/>
      <c r="G107" s="431"/>
      <c r="H107" s="431"/>
      <c r="I107" s="431"/>
      <c r="J107" s="553" t="str">
        <f ca="1">IF(ISBLANK(J32)," ",J32)</f>
        <v/>
      </c>
      <c r="K107" s="553"/>
      <c r="L107" s="553"/>
      <c r="M107" s="553"/>
      <c r="N107" s="553"/>
      <c r="O107" s="553"/>
      <c r="P107" s="553"/>
      <c r="Q107" s="553"/>
      <c r="R107" s="553"/>
      <c r="S107" s="553"/>
      <c r="T107" s="553"/>
      <c r="U107" s="553"/>
      <c r="V107" s="553" t="str">
        <f ca="1">IF(ISBLANK(V32)," ",V32)</f>
        <v/>
      </c>
      <c r="W107" s="553"/>
      <c r="X107" s="553"/>
      <c r="Y107" s="553"/>
      <c r="Z107" s="553"/>
      <c r="AA107" s="553"/>
      <c r="AB107" s="553"/>
      <c r="AC107" s="553"/>
      <c r="AD107" s="553"/>
      <c r="AE107" s="553"/>
      <c r="AF107" s="553"/>
      <c r="AG107" s="553"/>
      <c r="AH107" s="553" t="str">
        <f ca="1">IF(ISBLANK(AH32)," ",AH32)</f>
        <v/>
      </c>
      <c r="AI107" s="553"/>
      <c r="AJ107" s="553"/>
      <c r="AK107" s="553"/>
      <c r="AL107" s="553"/>
      <c r="AM107" s="553"/>
      <c r="AN107" s="553"/>
      <c r="AO107" s="553"/>
      <c r="AP107" s="553"/>
      <c r="AQ107" s="553"/>
      <c r="AR107" s="553"/>
      <c r="AS107" s="553"/>
      <c r="AT107" s="553" t="str">
        <f ca="1">IF(ISBLANK(AT32)," ",AT32)</f>
        <v/>
      </c>
      <c r="AU107" s="553"/>
      <c r="AV107" s="553"/>
      <c r="AW107" s="553"/>
      <c r="AX107" s="553"/>
      <c r="AY107" s="553"/>
      <c r="AZ107" s="553"/>
      <c r="BA107" s="553"/>
      <c r="BB107" s="553"/>
      <c r="BC107" s="553"/>
      <c r="BD107" s="553"/>
      <c r="BE107" s="554"/>
      <c r="BF107" s="45"/>
    </row>
    <row r="108" spans="1:58" ht="12" customHeight="1" x14ac:dyDescent="0.15">
      <c r="A108" s="537"/>
      <c r="B108" s="538"/>
      <c r="C108" s="431"/>
      <c r="D108" s="431"/>
      <c r="E108" s="431"/>
      <c r="F108" s="431"/>
      <c r="G108" s="431"/>
      <c r="H108" s="431"/>
      <c r="I108" s="431"/>
      <c r="J108" s="553"/>
      <c r="K108" s="553"/>
      <c r="L108" s="553"/>
      <c r="M108" s="553"/>
      <c r="N108" s="553"/>
      <c r="O108" s="553"/>
      <c r="P108" s="553"/>
      <c r="Q108" s="553"/>
      <c r="R108" s="553"/>
      <c r="S108" s="553"/>
      <c r="T108" s="553"/>
      <c r="U108" s="553"/>
      <c r="V108" s="553"/>
      <c r="W108" s="553"/>
      <c r="X108" s="553"/>
      <c r="Y108" s="553"/>
      <c r="Z108" s="553"/>
      <c r="AA108" s="553"/>
      <c r="AB108" s="553"/>
      <c r="AC108" s="553"/>
      <c r="AD108" s="553"/>
      <c r="AE108" s="553"/>
      <c r="AF108" s="553"/>
      <c r="AG108" s="553"/>
      <c r="AH108" s="553"/>
      <c r="AI108" s="553"/>
      <c r="AJ108" s="553"/>
      <c r="AK108" s="553"/>
      <c r="AL108" s="553"/>
      <c r="AM108" s="553"/>
      <c r="AN108" s="553"/>
      <c r="AO108" s="553"/>
      <c r="AP108" s="553"/>
      <c r="AQ108" s="553"/>
      <c r="AR108" s="553"/>
      <c r="AS108" s="553"/>
      <c r="AT108" s="553"/>
      <c r="AU108" s="553"/>
      <c r="AV108" s="553"/>
      <c r="AW108" s="553"/>
      <c r="AX108" s="553"/>
      <c r="AY108" s="553"/>
      <c r="AZ108" s="553"/>
      <c r="BA108" s="553"/>
      <c r="BB108" s="553"/>
      <c r="BC108" s="553"/>
      <c r="BD108" s="553"/>
      <c r="BE108" s="554"/>
      <c r="BF108" s="45"/>
    </row>
    <row r="109" spans="1:58" ht="12" customHeight="1" x14ac:dyDescent="0.15">
      <c r="A109" s="537"/>
      <c r="B109" s="538"/>
      <c r="C109" s="431"/>
      <c r="D109" s="431"/>
      <c r="E109" s="431"/>
      <c r="F109" s="431"/>
      <c r="G109" s="431"/>
      <c r="H109" s="431"/>
      <c r="I109" s="431"/>
      <c r="J109" s="553"/>
      <c r="K109" s="553"/>
      <c r="L109" s="553"/>
      <c r="M109" s="553"/>
      <c r="N109" s="553"/>
      <c r="O109" s="553"/>
      <c r="P109" s="553"/>
      <c r="Q109" s="553"/>
      <c r="R109" s="553"/>
      <c r="S109" s="553"/>
      <c r="T109" s="553"/>
      <c r="U109" s="553"/>
      <c r="V109" s="553"/>
      <c r="W109" s="553"/>
      <c r="X109" s="553"/>
      <c r="Y109" s="553"/>
      <c r="Z109" s="553"/>
      <c r="AA109" s="553"/>
      <c r="AB109" s="553"/>
      <c r="AC109" s="553"/>
      <c r="AD109" s="553"/>
      <c r="AE109" s="553"/>
      <c r="AF109" s="553"/>
      <c r="AG109" s="553"/>
      <c r="AH109" s="553"/>
      <c r="AI109" s="553"/>
      <c r="AJ109" s="553"/>
      <c r="AK109" s="553"/>
      <c r="AL109" s="553"/>
      <c r="AM109" s="553"/>
      <c r="AN109" s="553"/>
      <c r="AO109" s="553"/>
      <c r="AP109" s="553"/>
      <c r="AQ109" s="553"/>
      <c r="AR109" s="553"/>
      <c r="AS109" s="553"/>
      <c r="AT109" s="553"/>
      <c r="AU109" s="553"/>
      <c r="AV109" s="553"/>
      <c r="AW109" s="553"/>
      <c r="AX109" s="553"/>
      <c r="AY109" s="553"/>
      <c r="AZ109" s="553"/>
      <c r="BA109" s="553"/>
      <c r="BB109" s="553"/>
      <c r="BC109" s="553"/>
      <c r="BD109" s="553"/>
      <c r="BE109" s="554"/>
      <c r="BF109" s="45"/>
    </row>
    <row r="110" spans="1:58" ht="12" customHeight="1" x14ac:dyDescent="0.15">
      <c r="A110" s="537"/>
      <c r="B110" s="538"/>
      <c r="C110" s="431" t="s">
        <v>165</v>
      </c>
      <c r="D110" s="431"/>
      <c r="E110" s="431"/>
      <c r="F110" s="431"/>
      <c r="G110" s="431"/>
      <c r="H110" s="431"/>
      <c r="I110" s="431"/>
      <c r="J110" s="451" t="str">
        <f ca="1">IF(ISBLANK(J35)," ",J35)</f>
        <v/>
      </c>
      <c r="K110" s="451"/>
      <c r="L110" s="451"/>
      <c r="M110" s="451"/>
      <c r="N110" s="451"/>
      <c r="O110" s="451"/>
      <c r="P110" s="451"/>
      <c r="Q110" s="451"/>
      <c r="R110" s="451"/>
      <c r="S110" s="451"/>
      <c r="T110" s="451"/>
      <c r="U110" s="451"/>
      <c r="V110" s="451" t="str">
        <f ca="1">IF(ISBLANK(V35)," ",V35)</f>
        <v/>
      </c>
      <c r="W110" s="451"/>
      <c r="X110" s="451"/>
      <c r="Y110" s="451"/>
      <c r="Z110" s="451"/>
      <c r="AA110" s="451"/>
      <c r="AB110" s="451"/>
      <c r="AC110" s="451"/>
      <c r="AD110" s="451"/>
      <c r="AE110" s="451"/>
      <c r="AF110" s="451"/>
      <c r="AG110" s="451"/>
      <c r="AH110" s="451" t="str">
        <f ca="1">IF(ISBLANK(AH35)," ",AH35)</f>
        <v/>
      </c>
      <c r="AI110" s="451"/>
      <c r="AJ110" s="451"/>
      <c r="AK110" s="451"/>
      <c r="AL110" s="451"/>
      <c r="AM110" s="451"/>
      <c r="AN110" s="451"/>
      <c r="AO110" s="451"/>
      <c r="AP110" s="451"/>
      <c r="AQ110" s="451"/>
      <c r="AR110" s="451"/>
      <c r="AS110" s="451"/>
      <c r="AT110" s="451" t="str">
        <f ca="1">IF(ISBLANK(AT35)," ",AT35)</f>
        <v/>
      </c>
      <c r="AU110" s="451"/>
      <c r="AV110" s="451"/>
      <c r="AW110" s="451"/>
      <c r="AX110" s="451"/>
      <c r="AY110" s="451"/>
      <c r="AZ110" s="451"/>
      <c r="BA110" s="451"/>
      <c r="BB110" s="451"/>
      <c r="BC110" s="451"/>
      <c r="BD110" s="451"/>
      <c r="BE110" s="453"/>
      <c r="BF110" s="45"/>
    </row>
    <row r="111" spans="1:58" ht="12" customHeight="1" x14ac:dyDescent="0.15">
      <c r="A111" s="537"/>
      <c r="B111" s="538"/>
      <c r="C111" s="431"/>
      <c r="D111" s="431"/>
      <c r="E111" s="431"/>
      <c r="F111" s="431"/>
      <c r="G111" s="431"/>
      <c r="H111" s="431"/>
      <c r="I111" s="431"/>
      <c r="J111" s="451"/>
      <c r="K111" s="451"/>
      <c r="L111" s="451"/>
      <c r="M111" s="451"/>
      <c r="N111" s="451"/>
      <c r="O111" s="451"/>
      <c r="P111" s="451"/>
      <c r="Q111" s="451"/>
      <c r="R111" s="451"/>
      <c r="S111" s="451"/>
      <c r="T111" s="451"/>
      <c r="U111" s="451"/>
      <c r="V111" s="451"/>
      <c r="W111" s="451"/>
      <c r="X111" s="451"/>
      <c r="Y111" s="451"/>
      <c r="Z111" s="451"/>
      <c r="AA111" s="451"/>
      <c r="AB111" s="451"/>
      <c r="AC111" s="451"/>
      <c r="AD111" s="451"/>
      <c r="AE111" s="451"/>
      <c r="AF111" s="451"/>
      <c r="AG111" s="451"/>
      <c r="AH111" s="451"/>
      <c r="AI111" s="451"/>
      <c r="AJ111" s="451"/>
      <c r="AK111" s="451"/>
      <c r="AL111" s="451"/>
      <c r="AM111" s="451"/>
      <c r="AN111" s="451"/>
      <c r="AO111" s="451"/>
      <c r="AP111" s="451"/>
      <c r="AQ111" s="451"/>
      <c r="AR111" s="451"/>
      <c r="AS111" s="451"/>
      <c r="AT111" s="451"/>
      <c r="AU111" s="451"/>
      <c r="AV111" s="451"/>
      <c r="AW111" s="451"/>
      <c r="AX111" s="451"/>
      <c r="AY111" s="451"/>
      <c r="AZ111" s="451"/>
      <c r="BA111" s="451"/>
      <c r="BB111" s="451"/>
      <c r="BC111" s="451"/>
      <c r="BD111" s="451"/>
      <c r="BE111" s="453"/>
      <c r="BF111" s="45"/>
    </row>
    <row r="112" spans="1:58" ht="12" customHeight="1" x14ac:dyDescent="0.15">
      <c r="A112" s="537"/>
      <c r="B112" s="538"/>
      <c r="C112" s="431"/>
      <c r="D112" s="431"/>
      <c r="E112" s="431"/>
      <c r="F112" s="431"/>
      <c r="G112" s="431"/>
      <c r="H112" s="431"/>
      <c r="I112" s="431"/>
      <c r="J112" s="451"/>
      <c r="K112" s="451"/>
      <c r="L112" s="451"/>
      <c r="M112" s="451"/>
      <c r="N112" s="451"/>
      <c r="O112" s="451"/>
      <c r="P112" s="451"/>
      <c r="Q112" s="451"/>
      <c r="R112" s="451"/>
      <c r="S112" s="451"/>
      <c r="T112" s="451"/>
      <c r="U112" s="451"/>
      <c r="V112" s="451"/>
      <c r="W112" s="451"/>
      <c r="X112" s="451"/>
      <c r="Y112" s="451"/>
      <c r="Z112" s="451"/>
      <c r="AA112" s="451"/>
      <c r="AB112" s="451"/>
      <c r="AC112" s="451"/>
      <c r="AD112" s="451"/>
      <c r="AE112" s="451"/>
      <c r="AF112" s="451"/>
      <c r="AG112" s="451"/>
      <c r="AH112" s="451"/>
      <c r="AI112" s="451"/>
      <c r="AJ112" s="451"/>
      <c r="AK112" s="451"/>
      <c r="AL112" s="451"/>
      <c r="AM112" s="451"/>
      <c r="AN112" s="451"/>
      <c r="AO112" s="451"/>
      <c r="AP112" s="451"/>
      <c r="AQ112" s="451"/>
      <c r="AR112" s="451"/>
      <c r="AS112" s="451"/>
      <c r="AT112" s="451"/>
      <c r="AU112" s="451"/>
      <c r="AV112" s="451"/>
      <c r="AW112" s="451"/>
      <c r="AX112" s="451"/>
      <c r="AY112" s="451"/>
      <c r="AZ112" s="451"/>
      <c r="BA112" s="451"/>
      <c r="BB112" s="451"/>
      <c r="BC112" s="451"/>
      <c r="BD112" s="451"/>
      <c r="BE112" s="453"/>
      <c r="BF112" s="45"/>
    </row>
    <row r="113" spans="1:58" ht="12" customHeight="1" x14ac:dyDescent="0.15">
      <c r="A113" s="472" t="s">
        <v>168</v>
      </c>
      <c r="B113" s="431"/>
      <c r="C113" s="431"/>
      <c r="D113" s="431"/>
      <c r="E113" s="431"/>
      <c r="F113" s="431"/>
      <c r="G113" s="431"/>
      <c r="H113" s="431"/>
      <c r="I113" s="431"/>
      <c r="J113" s="555" t="str">
        <f>IF(ISBLANK(J38)," ",J38)</f>
        <v xml:space="preserve"> </v>
      </c>
      <c r="K113" s="555"/>
      <c r="L113" s="555"/>
      <c r="M113" s="555"/>
      <c r="N113" s="555"/>
      <c r="O113" s="555"/>
      <c r="P113" s="555"/>
      <c r="Q113" s="555"/>
      <c r="R113" s="555"/>
      <c r="S113" s="555"/>
      <c r="T113" s="555"/>
      <c r="U113" s="555"/>
      <c r="V113" s="555" t="str">
        <f>IF(ISBLANK(V38)," ",V38)</f>
        <v xml:space="preserve"> </v>
      </c>
      <c r="W113" s="555"/>
      <c r="X113" s="555"/>
      <c r="Y113" s="555"/>
      <c r="Z113" s="555"/>
      <c r="AA113" s="555"/>
      <c r="AB113" s="555"/>
      <c r="AC113" s="555"/>
      <c r="AD113" s="555"/>
      <c r="AE113" s="555"/>
      <c r="AF113" s="555"/>
      <c r="AG113" s="555"/>
      <c r="AH113" s="555" t="str">
        <f>IF(ISBLANK(AH38)," ",AH38)</f>
        <v xml:space="preserve"> </v>
      </c>
      <c r="AI113" s="555"/>
      <c r="AJ113" s="555"/>
      <c r="AK113" s="555"/>
      <c r="AL113" s="555"/>
      <c r="AM113" s="555"/>
      <c r="AN113" s="555"/>
      <c r="AO113" s="555"/>
      <c r="AP113" s="555"/>
      <c r="AQ113" s="555"/>
      <c r="AR113" s="555"/>
      <c r="AS113" s="555"/>
      <c r="AT113" s="555" t="str">
        <f>IF(ISBLANK(AT38)," ",AT38)</f>
        <v xml:space="preserve"> </v>
      </c>
      <c r="AU113" s="555"/>
      <c r="AV113" s="555"/>
      <c r="AW113" s="555"/>
      <c r="AX113" s="555"/>
      <c r="AY113" s="555"/>
      <c r="AZ113" s="555"/>
      <c r="BA113" s="555"/>
      <c r="BB113" s="555"/>
      <c r="BC113" s="555"/>
      <c r="BD113" s="555"/>
      <c r="BE113" s="557"/>
      <c r="BF113" s="45"/>
    </row>
    <row r="114" spans="1:58" ht="12" customHeight="1" x14ac:dyDescent="0.15">
      <c r="A114" s="472"/>
      <c r="B114" s="431"/>
      <c r="C114" s="431"/>
      <c r="D114" s="431"/>
      <c r="E114" s="431"/>
      <c r="F114" s="431"/>
      <c r="G114" s="431"/>
      <c r="H114" s="431"/>
      <c r="I114" s="431"/>
      <c r="J114" s="555"/>
      <c r="K114" s="555"/>
      <c r="L114" s="555"/>
      <c r="M114" s="555"/>
      <c r="N114" s="555"/>
      <c r="O114" s="555"/>
      <c r="P114" s="555"/>
      <c r="Q114" s="555"/>
      <c r="R114" s="555"/>
      <c r="S114" s="555"/>
      <c r="T114" s="555"/>
      <c r="U114" s="555"/>
      <c r="V114" s="555"/>
      <c r="W114" s="555"/>
      <c r="X114" s="555"/>
      <c r="Y114" s="555"/>
      <c r="Z114" s="555"/>
      <c r="AA114" s="555"/>
      <c r="AB114" s="555"/>
      <c r="AC114" s="555"/>
      <c r="AD114" s="555"/>
      <c r="AE114" s="555"/>
      <c r="AF114" s="555"/>
      <c r="AG114" s="555"/>
      <c r="AH114" s="555"/>
      <c r="AI114" s="555"/>
      <c r="AJ114" s="555"/>
      <c r="AK114" s="555"/>
      <c r="AL114" s="555"/>
      <c r="AM114" s="555"/>
      <c r="AN114" s="555"/>
      <c r="AO114" s="555"/>
      <c r="AP114" s="555"/>
      <c r="AQ114" s="555"/>
      <c r="AR114" s="555"/>
      <c r="AS114" s="555"/>
      <c r="AT114" s="555"/>
      <c r="AU114" s="555"/>
      <c r="AV114" s="555"/>
      <c r="AW114" s="555"/>
      <c r="AX114" s="555"/>
      <c r="AY114" s="555"/>
      <c r="AZ114" s="555"/>
      <c r="BA114" s="555"/>
      <c r="BB114" s="555"/>
      <c r="BC114" s="555"/>
      <c r="BD114" s="555"/>
      <c r="BE114" s="557"/>
      <c r="BF114" s="45"/>
    </row>
    <row r="115" spans="1:58" ht="12" customHeight="1" x14ac:dyDescent="0.15">
      <c r="A115" s="548"/>
      <c r="B115" s="549"/>
      <c r="C115" s="549"/>
      <c r="D115" s="549"/>
      <c r="E115" s="549"/>
      <c r="F115" s="549"/>
      <c r="G115" s="549"/>
      <c r="H115" s="549"/>
      <c r="I115" s="549"/>
      <c r="J115" s="556"/>
      <c r="K115" s="556"/>
      <c r="L115" s="556"/>
      <c r="M115" s="556"/>
      <c r="N115" s="556"/>
      <c r="O115" s="556"/>
      <c r="P115" s="556"/>
      <c r="Q115" s="556"/>
      <c r="R115" s="556"/>
      <c r="S115" s="556"/>
      <c r="T115" s="556"/>
      <c r="U115" s="556"/>
      <c r="V115" s="556"/>
      <c r="W115" s="556"/>
      <c r="X115" s="556"/>
      <c r="Y115" s="556"/>
      <c r="Z115" s="556"/>
      <c r="AA115" s="556"/>
      <c r="AB115" s="556"/>
      <c r="AC115" s="556"/>
      <c r="AD115" s="556"/>
      <c r="AE115" s="556"/>
      <c r="AF115" s="556"/>
      <c r="AG115" s="556"/>
      <c r="AH115" s="556"/>
      <c r="AI115" s="556"/>
      <c r="AJ115" s="556"/>
      <c r="AK115" s="556"/>
      <c r="AL115" s="556"/>
      <c r="AM115" s="556"/>
      <c r="AN115" s="556"/>
      <c r="AO115" s="556"/>
      <c r="AP115" s="556"/>
      <c r="AQ115" s="556"/>
      <c r="AR115" s="556"/>
      <c r="AS115" s="556"/>
      <c r="AT115" s="556"/>
      <c r="AU115" s="556"/>
      <c r="AV115" s="556"/>
      <c r="AW115" s="556"/>
      <c r="AX115" s="556"/>
      <c r="AY115" s="556"/>
      <c r="AZ115" s="556"/>
      <c r="BA115" s="556"/>
      <c r="BB115" s="556"/>
      <c r="BC115" s="556"/>
      <c r="BD115" s="556"/>
      <c r="BE115" s="558"/>
      <c r="BF115" s="45"/>
    </row>
    <row r="116" spans="1:58" ht="9.9499999999999993" customHeight="1" x14ac:dyDescent="0.15">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row>
    <row r="117" spans="1:58" ht="9.9499999999999993" customHeight="1" x14ac:dyDescent="0.15">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row>
    <row r="118" spans="1:58" ht="9.9499999999999993" customHeight="1" x14ac:dyDescent="0.15">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row>
    <row r="119" spans="1:58" ht="9.9499999999999993" customHeight="1" x14ac:dyDescent="0.15">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row>
    <row r="120" spans="1:58" ht="9.9499999999999993" customHeight="1" x14ac:dyDescent="0.15">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row>
    <row r="121" spans="1:58" ht="9.9499999999999993" customHeight="1" x14ac:dyDescent="0.1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row>
    <row r="122" spans="1:58" ht="12" customHeight="1" x14ac:dyDescent="0.15">
      <c r="A122" s="535" t="s">
        <v>152</v>
      </c>
      <c r="B122" s="536"/>
      <c r="C122" s="448" t="s">
        <v>153</v>
      </c>
      <c r="D122" s="448"/>
      <c r="E122" s="448"/>
      <c r="F122" s="448"/>
      <c r="G122" s="448"/>
      <c r="H122" s="448"/>
      <c r="I122" s="448"/>
      <c r="J122" s="450" t="str">
        <f ca="1">IF(ISBLANK(J47)," ",J47)</f>
        <v/>
      </c>
      <c r="K122" s="450"/>
      <c r="L122" s="450"/>
      <c r="M122" s="450"/>
      <c r="N122" s="450"/>
      <c r="O122" s="450"/>
      <c r="P122" s="450"/>
      <c r="Q122" s="450"/>
      <c r="R122" s="450"/>
      <c r="S122" s="450"/>
      <c r="T122" s="450"/>
      <c r="U122" s="450"/>
      <c r="V122" s="450" t="str">
        <f ca="1">IF(ISBLANK(V47)," ",V47)</f>
        <v/>
      </c>
      <c r="W122" s="450"/>
      <c r="X122" s="450"/>
      <c r="Y122" s="450"/>
      <c r="Z122" s="450"/>
      <c r="AA122" s="450"/>
      <c r="AB122" s="450"/>
      <c r="AC122" s="450"/>
      <c r="AD122" s="450"/>
      <c r="AE122" s="450"/>
      <c r="AF122" s="450"/>
      <c r="AG122" s="450"/>
      <c r="AH122" s="450" t="str">
        <f ca="1">IF(ISBLANK(AH47)," ",AH47)</f>
        <v/>
      </c>
      <c r="AI122" s="450"/>
      <c r="AJ122" s="450"/>
      <c r="AK122" s="450"/>
      <c r="AL122" s="450"/>
      <c r="AM122" s="450"/>
      <c r="AN122" s="450"/>
      <c r="AO122" s="450"/>
      <c r="AP122" s="450"/>
      <c r="AQ122" s="450"/>
      <c r="AR122" s="450"/>
      <c r="AS122" s="450"/>
      <c r="AT122" s="450" t="str">
        <f ca="1">IF(ISBLANK(AT47)," ",AT47)</f>
        <v/>
      </c>
      <c r="AU122" s="450"/>
      <c r="AV122" s="450"/>
      <c r="AW122" s="450"/>
      <c r="AX122" s="450"/>
      <c r="AY122" s="450"/>
      <c r="AZ122" s="450"/>
      <c r="BA122" s="450"/>
      <c r="BB122" s="450"/>
      <c r="BC122" s="450"/>
      <c r="BD122" s="450"/>
      <c r="BE122" s="452"/>
      <c r="BF122" s="45"/>
    </row>
    <row r="123" spans="1:58" ht="12" customHeight="1" x14ac:dyDescent="0.15">
      <c r="A123" s="537"/>
      <c r="B123" s="538"/>
      <c r="C123" s="431"/>
      <c r="D123" s="431"/>
      <c r="E123" s="431"/>
      <c r="F123" s="431"/>
      <c r="G123" s="431"/>
      <c r="H123" s="431"/>
      <c r="I123" s="431"/>
      <c r="J123" s="451"/>
      <c r="K123" s="451"/>
      <c r="L123" s="451"/>
      <c r="M123" s="451"/>
      <c r="N123" s="451"/>
      <c r="O123" s="451"/>
      <c r="P123" s="451"/>
      <c r="Q123" s="451"/>
      <c r="R123" s="451"/>
      <c r="S123" s="451"/>
      <c r="T123" s="451"/>
      <c r="U123" s="451"/>
      <c r="V123" s="451"/>
      <c r="W123" s="451"/>
      <c r="X123" s="451"/>
      <c r="Y123" s="451"/>
      <c r="Z123" s="451"/>
      <c r="AA123" s="451"/>
      <c r="AB123" s="451"/>
      <c r="AC123" s="451"/>
      <c r="AD123" s="451"/>
      <c r="AE123" s="451"/>
      <c r="AF123" s="451"/>
      <c r="AG123" s="451"/>
      <c r="AH123" s="451"/>
      <c r="AI123" s="451"/>
      <c r="AJ123" s="451"/>
      <c r="AK123" s="451"/>
      <c r="AL123" s="451"/>
      <c r="AM123" s="451"/>
      <c r="AN123" s="451"/>
      <c r="AO123" s="451"/>
      <c r="AP123" s="451"/>
      <c r="AQ123" s="451"/>
      <c r="AR123" s="451"/>
      <c r="AS123" s="451"/>
      <c r="AT123" s="451"/>
      <c r="AU123" s="451"/>
      <c r="AV123" s="451"/>
      <c r="AW123" s="451"/>
      <c r="AX123" s="451"/>
      <c r="AY123" s="451"/>
      <c r="AZ123" s="451"/>
      <c r="BA123" s="451"/>
      <c r="BB123" s="451"/>
      <c r="BC123" s="451"/>
      <c r="BD123" s="451"/>
      <c r="BE123" s="453"/>
      <c r="BF123" s="45"/>
    </row>
    <row r="124" spans="1:58" ht="12" customHeight="1" x14ac:dyDescent="0.15">
      <c r="A124" s="537"/>
      <c r="B124" s="538"/>
      <c r="C124" s="431"/>
      <c r="D124" s="431"/>
      <c r="E124" s="431"/>
      <c r="F124" s="431"/>
      <c r="G124" s="431"/>
      <c r="H124" s="431"/>
      <c r="I124" s="431"/>
      <c r="J124" s="451"/>
      <c r="K124" s="451"/>
      <c r="L124" s="451"/>
      <c r="M124" s="451"/>
      <c r="N124" s="451"/>
      <c r="O124" s="451"/>
      <c r="P124" s="451"/>
      <c r="Q124" s="451"/>
      <c r="R124" s="451"/>
      <c r="S124" s="451"/>
      <c r="T124" s="451"/>
      <c r="U124" s="451"/>
      <c r="V124" s="451"/>
      <c r="W124" s="451"/>
      <c r="X124" s="451"/>
      <c r="Y124" s="451"/>
      <c r="Z124" s="451"/>
      <c r="AA124" s="451"/>
      <c r="AB124" s="451"/>
      <c r="AC124" s="451"/>
      <c r="AD124" s="451"/>
      <c r="AE124" s="451"/>
      <c r="AF124" s="451"/>
      <c r="AG124" s="451"/>
      <c r="AH124" s="451"/>
      <c r="AI124" s="451"/>
      <c r="AJ124" s="451"/>
      <c r="AK124" s="451"/>
      <c r="AL124" s="451"/>
      <c r="AM124" s="451"/>
      <c r="AN124" s="451"/>
      <c r="AO124" s="451"/>
      <c r="AP124" s="451"/>
      <c r="AQ124" s="451"/>
      <c r="AR124" s="451"/>
      <c r="AS124" s="451"/>
      <c r="AT124" s="451"/>
      <c r="AU124" s="451"/>
      <c r="AV124" s="451"/>
      <c r="AW124" s="451"/>
      <c r="AX124" s="451"/>
      <c r="AY124" s="451"/>
      <c r="AZ124" s="451"/>
      <c r="BA124" s="451"/>
      <c r="BB124" s="451"/>
      <c r="BC124" s="451"/>
      <c r="BD124" s="451"/>
      <c r="BE124" s="453"/>
      <c r="BF124" s="45"/>
    </row>
    <row r="125" spans="1:58" ht="12" customHeight="1" x14ac:dyDescent="0.15">
      <c r="A125" s="537"/>
      <c r="B125" s="538"/>
      <c r="C125" s="431" t="s">
        <v>156</v>
      </c>
      <c r="D125" s="431"/>
      <c r="E125" s="431"/>
      <c r="F125" s="431"/>
      <c r="G125" s="431"/>
      <c r="H125" s="431"/>
      <c r="I125" s="431"/>
      <c r="J125" s="521" t="str">
        <f>IF(ISBLANK(J50)," ",J50)</f>
        <v xml:space="preserve"> </v>
      </c>
      <c r="K125" s="522"/>
      <c r="L125" s="522"/>
      <c r="M125" s="522"/>
      <c r="N125" s="522"/>
      <c r="O125" s="522"/>
      <c r="P125" s="522"/>
      <c r="Q125" s="522"/>
      <c r="R125" s="522"/>
      <c r="S125" s="522"/>
      <c r="T125" s="522"/>
      <c r="U125" s="523"/>
      <c r="V125" s="521" t="str">
        <f>IF(ISBLANK(V50)," ",V50)</f>
        <v xml:space="preserve"> </v>
      </c>
      <c r="W125" s="522"/>
      <c r="X125" s="522"/>
      <c r="Y125" s="522"/>
      <c r="Z125" s="522"/>
      <c r="AA125" s="522"/>
      <c r="AB125" s="522"/>
      <c r="AC125" s="522"/>
      <c r="AD125" s="522"/>
      <c r="AE125" s="522"/>
      <c r="AF125" s="522"/>
      <c r="AG125" s="523"/>
      <c r="AH125" s="521" t="str">
        <f>IF(ISBLANK(AH50)," ",AH50)</f>
        <v xml:space="preserve"> </v>
      </c>
      <c r="AI125" s="522"/>
      <c r="AJ125" s="522"/>
      <c r="AK125" s="522"/>
      <c r="AL125" s="522"/>
      <c r="AM125" s="522"/>
      <c r="AN125" s="522"/>
      <c r="AO125" s="522"/>
      <c r="AP125" s="522"/>
      <c r="AQ125" s="522"/>
      <c r="AR125" s="522"/>
      <c r="AS125" s="523"/>
      <c r="AT125" s="521" t="str">
        <f>IF(ISBLANK(AT50)," ",AT50)</f>
        <v xml:space="preserve"> </v>
      </c>
      <c r="AU125" s="522"/>
      <c r="AV125" s="522"/>
      <c r="AW125" s="522"/>
      <c r="AX125" s="522"/>
      <c r="AY125" s="522"/>
      <c r="AZ125" s="522"/>
      <c r="BA125" s="522"/>
      <c r="BB125" s="522"/>
      <c r="BC125" s="522"/>
      <c r="BD125" s="522"/>
      <c r="BE125" s="524"/>
      <c r="BF125" s="45"/>
    </row>
    <row r="126" spans="1:58" ht="12" customHeight="1" x14ac:dyDescent="0.15">
      <c r="A126" s="537"/>
      <c r="B126" s="538"/>
      <c r="C126" s="431"/>
      <c r="D126" s="431"/>
      <c r="E126" s="431"/>
      <c r="F126" s="431"/>
      <c r="G126" s="431"/>
      <c r="H126" s="431"/>
      <c r="I126" s="431"/>
      <c r="J126" s="508" t="str">
        <f ca="1">IF(ISBLANK(J51)," ",J51)</f>
        <v/>
      </c>
      <c r="K126" s="509"/>
      <c r="L126" s="509"/>
      <c r="M126" s="509"/>
      <c r="N126" s="509"/>
      <c r="O126" s="509"/>
      <c r="P126" s="509"/>
      <c r="Q126" s="509"/>
      <c r="R126" s="509"/>
      <c r="S126" s="509"/>
      <c r="T126" s="509"/>
      <c r="U126" s="510"/>
      <c r="V126" s="508" t="str">
        <f ca="1">IF(ISBLANK(V51)," ",V51)</f>
        <v/>
      </c>
      <c r="W126" s="509"/>
      <c r="X126" s="509"/>
      <c r="Y126" s="509"/>
      <c r="Z126" s="509"/>
      <c r="AA126" s="509"/>
      <c r="AB126" s="509"/>
      <c r="AC126" s="509"/>
      <c r="AD126" s="509"/>
      <c r="AE126" s="509"/>
      <c r="AF126" s="509"/>
      <c r="AG126" s="510"/>
      <c r="AH126" s="508" t="str">
        <f ca="1">IF(ISBLANK(AH51)," ",AH51)</f>
        <v/>
      </c>
      <c r="AI126" s="509"/>
      <c r="AJ126" s="509"/>
      <c r="AK126" s="509"/>
      <c r="AL126" s="509"/>
      <c r="AM126" s="509"/>
      <c r="AN126" s="509"/>
      <c r="AO126" s="509"/>
      <c r="AP126" s="509"/>
      <c r="AQ126" s="509"/>
      <c r="AR126" s="509"/>
      <c r="AS126" s="510"/>
      <c r="AT126" s="508" t="str">
        <f ca="1">IF(ISBLANK(AT51)," ",AT51)</f>
        <v/>
      </c>
      <c r="AU126" s="509"/>
      <c r="AV126" s="509"/>
      <c r="AW126" s="509"/>
      <c r="AX126" s="509"/>
      <c r="AY126" s="509"/>
      <c r="AZ126" s="509"/>
      <c r="BA126" s="509"/>
      <c r="BB126" s="509"/>
      <c r="BC126" s="509"/>
      <c r="BD126" s="509"/>
      <c r="BE126" s="510"/>
      <c r="BF126" s="45"/>
    </row>
    <row r="127" spans="1:58" ht="12" customHeight="1" x14ac:dyDescent="0.15">
      <c r="A127" s="537"/>
      <c r="B127" s="538"/>
      <c r="C127" s="431"/>
      <c r="D127" s="431"/>
      <c r="E127" s="431"/>
      <c r="F127" s="431"/>
      <c r="G127" s="431"/>
      <c r="H127" s="431"/>
      <c r="I127" s="431"/>
      <c r="J127" s="511"/>
      <c r="K127" s="512"/>
      <c r="L127" s="512"/>
      <c r="M127" s="512"/>
      <c r="N127" s="512"/>
      <c r="O127" s="512"/>
      <c r="P127" s="512"/>
      <c r="Q127" s="512"/>
      <c r="R127" s="512"/>
      <c r="S127" s="512"/>
      <c r="T127" s="512"/>
      <c r="U127" s="513"/>
      <c r="V127" s="511"/>
      <c r="W127" s="512"/>
      <c r="X127" s="512"/>
      <c r="Y127" s="512"/>
      <c r="Z127" s="512"/>
      <c r="AA127" s="512"/>
      <c r="AB127" s="512"/>
      <c r="AC127" s="512"/>
      <c r="AD127" s="512"/>
      <c r="AE127" s="512"/>
      <c r="AF127" s="512"/>
      <c r="AG127" s="513"/>
      <c r="AH127" s="511"/>
      <c r="AI127" s="512"/>
      <c r="AJ127" s="512"/>
      <c r="AK127" s="512"/>
      <c r="AL127" s="512"/>
      <c r="AM127" s="512"/>
      <c r="AN127" s="512"/>
      <c r="AO127" s="512"/>
      <c r="AP127" s="512"/>
      <c r="AQ127" s="512"/>
      <c r="AR127" s="512"/>
      <c r="AS127" s="513"/>
      <c r="AT127" s="511"/>
      <c r="AU127" s="512"/>
      <c r="AV127" s="512"/>
      <c r="AW127" s="512"/>
      <c r="AX127" s="512"/>
      <c r="AY127" s="512"/>
      <c r="AZ127" s="512"/>
      <c r="BA127" s="512"/>
      <c r="BB127" s="512"/>
      <c r="BC127" s="512"/>
      <c r="BD127" s="512"/>
      <c r="BE127" s="513"/>
      <c r="BF127" s="45"/>
    </row>
    <row r="128" spans="1:58" ht="12" customHeight="1" x14ac:dyDescent="0.15">
      <c r="A128" s="537"/>
      <c r="B128" s="538"/>
      <c r="C128" s="460" t="s">
        <v>205</v>
      </c>
      <c r="D128" s="460"/>
      <c r="E128" s="460"/>
      <c r="F128" s="460"/>
      <c r="G128" s="460"/>
      <c r="H128" s="460"/>
      <c r="I128" s="460"/>
      <c r="J128" s="451" t="str">
        <f ca="1">IF(ISBLANK(J53)," ",J53)</f>
        <v/>
      </c>
      <c r="K128" s="451"/>
      <c r="L128" s="451"/>
      <c r="M128" s="451"/>
      <c r="N128" s="451"/>
      <c r="O128" s="451"/>
      <c r="P128" s="451"/>
      <c r="Q128" s="451"/>
      <c r="R128" s="451"/>
      <c r="S128" s="451"/>
      <c r="T128" s="451"/>
      <c r="U128" s="451"/>
      <c r="V128" s="451" t="str">
        <f ca="1">IF(ISBLANK(V53)," ",V53)</f>
        <v/>
      </c>
      <c r="W128" s="451"/>
      <c r="X128" s="451"/>
      <c r="Y128" s="451"/>
      <c r="Z128" s="451"/>
      <c r="AA128" s="451"/>
      <c r="AB128" s="451"/>
      <c r="AC128" s="451"/>
      <c r="AD128" s="451"/>
      <c r="AE128" s="451"/>
      <c r="AF128" s="451"/>
      <c r="AG128" s="451"/>
      <c r="AH128" s="451" t="str">
        <f ca="1">IF(ISBLANK(AH53)," ",AH53)</f>
        <v/>
      </c>
      <c r="AI128" s="451"/>
      <c r="AJ128" s="451"/>
      <c r="AK128" s="451"/>
      <c r="AL128" s="451"/>
      <c r="AM128" s="451"/>
      <c r="AN128" s="451"/>
      <c r="AO128" s="451"/>
      <c r="AP128" s="451"/>
      <c r="AQ128" s="451"/>
      <c r="AR128" s="451"/>
      <c r="AS128" s="451"/>
      <c r="AT128" s="451" t="str">
        <f ca="1">IF(ISBLANK(AT53)," ",AT53)</f>
        <v/>
      </c>
      <c r="AU128" s="451"/>
      <c r="AV128" s="451"/>
      <c r="AW128" s="451"/>
      <c r="AX128" s="451"/>
      <c r="AY128" s="451"/>
      <c r="AZ128" s="451"/>
      <c r="BA128" s="451"/>
      <c r="BB128" s="451"/>
      <c r="BC128" s="451"/>
      <c r="BD128" s="451"/>
      <c r="BE128" s="453"/>
      <c r="BF128" s="45"/>
    </row>
    <row r="129" spans="1:58" ht="12" customHeight="1" x14ac:dyDescent="0.15">
      <c r="A129" s="537"/>
      <c r="B129" s="538"/>
      <c r="C129" s="460"/>
      <c r="D129" s="460"/>
      <c r="E129" s="460"/>
      <c r="F129" s="460"/>
      <c r="G129" s="460"/>
      <c r="H129" s="460"/>
      <c r="I129" s="460"/>
      <c r="J129" s="451"/>
      <c r="K129" s="451"/>
      <c r="L129" s="451"/>
      <c r="M129" s="451"/>
      <c r="N129" s="451"/>
      <c r="O129" s="451"/>
      <c r="P129" s="451"/>
      <c r="Q129" s="451"/>
      <c r="R129" s="451"/>
      <c r="S129" s="451"/>
      <c r="T129" s="451"/>
      <c r="U129" s="451"/>
      <c r="V129" s="451"/>
      <c r="W129" s="451"/>
      <c r="X129" s="451"/>
      <c r="Y129" s="451"/>
      <c r="Z129" s="451"/>
      <c r="AA129" s="451"/>
      <c r="AB129" s="451"/>
      <c r="AC129" s="451"/>
      <c r="AD129" s="451"/>
      <c r="AE129" s="451"/>
      <c r="AF129" s="451"/>
      <c r="AG129" s="451"/>
      <c r="AH129" s="451"/>
      <c r="AI129" s="451"/>
      <c r="AJ129" s="451"/>
      <c r="AK129" s="451"/>
      <c r="AL129" s="451"/>
      <c r="AM129" s="451"/>
      <c r="AN129" s="451"/>
      <c r="AO129" s="451"/>
      <c r="AP129" s="451"/>
      <c r="AQ129" s="451"/>
      <c r="AR129" s="451"/>
      <c r="AS129" s="451"/>
      <c r="AT129" s="451"/>
      <c r="AU129" s="451"/>
      <c r="AV129" s="451"/>
      <c r="AW129" s="451"/>
      <c r="AX129" s="451"/>
      <c r="AY129" s="451"/>
      <c r="AZ129" s="451"/>
      <c r="BA129" s="451"/>
      <c r="BB129" s="451"/>
      <c r="BC129" s="451"/>
      <c r="BD129" s="451"/>
      <c r="BE129" s="453"/>
      <c r="BF129" s="45"/>
    </row>
    <row r="130" spans="1:58" ht="12" customHeight="1" x14ac:dyDescent="0.15">
      <c r="A130" s="537"/>
      <c r="B130" s="538"/>
      <c r="C130" s="460"/>
      <c r="D130" s="460"/>
      <c r="E130" s="460"/>
      <c r="F130" s="460"/>
      <c r="G130" s="460"/>
      <c r="H130" s="460"/>
      <c r="I130" s="460"/>
      <c r="J130" s="451"/>
      <c r="K130" s="451"/>
      <c r="L130" s="451"/>
      <c r="M130" s="451"/>
      <c r="N130" s="451"/>
      <c r="O130" s="451"/>
      <c r="P130" s="451"/>
      <c r="Q130" s="451"/>
      <c r="R130" s="451"/>
      <c r="S130" s="451"/>
      <c r="T130" s="451"/>
      <c r="U130" s="451"/>
      <c r="V130" s="451"/>
      <c r="W130" s="451"/>
      <c r="X130" s="451"/>
      <c r="Y130" s="451"/>
      <c r="Z130" s="451"/>
      <c r="AA130" s="451"/>
      <c r="AB130" s="451"/>
      <c r="AC130" s="451"/>
      <c r="AD130" s="451"/>
      <c r="AE130" s="451"/>
      <c r="AF130" s="451"/>
      <c r="AG130" s="451"/>
      <c r="AH130" s="451"/>
      <c r="AI130" s="451"/>
      <c r="AJ130" s="451"/>
      <c r="AK130" s="451"/>
      <c r="AL130" s="451"/>
      <c r="AM130" s="451"/>
      <c r="AN130" s="451"/>
      <c r="AO130" s="451"/>
      <c r="AP130" s="451"/>
      <c r="AQ130" s="451"/>
      <c r="AR130" s="451"/>
      <c r="AS130" s="451"/>
      <c r="AT130" s="451"/>
      <c r="AU130" s="451"/>
      <c r="AV130" s="451"/>
      <c r="AW130" s="451"/>
      <c r="AX130" s="451"/>
      <c r="AY130" s="451"/>
      <c r="AZ130" s="451"/>
      <c r="BA130" s="451"/>
      <c r="BB130" s="451"/>
      <c r="BC130" s="451"/>
      <c r="BD130" s="451"/>
      <c r="BE130" s="453"/>
      <c r="BF130" s="45"/>
    </row>
    <row r="131" spans="1:58" ht="12" customHeight="1" x14ac:dyDescent="0.15">
      <c r="A131" s="537"/>
      <c r="B131" s="538"/>
      <c r="C131" s="431" t="s">
        <v>159</v>
      </c>
      <c r="D131" s="431"/>
      <c r="E131" s="431"/>
      <c r="F131" s="431"/>
      <c r="G131" s="431"/>
      <c r="H131" s="431"/>
      <c r="I131" s="431"/>
      <c r="J131" s="451" t="str">
        <f ca="1">IF(ISBLANK(J56)," ",J56)</f>
        <v/>
      </c>
      <c r="K131" s="451"/>
      <c r="L131" s="451"/>
      <c r="M131" s="451"/>
      <c r="N131" s="451"/>
      <c r="O131" s="451"/>
      <c r="P131" s="451"/>
      <c r="Q131" s="451"/>
      <c r="R131" s="451"/>
      <c r="S131" s="451"/>
      <c r="T131" s="451"/>
      <c r="U131" s="451"/>
      <c r="V131" s="451" t="str">
        <f ca="1">IF(ISBLANK(V56)," ",V56)</f>
        <v/>
      </c>
      <c r="W131" s="451"/>
      <c r="X131" s="451"/>
      <c r="Y131" s="451"/>
      <c r="Z131" s="451"/>
      <c r="AA131" s="451"/>
      <c r="AB131" s="451"/>
      <c r="AC131" s="451"/>
      <c r="AD131" s="451"/>
      <c r="AE131" s="451"/>
      <c r="AF131" s="451"/>
      <c r="AG131" s="451"/>
      <c r="AH131" s="451" t="str">
        <f ca="1">IF(ISBLANK(AH56)," ",AH56)</f>
        <v/>
      </c>
      <c r="AI131" s="451"/>
      <c r="AJ131" s="451"/>
      <c r="AK131" s="451"/>
      <c r="AL131" s="451"/>
      <c r="AM131" s="451"/>
      <c r="AN131" s="451"/>
      <c r="AO131" s="451"/>
      <c r="AP131" s="451"/>
      <c r="AQ131" s="451"/>
      <c r="AR131" s="451"/>
      <c r="AS131" s="451"/>
      <c r="AT131" s="451" t="str">
        <f ca="1">IF(ISBLANK(AT56)," ",AT56)</f>
        <v/>
      </c>
      <c r="AU131" s="451"/>
      <c r="AV131" s="451"/>
      <c r="AW131" s="451"/>
      <c r="AX131" s="451"/>
      <c r="AY131" s="451"/>
      <c r="AZ131" s="451"/>
      <c r="BA131" s="451"/>
      <c r="BB131" s="451"/>
      <c r="BC131" s="451"/>
      <c r="BD131" s="451"/>
      <c r="BE131" s="453"/>
      <c r="BF131" s="45"/>
    </row>
    <row r="132" spans="1:58" ht="12" customHeight="1" x14ac:dyDescent="0.15">
      <c r="A132" s="537"/>
      <c r="B132" s="538"/>
      <c r="C132" s="431"/>
      <c r="D132" s="431"/>
      <c r="E132" s="431"/>
      <c r="F132" s="431"/>
      <c r="G132" s="431"/>
      <c r="H132" s="431"/>
      <c r="I132" s="431"/>
      <c r="J132" s="451"/>
      <c r="K132" s="451"/>
      <c r="L132" s="451"/>
      <c r="M132" s="451"/>
      <c r="N132" s="451"/>
      <c r="O132" s="451"/>
      <c r="P132" s="451"/>
      <c r="Q132" s="451"/>
      <c r="R132" s="451"/>
      <c r="S132" s="451"/>
      <c r="T132" s="451"/>
      <c r="U132" s="451"/>
      <c r="V132" s="451"/>
      <c r="W132" s="451"/>
      <c r="X132" s="451"/>
      <c r="Y132" s="451"/>
      <c r="Z132" s="451"/>
      <c r="AA132" s="451"/>
      <c r="AB132" s="451"/>
      <c r="AC132" s="451"/>
      <c r="AD132" s="451"/>
      <c r="AE132" s="451"/>
      <c r="AF132" s="451"/>
      <c r="AG132" s="451"/>
      <c r="AH132" s="451"/>
      <c r="AI132" s="451"/>
      <c r="AJ132" s="451"/>
      <c r="AK132" s="451"/>
      <c r="AL132" s="451"/>
      <c r="AM132" s="451"/>
      <c r="AN132" s="451"/>
      <c r="AO132" s="451"/>
      <c r="AP132" s="451"/>
      <c r="AQ132" s="451"/>
      <c r="AR132" s="451"/>
      <c r="AS132" s="451"/>
      <c r="AT132" s="451"/>
      <c r="AU132" s="451"/>
      <c r="AV132" s="451"/>
      <c r="AW132" s="451"/>
      <c r="AX132" s="451"/>
      <c r="AY132" s="451"/>
      <c r="AZ132" s="451"/>
      <c r="BA132" s="451"/>
      <c r="BB132" s="451"/>
      <c r="BC132" s="451"/>
      <c r="BD132" s="451"/>
      <c r="BE132" s="453"/>
      <c r="BF132" s="45"/>
    </row>
    <row r="133" spans="1:58" ht="12" customHeight="1" x14ac:dyDescent="0.15">
      <c r="A133" s="537"/>
      <c r="B133" s="538"/>
      <c r="C133" s="431"/>
      <c r="D133" s="431"/>
      <c r="E133" s="431"/>
      <c r="F133" s="431"/>
      <c r="G133" s="431"/>
      <c r="H133" s="431"/>
      <c r="I133" s="431"/>
      <c r="J133" s="451"/>
      <c r="K133" s="451"/>
      <c r="L133" s="451"/>
      <c r="M133" s="451"/>
      <c r="N133" s="451"/>
      <c r="O133" s="451"/>
      <c r="P133" s="451"/>
      <c r="Q133" s="451"/>
      <c r="R133" s="451"/>
      <c r="S133" s="451"/>
      <c r="T133" s="451"/>
      <c r="U133" s="451"/>
      <c r="V133" s="451"/>
      <c r="W133" s="451"/>
      <c r="X133" s="451"/>
      <c r="Y133" s="451"/>
      <c r="Z133" s="451"/>
      <c r="AA133" s="451"/>
      <c r="AB133" s="451"/>
      <c r="AC133" s="451"/>
      <c r="AD133" s="451"/>
      <c r="AE133" s="451"/>
      <c r="AF133" s="451"/>
      <c r="AG133" s="451"/>
      <c r="AH133" s="451"/>
      <c r="AI133" s="451"/>
      <c r="AJ133" s="451"/>
      <c r="AK133" s="451"/>
      <c r="AL133" s="451"/>
      <c r="AM133" s="451"/>
      <c r="AN133" s="451"/>
      <c r="AO133" s="451"/>
      <c r="AP133" s="451"/>
      <c r="AQ133" s="451"/>
      <c r="AR133" s="451"/>
      <c r="AS133" s="451"/>
      <c r="AT133" s="451"/>
      <c r="AU133" s="451"/>
      <c r="AV133" s="451"/>
      <c r="AW133" s="451"/>
      <c r="AX133" s="451"/>
      <c r="AY133" s="451"/>
      <c r="AZ133" s="451"/>
      <c r="BA133" s="451"/>
      <c r="BB133" s="451"/>
      <c r="BC133" s="451"/>
      <c r="BD133" s="451"/>
      <c r="BE133" s="453"/>
      <c r="BF133" s="45"/>
    </row>
    <row r="134" spans="1:58" ht="12" customHeight="1" x14ac:dyDescent="0.15">
      <c r="A134" s="537"/>
      <c r="B134" s="538"/>
      <c r="C134" s="431" t="s">
        <v>162</v>
      </c>
      <c r="D134" s="431"/>
      <c r="E134" s="431"/>
      <c r="F134" s="431"/>
      <c r="G134" s="431"/>
      <c r="H134" s="431"/>
      <c r="I134" s="431"/>
      <c r="J134" s="468" t="str">
        <f ca="1">IF(ISBLANK(J59)," ",J59)</f>
        <v/>
      </c>
      <c r="K134" s="468"/>
      <c r="L134" s="468"/>
      <c r="M134" s="468"/>
      <c r="N134" s="468"/>
      <c r="O134" s="468"/>
      <c r="P134" s="468"/>
      <c r="Q134" s="468"/>
      <c r="R134" s="468"/>
      <c r="S134" s="468"/>
      <c r="T134" s="468"/>
      <c r="U134" s="468"/>
      <c r="V134" s="468" t="str">
        <f ca="1">IF(ISBLANK(V59)," ",V59)</f>
        <v/>
      </c>
      <c r="W134" s="468"/>
      <c r="X134" s="468"/>
      <c r="Y134" s="468"/>
      <c r="Z134" s="468"/>
      <c r="AA134" s="468"/>
      <c r="AB134" s="468"/>
      <c r="AC134" s="468"/>
      <c r="AD134" s="468"/>
      <c r="AE134" s="468"/>
      <c r="AF134" s="468"/>
      <c r="AG134" s="468"/>
      <c r="AH134" s="468" t="str">
        <f ca="1">IF(ISBLANK(AH59)," ",AH59)</f>
        <v/>
      </c>
      <c r="AI134" s="468"/>
      <c r="AJ134" s="468"/>
      <c r="AK134" s="468"/>
      <c r="AL134" s="468"/>
      <c r="AM134" s="468"/>
      <c r="AN134" s="468"/>
      <c r="AO134" s="468"/>
      <c r="AP134" s="468"/>
      <c r="AQ134" s="468"/>
      <c r="AR134" s="468"/>
      <c r="AS134" s="468"/>
      <c r="AT134" s="468" t="str">
        <f ca="1">IF(ISBLANK(AT59)," ",AT59)</f>
        <v/>
      </c>
      <c r="AU134" s="468"/>
      <c r="AV134" s="468"/>
      <c r="AW134" s="468"/>
      <c r="AX134" s="468"/>
      <c r="AY134" s="468"/>
      <c r="AZ134" s="468"/>
      <c r="BA134" s="468"/>
      <c r="BB134" s="468"/>
      <c r="BC134" s="468"/>
      <c r="BD134" s="468"/>
      <c r="BE134" s="469"/>
      <c r="BF134" s="45"/>
    </row>
    <row r="135" spans="1:58" ht="12" customHeight="1" x14ac:dyDescent="0.15">
      <c r="A135" s="537"/>
      <c r="B135" s="538"/>
      <c r="C135" s="431"/>
      <c r="D135" s="431"/>
      <c r="E135" s="431"/>
      <c r="F135" s="431"/>
      <c r="G135" s="431"/>
      <c r="H135" s="431"/>
      <c r="I135" s="431"/>
      <c r="J135" s="468"/>
      <c r="K135" s="468"/>
      <c r="L135" s="468"/>
      <c r="M135" s="468"/>
      <c r="N135" s="468"/>
      <c r="O135" s="468"/>
      <c r="P135" s="468"/>
      <c r="Q135" s="468"/>
      <c r="R135" s="468"/>
      <c r="S135" s="468"/>
      <c r="T135" s="468"/>
      <c r="U135" s="468"/>
      <c r="V135" s="468"/>
      <c r="W135" s="468"/>
      <c r="X135" s="468"/>
      <c r="Y135" s="468"/>
      <c r="Z135" s="468"/>
      <c r="AA135" s="468"/>
      <c r="AB135" s="468"/>
      <c r="AC135" s="468"/>
      <c r="AD135" s="468"/>
      <c r="AE135" s="468"/>
      <c r="AF135" s="468"/>
      <c r="AG135" s="468"/>
      <c r="AH135" s="468"/>
      <c r="AI135" s="468"/>
      <c r="AJ135" s="468"/>
      <c r="AK135" s="468"/>
      <c r="AL135" s="468"/>
      <c r="AM135" s="468"/>
      <c r="AN135" s="468"/>
      <c r="AO135" s="468"/>
      <c r="AP135" s="468"/>
      <c r="AQ135" s="468"/>
      <c r="AR135" s="468"/>
      <c r="AS135" s="468"/>
      <c r="AT135" s="468"/>
      <c r="AU135" s="468"/>
      <c r="AV135" s="468"/>
      <c r="AW135" s="468"/>
      <c r="AX135" s="468"/>
      <c r="AY135" s="468"/>
      <c r="AZ135" s="468"/>
      <c r="BA135" s="468"/>
      <c r="BB135" s="468"/>
      <c r="BC135" s="468"/>
      <c r="BD135" s="468"/>
      <c r="BE135" s="469"/>
      <c r="BF135" s="45"/>
    </row>
    <row r="136" spans="1:58" ht="12" customHeight="1" x14ac:dyDescent="0.15">
      <c r="A136" s="537"/>
      <c r="B136" s="538"/>
      <c r="C136" s="431"/>
      <c r="D136" s="431"/>
      <c r="E136" s="431"/>
      <c r="F136" s="431"/>
      <c r="G136" s="431"/>
      <c r="H136" s="431"/>
      <c r="I136" s="431"/>
      <c r="J136" s="468"/>
      <c r="K136" s="468"/>
      <c r="L136" s="468"/>
      <c r="M136" s="468"/>
      <c r="N136" s="468"/>
      <c r="O136" s="468"/>
      <c r="P136" s="468"/>
      <c r="Q136" s="468"/>
      <c r="R136" s="468"/>
      <c r="S136" s="468"/>
      <c r="T136" s="468"/>
      <c r="U136" s="468"/>
      <c r="V136" s="468"/>
      <c r="W136" s="468"/>
      <c r="X136" s="468"/>
      <c r="Y136" s="468"/>
      <c r="Z136" s="468"/>
      <c r="AA136" s="468"/>
      <c r="AB136" s="468"/>
      <c r="AC136" s="468"/>
      <c r="AD136" s="468"/>
      <c r="AE136" s="468"/>
      <c r="AF136" s="468"/>
      <c r="AG136" s="468"/>
      <c r="AH136" s="468"/>
      <c r="AI136" s="468"/>
      <c r="AJ136" s="468"/>
      <c r="AK136" s="468"/>
      <c r="AL136" s="468"/>
      <c r="AM136" s="468"/>
      <c r="AN136" s="468"/>
      <c r="AO136" s="468"/>
      <c r="AP136" s="468"/>
      <c r="AQ136" s="468"/>
      <c r="AR136" s="468"/>
      <c r="AS136" s="468"/>
      <c r="AT136" s="468"/>
      <c r="AU136" s="468"/>
      <c r="AV136" s="468"/>
      <c r="AW136" s="468"/>
      <c r="AX136" s="468"/>
      <c r="AY136" s="468"/>
      <c r="AZ136" s="468"/>
      <c r="BA136" s="468"/>
      <c r="BB136" s="468"/>
      <c r="BC136" s="468"/>
      <c r="BD136" s="468"/>
      <c r="BE136" s="469"/>
      <c r="BF136" s="45"/>
    </row>
    <row r="137" spans="1:58" ht="12" customHeight="1" x14ac:dyDescent="0.15">
      <c r="A137" s="537"/>
      <c r="B137" s="538"/>
      <c r="C137" s="431" t="s">
        <v>61</v>
      </c>
      <c r="D137" s="431"/>
      <c r="E137" s="431"/>
      <c r="F137" s="431"/>
      <c r="G137" s="431"/>
      <c r="H137" s="431"/>
      <c r="I137" s="431"/>
      <c r="J137" s="451" t="str">
        <f ca="1">IF(ISBLANK(J62)," ",J62)</f>
        <v/>
      </c>
      <c r="K137" s="451"/>
      <c r="L137" s="451"/>
      <c r="M137" s="451"/>
      <c r="N137" s="451"/>
      <c r="O137" s="451"/>
      <c r="P137" s="451"/>
      <c r="Q137" s="451"/>
      <c r="R137" s="451"/>
      <c r="S137" s="451"/>
      <c r="T137" s="451"/>
      <c r="U137" s="451"/>
      <c r="V137" s="451" t="str">
        <f ca="1">IF(ISBLANK(V62)," ",V62)</f>
        <v/>
      </c>
      <c r="W137" s="451"/>
      <c r="X137" s="451"/>
      <c r="Y137" s="451"/>
      <c r="Z137" s="451"/>
      <c r="AA137" s="451"/>
      <c r="AB137" s="451"/>
      <c r="AC137" s="451"/>
      <c r="AD137" s="451"/>
      <c r="AE137" s="451"/>
      <c r="AF137" s="451"/>
      <c r="AG137" s="451"/>
      <c r="AH137" s="451" t="str">
        <f ca="1">IF(ISBLANK(AH62)," ",AH62)</f>
        <v/>
      </c>
      <c r="AI137" s="451"/>
      <c r="AJ137" s="451"/>
      <c r="AK137" s="451"/>
      <c r="AL137" s="451"/>
      <c r="AM137" s="451"/>
      <c r="AN137" s="451"/>
      <c r="AO137" s="451"/>
      <c r="AP137" s="451"/>
      <c r="AQ137" s="451"/>
      <c r="AR137" s="451"/>
      <c r="AS137" s="451"/>
      <c r="AT137" s="451" t="str">
        <f ca="1">IF(ISBLANK(AT62)," ",AT62)</f>
        <v/>
      </c>
      <c r="AU137" s="451"/>
      <c r="AV137" s="451"/>
      <c r="AW137" s="451"/>
      <c r="AX137" s="451"/>
      <c r="AY137" s="451"/>
      <c r="AZ137" s="451"/>
      <c r="BA137" s="451"/>
      <c r="BB137" s="451"/>
      <c r="BC137" s="451"/>
      <c r="BD137" s="451"/>
      <c r="BE137" s="453"/>
      <c r="BF137" s="45"/>
    </row>
    <row r="138" spans="1:58" ht="12" customHeight="1" x14ac:dyDescent="0.15">
      <c r="A138" s="537"/>
      <c r="B138" s="538"/>
      <c r="C138" s="431"/>
      <c r="D138" s="431"/>
      <c r="E138" s="431"/>
      <c r="F138" s="431"/>
      <c r="G138" s="431"/>
      <c r="H138" s="431"/>
      <c r="I138" s="431"/>
      <c r="J138" s="451"/>
      <c r="K138" s="451"/>
      <c r="L138" s="451"/>
      <c r="M138" s="451"/>
      <c r="N138" s="451"/>
      <c r="O138" s="451"/>
      <c r="P138" s="451"/>
      <c r="Q138" s="451"/>
      <c r="R138" s="451"/>
      <c r="S138" s="451"/>
      <c r="T138" s="451"/>
      <c r="U138" s="451"/>
      <c r="V138" s="451"/>
      <c r="W138" s="451"/>
      <c r="X138" s="451"/>
      <c r="Y138" s="451"/>
      <c r="Z138" s="451"/>
      <c r="AA138" s="451"/>
      <c r="AB138" s="451"/>
      <c r="AC138" s="451"/>
      <c r="AD138" s="451"/>
      <c r="AE138" s="451"/>
      <c r="AF138" s="451"/>
      <c r="AG138" s="451"/>
      <c r="AH138" s="451"/>
      <c r="AI138" s="451"/>
      <c r="AJ138" s="451"/>
      <c r="AK138" s="451"/>
      <c r="AL138" s="451"/>
      <c r="AM138" s="451"/>
      <c r="AN138" s="451"/>
      <c r="AO138" s="451"/>
      <c r="AP138" s="451"/>
      <c r="AQ138" s="451"/>
      <c r="AR138" s="451"/>
      <c r="AS138" s="451"/>
      <c r="AT138" s="451"/>
      <c r="AU138" s="451"/>
      <c r="AV138" s="451"/>
      <c r="AW138" s="451"/>
      <c r="AX138" s="451"/>
      <c r="AY138" s="451"/>
      <c r="AZ138" s="451"/>
      <c r="BA138" s="451"/>
      <c r="BB138" s="451"/>
      <c r="BC138" s="451"/>
      <c r="BD138" s="451"/>
      <c r="BE138" s="453"/>
      <c r="BF138" s="45"/>
    </row>
    <row r="139" spans="1:58" ht="12" customHeight="1" x14ac:dyDescent="0.15">
      <c r="A139" s="537"/>
      <c r="B139" s="538"/>
      <c r="C139" s="431"/>
      <c r="D139" s="431"/>
      <c r="E139" s="431"/>
      <c r="F139" s="431"/>
      <c r="G139" s="431"/>
      <c r="H139" s="431"/>
      <c r="I139" s="431"/>
      <c r="J139" s="451"/>
      <c r="K139" s="451"/>
      <c r="L139" s="451"/>
      <c r="M139" s="451"/>
      <c r="N139" s="451"/>
      <c r="O139" s="451"/>
      <c r="P139" s="451"/>
      <c r="Q139" s="451"/>
      <c r="R139" s="451"/>
      <c r="S139" s="451"/>
      <c r="T139" s="451"/>
      <c r="U139" s="451"/>
      <c r="V139" s="451"/>
      <c r="W139" s="451"/>
      <c r="X139" s="451"/>
      <c r="Y139" s="451"/>
      <c r="Z139" s="451"/>
      <c r="AA139" s="451"/>
      <c r="AB139" s="451"/>
      <c r="AC139" s="451"/>
      <c r="AD139" s="451"/>
      <c r="AE139" s="451"/>
      <c r="AF139" s="451"/>
      <c r="AG139" s="451"/>
      <c r="AH139" s="451"/>
      <c r="AI139" s="451"/>
      <c r="AJ139" s="451"/>
      <c r="AK139" s="451"/>
      <c r="AL139" s="451"/>
      <c r="AM139" s="451"/>
      <c r="AN139" s="451"/>
      <c r="AO139" s="451"/>
      <c r="AP139" s="451"/>
      <c r="AQ139" s="451"/>
      <c r="AR139" s="451"/>
      <c r="AS139" s="451"/>
      <c r="AT139" s="451"/>
      <c r="AU139" s="451"/>
      <c r="AV139" s="451"/>
      <c r="AW139" s="451"/>
      <c r="AX139" s="451"/>
      <c r="AY139" s="451"/>
      <c r="AZ139" s="451"/>
      <c r="BA139" s="451"/>
      <c r="BB139" s="451"/>
      <c r="BC139" s="451"/>
      <c r="BD139" s="451"/>
      <c r="BE139" s="453"/>
      <c r="BF139" s="45"/>
    </row>
    <row r="140" spans="1:58" ht="12" customHeight="1" x14ac:dyDescent="0.15">
      <c r="A140" s="537"/>
      <c r="B140" s="538"/>
      <c r="C140" s="431" t="s">
        <v>164</v>
      </c>
      <c r="D140" s="431"/>
      <c r="E140" s="431"/>
      <c r="F140" s="431"/>
      <c r="G140" s="431"/>
      <c r="H140" s="431"/>
      <c r="I140" s="431"/>
      <c r="J140" s="553" t="str">
        <f ca="1">IF(ISBLANK(J65)," ",J65)</f>
        <v/>
      </c>
      <c r="K140" s="553"/>
      <c r="L140" s="553"/>
      <c r="M140" s="553"/>
      <c r="N140" s="553"/>
      <c r="O140" s="553"/>
      <c r="P140" s="553"/>
      <c r="Q140" s="553"/>
      <c r="R140" s="553"/>
      <c r="S140" s="553"/>
      <c r="T140" s="553"/>
      <c r="U140" s="553"/>
      <c r="V140" s="553" t="str">
        <f ca="1">IF(ISBLANK(V65)," ",V65)</f>
        <v/>
      </c>
      <c r="W140" s="553"/>
      <c r="X140" s="553"/>
      <c r="Y140" s="553"/>
      <c r="Z140" s="553"/>
      <c r="AA140" s="553"/>
      <c r="AB140" s="553"/>
      <c r="AC140" s="553"/>
      <c r="AD140" s="553"/>
      <c r="AE140" s="553"/>
      <c r="AF140" s="553"/>
      <c r="AG140" s="553"/>
      <c r="AH140" s="553" t="str">
        <f ca="1">IF(ISBLANK(AH65)," ",AH65)</f>
        <v/>
      </c>
      <c r="AI140" s="553"/>
      <c r="AJ140" s="553"/>
      <c r="AK140" s="553"/>
      <c r="AL140" s="553"/>
      <c r="AM140" s="553"/>
      <c r="AN140" s="553"/>
      <c r="AO140" s="553"/>
      <c r="AP140" s="553"/>
      <c r="AQ140" s="553"/>
      <c r="AR140" s="553"/>
      <c r="AS140" s="553"/>
      <c r="AT140" s="553" t="str">
        <f ca="1">IF(ISBLANK(AT65)," ",AT65)</f>
        <v/>
      </c>
      <c r="AU140" s="553"/>
      <c r="AV140" s="553"/>
      <c r="AW140" s="553"/>
      <c r="AX140" s="553"/>
      <c r="AY140" s="553"/>
      <c r="AZ140" s="553"/>
      <c r="BA140" s="553"/>
      <c r="BB140" s="553"/>
      <c r="BC140" s="553"/>
      <c r="BD140" s="553"/>
      <c r="BE140" s="554"/>
      <c r="BF140" s="45"/>
    </row>
    <row r="141" spans="1:58" ht="12" customHeight="1" x14ac:dyDescent="0.15">
      <c r="A141" s="537"/>
      <c r="B141" s="538"/>
      <c r="C141" s="431"/>
      <c r="D141" s="431"/>
      <c r="E141" s="431"/>
      <c r="F141" s="431"/>
      <c r="G141" s="431"/>
      <c r="H141" s="431"/>
      <c r="I141" s="431"/>
      <c r="J141" s="553"/>
      <c r="K141" s="553"/>
      <c r="L141" s="553"/>
      <c r="M141" s="553"/>
      <c r="N141" s="553"/>
      <c r="O141" s="553"/>
      <c r="P141" s="553"/>
      <c r="Q141" s="553"/>
      <c r="R141" s="553"/>
      <c r="S141" s="553"/>
      <c r="T141" s="553"/>
      <c r="U141" s="553"/>
      <c r="V141" s="553"/>
      <c r="W141" s="553"/>
      <c r="X141" s="553"/>
      <c r="Y141" s="553"/>
      <c r="Z141" s="553"/>
      <c r="AA141" s="553"/>
      <c r="AB141" s="553"/>
      <c r="AC141" s="553"/>
      <c r="AD141" s="553"/>
      <c r="AE141" s="553"/>
      <c r="AF141" s="553"/>
      <c r="AG141" s="553"/>
      <c r="AH141" s="553"/>
      <c r="AI141" s="553"/>
      <c r="AJ141" s="553"/>
      <c r="AK141" s="553"/>
      <c r="AL141" s="553"/>
      <c r="AM141" s="553"/>
      <c r="AN141" s="553"/>
      <c r="AO141" s="553"/>
      <c r="AP141" s="553"/>
      <c r="AQ141" s="553"/>
      <c r="AR141" s="553"/>
      <c r="AS141" s="553"/>
      <c r="AT141" s="553"/>
      <c r="AU141" s="553"/>
      <c r="AV141" s="553"/>
      <c r="AW141" s="553"/>
      <c r="AX141" s="553"/>
      <c r="AY141" s="553"/>
      <c r="AZ141" s="553"/>
      <c r="BA141" s="553"/>
      <c r="BB141" s="553"/>
      <c r="BC141" s="553"/>
      <c r="BD141" s="553"/>
      <c r="BE141" s="554"/>
      <c r="BF141" s="45"/>
    </row>
    <row r="142" spans="1:58" ht="12" customHeight="1" x14ac:dyDescent="0.15">
      <c r="A142" s="537"/>
      <c r="B142" s="538"/>
      <c r="C142" s="431"/>
      <c r="D142" s="431"/>
      <c r="E142" s="431"/>
      <c r="F142" s="431"/>
      <c r="G142" s="431"/>
      <c r="H142" s="431"/>
      <c r="I142" s="431"/>
      <c r="J142" s="553"/>
      <c r="K142" s="553"/>
      <c r="L142" s="553"/>
      <c r="M142" s="553"/>
      <c r="N142" s="553"/>
      <c r="O142" s="553"/>
      <c r="P142" s="553"/>
      <c r="Q142" s="553"/>
      <c r="R142" s="553"/>
      <c r="S142" s="553"/>
      <c r="T142" s="553"/>
      <c r="U142" s="553"/>
      <c r="V142" s="553"/>
      <c r="W142" s="553"/>
      <c r="X142" s="553"/>
      <c r="Y142" s="553"/>
      <c r="Z142" s="553"/>
      <c r="AA142" s="553"/>
      <c r="AB142" s="553"/>
      <c r="AC142" s="553"/>
      <c r="AD142" s="553"/>
      <c r="AE142" s="553"/>
      <c r="AF142" s="553"/>
      <c r="AG142" s="553"/>
      <c r="AH142" s="553"/>
      <c r="AI142" s="553"/>
      <c r="AJ142" s="553"/>
      <c r="AK142" s="553"/>
      <c r="AL142" s="553"/>
      <c r="AM142" s="553"/>
      <c r="AN142" s="553"/>
      <c r="AO142" s="553"/>
      <c r="AP142" s="553"/>
      <c r="AQ142" s="553"/>
      <c r="AR142" s="553"/>
      <c r="AS142" s="553"/>
      <c r="AT142" s="553"/>
      <c r="AU142" s="553"/>
      <c r="AV142" s="553"/>
      <c r="AW142" s="553"/>
      <c r="AX142" s="553"/>
      <c r="AY142" s="553"/>
      <c r="AZ142" s="553"/>
      <c r="BA142" s="553"/>
      <c r="BB142" s="553"/>
      <c r="BC142" s="553"/>
      <c r="BD142" s="553"/>
      <c r="BE142" s="554"/>
      <c r="BF142" s="45"/>
    </row>
    <row r="143" spans="1:58" ht="12" customHeight="1" x14ac:dyDescent="0.15">
      <c r="A143" s="537"/>
      <c r="B143" s="538"/>
      <c r="C143" s="431" t="s">
        <v>165</v>
      </c>
      <c r="D143" s="431"/>
      <c r="E143" s="431"/>
      <c r="F143" s="431"/>
      <c r="G143" s="431"/>
      <c r="H143" s="431"/>
      <c r="I143" s="431"/>
      <c r="J143" s="451" t="str">
        <f ca="1">IF(ISBLANK(J68)," ",J68)</f>
        <v/>
      </c>
      <c r="K143" s="451"/>
      <c r="L143" s="451"/>
      <c r="M143" s="451"/>
      <c r="N143" s="451"/>
      <c r="O143" s="451"/>
      <c r="P143" s="451"/>
      <c r="Q143" s="451"/>
      <c r="R143" s="451"/>
      <c r="S143" s="451"/>
      <c r="T143" s="451"/>
      <c r="U143" s="451"/>
      <c r="V143" s="451" t="str">
        <f ca="1">IF(ISBLANK(V68)," ",V68)</f>
        <v/>
      </c>
      <c r="W143" s="451"/>
      <c r="X143" s="451"/>
      <c r="Y143" s="451"/>
      <c r="Z143" s="451"/>
      <c r="AA143" s="451"/>
      <c r="AB143" s="451"/>
      <c r="AC143" s="451"/>
      <c r="AD143" s="451"/>
      <c r="AE143" s="451"/>
      <c r="AF143" s="451"/>
      <c r="AG143" s="451"/>
      <c r="AH143" s="451" t="str">
        <f ca="1">IF(ISBLANK(AH68)," ",AH68)</f>
        <v/>
      </c>
      <c r="AI143" s="451"/>
      <c r="AJ143" s="451"/>
      <c r="AK143" s="451"/>
      <c r="AL143" s="451"/>
      <c r="AM143" s="451"/>
      <c r="AN143" s="451"/>
      <c r="AO143" s="451"/>
      <c r="AP143" s="451"/>
      <c r="AQ143" s="451"/>
      <c r="AR143" s="451"/>
      <c r="AS143" s="451"/>
      <c r="AT143" s="451" t="str">
        <f ca="1">IF(ISBLANK(AT68)," ",AT68)</f>
        <v/>
      </c>
      <c r="AU143" s="451"/>
      <c r="AV143" s="451"/>
      <c r="AW143" s="451"/>
      <c r="AX143" s="451"/>
      <c r="AY143" s="451"/>
      <c r="AZ143" s="451"/>
      <c r="BA143" s="451"/>
      <c r="BB143" s="451"/>
      <c r="BC143" s="451"/>
      <c r="BD143" s="451"/>
      <c r="BE143" s="453"/>
      <c r="BF143" s="45"/>
    </row>
    <row r="144" spans="1:58" ht="12" customHeight="1" x14ac:dyDescent="0.15">
      <c r="A144" s="537"/>
      <c r="B144" s="538"/>
      <c r="C144" s="431"/>
      <c r="D144" s="431"/>
      <c r="E144" s="431"/>
      <c r="F144" s="431"/>
      <c r="G144" s="431"/>
      <c r="H144" s="431"/>
      <c r="I144" s="431"/>
      <c r="J144" s="451"/>
      <c r="K144" s="451"/>
      <c r="L144" s="451"/>
      <c r="M144" s="451"/>
      <c r="N144" s="451"/>
      <c r="O144" s="451"/>
      <c r="P144" s="451"/>
      <c r="Q144" s="451"/>
      <c r="R144" s="451"/>
      <c r="S144" s="451"/>
      <c r="T144" s="451"/>
      <c r="U144" s="451"/>
      <c r="V144" s="451"/>
      <c r="W144" s="451"/>
      <c r="X144" s="451"/>
      <c r="Y144" s="451"/>
      <c r="Z144" s="451"/>
      <c r="AA144" s="451"/>
      <c r="AB144" s="451"/>
      <c r="AC144" s="451"/>
      <c r="AD144" s="451"/>
      <c r="AE144" s="451"/>
      <c r="AF144" s="451"/>
      <c r="AG144" s="451"/>
      <c r="AH144" s="451"/>
      <c r="AI144" s="451"/>
      <c r="AJ144" s="451"/>
      <c r="AK144" s="451"/>
      <c r="AL144" s="451"/>
      <c r="AM144" s="451"/>
      <c r="AN144" s="451"/>
      <c r="AO144" s="451"/>
      <c r="AP144" s="451"/>
      <c r="AQ144" s="451"/>
      <c r="AR144" s="451"/>
      <c r="AS144" s="451"/>
      <c r="AT144" s="451"/>
      <c r="AU144" s="451"/>
      <c r="AV144" s="451"/>
      <c r="AW144" s="451"/>
      <c r="AX144" s="451"/>
      <c r="AY144" s="451"/>
      <c r="AZ144" s="451"/>
      <c r="BA144" s="451"/>
      <c r="BB144" s="451"/>
      <c r="BC144" s="451"/>
      <c r="BD144" s="451"/>
      <c r="BE144" s="453"/>
      <c r="BF144" s="45"/>
    </row>
    <row r="145" spans="1:58" ht="12" customHeight="1" x14ac:dyDescent="0.15">
      <c r="A145" s="537"/>
      <c r="B145" s="538"/>
      <c r="C145" s="431"/>
      <c r="D145" s="431"/>
      <c r="E145" s="431"/>
      <c r="F145" s="431"/>
      <c r="G145" s="431"/>
      <c r="H145" s="431"/>
      <c r="I145" s="431"/>
      <c r="J145" s="451"/>
      <c r="K145" s="451"/>
      <c r="L145" s="451"/>
      <c r="M145" s="451"/>
      <c r="N145" s="451"/>
      <c r="O145" s="451"/>
      <c r="P145" s="451"/>
      <c r="Q145" s="451"/>
      <c r="R145" s="451"/>
      <c r="S145" s="451"/>
      <c r="T145" s="451"/>
      <c r="U145" s="451"/>
      <c r="V145" s="451"/>
      <c r="W145" s="451"/>
      <c r="X145" s="451"/>
      <c r="Y145" s="451"/>
      <c r="Z145" s="451"/>
      <c r="AA145" s="451"/>
      <c r="AB145" s="451"/>
      <c r="AC145" s="451"/>
      <c r="AD145" s="451"/>
      <c r="AE145" s="451"/>
      <c r="AF145" s="451"/>
      <c r="AG145" s="451"/>
      <c r="AH145" s="451"/>
      <c r="AI145" s="451"/>
      <c r="AJ145" s="451"/>
      <c r="AK145" s="451"/>
      <c r="AL145" s="451"/>
      <c r="AM145" s="451"/>
      <c r="AN145" s="451"/>
      <c r="AO145" s="451"/>
      <c r="AP145" s="451"/>
      <c r="AQ145" s="451"/>
      <c r="AR145" s="451"/>
      <c r="AS145" s="451"/>
      <c r="AT145" s="451"/>
      <c r="AU145" s="451"/>
      <c r="AV145" s="451"/>
      <c r="AW145" s="451"/>
      <c r="AX145" s="451"/>
      <c r="AY145" s="451"/>
      <c r="AZ145" s="451"/>
      <c r="BA145" s="451"/>
      <c r="BB145" s="451"/>
      <c r="BC145" s="451"/>
      <c r="BD145" s="451"/>
      <c r="BE145" s="453"/>
      <c r="BF145" s="45"/>
    </row>
    <row r="146" spans="1:58" ht="12" customHeight="1" x14ac:dyDescent="0.15">
      <c r="A146" s="472" t="s">
        <v>168</v>
      </c>
      <c r="B146" s="431"/>
      <c r="C146" s="431"/>
      <c r="D146" s="431"/>
      <c r="E146" s="431"/>
      <c r="F146" s="431"/>
      <c r="G146" s="431"/>
      <c r="H146" s="431"/>
      <c r="I146" s="431"/>
      <c r="J146" s="555" t="str">
        <f>IF(ISBLANK(J71)," ",J71)</f>
        <v xml:space="preserve"> </v>
      </c>
      <c r="K146" s="555"/>
      <c r="L146" s="555"/>
      <c r="M146" s="555"/>
      <c r="N146" s="555"/>
      <c r="O146" s="555"/>
      <c r="P146" s="555"/>
      <c r="Q146" s="555"/>
      <c r="R146" s="555"/>
      <c r="S146" s="555"/>
      <c r="T146" s="555"/>
      <c r="U146" s="555"/>
      <c r="V146" s="555" t="str">
        <f>IF(ISBLANK(V71)," ",V71)</f>
        <v xml:space="preserve"> </v>
      </c>
      <c r="W146" s="555"/>
      <c r="X146" s="555"/>
      <c r="Y146" s="555"/>
      <c r="Z146" s="555"/>
      <c r="AA146" s="555"/>
      <c r="AB146" s="555"/>
      <c r="AC146" s="555"/>
      <c r="AD146" s="555"/>
      <c r="AE146" s="555"/>
      <c r="AF146" s="555"/>
      <c r="AG146" s="555"/>
      <c r="AH146" s="555" t="str">
        <f>IF(ISBLANK(AH71)," ",AH71)</f>
        <v xml:space="preserve"> </v>
      </c>
      <c r="AI146" s="555"/>
      <c r="AJ146" s="555"/>
      <c r="AK146" s="555"/>
      <c r="AL146" s="555"/>
      <c r="AM146" s="555"/>
      <c r="AN146" s="555"/>
      <c r="AO146" s="555"/>
      <c r="AP146" s="555"/>
      <c r="AQ146" s="555"/>
      <c r="AR146" s="555"/>
      <c r="AS146" s="555"/>
      <c r="AT146" s="555" t="str">
        <f>IF(ISBLANK(AT71)," ",AT71)</f>
        <v xml:space="preserve"> </v>
      </c>
      <c r="AU146" s="555"/>
      <c r="AV146" s="555"/>
      <c r="AW146" s="555"/>
      <c r="AX146" s="555"/>
      <c r="AY146" s="555"/>
      <c r="AZ146" s="555"/>
      <c r="BA146" s="555"/>
      <c r="BB146" s="555"/>
      <c r="BC146" s="555"/>
      <c r="BD146" s="555"/>
      <c r="BE146" s="557"/>
      <c r="BF146" s="45"/>
    </row>
    <row r="147" spans="1:58" ht="12" customHeight="1" x14ac:dyDescent="0.15">
      <c r="A147" s="472"/>
      <c r="B147" s="431"/>
      <c r="C147" s="431"/>
      <c r="D147" s="431"/>
      <c r="E147" s="431"/>
      <c r="F147" s="431"/>
      <c r="G147" s="431"/>
      <c r="H147" s="431"/>
      <c r="I147" s="431"/>
      <c r="J147" s="555"/>
      <c r="K147" s="555"/>
      <c r="L147" s="555"/>
      <c r="M147" s="555"/>
      <c r="N147" s="555"/>
      <c r="O147" s="555"/>
      <c r="P147" s="555"/>
      <c r="Q147" s="555"/>
      <c r="R147" s="555"/>
      <c r="S147" s="555"/>
      <c r="T147" s="555"/>
      <c r="U147" s="555"/>
      <c r="V147" s="555"/>
      <c r="W147" s="555"/>
      <c r="X147" s="555"/>
      <c r="Y147" s="555"/>
      <c r="Z147" s="555"/>
      <c r="AA147" s="555"/>
      <c r="AB147" s="555"/>
      <c r="AC147" s="555"/>
      <c r="AD147" s="555"/>
      <c r="AE147" s="555"/>
      <c r="AF147" s="555"/>
      <c r="AG147" s="555"/>
      <c r="AH147" s="555"/>
      <c r="AI147" s="555"/>
      <c r="AJ147" s="555"/>
      <c r="AK147" s="555"/>
      <c r="AL147" s="555"/>
      <c r="AM147" s="555"/>
      <c r="AN147" s="555"/>
      <c r="AO147" s="555"/>
      <c r="AP147" s="555"/>
      <c r="AQ147" s="555"/>
      <c r="AR147" s="555"/>
      <c r="AS147" s="555"/>
      <c r="AT147" s="555"/>
      <c r="AU147" s="555"/>
      <c r="AV147" s="555"/>
      <c r="AW147" s="555"/>
      <c r="AX147" s="555"/>
      <c r="AY147" s="555"/>
      <c r="AZ147" s="555"/>
      <c r="BA147" s="555"/>
      <c r="BB147" s="555"/>
      <c r="BC147" s="555"/>
      <c r="BD147" s="555"/>
      <c r="BE147" s="557"/>
      <c r="BF147" s="45"/>
    </row>
    <row r="148" spans="1:58" ht="12" customHeight="1" x14ac:dyDescent="0.15">
      <c r="A148" s="548"/>
      <c r="B148" s="549"/>
      <c r="C148" s="549"/>
      <c r="D148" s="549"/>
      <c r="E148" s="549"/>
      <c r="F148" s="549"/>
      <c r="G148" s="549"/>
      <c r="H148" s="549"/>
      <c r="I148" s="549"/>
      <c r="J148" s="556"/>
      <c r="K148" s="556"/>
      <c r="L148" s="556"/>
      <c r="M148" s="556"/>
      <c r="N148" s="556"/>
      <c r="O148" s="556"/>
      <c r="P148" s="556"/>
      <c r="Q148" s="556"/>
      <c r="R148" s="556"/>
      <c r="S148" s="556"/>
      <c r="T148" s="556"/>
      <c r="U148" s="556"/>
      <c r="V148" s="556"/>
      <c r="W148" s="556"/>
      <c r="X148" s="556"/>
      <c r="Y148" s="556"/>
      <c r="Z148" s="556"/>
      <c r="AA148" s="556"/>
      <c r="AB148" s="556"/>
      <c r="AC148" s="556"/>
      <c r="AD148" s="556"/>
      <c r="AE148" s="556"/>
      <c r="AF148" s="556"/>
      <c r="AG148" s="556"/>
      <c r="AH148" s="556"/>
      <c r="AI148" s="556"/>
      <c r="AJ148" s="556"/>
      <c r="AK148" s="556"/>
      <c r="AL148" s="556"/>
      <c r="AM148" s="556"/>
      <c r="AN148" s="556"/>
      <c r="AO148" s="556"/>
      <c r="AP148" s="556"/>
      <c r="AQ148" s="556"/>
      <c r="AR148" s="556"/>
      <c r="AS148" s="556"/>
      <c r="AT148" s="556"/>
      <c r="AU148" s="556"/>
      <c r="AV148" s="556"/>
      <c r="AW148" s="556"/>
      <c r="AX148" s="556"/>
      <c r="AY148" s="556"/>
      <c r="AZ148" s="556"/>
      <c r="BA148" s="556"/>
      <c r="BB148" s="556"/>
      <c r="BC148" s="556"/>
      <c r="BD148" s="556"/>
      <c r="BE148" s="558"/>
      <c r="BF148" s="45"/>
    </row>
    <row r="149" spans="1:58" ht="9.9499999999999993" customHeight="1" x14ac:dyDescent="0.1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row>
    <row r="150" spans="1:58" ht="9.9499999999999993" customHeight="1" x14ac:dyDescent="0.15">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row>
  </sheetData>
  <mergeCells count="204">
    <mergeCell ref="A89:B112"/>
    <mergeCell ref="A122:B145"/>
    <mergeCell ref="C143:I145"/>
    <mergeCell ref="J143:U145"/>
    <mergeCell ref="V143:AG145"/>
    <mergeCell ref="AH143:AS145"/>
    <mergeCell ref="AT143:BE145"/>
    <mergeCell ref="C131:I133"/>
    <mergeCell ref="J131:U133"/>
    <mergeCell ref="V131:AG133"/>
    <mergeCell ref="AH131:AS133"/>
    <mergeCell ref="AT131:BE133"/>
    <mergeCell ref="C134:I136"/>
    <mergeCell ref="J134:U136"/>
    <mergeCell ref="V134:AG136"/>
    <mergeCell ref="AH134:AS136"/>
    <mergeCell ref="AT134:BE136"/>
    <mergeCell ref="C125:I127"/>
    <mergeCell ref="J126:U127"/>
    <mergeCell ref="V126:AG127"/>
    <mergeCell ref="AH126:AS127"/>
    <mergeCell ref="AT126:BE127"/>
    <mergeCell ref="C128:I130"/>
    <mergeCell ref="J128:U130"/>
    <mergeCell ref="A146:I148"/>
    <mergeCell ref="J146:U148"/>
    <mergeCell ref="V146:AG148"/>
    <mergeCell ref="AH146:AS148"/>
    <mergeCell ref="AT146:BE148"/>
    <mergeCell ref="C137:I139"/>
    <mergeCell ref="J137:U139"/>
    <mergeCell ref="V137:AG139"/>
    <mergeCell ref="AH137:AS139"/>
    <mergeCell ref="AT137:BE139"/>
    <mergeCell ref="C140:I142"/>
    <mergeCell ref="J140:U142"/>
    <mergeCell ref="V140:AG142"/>
    <mergeCell ref="AH140:AS142"/>
    <mergeCell ref="AT140:BE142"/>
    <mergeCell ref="V128:AG130"/>
    <mergeCell ref="AH128:AS130"/>
    <mergeCell ref="AT128:BE130"/>
    <mergeCell ref="A113:I115"/>
    <mergeCell ref="J113:U115"/>
    <mergeCell ref="V113:AG115"/>
    <mergeCell ref="AH113:AS115"/>
    <mergeCell ref="AT113:BE115"/>
    <mergeCell ref="C122:I124"/>
    <mergeCell ref="J122:U124"/>
    <mergeCell ref="V122:AG124"/>
    <mergeCell ref="AH122:AS124"/>
    <mergeCell ref="AT122:BE124"/>
    <mergeCell ref="J125:U125"/>
    <mergeCell ref="V125:AG125"/>
    <mergeCell ref="AH125:AS125"/>
    <mergeCell ref="AT125:BE125"/>
    <mergeCell ref="C107:I109"/>
    <mergeCell ref="J107:U109"/>
    <mergeCell ref="V107:AG109"/>
    <mergeCell ref="AH107:AS109"/>
    <mergeCell ref="AT107:BE109"/>
    <mergeCell ref="C110:I112"/>
    <mergeCell ref="J110:U112"/>
    <mergeCell ref="V110:AG112"/>
    <mergeCell ref="AH110:AS112"/>
    <mergeCell ref="AT110:BE112"/>
    <mergeCell ref="C101:I103"/>
    <mergeCell ref="J101:U103"/>
    <mergeCell ref="V101:AG103"/>
    <mergeCell ref="AH101:AS103"/>
    <mergeCell ref="AT101:BE103"/>
    <mergeCell ref="C104:I106"/>
    <mergeCell ref="J104:U106"/>
    <mergeCell ref="V104:AG106"/>
    <mergeCell ref="AH104:AS106"/>
    <mergeCell ref="AT104:BE106"/>
    <mergeCell ref="C95:I97"/>
    <mergeCell ref="J95:U97"/>
    <mergeCell ref="V95:AG97"/>
    <mergeCell ref="AH95:AS97"/>
    <mergeCell ref="AT95:BE97"/>
    <mergeCell ref="C98:I100"/>
    <mergeCell ref="J98:U100"/>
    <mergeCell ref="V98:AG100"/>
    <mergeCell ref="AH98:AS100"/>
    <mergeCell ref="AT98:BE100"/>
    <mergeCell ref="C89:I91"/>
    <mergeCell ref="J89:U91"/>
    <mergeCell ref="V89:AG91"/>
    <mergeCell ref="AH89:AS91"/>
    <mergeCell ref="AT89:BE91"/>
    <mergeCell ref="C92:I94"/>
    <mergeCell ref="J93:U94"/>
    <mergeCell ref="V93:AG94"/>
    <mergeCell ref="AH93:AS94"/>
    <mergeCell ref="AT93:BE94"/>
    <mergeCell ref="J92:U92"/>
    <mergeCell ref="V92:AG92"/>
    <mergeCell ref="AH92:AS92"/>
    <mergeCell ref="AT92:BE92"/>
    <mergeCell ref="C68:I70"/>
    <mergeCell ref="J68:U70"/>
    <mergeCell ref="V68:AG70"/>
    <mergeCell ref="AH68:AS70"/>
    <mergeCell ref="AT68:BE70"/>
    <mergeCell ref="A71:I73"/>
    <mergeCell ref="J71:U73"/>
    <mergeCell ref="V71:AG73"/>
    <mergeCell ref="AH71:AS73"/>
    <mergeCell ref="AT71:BE73"/>
    <mergeCell ref="A47:B70"/>
    <mergeCell ref="C62:I64"/>
    <mergeCell ref="J62:U64"/>
    <mergeCell ref="V62:AG64"/>
    <mergeCell ref="AH62:AS64"/>
    <mergeCell ref="AT62:BE64"/>
    <mergeCell ref="C65:I67"/>
    <mergeCell ref="J65:U67"/>
    <mergeCell ref="V65:AG67"/>
    <mergeCell ref="AH65:AS67"/>
    <mergeCell ref="AT65:BE67"/>
    <mergeCell ref="C56:I58"/>
    <mergeCell ref="J56:U58"/>
    <mergeCell ref="V56:AG58"/>
    <mergeCell ref="AH56:AS58"/>
    <mergeCell ref="AT56:BE58"/>
    <mergeCell ref="C59:I61"/>
    <mergeCell ref="J59:U61"/>
    <mergeCell ref="V59:AG61"/>
    <mergeCell ref="AH59:AS61"/>
    <mergeCell ref="AT59:BE61"/>
    <mergeCell ref="C53:I55"/>
    <mergeCell ref="J53:U55"/>
    <mergeCell ref="V53:AG55"/>
    <mergeCell ref="AH53:AS55"/>
    <mergeCell ref="AT53:BE55"/>
    <mergeCell ref="J50:U50"/>
    <mergeCell ref="V50:AG50"/>
    <mergeCell ref="AH50:AS50"/>
    <mergeCell ref="AT50:BE50"/>
    <mergeCell ref="C47:I49"/>
    <mergeCell ref="J47:U49"/>
    <mergeCell ref="V47:AG49"/>
    <mergeCell ref="AH47:AS49"/>
    <mergeCell ref="AT47:BE49"/>
    <mergeCell ref="C50:I52"/>
    <mergeCell ref="J51:U52"/>
    <mergeCell ref="V51:AG52"/>
    <mergeCell ref="AH51:AS52"/>
    <mergeCell ref="AT51:BE52"/>
    <mergeCell ref="AT32:BE34"/>
    <mergeCell ref="C35:I37"/>
    <mergeCell ref="J35:U37"/>
    <mergeCell ref="V35:AG37"/>
    <mergeCell ref="AH35:AS37"/>
    <mergeCell ref="AT35:BE37"/>
    <mergeCell ref="A38:I40"/>
    <mergeCell ref="J38:U40"/>
    <mergeCell ref="V38:AG40"/>
    <mergeCell ref="AH38:AS40"/>
    <mergeCell ref="AT38:BE40"/>
    <mergeCell ref="A14:B37"/>
    <mergeCell ref="J17:U17"/>
    <mergeCell ref="V17:AG17"/>
    <mergeCell ref="AH17:AS17"/>
    <mergeCell ref="AT17:BE17"/>
    <mergeCell ref="AH23:AS25"/>
    <mergeCell ref="AT23:BE25"/>
    <mergeCell ref="J6:AP8"/>
    <mergeCell ref="AQ6:AW8"/>
    <mergeCell ref="C14:I16"/>
    <mergeCell ref="J14:U16"/>
    <mergeCell ref="V14:AG16"/>
    <mergeCell ref="AH14:AS16"/>
    <mergeCell ref="AT14:BE16"/>
    <mergeCell ref="C17:I19"/>
    <mergeCell ref="J18:U19"/>
    <mergeCell ref="V18:AG19"/>
    <mergeCell ref="AH18:AS19"/>
    <mergeCell ref="AT18:BE19"/>
    <mergeCell ref="J81:AP83"/>
    <mergeCell ref="AQ81:AW83"/>
    <mergeCell ref="C20:I22"/>
    <mergeCell ref="J20:U22"/>
    <mergeCell ref="V20:AG22"/>
    <mergeCell ref="AH20:AS22"/>
    <mergeCell ref="AT20:BE22"/>
    <mergeCell ref="C23:I25"/>
    <mergeCell ref="J23:U25"/>
    <mergeCell ref="V23:AG25"/>
    <mergeCell ref="C26:I28"/>
    <mergeCell ref="J26:U28"/>
    <mergeCell ref="V26:AG28"/>
    <mergeCell ref="AH26:AS28"/>
    <mergeCell ref="AT26:BE28"/>
    <mergeCell ref="C29:I31"/>
    <mergeCell ref="J29:U31"/>
    <mergeCell ref="V29:AG31"/>
    <mergeCell ref="AH29:AS31"/>
    <mergeCell ref="AT29:BE31"/>
    <mergeCell ref="C32:I34"/>
    <mergeCell ref="J32:U34"/>
    <mergeCell ref="V32:AG34"/>
    <mergeCell ref="AH32:AS34"/>
  </mergeCells>
  <phoneticPr fontId="3"/>
  <dataValidations count="1">
    <dataValidation type="list" allowBlank="1" showInputMessage="1" showErrorMessage="1" sqref="J17:BE17 J50:BE50">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1" manualBreakCount="1">
    <brk id="75" max="5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R158"/>
  <sheetViews>
    <sheetView view="pageBreakPreview" topLeftCell="A55" zoomScaleSheetLayoutView="100" workbookViewId="0">
      <selection activeCell="BA22" sqref="BA22:BD23"/>
    </sheetView>
  </sheetViews>
  <sheetFormatPr defaultColWidth="1.625" defaultRowHeight="9.9499999999999993" customHeight="1" x14ac:dyDescent="0.15"/>
  <cols>
    <col min="1" max="57" width="1.625" style="39"/>
    <col min="58" max="58" width="0.875" style="39" customWidth="1"/>
    <col min="59" max="94" width="1.625" style="39"/>
    <col min="95" max="95" width="0.875" style="39" customWidth="1"/>
    <col min="96" max="96" width="1.625" style="39" hidden="1" customWidth="1"/>
    <col min="97" max="16384" width="1.625" style="39"/>
  </cols>
  <sheetData>
    <row r="1" spans="1:58" ht="9.9499999999999993" customHeight="1" x14ac:dyDescent="0.15">
      <c r="A1" s="40" t="s">
        <v>118</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1"/>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row>
    <row r="2" spans="1:58" ht="9.9499999999999993" customHeight="1" x14ac:dyDescent="0.15">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1"/>
      <c r="AE2" s="42"/>
      <c r="AF2" s="42"/>
      <c r="AG2" s="42"/>
      <c r="AH2" s="42"/>
      <c r="AI2" s="42"/>
      <c r="AJ2" s="42"/>
      <c r="AK2" s="42"/>
      <c r="AL2" s="42"/>
      <c r="AM2" s="42"/>
      <c r="AN2" s="42"/>
      <c r="AO2" s="42"/>
      <c r="AP2" s="42"/>
      <c r="AQ2" s="42"/>
      <c r="AR2" s="42"/>
      <c r="AS2" s="42"/>
      <c r="AT2" s="42"/>
      <c r="AU2" s="42"/>
      <c r="AV2" s="42"/>
      <c r="AW2" s="42"/>
      <c r="AX2" s="42"/>
      <c r="AY2" s="60"/>
      <c r="AZ2" s="42"/>
      <c r="BA2" s="42"/>
      <c r="BB2" s="42"/>
      <c r="BC2" s="42"/>
      <c r="BD2" s="42"/>
      <c r="BE2" s="42"/>
      <c r="BF2" s="42"/>
    </row>
    <row r="3" spans="1:58" ht="9.9499999999999993" customHeight="1" x14ac:dyDescent="0.15">
      <c r="A3" s="42"/>
      <c r="B3" s="42"/>
      <c r="C3" s="42"/>
      <c r="D3" s="42"/>
      <c r="E3" s="42"/>
      <c r="F3" s="42"/>
      <c r="G3" s="42"/>
      <c r="H3" s="42"/>
      <c r="I3" s="42"/>
      <c r="J3" s="42"/>
      <c r="K3" s="42"/>
      <c r="L3" s="42"/>
      <c r="M3" s="42"/>
      <c r="N3" s="42"/>
      <c r="O3" s="42"/>
      <c r="P3" s="42"/>
      <c r="Q3" s="60"/>
      <c r="R3" s="42"/>
      <c r="S3" s="42"/>
      <c r="T3" s="42"/>
      <c r="U3" s="42"/>
      <c r="V3" s="42"/>
      <c r="W3" s="42"/>
      <c r="X3" s="42"/>
      <c r="Y3" s="42"/>
      <c r="Z3" s="42"/>
      <c r="AA3" s="42"/>
      <c r="AB3" s="42"/>
      <c r="AC3" s="42"/>
      <c r="AD3" s="42"/>
      <c r="AE3" s="42"/>
      <c r="AF3" s="42"/>
      <c r="AG3" s="60"/>
      <c r="AH3" s="42"/>
      <c r="AI3" s="42"/>
      <c r="AJ3" s="42"/>
      <c r="AK3" s="42"/>
      <c r="AL3" s="42"/>
      <c r="AM3" s="42"/>
      <c r="AN3" s="42"/>
      <c r="AO3" s="42"/>
      <c r="AP3" s="42"/>
      <c r="AQ3" s="42"/>
      <c r="AR3" s="42"/>
      <c r="AS3" s="42"/>
      <c r="AT3" s="42"/>
      <c r="AU3" s="42"/>
      <c r="AV3" s="42"/>
      <c r="AW3" s="42"/>
      <c r="AX3" s="42"/>
      <c r="AY3" s="60"/>
      <c r="AZ3" s="42"/>
      <c r="BA3" s="42"/>
      <c r="BB3" s="42"/>
      <c r="BC3" s="42"/>
      <c r="BD3" s="42"/>
      <c r="BE3" s="42"/>
      <c r="BF3" s="42"/>
    </row>
    <row r="4" spans="1:58" ht="9.9499999999999993" customHeight="1" x14ac:dyDescent="0.15">
      <c r="A4" s="42"/>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row>
    <row r="5" spans="1:58" ht="9.9499999999999993" customHeight="1" x14ac:dyDescent="0.15">
      <c r="A5" s="41"/>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2"/>
    </row>
    <row r="6" spans="1:58" ht="9.9499999999999993" customHeight="1" x14ac:dyDescent="0.15">
      <c r="A6" s="41"/>
      <c r="B6" s="41"/>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2"/>
    </row>
    <row r="7" spans="1:58" ht="9.9499999999999993"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2"/>
    </row>
    <row r="8" spans="1:58" ht="9.9499999999999993" customHeight="1" x14ac:dyDescent="0.15">
      <c r="A8" s="41"/>
      <c r="B8" s="41"/>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2"/>
    </row>
    <row r="9" spans="1:58" ht="9.9499999999999993" customHeight="1" x14ac:dyDescent="0.15">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2"/>
    </row>
    <row r="10" spans="1:58" ht="9.9499999999999993" customHeight="1" x14ac:dyDescent="0.15">
      <c r="A10" s="44"/>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63"/>
      <c r="BF10" s="42"/>
    </row>
    <row r="11" spans="1:58" ht="9.9499999999999993" customHeight="1" x14ac:dyDescent="0.15">
      <c r="A11" s="45"/>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559" t="s">
        <v>206</v>
      </c>
      <c r="AK11" s="559"/>
      <c r="AL11" s="559"/>
      <c r="AM11" s="559"/>
      <c r="AN11" s="559"/>
      <c r="AO11" s="559"/>
      <c r="AP11" s="41"/>
      <c r="AQ11" s="41"/>
      <c r="AR11" s="41"/>
      <c r="AS11" s="41"/>
      <c r="AT11" s="41"/>
      <c r="AU11" s="41"/>
      <c r="AV11" s="41"/>
      <c r="AW11" s="41"/>
      <c r="AX11" s="41"/>
      <c r="AY11" s="41"/>
      <c r="AZ11" s="41"/>
      <c r="BA11" s="41"/>
      <c r="BB11" s="41"/>
      <c r="BC11" s="41"/>
      <c r="BD11" s="41"/>
      <c r="BE11" s="64"/>
      <c r="BF11" s="42"/>
    </row>
    <row r="12" spans="1:58" ht="9.9499999999999993" customHeight="1" x14ac:dyDescent="0.15">
      <c r="A12" s="45"/>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559"/>
      <c r="AK12" s="559"/>
      <c r="AL12" s="559"/>
      <c r="AM12" s="559"/>
      <c r="AN12" s="559"/>
      <c r="AO12" s="559"/>
      <c r="AP12" s="41"/>
      <c r="AQ12" s="41"/>
      <c r="AR12" s="41"/>
      <c r="AS12" s="41"/>
      <c r="AT12" s="41"/>
      <c r="AU12" s="41"/>
      <c r="AV12" s="41"/>
      <c r="AW12" s="41"/>
      <c r="AX12" s="41"/>
      <c r="AY12" s="41"/>
      <c r="AZ12" s="41"/>
      <c r="BA12" s="41"/>
      <c r="BB12" s="41"/>
      <c r="BC12" s="41"/>
      <c r="BD12" s="41"/>
      <c r="BE12" s="64"/>
      <c r="BF12" s="42"/>
    </row>
    <row r="13" spans="1:58" ht="9.9499999999999993" customHeight="1" x14ac:dyDescent="0.15">
      <c r="A13" s="45"/>
      <c r="B13" s="41"/>
      <c r="C13" s="41"/>
      <c r="D13" s="41"/>
      <c r="E13" s="41"/>
      <c r="F13" s="41"/>
      <c r="G13" s="41"/>
      <c r="H13" s="41"/>
      <c r="I13" s="41"/>
      <c r="J13" s="41"/>
      <c r="K13" s="41"/>
      <c r="L13" s="41"/>
      <c r="M13" s="41"/>
      <c r="N13" s="42"/>
      <c r="O13" s="42"/>
      <c r="P13" s="378" t="s">
        <v>119</v>
      </c>
      <c r="Q13" s="378"/>
      <c r="R13" s="378"/>
      <c r="S13" s="378"/>
      <c r="T13" s="378"/>
      <c r="U13" s="378"/>
      <c r="V13" s="378"/>
      <c r="W13" s="378"/>
      <c r="X13" s="378"/>
      <c r="Y13" s="378"/>
      <c r="Z13" s="378"/>
      <c r="AA13" s="378"/>
      <c r="AB13" s="378"/>
      <c r="AC13" s="378"/>
      <c r="AD13" s="378"/>
      <c r="AE13" s="378"/>
      <c r="AF13" s="378"/>
      <c r="AG13" s="378"/>
      <c r="AH13" s="378"/>
      <c r="AI13" s="378"/>
      <c r="AJ13" s="378"/>
      <c r="AK13" s="378"/>
      <c r="AL13" s="378"/>
      <c r="AM13" s="378"/>
      <c r="AN13" s="378"/>
      <c r="AO13" s="378"/>
      <c r="AP13" s="378"/>
      <c r="AQ13" s="378"/>
      <c r="AR13" s="378"/>
      <c r="AS13" s="378"/>
      <c r="AT13" s="378"/>
      <c r="AU13" s="378"/>
      <c r="AV13" s="378"/>
      <c r="AW13" s="379" t="s">
        <v>47</v>
      </c>
      <c r="AX13" s="380"/>
      <c r="AY13" s="380"/>
      <c r="AZ13" s="380"/>
      <c r="BA13" s="380"/>
      <c r="BB13" s="380"/>
      <c r="BC13" s="380"/>
      <c r="BD13" s="41"/>
      <c r="BE13" s="64"/>
      <c r="BF13" s="42"/>
    </row>
    <row r="14" spans="1:58" ht="9.9499999999999993" customHeight="1" x14ac:dyDescent="0.15">
      <c r="A14" s="45"/>
      <c r="B14" s="41"/>
      <c r="C14" s="41"/>
      <c r="D14" s="41"/>
      <c r="E14" s="41"/>
      <c r="F14" s="41"/>
      <c r="G14" s="41"/>
      <c r="H14" s="41"/>
      <c r="I14" s="41"/>
      <c r="J14" s="41"/>
      <c r="K14" s="41"/>
      <c r="L14" s="41"/>
      <c r="M14" s="41"/>
      <c r="N14" s="42"/>
      <c r="O14" s="42"/>
      <c r="P14" s="378"/>
      <c r="Q14" s="378"/>
      <c r="R14" s="378"/>
      <c r="S14" s="378"/>
      <c r="T14" s="378"/>
      <c r="U14" s="378"/>
      <c r="V14" s="378"/>
      <c r="W14" s="378"/>
      <c r="X14" s="378"/>
      <c r="Y14" s="378"/>
      <c r="Z14" s="378"/>
      <c r="AA14" s="378"/>
      <c r="AB14" s="378"/>
      <c r="AC14" s="378"/>
      <c r="AD14" s="378"/>
      <c r="AE14" s="378"/>
      <c r="AF14" s="378"/>
      <c r="AG14" s="378"/>
      <c r="AH14" s="378"/>
      <c r="AI14" s="378"/>
      <c r="AJ14" s="378"/>
      <c r="AK14" s="378"/>
      <c r="AL14" s="378"/>
      <c r="AM14" s="378"/>
      <c r="AN14" s="378"/>
      <c r="AO14" s="378"/>
      <c r="AP14" s="378"/>
      <c r="AQ14" s="378"/>
      <c r="AR14" s="378"/>
      <c r="AS14" s="378"/>
      <c r="AT14" s="378"/>
      <c r="AU14" s="378"/>
      <c r="AV14" s="378"/>
      <c r="AW14" s="380"/>
      <c r="AX14" s="380"/>
      <c r="AY14" s="380"/>
      <c r="AZ14" s="380"/>
      <c r="BA14" s="380"/>
      <c r="BB14" s="380"/>
      <c r="BC14" s="380"/>
      <c r="BD14" s="41"/>
      <c r="BE14" s="64"/>
      <c r="BF14" s="42"/>
    </row>
    <row r="15" spans="1:58" ht="9.9499999999999993" customHeight="1" x14ac:dyDescent="0.15">
      <c r="A15" s="45"/>
      <c r="B15" s="41"/>
      <c r="C15" s="41"/>
      <c r="D15" s="41"/>
      <c r="E15" s="41"/>
      <c r="F15" s="41"/>
      <c r="G15" s="41"/>
      <c r="H15" s="41"/>
      <c r="I15" s="41"/>
      <c r="J15" s="41"/>
      <c r="K15" s="41"/>
      <c r="L15" s="41"/>
      <c r="M15" s="41"/>
      <c r="N15" s="42"/>
      <c r="O15" s="42"/>
      <c r="P15" s="378"/>
      <c r="Q15" s="378"/>
      <c r="R15" s="378"/>
      <c r="S15" s="378"/>
      <c r="T15" s="378"/>
      <c r="U15" s="378"/>
      <c r="V15" s="378"/>
      <c r="W15" s="378"/>
      <c r="X15" s="378"/>
      <c r="Y15" s="378"/>
      <c r="Z15" s="378"/>
      <c r="AA15" s="378"/>
      <c r="AB15" s="378"/>
      <c r="AC15" s="378"/>
      <c r="AD15" s="378"/>
      <c r="AE15" s="378"/>
      <c r="AF15" s="378"/>
      <c r="AG15" s="378"/>
      <c r="AH15" s="378"/>
      <c r="AI15" s="378"/>
      <c r="AJ15" s="378"/>
      <c r="AK15" s="378"/>
      <c r="AL15" s="378"/>
      <c r="AM15" s="378"/>
      <c r="AN15" s="378"/>
      <c r="AO15" s="378"/>
      <c r="AP15" s="378"/>
      <c r="AQ15" s="378"/>
      <c r="AR15" s="378"/>
      <c r="AS15" s="378"/>
      <c r="AT15" s="378"/>
      <c r="AU15" s="378"/>
      <c r="AV15" s="378"/>
      <c r="AW15" s="380"/>
      <c r="AX15" s="380"/>
      <c r="AY15" s="380"/>
      <c r="AZ15" s="380"/>
      <c r="BA15" s="380"/>
      <c r="BB15" s="380"/>
      <c r="BC15" s="380"/>
      <c r="BD15" s="41"/>
      <c r="BE15" s="64"/>
      <c r="BF15" s="42"/>
    </row>
    <row r="16" spans="1:58" ht="9.9499999999999993" customHeight="1" x14ac:dyDescent="0.15">
      <c r="A16" s="45"/>
      <c r="B16" s="41"/>
      <c r="C16" s="41"/>
      <c r="D16" s="41"/>
      <c r="E16" s="41"/>
      <c r="F16" s="41"/>
      <c r="G16" s="41"/>
      <c r="H16" s="41"/>
      <c r="I16" s="41"/>
      <c r="J16" s="41"/>
      <c r="K16" s="41"/>
      <c r="L16" s="41"/>
      <c r="M16" s="41"/>
      <c r="N16" s="41"/>
      <c r="O16" s="41"/>
      <c r="P16" s="41"/>
      <c r="Q16" s="41"/>
      <c r="R16" s="41"/>
      <c r="S16" s="41"/>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41"/>
      <c r="BD16" s="41"/>
      <c r="BE16" s="64"/>
      <c r="BF16" s="42"/>
    </row>
    <row r="17" spans="1:58" ht="9.9499999999999993" customHeight="1" x14ac:dyDescent="0.15">
      <c r="A17" s="45"/>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64"/>
      <c r="BF17" s="42"/>
    </row>
    <row r="18" spans="1:58" ht="9.9499999999999993" customHeight="1" x14ac:dyDescent="0.15">
      <c r="A18" s="45"/>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64"/>
      <c r="BF18" s="42"/>
    </row>
    <row r="19" spans="1:58" ht="9.9499999999999993" customHeight="1" x14ac:dyDescent="0.15">
      <c r="A19" s="45"/>
      <c r="B19" s="41"/>
      <c r="C19" s="41"/>
      <c r="D19" s="394" t="s">
        <v>122</v>
      </c>
      <c r="E19" s="394"/>
      <c r="F19" s="394"/>
      <c r="G19" s="564"/>
      <c r="H19" s="564"/>
      <c r="I19" s="396" t="s">
        <v>1</v>
      </c>
      <c r="J19" s="396"/>
      <c r="K19" s="564"/>
      <c r="L19" s="564"/>
      <c r="M19" s="396" t="s">
        <v>27</v>
      </c>
      <c r="N19" s="396"/>
      <c r="O19" s="564"/>
      <c r="P19" s="564"/>
      <c r="Q19" s="396" t="s">
        <v>9</v>
      </c>
      <c r="R19" s="396"/>
      <c r="S19" s="41"/>
      <c r="T19" s="41"/>
      <c r="U19" s="41"/>
      <c r="V19" s="529" t="s">
        <v>124</v>
      </c>
      <c r="W19" s="530"/>
      <c r="X19" s="381" t="s">
        <v>126</v>
      </c>
      <c r="Y19" s="381"/>
      <c r="Z19" s="381"/>
      <c r="AA19" s="381"/>
      <c r="AB19" s="381"/>
      <c r="AC19" s="381"/>
      <c r="AD19" s="381" t="s">
        <v>58</v>
      </c>
      <c r="AE19" s="381"/>
      <c r="AF19" s="381"/>
      <c r="AG19" s="381"/>
      <c r="AH19" s="381"/>
      <c r="AI19" s="381"/>
      <c r="AJ19" s="381" t="s">
        <v>65</v>
      </c>
      <c r="AK19" s="381"/>
      <c r="AL19" s="381"/>
      <c r="AM19" s="381"/>
      <c r="AN19" s="381"/>
      <c r="AO19" s="381"/>
      <c r="AP19" s="381"/>
      <c r="AQ19" s="381"/>
      <c r="AR19" s="381"/>
      <c r="AS19" s="381"/>
      <c r="AT19" s="381"/>
      <c r="AU19" s="381"/>
      <c r="AV19" s="381" t="s">
        <v>130</v>
      </c>
      <c r="AW19" s="381"/>
      <c r="AX19" s="381"/>
      <c r="AY19" s="381"/>
      <c r="AZ19" s="381"/>
      <c r="BA19" s="381"/>
      <c r="BB19" s="381"/>
      <c r="BC19" s="381"/>
      <c r="BD19" s="381"/>
      <c r="BE19" s="383"/>
      <c r="BF19" s="42"/>
    </row>
    <row r="20" spans="1:58" ht="9.9499999999999993" customHeight="1" x14ac:dyDescent="0.15">
      <c r="A20" s="45"/>
      <c r="B20" s="41"/>
      <c r="C20" s="41"/>
      <c r="D20" s="394"/>
      <c r="E20" s="394"/>
      <c r="F20" s="394"/>
      <c r="G20" s="564"/>
      <c r="H20" s="564"/>
      <c r="I20" s="396"/>
      <c r="J20" s="396"/>
      <c r="K20" s="564"/>
      <c r="L20" s="564"/>
      <c r="M20" s="396"/>
      <c r="N20" s="396"/>
      <c r="O20" s="564"/>
      <c r="P20" s="564"/>
      <c r="Q20" s="396"/>
      <c r="R20" s="396"/>
      <c r="S20" s="41"/>
      <c r="T20" s="41"/>
      <c r="U20" s="41"/>
      <c r="V20" s="531"/>
      <c r="W20" s="532"/>
      <c r="X20" s="382"/>
      <c r="Y20" s="382"/>
      <c r="Z20" s="382"/>
      <c r="AA20" s="382"/>
      <c r="AB20" s="382"/>
      <c r="AC20" s="382"/>
      <c r="AD20" s="382"/>
      <c r="AE20" s="382"/>
      <c r="AF20" s="382"/>
      <c r="AG20" s="382"/>
      <c r="AH20" s="382"/>
      <c r="AI20" s="382"/>
      <c r="AJ20" s="382"/>
      <c r="AK20" s="382"/>
      <c r="AL20" s="382"/>
      <c r="AM20" s="382"/>
      <c r="AN20" s="382"/>
      <c r="AO20" s="382"/>
      <c r="AP20" s="382"/>
      <c r="AQ20" s="382"/>
      <c r="AR20" s="382"/>
      <c r="AS20" s="382"/>
      <c r="AT20" s="382"/>
      <c r="AU20" s="382"/>
      <c r="AV20" s="382"/>
      <c r="AW20" s="382"/>
      <c r="AX20" s="382"/>
      <c r="AY20" s="382"/>
      <c r="AZ20" s="382"/>
      <c r="BA20" s="382"/>
      <c r="BB20" s="382"/>
      <c r="BC20" s="382"/>
      <c r="BD20" s="382"/>
      <c r="BE20" s="384"/>
      <c r="BF20" s="42"/>
    </row>
    <row r="21" spans="1:58" ht="9.9499999999999993" customHeight="1" x14ac:dyDescent="0.15">
      <c r="A21" s="45"/>
      <c r="B21" s="41"/>
      <c r="C21" s="41"/>
      <c r="D21" s="41"/>
      <c r="E21" s="41"/>
      <c r="F21" s="41"/>
      <c r="G21" s="41"/>
      <c r="H21" s="41"/>
      <c r="I21" s="41"/>
      <c r="J21" s="41"/>
      <c r="K21" s="41"/>
      <c r="L21" s="41"/>
      <c r="M21" s="41"/>
      <c r="N21" s="41"/>
      <c r="O21" s="41"/>
      <c r="P21" s="41"/>
      <c r="Q21" s="41"/>
      <c r="R21" s="41"/>
      <c r="S21" s="41"/>
      <c r="T21" s="41"/>
      <c r="U21" s="41"/>
      <c r="V21" s="531"/>
      <c r="W21" s="532"/>
      <c r="X21" s="68"/>
      <c r="Y21" s="69"/>
      <c r="Z21" s="69"/>
      <c r="AA21" s="69"/>
      <c r="AB21" s="69"/>
      <c r="AC21" s="71"/>
      <c r="AD21" s="68"/>
      <c r="AE21" s="69"/>
      <c r="AF21" s="69"/>
      <c r="AG21" s="69"/>
      <c r="AH21" s="69"/>
      <c r="AI21" s="71"/>
      <c r="AJ21" s="68"/>
      <c r="AK21" s="69"/>
      <c r="AL21" s="69"/>
      <c r="AM21" s="69"/>
      <c r="AN21" s="69"/>
      <c r="AO21" s="71"/>
      <c r="AP21" s="68"/>
      <c r="AQ21" s="69"/>
      <c r="AR21" s="69"/>
      <c r="AS21" s="69"/>
      <c r="AT21" s="69"/>
      <c r="AU21" s="71"/>
      <c r="AV21" s="68"/>
      <c r="AW21" s="69"/>
      <c r="AX21" s="69"/>
      <c r="AY21" s="69"/>
      <c r="AZ21" s="69"/>
      <c r="BA21" s="69"/>
      <c r="BB21" s="69"/>
      <c r="BC21" s="69"/>
      <c r="BD21" s="69"/>
      <c r="BE21" s="65"/>
      <c r="BF21" s="42"/>
    </row>
    <row r="22" spans="1:58" ht="9.9499999999999993" customHeight="1" x14ac:dyDescent="0.15">
      <c r="A22" s="45"/>
      <c r="B22" s="41"/>
      <c r="C22" s="41"/>
      <c r="D22" s="41"/>
      <c r="E22" s="41"/>
      <c r="F22" s="41"/>
      <c r="G22" s="41"/>
      <c r="H22" s="41"/>
      <c r="I22" s="41"/>
      <c r="J22" s="41"/>
      <c r="K22" s="41"/>
      <c r="L22" s="41"/>
      <c r="M22" s="41"/>
      <c r="N22" s="41"/>
      <c r="O22" s="41"/>
      <c r="P22" s="41"/>
      <c r="Q22" s="41"/>
      <c r="R22" s="41"/>
      <c r="S22" s="41"/>
      <c r="T22" s="41"/>
      <c r="U22" s="41"/>
      <c r="V22" s="531"/>
      <c r="W22" s="532"/>
      <c r="X22" s="58"/>
      <c r="Y22" s="41"/>
      <c r="Z22" s="41"/>
      <c r="AA22" s="41"/>
      <c r="AB22" s="41"/>
      <c r="AC22" s="54"/>
      <c r="AD22" s="58"/>
      <c r="AE22" s="41"/>
      <c r="AF22" s="41"/>
      <c r="AG22" s="41"/>
      <c r="AH22" s="41"/>
      <c r="AI22" s="54"/>
      <c r="AJ22" s="58"/>
      <c r="AK22" s="41"/>
      <c r="AL22" s="41"/>
      <c r="AM22" s="41"/>
      <c r="AN22" s="41"/>
      <c r="AO22" s="54"/>
      <c r="AP22" s="58"/>
      <c r="AQ22" s="41"/>
      <c r="AR22" s="41"/>
      <c r="AS22" s="41"/>
      <c r="AT22" s="41"/>
      <c r="AU22" s="54"/>
      <c r="AV22" s="385" t="s">
        <v>131</v>
      </c>
      <c r="AW22" s="386"/>
      <c r="AX22" s="386"/>
      <c r="AY22" s="386"/>
      <c r="AZ22" s="386"/>
      <c r="BA22" s="560"/>
      <c r="BB22" s="560"/>
      <c r="BC22" s="560"/>
      <c r="BD22" s="560"/>
      <c r="BE22" s="64"/>
      <c r="BF22" s="42"/>
    </row>
    <row r="23" spans="1:58" ht="9.9499999999999993" customHeight="1" x14ac:dyDescent="0.15">
      <c r="A23" s="45"/>
      <c r="B23" s="397" t="s">
        <v>131</v>
      </c>
      <c r="C23" s="397"/>
      <c r="D23" s="397"/>
      <c r="E23" s="397"/>
      <c r="F23" s="398" t="s">
        <v>640</v>
      </c>
      <c r="G23" s="398"/>
      <c r="H23" s="398"/>
      <c r="I23" s="398"/>
      <c r="J23" s="399"/>
      <c r="K23" s="399"/>
      <c r="L23" s="399"/>
      <c r="M23" s="399"/>
      <c r="N23" s="399"/>
      <c r="O23" s="399"/>
      <c r="P23" s="399"/>
      <c r="Q23" s="399"/>
      <c r="R23" s="41"/>
      <c r="S23" s="400" t="s">
        <v>137</v>
      </c>
      <c r="T23" s="400"/>
      <c r="U23" s="41"/>
      <c r="V23" s="531"/>
      <c r="W23" s="532"/>
      <c r="X23" s="58"/>
      <c r="Y23" s="41"/>
      <c r="Z23" s="41"/>
      <c r="AA23" s="41"/>
      <c r="AB23" s="41"/>
      <c r="AC23" s="54"/>
      <c r="AD23" s="58"/>
      <c r="AE23" s="41"/>
      <c r="AF23" s="41"/>
      <c r="AG23" s="41"/>
      <c r="AH23" s="41"/>
      <c r="AI23" s="54"/>
      <c r="AJ23" s="58"/>
      <c r="AK23" s="41"/>
      <c r="AL23" s="41"/>
      <c r="AM23" s="41"/>
      <c r="AN23" s="41"/>
      <c r="AO23" s="54"/>
      <c r="AP23" s="58"/>
      <c r="AQ23" s="41"/>
      <c r="AR23" s="41"/>
      <c r="AS23" s="41"/>
      <c r="AT23" s="41"/>
      <c r="AU23" s="54"/>
      <c r="AV23" s="385"/>
      <c r="AW23" s="386"/>
      <c r="AX23" s="386"/>
      <c r="AY23" s="386"/>
      <c r="AZ23" s="386"/>
      <c r="BA23" s="560"/>
      <c r="BB23" s="560"/>
      <c r="BC23" s="560"/>
      <c r="BD23" s="560"/>
      <c r="BE23" s="64"/>
      <c r="BF23" s="42"/>
    </row>
    <row r="24" spans="1:58" ht="9.9499999999999993" customHeight="1" x14ac:dyDescent="0.15">
      <c r="A24" s="45"/>
      <c r="B24" s="397"/>
      <c r="C24" s="397"/>
      <c r="D24" s="397"/>
      <c r="E24" s="397"/>
      <c r="F24" s="398"/>
      <c r="G24" s="398"/>
      <c r="H24" s="398"/>
      <c r="I24" s="398"/>
      <c r="J24" s="399"/>
      <c r="K24" s="399"/>
      <c r="L24" s="399"/>
      <c r="M24" s="399"/>
      <c r="N24" s="399"/>
      <c r="O24" s="399"/>
      <c r="P24" s="399"/>
      <c r="Q24" s="399"/>
      <c r="R24" s="41"/>
      <c r="S24" s="400"/>
      <c r="T24" s="400"/>
      <c r="U24" s="41"/>
      <c r="V24" s="531"/>
      <c r="W24" s="532"/>
      <c r="X24" s="58"/>
      <c r="Y24" s="41"/>
      <c r="Z24" s="41"/>
      <c r="AA24" s="41"/>
      <c r="AB24" s="41"/>
      <c r="AC24" s="54"/>
      <c r="AD24" s="58"/>
      <c r="AE24" s="41"/>
      <c r="AF24" s="41"/>
      <c r="AG24" s="41"/>
      <c r="AH24" s="41"/>
      <c r="AI24" s="54"/>
      <c r="AJ24" s="58"/>
      <c r="AK24" s="41"/>
      <c r="AL24" s="41"/>
      <c r="AM24" s="41"/>
      <c r="AN24" s="41"/>
      <c r="AO24" s="54"/>
      <c r="AP24" s="58"/>
      <c r="AQ24" s="41"/>
      <c r="AR24" s="41"/>
      <c r="AS24" s="41"/>
      <c r="AT24" s="41"/>
      <c r="AU24" s="54"/>
      <c r="AV24" s="401" t="s">
        <v>138</v>
      </c>
      <c r="AW24" s="402"/>
      <c r="AX24" s="565">
        <f>交付申請書!AX24</f>
        <v>0</v>
      </c>
      <c r="AY24" s="565"/>
      <c r="AZ24" s="565"/>
      <c r="BA24" s="565"/>
      <c r="BB24" s="565"/>
      <c r="BC24" s="565"/>
      <c r="BD24" s="410" t="s">
        <v>139</v>
      </c>
      <c r="BE24" s="411"/>
      <c r="BF24" s="42"/>
    </row>
    <row r="25" spans="1:58" ht="9.9499999999999993" customHeight="1" x14ac:dyDescent="0.15">
      <c r="A25" s="46"/>
      <c r="B25" s="43"/>
      <c r="C25" s="43"/>
      <c r="D25" s="43"/>
      <c r="E25" s="43"/>
      <c r="F25" s="43"/>
      <c r="G25" s="43"/>
      <c r="H25" s="43"/>
      <c r="I25" s="43"/>
      <c r="J25" s="43"/>
      <c r="K25" s="43"/>
      <c r="L25" s="43"/>
      <c r="M25" s="43"/>
      <c r="N25" s="43"/>
      <c r="O25" s="43"/>
      <c r="P25" s="43"/>
      <c r="Q25" s="43"/>
      <c r="R25" s="43"/>
      <c r="S25" s="43"/>
      <c r="T25" s="43"/>
      <c r="U25" s="43"/>
      <c r="V25" s="533"/>
      <c r="W25" s="534"/>
      <c r="X25" s="59"/>
      <c r="Y25" s="43"/>
      <c r="Z25" s="43"/>
      <c r="AA25" s="43"/>
      <c r="AB25" s="43"/>
      <c r="AC25" s="55"/>
      <c r="AD25" s="59"/>
      <c r="AE25" s="43"/>
      <c r="AF25" s="43"/>
      <c r="AG25" s="43"/>
      <c r="AH25" s="43"/>
      <c r="AI25" s="55"/>
      <c r="AJ25" s="59"/>
      <c r="AK25" s="43"/>
      <c r="AL25" s="43"/>
      <c r="AM25" s="43"/>
      <c r="AN25" s="43"/>
      <c r="AO25" s="55"/>
      <c r="AP25" s="59"/>
      <c r="AQ25" s="43"/>
      <c r="AR25" s="43"/>
      <c r="AS25" s="43"/>
      <c r="AT25" s="43"/>
      <c r="AU25" s="55"/>
      <c r="AV25" s="403"/>
      <c r="AW25" s="404"/>
      <c r="AX25" s="566"/>
      <c r="AY25" s="566"/>
      <c r="AZ25" s="566"/>
      <c r="BA25" s="566"/>
      <c r="BB25" s="566"/>
      <c r="BC25" s="566"/>
      <c r="BD25" s="412"/>
      <c r="BE25" s="413"/>
      <c r="BF25" s="42"/>
    </row>
    <row r="26" spans="1:58" ht="12.6" customHeight="1" x14ac:dyDescent="0.15">
      <c r="A26" s="44"/>
      <c r="B26" s="414" t="s">
        <v>140</v>
      </c>
      <c r="C26" s="414"/>
      <c r="D26" s="414"/>
      <c r="E26" s="414"/>
      <c r="F26" s="414"/>
      <c r="G26" s="414"/>
      <c r="H26" s="414"/>
      <c r="I26" s="414"/>
      <c r="J26" s="414"/>
      <c r="K26" s="414"/>
      <c r="L26" s="414"/>
      <c r="M26" s="414"/>
      <c r="N26" s="414"/>
      <c r="O26" s="414"/>
      <c r="P26" s="414"/>
      <c r="Q26" s="414"/>
      <c r="R26" s="414"/>
      <c r="S26" s="414"/>
      <c r="T26" s="414"/>
      <c r="U26" s="63"/>
      <c r="V26" s="567">
        <f>交付申請書!V26</f>
        <v>0</v>
      </c>
      <c r="W26" s="568"/>
      <c r="X26" s="568"/>
      <c r="Y26" s="568"/>
      <c r="Z26" s="568"/>
      <c r="AA26" s="568"/>
      <c r="AB26" s="568"/>
      <c r="AC26" s="568"/>
      <c r="AD26" s="568"/>
      <c r="AE26" s="568"/>
      <c r="AF26" s="568"/>
      <c r="AG26" s="568"/>
      <c r="AH26" s="568"/>
      <c r="AI26" s="568"/>
      <c r="AJ26" s="568"/>
      <c r="AK26" s="568"/>
      <c r="AL26" s="568"/>
      <c r="AM26" s="568"/>
      <c r="AN26" s="568"/>
      <c r="AO26" s="568"/>
      <c r="AP26" s="568"/>
      <c r="AQ26" s="568"/>
      <c r="AR26" s="568"/>
      <c r="AS26" s="568"/>
      <c r="AT26" s="568"/>
      <c r="AU26" s="568"/>
      <c r="AV26" s="568"/>
      <c r="AW26" s="568"/>
      <c r="AX26" s="568"/>
      <c r="AY26" s="568"/>
      <c r="AZ26" s="568"/>
      <c r="BA26" s="568"/>
      <c r="BB26" s="568"/>
      <c r="BC26" s="568"/>
      <c r="BD26" s="568"/>
      <c r="BE26" s="569"/>
      <c r="BF26" s="42"/>
    </row>
    <row r="27" spans="1:58" ht="12.6" customHeight="1" x14ac:dyDescent="0.15">
      <c r="A27" s="45"/>
      <c r="B27" s="415"/>
      <c r="C27" s="415"/>
      <c r="D27" s="415"/>
      <c r="E27" s="415"/>
      <c r="F27" s="415"/>
      <c r="G27" s="415"/>
      <c r="H27" s="415"/>
      <c r="I27" s="415"/>
      <c r="J27" s="415"/>
      <c r="K27" s="415"/>
      <c r="L27" s="415"/>
      <c r="M27" s="415"/>
      <c r="N27" s="415"/>
      <c r="O27" s="415"/>
      <c r="P27" s="415"/>
      <c r="Q27" s="415"/>
      <c r="R27" s="415"/>
      <c r="S27" s="415"/>
      <c r="T27" s="415"/>
      <c r="U27" s="64"/>
      <c r="V27" s="570"/>
      <c r="W27" s="571"/>
      <c r="X27" s="571"/>
      <c r="Y27" s="571"/>
      <c r="Z27" s="571"/>
      <c r="AA27" s="571"/>
      <c r="AB27" s="571"/>
      <c r="AC27" s="571"/>
      <c r="AD27" s="571"/>
      <c r="AE27" s="571"/>
      <c r="AF27" s="571"/>
      <c r="AG27" s="571"/>
      <c r="AH27" s="571"/>
      <c r="AI27" s="571"/>
      <c r="AJ27" s="571"/>
      <c r="AK27" s="571"/>
      <c r="AL27" s="571"/>
      <c r="AM27" s="571"/>
      <c r="AN27" s="571"/>
      <c r="AO27" s="571"/>
      <c r="AP27" s="571"/>
      <c r="AQ27" s="571"/>
      <c r="AR27" s="571"/>
      <c r="AS27" s="571"/>
      <c r="AT27" s="571"/>
      <c r="AU27" s="571"/>
      <c r="AV27" s="571"/>
      <c r="AW27" s="571"/>
      <c r="AX27" s="571"/>
      <c r="AY27" s="571"/>
      <c r="AZ27" s="571"/>
      <c r="BA27" s="571"/>
      <c r="BB27" s="571"/>
      <c r="BC27" s="571"/>
      <c r="BD27" s="571"/>
      <c r="BE27" s="572"/>
      <c r="BF27" s="42"/>
    </row>
    <row r="28" spans="1:58" ht="12.6" customHeight="1" x14ac:dyDescent="0.15">
      <c r="A28" s="45"/>
      <c r="B28" s="388"/>
      <c r="C28" s="388"/>
      <c r="D28" s="388"/>
      <c r="E28" s="388"/>
      <c r="F28" s="388"/>
      <c r="G28" s="388"/>
      <c r="H28" s="388"/>
      <c r="I28" s="388"/>
      <c r="J28" s="388"/>
      <c r="K28" s="388"/>
      <c r="L28" s="388"/>
      <c r="M28" s="388"/>
      <c r="N28" s="388"/>
      <c r="O28" s="388"/>
      <c r="P28" s="388"/>
      <c r="Q28" s="388"/>
      <c r="R28" s="388"/>
      <c r="S28" s="388"/>
      <c r="T28" s="388"/>
      <c r="U28" s="64"/>
      <c r="V28" s="570"/>
      <c r="W28" s="571"/>
      <c r="X28" s="571"/>
      <c r="Y28" s="571"/>
      <c r="Z28" s="571"/>
      <c r="AA28" s="571"/>
      <c r="AB28" s="571"/>
      <c r="AC28" s="571"/>
      <c r="AD28" s="571"/>
      <c r="AE28" s="571"/>
      <c r="AF28" s="571"/>
      <c r="AG28" s="571"/>
      <c r="AH28" s="571"/>
      <c r="AI28" s="571"/>
      <c r="AJ28" s="571"/>
      <c r="AK28" s="571"/>
      <c r="AL28" s="571"/>
      <c r="AM28" s="571"/>
      <c r="AN28" s="571"/>
      <c r="AO28" s="571"/>
      <c r="AP28" s="571"/>
      <c r="AQ28" s="571"/>
      <c r="AR28" s="571"/>
      <c r="AS28" s="571"/>
      <c r="AT28" s="571"/>
      <c r="AU28" s="571"/>
      <c r="AV28" s="571"/>
      <c r="AW28" s="571"/>
      <c r="AX28" s="571"/>
      <c r="AY28" s="571"/>
      <c r="AZ28" s="571"/>
      <c r="BA28" s="571"/>
      <c r="BB28" s="571"/>
      <c r="BC28" s="571"/>
      <c r="BD28" s="571"/>
      <c r="BE28" s="572"/>
      <c r="BF28" s="42"/>
    </row>
    <row r="29" spans="1:58" ht="12.6" customHeight="1" x14ac:dyDescent="0.15">
      <c r="A29" s="47"/>
      <c r="B29" s="415" t="s">
        <v>141</v>
      </c>
      <c r="C29" s="415"/>
      <c r="D29" s="415"/>
      <c r="E29" s="415"/>
      <c r="F29" s="415"/>
      <c r="G29" s="415"/>
      <c r="H29" s="415"/>
      <c r="I29" s="415"/>
      <c r="J29" s="415"/>
      <c r="K29" s="415"/>
      <c r="L29" s="415"/>
      <c r="M29" s="415"/>
      <c r="N29" s="415"/>
      <c r="O29" s="415"/>
      <c r="P29" s="415"/>
      <c r="Q29" s="415"/>
      <c r="R29" s="415"/>
      <c r="S29" s="415"/>
      <c r="T29" s="415"/>
      <c r="U29" s="65"/>
      <c r="V29" s="573">
        <f>交付申請書!V29</f>
        <v>0</v>
      </c>
      <c r="W29" s="574"/>
      <c r="X29" s="574"/>
      <c r="Y29" s="574"/>
      <c r="Z29" s="574"/>
      <c r="AA29" s="574"/>
      <c r="AB29" s="574"/>
      <c r="AC29" s="574"/>
      <c r="AD29" s="574"/>
      <c r="AE29" s="574"/>
      <c r="AF29" s="574"/>
      <c r="AG29" s="574"/>
      <c r="AH29" s="574"/>
      <c r="AI29" s="574"/>
      <c r="AJ29" s="574"/>
      <c r="AK29" s="574"/>
      <c r="AL29" s="574"/>
      <c r="AM29" s="574"/>
      <c r="AN29" s="574"/>
      <c r="AO29" s="574"/>
      <c r="AP29" s="574"/>
      <c r="AQ29" s="574"/>
      <c r="AR29" s="574"/>
      <c r="AS29" s="574"/>
      <c r="AT29" s="574"/>
      <c r="AU29" s="574"/>
      <c r="AV29" s="574"/>
      <c r="AW29" s="574"/>
      <c r="AX29" s="574"/>
      <c r="AY29" s="574"/>
      <c r="AZ29" s="574"/>
      <c r="BA29" s="574"/>
      <c r="BB29" s="574"/>
      <c r="BC29" s="574"/>
      <c r="BD29" s="574"/>
      <c r="BE29" s="575"/>
      <c r="BF29" s="42"/>
    </row>
    <row r="30" spans="1:58" ht="12.6" customHeight="1" x14ac:dyDescent="0.15">
      <c r="A30" s="45"/>
      <c r="B30" s="415"/>
      <c r="C30" s="415"/>
      <c r="D30" s="415"/>
      <c r="E30" s="415"/>
      <c r="F30" s="415"/>
      <c r="G30" s="415"/>
      <c r="H30" s="415"/>
      <c r="I30" s="415"/>
      <c r="J30" s="415"/>
      <c r="K30" s="415"/>
      <c r="L30" s="415"/>
      <c r="M30" s="415"/>
      <c r="N30" s="415"/>
      <c r="O30" s="415"/>
      <c r="P30" s="415"/>
      <c r="Q30" s="415"/>
      <c r="R30" s="415"/>
      <c r="S30" s="415"/>
      <c r="T30" s="415"/>
      <c r="U30" s="64"/>
      <c r="V30" s="576"/>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c r="AS30" s="577"/>
      <c r="AT30" s="577"/>
      <c r="AU30" s="577"/>
      <c r="AV30" s="577"/>
      <c r="AW30" s="577"/>
      <c r="AX30" s="577"/>
      <c r="AY30" s="577"/>
      <c r="AZ30" s="577"/>
      <c r="BA30" s="577"/>
      <c r="BB30" s="577"/>
      <c r="BC30" s="577"/>
      <c r="BD30" s="577"/>
      <c r="BE30" s="578"/>
      <c r="BF30" s="42"/>
    </row>
    <row r="31" spans="1:58" ht="12.6" customHeight="1" x14ac:dyDescent="0.15">
      <c r="A31" s="48"/>
      <c r="B31" s="415"/>
      <c r="C31" s="415"/>
      <c r="D31" s="415"/>
      <c r="E31" s="415"/>
      <c r="F31" s="415"/>
      <c r="G31" s="415"/>
      <c r="H31" s="415"/>
      <c r="I31" s="415"/>
      <c r="J31" s="415"/>
      <c r="K31" s="415"/>
      <c r="L31" s="415"/>
      <c r="M31" s="415"/>
      <c r="N31" s="415"/>
      <c r="O31" s="415"/>
      <c r="P31" s="415"/>
      <c r="Q31" s="415"/>
      <c r="R31" s="415"/>
      <c r="S31" s="415"/>
      <c r="T31" s="415"/>
      <c r="U31" s="66"/>
      <c r="V31" s="579"/>
      <c r="W31" s="580"/>
      <c r="X31" s="580"/>
      <c r="Y31" s="580"/>
      <c r="Z31" s="580"/>
      <c r="AA31" s="580"/>
      <c r="AB31" s="580"/>
      <c r="AC31" s="580"/>
      <c r="AD31" s="580"/>
      <c r="AE31" s="580"/>
      <c r="AF31" s="580"/>
      <c r="AG31" s="580"/>
      <c r="AH31" s="580"/>
      <c r="AI31" s="580"/>
      <c r="AJ31" s="580"/>
      <c r="AK31" s="580"/>
      <c r="AL31" s="580"/>
      <c r="AM31" s="580"/>
      <c r="AN31" s="580"/>
      <c r="AO31" s="580"/>
      <c r="AP31" s="580"/>
      <c r="AQ31" s="580"/>
      <c r="AR31" s="580"/>
      <c r="AS31" s="580"/>
      <c r="AT31" s="580"/>
      <c r="AU31" s="580"/>
      <c r="AV31" s="580"/>
      <c r="AW31" s="580"/>
      <c r="AX31" s="580"/>
      <c r="AY31" s="580"/>
      <c r="AZ31" s="580"/>
      <c r="BA31" s="580"/>
      <c r="BB31" s="580"/>
      <c r="BC31" s="580"/>
      <c r="BD31" s="580"/>
      <c r="BE31" s="581"/>
      <c r="BF31" s="42"/>
    </row>
    <row r="32" spans="1:58" ht="12.6" customHeight="1" x14ac:dyDescent="0.15">
      <c r="A32" s="47"/>
      <c r="B32" s="388" t="s">
        <v>545</v>
      </c>
      <c r="C32" s="388"/>
      <c r="D32" s="388"/>
      <c r="E32" s="388"/>
      <c r="F32" s="388"/>
      <c r="G32" s="388"/>
      <c r="H32" s="388"/>
      <c r="I32" s="388"/>
      <c r="J32" s="388"/>
      <c r="K32" s="388"/>
      <c r="L32" s="388"/>
      <c r="M32" s="388"/>
      <c r="N32" s="388"/>
      <c r="O32" s="388"/>
      <c r="P32" s="388"/>
      <c r="Q32" s="388"/>
      <c r="R32" s="388"/>
      <c r="S32" s="388"/>
      <c r="T32" s="388"/>
      <c r="U32" s="65"/>
      <c r="V32" s="561">
        <f>交付申請書!V32</f>
        <v>0</v>
      </c>
      <c r="W32" s="562"/>
      <c r="X32" s="562"/>
      <c r="Y32" s="562"/>
      <c r="Z32" s="562"/>
      <c r="AA32" s="562"/>
      <c r="AB32" s="562"/>
      <c r="AC32" s="562"/>
      <c r="AD32" s="562"/>
      <c r="AE32" s="562"/>
      <c r="AF32" s="562"/>
      <c r="AG32" s="562"/>
      <c r="AH32" s="562"/>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3"/>
      <c r="BF32" s="42"/>
    </row>
    <row r="33" spans="1:59" ht="12.6" customHeight="1" x14ac:dyDescent="0.15">
      <c r="A33" s="45"/>
      <c r="B33" s="389"/>
      <c r="C33" s="389"/>
      <c r="D33" s="389"/>
      <c r="E33" s="389"/>
      <c r="F33" s="389"/>
      <c r="G33" s="389"/>
      <c r="H33" s="389"/>
      <c r="I33" s="389"/>
      <c r="J33" s="389"/>
      <c r="K33" s="389"/>
      <c r="L33" s="389"/>
      <c r="M33" s="389"/>
      <c r="N33" s="389"/>
      <c r="O33" s="389"/>
      <c r="P33" s="389"/>
      <c r="Q33" s="389"/>
      <c r="R33" s="389"/>
      <c r="S33" s="389"/>
      <c r="T33" s="389"/>
      <c r="U33" s="64"/>
      <c r="V33" s="561"/>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3"/>
      <c r="BF33" s="42"/>
    </row>
    <row r="34" spans="1:59" ht="12.6" customHeight="1" x14ac:dyDescent="0.15">
      <c r="A34" s="48"/>
      <c r="B34" s="390"/>
      <c r="C34" s="390"/>
      <c r="D34" s="390"/>
      <c r="E34" s="390"/>
      <c r="F34" s="390"/>
      <c r="G34" s="390"/>
      <c r="H34" s="390"/>
      <c r="I34" s="390"/>
      <c r="J34" s="390"/>
      <c r="K34" s="390"/>
      <c r="L34" s="390"/>
      <c r="M34" s="390"/>
      <c r="N34" s="390"/>
      <c r="O34" s="390"/>
      <c r="P34" s="390"/>
      <c r="Q34" s="390"/>
      <c r="R34" s="390"/>
      <c r="S34" s="390"/>
      <c r="T34" s="390"/>
      <c r="U34" s="66"/>
      <c r="V34" s="561"/>
      <c r="W34" s="562"/>
      <c r="X34" s="562"/>
      <c r="Y34" s="562"/>
      <c r="Z34" s="562"/>
      <c r="AA34" s="562"/>
      <c r="AB34" s="562"/>
      <c r="AC34" s="562"/>
      <c r="AD34" s="562"/>
      <c r="AE34" s="562"/>
      <c r="AF34" s="562"/>
      <c r="AG34" s="562"/>
      <c r="AH34" s="562"/>
      <c r="AI34" s="562"/>
      <c r="AJ34" s="562"/>
      <c r="AK34" s="562"/>
      <c r="AL34" s="562"/>
      <c r="AM34" s="562"/>
      <c r="AN34" s="562"/>
      <c r="AO34" s="562"/>
      <c r="AP34" s="562"/>
      <c r="AQ34" s="562"/>
      <c r="AR34" s="562"/>
      <c r="AS34" s="562"/>
      <c r="AT34" s="562"/>
      <c r="AU34" s="562"/>
      <c r="AV34" s="562"/>
      <c r="AW34" s="562"/>
      <c r="AX34" s="562"/>
      <c r="AY34" s="562"/>
      <c r="AZ34" s="562"/>
      <c r="BA34" s="562"/>
      <c r="BB34" s="562"/>
      <c r="BC34" s="562"/>
      <c r="BD34" s="562"/>
      <c r="BE34" s="563"/>
      <c r="BF34" s="42"/>
    </row>
    <row r="35" spans="1:59" ht="12.6" customHeight="1" x14ac:dyDescent="0.15">
      <c r="A35" s="45"/>
      <c r="B35" s="390" t="s">
        <v>144</v>
      </c>
      <c r="C35" s="390"/>
      <c r="D35" s="390"/>
      <c r="E35" s="390"/>
      <c r="F35" s="390"/>
      <c r="G35" s="390"/>
      <c r="H35" s="390"/>
      <c r="I35" s="390"/>
      <c r="J35" s="390"/>
      <c r="K35" s="390"/>
      <c r="L35" s="390"/>
      <c r="M35" s="390"/>
      <c r="N35" s="390"/>
      <c r="O35" s="390"/>
      <c r="P35" s="390"/>
      <c r="Q35" s="390"/>
      <c r="R35" s="390"/>
      <c r="S35" s="390"/>
      <c r="T35" s="390"/>
      <c r="U35" s="64"/>
      <c r="V35" s="584" t="str">
        <f>交付申請書!V35</f>
        <v/>
      </c>
      <c r="W35" s="584"/>
      <c r="X35" s="584"/>
      <c r="Y35" s="584"/>
      <c r="Z35" s="584"/>
      <c r="AA35" s="584"/>
      <c r="AB35" s="584"/>
      <c r="AC35" s="584"/>
      <c r="AD35" s="584"/>
      <c r="AE35" s="584"/>
      <c r="AF35" s="584"/>
      <c r="AG35" s="584"/>
      <c r="AH35" s="584"/>
      <c r="AI35" s="584"/>
      <c r="AJ35" s="584"/>
      <c r="AK35" s="584"/>
      <c r="AL35" s="584"/>
      <c r="AM35" s="584"/>
      <c r="AN35" s="584"/>
      <c r="AO35" s="584"/>
      <c r="AP35" s="584"/>
      <c r="AQ35" s="584"/>
      <c r="AR35" s="584"/>
      <c r="AS35" s="584"/>
      <c r="AT35" s="584"/>
      <c r="AU35" s="584"/>
      <c r="AV35" s="584"/>
      <c r="AW35" s="584"/>
      <c r="AX35" s="584"/>
      <c r="AY35" s="584"/>
      <c r="AZ35" s="584"/>
      <c r="BA35" s="584"/>
      <c r="BB35" s="584"/>
      <c r="BC35" s="584"/>
      <c r="BD35" s="584"/>
      <c r="BE35" s="585"/>
      <c r="BF35" s="42"/>
    </row>
    <row r="36" spans="1:59" ht="12.6" customHeight="1" x14ac:dyDescent="0.15">
      <c r="A36" s="45"/>
      <c r="B36" s="415"/>
      <c r="C36" s="415"/>
      <c r="D36" s="415"/>
      <c r="E36" s="415"/>
      <c r="F36" s="415"/>
      <c r="G36" s="415"/>
      <c r="H36" s="415"/>
      <c r="I36" s="415"/>
      <c r="J36" s="415"/>
      <c r="K36" s="415"/>
      <c r="L36" s="415"/>
      <c r="M36" s="415"/>
      <c r="N36" s="415"/>
      <c r="O36" s="415"/>
      <c r="P36" s="415"/>
      <c r="Q36" s="415"/>
      <c r="R36" s="415"/>
      <c r="S36" s="415"/>
      <c r="T36" s="415"/>
      <c r="U36" s="64"/>
      <c r="V36" s="586"/>
      <c r="W36" s="586"/>
      <c r="X36" s="586"/>
      <c r="Y36" s="586"/>
      <c r="Z36" s="586"/>
      <c r="AA36" s="586"/>
      <c r="AB36" s="586"/>
      <c r="AC36" s="586"/>
      <c r="AD36" s="586"/>
      <c r="AE36" s="586"/>
      <c r="AF36" s="586"/>
      <c r="AG36" s="586"/>
      <c r="AH36" s="586"/>
      <c r="AI36" s="586"/>
      <c r="AJ36" s="586"/>
      <c r="AK36" s="586"/>
      <c r="AL36" s="586"/>
      <c r="AM36" s="586"/>
      <c r="AN36" s="586"/>
      <c r="AO36" s="586"/>
      <c r="AP36" s="586"/>
      <c r="AQ36" s="586"/>
      <c r="AR36" s="586"/>
      <c r="AS36" s="586"/>
      <c r="AT36" s="586"/>
      <c r="AU36" s="586"/>
      <c r="AV36" s="586"/>
      <c r="AW36" s="586"/>
      <c r="AX36" s="586"/>
      <c r="AY36" s="586"/>
      <c r="AZ36" s="586"/>
      <c r="BA36" s="586"/>
      <c r="BB36" s="586"/>
      <c r="BC36" s="586"/>
      <c r="BD36" s="586"/>
      <c r="BE36" s="587"/>
      <c r="BF36" s="42"/>
    </row>
    <row r="37" spans="1:59" ht="12.6" customHeight="1" x14ac:dyDescent="0.15">
      <c r="A37" s="46"/>
      <c r="B37" s="441"/>
      <c r="C37" s="441"/>
      <c r="D37" s="441"/>
      <c r="E37" s="441"/>
      <c r="F37" s="441"/>
      <c r="G37" s="441"/>
      <c r="H37" s="441"/>
      <c r="I37" s="441"/>
      <c r="J37" s="388"/>
      <c r="K37" s="388"/>
      <c r="L37" s="388"/>
      <c r="M37" s="388"/>
      <c r="N37" s="388"/>
      <c r="O37" s="388"/>
      <c r="P37" s="388"/>
      <c r="Q37" s="388"/>
      <c r="R37" s="388"/>
      <c r="S37" s="388"/>
      <c r="T37" s="388"/>
      <c r="U37" s="64"/>
      <c r="V37" s="73"/>
      <c r="W37" s="73"/>
      <c r="X37" s="73"/>
      <c r="Y37" s="73"/>
      <c r="Z37" s="73"/>
      <c r="AA37" s="73"/>
      <c r="AB37" s="73"/>
      <c r="AC37" s="73"/>
      <c r="AD37" s="73"/>
      <c r="AE37" s="73"/>
      <c r="AF37" s="85"/>
      <c r="AG37" s="454"/>
      <c r="AH37" s="454"/>
      <c r="AI37" s="454"/>
      <c r="AJ37" s="455" t="s">
        <v>147</v>
      </c>
      <c r="AK37" s="455"/>
      <c r="AL37" s="455"/>
      <c r="AM37" s="455"/>
      <c r="AN37" s="455"/>
      <c r="AO37" s="456">
        <f>交付申請書!AO37</f>
        <v>0</v>
      </c>
      <c r="AP37" s="456"/>
      <c r="AQ37" s="457"/>
      <c r="AR37" s="457"/>
      <c r="AS37" s="457"/>
      <c r="AT37" s="457"/>
      <c r="AU37" s="457"/>
      <c r="AV37" s="457"/>
      <c r="AW37" s="457"/>
      <c r="AX37" s="457"/>
      <c r="AY37" s="457"/>
      <c r="AZ37" s="457"/>
      <c r="BA37" s="457"/>
      <c r="BB37" s="457"/>
      <c r="BC37" s="457"/>
      <c r="BD37" s="588" t="s">
        <v>149</v>
      </c>
      <c r="BE37" s="589"/>
      <c r="BF37" s="42"/>
    </row>
    <row r="38" spans="1:59" ht="11.45" customHeight="1" x14ac:dyDescent="0.15">
      <c r="A38" s="535" t="s">
        <v>152</v>
      </c>
      <c r="B38" s="536"/>
      <c r="C38" s="448" t="s">
        <v>153</v>
      </c>
      <c r="D38" s="448"/>
      <c r="E38" s="448"/>
      <c r="F38" s="448"/>
      <c r="G38" s="448"/>
      <c r="H38" s="448"/>
      <c r="I38" s="449"/>
      <c r="J38" s="450">
        <f ca="1">IFERROR(VLOOKUP(J41,INDIRECT("機械一覧"),6,FALSE),"")</f>
        <v>0</v>
      </c>
      <c r="K38" s="450"/>
      <c r="L38" s="450"/>
      <c r="M38" s="450"/>
      <c r="N38" s="450"/>
      <c r="O38" s="450"/>
      <c r="P38" s="450"/>
      <c r="Q38" s="450"/>
      <c r="R38" s="450"/>
      <c r="S38" s="450"/>
      <c r="T38" s="450"/>
      <c r="U38" s="450"/>
      <c r="V38" s="450" t="str">
        <f ca="1">IFERROR(VLOOKUP(V41,INDIRECT("機械一覧"),6,FALSE),"")</f>
        <v/>
      </c>
      <c r="W38" s="450"/>
      <c r="X38" s="450"/>
      <c r="Y38" s="450"/>
      <c r="Z38" s="450"/>
      <c r="AA38" s="450"/>
      <c r="AB38" s="450"/>
      <c r="AC38" s="450"/>
      <c r="AD38" s="450"/>
      <c r="AE38" s="450"/>
      <c r="AF38" s="450"/>
      <c r="AG38" s="450"/>
      <c r="AH38" s="450" t="str">
        <f ca="1">IFERROR(VLOOKUP(AH41,INDIRECT("機械一覧"),6,FALSE),"")</f>
        <v/>
      </c>
      <c r="AI38" s="450"/>
      <c r="AJ38" s="450"/>
      <c r="AK38" s="450"/>
      <c r="AL38" s="450"/>
      <c r="AM38" s="450"/>
      <c r="AN38" s="450"/>
      <c r="AO38" s="450"/>
      <c r="AP38" s="450"/>
      <c r="AQ38" s="450"/>
      <c r="AR38" s="450"/>
      <c r="AS38" s="450"/>
      <c r="AT38" s="450" t="str">
        <f ca="1">IFERROR(VLOOKUP(AT41,INDIRECT("機械一覧"),6,FALSE),"")</f>
        <v/>
      </c>
      <c r="AU38" s="450"/>
      <c r="AV38" s="450"/>
      <c r="AW38" s="450"/>
      <c r="AX38" s="450"/>
      <c r="AY38" s="450"/>
      <c r="AZ38" s="450"/>
      <c r="BA38" s="450"/>
      <c r="BB38" s="450"/>
      <c r="BC38" s="450"/>
      <c r="BD38" s="450"/>
      <c r="BE38" s="452"/>
      <c r="BF38" s="45"/>
      <c r="BG38" s="80"/>
    </row>
    <row r="39" spans="1:59" ht="11.45" customHeight="1" x14ac:dyDescent="0.15">
      <c r="A39" s="537"/>
      <c r="B39" s="538"/>
      <c r="C39" s="431"/>
      <c r="D39" s="431"/>
      <c r="E39" s="431"/>
      <c r="F39" s="431"/>
      <c r="G39" s="431"/>
      <c r="H39" s="431"/>
      <c r="I39" s="432"/>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451"/>
      <c r="AO39" s="451"/>
      <c r="AP39" s="451"/>
      <c r="AQ39" s="451"/>
      <c r="AR39" s="451"/>
      <c r="AS39" s="451"/>
      <c r="AT39" s="451"/>
      <c r="AU39" s="451"/>
      <c r="AV39" s="451"/>
      <c r="AW39" s="451"/>
      <c r="AX39" s="451"/>
      <c r="AY39" s="451"/>
      <c r="AZ39" s="451"/>
      <c r="BA39" s="451"/>
      <c r="BB39" s="451"/>
      <c r="BC39" s="451"/>
      <c r="BD39" s="451"/>
      <c r="BE39" s="453"/>
      <c r="BF39" s="45"/>
      <c r="BG39" s="80"/>
    </row>
    <row r="40" spans="1:59" ht="11.45" customHeight="1" x14ac:dyDescent="0.15">
      <c r="A40" s="537"/>
      <c r="B40" s="538"/>
      <c r="C40" s="431"/>
      <c r="D40" s="431"/>
      <c r="E40" s="431"/>
      <c r="F40" s="431"/>
      <c r="G40" s="431"/>
      <c r="H40" s="431"/>
      <c r="I40" s="432"/>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451"/>
      <c r="AO40" s="451"/>
      <c r="AP40" s="451"/>
      <c r="AQ40" s="451"/>
      <c r="AR40" s="451"/>
      <c r="AS40" s="451"/>
      <c r="AT40" s="451"/>
      <c r="AU40" s="451"/>
      <c r="AV40" s="451"/>
      <c r="AW40" s="451"/>
      <c r="AX40" s="451"/>
      <c r="AY40" s="451"/>
      <c r="AZ40" s="451"/>
      <c r="BA40" s="451"/>
      <c r="BB40" s="451"/>
      <c r="BC40" s="451"/>
      <c r="BD40" s="451"/>
      <c r="BE40" s="453"/>
      <c r="BF40" s="45"/>
      <c r="BG40" s="80"/>
    </row>
    <row r="41" spans="1:59" ht="11.45" customHeight="1" x14ac:dyDescent="0.15">
      <c r="A41" s="537"/>
      <c r="B41" s="538"/>
      <c r="C41" s="431" t="s">
        <v>156</v>
      </c>
      <c r="D41" s="431"/>
      <c r="E41" s="431"/>
      <c r="F41" s="431"/>
      <c r="G41" s="431"/>
      <c r="H41" s="431"/>
      <c r="I41" s="432"/>
      <c r="J41" s="590">
        <v>1</v>
      </c>
      <c r="K41" s="465"/>
      <c r="L41" s="465"/>
      <c r="M41" s="465"/>
      <c r="N41" s="465"/>
      <c r="O41" s="465"/>
      <c r="P41" s="465"/>
      <c r="Q41" s="465"/>
      <c r="R41" s="465"/>
      <c r="S41" s="465"/>
      <c r="T41" s="465"/>
      <c r="U41" s="466"/>
      <c r="V41" s="591"/>
      <c r="W41" s="465"/>
      <c r="X41" s="465"/>
      <c r="Y41" s="465"/>
      <c r="Z41" s="465"/>
      <c r="AA41" s="465"/>
      <c r="AB41" s="465"/>
      <c r="AC41" s="465"/>
      <c r="AD41" s="465"/>
      <c r="AE41" s="465"/>
      <c r="AF41" s="465"/>
      <c r="AG41" s="466"/>
      <c r="AH41" s="464"/>
      <c r="AI41" s="465"/>
      <c r="AJ41" s="465"/>
      <c r="AK41" s="465"/>
      <c r="AL41" s="465"/>
      <c r="AM41" s="465"/>
      <c r="AN41" s="465"/>
      <c r="AO41" s="465"/>
      <c r="AP41" s="465"/>
      <c r="AQ41" s="465"/>
      <c r="AR41" s="465"/>
      <c r="AS41" s="466"/>
      <c r="AT41" s="464"/>
      <c r="AU41" s="465"/>
      <c r="AV41" s="465"/>
      <c r="AW41" s="465"/>
      <c r="AX41" s="465"/>
      <c r="AY41" s="465"/>
      <c r="AZ41" s="465"/>
      <c r="BA41" s="465"/>
      <c r="BB41" s="465"/>
      <c r="BC41" s="465"/>
      <c r="BD41" s="465"/>
      <c r="BE41" s="467"/>
      <c r="BF41" s="45"/>
      <c r="BG41" s="80"/>
    </row>
    <row r="42" spans="1:59" ht="11.45" customHeight="1" x14ac:dyDescent="0.15">
      <c r="A42" s="537"/>
      <c r="B42" s="538"/>
      <c r="C42" s="431"/>
      <c r="D42" s="431"/>
      <c r="E42" s="431"/>
      <c r="F42" s="431"/>
      <c r="G42" s="431"/>
      <c r="H42" s="431"/>
      <c r="I42" s="432"/>
      <c r="J42" s="582">
        <f ca="1">IFERROR(VLOOKUP(J41,INDIRECT("機械一覧"),2,FALSE),"")</f>
        <v>0</v>
      </c>
      <c r="K42" s="583"/>
      <c r="L42" s="583"/>
      <c r="M42" s="583"/>
      <c r="N42" s="583"/>
      <c r="O42" s="583"/>
      <c r="P42" s="583"/>
      <c r="Q42" s="583"/>
      <c r="R42" s="583"/>
      <c r="S42" s="583"/>
      <c r="T42" s="583"/>
      <c r="U42" s="544"/>
      <c r="V42" s="582" t="str">
        <f ca="1">IFERROR(VLOOKUP(V41,INDIRECT("機械一覧"),2,FALSE),"")</f>
        <v/>
      </c>
      <c r="W42" s="583"/>
      <c r="X42" s="583"/>
      <c r="Y42" s="583"/>
      <c r="Z42" s="583"/>
      <c r="AA42" s="583"/>
      <c r="AB42" s="583"/>
      <c r="AC42" s="583"/>
      <c r="AD42" s="583"/>
      <c r="AE42" s="583"/>
      <c r="AF42" s="583"/>
      <c r="AG42" s="544"/>
      <c r="AH42" s="582" t="str">
        <f ca="1">IFERROR(VLOOKUP(AH41,INDIRECT("機械一覧"),2,FALSE),"")</f>
        <v/>
      </c>
      <c r="AI42" s="583"/>
      <c r="AJ42" s="583"/>
      <c r="AK42" s="583"/>
      <c r="AL42" s="583"/>
      <c r="AM42" s="583"/>
      <c r="AN42" s="583"/>
      <c r="AO42" s="583"/>
      <c r="AP42" s="583"/>
      <c r="AQ42" s="583"/>
      <c r="AR42" s="583"/>
      <c r="AS42" s="544"/>
      <c r="AT42" s="582" t="str">
        <f ca="1">IFERROR(VLOOKUP(AT41,INDIRECT("機械一覧"),2,FALSE),"")</f>
        <v/>
      </c>
      <c r="AU42" s="583"/>
      <c r="AV42" s="583"/>
      <c r="AW42" s="583"/>
      <c r="AX42" s="583"/>
      <c r="AY42" s="583"/>
      <c r="AZ42" s="583"/>
      <c r="BA42" s="583"/>
      <c r="BB42" s="583"/>
      <c r="BC42" s="583"/>
      <c r="BD42" s="583"/>
      <c r="BE42" s="544"/>
      <c r="BF42" s="45"/>
      <c r="BG42" s="80"/>
    </row>
    <row r="43" spans="1:59" ht="11.45" customHeight="1" x14ac:dyDescent="0.15">
      <c r="A43" s="537"/>
      <c r="B43" s="538"/>
      <c r="C43" s="431"/>
      <c r="D43" s="431"/>
      <c r="E43" s="431"/>
      <c r="F43" s="431"/>
      <c r="G43" s="431"/>
      <c r="H43" s="431"/>
      <c r="I43" s="432"/>
      <c r="J43" s="545"/>
      <c r="K43" s="546"/>
      <c r="L43" s="546"/>
      <c r="M43" s="546"/>
      <c r="N43" s="546"/>
      <c r="O43" s="546"/>
      <c r="P43" s="546"/>
      <c r="Q43" s="546"/>
      <c r="R43" s="546"/>
      <c r="S43" s="546"/>
      <c r="T43" s="546"/>
      <c r="U43" s="547"/>
      <c r="V43" s="545"/>
      <c r="W43" s="546"/>
      <c r="X43" s="546"/>
      <c r="Y43" s="546"/>
      <c r="Z43" s="546"/>
      <c r="AA43" s="546"/>
      <c r="AB43" s="546"/>
      <c r="AC43" s="546"/>
      <c r="AD43" s="546"/>
      <c r="AE43" s="546"/>
      <c r="AF43" s="546"/>
      <c r="AG43" s="547"/>
      <c r="AH43" s="545"/>
      <c r="AI43" s="546"/>
      <c r="AJ43" s="546"/>
      <c r="AK43" s="546"/>
      <c r="AL43" s="546"/>
      <c r="AM43" s="546"/>
      <c r="AN43" s="546"/>
      <c r="AO43" s="546"/>
      <c r="AP43" s="546"/>
      <c r="AQ43" s="546"/>
      <c r="AR43" s="546"/>
      <c r="AS43" s="547"/>
      <c r="AT43" s="545"/>
      <c r="AU43" s="546"/>
      <c r="AV43" s="546"/>
      <c r="AW43" s="546"/>
      <c r="AX43" s="546"/>
      <c r="AY43" s="546"/>
      <c r="AZ43" s="546"/>
      <c r="BA43" s="546"/>
      <c r="BB43" s="546"/>
      <c r="BC43" s="546"/>
      <c r="BD43" s="546"/>
      <c r="BE43" s="547"/>
      <c r="BF43" s="45"/>
      <c r="BG43" s="80"/>
    </row>
    <row r="44" spans="1:59" ht="11.45" customHeight="1" x14ac:dyDescent="0.15">
      <c r="A44" s="537"/>
      <c r="B44" s="538"/>
      <c r="C44" s="460" t="s">
        <v>157</v>
      </c>
      <c r="D44" s="460"/>
      <c r="E44" s="460"/>
      <c r="F44" s="460"/>
      <c r="G44" s="460"/>
      <c r="H44" s="460"/>
      <c r="I44" s="460"/>
      <c r="J44" s="451">
        <f ca="1">IFERROR(IF(VLOOKUP(J41,INDIRECT("機械一覧"),13,FALSE)="",基本情報!E7,VLOOKUP(J41,INDIRECT("機械一覧"),13,FALSE)),"")</f>
        <v>0</v>
      </c>
      <c r="K44" s="451"/>
      <c r="L44" s="451"/>
      <c r="M44" s="451"/>
      <c r="N44" s="451"/>
      <c r="O44" s="451"/>
      <c r="P44" s="451"/>
      <c r="Q44" s="451"/>
      <c r="R44" s="451"/>
      <c r="S44" s="451"/>
      <c r="T44" s="451"/>
      <c r="U44" s="451"/>
      <c r="V44" s="451" t="str">
        <f ca="1">IFERROR(IF(VLOOKUP(V41,INDIRECT("機械一覧"),13,FALSE)="",基本情報!E7,VLOOKUP(V41,INDIRECT("機械一覧"),13,FALSE)),"")</f>
        <v/>
      </c>
      <c r="W44" s="451"/>
      <c r="X44" s="451"/>
      <c r="Y44" s="451"/>
      <c r="Z44" s="451"/>
      <c r="AA44" s="451"/>
      <c r="AB44" s="451"/>
      <c r="AC44" s="451"/>
      <c r="AD44" s="451"/>
      <c r="AE44" s="451"/>
      <c r="AF44" s="451"/>
      <c r="AG44" s="451"/>
      <c r="AH44" s="451" t="str">
        <f ca="1">IFERROR(IF(VLOOKUP(AH41,INDIRECT("機械一覧"),13,FALSE)="",基本情報!E7,VLOOKUP(AH41,INDIRECT("機械一覧"),13,FALSE)),"")</f>
        <v/>
      </c>
      <c r="AI44" s="451"/>
      <c r="AJ44" s="451"/>
      <c r="AK44" s="451"/>
      <c r="AL44" s="451"/>
      <c r="AM44" s="451"/>
      <c r="AN44" s="451"/>
      <c r="AO44" s="451"/>
      <c r="AP44" s="451"/>
      <c r="AQ44" s="451"/>
      <c r="AR44" s="451"/>
      <c r="AS44" s="451"/>
      <c r="AT44" s="451" t="str">
        <f ca="1">IFERROR(IF(VLOOKUP(AT41,INDIRECT("機械一覧"),13,FALSE)="",基本情報!E7,VLOOKUP(AT41,INDIRECT("機械一覧"),13,FALSE)),"")</f>
        <v/>
      </c>
      <c r="AU44" s="451"/>
      <c r="AV44" s="451"/>
      <c r="AW44" s="451"/>
      <c r="AX44" s="451"/>
      <c r="AY44" s="451"/>
      <c r="AZ44" s="451"/>
      <c r="BA44" s="451"/>
      <c r="BB44" s="451"/>
      <c r="BC44" s="451"/>
      <c r="BD44" s="451"/>
      <c r="BE44" s="451"/>
      <c r="BF44" s="45"/>
      <c r="BG44" s="80"/>
    </row>
    <row r="45" spans="1:59" ht="11.45" customHeight="1" x14ac:dyDescent="0.15">
      <c r="A45" s="537"/>
      <c r="B45" s="538"/>
      <c r="C45" s="460"/>
      <c r="D45" s="460"/>
      <c r="E45" s="460"/>
      <c r="F45" s="460"/>
      <c r="G45" s="460"/>
      <c r="H45" s="460"/>
      <c r="I45" s="460"/>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c r="AS45" s="451"/>
      <c r="AT45" s="451"/>
      <c r="AU45" s="451"/>
      <c r="AV45" s="451"/>
      <c r="AW45" s="451"/>
      <c r="AX45" s="451"/>
      <c r="AY45" s="451"/>
      <c r="AZ45" s="451"/>
      <c r="BA45" s="451"/>
      <c r="BB45" s="451"/>
      <c r="BC45" s="451"/>
      <c r="BD45" s="451"/>
      <c r="BE45" s="451"/>
      <c r="BF45" s="45"/>
      <c r="BG45" s="80"/>
    </row>
    <row r="46" spans="1:59" ht="11.45" customHeight="1" x14ac:dyDescent="0.15">
      <c r="A46" s="537"/>
      <c r="B46" s="538"/>
      <c r="C46" s="460"/>
      <c r="D46" s="460"/>
      <c r="E46" s="460"/>
      <c r="F46" s="460"/>
      <c r="G46" s="460"/>
      <c r="H46" s="460"/>
      <c r="I46" s="460"/>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451"/>
      <c r="AO46" s="451"/>
      <c r="AP46" s="451"/>
      <c r="AQ46" s="451"/>
      <c r="AR46" s="451"/>
      <c r="AS46" s="451"/>
      <c r="AT46" s="451"/>
      <c r="AU46" s="451"/>
      <c r="AV46" s="451"/>
      <c r="AW46" s="451"/>
      <c r="AX46" s="451"/>
      <c r="AY46" s="451"/>
      <c r="AZ46" s="451"/>
      <c r="BA46" s="451"/>
      <c r="BB46" s="451"/>
      <c r="BC46" s="451"/>
      <c r="BD46" s="451"/>
      <c r="BE46" s="451"/>
      <c r="BF46" s="45"/>
      <c r="BG46" s="80"/>
    </row>
    <row r="47" spans="1:59" ht="11.45" customHeight="1" x14ac:dyDescent="0.15">
      <c r="A47" s="537"/>
      <c r="B47" s="538"/>
      <c r="C47" s="431" t="s">
        <v>159</v>
      </c>
      <c r="D47" s="431"/>
      <c r="E47" s="431"/>
      <c r="F47" s="431"/>
      <c r="G47" s="431"/>
      <c r="H47" s="431"/>
      <c r="I47" s="431"/>
      <c r="J47" s="451">
        <f ca="1">IFERROR(VLOOKUP(J41,INDIRECT("機械一覧"),3,FALSE),"")</f>
        <v>0</v>
      </c>
      <c r="K47" s="451"/>
      <c r="L47" s="451"/>
      <c r="M47" s="451"/>
      <c r="N47" s="451"/>
      <c r="O47" s="451"/>
      <c r="P47" s="451"/>
      <c r="Q47" s="451"/>
      <c r="R47" s="451"/>
      <c r="S47" s="451"/>
      <c r="T47" s="451"/>
      <c r="U47" s="451"/>
      <c r="V47" s="451" t="str">
        <f ca="1">IFERROR(VLOOKUP(V41,INDIRECT("機械一覧"),3,FALSE),"")</f>
        <v/>
      </c>
      <c r="W47" s="451"/>
      <c r="X47" s="451"/>
      <c r="Y47" s="451"/>
      <c r="Z47" s="451"/>
      <c r="AA47" s="451"/>
      <c r="AB47" s="451"/>
      <c r="AC47" s="451"/>
      <c r="AD47" s="451"/>
      <c r="AE47" s="451"/>
      <c r="AF47" s="451"/>
      <c r="AG47" s="451"/>
      <c r="AH47" s="451" t="str">
        <f ca="1">IFERROR(VLOOKUP(AH41,INDIRECT("機械一覧"),3,FALSE),"")</f>
        <v/>
      </c>
      <c r="AI47" s="451"/>
      <c r="AJ47" s="451"/>
      <c r="AK47" s="451"/>
      <c r="AL47" s="451"/>
      <c r="AM47" s="451"/>
      <c r="AN47" s="451"/>
      <c r="AO47" s="451"/>
      <c r="AP47" s="451"/>
      <c r="AQ47" s="451"/>
      <c r="AR47" s="451"/>
      <c r="AS47" s="451"/>
      <c r="AT47" s="451" t="str">
        <f ca="1">IFERROR(VLOOKUP(AT41,INDIRECT("機械一覧"),3,FALSE),"")</f>
        <v/>
      </c>
      <c r="AU47" s="451"/>
      <c r="AV47" s="451"/>
      <c r="AW47" s="451"/>
      <c r="AX47" s="451"/>
      <c r="AY47" s="451"/>
      <c r="AZ47" s="451"/>
      <c r="BA47" s="451"/>
      <c r="BB47" s="451"/>
      <c r="BC47" s="451"/>
      <c r="BD47" s="451"/>
      <c r="BE47" s="453"/>
      <c r="BF47" s="45"/>
      <c r="BG47" s="80"/>
    </row>
    <row r="48" spans="1:59" ht="11.45" customHeight="1" x14ac:dyDescent="0.15">
      <c r="A48" s="537"/>
      <c r="B48" s="538"/>
      <c r="C48" s="431"/>
      <c r="D48" s="431"/>
      <c r="E48" s="431"/>
      <c r="F48" s="431"/>
      <c r="G48" s="431"/>
      <c r="H48" s="431"/>
      <c r="I48" s="431"/>
      <c r="J48" s="451"/>
      <c r="K48" s="451"/>
      <c r="L48" s="451"/>
      <c r="M48" s="451"/>
      <c r="N48" s="451"/>
      <c r="O48" s="451"/>
      <c r="P48" s="451"/>
      <c r="Q48" s="451"/>
      <c r="R48" s="451"/>
      <c r="S48" s="451"/>
      <c r="T48" s="451"/>
      <c r="U48" s="451"/>
      <c r="V48" s="451"/>
      <c r="W48" s="451"/>
      <c r="X48" s="451"/>
      <c r="Y48" s="451"/>
      <c r="Z48" s="451"/>
      <c r="AA48" s="451"/>
      <c r="AB48" s="451"/>
      <c r="AC48" s="451"/>
      <c r="AD48" s="451"/>
      <c r="AE48" s="451"/>
      <c r="AF48" s="451"/>
      <c r="AG48" s="451"/>
      <c r="AH48" s="451"/>
      <c r="AI48" s="451"/>
      <c r="AJ48" s="451"/>
      <c r="AK48" s="451"/>
      <c r="AL48" s="451"/>
      <c r="AM48" s="451"/>
      <c r="AN48" s="451"/>
      <c r="AO48" s="451"/>
      <c r="AP48" s="451"/>
      <c r="AQ48" s="451"/>
      <c r="AR48" s="451"/>
      <c r="AS48" s="451"/>
      <c r="AT48" s="451"/>
      <c r="AU48" s="451"/>
      <c r="AV48" s="451"/>
      <c r="AW48" s="451"/>
      <c r="AX48" s="451"/>
      <c r="AY48" s="451"/>
      <c r="AZ48" s="451"/>
      <c r="BA48" s="451"/>
      <c r="BB48" s="451"/>
      <c r="BC48" s="451"/>
      <c r="BD48" s="451"/>
      <c r="BE48" s="453"/>
      <c r="BF48" s="45"/>
      <c r="BG48" s="80"/>
    </row>
    <row r="49" spans="1:59" ht="11.45" customHeight="1" x14ac:dyDescent="0.15">
      <c r="A49" s="537"/>
      <c r="B49" s="538"/>
      <c r="C49" s="431"/>
      <c r="D49" s="431"/>
      <c r="E49" s="431"/>
      <c r="F49" s="431"/>
      <c r="G49" s="431"/>
      <c r="H49" s="431"/>
      <c r="I49" s="431"/>
      <c r="J49" s="451"/>
      <c r="K49" s="451"/>
      <c r="L49" s="451"/>
      <c r="M49" s="451"/>
      <c r="N49" s="451"/>
      <c r="O49" s="451"/>
      <c r="P49" s="451"/>
      <c r="Q49" s="451"/>
      <c r="R49" s="451"/>
      <c r="S49" s="451"/>
      <c r="T49" s="451"/>
      <c r="U49" s="451"/>
      <c r="V49" s="451"/>
      <c r="W49" s="451"/>
      <c r="X49" s="451"/>
      <c r="Y49" s="451"/>
      <c r="Z49" s="451"/>
      <c r="AA49" s="451"/>
      <c r="AB49" s="451"/>
      <c r="AC49" s="451"/>
      <c r="AD49" s="451"/>
      <c r="AE49" s="451"/>
      <c r="AF49" s="451"/>
      <c r="AG49" s="451"/>
      <c r="AH49" s="451"/>
      <c r="AI49" s="451"/>
      <c r="AJ49" s="451"/>
      <c r="AK49" s="451"/>
      <c r="AL49" s="451"/>
      <c r="AM49" s="451"/>
      <c r="AN49" s="451"/>
      <c r="AO49" s="451"/>
      <c r="AP49" s="451"/>
      <c r="AQ49" s="451"/>
      <c r="AR49" s="451"/>
      <c r="AS49" s="451"/>
      <c r="AT49" s="451"/>
      <c r="AU49" s="451"/>
      <c r="AV49" s="451"/>
      <c r="AW49" s="451"/>
      <c r="AX49" s="451"/>
      <c r="AY49" s="451"/>
      <c r="AZ49" s="451"/>
      <c r="BA49" s="451"/>
      <c r="BB49" s="451"/>
      <c r="BC49" s="451"/>
      <c r="BD49" s="451"/>
      <c r="BE49" s="453"/>
      <c r="BF49" s="45"/>
      <c r="BG49" s="80"/>
    </row>
    <row r="50" spans="1:59" ht="11.45" customHeight="1" x14ac:dyDescent="0.15">
      <c r="A50" s="537"/>
      <c r="B50" s="538"/>
      <c r="C50" s="431" t="s">
        <v>162</v>
      </c>
      <c r="D50" s="431"/>
      <c r="E50" s="431"/>
      <c r="F50" s="431"/>
      <c r="G50" s="431"/>
      <c r="H50" s="431"/>
      <c r="I50" s="431"/>
      <c r="J50" s="468">
        <f ca="1">IFERROR(VLOOKUP(J41,INDIRECT("機械一覧"),4,FALSE),"")</f>
        <v>0</v>
      </c>
      <c r="K50" s="468"/>
      <c r="L50" s="468"/>
      <c r="M50" s="468"/>
      <c r="N50" s="468"/>
      <c r="O50" s="468"/>
      <c r="P50" s="468"/>
      <c r="Q50" s="468"/>
      <c r="R50" s="468"/>
      <c r="S50" s="468"/>
      <c r="T50" s="468"/>
      <c r="U50" s="468"/>
      <c r="V50" s="468" t="str">
        <f ca="1">IFERROR(VLOOKUP(V41,INDIRECT("機械一覧"),4,FALSE),"")</f>
        <v/>
      </c>
      <c r="W50" s="468"/>
      <c r="X50" s="468"/>
      <c r="Y50" s="468"/>
      <c r="Z50" s="468"/>
      <c r="AA50" s="468"/>
      <c r="AB50" s="468"/>
      <c r="AC50" s="468"/>
      <c r="AD50" s="468"/>
      <c r="AE50" s="468"/>
      <c r="AF50" s="468"/>
      <c r="AG50" s="468"/>
      <c r="AH50" s="468" t="str">
        <f ca="1">IFERROR(VLOOKUP(AH41,INDIRECT("機械一覧"),4,FALSE),"")</f>
        <v/>
      </c>
      <c r="AI50" s="468"/>
      <c r="AJ50" s="468"/>
      <c r="AK50" s="468"/>
      <c r="AL50" s="468"/>
      <c r="AM50" s="468"/>
      <c r="AN50" s="468"/>
      <c r="AO50" s="468"/>
      <c r="AP50" s="468"/>
      <c r="AQ50" s="468"/>
      <c r="AR50" s="468"/>
      <c r="AS50" s="468"/>
      <c r="AT50" s="468" t="str">
        <f ca="1">IFERROR(VLOOKUP(AT41,INDIRECT("機械一覧"),4,FALSE),"")</f>
        <v/>
      </c>
      <c r="AU50" s="468"/>
      <c r="AV50" s="468"/>
      <c r="AW50" s="468"/>
      <c r="AX50" s="468"/>
      <c r="AY50" s="468"/>
      <c r="AZ50" s="468"/>
      <c r="BA50" s="468"/>
      <c r="BB50" s="468"/>
      <c r="BC50" s="468"/>
      <c r="BD50" s="468"/>
      <c r="BE50" s="469"/>
      <c r="BF50" s="45"/>
      <c r="BG50" s="80"/>
    </row>
    <row r="51" spans="1:59" ht="11.45" customHeight="1" x14ac:dyDescent="0.15">
      <c r="A51" s="537"/>
      <c r="B51" s="538"/>
      <c r="C51" s="431"/>
      <c r="D51" s="431"/>
      <c r="E51" s="431"/>
      <c r="F51" s="431"/>
      <c r="G51" s="431"/>
      <c r="H51" s="431"/>
      <c r="I51" s="431"/>
      <c r="J51" s="468"/>
      <c r="K51" s="468"/>
      <c r="L51" s="468"/>
      <c r="M51" s="468"/>
      <c r="N51" s="468"/>
      <c r="O51" s="468"/>
      <c r="P51" s="468"/>
      <c r="Q51" s="468"/>
      <c r="R51" s="468"/>
      <c r="S51" s="468"/>
      <c r="T51" s="468"/>
      <c r="U51" s="468"/>
      <c r="V51" s="468"/>
      <c r="W51" s="468"/>
      <c r="X51" s="468"/>
      <c r="Y51" s="468"/>
      <c r="Z51" s="468"/>
      <c r="AA51" s="468"/>
      <c r="AB51" s="468"/>
      <c r="AC51" s="468"/>
      <c r="AD51" s="468"/>
      <c r="AE51" s="468"/>
      <c r="AF51" s="468"/>
      <c r="AG51" s="468"/>
      <c r="AH51" s="468"/>
      <c r="AI51" s="468"/>
      <c r="AJ51" s="468"/>
      <c r="AK51" s="468"/>
      <c r="AL51" s="468"/>
      <c r="AM51" s="468"/>
      <c r="AN51" s="468"/>
      <c r="AO51" s="468"/>
      <c r="AP51" s="468"/>
      <c r="AQ51" s="468"/>
      <c r="AR51" s="468"/>
      <c r="AS51" s="468"/>
      <c r="AT51" s="468"/>
      <c r="AU51" s="468"/>
      <c r="AV51" s="468"/>
      <c r="AW51" s="468"/>
      <c r="AX51" s="468"/>
      <c r="AY51" s="468"/>
      <c r="AZ51" s="468"/>
      <c r="BA51" s="468"/>
      <c r="BB51" s="468"/>
      <c r="BC51" s="468"/>
      <c r="BD51" s="468"/>
      <c r="BE51" s="469"/>
      <c r="BF51" s="45"/>
      <c r="BG51" s="80"/>
    </row>
    <row r="52" spans="1:59" ht="11.45" customHeight="1" x14ac:dyDescent="0.15">
      <c r="A52" s="537"/>
      <c r="B52" s="538"/>
      <c r="C52" s="431"/>
      <c r="D52" s="431"/>
      <c r="E52" s="431"/>
      <c r="F52" s="431"/>
      <c r="G52" s="431"/>
      <c r="H52" s="431"/>
      <c r="I52" s="431"/>
      <c r="J52" s="468"/>
      <c r="K52" s="468"/>
      <c r="L52" s="468"/>
      <c r="M52" s="468"/>
      <c r="N52" s="468"/>
      <c r="O52" s="468"/>
      <c r="P52" s="468"/>
      <c r="Q52" s="468"/>
      <c r="R52" s="468"/>
      <c r="S52" s="468"/>
      <c r="T52" s="468"/>
      <c r="U52" s="468"/>
      <c r="V52" s="468"/>
      <c r="W52" s="468"/>
      <c r="X52" s="468"/>
      <c r="Y52" s="468"/>
      <c r="Z52" s="468"/>
      <c r="AA52" s="468"/>
      <c r="AB52" s="468"/>
      <c r="AC52" s="468"/>
      <c r="AD52" s="468"/>
      <c r="AE52" s="468"/>
      <c r="AF52" s="468"/>
      <c r="AG52" s="468"/>
      <c r="AH52" s="468"/>
      <c r="AI52" s="468"/>
      <c r="AJ52" s="468"/>
      <c r="AK52" s="468"/>
      <c r="AL52" s="468"/>
      <c r="AM52" s="468"/>
      <c r="AN52" s="468"/>
      <c r="AO52" s="468"/>
      <c r="AP52" s="468"/>
      <c r="AQ52" s="468"/>
      <c r="AR52" s="468"/>
      <c r="AS52" s="468"/>
      <c r="AT52" s="468"/>
      <c r="AU52" s="468"/>
      <c r="AV52" s="468"/>
      <c r="AW52" s="468"/>
      <c r="AX52" s="468"/>
      <c r="AY52" s="468"/>
      <c r="AZ52" s="468"/>
      <c r="BA52" s="468"/>
      <c r="BB52" s="468"/>
      <c r="BC52" s="468"/>
      <c r="BD52" s="468"/>
      <c r="BE52" s="469"/>
      <c r="BF52" s="45"/>
      <c r="BG52" s="80"/>
    </row>
    <row r="53" spans="1:59" ht="11.45" customHeight="1" x14ac:dyDescent="0.15">
      <c r="A53" s="537"/>
      <c r="B53" s="538"/>
      <c r="C53" s="431" t="s">
        <v>61</v>
      </c>
      <c r="D53" s="431"/>
      <c r="E53" s="431"/>
      <c r="F53" s="431"/>
      <c r="G53" s="431"/>
      <c r="H53" s="431"/>
      <c r="I53" s="431"/>
      <c r="J53" s="541">
        <f ca="1">IFERROR(VLOOKUP(J41,INDIRECT("機械一覧"),14,FALSE),"")</f>
        <v>0</v>
      </c>
      <c r="K53" s="541"/>
      <c r="L53" s="541"/>
      <c r="M53" s="541"/>
      <c r="N53" s="541"/>
      <c r="O53" s="541"/>
      <c r="P53" s="541"/>
      <c r="Q53" s="541"/>
      <c r="R53" s="541"/>
      <c r="S53" s="541"/>
      <c r="T53" s="541"/>
      <c r="U53" s="541"/>
      <c r="V53" s="541" t="str">
        <f ca="1">IFERROR(VLOOKUP(V41,INDIRECT("機械一覧"),14,FALSE),"")</f>
        <v/>
      </c>
      <c r="W53" s="541"/>
      <c r="X53" s="541"/>
      <c r="Y53" s="541"/>
      <c r="Z53" s="541"/>
      <c r="AA53" s="541"/>
      <c r="AB53" s="541"/>
      <c r="AC53" s="541"/>
      <c r="AD53" s="541"/>
      <c r="AE53" s="541"/>
      <c r="AF53" s="541"/>
      <c r="AG53" s="541"/>
      <c r="AH53" s="541" t="str">
        <f ca="1">IFERROR(VLOOKUP(AH41,INDIRECT("機械一覧"),14,FALSE),"")</f>
        <v/>
      </c>
      <c r="AI53" s="541"/>
      <c r="AJ53" s="541"/>
      <c r="AK53" s="541"/>
      <c r="AL53" s="541"/>
      <c r="AM53" s="541"/>
      <c r="AN53" s="541"/>
      <c r="AO53" s="541"/>
      <c r="AP53" s="541"/>
      <c r="AQ53" s="541"/>
      <c r="AR53" s="541"/>
      <c r="AS53" s="541"/>
      <c r="AT53" s="541" t="str">
        <f ca="1">IFERROR(VLOOKUP(AT41,INDIRECT("機械一覧"),14,FALSE),"")</f>
        <v/>
      </c>
      <c r="AU53" s="541"/>
      <c r="AV53" s="541"/>
      <c r="AW53" s="541"/>
      <c r="AX53" s="541"/>
      <c r="AY53" s="541"/>
      <c r="AZ53" s="541"/>
      <c r="BA53" s="541"/>
      <c r="BB53" s="541"/>
      <c r="BC53" s="541"/>
      <c r="BD53" s="541"/>
      <c r="BE53" s="592"/>
      <c r="BF53" s="45"/>
      <c r="BG53" s="80"/>
    </row>
    <row r="54" spans="1:59" ht="11.45" customHeight="1" x14ac:dyDescent="0.15">
      <c r="A54" s="537"/>
      <c r="B54" s="538"/>
      <c r="C54" s="431"/>
      <c r="D54" s="431"/>
      <c r="E54" s="431"/>
      <c r="F54" s="431"/>
      <c r="G54" s="431"/>
      <c r="H54" s="431"/>
      <c r="I54" s="431"/>
      <c r="J54" s="541"/>
      <c r="K54" s="541"/>
      <c r="L54" s="541"/>
      <c r="M54" s="541"/>
      <c r="N54" s="541"/>
      <c r="O54" s="541"/>
      <c r="P54" s="541"/>
      <c r="Q54" s="541"/>
      <c r="R54" s="541"/>
      <c r="S54" s="541"/>
      <c r="T54" s="541"/>
      <c r="U54" s="541"/>
      <c r="V54" s="541"/>
      <c r="W54" s="541"/>
      <c r="X54" s="541"/>
      <c r="Y54" s="541"/>
      <c r="Z54" s="541"/>
      <c r="AA54" s="541"/>
      <c r="AB54" s="541"/>
      <c r="AC54" s="541"/>
      <c r="AD54" s="541"/>
      <c r="AE54" s="541"/>
      <c r="AF54" s="541"/>
      <c r="AG54" s="541"/>
      <c r="AH54" s="541"/>
      <c r="AI54" s="541"/>
      <c r="AJ54" s="541"/>
      <c r="AK54" s="541"/>
      <c r="AL54" s="541"/>
      <c r="AM54" s="541"/>
      <c r="AN54" s="541"/>
      <c r="AO54" s="541"/>
      <c r="AP54" s="541"/>
      <c r="AQ54" s="541"/>
      <c r="AR54" s="541"/>
      <c r="AS54" s="541"/>
      <c r="AT54" s="541"/>
      <c r="AU54" s="541"/>
      <c r="AV54" s="541"/>
      <c r="AW54" s="541"/>
      <c r="AX54" s="541"/>
      <c r="AY54" s="541"/>
      <c r="AZ54" s="541"/>
      <c r="BA54" s="541"/>
      <c r="BB54" s="541"/>
      <c r="BC54" s="541"/>
      <c r="BD54" s="541"/>
      <c r="BE54" s="592"/>
      <c r="BF54" s="45"/>
      <c r="BG54" s="80"/>
    </row>
    <row r="55" spans="1:59" ht="11.45" customHeight="1" x14ac:dyDescent="0.15">
      <c r="A55" s="537"/>
      <c r="B55" s="538"/>
      <c r="C55" s="431"/>
      <c r="D55" s="431"/>
      <c r="E55" s="431"/>
      <c r="F55" s="431"/>
      <c r="G55" s="431"/>
      <c r="H55" s="431"/>
      <c r="I55" s="43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92"/>
      <c r="BF55" s="45"/>
      <c r="BG55" s="80"/>
    </row>
    <row r="56" spans="1:59" ht="11.45" customHeight="1" x14ac:dyDescent="0.15">
      <c r="A56" s="537"/>
      <c r="B56" s="538"/>
      <c r="C56" s="431" t="s">
        <v>164</v>
      </c>
      <c r="D56" s="431"/>
      <c r="E56" s="431"/>
      <c r="F56" s="431"/>
      <c r="G56" s="431"/>
      <c r="H56" s="431"/>
      <c r="I56" s="431"/>
      <c r="J56" s="468">
        <f ca="1">IFERROR(VLOOKUP(J41,INDIRECT("機械一覧"),15,FALSE),"")</f>
        <v>0</v>
      </c>
      <c r="K56" s="468"/>
      <c r="L56" s="468"/>
      <c r="M56" s="468"/>
      <c r="N56" s="468"/>
      <c r="O56" s="468"/>
      <c r="P56" s="468"/>
      <c r="Q56" s="468"/>
      <c r="R56" s="468"/>
      <c r="S56" s="468"/>
      <c r="T56" s="468"/>
      <c r="U56" s="468"/>
      <c r="V56" s="468" t="str">
        <f ca="1">IFERROR(VLOOKUP(V41,INDIRECT("機械一覧"),15,FALSE),"")</f>
        <v/>
      </c>
      <c r="W56" s="468"/>
      <c r="X56" s="468"/>
      <c r="Y56" s="468"/>
      <c r="Z56" s="468"/>
      <c r="AA56" s="468"/>
      <c r="AB56" s="468"/>
      <c r="AC56" s="468"/>
      <c r="AD56" s="468"/>
      <c r="AE56" s="468"/>
      <c r="AF56" s="468"/>
      <c r="AG56" s="468"/>
      <c r="AH56" s="468" t="str">
        <f ca="1">IFERROR(VLOOKUP(AH41,INDIRECT("機械一覧"),15,FALSE),"")</f>
        <v/>
      </c>
      <c r="AI56" s="468"/>
      <c r="AJ56" s="468"/>
      <c r="AK56" s="468"/>
      <c r="AL56" s="468"/>
      <c r="AM56" s="468"/>
      <c r="AN56" s="468"/>
      <c r="AO56" s="468"/>
      <c r="AP56" s="468"/>
      <c r="AQ56" s="468"/>
      <c r="AR56" s="468"/>
      <c r="AS56" s="468"/>
      <c r="AT56" s="468" t="str">
        <f ca="1">IFERROR(VLOOKUP(AT41,INDIRECT("機械一覧"),15,FALSE),"")</f>
        <v/>
      </c>
      <c r="AU56" s="468"/>
      <c r="AV56" s="468"/>
      <c r="AW56" s="468"/>
      <c r="AX56" s="468"/>
      <c r="AY56" s="468"/>
      <c r="AZ56" s="468"/>
      <c r="BA56" s="468"/>
      <c r="BB56" s="468"/>
      <c r="BC56" s="468"/>
      <c r="BD56" s="468"/>
      <c r="BE56" s="469"/>
      <c r="BF56" s="45"/>
      <c r="BG56" s="80"/>
    </row>
    <row r="57" spans="1:59" ht="11.45" customHeight="1" x14ac:dyDescent="0.15">
      <c r="A57" s="537"/>
      <c r="B57" s="538"/>
      <c r="C57" s="431"/>
      <c r="D57" s="431"/>
      <c r="E57" s="431"/>
      <c r="F57" s="431"/>
      <c r="G57" s="431"/>
      <c r="H57" s="431"/>
      <c r="I57" s="431"/>
      <c r="J57" s="468"/>
      <c r="K57" s="468"/>
      <c r="L57" s="468"/>
      <c r="M57" s="468"/>
      <c r="N57" s="468"/>
      <c r="O57" s="468"/>
      <c r="P57" s="468"/>
      <c r="Q57" s="468"/>
      <c r="R57" s="468"/>
      <c r="S57" s="468"/>
      <c r="T57" s="468"/>
      <c r="U57" s="468"/>
      <c r="V57" s="468"/>
      <c r="W57" s="468"/>
      <c r="X57" s="468"/>
      <c r="Y57" s="468"/>
      <c r="Z57" s="468"/>
      <c r="AA57" s="468"/>
      <c r="AB57" s="468"/>
      <c r="AC57" s="468"/>
      <c r="AD57" s="468"/>
      <c r="AE57" s="468"/>
      <c r="AF57" s="468"/>
      <c r="AG57" s="468"/>
      <c r="AH57" s="468"/>
      <c r="AI57" s="468"/>
      <c r="AJ57" s="468"/>
      <c r="AK57" s="468"/>
      <c r="AL57" s="468"/>
      <c r="AM57" s="468"/>
      <c r="AN57" s="468"/>
      <c r="AO57" s="468"/>
      <c r="AP57" s="468"/>
      <c r="AQ57" s="468"/>
      <c r="AR57" s="468"/>
      <c r="AS57" s="468"/>
      <c r="AT57" s="468"/>
      <c r="AU57" s="468"/>
      <c r="AV57" s="468"/>
      <c r="AW57" s="468"/>
      <c r="AX57" s="468"/>
      <c r="AY57" s="468"/>
      <c r="AZ57" s="468"/>
      <c r="BA57" s="468"/>
      <c r="BB57" s="468"/>
      <c r="BC57" s="468"/>
      <c r="BD57" s="468"/>
      <c r="BE57" s="469"/>
      <c r="BF57" s="45"/>
      <c r="BG57" s="80"/>
    </row>
    <row r="58" spans="1:59" ht="11.45" customHeight="1" x14ac:dyDescent="0.15">
      <c r="A58" s="537"/>
      <c r="B58" s="538"/>
      <c r="C58" s="431"/>
      <c r="D58" s="431"/>
      <c r="E58" s="431"/>
      <c r="F58" s="431"/>
      <c r="G58" s="431"/>
      <c r="H58" s="431"/>
      <c r="I58" s="431"/>
      <c r="J58" s="468"/>
      <c r="K58" s="468"/>
      <c r="L58" s="468"/>
      <c r="M58" s="468"/>
      <c r="N58" s="468"/>
      <c r="O58" s="468"/>
      <c r="P58" s="468"/>
      <c r="Q58" s="468"/>
      <c r="R58" s="468"/>
      <c r="S58" s="468"/>
      <c r="T58" s="468"/>
      <c r="U58" s="468"/>
      <c r="V58" s="468"/>
      <c r="W58" s="468"/>
      <c r="X58" s="468"/>
      <c r="Y58" s="468"/>
      <c r="Z58" s="468"/>
      <c r="AA58" s="468"/>
      <c r="AB58" s="468"/>
      <c r="AC58" s="468"/>
      <c r="AD58" s="468"/>
      <c r="AE58" s="468"/>
      <c r="AF58" s="468"/>
      <c r="AG58" s="468"/>
      <c r="AH58" s="468"/>
      <c r="AI58" s="468"/>
      <c r="AJ58" s="468"/>
      <c r="AK58" s="468"/>
      <c r="AL58" s="468"/>
      <c r="AM58" s="468"/>
      <c r="AN58" s="468"/>
      <c r="AO58" s="468"/>
      <c r="AP58" s="468"/>
      <c r="AQ58" s="468"/>
      <c r="AR58" s="468"/>
      <c r="AS58" s="468"/>
      <c r="AT58" s="468"/>
      <c r="AU58" s="468"/>
      <c r="AV58" s="468"/>
      <c r="AW58" s="468"/>
      <c r="AX58" s="468"/>
      <c r="AY58" s="468"/>
      <c r="AZ58" s="468"/>
      <c r="BA58" s="468"/>
      <c r="BB58" s="468"/>
      <c r="BC58" s="468"/>
      <c r="BD58" s="468"/>
      <c r="BE58" s="469"/>
      <c r="BF58" s="45"/>
      <c r="BG58" s="80"/>
    </row>
    <row r="59" spans="1:59" ht="11.45" customHeight="1" x14ac:dyDescent="0.15">
      <c r="A59" s="537"/>
      <c r="B59" s="538"/>
      <c r="C59" s="431" t="s">
        <v>165</v>
      </c>
      <c r="D59" s="431"/>
      <c r="E59" s="431"/>
      <c r="F59" s="431"/>
      <c r="G59" s="431"/>
      <c r="H59" s="431"/>
      <c r="I59" s="431"/>
      <c r="J59" s="541">
        <f ca="1">IFERROR(VLOOKUP(J41,INDIRECT("機械一覧"),16,FALSE),"")</f>
        <v>0</v>
      </c>
      <c r="K59" s="541"/>
      <c r="L59" s="541"/>
      <c r="M59" s="541"/>
      <c r="N59" s="541"/>
      <c r="O59" s="541"/>
      <c r="P59" s="541"/>
      <c r="Q59" s="541"/>
      <c r="R59" s="541"/>
      <c r="S59" s="541"/>
      <c r="T59" s="541"/>
      <c r="U59" s="541"/>
      <c r="V59" s="541" t="str">
        <f ca="1">IFERROR(VLOOKUP(V41,INDIRECT("機械一覧"),16,FALSE),"")</f>
        <v/>
      </c>
      <c r="W59" s="541"/>
      <c r="X59" s="541"/>
      <c r="Y59" s="541"/>
      <c r="Z59" s="541"/>
      <c r="AA59" s="541"/>
      <c r="AB59" s="541"/>
      <c r="AC59" s="541"/>
      <c r="AD59" s="541"/>
      <c r="AE59" s="541"/>
      <c r="AF59" s="541"/>
      <c r="AG59" s="541"/>
      <c r="AH59" s="541" t="str">
        <f ca="1">IFERROR(VLOOKUP(AH41,INDIRECT("機械一覧"),16,FALSE),"")</f>
        <v/>
      </c>
      <c r="AI59" s="541"/>
      <c r="AJ59" s="541"/>
      <c r="AK59" s="541"/>
      <c r="AL59" s="541"/>
      <c r="AM59" s="541"/>
      <c r="AN59" s="541"/>
      <c r="AO59" s="541"/>
      <c r="AP59" s="541"/>
      <c r="AQ59" s="541"/>
      <c r="AR59" s="541"/>
      <c r="AS59" s="541"/>
      <c r="AT59" s="541" t="str">
        <f ca="1">IFERROR(VLOOKUP(AT41,INDIRECT("機械一覧"),16,FALSE),"")</f>
        <v/>
      </c>
      <c r="AU59" s="541"/>
      <c r="AV59" s="541"/>
      <c r="AW59" s="541"/>
      <c r="AX59" s="541"/>
      <c r="AY59" s="541"/>
      <c r="AZ59" s="541"/>
      <c r="BA59" s="541"/>
      <c r="BB59" s="541"/>
      <c r="BC59" s="541"/>
      <c r="BD59" s="541"/>
      <c r="BE59" s="592"/>
      <c r="BF59" s="45"/>
      <c r="BG59" s="80"/>
    </row>
    <row r="60" spans="1:59" ht="11.45" customHeight="1" x14ac:dyDescent="0.15">
      <c r="A60" s="537"/>
      <c r="B60" s="538"/>
      <c r="C60" s="431"/>
      <c r="D60" s="431"/>
      <c r="E60" s="431"/>
      <c r="F60" s="431"/>
      <c r="G60" s="431"/>
      <c r="H60" s="431"/>
      <c r="I60" s="43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92"/>
      <c r="BF60" s="45"/>
      <c r="BG60" s="80"/>
    </row>
    <row r="61" spans="1:59" ht="11.45" customHeight="1" x14ac:dyDescent="0.15">
      <c r="A61" s="537"/>
      <c r="B61" s="538"/>
      <c r="C61" s="431"/>
      <c r="D61" s="431"/>
      <c r="E61" s="431"/>
      <c r="F61" s="431"/>
      <c r="G61" s="431"/>
      <c r="H61" s="431"/>
      <c r="I61" s="43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41"/>
      <c r="AO61" s="541"/>
      <c r="AP61" s="541"/>
      <c r="AQ61" s="541"/>
      <c r="AR61" s="541"/>
      <c r="AS61" s="541"/>
      <c r="AT61" s="541"/>
      <c r="AU61" s="541"/>
      <c r="AV61" s="541"/>
      <c r="AW61" s="541"/>
      <c r="AX61" s="541"/>
      <c r="AY61" s="541"/>
      <c r="AZ61" s="541"/>
      <c r="BA61" s="541"/>
      <c r="BB61" s="541"/>
      <c r="BC61" s="541"/>
      <c r="BD61" s="541"/>
      <c r="BE61" s="592"/>
      <c r="BF61" s="45"/>
      <c r="BG61" s="80"/>
    </row>
    <row r="62" spans="1:59" ht="11.45" customHeight="1" x14ac:dyDescent="0.15">
      <c r="A62" s="472" t="s">
        <v>168</v>
      </c>
      <c r="B62" s="431"/>
      <c r="C62" s="431"/>
      <c r="D62" s="431"/>
      <c r="E62" s="431"/>
      <c r="F62" s="431"/>
      <c r="G62" s="431"/>
      <c r="H62" s="431"/>
      <c r="I62" s="431"/>
      <c r="J62" s="593"/>
      <c r="K62" s="593"/>
      <c r="L62" s="593"/>
      <c r="M62" s="593"/>
      <c r="N62" s="593"/>
      <c r="O62" s="593"/>
      <c r="P62" s="593"/>
      <c r="Q62" s="593"/>
      <c r="R62" s="593"/>
      <c r="S62" s="593"/>
      <c r="T62" s="593"/>
      <c r="U62" s="593"/>
      <c r="V62" s="594"/>
      <c r="W62" s="594"/>
      <c r="X62" s="594"/>
      <c r="Y62" s="594"/>
      <c r="Z62" s="594"/>
      <c r="AA62" s="594"/>
      <c r="AB62" s="594"/>
      <c r="AC62" s="594"/>
      <c r="AD62" s="594"/>
      <c r="AE62" s="594"/>
      <c r="AF62" s="594"/>
      <c r="AG62" s="594"/>
      <c r="AH62" s="593"/>
      <c r="AI62" s="593"/>
      <c r="AJ62" s="593"/>
      <c r="AK62" s="593"/>
      <c r="AL62" s="593"/>
      <c r="AM62" s="593"/>
      <c r="AN62" s="593"/>
      <c r="AO62" s="593"/>
      <c r="AP62" s="593"/>
      <c r="AQ62" s="593"/>
      <c r="AR62" s="593"/>
      <c r="AS62" s="593"/>
      <c r="AT62" s="593"/>
      <c r="AU62" s="593"/>
      <c r="AV62" s="593"/>
      <c r="AW62" s="593"/>
      <c r="AX62" s="593"/>
      <c r="AY62" s="593"/>
      <c r="AZ62" s="593"/>
      <c r="BA62" s="593"/>
      <c r="BB62" s="593"/>
      <c r="BC62" s="593"/>
      <c r="BD62" s="593"/>
      <c r="BE62" s="595"/>
      <c r="BF62" s="45"/>
      <c r="BG62" s="80"/>
    </row>
    <row r="63" spans="1:59" ht="11.45" customHeight="1" x14ac:dyDescent="0.15">
      <c r="A63" s="472"/>
      <c r="B63" s="431"/>
      <c r="C63" s="431"/>
      <c r="D63" s="431"/>
      <c r="E63" s="431"/>
      <c r="F63" s="431"/>
      <c r="G63" s="431"/>
      <c r="H63" s="431"/>
      <c r="I63" s="431"/>
      <c r="J63" s="593"/>
      <c r="K63" s="593"/>
      <c r="L63" s="593"/>
      <c r="M63" s="593"/>
      <c r="N63" s="593"/>
      <c r="O63" s="593"/>
      <c r="P63" s="593"/>
      <c r="Q63" s="593"/>
      <c r="R63" s="593"/>
      <c r="S63" s="593"/>
      <c r="T63" s="593"/>
      <c r="U63" s="593"/>
      <c r="V63" s="594"/>
      <c r="W63" s="594"/>
      <c r="X63" s="594"/>
      <c r="Y63" s="594"/>
      <c r="Z63" s="594"/>
      <c r="AA63" s="594"/>
      <c r="AB63" s="594"/>
      <c r="AC63" s="594"/>
      <c r="AD63" s="594"/>
      <c r="AE63" s="594"/>
      <c r="AF63" s="594"/>
      <c r="AG63" s="594"/>
      <c r="AH63" s="593"/>
      <c r="AI63" s="593"/>
      <c r="AJ63" s="593"/>
      <c r="AK63" s="593"/>
      <c r="AL63" s="593"/>
      <c r="AM63" s="593"/>
      <c r="AN63" s="593"/>
      <c r="AO63" s="593"/>
      <c r="AP63" s="593"/>
      <c r="AQ63" s="593"/>
      <c r="AR63" s="593"/>
      <c r="AS63" s="593"/>
      <c r="AT63" s="593"/>
      <c r="AU63" s="593"/>
      <c r="AV63" s="593"/>
      <c r="AW63" s="593"/>
      <c r="AX63" s="593"/>
      <c r="AY63" s="593"/>
      <c r="AZ63" s="593"/>
      <c r="BA63" s="593"/>
      <c r="BB63" s="593"/>
      <c r="BC63" s="593"/>
      <c r="BD63" s="593"/>
      <c r="BE63" s="595"/>
      <c r="BF63" s="45"/>
      <c r="BG63" s="80"/>
    </row>
    <row r="64" spans="1:59" ht="11.45" customHeight="1" x14ac:dyDescent="0.15">
      <c r="A64" s="472"/>
      <c r="B64" s="431"/>
      <c r="C64" s="431"/>
      <c r="D64" s="431"/>
      <c r="E64" s="431"/>
      <c r="F64" s="431"/>
      <c r="G64" s="431"/>
      <c r="H64" s="431"/>
      <c r="I64" s="431"/>
      <c r="J64" s="593"/>
      <c r="K64" s="593"/>
      <c r="L64" s="593"/>
      <c r="M64" s="593"/>
      <c r="N64" s="593"/>
      <c r="O64" s="593"/>
      <c r="P64" s="593"/>
      <c r="Q64" s="593"/>
      <c r="R64" s="593"/>
      <c r="S64" s="593"/>
      <c r="T64" s="593"/>
      <c r="U64" s="593"/>
      <c r="V64" s="594"/>
      <c r="W64" s="594"/>
      <c r="X64" s="594"/>
      <c r="Y64" s="594"/>
      <c r="Z64" s="594"/>
      <c r="AA64" s="594"/>
      <c r="AB64" s="594"/>
      <c r="AC64" s="594"/>
      <c r="AD64" s="594"/>
      <c r="AE64" s="594"/>
      <c r="AF64" s="594"/>
      <c r="AG64" s="594"/>
      <c r="AH64" s="593"/>
      <c r="AI64" s="593"/>
      <c r="AJ64" s="593"/>
      <c r="AK64" s="593"/>
      <c r="AL64" s="593"/>
      <c r="AM64" s="593"/>
      <c r="AN64" s="593"/>
      <c r="AO64" s="593"/>
      <c r="AP64" s="593"/>
      <c r="AQ64" s="593"/>
      <c r="AR64" s="593"/>
      <c r="AS64" s="593"/>
      <c r="AT64" s="593"/>
      <c r="AU64" s="593"/>
      <c r="AV64" s="593"/>
      <c r="AW64" s="593"/>
      <c r="AX64" s="593"/>
      <c r="AY64" s="593"/>
      <c r="AZ64" s="593"/>
      <c r="BA64" s="593"/>
      <c r="BB64" s="593"/>
      <c r="BC64" s="593"/>
      <c r="BD64" s="593"/>
      <c r="BE64" s="595"/>
      <c r="BF64" s="45"/>
      <c r="BG64" s="80"/>
    </row>
    <row r="65" spans="1:59" ht="11.45" customHeight="1" x14ac:dyDescent="0.15">
      <c r="A65" s="475" t="s">
        <v>208</v>
      </c>
      <c r="B65" s="476"/>
      <c r="C65" s="476"/>
      <c r="D65" s="476"/>
      <c r="E65" s="476"/>
      <c r="F65" s="476"/>
      <c r="G65" s="476"/>
      <c r="H65" s="476"/>
      <c r="I65" s="476"/>
      <c r="J65" s="479"/>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0"/>
      <c r="AZ65" s="480"/>
      <c r="BA65" s="480"/>
      <c r="BB65" s="480"/>
      <c r="BC65" s="483"/>
      <c r="BD65" s="484"/>
      <c r="BE65" s="484"/>
      <c r="BF65" s="45"/>
      <c r="BG65" s="80"/>
    </row>
    <row r="66" spans="1:59" ht="11.45" customHeight="1" x14ac:dyDescent="0.15">
      <c r="A66" s="475"/>
      <c r="B66" s="476"/>
      <c r="C66" s="476"/>
      <c r="D66" s="476"/>
      <c r="E66" s="476"/>
      <c r="F66" s="476"/>
      <c r="G66" s="476"/>
      <c r="H66" s="476"/>
      <c r="I66" s="476"/>
      <c r="J66" s="479"/>
      <c r="K66" s="480"/>
      <c r="L66" s="480"/>
      <c r="M66" s="480"/>
      <c r="N66" s="480"/>
      <c r="O66" s="480"/>
      <c r="P66" s="480"/>
      <c r="Q66" s="480"/>
      <c r="R66" s="480"/>
      <c r="S66" s="480"/>
      <c r="T66" s="480"/>
      <c r="U66" s="480"/>
      <c r="V66" s="480"/>
      <c r="W66" s="480"/>
      <c r="X66" s="480"/>
      <c r="Y66" s="480"/>
      <c r="Z66" s="480"/>
      <c r="AA66" s="480"/>
      <c r="AB66" s="480"/>
      <c r="AC66" s="480"/>
      <c r="AD66" s="480"/>
      <c r="AE66" s="480"/>
      <c r="AF66" s="480"/>
      <c r="AG66" s="480"/>
      <c r="AH66" s="480"/>
      <c r="AI66" s="480"/>
      <c r="AJ66" s="480"/>
      <c r="AK66" s="480"/>
      <c r="AL66" s="480"/>
      <c r="AM66" s="480"/>
      <c r="AN66" s="480"/>
      <c r="AO66" s="480"/>
      <c r="AP66" s="480"/>
      <c r="AQ66" s="480"/>
      <c r="AR66" s="480"/>
      <c r="AS66" s="480"/>
      <c r="AT66" s="480"/>
      <c r="AU66" s="480"/>
      <c r="AV66" s="480"/>
      <c r="AW66" s="480"/>
      <c r="AX66" s="480"/>
      <c r="AY66" s="480"/>
      <c r="AZ66" s="480"/>
      <c r="BA66" s="480"/>
      <c r="BB66" s="480"/>
      <c r="BC66" s="484"/>
      <c r="BD66" s="484"/>
      <c r="BE66" s="484"/>
      <c r="BF66" s="45"/>
      <c r="BG66" s="80"/>
    </row>
    <row r="67" spans="1:59" ht="11.45" customHeight="1" x14ac:dyDescent="0.15">
      <c r="A67" s="477"/>
      <c r="B67" s="478"/>
      <c r="C67" s="478"/>
      <c r="D67" s="478"/>
      <c r="E67" s="478"/>
      <c r="F67" s="478"/>
      <c r="G67" s="478"/>
      <c r="H67" s="478"/>
      <c r="I67" s="478"/>
      <c r="J67" s="481"/>
      <c r="K67" s="482"/>
      <c r="L67" s="482"/>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c r="AS67" s="482"/>
      <c r="AT67" s="482"/>
      <c r="AU67" s="482"/>
      <c r="AV67" s="482"/>
      <c r="AW67" s="482"/>
      <c r="AX67" s="482"/>
      <c r="AY67" s="482"/>
      <c r="AZ67" s="482"/>
      <c r="BA67" s="482"/>
      <c r="BB67" s="482"/>
      <c r="BC67" s="486"/>
      <c r="BD67" s="486"/>
      <c r="BE67" s="486"/>
      <c r="BF67" s="45"/>
      <c r="BG67" s="80"/>
    </row>
    <row r="68" spans="1:59" ht="5.0999999999999996" customHeight="1" x14ac:dyDescent="0.1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2"/>
    </row>
    <row r="69" spans="1:59" ht="12.95" customHeight="1" x14ac:dyDescent="0.15">
      <c r="A69" s="50" t="s">
        <v>173</v>
      </c>
      <c r="B69" s="41"/>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2"/>
    </row>
    <row r="70" spans="1:59" ht="9.9499999999999993" customHeight="1" x14ac:dyDescent="0.15">
      <c r="A70" s="51" t="s">
        <v>175</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row>
    <row r="71" spans="1:59" ht="9.9499999999999993" customHeight="1" x14ac:dyDescent="0.15">
      <c r="A71" s="51" t="s">
        <v>42</v>
      </c>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row>
    <row r="72" spans="1:59" ht="9.9499999999999993" customHeight="1" x14ac:dyDescent="0.15">
      <c r="A72" s="51" t="s">
        <v>176</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row>
    <row r="73" spans="1:59" ht="9.9499999999999993" customHeight="1" x14ac:dyDescent="0.15">
      <c r="A73" s="51" t="s">
        <v>177</v>
      </c>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row>
    <row r="74" spans="1:59" ht="9.9499999999999993" customHeight="1" x14ac:dyDescent="0.15">
      <c r="A74" s="51" t="s">
        <v>180</v>
      </c>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row>
    <row r="75" spans="1:59" ht="9.9499999999999993" customHeight="1" x14ac:dyDescent="0.15">
      <c r="A75" s="51" t="s">
        <v>181</v>
      </c>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row>
    <row r="76" spans="1:59" ht="9.9499999999999993" customHeight="1" x14ac:dyDescent="0.15">
      <c r="A76" s="51" t="s">
        <v>183</v>
      </c>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row>
    <row r="77" spans="1:59" ht="9.9499999999999993" customHeight="1" x14ac:dyDescent="0.15">
      <c r="A77" s="51" t="s">
        <v>185</v>
      </c>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row>
    <row r="78" spans="1:59" ht="9.9499999999999993" customHeight="1" x14ac:dyDescent="0.15">
      <c r="A78" s="51" t="s">
        <v>186</v>
      </c>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row>
    <row r="79" spans="1:59" ht="8.1" customHeight="1" x14ac:dyDescent="0.1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row>
    <row r="80" spans="1:59" ht="9.9499999999999993" customHeight="1" x14ac:dyDescent="0.15">
      <c r="A80" s="40" t="s">
        <v>209</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1"/>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row>
    <row r="81" spans="1:58" ht="9.9499999999999993" customHeight="1" x14ac:dyDescent="0.15">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1"/>
      <c r="AE81" s="42"/>
      <c r="AF81" s="42"/>
      <c r="AG81" s="42"/>
      <c r="AH81" s="42"/>
      <c r="AI81" s="42"/>
      <c r="AJ81" s="42"/>
      <c r="AK81" s="42"/>
      <c r="AL81" s="42"/>
      <c r="AM81" s="42"/>
      <c r="AN81" s="42"/>
      <c r="AO81" s="42"/>
      <c r="AP81" s="42"/>
      <c r="AQ81" s="42"/>
      <c r="AR81" s="42"/>
      <c r="AS81" s="42"/>
      <c r="AT81" s="42"/>
      <c r="AU81" s="42"/>
      <c r="AV81" s="42"/>
      <c r="AW81" s="42"/>
      <c r="AX81" s="42"/>
      <c r="AY81" s="60"/>
      <c r="AZ81" s="42"/>
      <c r="BA81" s="42"/>
      <c r="BB81" s="42"/>
      <c r="BC81" s="42"/>
      <c r="BD81" s="42"/>
      <c r="BE81" s="42"/>
      <c r="BF81" s="42"/>
    </row>
    <row r="82" spans="1:58" ht="9.9499999999999993" customHeight="1" x14ac:dyDescent="0.15">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row>
    <row r="83" spans="1:58" ht="9.9499999999999993" customHeight="1" x14ac:dyDescent="0.15">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0" t="s">
        <v>124</v>
      </c>
      <c r="AU83" s="42"/>
      <c r="AV83" s="42"/>
      <c r="AW83" s="42"/>
      <c r="AX83" s="42"/>
      <c r="AY83" s="42"/>
      <c r="AZ83" s="42"/>
      <c r="BA83" s="42"/>
      <c r="BB83" s="42"/>
      <c r="BC83" s="42"/>
      <c r="BD83" s="42"/>
      <c r="BE83" s="42"/>
      <c r="BF83" s="42"/>
    </row>
    <row r="84" spans="1:58" ht="9.9499999999999993" customHeight="1" x14ac:dyDescent="0.15">
      <c r="A84" s="52" t="s">
        <v>190</v>
      </c>
      <c r="B84" s="74"/>
      <c r="C84" s="74"/>
      <c r="D84" s="74"/>
      <c r="E84" s="74"/>
      <c r="F84" s="75"/>
      <c r="G84" s="81" t="s">
        <v>192</v>
      </c>
      <c r="H84" s="74"/>
      <c r="I84" s="74"/>
      <c r="J84" s="74"/>
      <c r="K84" s="74"/>
      <c r="L84" s="74"/>
      <c r="M84" s="57" t="s">
        <v>194</v>
      </c>
      <c r="N84" s="74"/>
      <c r="O84" s="74"/>
      <c r="P84" s="74"/>
      <c r="Q84" s="74"/>
      <c r="R84" s="75"/>
      <c r="S84" s="81" t="s">
        <v>195</v>
      </c>
      <c r="T84" s="74"/>
      <c r="U84" s="74"/>
      <c r="V84" s="74"/>
      <c r="W84" s="74"/>
      <c r="X84" s="74"/>
      <c r="Y84" s="57" t="s">
        <v>195</v>
      </c>
      <c r="Z84" s="74"/>
      <c r="AA84" s="74"/>
      <c r="AB84" s="74"/>
      <c r="AC84" s="74"/>
      <c r="AD84" s="78"/>
      <c r="AE84" s="42"/>
      <c r="AF84" s="42"/>
      <c r="AG84" s="42"/>
      <c r="AH84" s="42"/>
      <c r="AI84" s="42"/>
      <c r="AJ84" s="42"/>
      <c r="AK84" s="42"/>
      <c r="AL84" s="42"/>
      <c r="AM84" s="42"/>
      <c r="AN84" s="42"/>
      <c r="AO84" s="42"/>
      <c r="AP84" s="42"/>
      <c r="AQ84" s="42"/>
      <c r="AR84" s="42"/>
      <c r="AS84" s="42"/>
      <c r="AT84" s="490" t="s">
        <v>197</v>
      </c>
      <c r="AU84" s="491"/>
      <c r="AV84" s="491"/>
      <c r="AW84" s="491"/>
      <c r="AX84" s="491"/>
      <c r="AY84" s="492"/>
      <c r="AZ84" s="491" t="s">
        <v>199</v>
      </c>
      <c r="BA84" s="491"/>
      <c r="BB84" s="491"/>
      <c r="BC84" s="491"/>
      <c r="BD84" s="491"/>
      <c r="BE84" s="493"/>
      <c r="BF84" s="42"/>
    </row>
    <row r="85" spans="1:58" ht="9.9499999999999993" customHeight="1" x14ac:dyDescent="0.15">
      <c r="A85" s="45"/>
      <c r="B85" s="41"/>
      <c r="C85" s="41"/>
      <c r="D85" s="41"/>
      <c r="E85" s="41"/>
      <c r="F85" s="54"/>
      <c r="G85" s="41"/>
      <c r="H85" s="41"/>
      <c r="I85" s="41"/>
      <c r="J85" s="41"/>
      <c r="K85" s="41"/>
      <c r="L85" s="41"/>
      <c r="M85" s="58"/>
      <c r="N85" s="41"/>
      <c r="O85" s="41"/>
      <c r="P85" s="41"/>
      <c r="Q85" s="41"/>
      <c r="R85" s="54"/>
      <c r="S85" s="41"/>
      <c r="T85" s="41"/>
      <c r="U85" s="41"/>
      <c r="V85" s="41"/>
      <c r="W85" s="41"/>
      <c r="X85" s="41"/>
      <c r="Y85" s="58"/>
      <c r="Z85" s="41"/>
      <c r="AA85" s="41"/>
      <c r="AB85" s="41"/>
      <c r="AC85" s="41"/>
      <c r="AD85" s="64"/>
      <c r="AE85" s="42"/>
      <c r="AF85" s="42"/>
      <c r="AG85" s="42"/>
      <c r="AH85" s="42"/>
      <c r="AI85" s="42"/>
      <c r="AJ85" s="42"/>
      <c r="AK85" s="42"/>
      <c r="AL85" s="42"/>
      <c r="AM85" s="42"/>
      <c r="AN85" s="42"/>
      <c r="AO85" s="42"/>
      <c r="AP85" s="42"/>
      <c r="AQ85" s="42"/>
      <c r="AR85" s="42"/>
      <c r="AS85" s="42"/>
      <c r="AT85" s="45"/>
      <c r="AU85" s="41"/>
      <c r="AV85" s="41"/>
      <c r="AW85" s="41"/>
      <c r="AX85" s="41"/>
      <c r="AY85" s="54"/>
      <c r="AZ85" s="41"/>
      <c r="BA85" s="41"/>
      <c r="BB85" s="41"/>
      <c r="BC85" s="41"/>
      <c r="BD85" s="41"/>
      <c r="BE85" s="64"/>
      <c r="BF85" s="42"/>
    </row>
    <row r="86" spans="1:58" ht="9.9499999999999993" customHeight="1" x14ac:dyDescent="0.15">
      <c r="A86" s="45"/>
      <c r="B86" s="41"/>
      <c r="C86" s="41"/>
      <c r="D86" s="41"/>
      <c r="E86" s="41"/>
      <c r="F86" s="54"/>
      <c r="G86" s="41"/>
      <c r="H86" s="41"/>
      <c r="I86" s="41"/>
      <c r="J86" s="41"/>
      <c r="K86" s="41"/>
      <c r="L86" s="41"/>
      <c r="M86" s="58"/>
      <c r="N86" s="41"/>
      <c r="O86" s="41"/>
      <c r="P86" s="41"/>
      <c r="Q86" s="41"/>
      <c r="R86" s="54"/>
      <c r="S86" s="41"/>
      <c r="T86" s="41"/>
      <c r="U86" s="41"/>
      <c r="V86" s="41"/>
      <c r="W86" s="41"/>
      <c r="X86" s="41"/>
      <c r="Y86" s="58"/>
      <c r="Z86" s="41"/>
      <c r="AA86" s="41"/>
      <c r="AB86" s="41"/>
      <c r="AC86" s="41"/>
      <c r="AD86" s="64"/>
      <c r="AE86" s="42"/>
      <c r="AF86" s="42"/>
      <c r="AG86" s="42"/>
      <c r="AH86" s="42"/>
      <c r="AI86" s="42"/>
      <c r="AJ86" s="42"/>
      <c r="AK86" s="42"/>
      <c r="AL86" s="42"/>
      <c r="AM86" s="42"/>
      <c r="AN86" s="42"/>
      <c r="AO86" s="42"/>
      <c r="AP86" s="42"/>
      <c r="AQ86" s="42"/>
      <c r="AR86" s="42"/>
      <c r="AS86" s="42"/>
      <c r="AT86" s="45"/>
      <c r="AU86" s="41"/>
      <c r="AV86" s="41"/>
      <c r="AW86" s="41"/>
      <c r="AX86" s="41"/>
      <c r="AY86" s="54"/>
      <c r="AZ86" s="41"/>
      <c r="BA86" s="41"/>
      <c r="BB86" s="41"/>
      <c r="BC86" s="41"/>
      <c r="BD86" s="41"/>
      <c r="BE86" s="64"/>
      <c r="BF86" s="42"/>
    </row>
    <row r="87" spans="1:58" ht="9.9499999999999993" customHeight="1" x14ac:dyDescent="0.15">
      <c r="A87" s="45"/>
      <c r="B87" s="41"/>
      <c r="C87" s="41"/>
      <c r="D87" s="41"/>
      <c r="E87" s="41"/>
      <c r="F87" s="54"/>
      <c r="G87" s="41"/>
      <c r="H87" s="41"/>
      <c r="I87" s="41"/>
      <c r="J87" s="41"/>
      <c r="K87" s="41"/>
      <c r="L87" s="41"/>
      <c r="M87" s="58"/>
      <c r="N87" s="41"/>
      <c r="O87" s="41"/>
      <c r="P87" s="41"/>
      <c r="Q87" s="41"/>
      <c r="R87" s="54"/>
      <c r="S87" s="41"/>
      <c r="T87" s="41"/>
      <c r="U87" s="41"/>
      <c r="V87" s="41"/>
      <c r="W87" s="41"/>
      <c r="X87" s="41"/>
      <c r="Y87" s="58"/>
      <c r="Z87" s="41"/>
      <c r="AA87" s="41"/>
      <c r="AB87" s="41"/>
      <c r="AC87" s="41"/>
      <c r="AD87" s="64"/>
      <c r="AE87" s="42"/>
      <c r="AF87" s="42"/>
      <c r="AG87" s="42"/>
      <c r="AH87" s="42"/>
      <c r="AI87" s="42"/>
      <c r="AJ87" s="42"/>
      <c r="AK87" s="42"/>
      <c r="AL87" s="42"/>
      <c r="AM87" s="42"/>
      <c r="AN87" s="42"/>
      <c r="AO87" s="42"/>
      <c r="AP87" s="42"/>
      <c r="AQ87" s="42"/>
      <c r="AR87" s="42"/>
      <c r="AS87" s="42"/>
      <c r="AT87" s="45"/>
      <c r="AU87" s="41"/>
      <c r="AV87" s="41"/>
      <c r="AW87" s="41"/>
      <c r="AX87" s="41"/>
      <c r="AY87" s="54"/>
      <c r="AZ87" s="41"/>
      <c r="BA87" s="41"/>
      <c r="BB87" s="41"/>
      <c r="BC87" s="41"/>
      <c r="BD87" s="41"/>
      <c r="BE87" s="64"/>
      <c r="BF87" s="42"/>
    </row>
    <row r="88" spans="1:58" ht="9.9499999999999993" customHeight="1" x14ac:dyDescent="0.15">
      <c r="A88" s="46"/>
      <c r="B88" s="43"/>
      <c r="C88" s="43"/>
      <c r="D88" s="43"/>
      <c r="E88" s="43"/>
      <c r="F88" s="55"/>
      <c r="G88" s="43"/>
      <c r="H88" s="43"/>
      <c r="I88" s="43"/>
      <c r="J88" s="43"/>
      <c r="K88" s="43"/>
      <c r="L88" s="43"/>
      <c r="M88" s="59"/>
      <c r="N88" s="43"/>
      <c r="O88" s="43"/>
      <c r="P88" s="43"/>
      <c r="Q88" s="43"/>
      <c r="R88" s="55"/>
      <c r="S88" s="43"/>
      <c r="T88" s="43"/>
      <c r="U88" s="43"/>
      <c r="V88" s="43"/>
      <c r="W88" s="43"/>
      <c r="X88" s="43"/>
      <c r="Y88" s="59"/>
      <c r="Z88" s="43"/>
      <c r="AA88" s="43"/>
      <c r="AB88" s="43"/>
      <c r="AC88" s="43"/>
      <c r="AD88" s="67"/>
      <c r="AE88" s="42"/>
      <c r="AF88" s="42"/>
      <c r="AG88" s="42"/>
      <c r="AH88" s="42"/>
      <c r="AI88" s="42"/>
      <c r="AJ88" s="42"/>
      <c r="AK88" s="41"/>
      <c r="AL88" s="41"/>
      <c r="AM88" s="41"/>
      <c r="AN88" s="41"/>
      <c r="AO88" s="41"/>
      <c r="AP88" s="42"/>
      <c r="AQ88" s="42"/>
      <c r="AR88" s="42"/>
      <c r="AS88" s="42"/>
      <c r="AT88" s="46"/>
      <c r="AU88" s="43"/>
      <c r="AV88" s="43"/>
      <c r="AW88" s="43"/>
      <c r="AX88" s="43"/>
      <c r="AY88" s="55"/>
      <c r="AZ88" s="41"/>
      <c r="BA88" s="41"/>
      <c r="BB88" s="41"/>
      <c r="BC88" s="41"/>
      <c r="BD88" s="41"/>
      <c r="BE88" s="64"/>
      <c r="BF88" s="42"/>
    </row>
    <row r="89" spans="1:58" ht="9.9499999999999993" customHeight="1" x14ac:dyDescent="0.15">
      <c r="A89" s="44"/>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63"/>
      <c r="BF89" s="42"/>
    </row>
    <row r="90" spans="1:58" ht="9.9499999999999993" customHeight="1" x14ac:dyDescent="0.15">
      <c r="A90" s="45"/>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559" t="s">
        <v>206</v>
      </c>
      <c r="AK90" s="559"/>
      <c r="AL90" s="559"/>
      <c r="AM90" s="559"/>
      <c r="AN90" s="559"/>
      <c r="AO90" s="559"/>
      <c r="AP90" s="41"/>
      <c r="AQ90" s="41"/>
      <c r="AR90" s="41"/>
      <c r="AS90" s="41"/>
      <c r="AT90" s="41"/>
      <c r="AU90" s="41"/>
      <c r="AV90" s="41"/>
      <c r="AW90" s="41"/>
      <c r="AX90" s="41"/>
      <c r="AY90" s="41"/>
      <c r="AZ90" s="41"/>
      <c r="BA90" s="41"/>
      <c r="BB90" s="41"/>
      <c r="BC90" s="41"/>
      <c r="BD90" s="41"/>
      <c r="BE90" s="64"/>
      <c r="BF90" s="42"/>
    </row>
    <row r="91" spans="1:58" ht="9.9499999999999993" customHeight="1" x14ac:dyDescent="0.15">
      <c r="A91" s="45"/>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559"/>
      <c r="AK91" s="559"/>
      <c r="AL91" s="559"/>
      <c r="AM91" s="559"/>
      <c r="AN91" s="559"/>
      <c r="AO91" s="559"/>
      <c r="AP91" s="41"/>
      <c r="AQ91" s="41"/>
      <c r="AR91" s="41"/>
      <c r="AS91" s="41"/>
      <c r="AT91" s="41"/>
      <c r="AU91" s="41"/>
      <c r="AV91" s="41"/>
      <c r="AW91" s="41"/>
      <c r="AX91" s="41"/>
      <c r="AY91" s="41"/>
      <c r="AZ91" s="41"/>
      <c r="BA91" s="41"/>
      <c r="BB91" s="41"/>
      <c r="BC91" s="41"/>
      <c r="BD91" s="41"/>
      <c r="BE91" s="64"/>
      <c r="BF91" s="42"/>
    </row>
    <row r="92" spans="1:58" ht="9.9499999999999993" customHeight="1" x14ac:dyDescent="0.15">
      <c r="A92" s="45"/>
      <c r="B92" s="41"/>
      <c r="C92" s="41"/>
      <c r="D92" s="41"/>
      <c r="E92" s="41"/>
      <c r="F92" s="41"/>
      <c r="G92" s="41"/>
      <c r="H92" s="41"/>
      <c r="I92" s="41"/>
      <c r="J92" s="82"/>
      <c r="K92" s="83"/>
      <c r="L92" s="83"/>
      <c r="M92" s="83"/>
      <c r="N92" s="83"/>
      <c r="O92" s="83"/>
      <c r="P92" s="378" t="s">
        <v>119</v>
      </c>
      <c r="Q92" s="596"/>
      <c r="R92" s="596"/>
      <c r="S92" s="596"/>
      <c r="T92" s="596"/>
      <c r="U92" s="596"/>
      <c r="V92" s="596"/>
      <c r="W92" s="596"/>
      <c r="X92" s="596"/>
      <c r="Y92" s="596"/>
      <c r="Z92" s="596"/>
      <c r="AA92" s="596"/>
      <c r="AB92" s="596"/>
      <c r="AC92" s="596"/>
      <c r="AD92" s="596"/>
      <c r="AE92" s="596"/>
      <c r="AF92" s="596"/>
      <c r="AG92" s="596"/>
      <c r="AH92" s="596"/>
      <c r="AI92" s="596"/>
      <c r="AJ92" s="596"/>
      <c r="AK92" s="596"/>
      <c r="AL92" s="596"/>
      <c r="AM92" s="596"/>
      <c r="AN92" s="596"/>
      <c r="AO92" s="596"/>
      <c r="AP92" s="596"/>
      <c r="AQ92" s="596"/>
      <c r="AR92" s="596"/>
      <c r="AS92" s="596"/>
      <c r="AT92" s="596"/>
      <c r="AU92" s="596"/>
      <c r="AV92" s="596"/>
      <c r="AW92" s="379" t="s">
        <v>47</v>
      </c>
      <c r="AX92" s="380"/>
      <c r="AY92" s="380"/>
      <c r="AZ92" s="380"/>
      <c r="BA92" s="380"/>
      <c r="BB92" s="380"/>
      <c r="BC92" s="380"/>
      <c r="BD92" s="86"/>
      <c r="BE92" s="88"/>
      <c r="BF92" s="42"/>
    </row>
    <row r="93" spans="1:58" ht="9.9499999999999993" customHeight="1" x14ac:dyDescent="0.15">
      <c r="A93" s="45"/>
      <c r="B93" s="41"/>
      <c r="C93" s="41"/>
      <c r="D93" s="41"/>
      <c r="E93" s="41"/>
      <c r="F93" s="41"/>
      <c r="G93" s="41"/>
      <c r="H93" s="41"/>
      <c r="I93" s="41"/>
      <c r="J93" s="83"/>
      <c r="K93" s="83"/>
      <c r="L93" s="83"/>
      <c r="M93" s="83"/>
      <c r="N93" s="83"/>
      <c r="O93" s="83"/>
      <c r="P93" s="596"/>
      <c r="Q93" s="596"/>
      <c r="R93" s="596"/>
      <c r="S93" s="596"/>
      <c r="T93" s="596"/>
      <c r="U93" s="596"/>
      <c r="V93" s="596"/>
      <c r="W93" s="596"/>
      <c r="X93" s="596"/>
      <c r="Y93" s="596"/>
      <c r="Z93" s="596"/>
      <c r="AA93" s="596"/>
      <c r="AB93" s="596"/>
      <c r="AC93" s="596"/>
      <c r="AD93" s="596"/>
      <c r="AE93" s="596"/>
      <c r="AF93" s="596"/>
      <c r="AG93" s="596"/>
      <c r="AH93" s="596"/>
      <c r="AI93" s="596"/>
      <c r="AJ93" s="596"/>
      <c r="AK93" s="596"/>
      <c r="AL93" s="596"/>
      <c r="AM93" s="596"/>
      <c r="AN93" s="596"/>
      <c r="AO93" s="596"/>
      <c r="AP93" s="596"/>
      <c r="AQ93" s="596"/>
      <c r="AR93" s="596"/>
      <c r="AS93" s="596"/>
      <c r="AT93" s="596"/>
      <c r="AU93" s="596"/>
      <c r="AV93" s="596"/>
      <c r="AW93" s="380"/>
      <c r="AX93" s="380"/>
      <c r="AY93" s="380"/>
      <c r="AZ93" s="380"/>
      <c r="BA93" s="380"/>
      <c r="BB93" s="380"/>
      <c r="BC93" s="380"/>
      <c r="BD93" s="87"/>
      <c r="BE93" s="89"/>
      <c r="BF93" s="42"/>
    </row>
    <row r="94" spans="1:58" ht="9.9499999999999993" customHeight="1" x14ac:dyDescent="0.15">
      <c r="A94" s="45"/>
      <c r="B94" s="41"/>
      <c r="C94" s="41"/>
      <c r="D94" s="41"/>
      <c r="E94" s="41"/>
      <c r="F94" s="41"/>
      <c r="G94" s="41"/>
      <c r="H94" s="41"/>
      <c r="I94" s="41"/>
      <c r="J94" s="83"/>
      <c r="K94" s="83"/>
      <c r="L94" s="83"/>
      <c r="M94" s="83"/>
      <c r="N94" s="83"/>
      <c r="O94" s="83"/>
      <c r="P94" s="596"/>
      <c r="Q94" s="596"/>
      <c r="R94" s="596"/>
      <c r="S94" s="596"/>
      <c r="T94" s="596"/>
      <c r="U94" s="596"/>
      <c r="V94" s="596"/>
      <c r="W94" s="596"/>
      <c r="X94" s="596"/>
      <c r="Y94" s="596"/>
      <c r="Z94" s="596"/>
      <c r="AA94" s="596"/>
      <c r="AB94" s="596"/>
      <c r="AC94" s="596"/>
      <c r="AD94" s="596"/>
      <c r="AE94" s="596"/>
      <c r="AF94" s="596"/>
      <c r="AG94" s="596"/>
      <c r="AH94" s="596"/>
      <c r="AI94" s="596"/>
      <c r="AJ94" s="596"/>
      <c r="AK94" s="596"/>
      <c r="AL94" s="596"/>
      <c r="AM94" s="596"/>
      <c r="AN94" s="596"/>
      <c r="AO94" s="596"/>
      <c r="AP94" s="596"/>
      <c r="AQ94" s="596"/>
      <c r="AR94" s="596"/>
      <c r="AS94" s="596"/>
      <c r="AT94" s="596"/>
      <c r="AU94" s="596"/>
      <c r="AV94" s="596"/>
      <c r="AW94" s="380"/>
      <c r="AX94" s="380"/>
      <c r="AY94" s="380"/>
      <c r="AZ94" s="380"/>
      <c r="BA94" s="380"/>
      <c r="BB94" s="380"/>
      <c r="BC94" s="380"/>
      <c r="BD94" s="87"/>
      <c r="BE94" s="89"/>
      <c r="BF94" s="42"/>
    </row>
    <row r="95" spans="1:58" ht="9.9499999999999993" customHeight="1" x14ac:dyDescent="0.15">
      <c r="A95" s="45"/>
      <c r="B95" s="41"/>
      <c r="C95" s="41"/>
      <c r="D95" s="41"/>
      <c r="E95" s="41"/>
      <c r="F95" s="41"/>
      <c r="G95" s="41"/>
      <c r="H95" s="41"/>
      <c r="I95" s="41"/>
      <c r="J95" s="41"/>
      <c r="K95" s="41"/>
      <c r="L95" s="41"/>
      <c r="M95" s="41"/>
      <c r="N95" s="41"/>
      <c r="O95" s="41"/>
      <c r="P95" s="41"/>
      <c r="Q95" s="41"/>
      <c r="R95" s="41"/>
      <c r="S95" s="41"/>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41"/>
      <c r="BD95" s="41"/>
      <c r="BE95" s="64"/>
      <c r="BF95" s="42"/>
    </row>
    <row r="96" spans="1:58" ht="9.9499999999999993" customHeight="1" x14ac:dyDescent="0.15">
      <c r="A96" s="45"/>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64"/>
      <c r="BF96" s="42"/>
    </row>
    <row r="97" spans="1:58" ht="9.9499999999999993" customHeight="1" x14ac:dyDescent="0.15">
      <c r="A97" s="45"/>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64"/>
      <c r="BF97" s="42"/>
    </row>
    <row r="98" spans="1:58" ht="9.9499999999999993" customHeight="1" x14ac:dyDescent="0.15">
      <c r="A98" s="45"/>
      <c r="B98" s="41"/>
      <c r="C98" s="41"/>
      <c r="D98" s="488" t="str">
        <f>IF(ISBLANK(D19)," ",D19)</f>
        <v>令和</v>
      </c>
      <c r="E98" s="488"/>
      <c r="F98" s="488"/>
      <c r="G98" s="489" t="str">
        <f>IF(ISBLANK(G19)," ",G19)</f>
        <v xml:space="preserve"> </v>
      </c>
      <c r="H98" s="489"/>
      <c r="I98" s="396" t="s">
        <v>1</v>
      </c>
      <c r="J98" s="396"/>
      <c r="K98" s="489" t="str">
        <f>IF(ISBLANK(K19)," ",K19)</f>
        <v xml:space="preserve"> </v>
      </c>
      <c r="L98" s="489"/>
      <c r="M98" s="396" t="s">
        <v>27</v>
      </c>
      <c r="N98" s="396"/>
      <c r="O98" s="489" t="str">
        <f>IF(ISBLANK(O19)," ",O19)</f>
        <v xml:space="preserve"> </v>
      </c>
      <c r="P98" s="489"/>
      <c r="Q98" s="396" t="s">
        <v>9</v>
      </c>
      <c r="R98" s="396"/>
      <c r="S98" s="41"/>
      <c r="T98" s="41"/>
      <c r="U98" s="41"/>
      <c r="V98" s="529" t="s">
        <v>124</v>
      </c>
      <c r="W98" s="530"/>
      <c r="X98" s="381" t="s">
        <v>126</v>
      </c>
      <c r="Y98" s="381"/>
      <c r="Z98" s="381"/>
      <c r="AA98" s="381"/>
      <c r="AB98" s="381"/>
      <c r="AC98" s="381"/>
      <c r="AD98" s="381" t="s">
        <v>58</v>
      </c>
      <c r="AE98" s="381"/>
      <c r="AF98" s="381"/>
      <c r="AG98" s="381"/>
      <c r="AH98" s="381"/>
      <c r="AI98" s="381"/>
      <c r="AJ98" s="381" t="s">
        <v>65</v>
      </c>
      <c r="AK98" s="381"/>
      <c r="AL98" s="381"/>
      <c r="AM98" s="381"/>
      <c r="AN98" s="381"/>
      <c r="AO98" s="381"/>
      <c r="AP98" s="381"/>
      <c r="AQ98" s="381"/>
      <c r="AR98" s="381"/>
      <c r="AS98" s="381"/>
      <c r="AT98" s="381"/>
      <c r="AU98" s="381"/>
      <c r="AV98" s="381" t="s">
        <v>130</v>
      </c>
      <c r="AW98" s="381"/>
      <c r="AX98" s="381"/>
      <c r="AY98" s="381"/>
      <c r="AZ98" s="381"/>
      <c r="BA98" s="381"/>
      <c r="BB98" s="381"/>
      <c r="BC98" s="381"/>
      <c r="BD98" s="381"/>
      <c r="BE98" s="383"/>
      <c r="BF98" s="42"/>
    </row>
    <row r="99" spans="1:58" ht="9.9499999999999993" customHeight="1" x14ac:dyDescent="0.15">
      <c r="A99" s="45"/>
      <c r="B99" s="41"/>
      <c r="C99" s="41"/>
      <c r="D99" s="488"/>
      <c r="E99" s="488"/>
      <c r="F99" s="488"/>
      <c r="G99" s="489"/>
      <c r="H99" s="489"/>
      <c r="I99" s="396"/>
      <c r="J99" s="396"/>
      <c r="K99" s="489"/>
      <c r="L99" s="489"/>
      <c r="M99" s="396"/>
      <c r="N99" s="396"/>
      <c r="O99" s="489"/>
      <c r="P99" s="489"/>
      <c r="Q99" s="396"/>
      <c r="R99" s="396"/>
      <c r="S99" s="41"/>
      <c r="T99" s="41"/>
      <c r="U99" s="41"/>
      <c r="V99" s="531"/>
      <c r="W99" s="532"/>
      <c r="X99" s="382"/>
      <c r="Y99" s="382"/>
      <c r="Z99" s="382"/>
      <c r="AA99" s="382"/>
      <c r="AB99" s="382"/>
      <c r="AC99" s="382"/>
      <c r="AD99" s="382"/>
      <c r="AE99" s="382"/>
      <c r="AF99" s="382"/>
      <c r="AG99" s="382"/>
      <c r="AH99" s="382"/>
      <c r="AI99" s="382"/>
      <c r="AJ99" s="382"/>
      <c r="AK99" s="382"/>
      <c r="AL99" s="382"/>
      <c r="AM99" s="382"/>
      <c r="AN99" s="382"/>
      <c r="AO99" s="382"/>
      <c r="AP99" s="382"/>
      <c r="AQ99" s="382"/>
      <c r="AR99" s="382"/>
      <c r="AS99" s="382"/>
      <c r="AT99" s="382"/>
      <c r="AU99" s="382"/>
      <c r="AV99" s="382"/>
      <c r="AW99" s="382"/>
      <c r="AX99" s="382"/>
      <c r="AY99" s="382"/>
      <c r="AZ99" s="382"/>
      <c r="BA99" s="382"/>
      <c r="BB99" s="382"/>
      <c r="BC99" s="382"/>
      <c r="BD99" s="382"/>
      <c r="BE99" s="384"/>
      <c r="BF99" s="42"/>
    </row>
    <row r="100" spans="1:58" ht="9.9499999999999993" customHeight="1" x14ac:dyDescent="0.15">
      <c r="A100" s="45"/>
      <c r="B100" s="41"/>
      <c r="C100" s="41"/>
      <c r="D100" s="41"/>
      <c r="E100" s="41"/>
      <c r="F100" s="41"/>
      <c r="G100" s="41"/>
      <c r="H100" s="41"/>
      <c r="I100" s="41"/>
      <c r="J100" s="41"/>
      <c r="K100" s="41"/>
      <c r="L100" s="41"/>
      <c r="M100" s="41"/>
      <c r="N100" s="41"/>
      <c r="O100" s="41"/>
      <c r="P100" s="41"/>
      <c r="Q100" s="41"/>
      <c r="R100" s="41"/>
      <c r="S100" s="41"/>
      <c r="T100" s="41"/>
      <c r="U100" s="41"/>
      <c r="V100" s="531"/>
      <c r="W100" s="532"/>
      <c r="X100" s="68"/>
      <c r="Y100" s="69"/>
      <c r="Z100" s="69"/>
      <c r="AA100" s="69"/>
      <c r="AB100" s="69"/>
      <c r="AC100" s="71"/>
      <c r="AD100" s="68"/>
      <c r="AE100" s="69"/>
      <c r="AF100" s="69"/>
      <c r="AG100" s="69"/>
      <c r="AH100" s="69"/>
      <c r="AI100" s="71"/>
      <c r="AJ100" s="68"/>
      <c r="AK100" s="69"/>
      <c r="AL100" s="69"/>
      <c r="AM100" s="69"/>
      <c r="AN100" s="69"/>
      <c r="AO100" s="71"/>
      <c r="AP100" s="68"/>
      <c r="AQ100" s="69"/>
      <c r="AR100" s="69"/>
      <c r="AS100" s="69"/>
      <c r="AT100" s="69"/>
      <c r="AU100" s="71"/>
      <c r="AV100" s="68"/>
      <c r="AW100" s="69"/>
      <c r="AX100" s="69"/>
      <c r="AY100" s="69"/>
      <c r="AZ100" s="69"/>
      <c r="BA100" s="69"/>
      <c r="BB100" s="69"/>
      <c r="BC100" s="69"/>
      <c r="BD100" s="69"/>
      <c r="BE100" s="65"/>
      <c r="BF100" s="42"/>
    </row>
    <row r="101" spans="1:58" ht="9.9499999999999993" customHeight="1" x14ac:dyDescent="0.15">
      <c r="A101" s="45"/>
      <c r="B101" s="41"/>
      <c r="C101" s="41"/>
      <c r="D101" s="41"/>
      <c r="E101" s="41"/>
      <c r="F101" s="41"/>
      <c r="G101" s="41"/>
      <c r="H101" s="41"/>
      <c r="I101" s="41"/>
      <c r="J101" s="41"/>
      <c r="K101" s="41"/>
      <c r="L101" s="41"/>
      <c r="M101" s="41"/>
      <c r="N101" s="41"/>
      <c r="O101" s="41"/>
      <c r="P101" s="41"/>
      <c r="Q101" s="41"/>
      <c r="R101" s="41"/>
      <c r="S101" s="41"/>
      <c r="T101" s="41"/>
      <c r="U101" s="41"/>
      <c r="V101" s="531"/>
      <c r="W101" s="532"/>
      <c r="X101" s="58"/>
      <c r="Y101" s="41"/>
      <c r="Z101" s="41"/>
      <c r="AA101" s="41"/>
      <c r="AB101" s="41"/>
      <c r="AC101" s="54"/>
      <c r="AD101" s="58"/>
      <c r="AE101" s="41"/>
      <c r="AF101" s="41"/>
      <c r="AG101" s="41"/>
      <c r="AH101" s="41"/>
      <c r="AI101" s="54"/>
      <c r="AJ101" s="58"/>
      <c r="AK101" s="41"/>
      <c r="AL101" s="41"/>
      <c r="AM101" s="41"/>
      <c r="AN101" s="41"/>
      <c r="AO101" s="54"/>
      <c r="AP101" s="58"/>
      <c r="AQ101" s="41"/>
      <c r="AR101" s="41"/>
      <c r="AS101" s="41"/>
      <c r="AT101" s="41"/>
      <c r="AU101" s="54"/>
      <c r="AV101" s="385" t="s">
        <v>131</v>
      </c>
      <c r="AW101" s="386"/>
      <c r="AX101" s="386"/>
      <c r="AY101" s="386"/>
      <c r="AZ101" s="386"/>
      <c r="BA101" s="494" t="str">
        <f>IF(ISBLANK(BA22)," ",BA22)</f>
        <v xml:space="preserve"> </v>
      </c>
      <c r="BB101" s="494"/>
      <c r="BC101" s="494"/>
      <c r="BD101" s="494"/>
      <c r="BE101" s="64"/>
      <c r="BF101" s="42"/>
    </row>
    <row r="102" spans="1:58" ht="9.9499999999999993" customHeight="1" x14ac:dyDescent="0.15">
      <c r="A102" s="45"/>
      <c r="B102" s="397" t="s">
        <v>131</v>
      </c>
      <c r="C102" s="397"/>
      <c r="D102" s="397"/>
      <c r="E102" s="397"/>
      <c r="F102" s="495" t="str">
        <f>IF(ISBLANK(F23)," ",F23)</f>
        <v>石狩振興局長</v>
      </c>
      <c r="G102" s="495"/>
      <c r="H102" s="495"/>
      <c r="I102" s="495"/>
      <c r="J102" s="399"/>
      <c r="K102" s="399"/>
      <c r="L102" s="399"/>
      <c r="M102" s="399"/>
      <c r="N102" s="399"/>
      <c r="O102" s="399"/>
      <c r="P102" s="399"/>
      <c r="Q102" s="399"/>
      <c r="R102" s="41"/>
      <c r="S102" s="400" t="s">
        <v>137</v>
      </c>
      <c r="T102" s="400"/>
      <c r="U102" s="41"/>
      <c r="V102" s="531"/>
      <c r="W102" s="532"/>
      <c r="X102" s="58"/>
      <c r="Y102" s="41"/>
      <c r="Z102" s="41"/>
      <c r="AA102" s="41"/>
      <c r="AB102" s="41"/>
      <c r="AC102" s="54"/>
      <c r="AD102" s="58"/>
      <c r="AE102" s="41"/>
      <c r="AF102" s="41"/>
      <c r="AG102" s="41"/>
      <c r="AH102" s="41"/>
      <c r="AI102" s="54"/>
      <c r="AJ102" s="58"/>
      <c r="AK102" s="41"/>
      <c r="AL102" s="41"/>
      <c r="AM102" s="41"/>
      <c r="AN102" s="41"/>
      <c r="AO102" s="54"/>
      <c r="AP102" s="58"/>
      <c r="AQ102" s="41"/>
      <c r="AR102" s="41"/>
      <c r="AS102" s="41"/>
      <c r="AT102" s="41"/>
      <c r="AU102" s="54"/>
      <c r="AV102" s="385"/>
      <c r="AW102" s="386"/>
      <c r="AX102" s="386"/>
      <c r="AY102" s="386"/>
      <c r="AZ102" s="386"/>
      <c r="BA102" s="494"/>
      <c r="BB102" s="494"/>
      <c r="BC102" s="494"/>
      <c r="BD102" s="494"/>
      <c r="BE102" s="64"/>
      <c r="BF102" s="42"/>
    </row>
    <row r="103" spans="1:58" ht="9.9499999999999993" customHeight="1" x14ac:dyDescent="0.15">
      <c r="A103" s="45"/>
      <c r="B103" s="397"/>
      <c r="C103" s="397"/>
      <c r="D103" s="397"/>
      <c r="E103" s="397"/>
      <c r="F103" s="495"/>
      <c r="G103" s="495"/>
      <c r="H103" s="495"/>
      <c r="I103" s="495"/>
      <c r="J103" s="399"/>
      <c r="K103" s="399"/>
      <c r="L103" s="399"/>
      <c r="M103" s="399"/>
      <c r="N103" s="399"/>
      <c r="O103" s="399"/>
      <c r="P103" s="399"/>
      <c r="Q103" s="399"/>
      <c r="R103" s="41"/>
      <c r="S103" s="400"/>
      <c r="T103" s="400"/>
      <c r="U103" s="41"/>
      <c r="V103" s="531"/>
      <c r="W103" s="532"/>
      <c r="X103" s="58"/>
      <c r="Y103" s="41"/>
      <c r="Z103" s="41"/>
      <c r="AA103" s="41"/>
      <c r="AB103" s="41"/>
      <c r="AC103" s="54"/>
      <c r="AD103" s="58"/>
      <c r="AE103" s="41"/>
      <c r="AF103" s="41"/>
      <c r="AG103" s="41"/>
      <c r="AH103" s="41"/>
      <c r="AI103" s="54"/>
      <c r="AJ103" s="58"/>
      <c r="AK103" s="41"/>
      <c r="AL103" s="41"/>
      <c r="AM103" s="41"/>
      <c r="AN103" s="41"/>
      <c r="AO103" s="54"/>
      <c r="AP103" s="58"/>
      <c r="AQ103" s="41"/>
      <c r="AR103" s="41"/>
      <c r="AS103" s="41"/>
      <c r="AT103" s="41"/>
      <c r="AU103" s="54"/>
      <c r="AV103" s="401" t="s">
        <v>138</v>
      </c>
      <c r="AW103" s="402"/>
      <c r="AX103" s="496">
        <f>IF(ISBLANK(AX24)," ",AX24)</f>
        <v>0</v>
      </c>
      <c r="AY103" s="496"/>
      <c r="AZ103" s="496"/>
      <c r="BA103" s="496"/>
      <c r="BB103" s="496"/>
      <c r="BC103" s="496"/>
      <c r="BD103" s="410" t="s">
        <v>139</v>
      </c>
      <c r="BE103" s="411"/>
      <c r="BF103" s="42"/>
    </row>
    <row r="104" spans="1:58" ht="9.9499999999999993" customHeight="1" x14ac:dyDescent="0.15">
      <c r="A104" s="46"/>
      <c r="B104" s="43"/>
      <c r="C104" s="43"/>
      <c r="D104" s="43"/>
      <c r="E104" s="43"/>
      <c r="F104" s="43"/>
      <c r="G104" s="43"/>
      <c r="H104" s="43"/>
      <c r="I104" s="43"/>
      <c r="J104" s="43"/>
      <c r="K104" s="43"/>
      <c r="L104" s="43"/>
      <c r="M104" s="43"/>
      <c r="N104" s="43"/>
      <c r="O104" s="43"/>
      <c r="P104" s="43"/>
      <c r="Q104" s="43"/>
      <c r="R104" s="43"/>
      <c r="S104" s="43"/>
      <c r="T104" s="43"/>
      <c r="U104" s="43"/>
      <c r="V104" s="533"/>
      <c r="W104" s="534"/>
      <c r="X104" s="59"/>
      <c r="Y104" s="43"/>
      <c r="Z104" s="43"/>
      <c r="AA104" s="43"/>
      <c r="AB104" s="43"/>
      <c r="AC104" s="55"/>
      <c r="AD104" s="59"/>
      <c r="AE104" s="43"/>
      <c r="AF104" s="43"/>
      <c r="AG104" s="43"/>
      <c r="AH104" s="43"/>
      <c r="AI104" s="55"/>
      <c r="AJ104" s="59"/>
      <c r="AK104" s="43"/>
      <c r="AL104" s="43"/>
      <c r="AM104" s="43"/>
      <c r="AN104" s="43"/>
      <c r="AO104" s="55"/>
      <c r="AP104" s="59"/>
      <c r="AQ104" s="43"/>
      <c r="AR104" s="43"/>
      <c r="AS104" s="43"/>
      <c r="AT104" s="43"/>
      <c r="AU104" s="55"/>
      <c r="AV104" s="403"/>
      <c r="AW104" s="404"/>
      <c r="AX104" s="497"/>
      <c r="AY104" s="497"/>
      <c r="AZ104" s="497"/>
      <c r="BA104" s="497"/>
      <c r="BB104" s="497"/>
      <c r="BC104" s="497"/>
      <c r="BD104" s="412"/>
      <c r="BE104" s="413"/>
      <c r="BF104" s="42"/>
    </row>
    <row r="105" spans="1:58" ht="12.6" customHeight="1" x14ac:dyDescent="0.15">
      <c r="A105" s="44"/>
      <c r="B105" s="414" t="s">
        <v>140</v>
      </c>
      <c r="C105" s="414"/>
      <c r="D105" s="414"/>
      <c r="E105" s="414"/>
      <c r="F105" s="414"/>
      <c r="G105" s="414"/>
      <c r="H105" s="414"/>
      <c r="I105" s="414"/>
      <c r="J105" s="414"/>
      <c r="K105" s="414"/>
      <c r="L105" s="414"/>
      <c r="M105" s="414"/>
      <c r="N105" s="414"/>
      <c r="O105" s="414"/>
      <c r="P105" s="414"/>
      <c r="Q105" s="414"/>
      <c r="R105" s="414"/>
      <c r="S105" s="414"/>
      <c r="T105" s="414"/>
      <c r="U105" s="63"/>
      <c r="V105" s="416">
        <f>IF(ISBLANK(V26)," ",V26)</f>
        <v>0</v>
      </c>
      <c r="W105" s="417"/>
      <c r="X105" s="417"/>
      <c r="Y105" s="417"/>
      <c r="Z105" s="417"/>
      <c r="AA105" s="417"/>
      <c r="AB105" s="417"/>
      <c r="AC105" s="417"/>
      <c r="AD105" s="417"/>
      <c r="AE105" s="417"/>
      <c r="AF105" s="417"/>
      <c r="AG105" s="417"/>
      <c r="AH105" s="417"/>
      <c r="AI105" s="417"/>
      <c r="AJ105" s="417"/>
      <c r="AK105" s="417"/>
      <c r="AL105" s="417"/>
      <c r="AM105" s="417"/>
      <c r="AN105" s="417"/>
      <c r="AO105" s="417"/>
      <c r="AP105" s="417"/>
      <c r="AQ105" s="417"/>
      <c r="AR105" s="417"/>
      <c r="AS105" s="417"/>
      <c r="AT105" s="417"/>
      <c r="AU105" s="417"/>
      <c r="AV105" s="417"/>
      <c r="AW105" s="417"/>
      <c r="AX105" s="417"/>
      <c r="AY105" s="417"/>
      <c r="AZ105" s="417"/>
      <c r="BA105" s="417"/>
      <c r="BB105" s="417"/>
      <c r="BC105" s="417"/>
      <c r="BD105" s="417"/>
      <c r="BE105" s="418"/>
      <c r="BF105" s="42"/>
    </row>
    <row r="106" spans="1:58" ht="12.6" customHeight="1" x14ac:dyDescent="0.15">
      <c r="A106" s="45"/>
      <c r="B106" s="415"/>
      <c r="C106" s="415"/>
      <c r="D106" s="415"/>
      <c r="E106" s="415"/>
      <c r="F106" s="415"/>
      <c r="G106" s="415"/>
      <c r="H106" s="415"/>
      <c r="I106" s="415"/>
      <c r="J106" s="415"/>
      <c r="K106" s="415"/>
      <c r="L106" s="415"/>
      <c r="M106" s="415"/>
      <c r="N106" s="415"/>
      <c r="O106" s="415"/>
      <c r="P106" s="415"/>
      <c r="Q106" s="415"/>
      <c r="R106" s="415"/>
      <c r="S106" s="415"/>
      <c r="T106" s="415"/>
      <c r="U106" s="64"/>
      <c r="V106" s="419"/>
      <c r="W106" s="420"/>
      <c r="X106" s="420"/>
      <c r="Y106" s="420"/>
      <c r="Z106" s="420"/>
      <c r="AA106" s="420"/>
      <c r="AB106" s="420"/>
      <c r="AC106" s="420"/>
      <c r="AD106" s="420"/>
      <c r="AE106" s="420"/>
      <c r="AF106" s="420"/>
      <c r="AG106" s="420"/>
      <c r="AH106" s="420"/>
      <c r="AI106" s="420"/>
      <c r="AJ106" s="420"/>
      <c r="AK106" s="420"/>
      <c r="AL106" s="420"/>
      <c r="AM106" s="420"/>
      <c r="AN106" s="420"/>
      <c r="AO106" s="420"/>
      <c r="AP106" s="420"/>
      <c r="AQ106" s="420"/>
      <c r="AR106" s="420"/>
      <c r="AS106" s="420"/>
      <c r="AT106" s="420"/>
      <c r="AU106" s="420"/>
      <c r="AV106" s="420"/>
      <c r="AW106" s="420"/>
      <c r="AX106" s="420"/>
      <c r="AY106" s="420"/>
      <c r="AZ106" s="420"/>
      <c r="BA106" s="420"/>
      <c r="BB106" s="420"/>
      <c r="BC106" s="420"/>
      <c r="BD106" s="420"/>
      <c r="BE106" s="421"/>
      <c r="BF106" s="42"/>
    </row>
    <row r="107" spans="1:58" ht="12.6" customHeight="1" x14ac:dyDescent="0.15">
      <c r="A107" s="45"/>
      <c r="B107" s="388"/>
      <c r="C107" s="388"/>
      <c r="D107" s="388"/>
      <c r="E107" s="388"/>
      <c r="F107" s="388"/>
      <c r="G107" s="388"/>
      <c r="H107" s="388"/>
      <c r="I107" s="388"/>
      <c r="J107" s="388"/>
      <c r="K107" s="388"/>
      <c r="L107" s="388"/>
      <c r="M107" s="388"/>
      <c r="N107" s="388"/>
      <c r="O107" s="388"/>
      <c r="P107" s="388"/>
      <c r="Q107" s="388"/>
      <c r="R107" s="388"/>
      <c r="S107" s="388"/>
      <c r="T107" s="388"/>
      <c r="U107" s="64"/>
      <c r="V107" s="419"/>
      <c r="W107" s="420"/>
      <c r="X107" s="420"/>
      <c r="Y107" s="420"/>
      <c r="Z107" s="420"/>
      <c r="AA107" s="420"/>
      <c r="AB107" s="420"/>
      <c r="AC107" s="420"/>
      <c r="AD107" s="420"/>
      <c r="AE107" s="420"/>
      <c r="AF107" s="420"/>
      <c r="AG107" s="420"/>
      <c r="AH107" s="420"/>
      <c r="AI107" s="420"/>
      <c r="AJ107" s="420"/>
      <c r="AK107" s="420"/>
      <c r="AL107" s="420"/>
      <c r="AM107" s="420"/>
      <c r="AN107" s="420"/>
      <c r="AO107" s="420"/>
      <c r="AP107" s="420"/>
      <c r="AQ107" s="420"/>
      <c r="AR107" s="420"/>
      <c r="AS107" s="420"/>
      <c r="AT107" s="420"/>
      <c r="AU107" s="420"/>
      <c r="AV107" s="420"/>
      <c r="AW107" s="420"/>
      <c r="AX107" s="420"/>
      <c r="AY107" s="420"/>
      <c r="AZ107" s="420"/>
      <c r="BA107" s="420"/>
      <c r="BB107" s="420"/>
      <c r="BC107" s="420"/>
      <c r="BD107" s="420"/>
      <c r="BE107" s="421"/>
      <c r="BF107" s="42"/>
    </row>
    <row r="108" spans="1:58" ht="12.6" customHeight="1" x14ac:dyDescent="0.15">
      <c r="A108" s="47"/>
      <c r="B108" s="415" t="s">
        <v>141</v>
      </c>
      <c r="C108" s="415"/>
      <c r="D108" s="415"/>
      <c r="E108" s="415"/>
      <c r="F108" s="415"/>
      <c r="G108" s="415"/>
      <c r="H108" s="415"/>
      <c r="I108" s="415"/>
      <c r="J108" s="415"/>
      <c r="K108" s="415"/>
      <c r="L108" s="415"/>
      <c r="M108" s="415"/>
      <c r="N108" s="415"/>
      <c r="O108" s="415"/>
      <c r="P108" s="415"/>
      <c r="Q108" s="415"/>
      <c r="R108" s="415"/>
      <c r="S108" s="415"/>
      <c r="T108" s="415"/>
      <c r="U108" s="65"/>
      <c r="V108" s="422">
        <f>IF(ISBLANK(V29)," ",V29)</f>
        <v>0</v>
      </c>
      <c r="W108" s="423"/>
      <c r="X108" s="423"/>
      <c r="Y108" s="423"/>
      <c r="Z108" s="423"/>
      <c r="AA108" s="423"/>
      <c r="AB108" s="423"/>
      <c r="AC108" s="423"/>
      <c r="AD108" s="423"/>
      <c r="AE108" s="423"/>
      <c r="AF108" s="423"/>
      <c r="AG108" s="423"/>
      <c r="AH108" s="423"/>
      <c r="AI108" s="423"/>
      <c r="AJ108" s="423"/>
      <c r="AK108" s="423"/>
      <c r="AL108" s="423"/>
      <c r="AM108" s="423"/>
      <c r="AN108" s="423"/>
      <c r="AO108" s="423"/>
      <c r="AP108" s="423"/>
      <c r="AQ108" s="423"/>
      <c r="AR108" s="423"/>
      <c r="AS108" s="423"/>
      <c r="AT108" s="423"/>
      <c r="AU108" s="423"/>
      <c r="AV108" s="423"/>
      <c r="AW108" s="423"/>
      <c r="AX108" s="423"/>
      <c r="AY108" s="423"/>
      <c r="AZ108" s="423"/>
      <c r="BA108" s="423"/>
      <c r="BB108" s="423"/>
      <c r="BC108" s="423"/>
      <c r="BD108" s="423"/>
      <c r="BE108" s="424"/>
      <c r="BF108" s="42"/>
    </row>
    <row r="109" spans="1:58" ht="12.6" customHeight="1" x14ac:dyDescent="0.15">
      <c r="A109" s="45"/>
      <c r="B109" s="415"/>
      <c r="C109" s="415"/>
      <c r="D109" s="415"/>
      <c r="E109" s="415"/>
      <c r="F109" s="415"/>
      <c r="G109" s="415"/>
      <c r="H109" s="415"/>
      <c r="I109" s="415"/>
      <c r="J109" s="415"/>
      <c r="K109" s="415"/>
      <c r="L109" s="415"/>
      <c r="M109" s="415"/>
      <c r="N109" s="415"/>
      <c r="O109" s="415"/>
      <c r="P109" s="415"/>
      <c r="Q109" s="415"/>
      <c r="R109" s="415"/>
      <c r="S109" s="415"/>
      <c r="T109" s="415"/>
      <c r="U109" s="64"/>
      <c r="V109" s="425"/>
      <c r="W109" s="426"/>
      <c r="X109" s="426"/>
      <c r="Y109" s="426"/>
      <c r="Z109" s="426"/>
      <c r="AA109" s="426"/>
      <c r="AB109" s="426"/>
      <c r="AC109" s="426"/>
      <c r="AD109" s="426"/>
      <c r="AE109" s="426"/>
      <c r="AF109" s="426"/>
      <c r="AG109" s="426"/>
      <c r="AH109" s="426"/>
      <c r="AI109" s="426"/>
      <c r="AJ109" s="426"/>
      <c r="AK109" s="426"/>
      <c r="AL109" s="426"/>
      <c r="AM109" s="426"/>
      <c r="AN109" s="426"/>
      <c r="AO109" s="426"/>
      <c r="AP109" s="426"/>
      <c r="AQ109" s="426"/>
      <c r="AR109" s="426"/>
      <c r="AS109" s="426"/>
      <c r="AT109" s="426"/>
      <c r="AU109" s="426"/>
      <c r="AV109" s="426"/>
      <c r="AW109" s="426"/>
      <c r="AX109" s="426"/>
      <c r="AY109" s="426"/>
      <c r="AZ109" s="426"/>
      <c r="BA109" s="426"/>
      <c r="BB109" s="426"/>
      <c r="BC109" s="426"/>
      <c r="BD109" s="426"/>
      <c r="BE109" s="427"/>
      <c r="BF109" s="42"/>
    </row>
    <row r="110" spans="1:58" ht="12.6" customHeight="1" x14ac:dyDescent="0.15">
      <c r="A110" s="48"/>
      <c r="B110" s="415"/>
      <c r="C110" s="415"/>
      <c r="D110" s="415"/>
      <c r="E110" s="415"/>
      <c r="F110" s="415"/>
      <c r="G110" s="415"/>
      <c r="H110" s="415"/>
      <c r="I110" s="415"/>
      <c r="J110" s="415"/>
      <c r="K110" s="415"/>
      <c r="L110" s="415"/>
      <c r="M110" s="415"/>
      <c r="N110" s="415"/>
      <c r="O110" s="415"/>
      <c r="P110" s="415"/>
      <c r="Q110" s="415"/>
      <c r="R110" s="415"/>
      <c r="S110" s="415"/>
      <c r="T110" s="415"/>
      <c r="U110" s="66"/>
      <c r="V110" s="428"/>
      <c r="W110" s="429"/>
      <c r="X110" s="429"/>
      <c r="Y110" s="429"/>
      <c r="Z110" s="429"/>
      <c r="AA110" s="429"/>
      <c r="AB110" s="429"/>
      <c r="AC110" s="429"/>
      <c r="AD110" s="429"/>
      <c r="AE110" s="429"/>
      <c r="AF110" s="429"/>
      <c r="AG110" s="429"/>
      <c r="AH110" s="429"/>
      <c r="AI110" s="429"/>
      <c r="AJ110" s="429"/>
      <c r="AK110" s="429"/>
      <c r="AL110" s="429"/>
      <c r="AM110" s="429"/>
      <c r="AN110" s="429"/>
      <c r="AO110" s="429"/>
      <c r="AP110" s="429"/>
      <c r="AQ110" s="429"/>
      <c r="AR110" s="429"/>
      <c r="AS110" s="429"/>
      <c r="AT110" s="429"/>
      <c r="AU110" s="429"/>
      <c r="AV110" s="429"/>
      <c r="AW110" s="429"/>
      <c r="AX110" s="429"/>
      <c r="AY110" s="429"/>
      <c r="AZ110" s="429"/>
      <c r="BA110" s="429"/>
      <c r="BB110" s="429"/>
      <c r="BC110" s="429"/>
      <c r="BD110" s="429"/>
      <c r="BE110" s="430"/>
      <c r="BF110" s="42"/>
    </row>
    <row r="111" spans="1:58" ht="12.6" customHeight="1" x14ac:dyDescent="0.15">
      <c r="A111" s="47"/>
      <c r="B111" s="388" t="s">
        <v>545</v>
      </c>
      <c r="C111" s="388"/>
      <c r="D111" s="388"/>
      <c r="E111" s="388"/>
      <c r="F111" s="388"/>
      <c r="G111" s="388"/>
      <c r="H111" s="388"/>
      <c r="I111" s="388"/>
      <c r="J111" s="388"/>
      <c r="K111" s="388"/>
      <c r="L111" s="388"/>
      <c r="M111" s="388"/>
      <c r="N111" s="388"/>
      <c r="O111" s="388"/>
      <c r="P111" s="388"/>
      <c r="Q111" s="388"/>
      <c r="R111" s="388"/>
      <c r="S111" s="388"/>
      <c r="T111" s="388"/>
      <c r="U111" s="65"/>
      <c r="V111" s="391">
        <f>IF(ISBLANK(V32)," ",V32)</f>
        <v>0</v>
      </c>
      <c r="W111" s="392"/>
      <c r="X111" s="392"/>
      <c r="Y111" s="392"/>
      <c r="Z111" s="392"/>
      <c r="AA111" s="392"/>
      <c r="AB111" s="392"/>
      <c r="AC111" s="392"/>
      <c r="AD111" s="392"/>
      <c r="AE111" s="392"/>
      <c r="AF111" s="392"/>
      <c r="AG111" s="392"/>
      <c r="AH111" s="392"/>
      <c r="AI111" s="392"/>
      <c r="AJ111" s="392"/>
      <c r="AK111" s="392"/>
      <c r="AL111" s="392"/>
      <c r="AM111" s="392"/>
      <c r="AN111" s="392"/>
      <c r="AO111" s="392"/>
      <c r="AP111" s="392"/>
      <c r="AQ111" s="392"/>
      <c r="AR111" s="392"/>
      <c r="AS111" s="392"/>
      <c r="AT111" s="392"/>
      <c r="AU111" s="392"/>
      <c r="AV111" s="392"/>
      <c r="AW111" s="392"/>
      <c r="AX111" s="392"/>
      <c r="AY111" s="392"/>
      <c r="AZ111" s="392"/>
      <c r="BA111" s="392"/>
      <c r="BB111" s="392"/>
      <c r="BC111" s="392"/>
      <c r="BD111" s="392"/>
      <c r="BE111" s="393"/>
      <c r="BF111" s="42"/>
    </row>
    <row r="112" spans="1:58" ht="12.6" customHeight="1" x14ac:dyDescent="0.15">
      <c r="A112" s="45"/>
      <c r="B112" s="389"/>
      <c r="C112" s="389"/>
      <c r="D112" s="389"/>
      <c r="E112" s="389"/>
      <c r="F112" s="389"/>
      <c r="G112" s="389"/>
      <c r="H112" s="389"/>
      <c r="I112" s="389"/>
      <c r="J112" s="389"/>
      <c r="K112" s="389"/>
      <c r="L112" s="389"/>
      <c r="M112" s="389"/>
      <c r="N112" s="389"/>
      <c r="O112" s="389"/>
      <c r="P112" s="389"/>
      <c r="Q112" s="389"/>
      <c r="R112" s="389"/>
      <c r="S112" s="389"/>
      <c r="T112" s="389"/>
      <c r="U112" s="64"/>
      <c r="V112" s="391"/>
      <c r="W112" s="392"/>
      <c r="X112" s="392"/>
      <c r="Y112" s="392"/>
      <c r="Z112" s="392"/>
      <c r="AA112" s="392"/>
      <c r="AB112" s="392"/>
      <c r="AC112" s="392"/>
      <c r="AD112" s="392"/>
      <c r="AE112" s="392"/>
      <c r="AF112" s="392"/>
      <c r="AG112" s="392"/>
      <c r="AH112" s="392"/>
      <c r="AI112" s="392"/>
      <c r="AJ112" s="392"/>
      <c r="AK112" s="392"/>
      <c r="AL112" s="392"/>
      <c r="AM112" s="392"/>
      <c r="AN112" s="392"/>
      <c r="AO112" s="392"/>
      <c r="AP112" s="392"/>
      <c r="AQ112" s="392"/>
      <c r="AR112" s="392"/>
      <c r="AS112" s="392"/>
      <c r="AT112" s="392"/>
      <c r="AU112" s="392"/>
      <c r="AV112" s="392"/>
      <c r="AW112" s="392"/>
      <c r="AX112" s="392"/>
      <c r="AY112" s="392"/>
      <c r="AZ112" s="392"/>
      <c r="BA112" s="392"/>
      <c r="BB112" s="392"/>
      <c r="BC112" s="392"/>
      <c r="BD112" s="392"/>
      <c r="BE112" s="393"/>
      <c r="BF112" s="42"/>
    </row>
    <row r="113" spans="1:58" ht="12.6" customHeight="1" x14ac:dyDescent="0.15">
      <c r="A113" s="48"/>
      <c r="B113" s="390"/>
      <c r="C113" s="390"/>
      <c r="D113" s="390"/>
      <c r="E113" s="390"/>
      <c r="F113" s="390"/>
      <c r="G113" s="390"/>
      <c r="H113" s="390"/>
      <c r="I113" s="390"/>
      <c r="J113" s="390"/>
      <c r="K113" s="390"/>
      <c r="L113" s="390"/>
      <c r="M113" s="390"/>
      <c r="N113" s="390"/>
      <c r="O113" s="390"/>
      <c r="P113" s="390"/>
      <c r="Q113" s="390"/>
      <c r="R113" s="390"/>
      <c r="S113" s="390"/>
      <c r="T113" s="390"/>
      <c r="U113" s="66"/>
      <c r="V113" s="391"/>
      <c r="W113" s="392"/>
      <c r="X113" s="392"/>
      <c r="Y113" s="392"/>
      <c r="Z113" s="392"/>
      <c r="AA113" s="392"/>
      <c r="AB113" s="392"/>
      <c r="AC113" s="392"/>
      <c r="AD113" s="392"/>
      <c r="AE113" s="392"/>
      <c r="AF113" s="392"/>
      <c r="AG113" s="392"/>
      <c r="AH113" s="392"/>
      <c r="AI113" s="392"/>
      <c r="AJ113" s="392"/>
      <c r="AK113" s="392"/>
      <c r="AL113" s="392"/>
      <c r="AM113" s="392"/>
      <c r="AN113" s="392"/>
      <c r="AO113" s="392"/>
      <c r="AP113" s="392"/>
      <c r="AQ113" s="392"/>
      <c r="AR113" s="392"/>
      <c r="AS113" s="392"/>
      <c r="AT113" s="392"/>
      <c r="AU113" s="392"/>
      <c r="AV113" s="392"/>
      <c r="AW113" s="392"/>
      <c r="AX113" s="392"/>
      <c r="AY113" s="392"/>
      <c r="AZ113" s="392"/>
      <c r="BA113" s="392"/>
      <c r="BB113" s="392"/>
      <c r="BC113" s="392"/>
      <c r="BD113" s="392"/>
      <c r="BE113" s="393"/>
      <c r="BF113" s="42"/>
    </row>
    <row r="114" spans="1:58" ht="12.6" customHeight="1" x14ac:dyDescent="0.15">
      <c r="A114" s="45"/>
      <c r="B114" s="390" t="s">
        <v>144</v>
      </c>
      <c r="C114" s="390"/>
      <c r="D114" s="390"/>
      <c r="E114" s="390"/>
      <c r="F114" s="390"/>
      <c r="G114" s="390"/>
      <c r="H114" s="390"/>
      <c r="I114" s="390"/>
      <c r="J114" s="390"/>
      <c r="K114" s="390"/>
      <c r="L114" s="390"/>
      <c r="M114" s="390"/>
      <c r="N114" s="390"/>
      <c r="O114" s="390"/>
      <c r="P114" s="390"/>
      <c r="Q114" s="390"/>
      <c r="R114" s="390"/>
      <c r="S114" s="390"/>
      <c r="T114" s="390"/>
      <c r="U114" s="64"/>
      <c r="V114" s="498" t="str">
        <f>IF(ISBLANK(V35)," ",V35)</f>
        <v/>
      </c>
      <c r="W114" s="499"/>
      <c r="X114" s="499"/>
      <c r="Y114" s="499"/>
      <c r="Z114" s="499"/>
      <c r="AA114" s="499"/>
      <c r="AB114" s="499"/>
      <c r="AC114" s="499"/>
      <c r="AD114" s="499"/>
      <c r="AE114" s="499"/>
      <c r="AF114" s="499"/>
      <c r="AG114" s="499"/>
      <c r="AH114" s="499"/>
      <c r="AI114" s="499"/>
      <c r="AJ114" s="499"/>
      <c r="AK114" s="499"/>
      <c r="AL114" s="499"/>
      <c r="AM114" s="499"/>
      <c r="AN114" s="499"/>
      <c r="AO114" s="499"/>
      <c r="AP114" s="499"/>
      <c r="AQ114" s="499"/>
      <c r="AR114" s="499"/>
      <c r="AS114" s="499"/>
      <c r="AT114" s="499"/>
      <c r="AU114" s="499"/>
      <c r="AV114" s="499"/>
      <c r="AW114" s="499"/>
      <c r="AX114" s="499"/>
      <c r="AY114" s="499"/>
      <c r="AZ114" s="499"/>
      <c r="BA114" s="499"/>
      <c r="BB114" s="499"/>
      <c r="BC114" s="499"/>
      <c r="BD114" s="499"/>
      <c r="BE114" s="500"/>
      <c r="BF114" s="42"/>
    </row>
    <row r="115" spans="1:58" ht="12.6" customHeight="1" x14ac:dyDescent="0.15">
      <c r="A115" s="45"/>
      <c r="B115" s="415"/>
      <c r="C115" s="415"/>
      <c r="D115" s="415"/>
      <c r="E115" s="415"/>
      <c r="F115" s="415"/>
      <c r="G115" s="415"/>
      <c r="H115" s="415"/>
      <c r="I115" s="415"/>
      <c r="J115" s="415"/>
      <c r="K115" s="415"/>
      <c r="L115" s="415"/>
      <c r="M115" s="415"/>
      <c r="N115" s="415"/>
      <c r="O115" s="415"/>
      <c r="P115" s="415"/>
      <c r="Q115" s="415"/>
      <c r="R115" s="415"/>
      <c r="S115" s="415"/>
      <c r="T115" s="415"/>
      <c r="U115" s="64"/>
      <c r="V115" s="501"/>
      <c r="W115" s="502"/>
      <c r="X115" s="502"/>
      <c r="Y115" s="502"/>
      <c r="Z115" s="502"/>
      <c r="AA115" s="502"/>
      <c r="AB115" s="502"/>
      <c r="AC115" s="502"/>
      <c r="AD115" s="502"/>
      <c r="AE115" s="502"/>
      <c r="AF115" s="502"/>
      <c r="AG115" s="502"/>
      <c r="AH115" s="502"/>
      <c r="AI115" s="502"/>
      <c r="AJ115" s="502"/>
      <c r="AK115" s="502"/>
      <c r="AL115" s="502"/>
      <c r="AM115" s="502"/>
      <c r="AN115" s="502"/>
      <c r="AO115" s="502"/>
      <c r="AP115" s="502"/>
      <c r="AQ115" s="502"/>
      <c r="AR115" s="502"/>
      <c r="AS115" s="502"/>
      <c r="AT115" s="502"/>
      <c r="AU115" s="502"/>
      <c r="AV115" s="502"/>
      <c r="AW115" s="502"/>
      <c r="AX115" s="502"/>
      <c r="AY115" s="502"/>
      <c r="AZ115" s="502"/>
      <c r="BA115" s="502"/>
      <c r="BB115" s="502"/>
      <c r="BC115" s="502"/>
      <c r="BD115" s="502"/>
      <c r="BE115" s="503"/>
      <c r="BF115" s="42"/>
    </row>
    <row r="116" spans="1:58" ht="12.6" customHeight="1" x14ac:dyDescent="0.15">
      <c r="A116" s="46"/>
      <c r="B116" s="441"/>
      <c r="C116" s="441"/>
      <c r="D116" s="441"/>
      <c r="E116" s="441"/>
      <c r="F116" s="441"/>
      <c r="G116" s="441"/>
      <c r="H116" s="441"/>
      <c r="I116" s="441"/>
      <c r="J116" s="441"/>
      <c r="K116" s="441"/>
      <c r="L116" s="441"/>
      <c r="M116" s="441"/>
      <c r="N116" s="441"/>
      <c r="O116" s="441"/>
      <c r="P116" s="441"/>
      <c r="Q116" s="441"/>
      <c r="R116" s="441"/>
      <c r="S116" s="441"/>
      <c r="T116" s="441"/>
      <c r="U116" s="67"/>
      <c r="V116" s="59"/>
      <c r="W116" s="43"/>
      <c r="X116" s="43"/>
      <c r="Y116" s="43"/>
      <c r="Z116" s="43"/>
      <c r="AA116" s="43"/>
      <c r="AB116" s="43"/>
      <c r="AC116" s="43"/>
      <c r="AD116" s="43"/>
      <c r="AE116" s="43"/>
      <c r="AF116" s="72"/>
      <c r="AG116" s="504"/>
      <c r="AH116" s="504"/>
      <c r="AI116" s="504"/>
      <c r="AJ116" s="505" t="str">
        <f>IF(ISBLANK(AJ37)," ",AJ37)</f>
        <v>(電 話</v>
      </c>
      <c r="AK116" s="505"/>
      <c r="AL116" s="505"/>
      <c r="AM116" s="505"/>
      <c r="AN116" s="505"/>
      <c r="AO116" s="506">
        <f>IF(ISBLANK(AO37)," ",AO37)</f>
        <v>0</v>
      </c>
      <c r="AP116" s="506"/>
      <c r="AQ116" s="507"/>
      <c r="AR116" s="507"/>
      <c r="AS116" s="507"/>
      <c r="AT116" s="507"/>
      <c r="AU116" s="507"/>
      <c r="AV116" s="507"/>
      <c r="AW116" s="507"/>
      <c r="AX116" s="507"/>
      <c r="AY116" s="507"/>
      <c r="AZ116" s="507"/>
      <c r="BA116" s="507"/>
      <c r="BB116" s="507"/>
      <c r="BC116" s="507"/>
      <c r="BD116" s="458" t="s">
        <v>149</v>
      </c>
      <c r="BE116" s="459"/>
      <c r="BF116" s="42"/>
    </row>
    <row r="117" spans="1:58" ht="11.45" customHeight="1" x14ac:dyDescent="0.15">
      <c r="A117" s="535" t="s">
        <v>152</v>
      </c>
      <c r="B117" s="536"/>
      <c r="C117" s="448" t="s">
        <v>153</v>
      </c>
      <c r="D117" s="448"/>
      <c r="E117" s="448"/>
      <c r="F117" s="448"/>
      <c r="G117" s="448"/>
      <c r="H117" s="448"/>
      <c r="I117" s="448"/>
      <c r="J117" s="450">
        <f ca="1">IF(ISBLANK(J38)," ",J38)</f>
        <v>0</v>
      </c>
      <c r="K117" s="450"/>
      <c r="L117" s="450"/>
      <c r="M117" s="450"/>
      <c r="N117" s="450"/>
      <c r="O117" s="450"/>
      <c r="P117" s="450"/>
      <c r="Q117" s="450"/>
      <c r="R117" s="450"/>
      <c r="S117" s="450"/>
      <c r="T117" s="450"/>
      <c r="U117" s="450"/>
      <c r="V117" s="450" t="str">
        <f ca="1">IF(ISBLANK(V38)," ",V38)</f>
        <v/>
      </c>
      <c r="W117" s="450"/>
      <c r="X117" s="450"/>
      <c r="Y117" s="450"/>
      <c r="Z117" s="450"/>
      <c r="AA117" s="450"/>
      <c r="AB117" s="450"/>
      <c r="AC117" s="450"/>
      <c r="AD117" s="450"/>
      <c r="AE117" s="450"/>
      <c r="AF117" s="450"/>
      <c r="AG117" s="450"/>
      <c r="AH117" s="450" t="str">
        <f ca="1">IF(ISBLANK(AH38)," ",AH38)</f>
        <v/>
      </c>
      <c r="AI117" s="450"/>
      <c r="AJ117" s="450"/>
      <c r="AK117" s="450"/>
      <c r="AL117" s="450"/>
      <c r="AM117" s="450"/>
      <c r="AN117" s="450"/>
      <c r="AO117" s="450"/>
      <c r="AP117" s="450"/>
      <c r="AQ117" s="450"/>
      <c r="AR117" s="450"/>
      <c r="AS117" s="450"/>
      <c r="AT117" s="450" t="str">
        <f ca="1">IF(ISBLANK(AT38)," ",AT38)</f>
        <v/>
      </c>
      <c r="AU117" s="450"/>
      <c r="AV117" s="450"/>
      <c r="AW117" s="450"/>
      <c r="AX117" s="450"/>
      <c r="AY117" s="450"/>
      <c r="AZ117" s="450"/>
      <c r="BA117" s="450"/>
      <c r="BB117" s="450"/>
      <c r="BC117" s="450"/>
      <c r="BD117" s="450"/>
      <c r="BE117" s="452"/>
      <c r="BF117" s="45"/>
    </row>
    <row r="118" spans="1:58" ht="11.45" customHeight="1" x14ac:dyDescent="0.15">
      <c r="A118" s="537"/>
      <c r="B118" s="538"/>
      <c r="C118" s="431"/>
      <c r="D118" s="431"/>
      <c r="E118" s="431"/>
      <c r="F118" s="431"/>
      <c r="G118" s="431"/>
      <c r="H118" s="431"/>
      <c r="I118" s="431"/>
      <c r="J118" s="451"/>
      <c r="K118" s="451"/>
      <c r="L118" s="451"/>
      <c r="M118" s="451"/>
      <c r="N118" s="451"/>
      <c r="O118" s="451"/>
      <c r="P118" s="451"/>
      <c r="Q118" s="451"/>
      <c r="R118" s="451"/>
      <c r="S118" s="451"/>
      <c r="T118" s="451"/>
      <c r="U118" s="451"/>
      <c r="V118" s="451"/>
      <c r="W118" s="451"/>
      <c r="X118" s="451"/>
      <c r="Y118" s="451"/>
      <c r="Z118" s="451"/>
      <c r="AA118" s="451"/>
      <c r="AB118" s="451"/>
      <c r="AC118" s="451"/>
      <c r="AD118" s="451"/>
      <c r="AE118" s="451"/>
      <c r="AF118" s="451"/>
      <c r="AG118" s="451"/>
      <c r="AH118" s="451"/>
      <c r="AI118" s="451"/>
      <c r="AJ118" s="451"/>
      <c r="AK118" s="451"/>
      <c r="AL118" s="451"/>
      <c r="AM118" s="451"/>
      <c r="AN118" s="451"/>
      <c r="AO118" s="451"/>
      <c r="AP118" s="451"/>
      <c r="AQ118" s="451"/>
      <c r="AR118" s="451"/>
      <c r="AS118" s="451"/>
      <c r="AT118" s="451"/>
      <c r="AU118" s="451"/>
      <c r="AV118" s="451"/>
      <c r="AW118" s="451"/>
      <c r="AX118" s="451"/>
      <c r="AY118" s="451"/>
      <c r="AZ118" s="451"/>
      <c r="BA118" s="451"/>
      <c r="BB118" s="451"/>
      <c r="BC118" s="451"/>
      <c r="BD118" s="451"/>
      <c r="BE118" s="453"/>
      <c r="BF118" s="45"/>
    </row>
    <row r="119" spans="1:58" ht="11.45" customHeight="1" x14ac:dyDescent="0.15">
      <c r="A119" s="537"/>
      <c r="B119" s="538"/>
      <c r="C119" s="431"/>
      <c r="D119" s="431"/>
      <c r="E119" s="431"/>
      <c r="F119" s="431"/>
      <c r="G119" s="431"/>
      <c r="H119" s="431"/>
      <c r="I119" s="431"/>
      <c r="J119" s="451"/>
      <c r="K119" s="451"/>
      <c r="L119" s="451"/>
      <c r="M119" s="451"/>
      <c r="N119" s="451"/>
      <c r="O119" s="451"/>
      <c r="P119" s="451"/>
      <c r="Q119" s="451"/>
      <c r="R119" s="451"/>
      <c r="S119" s="451"/>
      <c r="T119" s="451"/>
      <c r="U119" s="451"/>
      <c r="V119" s="451"/>
      <c r="W119" s="451"/>
      <c r="X119" s="451"/>
      <c r="Y119" s="451"/>
      <c r="Z119" s="451"/>
      <c r="AA119" s="451"/>
      <c r="AB119" s="451"/>
      <c r="AC119" s="451"/>
      <c r="AD119" s="451"/>
      <c r="AE119" s="451"/>
      <c r="AF119" s="451"/>
      <c r="AG119" s="451"/>
      <c r="AH119" s="451"/>
      <c r="AI119" s="451"/>
      <c r="AJ119" s="451"/>
      <c r="AK119" s="451"/>
      <c r="AL119" s="451"/>
      <c r="AM119" s="451"/>
      <c r="AN119" s="451"/>
      <c r="AO119" s="451"/>
      <c r="AP119" s="451"/>
      <c r="AQ119" s="451"/>
      <c r="AR119" s="451"/>
      <c r="AS119" s="451"/>
      <c r="AT119" s="451"/>
      <c r="AU119" s="451"/>
      <c r="AV119" s="451"/>
      <c r="AW119" s="451"/>
      <c r="AX119" s="451"/>
      <c r="AY119" s="451"/>
      <c r="AZ119" s="451"/>
      <c r="BA119" s="451"/>
      <c r="BB119" s="451"/>
      <c r="BC119" s="451"/>
      <c r="BD119" s="451"/>
      <c r="BE119" s="453"/>
      <c r="BF119" s="45"/>
    </row>
    <row r="120" spans="1:58" ht="11.45" customHeight="1" x14ac:dyDescent="0.15">
      <c r="A120" s="537"/>
      <c r="B120" s="538"/>
      <c r="C120" s="431" t="s">
        <v>156</v>
      </c>
      <c r="D120" s="431"/>
      <c r="E120" s="431"/>
      <c r="F120" s="431"/>
      <c r="G120" s="431"/>
      <c r="H120" s="431"/>
      <c r="I120" s="431"/>
      <c r="J120" s="521">
        <f>IF(ISBLANK(J41)," ",J41)</f>
        <v>1</v>
      </c>
      <c r="K120" s="522"/>
      <c r="L120" s="522"/>
      <c r="M120" s="522"/>
      <c r="N120" s="522"/>
      <c r="O120" s="522"/>
      <c r="P120" s="522"/>
      <c r="Q120" s="522"/>
      <c r="R120" s="522"/>
      <c r="S120" s="522"/>
      <c r="T120" s="522"/>
      <c r="U120" s="523"/>
      <c r="V120" s="521" t="str">
        <f>IF(ISBLANK(V41)," ",V41)</f>
        <v xml:space="preserve"> </v>
      </c>
      <c r="W120" s="522"/>
      <c r="X120" s="522"/>
      <c r="Y120" s="522"/>
      <c r="Z120" s="522"/>
      <c r="AA120" s="522"/>
      <c r="AB120" s="522"/>
      <c r="AC120" s="522"/>
      <c r="AD120" s="522"/>
      <c r="AE120" s="522"/>
      <c r="AF120" s="522"/>
      <c r="AG120" s="523"/>
      <c r="AH120" s="521" t="str">
        <f>IF(ISBLANK(AH41)," ",AH41)</f>
        <v xml:space="preserve"> </v>
      </c>
      <c r="AI120" s="522"/>
      <c r="AJ120" s="522"/>
      <c r="AK120" s="522"/>
      <c r="AL120" s="522"/>
      <c r="AM120" s="522"/>
      <c r="AN120" s="522"/>
      <c r="AO120" s="522"/>
      <c r="AP120" s="522"/>
      <c r="AQ120" s="522"/>
      <c r="AR120" s="522"/>
      <c r="AS120" s="523"/>
      <c r="AT120" s="521" t="str">
        <f>IF(ISBLANK(AT41)," ",AT41)</f>
        <v xml:space="preserve"> </v>
      </c>
      <c r="AU120" s="522"/>
      <c r="AV120" s="522"/>
      <c r="AW120" s="522"/>
      <c r="AX120" s="522"/>
      <c r="AY120" s="522"/>
      <c r="AZ120" s="522"/>
      <c r="BA120" s="522"/>
      <c r="BB120" s="522"/>
      <c r="BC120" s="522"/>
      <c r="BD120" s="522"/>
      <c r="BE120" s="524"/>
      <c r="BF120" s="45"/>
    </row>
    <row r="121" spans="1:58" ht="11.45" customHeight="1" x14ac:dyDescent="0.15">
      <c r="A121" s="537"/>
      <c r="B121" s="538"/>
      <c r="C121" s="431"/>
      <c r="D121" s="431"/>
      <c r="E121" s="431"/>
      <c r="F121" s="431"/>
      <c r="G121" s="431"/>
      <c r="H121" s="431"/>
      <c r="I121" s="431"/>
      <c r="J121" s="508">
        <f ca="1">IF(ISBLANK(J42)," ",J42)</f>
        <v>0</v>
      </c>
      <c r="K121" s="509"/>
      <c r="L121" s="509"/>
      <c r="M121" s="509"/>
      <c r="N121" s="509"/>
      <c r="O121" s="509"/>
      <c r="P121" s="509"/>
      <c r="Q121" s="509"/>
      <c r="R121" s="509"/>
      <c r="S121" s="509"/>
      <c r="T121" s="509"/>
      <c r="U121" s="510"/>
      <c r="V121" s="508" t="str">
        <f ca="1">IF(ISBLANK(V42)," ",V42)</f>
        <v/>
      </c>
      <c r="W121" s="509"/>
      <c r="X121" s="509"/>
      <c r="Y121" s="509"/>
      <c r="Z121" s="509"/>
      <c r="AA121" s="509"/>
      <c r="AB121" s="509"/>
      <c r="AC121" s="509"/>
      <c r="AD121" s="509"/>
      <c r="AE121" s="509"/>
      <c r="AF121" s="509"/>
      <c r="AG121" s="510"/>
      <c r="AH121" s="508" t="str">
        <f ca="1">IF(ISBLANK(AH42)," ",AH42)</f>
        <v/>
      </c>
      <c r="AI121" s="509"/>
      <c r="AJ121" s="509"/>
      <c r="AK121" s="509"/>
      <c r="AL121" s="509"/>
      <c r="AM121" s="509"/>
      <c r="AN121" s="509"/>
      <c r="AO121" s="509"/>
      <c r="AP121" s="509"/>
      <c r="AQ121" s="509"/>
      <c r="AR121" s="509"/>
      <c r="AS121" s="510"/>
      <c r="AT121" s="508" t="str">
        <f ca="1">IF(ISBLANK(AT42)," ",AT42)</f>
        <v/>
      </c>
      <c r="AU121" s="509"/>
      <c r="AV121" s="509"/>
      <c r="AW121" s="509"/>
      <c r="AX121" s="509"/>
      <c r="AY121" s="509"/>
      <c r="AZ121" s="509"/>
      <c r="BA121" s="509"/>
      <c r="BB121" s="509"/>
      <c r="BC121" s="509"/>
      <c r="BD121" s="509"/>
      <c r="BE121" s="510"/>
      <c r="BF121" s="45"/>
    </row>
    <row r="122" spans="1:58" ht="11.45" customHeight="1" x14ac:dyDescent="0.15">
      <c r="A122" s="537"/>
      <c r="B122" s="538"/>
      <c r="C122" s="431"/>
      <c r="D122" s="431"/>
      <c r="E122" s="431"/>
      <c r="F122" s="431"/>
      <c r="G122" s="431"/>
      <c r="H122" s="431"/>
      <c r="I122" s="431"/>
      <c r="J122" s="511"/>
      <c r="K122" s="512"/>
      <c r="L122" s="512"/>
      <c r="M122" s="512"/>
      <c r="N122" s="512"/>
      <c r="O122" s="512"/>
      <c r="P122" s="512"/>
      <c r="Q122" s="512"/>
      <c r="R122" s="512"/>
      <c r="S122" s="512"/>
      <c r="T122" s="512"/>
      <c r="U122" s="513"/>
      <c r="V122" s="511"/>
      <c r="W122" s="512"/>
      <c r="X122" s="512"/>
      <c r="Y122" s="512"/>
      <c r="Z122" s="512"/>
      <c r="AA122" s="512"/>
      <c r="AB122" s="512"/>
      <c r="AC122" s="512"/>
      <c r="AD122" s="512"/>
      <c r="AE122" s="512"/>
      <c r="AF122" s="512"/>
      <c r="AG122" s="513"/>
      <c r="AH122" s="511"/>
      <c r="AI122" s="512"/>
      <c r="AJ122" s="512"/>
      <c r="AK122" s="512"/>
      <c r="AL122" s="512"/>
      <c r="AM122" s="512"/>
      <c r="AN122" s="512"/>
      <c r="AO122" s="512"/>
      <c r="AP122" s="512"/>
      <c r="AQ122" s="512"/>
      <c r="AR122" s="512"/>
      <c r="AS122" s="513"/>
      <c r="AT122" s="511"/>
      <c r="AU122" s="512"/>
      <c r="AV122" s="512"/>
      <c r="AW122" s="512"/>
      <c r="AX122" s="512"/>
      <c r="AY122" s="512"/>
      <c r="AZ122" s="512"/>
      <c r="BA122" s="512"/>
      <c r="BB122" s="512"/>
      <c r="BC122" s="512"/>
      <c r="BD122" s="512"/>
      <c r="BE122" s="513"/>
      <c r="BF122" s="45"/>
    </row>
    <row r="123" spans="1:58" ht="11.45" customHeight="1" x14ac:dyDescent="0.15">
      <c r="A123" s="537"/>
      <c r="B123" s="538"/>
      <c r="C123" s="460" t="s">
        <v>157</v>
      </c>
      <c r="D123" s="460"/>
      <c r="E123" s="460"/>
      <c r="F123" s="460"/>
      <c r="G123" s="460"/>
      <c r="H123" s="460"/>
      <c r="I123" s="460"/>
      <c r="J123" s="451">
        <f ca="1">IF(ISBLANK(J44)," ",J44)</f>
        <v>0</v>
      </c>
      <c r="K123" s="451"/>
      <c r="L123" s="451"/>
      <c r="M123" s="451"/>
      <c r="N123" s="451"/>
      <c r="O123" s="451"/>
      <c r="P123" s="451"/>
      <c r="Q123" s="451"/>
      <c r="R123" s="451"/>
      <c r="S123" s="451"/>
      <c r="T123" s="451"/>
      <c r="U123" s="451"/>
      <c r="V123" s="451" t="str">
        <f ca="1">IF(ISBLANK(V44)," ",V44)</f>
        <v/>
      </c>
      <c r="W123" s="451"/>
      <c r="X123" s="451"/>
      <c r="Y123" s="451"/>
      <c r="Z123" s="451"/>
      <c r="AA123" s="451"/>
      <c r="AB123" s="451"/>
      <c r="AC123" s="451"/>
      <c r="AD123" s="451"/>
      <c r="AE123" s="451"/>
      <c r="AF123" s="451"/>
      <c r="AG123" s="451"/>
      <c r="AH123" s="451" t="str">
        <f ca="1">IF(ISBLANK(AH44)," ",AH44)</f>
        <v/>
      </c>
      <c r="AI123" s="451"/>
      <c r="AJ123" s="451"/>
      <c r="AK123" s="451"/>
      <c r="AL123" s="451"/>
      <c r="AM123" s="451"/>
      <c r="AN123" s="451"/>
      <c r="AO123" s="451"/>
      <c r="AP123" s="451"/>
      <c r="AQ123" s="451"/>
      <c r="AR123" s="451"/>
      <c r="AS123" s="451"/>
      <c r="AT123" s="451" t="str">
        <f ca="1">IF(ISBLANK(AT44)," ",AT44)</f>
        <v/>
      </c>
      <c r="AU123" s="451"/>
      <c r="AV123" s="451"/>
      <c r="AW123" s="451"/>
      <c r="AX123" s="451"/>
      <c r="AY123" s="451"/>
      <c r="AZ123" s="451"/>
      <c r="BA123" s="451"/>
      <c r="BB123" s="451"/>
      <c r="BC123" s="451"/>
      <c r="BD123" s="451"/>
      <c r="BE123" s="453"/>
      <c r="BF123" s="45"/>
    </row>
    <row r="124" spans="1:58" ht="11.45" customHeight="1" x14ac:dyDescent="0.15">
      <c r="A124" s="537"/>
      <c r="B124" s="538"/>
      <c r="C124" s="460"/>
      <c r="D124" s="460"/>
      <c r="E124" s="460"/>
      <c r="F124" s="460"/>
      <c r="G124" s="460"/>
      <c r="H124" s="460"/>
      <c r="I124" s="460"/>
      <c r="J124" s="451"/>
      <c r="K124" s="451"/>
      <c r="L124" s="451"/>
      <c r="M124" s="451"/>
      <c r="N124" s="451"/>
      <c r="O124" s="451"/>
      <c r="P124" s="451"/>
      <c r="Q124" s="451"/>
      <c r="R124" s="451"/>
      <c r="S124" s="451"/>
      <c r="T124" s="451"/>
      <c r="U124" s="451"/>
      <c r="V124" s="451"/>
      <c r="W124" s="451"/>
      <c r="X124" s="451"/>
      <c r="Y124" s="451"/>
      <c r="Z124" s="451"/>
      <c r="AA124" s="451"/>
      <c r="AB124" s="451"/>
      <c r="AC124" s="451"/>
      <c r="AD124" s="451"/>
      <c r="AE124" s="451"/>
      <c r="AF124" s="451"/>
      <c r="AG124" s="451"/>
      <c r="AH124" s="451"/>
      <c r="AI124" s="451"/>
      <c r="AJ124" s="451"/>
      <c r="AK124" s="451"/>
      <c r="AL124" s="451"/>
      <c r="AM124" s="451"/>
      <c r="AN124" s="451"/>
      <c r="AO124" s="451"/>
      <c r="AP124" s="451"/>
      <c r="AQ124" s="451"/>
      <c r="AR124" s="451"/>
      <c r="AS124" s="451"/>
      <c r="AT124" s="451"/>
      <c r="AU124" s="451"/>
      <c r="AV124" s="451"/>
      <c r="AW124" s="451"/>
      <c r="AX124" s="451"/>
      <c r="AY124" s="451"/>
      <c r="AZ124" s="451"/>
      <c r="BA124" s="451"/>
      <c r="BB124" s="451"/>
      <c r="BC124" s="451"/>
      <c r="BD124" s="451"/>
      <c r="BE124" s="453"/>
      <c r="BF124" s="45"/>
    </row>
    <row r="125" spans="1:58" ht="11.45" customHeight="1" x14ac:dyDescent="0.15">
      <c r="A125" s="537"/>
      <c r="B125" s="538"/>
      <c r="C125" s="460"/>
      <c r="D125" s="460"/>
      <c r="E125" s="460"/>
      <c r="F125" s="460"/>
      <c r="G125" s="460"/>
      <c r="H125" s="460"/>
      <c r="I125" s="460"/>
      <c r="J125" s="451"/>
      <c r="K125" s="451"/>
      <c r="L125" s="451"/>
      <c r="M125" s="451"/>
      <c r="N125" s="451"/>
      <c r="O125" s="451"/>
      <c r="P125" s="451"/>
      <c r="Q125" s="451"/>
      <c r="R125" s="451"/>
      <c r="S125" s="451"/>
      <c r="T125" s="451"/>
      <c r="U125" s="451"/>
      <c r="V125" s="451"/>
      <c r="W125" s="451"/>
      <c r="X125" s="451"/>
      <c r="Y125" s="451"/>
      <c r="Z125" s="451"/>
      <c r="AA125" s="451"/>
      <c r="AB125" s="451"/>
      <c r="AC125" s="451"/>
      <c r="AD125" s="451"/>
      <c r="AE125" s="451"/>
      <c r="AF125" s="451"/>
      <c r="AG125" s="451"/>
      <c r="AH125" s="451"/>
      <c r="AI125" s="451"/>
      <c r="AJ125" s="451"/>
      <c r="AK125" s="451"/>
      <c r="AL125" s="451"/>
      <c r="AM125" s="451"/>
      <c r="AN125" s="451"/>
      <c r="AO125" s="451"/>
      <c r="AP125" s="451"/>
      <c r="AQ125" s="451"/>
      <c r="AR125" s="451"/>
      <c r="AS125" s="451"/>
      <c r="AT125" s="451"/>
      <c r="AU125" s="451"/>
      <c r="AV125" s="451"/>
      <c r="AW125" s="451"/>
      <c r="AX125" s="451"/>
      <c r="AY125" s="451"/>
      <c r="AZ125" s="451"/>
      <c r="BA125" s="451"/>
      <c r="BB125" s="451"/>
      <c r="BC125" s="451"/>
      <c r="BD125" s="451"/>
      <c r="BE125" s="453"/>
      <c r="BF125" s="45"/>
    </row>
    <row r="126" spans="1:58" ht="11.45" customHeight="1" x14ac:dyDescent="0.15">
      <c r="A126" s="537"/>
      <c r="B126" s="538"/>
      <c r="C126" s="431" t="s">
        <v>159</v>
      </c>
      <c r="D126" s="431"/>
      <c r="E126" s="431"/>
      <c r="F126" s="431"/>
      <c r="G126" s="431"/>
      <c r="H126" s="431"/>
      <c r="I126" s="431"/>
      <c r="J126" s="451">
        <f ca="1">IF(ISBLANK(J47)," ",J47)</f>
        <v>0</v>
      </c>
      <c r="K126" s="451"/>
      <c r="L126" s="451"/>
      <c r="M126" s="451"/>
      <c r="N126" s="451"/>
      <c r="O126" s="451"/>
      <c r="P126" s="451"/>
      <c r="Q126" s="451"/>
      <c r="R126" s="451"/>
      <c r="S126" s="451"/>
      <c r="T126" s="451"/>
      <c r="U126" s="451"/>
      <c r="V126" s="451" t="str">
        <f ca="1">IF(ISBLANK(V47)," ",V47)</f>
        <v/>
      </c>
      <c r="W126" s="451"/>
      <c r="X126" s="451"/>
      <c r="Y126" s="451"/>
      <c r="Z126" s="451"/>
      <c r="AA126" s="451"/>
      <c r="AB126" s="451"/>
      <c r="AC126" s="451"/>
      <c r="AD126" s="451"/>
      <c r="AE126" s="451"/>
      <c r="AF126" s="451"/>
      <c r="AG126" s="451"/>
      <c r="AH126" s="451" t="str">
        <f ca="1">IF(ISBLANK(AH47)," ",AH47)</f>
        <v/>
      </c>
      <c r="AI126" s="451"/>
      <c r="AJ126" s="451"/>
      <c r="AK126" s="451"/>
      <c r="AL126" s="451"/>
      <c r="AM126" s="451"/>
      <c r="AN126" s="451"/>
      <c r="AO126" s="451"/>
      <c r="AP126" s="451"/>
      <c r="AQ126" s="451"/>
      <c r="AR126" s="451"/>
      <c r="AS126" s="451"/>
      <c r="AT126" s="451" t="str">
        <f ca="1">IF(ISBLANK(AT47)," ",AT47)</f>
        <v/>
      </c>
      <c r="AU126" s="451"/>
      <c r="AV126" s="451"/>
      <c r="AW126" s="451"/>
      <c r="AX126" s="451"/>
      <c r="AY126" s="451"/>
      <c r="AZ126" s="451"/>
      <c r="BA126" s="451"/>
      <c r="BB126" s="451"/>
      <c r="BC126" s="451"/>
      <c r="BD126" s="451"/>
      <c r="BE126" s="453"/>
      <c r="BF126" s="45"/>
    </row>
    <row r="127" spans="1:58" ht="11.45" customHeight="1" x14ac:dyDescent="0.15">
      <c r="A127" s="537"/>
      <c r="B127" s="538"/>
      <c r="C127" s="431"/>
      <c r="D127" s="431"/>
      <c r="E127" s="431"/>
      <c r="F127" s="431"/>
      <c r="G127" s="431"/>
      <c r="H127" s="431"/>
      <c r="I127" s="431"/>
      <c r="J127" s="451"/>
      <c r="K127" s="451"/>
      <c r="L127" s="451"/>
      <c r="M127" s="451"/>
      <c r="N127" s="451"/>
      <c r="O127" s="451"/>
      <c r="P127" s="451"/>
      <c r="Q127" s="451"/>
      <c r="R127" s="451"/>
      <c r="S127" s="451"/>
      <c r="T127" s="451"/>
      <c r="U127" s="451"/>
      <c r="V127" s="451"/>
      <c r="W127" s="451"/>
      <c r="X127" s="451"/>
      <c r="Y127" s="451"/>
      <c r="Z127" s="451"/>
      <c r="AA127" s="451"/>
      <c r="AB127" s="451"/>
      <c r="AC127" s="451"/>
      <c r="AD127" s="451"/>
      <c r="AE127" s="451"/>
      <c r="AF127" s="451"/>
      <c r="AG127" s="451"/>
      <c r="AH127" s="451"/>
      <c r="AI127" s="451"/>
      <c r="AJ127" s="451"/>
      <c r="AK127" s="451"/>
      <c r="AL127" s="451"/>
      <c r="AM127" s="451"/>
      <c r="AN127" s="451"/>
      <c r="AO127" s="451"/>
      <c r="AP127" s="451"/>
      <c r="AQ127" s="451"/>
      <c r="AR127" s="451"/>
      <c r="AS127" s="451"/>
      <c r="AT127" s="451"/>
      <c r="AU127" s="451"/>
      <c r="AV127" s="451"/>
      <c r="AW127" s="451"/>
      <c r="AX127" s="451"/>
      <c r="AY127" s="451"/>
      <c r="AZ127" s="451"/>
      <c r="BA127" s="451"/>
      <c r="BB127" s="451"/>
      <c r="BC127" s="451"/>
      <c r="BD127" s="451"/>
      <c r="BE127" s="453"/>
      <c r="BF127" s="45"/>
    </row>
    <row r="128" spans="1:58" ht="11.45" customHeight="1" x14ac:dyDescent="0.15">
      <c r="A128" s="537"/>
      <c r="B128" s="538"/>
      <c r="C128" s="431"/>
      <c r="D128" s="431"/>
      <c r="E128" s="431"/>
      <c r="F128" s="431"/>
      <c r="G128" s="431"/>
      <c r="H128" s="431"/>
      <c r="I128" s="431"/>
      <c r="J128" s="451"/>
      <c r="K128" s="451"/>
      <c r="L128" s="451"/>
      <c r="M128" s="451"/>
      <c r="N128" s="451"/>
      <c r="O128" s="451"/>
      <c r="P128" s="451"/>
      <c r="Q128" s="451"/>
      <c r="R128" s="451"/>
      <c r="S128" s="451"/>
      <c r="T128" s="451"/>
      <c r="U128" s="451"/>
      <c r="V128" s="451"/>
      <c r="W128" s="451"/>
      <c r="X128" s="451"/>
      <c r="Y128" s="451"/>
      <c r="Z128" s="451"/>
      <c r="AA128" s="451"/>
      <c r="AB128" s="451"/>
      <c r="AC128" s="451"/>
      <c r="AD128" s="451"/>
      <c r="AE128" s="451"/>
      <c r="AF128" s="451"/>
      <c r="AG128" s="451"/>
      <c r="AH128" s="451"/>
      <c r="AI128" s="451"/>
      <c r="AJ128" s="451"/>
      <c r="AK128" s="451"/>
      <c r="AL128" s="451"/>
      <c r="AM128" s="451"/>
      <c r="AN128" s="451"/>
      <c r="AO128" s="451"/>
      <c r="AP128" s="451"/>
      <c r="AQ128" s="451"/>
      <c r="AR128" s="451"/>
      <c r="AS128" s="451"/>
      <c r="AT128" s="451"/>
      <c r="AU128" s="451"/>
      <c r="AV128" s="451"/>
      <c r="AW128" s="451"/>
      <c r="AX128" s="451"/>
      <c r="AY128" s="451"/>
      <c r="AZ128" s="451"/>
      <c r="BA128" s="451"/>
      <c r="BB128" s="451"/>
      <c r="BC128" s="451"/>
      <c r="BD128" s="451"/>
      <c r="BE128" s="453"/>
      <c r="BF128" s="45"/>
    </row>
    <row r="129" spans="1:58" ht="11.45" customHeight="1" x14ac:dyDescent="0.15">
      <c r="A129" s="537"/>
      <c r="B129" s="538"/>
      <c r="C129" s="431" t="s">
        <v>162</v>
      </c>
      <c r="D129" s="431"/>
      <c r="E129" s="431"/>
      <c r="F129" s="431"/>
      <c r="G129" s="431"/>
      <c r="H129" s="431"/>
      <c r="I129" s="431"/>
      <c r="J129" s="468">
        <f ca="1">IF(ISBLANK(J50)," ",J50)</f>
        <v>0</v>
      </c>
      <c r="K129" s="468"/>
      <c r="L129" s="468"/>
      <c r="M129" s="468"/>
      <c r="N129" s="468"/>
      <c r="O129" s="468"/>
      <c r="P129" s="468"/>
      <c r="Q129" s="468"/>
      <c r="R129" s="468"/>
      <c r="S129" s="468"/>
      <c r="T129" s="468"/>
      <c r="U129" s="468"/>
      <c r="V129" s="468" t="str">
        <f ca="1">IF(ISBLANK(V50)," ",V50)</f>
        <v/>
      </c>
      <c r="W129" s="468"/>
      <c r="X129" s="468"/>
      <c r="Y129" s="468"/>
      <c r="Z129" s="468"/>
      <c r="AA129" s="468"/>
      <c r="AB129" s="468"/>
      <c r="AC129" s="468"/>
      <c r="AD129" s="468"/>
      <c r="AE129" s="468"/>
      <c r="AF129" s="468"/>
      <c r="AG129" s="468"/>
      <c r="AH129" s="468" t="str">
        <f ca="1">IF(ISBLANK(AH50)," ",AH50)</f>
        <v/>
      </c>
      <c r="AI129" s="468"/>
      <c r="AJ129" s="468"/>
      <c r="AK129" s="468"/>
      <c r="AL129" s="468"/>
      <c r="AM129" s="468"/>
      <c r="AN129" s="468"/>
      <c r="AO129" s="468"/>
      <c r="AP129" s="468"/>
      <c r="AQ129" s="468"/>
      <c r="AR129" s="468"/>
      <c r="AS129" s="468"/>
      <c r="AT129" s="468" t="str">
        <f ca="1">IF(ISBLANK(AT50)," ",AT50)</f>
        <v/>
      </c>
      <c r="AU129" s="468"/>
      <c r="AV129" s="468"/>
      <c r="AW129" s="468"/>
      <c r="AX129" s="468"/>
      <c r="AY129" s="468"/>
      <c r="AZ129" s="468"/>
      <c r="BA129" s="468"/>
      <c r="BB129" s="468"/>
      <c r="BC129" s="468"/>
      <c r="BD129" s="468"/>
      <c r="BE129" s="469"/>
      <c r="BF129" s="45"/>
    </row>
    <row r="130" spans="1:58" ht="11.45" customHeight="1" x14ac:dyDescent="0.15">
      <c r="A130" s="537"/>
      <c r="B130" s="538"/>
      <c r="C130" s="431"/>
      <c r="D130" s="431"/>
      <c r="E130" s="431"/>
      <c r="F130" s="431"/>
      <c r="G130" s="431"/>
      <c r="H130" s="431"/>
      <c r="I130" s="431"/>
      <c r="J130" s="468"/>
      <c r="K130" s="468"/>
      <c r="L130" s="468"/>
      <c r="M130" s="468"/>
      <c r="N130" s="468"/>
      <c r="O130" s="468"/>
      <c r="P130" s="468"/>
      <c r="Q130" s="468"/>
      <c r="R130" s="468"/>
      <c r="S130" s="468"/>
      <c r="T130" s="468"/>
      <c r="U130" s="468"/>
      <c r="V130" s="468"/>
      <c r="W130" s="468"/>
      <c r="X130" s="468"/>
      <c r="Y130" s="468"/>
      <c r="Z130" s="468"/>
      <c r="AA130" s="468"/>
      <c r="AB130" s="468"/>
      <c r="AC130" s="468"/>
      <c r="AD130" s="468"/>
      <c r="AE130" s="468"/>
      <c r="AF130" s="468"/>
      <c r="AG130" s="468"/>
      <c r="AH130" s="468"/>
      <c r="AI130" s="468"/>
      <c r="AJ130" s="468"/>
      <c r="AK130" s="468"/>
      <c r="AL130" s="468"/>
      <c r="AM130" s="468"/>
      <c r="AN130" s="468"/>
      <c r="AO130" s="468"/>
      <c r="AP130" s="468"/>
      <c r="AQ130" s="468"/>
      <c r="AR130" s="468"/>
      <c r="AS130" s="468"/>
      <c r="AT130" s="468"/>
      <c r="AU130" s="468"/>
      <c r="AV130" s="468"/>
      <c r="AW130" s="468"/>
      <c r="AX130" s="468"/>
      <c r="AY130" s="468"/>
      <c r="AZ130" s="468"/>
      <c r="BA130" s="468"/>
      <c r="BB130" s="468"/>
      <c r="BC130" s="468"/>
      <c r="BD130" s="468"/>
      <c r="BE130" s="469"/>
      <c r="BF130" s="45"/>
    </row>
    <row r="131" spans="1:58" ht="11.45" customHeight="1" x14ac:dyDescent="0.15">
      <c r="A131" s="537"/>
      <c r="B131" s="538"/>
      <c r="C131" s="431"/>
      <c r="D131" s="431"/>
      <c r="E131" s="431"/>
      <c r="F131" s="431"/>
      <c r="G131" s="431"/>
      <c r="H131" s="431"/>
      <c r="I131" s="431"/>
      <c r="J131" s="468"/>
      <c r="K131" s="468"/>
      <c r="L131" s="468"/>
      <c r="M131" s="468"/>
      <c r="N131" s="468"/>
      <c r="O131" s="468"/>
      <c r="P131" s="468"/>
      <c r="Q131" s="468"/>
      <c r="R131" s="468"/>
      <c r="S131" s="468"/>
      <c r="T131" s="468"/>
      <c r="U131" s="468"/>
      <c r="V131" s="468"/>
      <c r="W131" s="468"/>
      <c r="X131" s="468"/>
      <c r="Y131" s="468"/>
      <c r="Z131" s="468"/>
      <c r="AA131" s="468"/>
      <c r="AB131" s="468"/>
      <c r="AC131" s="468"/>
      <c r="AD131" s="468"/>
      <c r="AE131" s="468"/>
      <c r="AF131" s="468"/>
      <c r="AG131" s="468"/>
      <c r="AH131" s="468"/>
      <c r="AI131" s="468"/>
      <c r="AJ131" s="468"/>
      <c r="AK131" s="468"/>
      <c r="AL131" s="468"/>
      <c r="AM131" s="468"/>
      <c r="AN131" s="468"/>
      <c r="AO131" s="468"/>
      <c r="AP131" s="468"/>
      <c r="AQ131" s="468"/>
      <c r="AR131" s="468"/>
      <c r="AS131" s="468"/>
      <c r="AT131" s="468"/>
      <c r="AU131" s="468"/>
      <c r="AV131" s="468"/>
      <c r="AW131" s="468"/>
      <c r="AX131" s="468"/>
      <c r="AY131" s="468"/>
      <c r="AZ131" s="468"/>
      <c r="BA131" s="468"/>
      <c r="BB131" s="468"/>
      <c r="BC131" s="468"/>
      <c r="BD131" s="468"/>
      <c r="BE131" s="469"/>
      <c r="BF131" s="45"/>
    </row>
    <row r="132" spans="1:58" ht="11.45" customHeight="1" x14ac:dyDescent="0.15">
      <c r="A132" s="537"/>
      <c r="B132" s="538"/>
      <c r="C132" s="431" t="s">
        <v>61</v>
      </c>
      <c r="D132" s="431"/>
      <c r="E132" s="431"/>
      <c r="F132" s="431"/>
      <c r="G132" s="431"/>
      <c r="H132" s="431"/>
      <c r="I132" s="431"/>
      <c r="J132" s="451">
        <f ca="1">IF(ISBLANK(J53)," ",J53)</f>
        <v>0</v>
      </c>
      <c r="K132" s="451"/>
      <c r="L132" s="451"/>
      <c r="M132" s="451"/>
      <c r="N132" s="451"/>
      <c r="O132" s="451"/>
      <c r="P132" s="451"/>
      <c r="Q132" s="451"/>
      <c r="R132" s="451"/>
      <c r="S132" s="451"/>
      <c r="T132" s="451"/>
      <c r="U132" s="451"/>
      <c r="V132" s="451" t="str">
        <f ca="1">IF(ISBLANK(V53)," ",V53)</f>
        <v/>
      </c>
      <c r="W132" s="451"/>
      <c r="X132" s="451"/>
      <c r="Y132" s="451"/>
      <c r="Z132" s="451"/>
      <c r="AA132" s="451"/>
      <c r="AB132" s="451"/>
      <c r="AC132" s="451"/>
      <c r="AD132" s="451"/>
      <c r="AE132" s="451"/>
      <c r="AF132" s="451"/>
      <c r="AG132" s="451"/>
      <c r="AH132" s="451" t="str">
        <f ca="1">IF(ISBLANK(AH53)," ",AH53)</f>
        <v/>
      </c>
      <c r="AI132" s="451"/>
      <c r="AJ132" s="451"/>
      <c r="AK132" s="451"/>
      <c r="AL132" s="451"/>
      <c r="AM132" s="451"/>
      <c r="AN132" s="451"/>
      <c r="AO132" s="451"/>
      <c r="AP132" s="451"/>
      <c r="AQ132" s="451"/>
      <c r="AR132" s="451"/>
      <c r="AS132" s="451"/>
      <c r="AT132" s="451" t="str">
        <f ca="1">IF(ISBLANK(AT53)," ",AT53)</f>
        <v/>
      </c>
      <c r="AU132" s="451"/>
      <c r="AV132" s="451"/>
      <c r="AW132" s="451"/>
      <c r="AX132" s="451"/>
      <c r="AY132" s="451"/>
      <c r="AZ132" s="451"/>
      <c r="BA132" s="451"/>
      <c r="BB132" s="451"/>
      <c r="BC132" s="451"/>
      <c r="BD132" s="451"/>
      <c r="BE132" s="453"/>
      <c r="BF132" s="45"/>
    </row>
    <row r="133" spans="1:58" ht="11.45" customHeight="1" x14ac:dyDescent="0.15">
      <c r="A133" s="537"/>
      <c r="B133" s="538"/>
      <c r="C133" s="431"/>
      <c r="D133" s="431"/>
      <c r="E133" s="431"/>
      <c r="F133" s="431"/>
      <c r="G133" s="431"/>
      <c r="H133" s="431"/>
      <c r="I133" s="431"/>
      <c r="J133" s="451"/>
      <c r="K133" s="451"/>
      <c r="L133" s="451"/>
      <c r="M133" s="451"/>
      <c r="N133" s="451"/>
      <c r="O133" s="451"/>
      <c r="P133" s="451"/>
      <c r="Q133" s="451"/>
      <c r="R133" s="451"/>
      <c r="S133" s="451"/>
      <c r="T133" s="451"/>
      <c r="U133" s="451"/>
      <c r="V133" s="451"/>
      <c r="W133" s="451"/>
      <c r="X133" s="451"/>
      <c r="Y133" s="451"/>
      <c r="Z133" s="451"/>
      <c r="AA133" s="451"/>
      <c r="AB133" s="451"/>
      <c r="AC133" s="451"/>
      <c r="AD133" s="451"/>
      <c r="AE133" s="451"/>
      <c r="AF133" s="451"/>
      <c r="AG133" s="451"/>
      <c r="AH133" s="451"/>
      <c r="AI133" s="451"/>
      <c r="AJ133" s="451"/>
      <c r="AK133" s="451"/>
      <c r="AL133" s="451"/>
      <c r="AM133" s="451"/>
      <c r="AN133" s="451"/>
      <c r="AO133" s="451"/>
      <c r="AP133" s="451"/>
      <c r="AQ133" s="451"/>
      <c r="AR133" s="451"/>
      <c r="AS133" s="451"/>
      <c r="AT133" s="451"/>
      <c r="AU133" s="451"/>
      <c r="AV133" s="451"/>
      <c r="AW133" s="451"/>
      <c r="AX133" s="451"/>
      <c r="AY133" s="451"/>
      <c r="AZ133" s="451"/>
      <c r="BA133" s="451"/>
      <c r="BB133" s="451"/>
      <c r="BC133" s="451"/>
      <c r="BD133" s="451"/>
      <c r="BE133" s="453"/>
      <c r="BF133" s="45"/>
    </row>
    <row r="134" spans="1:58" ht="11.45" customHeight="1" x14ac:dyDescent="0.15">
      <c r="A134" s="537"/>
      <c r="B134" s="538"/>
      <c r="C134" s="431"/>
      <c r="D134" s="431"/>
      <c r="E134" s="431"/>
      <c r="F134" s="431"/>
      <c r="G134" s="431"/>
      <c r="H134" s="431"/>
      <c r="I134" s="431"/>
      <c r="J134" s="451"/>
      <c r="K134" s="451"/>
      <c r="L134" s="451"/>
      <c r="M134" s="451"/>
      <c r="N134" s="451"/>
      <c r="O134" s="451"/>
      <c r="P134" s="451"/>
      <c r="Q134" s="451"/>
      <c r="R134" s="451"/>
      <c r="S134" s="451"/>
      <c r="T134" s="451"/>
      <c r="U134" s="451"/>
      <c r="V134" s="451"/>
      <c r="W134" s="451"/>
      <c r="X134" s="451"/>
      <c r="Y134" s="451"/>
      <c r="Z134" s="451"/>
      <c r="AA134" s="451"/>
      <c r="AB134" s="451"/>
      <c r="AC134" s="451"/>
      <c r="AD134" s="451"/>
      <c r="AE134" s="451"/>
      <c r="AF134" s="451"/>
      <c r="AG134" s="451"/>
      <c r="AH134" s="451"/>
      <c r="AI134" s="451"/>
      <c r="AJ134" s="451"/>
      <c r="AK134" s="451"/>
      <c r="AL134" s="451"/>
      <c r="AM134" s="451"/>
      <c r="AN134" s="451"/>
      <c r="AO134" s="451"/>
      <c r="AP134" s="451"/>
      <c r="AQ134" s="451"/>
      <c r="AR134" s="451"/>
      <c r="AS134" s="451"/>
      <c r="AT134" s="451"/>
      <c r="AU134" s="451"/>
      <c r="AV134" s="451"/>
      <c r="AW134" s="451"/>
      <c r="AX134" s="451"/>
      <c r="AY134" s="451"/>
      <c r="AZ134" s="451"/>
      <c r="BA134" s="451"/>
      <c r="BB134" s="451"/>
      <c r="BC134" s="451"/>
      <c r="BD134" s="451"/>
      <c r="BE134" s="453"/>
      <c r="BF134" s="45"/>
    </row>
    <row r="135" spans="1:58" ht="11.45" customHeight="1" x14ac:dyDescent="0.15">
      <c r="A135" s="537"/>
      <c r="B135" s="538"/>
      <c r="C135" s="431" t="s">
        <v>164</v>
      </c>
      <c r="D135" s="431"/>
      <c r="E135" s="431"/>
      <c r="F135" s="431"/>
      <c r="G135" s="431"/>
      <c r="H135" s="431"/>
      <c r="I135" s="431"/>
      <c r="J135" s="470">
        <f ca="1">IF(ISBLANK(J56)," ",J56)</f>
        <v>0</v>
      </c>
      <c r="K135" s="470"/>
      <c r="L135" s="470"/>
      <c r="M135" s="470"/>
      <c r="N135" s="470"/>
      <c r="O135" s="470"/>
      <c r="P135" s="470"/>
      <c r="Q135" s="470"/>
      <c r="R135" s="470"/>
      <c r="S135" s="470"/>
      <c r="T135" s="470"/>
      <c r="U135" s="470"/>
      <c r="V135" s="470" t="str">
        <f ca="1">IF(ISBLANK(V56)," ",V56)</f>
        <v/>
      </c>
      <c r="W135" s="470"/>
      <c r="X135" s="470"/>
      <c r="Y135" s="470"/>
      <c r="Z135" s="470"/>
      <c r="AA135" s="470"/>
      <c r="AB135" s="470"/>
      <c r="AC135" s="470"/>
      <c r="AD135" s="470"/>
      <c r="AE135" s="470"/>
      <c r="AF135" s="470"/>
      <c r="AG135" s="470"/>
      <c r="AH135" s="470" t="str">
        <f ca="1">IF(ISBLANK(AH56)," ",AH56)</f>
        <v/>
      </c>
      <c r="AI135" s="470"/>
      <c r="AJ135" s="470"/>
      <c r="AK135" s="470"/>
      <c r="AL135" s="470"/>
      <c r="AM135" s="470"/>
      <c r="AN135" s="470"/>
      <c r="AO135" s="470"/>
      <c r="AP135" s="470"/>
      <c r="AQ135" s="470"/>
      <c r="AR135" s="470"/>
      <c r="AS135" s="470"/>
      <c r="AT135" s="470" t="str">
        <f ca="1">IF(ISBLANK(AT56)," ",AT56)</f>
        <v/>
      </c>
      <c r="AU135" s="470"/>
      <c r="AV135" s="470"/>
      <c r="AW135" s="470"/>
      <c r="AX135" s="470"/>
      <c r="AY135" s="470"/>
      <c r="AZ135" s="470"/>
      <c r="BA135" s="470"/>
      <c r="BB135" s="470"/>
      <c r="BC135" s="470"/>
      <c r="BD135" s="470"/>
      <c r="BE135" s="471"/>
      <c r="BF135" s="45"/>
    </row>
    <row r="136" spans="1:58" ht="11.45" customHeight="1" x14ac:dyDescent="0.15">
      <c r="A136" s="537"/>
      <c r="B136" s="538"/>
      <c r="C136" s="431"/>
      <c r="D136" s="431"/>
      <c r="E136" s="431"/>
      <c r="F136" s="431"/>
      <c r="G136" s="431"/>
      <c r="H136" s="431"/>
      <c r="I136" s="431"/>
      <c r="J136" s="470"/>
      <c r="K136" s="470"/>
      <c r="L136" s="470"/>
      <c r="M136" s="470"/>
      <c r="N136" s="470"/>
      <c r="O136" s="470"/>
      <c r="P136" s="470"/>
      <c r="Q136" s="470"/>
      <c r="R136" s="470"/>
      <c r="S136" s="470"/>
      <c r="T136" s="470"/>
      <c r="U136" s="470"/>
      <c r="V136" s="470"/>
      <c r="W136" s="470"/>
      <c r="X136" s="470"/>
      <c r="Y136" s="470"/>
      <c r="Z136" s="470"/>
      <c r="AA136" s="470"/>
      <c r="AB136" s="470"/>
      <c r="AC136" s="470"/>
      <c r="AD136" s="470"/>
      <c r="AE136" s="470"/>
      <c r="AF136" s="470"/>
      <c r="AG136" s="470"/>
      <c r="AH136" s="470"/>
      <c r="AI136" s="470"/>
      <c r="AJ136" s="470"/>
      <c r="AK136" s="470"/>
      <c r="AL136" s="470"/>
      <c r="AM136" s="470"/>
      <c r="AN136" s="470"/>
      <c r="AO136" s="470"/>
      <c r="AP136" s="470"/>
      <c r="AQ136" s="470"/>
      <c r="AR136" s="470"/>
      <c r="AS136" s="470"/>
      <c r="AT136" s="470"/>
      <c r="AU136" s="470"/>
      <c r="AV136" s="470"/>
      <c r="AW136" s="470"/>
      <c r="AX136" s="470"/>
      <c r="AY136" s="470"/>
      <c r="AZ136" s="470"/>
      <c r="BA136" s="470"/>
      <c r="BB136" s="470"/>
      <c r="BC136" s="470"/>
      <c r="BD136" s="470"/>
      <c r="BE136" s="471"/>
      <c r="BF136" s="45"/>
    </row>
    <row r="137" spans="1:58" ht="11.45" customHeight="1" x14ac:dyDescent="0.15">
      <c r="A137" s="537"/>
      <c r="B137" s="538"/>
      <c r="C137" s="431"/>
      <c r="D137" s="431"/>
      <c r="E137" s="431"/>
      <c r="F137" s="431"/>
      <c r="G137" s="431"/>
      <c r="H137" s="431"/>
      <c r="I137" s="431"/>
      <c r="J137" s="470"/>
      <c r="K137" s="470"/>
      <c r="L137" s="470"/>
      <c r="M137" s="470"/>
      <c r="N137" s="470"/>
      <c r="O137" s="470"/>
      <c r="P137" s="470"/>
      <c r="Q137" s="470"/>
      <c r="R137" s="470"/>
      <c r="S137" s="470"/>
      <c r="T137" s="470"/>
      <c r="U137" s="470"/>
      <c r="V137" s="470"/>
      <c r="W137" s="470"/>
      <c r="X137" s="470"/>
      <c r="Y137" s="470"/>
      <c r="Z137" s="470"/>
      <c r="AA137" s="470"/>
      <c r="AB137" s="470"/>
      <c r="AC137" s="470"/>
      <c r="AD137" s="470"/>
      <c r="AE137" s="470"/>
      <c r="AF137" s="470"/>
      <c r="AG137" s="470"/>
      <c r="AH137" s="470"/>
      <c r="AI137" s="470"/>
      <c r="AJ137" s="470"/>
      <c r="AK137" s="470"/>
      <c r="AL137" s="470"/>
      <c r="AM137" s="470"/>
      <c r="AN137" s="470"/>
      <c r="AO137" s="470"/>
      <c r="AP137" s="470"/>
      <c r="AQ137" s="470"/>
      <c r="AR137" s="470"/>
      <c r="AS137" s="470"/>
      <c r="AT137" s="470"/>
      <c r="AU137" s="470"/>
      <c r="AV137" s="470"/>
      <c r="AW137" s="470"/>
      <c r="AX137" s="470"/>
      <c r="AY137" s="470"/>
      <c r="AZ137" s="470"/>
      <c r="BA137" s="470"/>
      <c r="BB137" s="470"/>
      <c r="BC137" s="470"/>
      <c r="BD137" s="470"/>
      <c r="BE137" s="471"/>
      <c r="BF137" s="45"/>
    </row>
    <row r="138" spans="1:58" ht="11.45" customHeight="1" x14ac:dyDescent="0.15">
      <c r="A138" s="537"/>
      <c r="B138" s="538"/>
      <c r="C138" s="431" t="s">
        <v>165</v>
      </c>
      <c r="D138" s="431"/>
      <c r="E138" s="431"/>
      <c r="F138" s="431"/>
      <c r="G138" s="431"/>
      <c r="H138" s="431"/>
      <c r="I138" s="431"/>
      <c r="J138" s="451">
        <f ca="1">IF(ISBLANK(J59)," ",J59)</f>
        <v>0</v>
      </c>
      <c r="K138" s="451"/>
      <c r="L138" s="451"/>
      <c r="M138" s="451"/>
      <c r="N138" s="451"/>
      <c r="O138" s="451"/>
      <c r="P138" s="451"/>
      <c r="Q138" s="451"/>
      <c r="R138" s="451"/>
      <c r="S138" s="451"/>
      <c r="T138" s="451"/>
      <c r="U138" s="451"/>
      <c r="V138" s="451" t="str">
        <f ca="1">IF(ISBLANK(V59)," ",V59)</f>
        <v/>
      </c>
      <c r="W138" s="451"/>
      <c r="X138" s="451"/>
      <c r="Y138" s="451"/>
      <c r="Z138" s="451"/>
      <c r="AA138" s="451"/>
      <c r="AB138" s="451"/>
      <c r="AC138" s="451"/>
      <c r="AD138" s="451"/>
      <c r="AE138" s="451"/>
      <c r="AF138" s="451"/>
      <c r="AG138" s="451"/>
      <c r="AH138" s="451" t="str">
        <f ca="1">IF(ISBLANK(AH59)," ",AH59)</f>
        <v/>
      </c>
      <c r="AI138" s="451"/>
      <c r="AJ138" s="451"/>
      <c r="AK138" s="451"/>
      <c r="AL138" s="451"/>
      <c r="AM138" s="451"/>
      <c r="AN138" s="451"/>
      <c r="AO138" s="451"/>
      <c r="AP138" s="451"/>
      <c r="AQ138" s="451"/>
      <c r="AR138" s="451"/>
      <c r="AS138" s="451"/>
      <c r="AT138" s="451" t="str">
        <f ca="1">IF(ISBLANK(AT59)," ",AT59)</f>
        <v/>
      </c>
      <c r="AU138" s="451"/>
      <c r="AV138" s="451"/>
      <c r="AW138" s="451"/>
      <c r="AX138" s="451"/>
      <c r="AY138" s="451"/>
      <c r="AZ138" s="451"/>
      <c r="BA138" s="451"/>
      <c r="BB138" s="451"/>
      <c r="BC138" s="451"/>
      <c r="BD138" s="451"/>
      <c r="BE138" s="453"/>
      <c r="BF138" s="45"/>
    </row>
    <row r="139" spans="1:58" ht="11.45" customHeight="1" x14ac:dyDescent="0.15">
      <c r="A139" s="537"/>
      <c r="B139" s="538"/>
      <c r="C139" s="431"/>
      <c r="D139" s="431"/>
      <c r="E139" s="431"/>
      <c r="F139" s="431"/>
      <c r="G139" s="431"/>
      <c r="H139" s="431"/>
      <c r="I139" s="431"/>
      <c r="J139" s="451"/>
      <c r="K139" s="451"/>
      <c r="L139" s="451"/>
      <c r="M139" s="451"/>
      <c r="N139" s="451"/>
      <c r="O139" s="451"/>
      <c r="P139" s="451"/>
      <c r="Q139" s="451"/>
      <c r="R139" s="451"/>
      <c r="S139" s="451"/>
      <c r="T139" s="451"/>
      <c r="U139" s="451"/>
      <c r="V139" s="451"/>
      <c r="W139" s="451"/>
      <c r="X139" s="451"/>
      <c r="Y139" s="451"/>
      <c r="Z139" s="451"/>
      <c r="AA139" s="451"/>
      <c r="AB139" s="451"/>
      <c r="AC139" s="451"/>
      <c r="AD139" s="451"/>
      <c r="AE139" s="451"/>
      <c r="AF139" s="451"/>
      <c r="AG139" s="451"/>
      <c r="AH139" s="451"/>
      <c r="AI139" s="451"/>
      <c r="AJ139" s="451"/>
      <c r="AK139" s="451"/>
      <c r="AL139" s="451"/>
      <c r="AM139" s="451"/>
      <c r="AN139" s="451"/>
      <c r="AO139" s="451"/>
      <c r="AP139" s="451"/>
      <c r="AQ139" s="451"/>
      <c r="AR139" s="451"/>
      <c r="AS139" s="451"/>
      <c r="AT139" s="451"/>
      <c r="AU139" s="451"/>
      <c r="AV139" s="451"/>
      <c r="AW139" s="451"/>
      <c r="AX139" s="451"/>
      <c r="AY139" s="451"/>
      <c r="AZ139" s="451"/>
      <c r="BA139" s="451"/>
      <c r="BB139" s="451"/>
      <c r="BC139" s="451"/>
      <c r="BD139" s="451"/>
      <c r="BE139" s="453"/>
      <c r="BF139" s="45"/>
    </row>
    <row r="140" spans="1:58" ht="11.45" customHeight="1" x14ac:dyDescent="0.15">
      <c r="A140" s="537"/>
      <c r="B140" s="538"/>
      <c r="C140" s="431"/>
      <c r="D140" s="431"/>
      <c r="E140" s="431"/>
      <c r="F140" s="431"/>
      <c r="G140" s="431"/>
      <c r="H140" s="431"/>
      <c r="I140" s="431"/>
      <c r="J140" s="451"/>
      <c r="K140" s="451"/>
      <c r="L140" s="451"/>
      <c r="M140" s="451"/>
      <c r="N140" s="451"/>
      <c r="O140" s="451"/>
      <c r="P140" s="451"/>
      <c r="Q140" s="451"/>
      <c r="R140" s="451"/>
      <c r="S140" s="451"/>
      <c r="T140" s="451"/>
      <c r="U140" s="451"/>
      <c r="V140" s="451"/>
      <c r="W140" s="451"/>
      <c r="X140" s="451"/>
      <c r="Y140" s="451"/>
      <c r="Z140" s="451"/>
      <c r="AA140" s="451"/>
      <c r="AB140" s="451"/>
      <c r="AC140" s="451"/>
      <c r="AD140" s="451"/>
      <c r="AE140" s="451"/>
      <c r="AF140" s="451"/>
      <c r="AG140" s="451"/>
      <c r="AH140" s="451"/>
      <c r="AI140" s="451"/>
      <c r="AJ140" s="451"/>
      <c r="AK140" s="451"/>
      <c r="AL140" s="451"/>
      <c r="AM140" s="451"/>
      <c r="AN140" s="451"/>
      <c r="AO140" s="451"/>
      <c r="AP140" s="451"/>
      <c r="AQ140" s="451"/>
      <c r="AR140" s="451"/>
      <c r="AS140" s="451"/>
      <c r="AT140" s="451"/>
      <c r="AU140" s="451"/>
      <c r="AV140" s="451"/>
      <c r="AW140" s="451"/>
      <c r="AX140" s="451"/>
      <c r="AY140" s="451"/>
      <c r="AZ140" s="451"/>
      <c r="BA140" s="451"/>
      <c r="BB140" s="451"/>
      <c r="BC140" s="451"/>
      <c r="BD140" s="451"/>
      <c r="BE140" s="453"/>
      <c r="BF140" s="45"/>
    </row>
    <row r="141" spans="1:58" ht="11.45" customHeight="1" x14ac:dyDescent="0.15">
      <c r="A141" s="472" t="s">
        <v>168</v>
      </c>
      <c r="B141" s="431"/>
      <c r="C141" s="431"/>
      <c r="D141" s="431"/>
      <c r="E141" s="431"/>
      <c r="F141" s="431"/>
      <c r="G141" s="431"/>
      <c r="H141" s="431"/>
      <c r="I141" s="431"/>
      <c r="J141" s="539" t="str">
        <f>IF(ISBLANK(J62)," ",J62)</f>
        <v xml:space="preserve"> </v>
      </c>
      <c r="K141" s="539"/>
      <c r="L141" s="539"/>
      <c r="M141" s="539"/>
      <c r="N141" s="539"/>
      <c r="O141" s="539"/>
      <c r="P141" s="539"/>
      <c r="Q141" s="539"/>
      <c r="R141" s="539"/>
      <c r="S141" s="539"/>
      <c r="T141" s="539"/>
      <c r="U141" s="539"/>
      <c r="V141" s="539" t="str">
        <f>IF(ISBLANK(V62)," ",V62)</f>
        <v xml:space="preserve"> </v>
      </c>
      <c r="W141" s="539"/>
      <c r="X141" s="539"/>
      <c r="Y141" s="539"/>
      <c r="Z141" s="539"/>
      <c r="AA141" s="539"/>
      <c r="AB141" s="539"/>
      <c r="AC141" s="539"/>
      <c r="AD141" s="539"/>
      <c r="AE141" s="539"/>
      <c r="AF141" s="539"/>
      <c r="AG141" s="539"/>
      <c r="AH141" s="539" t="str">
        <f>IF(ISBLANK(AH62)," ",AH62)</f>
        <v xml:space="preserve"> </v>
      </c>
      <c r="AI141" s="539"/>
      <c r="AJ141" s="539"/>
      <c r="AK141" s="539"/>
      <c r="AL141" s="539"/>
      <c r="AM141" s="539"/>
      <c r="AN141" s="539"/>
      <c r="AO141" s="539"/>
      <c r="AP141" s="539"/>
      <c r="AQ141" s="539"/>
      <c r="AR141" s="539"/>
      <c r="AS141" s="539"/>
      <c r="AT141" s="539" t="str">
        <f>IF(ISBLANK(AT62)," ",AT62)</f>
        <v xml:space="preserve"> </v>
      </c>
      <c r="AU141" s="539"/>
      <c r="AV141" s="539"/>
      <c r="AW141" s="539"/>
      <c r="AX141" s="539"/>
      <c r="AY141" s="539"/>
      <c r="AZ141" s="539"/>
      <c r="BA141" s="539"/>
      <c r="BB141" s="539"/>
      <c r="BC141" s="539"/>
      <c r="BD141" s="539"/>
      <c r="BE141" s="540"/>
      <c r="BF141" s="45"/>
    </row>
    <row r="142" spans="1:58" ht="11.45" customHeight="1" x14ac:dyDescent="0.15">
      <c r="A142" s="472"/>
      <c r="B142" s="431"/>
      <c r="C142" s="431"/>
      <c r="D142" s="431"/>
      <c r="E142" s="431"/>
      <c r="F142" s="431"/>
      <c r="G142" s="431"/>
      <c r="H142" s="431"/>
      <c r="I142" s="431"/>
      <c r="J142" s="539"/>
      <c r="K142" s="539"/>
      <c r="L142" s="539"/>
      <c r="M142" s="539"/>
      <c r="N142" s="539"/>
      <c r="O142" s="539"/>
      <c r="P142" s="539"/>
      <c r="Q142" s="539"/>
      <c r="R142" s="539"/>
      <c r="S142" s="539"/>
      <c r="T142" s="539"/>
      <c r="U142" s="539"/>
      <c r="V142" s="539"/>
      <c r="W142" s="539"/>
      <c r="X142" s="539"/>
      <c r="Y142" s="539"/>
      <c r="Z142" s="539"/>
      <c r="AA142" s="539"/>
      <c r="AB142" s="539"/>
      <c r="AC142" s="539"/>
      <c r="AD142" s="539"/>
      <c r="AE142" s="539"/>
      <c r="AF142" s="539"/>
      <c r="AG142" s="539"/>
      <c r="AH142" s="539"/>
      <c r="AI142" s="539"/>
      <c r="AJ142" s="539"/>
      <c r="AK142" s="539"/>
      <c r="AL142" s="539"/>
      <c r="AM142" s="539"/>
      <c r="AN142" s="539"/>
      <c r="AO142" s="539"/>
      <c r="AP142" s="539"/>
      <c r="AQ142" s="539"/>
      <c r="AR142" s="539"/>
      <c r="AS142" s="539"/>
      <c r="AT142" s="539"/>
      <c r="AU142" s="539"/>
      <c r="AV142" s="539"/>
      <c r="AW142" s="539"/>
      <c r="AX142" s="539"/>
      <c r="AY142" s="539"/>
      <c r="AZ142" s="539"/>
      <c r="BA142" s="539"/>
      <c r="BB142" s="539"/>
      <c r="BC142" s="539"/>
      <c r="BD142" s="539"/>
      <c r="BE142" s="540"/>
      <c r="BF142" s="45"/>
    </row>
    <row r="143" spans="1:58" ht="11.45" customHeight="1" x14ac:dyDescent="0.15">
      <c r="A143" s="472"/>
      <c r="B143" s="431"/>
      <c r="C143" s="431"/>
      <c r="D143" s="431"/>
      <c r="E143" s="431"/>
      <c r="F143" s="431"/>
      <c r="G143" s="431"/>
      <c r="H143" s="431"/>
      <c r="I143" s="431"/>
      <c r="J143" s="539"/>
      <c r="K143" s="539"/>
      <c r="L143" s="539"/>
      <c r="M143" s="539"/>
      <c r="N143" s="539"/>
      <c r="O143" s="539"/>
      <c r="P143" s="539"/>
      <c r="Q143" s="539"/>
      <c r="R143" s="539"/>
      <c r="S143" s="539"/>
      <c r="T143" s="539"/>
      <c r="U143" s="539"/>
      <c r="V143" s="539"/>
      <c r="W143" s="539"/>
      <c r="X143" s="539"/>
      <c r="Y143" s="539"/>
      <c r="Z143" s="539"/>
      <c r="AA143" s="539"/>
      <c r="AB143" s="539"/>
      <c r="AC143" s="539"/>
      <c r="AD143" s="539"/>
      <c r="AE143" s="539"/>
      <c r="AF143" s="539"/>
      <c r="AG143" s="539"/>
      <c r="AH143" s="539"/>
      <c r="AI143" s="539"/>
      <c r="AJ143" s="539"/>
      <c r="AK143" s="539"/>
      <c r="AL143" s="539"/>
      <c r="AM143" s="539"/>
      <c r="AN143" s="539"/>
      <c r="AO143" s="539"/>
      <c r="AP143" s="539"/>
      <c r="AQ143" s="539"/>
      <c r="AR143" s="539"/>
      <c r="AS143" s="539"/>
      <c r="AT143" s="539"/>
      <c r="AU143" s="539"/>
      <c r="AV143" s="539"/>
      <c r="AW143" s="539"/>
      <c r="AX143" s="539"/>
      <c r="AY143" s="539"/>
      <c r="AZ143" s="539"/>
      <c r="BA143" s="539"/>
      <c r="BB143" s="539"/>
      <c r="BC143" s="539"/>
      <c r="BD143" s="539"/>
      <c r="BE143" s="540"/>
      <c r="BF143" s="45"/>
    </row>
    <row r="144" spans="1:58" ht="11.45" customHeight="1" x14ac:dyDescent="0.15">
      <c r="A144" s="475" t="s">
        <v>208</v>
      </c>
      <c r="B144" s="476"/>
      <c r="C144" s="476"/>
      <c r="D144" s="476"/>
      <c r="E144" s="476"/>
      <c r="F144" s="476"/>
      <c r="G144" s="476"/>
      <c r="H144" s="476"/>
      <c r="I144" s="476"/>
      <c r="J144" s="525" t="str">
        <f>IF(SUM(J65)=0," ",SUM(J65))</f>
        <v xml:space="preserve"> </v>
      </c>
      <c r="K144" s="526"/>
      <c r="L144" s="526"/>
      <c r="M144" s="526"/>
      <c r="N144" s="526"/>
      <c r="O144" s="526"/>
      <c r="P144" s="526"/>
      <c r="Q144" s="526"/>
      <c r="R144" s="526"/>
      <c r="S144" s="526"/>
      <c r="T144" s="526"/>
      <c r="U144" s="526"/>
      <c r="V144" s="526"/>
      <c r="W144" s="526"/>
      <c r="X144" s="526"/>
      <c r="Y144" s="526"/>
      <c r="Z144" s="526"/>
      <c r="AA144" s="526"/>
      <c r="AB144" s="526"/>
      <c r="AC144" s="526"/>
      <c r="AD144" s="526"/>
      <c r="AE144" s="526"/>
      <c r="AF144" s="526"/>
      <c r="AG144" s="526"/>
      <c r="AH144" s="526"/>
      <c r="AI144" s="526"/>
      <c r="AJ144" s="526"/>
      <c r="AK144" s="526"/>
      <c r="AL144" s="526"/>
      <c r="AM144" s="526"/>
      <c r="AN144" s="526"/>
      <c r="AO144" s="526"/>
      <c r="AP144" s="526"/>
      <c r="AQ144" s="526"/>
      <c r="AR144" s="526"/>
      <c r="AS144" s="526"/>
      <c r="AT144" s="526"/>
      <c r="AU144" s="526"/>
      <c r="AV144" s="526"/>
      <c r="AW144" s="526"/>
      <c r="AX144" s="526"/>
      <c r="AY144" s="526"/>
      <c r="AZ144" s="526"/>
      <c r="BA144" s="526"/>
      <c r="BB144" s="526"/>
      <c r="BC144" s="483"/>
      <c r="BD144" s="484"/>
      <c r="BE144" s="485"/>
      <c r="BF144" s="45"/>
    </row>
    <row r="145" spans="1:58" ht="11.45" customHeight="1" x14ac:dyDescent="0.15">
      <c r="A145" s="475"/>
      <c r="B145" s="476"/>
      <c r="C145" s="476"/>
      <c r="D145" s="476"/>
      <c r="E145" s="476"/>
      <c r="F145" s="476"/>
      <c r="G145" s="476"/>
      <c r="H145" s="476"/>
      <c r="I145" s="476"/>
      <c r="J145" s="525"/>
      <c r="K145" s="526"/>
      <c r="L145" s="526"/>
      <c r="M145" s="526"/>
      <c r="N145" s="526"/>
      <c r="O145" s="526"/>
      <c r="P145" s="526"/>
      <c r="Q145" s="526"/>
      <c r="R145" s="526"/>
      <c r="S145" s="526"/>
      <c r="T145" s="526"/>
      <c r="U145" s="526"/>
      <c r="V145" s="526"/>
      <c r="W145" s="526"/>
      <c r="X145" s="526"/>
      <c r="Y145" s="526"/>
      <c r="Z145" s="526"/>
      <c r="AA145" s="526"/>
      <c r="AB145" s="526"/>
      <c r="AC145" s="526"/>
      <c r="AD145" s="526"/>
      <c r="AE145" s="526"/>
      <c r="AF145" s="526"/>
      <c r="AG145" s="526"/>
      <c r="AH145" s="526"/>
      <c r="AI145" s="526"/>
      <c r="AJ145" s="526"/>
      <c r="AK145" s="526"/>
      <c r="AL145" s="526"/>
      <c r="AM145" s="526"/>
      <c r="AN145" s="526"/>
      <c r="AO145" s="526"/>
      <c r="AP145" s="526"/>
      <c r="AQ145" s="526"/>
      <c r="AR145" s="526"/>
      <c r="AS145" s="526"/>
      <c r="AT145" s="526"/>
      <c r="AU145" s="526"/>
      <c r="AV145" s="526"/>
      <c r="AW145" s="526"/>
      <c r="AX145" s="526"/>
      <c r="AY145" s="526"/>
      <c r="AZ145" s="526"/>
      <c r="BA145" s="526"/>
      <c r="BB145" s="526"/>
      <c r="BC145" s="484"/>
      <c r="BD145" s="484"/>
      <c r="BE145" s="485"/>
      <c r="BF145" s="45"/>
    </row>
    <row r="146" spans="1:58" ht="11.45" customHeight="1" x14ac:dyDescent="0.15">
      <c r="A146" s="477"/>
      <c r="B146" s="478"/>
      <c r="C146" s="478"/>
      <c r="D146" s="478"/>
      <c r="E146" s="478"/>
      <c r="F146" s="478"/>
      <c r="G146" s="478"/>
      <c r="H146" s="478"/>
      <c r="I146" s="478"/>
      <c r="J146" s="527"/>
      <c r="K146" s="528"/>
      <c r="L146" s="528"/>
      <c r="M146" s="528"/>
      <c r="N146" s="528"/>
      <c r="O146" s="528"/>
      <c r="P146" s="528"/>
      <c r="Q146" s="528"/>
      <c r="R146" s="528"/>
      <c r="S146" s="528"/>
      <c r="T146" s="528"/>
      <c r="U146" s="528"/>
      <c r="V146" s="528"/>
      <c r="W146" s="528"/>
      <c r="X146" s="528"/>
      <c r="Y146" s="528"/>
      <c r="Z146" s="528"/>
      <c r="AA146" s="528"/>
      <c r="AB146" s="528"/>
      <c r="AC146" s="528"/>
      <c r="AD146" s="528"/>
      <c r="AE146" s="528"/>
      <c r="AF146" s="528"/>
      <c r="AG146" s="528"/>
      <c r="AH146" s="528"/>
      <c r="AI146" s="528"/>
      <c r="AJ146" s="528"/>
      <c r="AK146" s="528"/>
      <c r="AL146" s="528"/>
      <c r="AM146" s="528"/>
      <c r="AN146" s="528"/>
      <c r="AO146" s="528"/>
      <c r="AP146" s="528"/>
      <c r="AQ146" s="528"/>
      <c r="AR146" s="528"/>
      <c r="AS146" s="528"/>
      <c r="AT146" s="528"/>
      <c r="AU146" s="528"/>
      <c r="AV146" s="528"/>
      <c r="AW146" s="528"/>
      <c r="AX146" s="528"/>
      <c r="AY146" s="528"/>
      <c r="AZ146" s="528"/>
      <c r="BA146" s="528"/>
      <c r="BB146" s="528"/>
      <c r="BC146" s="486"/>
      <c r="BD146" s="486"/>
      <c r="BE146" s="487"/>
      <c r="BF146" s="45"/>
    </row>
    <row r="147" spans="1:58" ht="5.0999999999999996" customHeight="1" x14ac:dyDescent="0.1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2"/>
    </row>
    <row r="148" spans="1:58" ht="12.95" customHeight="1" x14ac:dyDescent="0.15">
      <c r="A148" s="50" t="s">
        <v>173</v>
      </c>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2"/>
    </row>
    <row r="149" spans="1:58" ht="9.9499999999999993" customHeight="1" x14ac:dyDescent="0.15">
      <c r="A149" s="51" t="s">
        <v>175</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row>
    <row r="150" spans="1:58" ht="9.9499999999999993" customHeight="1" x14ac:dyDescent="0.15">
      <c r="A150" s="51" t="s">
        <v>42</v>
      </c>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row>
    <row r="151" spans="1:58" ht="9.9499999999999993" customHeight="1" x14ac:dyDescent="0.15">
      <c r="A151" s="51" t="s">
        <v>176</v>
      </c>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row>
    <row r="152" spans="1:58" ht="9.9499999999999993" customHeight="1" x14ac:dyDescent="0.15">
      <c r="A152" s="51" t="s">
        <v>177</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row>
    <row r="153" spans="1:58" ht="9.9499999999999993" customHeight="1" x14ac:dyDescent="0.15">
      <c r="A153" s="51" t="s">
        <v>180</v>
      </c>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row>
    <row r="154" spans="1:58" ht="9.9499999999999993" customHeight="1" x14ac:dyDescent="0.15">
      <c r="A154" s="51" t="s">
        <v>181</v>
      </c>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row>
    <row r="155" spans="1:58" ht="9.9499999999999993" customHeight="1" x14ac:dyDescent="0.15">
      <c r="A155" s="51" t="s">
        <v>183</v>
      </c>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row>
    <row r="156" spans="1:58" ht="9.9499999999999993" customHeight="1" x14ac:dyDescent="0.15">
      <c r="A156" s="51" t="s">
        <v>185</v>
      </c>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row>
    <row r="157" spans="1:58" ht="9.9499999999999993" customHeight="1" x14ac:dyDescent="0.15">
      <c r="A157" s="51" t="s">
        <v>186</v>
      </c>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row>
    <row r="158" spans="1:58" ht="8.1" customHeight="1" x14ac:dyDescent="0.15">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row>
  </sheetData>
  <mergeCells count="180">
    <mergeCell ref="A144:I146"/>
    <mergeCell ref="J144:BB146"/>
    <mergeCell ref="BC144:BE146"/>
    <mergeCell ref="V19:W25"/>
    <mergeCell ref="A38:B61"/>
    <mergeCell ref="V98:W104"/>
    <mergeCell ref="A117:B140"/>
    <mergeCell ref="C138:I140"/>
    <mergeCell ref="J138:U140"/>
    <mergeCell ref="V138:AG140"/>
    <mergeCell ref="AH138:AS140"/>
    <mergeCell ref="AT138:BE140"/>
    <mergeCell ref="A141:I143"/>
    <mergeCell ref="J141:U143"/>
    <mergeCell ref="V141:AG143"/>
    <mergeCell ref="AH141:AS143"/>
    <mergeCell ref="AT141:BE143"/>
    <mergeCell ref="C132:I134"/>
    <mergeCell ref="J132:U134"/>
    <mergeCell ref="V132:AG134"/>
    <mergeCell ref="AH132:AS134"/>
    <mergeCell ref="AT132:BE134"/>
    <mergeCell ref="C135:I137"/>
    <mergeCell ref="J135:U137"/>
    <mergeCell ref="V135:AG137"/>
    <mergeCell ref="AH135:AS137"/>
    <mergeCell ref="AT135:BE137"/>
    <mergeCell ref="C126:I128"/>
    <mergeCell ref="J126:U128"/>
    <mergeCell ref="V126:AG128"/>
    <mergeCell ref="AH126:AS128"/>
    <mergeCell ref="AT126:BE128"/>
    <mergeCell ref="C129:I131"/>
    <mergeCell ref="J129:U131"/>
    <mergeCell ref="V129:AG131"/>
    <mergeCell ref="AH129:AS131"/>
    <mergeCell ref="AT129:BE131"/>
    <mergeCell ref="C120:I122"/>
    <mergeCell ref="J121:U122"/>
    <mergeCell ref="V121:AG122"/>
    <mergeCell ref="AH121:AS122"/>
    <mergeCell ref="AT121:BE122"/>
    <mergeCell ref="C123:I125"/>
    <mergeCell ref="J123:U125"/>
    <mergeCell ref="V123:AG125"/>
    <mergeCell ref="AH123:AS125"/>
    <mergeCell ref="AT123:BE125"/>
    <mergeCell ref="J120:U120"/>
    <mergeCell ref="V120:AG120"/>
    <mergeCell ref="AH120:AS120"/>
    <mergeCell ref="AT120:BE120"/>
    <mergeCell ref="B108:T110"/>
    <mergeCell ref="V108:BE110"/>
    <mergeCell ref="B111:T113"/>
    <mergeCell ref="V111:BE113"/>
    <mergeCell ref="B114:T116"/>
    <mergeCell ref="V114:BE115"/>
    <mergeCell ref="C117:I119"/>
    <mergeCell ref="J117:U119"/>
    <mergeCell ref="V117:AG119"/>
    <mergeCell ref="AH117:AS119"/>
    <mergeCell ref="AT117:BE119"/>
    <mergeCell ref="AG116:AI116"/>
    <mergeCell ref="AJ116:AN116"/>
    <mergeCell ref="AO116:BC116"/>
    <mergeCell ref="BD116:BE116"/>
    <mergeCell ref="AV101:AZ102"/>
    <mergeCell ref="BA101:BD102"/>
    <mergeCell ref="B102:E103"/>
    <mergeCell ref="F102:Q103"/>
    <mergeCell ref="S102:T103"/>
    <mergeCell ref="AV103:AW104"/>
    <mergeCell ref="AX103:BC104"/>
    <mergeCell ref="BD103:BE104"/>
    <mergeCell ref="B105:T107"/>
    <mergeCell ref="V105:BE107"/>
    <mergeCell ref="A65:I67"/>
    <mergeCell ref="J65:BB67"/>
    <mergeCell ref="BC65:BE67"/>
    <mergeCell ref="AJ90:AO91"/>
    <mergeCell ref="P92:AV94"/>
    <mergeCell ref="AW92:BC94"/>
    <mergeCell ref="D98:F99"/>
    <mergeCell ref="G98:H99"/>
    <mergeCell ref="I98:J99"/>
    <mergeCell ref="K98:L99"/>
    <mergeCell ref="M98:N99"/>
    <mergeCell ref="O98:P99"/>
    <mergeCell ref="Q98:R99"/>
    <mergeCell ref="X98:AC99"/>
    <mergeCell ref="AD98:AI99"/>
    <mergeCell ref="AJ98:AO99"/>
    <mergeCell ref="AP98:AU99"/>
    <mergeCell ref="AV98:BE99"/>
    <mergeCell ref="AT84:AY84"/>
    <mergeCell ref="AZ84:BE84"/>
    <mergeCell ref="C59:I61"/>
    <mergeCell ref="J59:U61"/>
    <mergeCell ref="V59:AG61"/>
    <mergeCell ref="AH59:AS61"/>
    <mergeCell ref="AT59:BE61"/>
    <mergeCell ref="A62:I64"/>
    <mergeCell ref="J62:U64"/>
    <mergeCell ref="V62:AG64"/>
    <mergeCell ref="AH62:AS64"/>
    <mergeCell ref="AT62:BE64"/>
    <mergeCell ref="C53:I55"/>
    <mergeCell ref="J53:U55"/>
    <mergeCell ref="V53:AG55"/>
    <mergeCell ref="AH53:AS55"/>
    <mergeCell ref="AT53:BE55"/>
    <mergeCell ref="C56:I58"/>
    <mergeCell ref="J56:U58"/>
    <mergeCell ref="V56:AG58"/>
    <mergeCell ref="AH56:AS58"/>
    <mergeCell ref="AT56:BE58"/>
    <mergeCell ref="C47:I49"/>
    <mergeCell ref="J47:U49"/>
    <mergeCell ref="V47:AG49"/>
    <mergeCell ref="AH47:AS49"/>
    <mergeCell ref="AT47:BE49"/>
    <mergeCell ref="C50:I52"/>
    <mergeCell ref="J50:U52"/>
    <mergeCell ref="V50:AG52"/>
    <mergeCell ref="AH50:AS52"/>
    <mergeCell ref="AT50:BE52"/>
    <mergeCell ref="C44:I46"/>
    <mergeCell ref="J44:U46"/>
    <mergeCell ref="V44:AG46"/>
    <mergeCell ref="AH44:AS46"/>
    <mergeCell ref="AT44:BE46"/>
    <mergeCell ref="J41:U41"/>
    <mergeCell ref="V41:AG41"/>
    <mergeCell ref="AH41:AS41"/>
    <mergeCell ref="AT41:BE41"/>
    <mergeCell ref="BD24:BE25"/>
    <mergeCell ref="B26:T28"/>
    <mergeCell ref="V26:BE28"/>
    <mergeCell ref="B29:T31"/>
    <mergeCell ref="V29:BE31"/>
    <mergeCell ref="C41:I43"/>
    <mergeCell ref="J42:U43"/>
    <mergeCell ref="V42:AG43"/>
    <mergeCell ref="AH42:AS43"/>
    <mergeCell ref="AT42:BE43"/>
    <mergeCell ref="B35:T37"/>
    <mergeCell ref="V35:BE36"/>
    <mergeCell ref="C38:I40"/>
    <mergeCell ref="J38:U40"/>
    <mergeCell ref="V38:AG40"/>
    <mergeCell ref="AH38:AS40"/>
    <mergeCell ref="AG37:AI37"/>
    <mergeCell ref="AJ37:AN37"/>
    <mergeCell ref="AO37:BC37"/>
    <mergeCell ref="BD37:BE37"/>
    <mergeCell ref="AT38:BE40"/>
    <mergeCell ref="AJ11:AO12"/>
    <mergeCell ref="P13:AV15"/>
    <mergeCell ref="AW13:BC15"/>
    <mergeCell ref="AJ19:AO20"/>
    <mergeCell ref="AP19:AU20"/>
    <mergeCell ref="AV19:BE20"/>
    <mergeCell ref="AV22:AZ23"/>
    <mergeCell ref="BA22:BD23"/>
    <mergeCell ref="B32:T34"/>
    <mergeCell ref="V32:BE34"/>
    <mergeCell ref="D19:F20"/>
    <mergeCell ref="G19:H20"/>
    <mergeCell ref="I19:J20"/>
    <mergeCell ref="K19:L20"/>
    <mergeCell ref="M19:N20"/>
    <mergeCell ref="O19:P20"/>
    <mergeCell ref="Q19:R20"/>
    <mergeCell ref="X19:AC20"/>
    <mergeCell ref="AD19:AI20"/>
    <mergeCell ref="B23:E24"/>
    <mergeCell ref="F23:Q24"/>
    <mergeCell ref="S23:T24"/>
    <mergeCell ref="AV24:AW25"/>
    <mergeCell ref="AX24:BC25"/>
  </mergeCells>
  <phoneticPr fontId="3"/>
  <dataValidations count="1">
    <dataValidation type="list" allowBlank="1" showInputMessage="1" showErrorMessage="1" sqref="J41:BE41">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1" manualBreakCount="1">
    <brk id="79" max="5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E82"/>
  <sheetViews>
    <sheetView view="pageBreakPreview" topLeftCell="A34" zoomScaleSheetLayoutView="100" workbookViewId="0">
      <selection activeCell="AJ30" sqref="AJ30"/>
    </sheetView>
  </sheetViews>
  <sheetFormatPr defaultColWidth="1.625" defaultRowHeight="9.9499999999999993" customHeight="1" x14ac:dyDescent="0.15"/>
  <cols>
    <col min="1" max="56" width="1.625" style="90"/>
    <col min="57" max="57" width="0.875" style="90" customWidth="1"/>
    <col min="58" max="16384" width="1.625" style="90"/>
  </cols>
  <sheetData>
    <row r="1" spans="1:57" ht="9.9499999999999993" customHeight="1" x14ac:dyDescent="0.15">
      <c r="A1" s="91" t="s">
        <v>211</v>
      </c>
      <c r="B1" s="91"/>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row>
    <row r="2" spans="1:57" ht="9.9499999999999993" customHeight="1" x14ac:dyDescent="0.15">
      <c r="A2" s="60"/>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row>
    <row r="3" spans="1:57" ht="9.9499999999999993" customHeight="1" x14ac:dyDescent="0.15">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row>
    <row r="4" spans="1:57" ht="9.9499999999999993" customHeight="1" x14ac:dyDescent="0.15">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row>
    <row r="5" spans="1:57" ht="9.9499999999999993" customHeight="1" x14ac:dyDescent="0.15">
      <c r="A5" s="60"/>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row>
    <row r="6" spans="1:57" ht="9.9499999999999993" customHeight="1" x14ac:dyDescent="0.15">
      <c r="A6" s="60"/>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row>
    <row r="7" spans="1:57" ht="9.9499999999999993" customHeight="1" x14ac:dyDescent="0.15">
      <c r="A7" s="60"/>
      <c r="B7" s="60"/>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row>
    <row r="8" spans="1:57" ht="9.9499999999999993" customHeight="1" x14ac:dyDescent="0.15">
      <c r="A8" s="60"/>
      <c r="B8" s="60"/>
      <c r="C8" s="60"/>
      <c r="D8" s="60"/>
      <c r="E8" s="60"/>
      <c r="F8" s="60"/>
      <c r="G8" s="60"/>
      <c r="H8" s="60"/>
      <c r="I8" s="60"/>
      <c r="J8" s="60"/>
      <c r="K8" s="60"/>
      <c r="L8" s="60"/>
      <c r="M8" s="60"/>
      <c r="N8" s="60"/>
      <c r="O8" s="60"/>
      <c r="P8" s="609" t="s">
        <v>57</v>
      </c>
      <c r="Q8" s="609"/>
      <c r="R8" s="609"/>
      <c r="S8" s="609"/>
      <c r="T8" s="609"/>
      <c r="U8" s="609"/>
      <c r="V8" s="609"/>
      <c r="W8" s="609"/>
      <c r="X8" s="609"/>
      <c r="Y8" s="609"/>
      <c r="Z8" s="609"/>
      <c r="AA8" s="609"/>
      <c r="AB8" s="609"/>
      <c r="AC8" s="609"/>
      <c r="AD8" s="609"/>
      <c r="AE8" s="609"/>
      <c r="AF8" s="609"/>
      <c r="AG8" s="609"/>
      <c r="AH8" s="609"/>
      <c r="AI8" s="609"/>
      <c r="AJ8" s="609"/>
      <c r="AK8" s="609"/>
      <c r="AL8" s="609"/>
      <c r="AM8" s="609"/>
      <c r="AN8" s="609"/>
      <c r="AO8" s="60"/>
      <c r="AP8" s="60"/>
      <c r="AQ8" s="60"/>
      <c r="AR8" s="60"/>
      <c r="AS8" s="60"/>
      <c r="AT8" s="60"/>
      <c r="AU8" s="60"/>
      <c r="AV8" s="60"/>
      <c r="AW8" s="60"/>
      <c r="AX8" s="60"/>
      <c r="AY8" s="60"/>
      <c r="AZ8" s="60"/>
      <c r="BA8" s="60"/>
      <c r="BB8" s="60"/>
      <c r="BC8" s="60"/>
      <c r="BD8" s="60"/>
      <c r="BE8" s="60"/>
    </row>
    <row r="9" spans="1:57" ht="9.9499999999999993" customHeight="1" x14ac:dyDescent="0.15">
      <c r="A9" s="60"/>
      <c r="B9" s="60"/>
      <c r="C9" s="60"/>
      <c r="D9" s="60"/>
      <c r="E9" s="60"/>
      <c r="F9" s="60"/>
      <c r="G9" s="60"/>
      <c r="H9" s="60"/>
      <c r="I9" s="60"/>
      <c r="J9" s="60"/>
      <c r="K9" s="60"/>
      <c r="L9" s="60"/>
      <c r="M9" s="60"/>
      <c r="N9" s="60"/>
      <c r="O9" s="60"/>
      <c r="P9" s="609"/>
      <c r="Q9" s="609"/>
      <c r="R9" s="609"/>
      <c r="S9" s="609"/>
      <c r="T9" s="609"/>
      <c r="U9" s="609"/>
      <c r="V9" s="609"/>
      <c r="W9" s="609"/>
      <c r="X9" s="609"/>
      <c r="Y9" s="609"/>
      <c r="Z9" s="609"/>
      <c r="AA9" s="609"/>
      <c r="AB9" s="609"/>
      <c r="AC9" s="609"/>
      <c r="AD9" s="609"/>
      <c r="AE9" s="609"/>
      <c r="AF9" s="609"/>
      <c r="AG9" s="609"/>
      <c r="AH9" s="609"/>
      <c r="AI9" s="609"/>
      <c r="AJ9" s="609"/>
      <c r="AK9" s="609"/>
      <c r="AL9" s="609"/>
      <c r="AM9" s="609"/>
      <c r="AN9" s="609"/>
      <c r="AO9" s="60"/>
      <c r="AP9" s="60"/>
      <c r="AQ9" s="60"/>
      <c r="AR9" s="60"/>
      <c r="AS9" s="60"/>
      <c r="AT9" s="60"/>
      <c r="AU9" s="60"/>
      <c r="AV9" s="60"/>
      <c r="AW9" s="60"/>
      <c r="AX9" s="60"/>
      <c r="AY9" s="60"/>
      <c r="AZ9" s="60"/>
      <c r="BA9" s="60"/>
      <c r="BB9" s="60"/>
      <c r="BC9" s="60"/>
      <c r="BD9" s="60"/>
      <c r="BE9" s="60"/>
    </row>
    <row r="10" spans="1:57" ht="9.9499999999999993" customHeight="1" x14ac:dyDescent="0.15">
      <c r="A10" s="60"/>
      <c r="B10" s="60"/>
      <c r="C10" s="60"/>
      <c r="D10" s="60"/>
      <c r="E10" s="60"/>
      <c r="F10" s="60"/>
      <c r="G10" s="60"/>
      <c r="H10" s="60"/>
      <c r="I10" s="60"/>
      <c r="J10" s="60"/>
      <c r="K10" s="60"/>
      <c r="L10" s="60"/>
      <c r="M10" s="60"/>
      <c r="N10" s="60"/>
      <c r="O10" s="60"/>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
      <c r="AP10" s="60"/>
      <c r="AQ10" s="60"/>
      <c r="AR10" s="60"/>
      <c r="AS10" s="60"/>
      <c r="AT10" s="60"/>
      <c r="AU10" s="60"/>
      <c r="AV10" s="60"/>
      <c r="AW10" s="60"/>
      <c r="AX10" s="60"/>
      <c r="AY10" s="60"/>
      <c r="AZ10" s="60"/>
      <c r="BA10" s="60"/>
      <c r="BB10" s="60"/>
      <c r="BC10" s="60"/>
      <c r="BD10" s="60"/>
      <c r="BE10" s="60"/>
    </row>
    <row r="11" spans="1:57" ht="9.9499999999999993" customHeight="1" x14ac:dyDescent="0.15">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row>
    <row r="12" spans="1:57" ht="9.9499999999999993" customHeight="1" x14ac:dyDescent="0.15">
      <c r="A12" s="60"/>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row>
    <row r="13" spans="1:57" ht="9.9499999999999993" customHeight="1" x14ac:dyDescent="0.15">
      <c r="A13" s="60"/>
      <c r="B13" s="60"/>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row>
    <row r="14" spans="1:57" ht="9.9499999999999993" customHeight="1" x14ac:dyDescent="0.15">
      <c r="A14" s="60"/>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row>
    <row r="15" spans="1:57" ht="9.9499999999999993" customHeight="1" x14ac:dyDescent="0.15">
      <c r="A15" s="60"/>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row>
    <row r="16" spans="1:57" ht="9.9499999999999993" customHeight="1" x14ac:dyDescent="0.15">
      <c r="A16" s="60"/>
      <c r="B16" s="60"/>
      <c r="C16" s="60"/>
      <c r="D16" s="60"/>
      <c r="E16" s="601" t="s">
        <v>212</v>
      </c>
      <c r="F16" s="601"/>
      <c r="G16" s="601"/>
      <c r="H16" s="601"/>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row>
    <row r="17" spans="1:57" ht="9.9499999999999993" customHeight="1" x14ac:dyDescent="0.15">
      <c r="A17" s="60"/>
      <c r="B17" s="60"/>
      <c r="C17" s="60"/>
      <c r="D17" s="60"/>
      <c r="E17" s="601"/>
      <c r="F17" s="601"/>
      <c r="G17" s="601"/>
      <c r="H17" s="601"/>
      <c r="I17" s="602" t="s">
        <v>215</v>
      </c>
      <c r="J17" s="602"/>
      <c r="K17" s="602"/>
      <c r="L17" s="602"/>
      <c r="M17" s="602"/>
      <c r="N17" s="602"/>
      <c r="O17" s="602"/>
      <c r="P17" s="602"/>
      <c r="Q17" s="602"/>
      <c r="R17" s="602"/>
      <c r="S17" s="602"/>
      <c r="T17" s="602"/>
      <c r="U17" s="602"/>
      <c r="V17" s="602"/>
      <c r="W17" s="602"/>
      <c r="X17" s="602"/>
      <c r="Y17" s="602"/>
      <c r="Z17" s="602"/>
      <c r="AA17" s="602"/>
      <c r="AB17" s="602"/>
      <c r="AC17" s="602"/>
      <c r="AD17" s="602"/>
      <c r="AE17" s="602"/>
      <c r="AF17" s="602"/>
      <c r="AG17" s="602"/>
      <c r="AH17" s="602"/>
      <c r="AI17" s="602"/>
      <c r="AJ17" s="602"/>
      <c r="AK17" s="602"/>
      <c r="AL17" s="602"/>
      <c r="AM17" s="602"/>
      <c r="AN17" s="602"/>
      <c r="AO17" s="602"/>
      <c r="AP17" s="602"/>
      <c r="AQ17" s="602"/>
      <c r="AR17" s="602"/>
      <c r="AS17" s="602"/>
      <c r="AT17" s="602"/>
      <c r="AU17" s="602"/>
      <c r="AV17" s="602"/>
      <c r="AW17" s="602"/>
      <c r="AX17" s="602"/>
      <c r="AY17" s="602"/>
      <c r="AZ17" s="602"/>
      <c r="BA17" s="602"/>
      <c r="BB17" s="602"/>
      <c r="BC17" s="60"/>
      <c r="BD17" s="60"/>
      <c r="BE17" s="60"/>
    </row>
    <row r="18" spans="1:57" ht="9.9499999999999993" customHeight="1" x14ac:dyDescent="0.15">
      <c r="A18" s="60"/>
      <c r="B18" s="60"/>
      <c r="C18" s="60"/>
      <c r="D18" s="60"/>
      <c r="E18" s="601" t="s">
        <v>217</v>
      </c>
      <c r="F18" s="601"/>
      <c r="G18" s="601"/>
      <c r="H18" s="601"/>
      <c r="I18" s="602"/>
      <c r="J18" s="602"/>
      <c r="K18" s="602"/>
      <c r="L18" s="602"/>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602"/>
      <c r="AK18" s="602"/>
      <c r="AL18" s="602"/>
      <c r="AM18" s="602"/>
      <c r="AN18" s="602"/>
      <c r="AO18" s="602"/>
      <c r="AP18" s="602"/>
      <c r="AQ18" s="602"/>
      <c r="AR18" s="602"/>
      <c r="AS18" s="602"/>
      <c r="AT18" s="602"/>
      <c r="AU18" s="602"/>
      <c r="AV18" s="602"/>
      <c r="AW18" s="602"/>
      <c r="AX18" s="602"/>
      <c r="AY18" s="602"/>
      <c r="AZ18" s="602"/>
      <c r="BA18" s="602"/>
      <c r="BB18" s="602"/>
      <c r="BC18" s="60"/>
      <c r="BD18" s="60"/>
      <c r="BE18" s="60"/>
    </row>
    <row r="19" spans="1:57" ht="9.9499999999999993" customHeight="1" x14ac:dyDescent="0.15">
      <c r="A19" s="60"/>
      <c r="B19" s="60"/>
      <c r="C19" s="60"/>
      <c r="D19" s="60"/>
      <c r="E19" s="601"/>
      <c r="F19" s="601"/>
      <c r="G19" s="601"/>
      <c r="H19" s="601"/>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row>
    <row r="20" spans="1:57" ht="9.9499999999999993" customHeight="1" x14ac:dyDescent="0.15">
      <c r="A20" s="60"/>
      <c r="B20" s="60"/>
      <c r="C20" s="60"/>
      <c r="D20" s="60"/>
      <c r="E20" s="100"/>
      <c r="F20" s="100"/>
      <c r="G20" s="100"/>
      <c r="H20" s="10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row>
    <row r="21" spans="1:57" ht="9.9499999999999993" customHeight="1" x14ac:dyDescent="0.15">
      <c r="A21" s="60"/>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row>
    <row r="22" spans="1:57" ht="9.9499999999999993" customHeight="1" x14ac:dyDescent="0.15">
      <c r="A22" s="60"/>
      <c r="B22" s="60"/>
      <c r="C22" s="60"/>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row>
    <row r="23" spans="1:57" ht="9.9499999999999993" customHeight="1" x14ac:dyDescent="0.15">
      <c r="A23" s="60"/>
      <c r="B23" s="60"/>
      <c r="C23" s="60"/>
      <c r="D23" s="602" t="s">
        <v>219</v>
      </c>
      <c r="E23" s="602"/>
      <c r="F23" s="602"/>
      <c r="G23" s="602"/>
      <c r="H23" s="602"/>
      <c r="I23" s="602"/>
      <c r="J23" s="602"/>
      <c r="K23" s="602"/>
      <c r="L23" s="602"/>
      <c r="M23" s="602"/>
      <c r="N23" s="602"/>
      <c r="O23" s="602"/>
      <c r="P23" s="602"/>
      <c r="Q23" s="602"/>
      <c r="R23" s="602"/>
      <c r="S23" s="602"/>
      <c r="T23" s="602"/>
      <c r="U23" s="602"/>
      <c r="V23" s="602"/>
      <c r="W23" s="602"/>
      <c r="X23" s="602"/>
      <c r="Y23" s="602"/>
      <c r="Z23" s="602"/>
      <c r="AA23" s="602"/>
      <c r="AB23" s="602"/>
      <c r="AC23" s="602"/>
      <c r="AD23" s="602"/>
      <c r="AE23" s="602"/>
      <c r="AF23" s="602"/>
      <c r="AG23" s="602"/>
      <c r="AH23" s="602"/>
      <c r="AI23" s="602"/>
      <c r="AJ23" s="602"/>
      <c r="AK23" s="602"/>
      <c r="AL23" s="602"/>
      <c r="AM23" s="602"/>
      <c r="AN23" s="602"/>
      <c r="AO23" s="602"/>
      <c r="AP23" s="602"/>
      <c r="AQ23" s="602"/>
      <c r="AR23" s="602"/>
      <c r="AS23" s="602"/>
      <c r="AT23" s="602"/>
      <c r="AU23" s="602"/>
      <c r="AV23" s="602"/>
      <c r="AW23" s="602"/>
      <c r="AX23" s="602"/>
      <c r="AY23" s="602"/>
      <c r="AZ23" s="602"/>
      <c r="BA23" s="602"/>
      <c r="BB23" s="60"/>
      <c r="BC23" s="60"/>
      <c r="BD23" s="60"/>
      <c r="BE23" s="60"/>
    </row>
    <row r="24" spans="1:57" ht="9.9499999999999993" customHeight="1" x14ac:dyDescent="0.15">
      <c r="A24" s="60"/>
      <c r="B24" s="60"/>
      <c r="C24" s="60"/>
      <c r="D24" s="602"/>
      <c r="E24" s="602"/>
      <c r="F24" s="602"/>
      <c r="G24" s="602"/>
      <c r="H24" s="602"/>
      <c r="I24" s="602"/>
      <c r="J24" s="602"/>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602"/>
      <c r="AK24" s="602"/>
      <c r="AL24" s="602"/>
      <c r="AM24" s="602"/>
      <c r="AN24" s="602"/>
      <c r="AO24" s="602"/>
      <c r="AP24" s="602"/>
      <c r="AQ24" s="602"/>
      <c r="AR24" s="602"/>
      <c r="AS24" s="602"/>
      <c r="AT24" s="602"/>
      <c r="AU24" s="602"/>
      <c r="AV24" s="602"/>
      <c r="AW24" s="602"/>
      <c r="AX24" s="602"/>
      <c r="AY24" s="602"/>
      <c r="AZ24" s="602"/>
      <c r="BA24" s="602"/>
      <c r="BB24" s="60"/>
      <c r="BC24" s="60"/>
      <c r="BD24" s="60"/>
      <c r="BE24" s="60"/>
    </row>
    <row r="25" spans="1:57" ht="9.9499999999999993" customHeight="1" x14ac:dyDescent="0.15">
      <c r="A25" s="60"/>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row>
    <row r="26" spans="1:57" ht="9.9499999999999993" customHeight="1" x14ac:dyDescent="0.15">
      <c r="A26" s="60"/>
      <c r="B26" s="60"/>
      <c r="C26" s="60"/>
      <c r="D26" s="60"/>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row>
    <row r="27" spans="1:57" ht="9.9499999999999993" customHeight="1" x14ac:dyDescent="0.15">
      <c r="A27" s="60"/>
      <c r="B27" s="60"/>
      <c r="C27" s="60"/>
      <c r="D27" s="60"/>
      <c r="E27" s="60"/>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row>
    <row r="28" spans="1:57" ht="9.9499999999999993" customHeight="1" x14ac:dyDescent="0.15">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row>
    <row r="29" spans="1:57" ht="9.9499999999999993" customHeight="1" x14ac:dyDescent="0.15">
      <c r="A29" s="60"/>
      <c r="B29" s="60"/>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row>
    <row r="30" spans="1:57" ht="9.9499999999999993" customHeight="1" x14ac:dyDescent="0.15">
      <c r="A30" s="60"/>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row>
    <row r="31" spans="1:57" ht="9.9499999999999993" customHeight="1" x14ac:dyDescent="0.15">
      <c r="A31" s="60"/>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row>
    <row r="32" spans="1:57" ht="9.9499999999999993" customHeight="1" x14ac:dyDescent="0.15">
      <c r="A32" s="60"/>
      <c r="B32" s="60"/>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3" t="s">
        <v>122</v>
      </c>
      <c r="AH32" s="603"/>
      <c r="AI32" s="603"/>
      <c r="AJ32" s="603"/>
      <c r="AK32" s="604"/>
      <c r="AL32" s="604"/>
      <c r="AM32" s="604"/>
      <c r="AN32" s="605" t="s">
        <v>1</v>
      </c>
      <c r="AO32" s="605"/>
      <c r="AP32" s="604"/>
      <c r="AQ32" s="604"/>
      <c r="AR32" s="604"/>
      <c r="AS32" s="605" t="s">
        <v>27</v>
      </c>
      <c r="AT32" s="605"/>
      <c r="AU32" s="604"/>
      <c r="AV32" s="604"/>
      <c r="AW32" s="604"/>
      <c r="AX32" s="605" t="s">
        <v>9</v>
      </c>
      <c r="AY32" s="605"/>
      <c r="AZ32" s="60"/>
      <c r="BA32" s="60"/>
      <c r="BB32" s="60"/>
      <c r="BC32" s="60"/>
      <c r="BD32" s="60"/>
      <c r="BE32" s="60"/>
    </row>
    <row r="33" spans="1:57" ht="9.9499999999999993" customHeight="1" x14ac:dyDescent="0.15">
      <c r="A33" s="60"/>
      <c r="B33" s="60"/>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3"/>
      <c r="AH33" s="603"/>
      <c r="AI33" s="603"/>
      <c r="AJ33" s="603"/>
      <c r="AK33" s="604"/>
      <c r="AL33" s="604"/>
      <c r="AM33" s="604"/>
      <c r="AN33" s="605"/>
      <c r="AO33" s="605"/>
      <c r="AP33" s="604"/>
      <c r="AQ33" s="604"/>
      <c r="AR33" s="604"/>
      <c r="AS33" s="605"/>
      <c r="AT33" s="605"/>
      <c r="AU33" s="604"/>
      <c r="AV33" s="604"/>
      <c r="AW33" s="604"/>
      <c r="AX33" s="605"/>
      <c r="AY33" s="605"/>
      <c r="AZ33" s="60"/>
      <c r="BA33" s="60"/>
      <c r="BB33" s="60"/>
      <c r="BC33" s="60"/>
      <c r="BD33" s="60"/>
      <c r="BE33" s="60"/>
    </row>
    <row r="34" spans="1:57" ht="9.9499999999999993" customHeight="1" x14ac:dyDescent="0.15">
      <c r="A34" s="60"/>
      <c r="B34" s="60"/>
      <c r="C34" s="60"/>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103"/>
      <c r="AE34" s="103"/>
      <c r="AF34" s="103"/>
      <c r="AG34" s="103"/>
      <c r="AH34" s="104"/>
      <c r="AI34" s="104"/>
      <c r="AJ34" s="104"/>
      <c r="AK34" s="103"/>
      <c r="AL34" s="103"/>
      <c r="AM34" s="104"/>
      <c r="AN34" s="104"/>
      <c r="AO34" s="104"/>
      <c r="AP34" s="103"/>
      <c r="AQ34" s="103"/>
      <c r="AR34" s="104"/>
      <c r="AS34" s="104"/>
      <c r="AT34" s="104"/>
      <c r="AU34" s="103"/>
      <c r="AV34" s="103"/>
      <c r="AW34" s="60"/>
      <c r="AX34" s="60"/>
      <c r="AY34" s="60"/>
      <c r="AZ34" s="60"/>
      <c r="BA34" s="60"/>
      <c r="BB34" s="60"/>
      <c r="BC34" s="60"/>
      <c r="BD34" s="60"/>
      <c r="BE34" s="60"/>
    </row>
    <row r="35" spans="1:57" ht="9.9499999999999993" customHeight="1" x14ac:dyDescent="0.15">
      <c r="A35" s="60"/>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103"/>
      <c r="AE35" s="103"/>
      <c r="AF35" s="103"/>
      <c r="AG35" s="103"/>
      <c r="AH35" s="104"/>
      <c r="AI35" s="104"/>
      <c r="AJ35" s="104"/>
      <c r="AK35" s="103"/>
      <c r="AL35" s="103"/>
      <c r="AM35" s="104"/>
      <c r="AN35" s="104"/>
      <c r="AO35" s="104"/>
      <c r="AP35" s="103"/>
      <c r="AQ35" s="103"/>
      <c r="AR35" s="104"/>
      <c r="AS35" s="104"/>
      <c r="AT35" s="104"/>
      <c r="AU35" s="103"/>
      <c r="AV35" s="103"/>
      <c r="AW35" s="60"/>
      <c r="AX35" s="60"/>
      <c r="AY35" s="60"/>
      <c r="AZ35" s="60"/>
      <c r="BA35" s="60"/>
      <c r="BB35" s="60"/>
      <c r="BC35" s="60"/>
      <c r="BD35" s="60"/>
      <c r="BE35" s="60"/>
    </row>
    <row r="36" spans="1:57" ht="9.9499999999999993" customHeight="1" x14ac:dyDescent="0.15">
      <c r="A36" s="60"/>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103"/>
      <c r="AE36" s="103"/>
      <c r="AF36" s="103"/>
      <c r="AG36" s="103"/>
      <c r="AH36" s="104"/>
      <c r="AI36" s="104"/>
      <c r="AJ36" s="104"/>
      <c r="AK36" s="103"/>
      <c r="AL36" s="103"/>
      <c r="AM36" s="104"/>
      <c r="AN36" s="104"/>
      <c r="AO36" s="104"/>
      <c r="AP36" s="103"/>
      <c r="AQ36" s="103"/>
      <c r="AR36" s="104"/>
      <c r="AS36" s="104"/>
      <c r="AT36" s="104"/>
      <c r="AU36" s="103"/>
      <c r="AV36" s="103"/>
      <c r="AW36" s="60"/>
      <c r="AX36" s="60"/>
      <c r="AY36" s="60"/>
      <c r="AZ36" s="60"/>
      <c r="BA36" s="60"/>
      <c r="BB36" s="60"/>
      <c r="BC36" s="60"/>
      <c r="BD36" s="60"/>
      <c r="BE36" s="60"/>
    </row>
    <row r="37" spans="1:57" ht="9.9499999999999993" customHeight="1" x14ac:dyDescent="0.15">
      <c r="A37" s="60"/>
      <c r="B37" s="60"/>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row>
    <row r="38" spans="1:57" ht="9.9499999999999993" customHeight="1" x14ac:dyDescent="0.15">
      <c r="A38" s="60"/>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row>
    <row r="39" spans="1:57" ht="9.9499999999999993" customHeight="1" x14ac:dyDescent="0.15">
      <c r="A39" s="60"/>
      <c r="B39" s="60"/>
      <c r="C39" s="60"/>
      <c r="D39" s="597" t="s">
        <v>125</v>
      </c>
      <c r="E39" s="597"/>
      <c r="F39" s="597"/>
      <c r="G39" s="597"/>
      <c r="H39" s="597"/>
      <c r="I39" s="597"/>
      <c r="J39" s="598" t="s">
        <v>640</v>
      </c>
      <c r="K39" s="598"/>
      <c r="L39" s="598"/>
      <c r="M39" s="598"/>
      <c r="N39" s="598"/>
      <c r="O39" s="598"/>
      <c r="P39" s="599"/>
      <c r="Q39" s="399"/>
      <c r="R39" s="399"/>
      <c r="S39" s="399"/>
      <c r="T39" s="399"/>
      <c r="U39" s="399"/>
      <c r="V39" s="399"/>
      <c r="W39" s="399"/>
      <c r="X39" s="399"/>
      <c r="Y39" s="399"/>
      <c r="Z39" s="60"/>
      <c r="AA39" s="600" t="s">
        <v>137</v>
      </c>
      <c r="AB39" s="60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row>
    <row r="40" spans="1:57" ht="9.9499999999999993" customHeight="1" x14ac:dyDescent="0.15">
      <c r="A40" s="60"/>
      <c r="B40" s="60"/>
      <c r="C40" s="60"/>
      <c r="D40" s="597"/>
      <c r="E40" s="597"/>
      <c r="F40" s="597"/>
      <c r="G40" s="597"/>
      <c r="H40" s="597"/>
      <c r="I40" s="597"/>
      <c r="J40" s="598"/>
      <c r="K40" s="598"/>
      <c r="L40" s="598"/>
      <c r="M40" s="598"/>
      <c r="N40" s="598"/>
      <c r="O40" s="598"/>
      <c r="P40" s="599"/>
      <c r="Q40" s="399"/>
      <c r="R40" s="399"/>
      <c r="S40" s="399"/>
      <c r="T40" s="399"/>
      <c r="U40" s="399"/>
      <c r="V40" s="399"/>
      <c r="W40" s="399"/>
      <c r="X40" s="399"/>
      <c r="Y40" s="399"/>
      <c r="Z40" s="60"/>
      <c r="AA40" s="600"/>
      <c r="AB40" s="60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row>
    <row r="41" spans="1:57" ht="9.9499999999999993" customHeight="1" x14ac:dyDescent="0.15">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row>
    <row r="42" spans="1:57" ht="9.9499999999999993" customHeight="1" x14ac:dyDescent="0.15">
      <c r="A42" s="60"/>
      <c r="B42" s="60"/>
      <c r="C42" s="60"/>
      <c r="D42" s="60"/>
      <c r="E42" s="60"/>
      <c r="F42" s="60"/>
      <c r="G42" s="60"/>
      <c r="H42" s="60"/>
      <c r="I42" s="60"/>
      <c r="J42" s="60"/>
      <c r="K42" s="60"/>
      <c r="L42" s="60"/>
      <c r="M42" s="60"/>
      <c r="N42" s="60"/>
      <c r="O42" s="60"/>
      <c r="P42" s="60"/>
      <c r="Q42" s="101"/>
      <c r="R42" s="101"/>
      <c r="S42" s="101"/>
      <c r="T42" s="101"/>
      <c r="U42" s="101"/>
      <c r="V42" s="101"/>
      <c r="W42" s="101"/>
      <c r="X42" s="101"/>
      <c r="Y42" s="101"/>
      <c r="Z42" s="60"/>
      <c r="AA42" s="60"/>
      <c r="AB42" s="60"/>
      <c r="AC42" s="60"/>
      <c r="AD42" s="60"/>
      <c r="AE42" s="60"/>
      <c r="AF42" s="60"/>
      <c r="AG42" s="60"/>
      <c r="AH42" s="60"/>
      <c r="AI42" s="60"/>
      <c r="AJ42" s="102"/>
      <c r="AK42" s="60"/>
      <c r="AL42" s="60"/>
      <c r="AM42" s="60"/>
      <c r="AN42" s="60"/>
      <c r="AO42" s="60"/>
      <c r="AP42" s="60"/>
      <c r="AQ42" s="60"/>
      <c r="AR42" s="60"/>
      <c r="AS42" s="60"/>
      <c r="AT42" s="60"/>
      <c r="AU42" s="60"/>
      <c r="AV42" s="60"/>
      <c r="AW42" s="60"/>
      <c r="AX42" s="60"/>
      <c r="AY42" s="60"/>
      <c r="AZ42" s="60"/>
      <c r="BA42" s="60"/>
      <c r="BB42" s="60"/>
      <c r="BC42" s="60"/>
      <c r="BD42" s="60"/>
      <c r="BE42" s="60"/>
    </row>
    <row r="43" spans="1:57" ht="9.9499999999999993" customHeight="1" x14ac:dyDescent="0.15">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row>
    <row r="44" spans="1:57" ht="9.9499999999999993" customHeight="1" x14ac:dyDescent="0.15">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row>
    <row r="45" spans="1:57" ht="9.9499999999999993" customHeight="1" x14ac:dyDescent="0.15">
      <c r="A45" s="60"/>
      <c r="B45" s="60"/>
      <c r="C45" s="60"/>
      <c r="D45" s="60"/>
      <c r="E45" s="60"/>
      <c r="F45" s="60"/>
      <c r="G45" s="60"/>
      <c r="H45" s="60"/>
      <c r="I45" s="60"/>
      <c r="J45" s="60"/>
      <c r="K45" s="60"/>
      <c r="L45" s="60"/>
      <c r="M45" s="60"/>
      <c r="N45" s="60"/>
      <c r="O45" s="60"/>
      <c r="P45" s="60"/>
      <c r="Q45" s="60"/>
      <c r="R45" s="60"/>
      <c r="S45" s="60"/>
      <c r="T45" s="60"/>
      <c r="U45" s="60"/>
      <c r="V45" s="60"/>
      <c r="W45" s="60"/>
      <c r="X45" s="60"/>
      <c r="Y45" s="400" t="s">
        <v>172</v>
      </c>
      <c r="Z45" s="400"/>
      <c r="AA45" s="400"/>
      <c r="AB45" s="400"/>
      <c r="AC45" s="400"/>
      <c r="AD45" s="400"/>
      <c r="AE45" s="400"/>
      <c r="AF45" s="40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row>
    <row r="46" spans="1:57" ht="9.9499999999999993" customHeight="1" x14ac:dyDescent="0.15">
      <c r="A46" s="60"/>
      <c r="B46" s="60"/>
      <c r="C46" s="60"/>
      <c r="D46" s="60"/>
      <c r="E46" s="60"/>
      <c r="F46" s="60"/>
      <c r="G46" s="60"/>
      <c r="H46" s="60"/>
      <c r="I46" s="60"/>
      <c r="J46" s="60"/>
      <c r="K46" s="60"/>
      <c r="L46" s="60"/>
      <c r="M46" s="60"/>
      <c r="N46" s="60"/>
      <c r="O46" s="60"/>
      <c r="P46" s="60"/>
      <c r="Q46" s="60"/>
      <c r="R46" s="60"/>
      <c r="S46" s="60"/>
      <c r="T46" s="60"/>
      <c r="U46" s="60"/>
      <c r="V46" s="60"/>
      <c r="W46" s="60"/>
      <c r="X46" s="60"/>
      <c r="Y46" s="400"/>
      <c r="Z46" s="400"/>
      <c r="AA46" s="400"/>
      <c r="AB46" s="400"/>
      <c r="AC46" s="400"/>
      <c r="AD46" s="400"/>
      <c r="AE46" s="400"/>
      <c r="AF46" s="40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row>
    <row r="47" spans="1:57" ht="9.9499999999999993" customHeight="1" x14ac:dyDescent="0.15">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6">
        <f>交付申請書!V32</f>
        <v>0</v>
      </c>
      <c r="AA47" s="606"/>
      <c r="AB47" s="606"/>
      <c r="AC47" s="606"/>
      <c r="AD47" s="606"/>
      <c r="AE47" s="606"/>
      <c r="AF47" s="606"/>
      <c r="AG47" s="606"/>
      <c r="AH47" s="606"/>
      <c r="AI47" s="606"/>
      <c r="AJ47" s="606"/>
      <c r="AK47" s="606"/>
      <c r="AL47" s="606"/>
      <c r="AM47" s="606"/>
      <c r="AN47" s="606"/>
      <c r="AO47" s="606"/>
      <c r="AP47" s="606"/>
      <c r="AQ47" s="606"/>
      <c r="AR47" s="606"/>
      <c r="AS47" s="606"/>
      <c r="AT47" s="606"/>
      <c r="AU47" s="606"/>
      <c r="AV47" s="606"/>
      <c r="AW47" s="606"/>
      <c r="AX47" s="606"/>
      <c r="AY47" s="606"/>
      <c r="AZ47" s="606"/>
      <c r="BA47" s="606"/>
      <c r="BB47" s="606"/>
      <c r="BC47" s="60"/>
      <c r="BD47" s="60"/>
      <c r="BE47" s="60"/>
    </row>
    <row r="48" spans="1:57" ht="9.9499999999999993" customHeight="1" x14ac:dyDescent="0.15">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6"/>
      <c r="AA48" s="606"/>
      <c r="AB48" s="606"/>
      <c r="AC48" s="606"/>
      <c r="AD48" s="606"/>
      <c r="AE48" s="606"/>
      <c r="AF48" s="606"/>
      <c r="AG48" s="606"/>
      <c r="AH48" s="606"/>
      <c r="AI48" s="606"/>
      <c r="AJ48" s="606"/>
      <c r="AK48" s="606"/>
      <c r="AL48" s="606"/>
      <c r="AM48" s="606"/>
      <c r="AN48" s="606"/>
      <c r="AO48" s="606"/>
      <c r="AP48" s="606"/>
      <c r="AQ48" s="606"/>
      <c r="AR48" s="606"/>
      <c r="AS48" s="606"/>
      <c r="AT48" s="606"/>
      <c r="AU48" s="606"/>
      <c r="AV48" s="606"/>
      <c r="AW48" s="606"/>
      <c r="AX48" s="606"/>
      <c r="AY48" s="606"/>
      <c r="AZ48" s="606"/>
      <c r="BA48" s="606"/>
      <c r="BB48" s="606"/>
      <c r="BC48" s="60"/>
      <c r="BD48" s="60"/>
      <c r="BE48" s="60"/>
    </row>
    <row r="49" spans="1:57" ht="9.9499999999999993" customHeight="1" x14ac:dyDescent="0.15">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6"/>
      <c r="AA49" s="606"/>
      <c r="AB49" s="606"/>
      <c r="AC49" s="606"/>
      <c r="AD49" s="606"/>
      <c r="AE49" s="606"/>
      <c r="AF49" s="606"/>
      <c r="AG49" s="606"/>
      <c r="AH49" s="606"/>
      <c r="AI49" s="606"/>
      <c r="AJ49" s="606"/>
      <c r="AK49" s="606"/>
      <c r="AL49" s="606"/>
      <c r="AM49" s="606"/>
      <c r="AN49" s="606"/>
      <c r="AO49" s="606"/>
      <c r="AP49" s="606"/>
      <c r="AQ49" s="606"/>
      <c r="AR49" s="606"/>
      <c r="AS49" s="606"/>
      <c r="AT49" s="606"/>
      <c r="AU49" s="606"/>
      <c r="AV49" s="606"/>
      <c r="AW49" s="606"/>
      <c r="AX49" s="606"/>
      <c r="AY49" s="606"/>
      <c r="AZ49" s="606"/>
      <c r="BA49" s="606"/>
      <c r="BB49" s="606"/>
      <c r="BC49" s="60"/>
      <c r="BD49" s="60"/>
      <c r="BE49" s="60"/>
    </row>
    <row r="50" spans="1:57" ht="9.9499999999999993" customHeight="1" x14ac:dyDescent="0.15">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105"/>
      <c r="AZ50" s="105"/>
      <c r="BA50" s="105"/>
      <c r="BB50" s="105"/>
      <c r="BC50" s="60"/>
      <c r="BD50" s="60"/>
      <c r="BE50" s="60"/>
    </row>
    <row r="51" spans="1:57" ht="9.9499999999999993" customHeight="1" x14ac:dyDescent="0.15">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105"/>
      <c r="AZ51" s="105"/>
      <c r="BA51" s="105"/>
      <c r="BB51" s="105"/>
      <c r="BC51" s="60"/>
      <c r="BD51" s="60"/>
      <c r="BE51" s="60"/>
    </row>
    <row r="52" spans="1:57" ht="9.9499999999999993" customHeight="1" x14ac:dyDescent="0.15">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105"/>
      <c r="AZ52" s="105"/>
      <c r="BA52" s="105"/>
      <c r="BB52" s="105"/>
      <c r="BC52" s="60"/>
      <c r="BD52" s="60"/>
      <c r="BE52" s="60"/>
    </row>
    <row r="53" spans="1:57" ht="9.9499999999999993" customHeight="1" x14ac:dyDescent="0.15">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8"/>
      <c r="AA53" s="608"/>
      <c r="AB53" s="608"/>
      <c r="AC53" s="608"/>
      <c r="AD53" s="608"/>
      <c r="AE53" s="608"/>
      <c r="AF53" s="608"/>
      <c r="AG53" s="608"/>
      <c r="AH53" s="608"/>
      <c r="AI53" s="608"/>
      <c r="AJ53" s="608"/>
      <c r="AK53" s="608"/>
      <c r="AL53" s="608"/>
      <c r="AM53" s="608"/>
      <c r="AN53" s="608"/>
      <c r="AO53" s="608"/>
      <c r="AP53" s="608"/>
      <c r="AQ53" s="608"/>
      <c r="AR53" s="608"/>
      <c r="AS53" s="608"/>
      <c r="AT53" s="608"/>
      <c r="AU53" s="608"/>
      <c r="AV53" s="608"/>
      <c r="AW53" s="608"/>
      <c r="AX53" s="608"/>
      <c r="AY53" s="105"/>
      <c r="AZ53" s="105"/>
      <c r="BA53" s="105"/>
      <c r="BB53" s="105"/>
      <c r="BC53" s="60"/>
      <c r="BD53" s="60"/>
      <c r="BE53" s="60"/>
    </row>
    <row r="54" spans="1:57" ht="9.9499999999999993" customHeight="1" x14ac:dyDescent="0.15">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row>
    <row r="55" spans="1:57" ht="9.9499999999999993" customHeight="1" x14ac:dyDescent="0.15">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row>
    <row r="56" spans="1:57" ht="9.9499999999999993" customHeight="1" x14ac:dyDescent="0.15">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row>
    <row r="57" spans="1:57" ht="9.9499999999999993" customHeight="1" x14ac:dyDescent="0.15">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row>
    <row r="58" spans="1:57" ht="9.9499999999999993" customHeight="1" x14ac:dyDescent="0.15">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row>
    <row r="59" spans="1:57" ht="6" customHeight="1" x14ac:dyDescent="0.15">
      <c r="A59" s="92"/>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106"/>
      <c r="BE59" s="60"/>
    </row>
    <row r="60" spans="1:57" ht="12.2" customHeight="1" x14ac:dyDescent="0.15">
      <c r="A60" s="93" t="s">
        <v>221</v>
      </c>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107"/>
      <c r="BE60" s="60"/>
    </row>
    <row r="61" spans="1:57" ht="12.2" customHeight="1" x14ac:dyDescent="0.15">
      <c r="A61" s="93" t="s">
        <v>224</v>
      </c>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107"/>
      <c r="BE61" s="60"/>
    </row>
    <row r="62" spans="1:57" ht="9.9499999999999993" customHeight="1" x14ac:dyDescent="0.15">
      <c r="A62" s="94"/>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107"/>
      <c r="BE62" s="60"/>
    </row>
    <row r="63" spans="1:57" ht="12" customHeight="1" x14ac:dyDescent="0.15">
      <c r="A63" s="94" t="s">
        <v>225</v>
      </c>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107"/>
      <c r="BE63" s="60"/>
    </row>
    <row r="64" spans="1:57" ht="11.85" customHeight="1" x14ac:dyDescent="0.15">
      <c r="A64" s="94" t="s">
        <v>227</v>
      </c>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107"/>
      <c r="BE64" s="60"/>
    </row>
    <row r="65" spans="1:57" ht="11.85" customHeight="1" x14ac:dyDescent="0.15">
      <c r="A65" s="94" t="s">
        <v>230</v>
      </c>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107"/>
      <c r="BE65" s="60"/>
    </row>
    <row r="66" spans="1:57" ht="11.85" customHeight="1" x14ac:dyDescent="0.15">
      <c r="A66" s="94" t="s">
        <v>232</v>
      </c>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107"/>
      <c r="BE66" s="60"/>
    </row>
    <row r="67" spans="1:57" ht="11.85" customHeight="1" x14ac:dyDescent="0.15">
      <c r="A67" s="94" t="s">
        <v>234</v>
      </c>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107"/>
      <c r="BE67" s="60"/>
    </row>
    <row r="68" spans="1:57" ht="11.85" customHeight="1" x14ac:dyDescent="0.15">
      <c r="A68" s="94" t="s">
        <v>237</v>
      </c>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107"/>
      <c r="BE68" s="60"/>
    </row>
    <row r="69" spans="1:57" ht="11.85" customHeight="1" x14ac:dyDescent="0.15">
      <c r="A69" s="94" t="s">
        <v>132</v>
      </c>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107"/>
      <c r="BE69" s="60"/>
    </row>
    <row r="70" spans="1:57" ht="11.85" customHeight="1" x14ac:dyDescent="0.15">
      <c r="A70" s="94" t="s">
        <v>239</v>
      </c>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107"/>
      <c r="BE70" s="60"/>
    </row>
    <row r="71" spans="1:57" ht="11.85" customHeight="1" x14ac:dyDescent="0.15">
      <c r="A71" s="94" t="s">
        <v>97</v>
      </c>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107"/>
      <c r="BE71" s="60"/>
    </row>
    <row r="72" spans="1:57" ht="11.85" customHeight="1" x14ac:dyDescent="0.15">
      <c r="A72" s="94" t="s">
        <v>242</v>
      </c>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107"/>
      <c r="BE72" s="60"/>
    </row>
    <row r="73" spans="1:57" ht="11.85" customHeight="1" x14ac:dyDescent="0.15">
      <c r="A73" s="94" t="s">
        <v>201</v>
      </c>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107"/>
      <c r="BE73" s="60"/>
    </row>
    <row r="74" spans="1:57" ht="11.85" customHeight="1" x14ac:dyDescent="0.15">
      <c r="A74" s="94" t="s">
        <v>243</v>
      </c>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107"/>
      <c r="BE74" s="60"/>
    </row>
    <row r="75" spans="1:57" ht="9.9499999999999993" customHeight="1" x14ac:dyDescent="0.15">
      <c r="A75" s="94"/>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107"/>
      <c r="BE75" s="60"/>
    </row>
    <row r="76" spans="1:57" ht="15" customHeight="1" x14ac:dyDescent="0.15">
      <c r="A76" s="95" t="s">
        <v>12</v>
      </c>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107"/>
      <c r="BE76" s="60"/>
    </row>
    <row r="77" spans="1:57" ht="6" customHeight="1" x14ac:dyDescent="0.15">
      <c r="A77" s="96"/>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108"/>
      <c r="BE77" s="60"/>
    </row>
    <row r="78" spans="1:57" ht="9.9499999999999993" customHeight="1" x14ac:dyDescent="0.15">
      <c r="A78" s="97"/>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row>
    <row r="79" spans="1:57" ht="12" customHeight="1" x14ac:dyDescent="0.15">
      <c r="A79" s="97" t="s">
        <v>184</v>
      </c>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row>
    <row r="80" spans="1:57" ht="12" customHeight="1" x14ac:dyDescent="0.15">
      <c r="A80" s="97" t="s">
        <v>637</v>
      </c>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row>
    <row r="81" spans="1:57" ht="12" customHeight="1" x14ac:dyDescent="0.15">
      <c r="A81" s="97" t="s">
        <v>638</v>
      </c>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row>
    <row r="82" spans="1:57" ht="9.9499999999999993" customHeight="1" x14ac:dyDescent="0.15">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row>
  </sheetData>
  <mergeCells count="19">
    <mergeCell ref="Y45:AF46"/>
    <mergeCell ref="Z47:BB49"/>
    <mergeCell ref="Z50:AX52"/>
    <mergeCell ref="Z53:AX53"/>
    <mergeCell ref="P8:AN10"/>
    <mergeCell ref="D39:I40"/>
    <mergeCell ref="J39:Y40"/>
    <mergeCell ref="AA39:AB40"/>
    <mergeCell ref="E16:H17"/>
    <mergeCell ref="I17:BB18"/>
    <mergeCell ref="E18:H19"/>
    <mergeCell ref="D23:BA24"/>
    <mergeCell ref="AG32:AJ33"/>
    <mergeCell ref="AK32:AM33"/>
    <mergeCell ref="AN32:AO33"/>
    <mergeCell ref="AP32:AR33"/>
    <mergeCell ref="AS32:AT33"/>
    <mergeCell ref="AU32:AW33"/>
    <mergeCell ref="AX32:AY33"/>
  </mergeCells>
  <phoneticPr fontId="3"/>
  <pageMargins left="0.70866141732283472" right="0" top="0.39370078740157483" bottom="0.19685039370078741"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D57"/>
  <sheetViews>
    <sheetView view="pageBreakPreview" topLeftCell="A37" zoomScaleSheetLayoutView="100" workbookViewId="0">
      <selection activeCell="AS1" sqref="AS1:BC1"/>
    </sheetView>
  </sheetViews>
  <sheetFormatPr defaultColWidth="1.625" defaultRowHeight="15" customHeight="1" x14ac:dyDescent="0.15"/>
  <cols>
    <col min="1" max="55" width="1.625" style="109"/>
    <col min="56" max="56" width="0.875" style="109" customWidth="1"/>
    <col min="57" max="16384" width="1.625" style="109"/>
  </cols>
  <sheetData>
    <row r="1" spans="1:56" ht="15" customHeight="1" x14ac:dyDescent="0.15">
      <c r="A1" s="110"/>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619" t="s">
        <v>245</v>
      </c>
      <c r="AR1" s="620"/>
      <c r="AS1" s="610">
        <v>1</v>
      </c>
      <c r="AT1" s="611"/>
      <c r="AU1" s="611"/>
      <c r="AV1" s="611"/>
      <c r="AW1" s="611"/>
      <c r="AX1" s="611"/>
      <c r="AY1" s="611"/>
      <c r="AZ1" s="611"/>
      <c r="BA1" s="611"/>
      <c r="BB1" s="611"/>
      <c r="BC1" s="612"/>
      <c r="BD1" s="110"/>
    </row>
    <row r="2" spans="1:56" ht="15" customHeight="1" x14ac:dyDescent="0.15">
      <c r="A2" s="110"/>
      <c r="B2" s="42"/>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621"/>
      <c r="AR2" s="622"/>
      <c r="AS2" s="613"/>
      <c r="AT2" s="614"/>
      <c r="AU2" s="614"/>
      <c r="AV2" s="614"/>
      <c r="AW2" s="614"/>
      <c r="AX2" s="614"/>
      <c r="AY2" s="614"/>
      <c r="AZ2" s="614"/>
      <c r="BA2" s="614"/>
      <c r="BB2" s="614"/>
      <c r="BC2" s="615"/>
      <c r="BD2" s="110"/>
    </row>
    <row r="3" spans="1:56" ht="15" customHeight="1" x14ac:dyDescent="0.15">
      <c r="A3" s="110"/>
      <c r="B3" s="110"/>
      <c r="C3" s="110"/>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623"/>
      <c r="AR3" s="624"/>
      <c r="AS3" s="616"/>
      <c r="AT3" s="617"/>
      <c r="AU3" s="617"/>
      <c r="AV3" s="617"/>
      <c r="AW3" s="617"/>
      <c r="AX3" s="617"/>
      <c r="AY3" s="617"/>
      <c r="AZ3" s="617"/>
      <c r="BA3" s="617"/>
      <c r="BB3" s="617"/>
      <c r="BC3" s="618"/>
      <c r="BD3" s="110"/>
    </row>
    <row r="4" spans="1:56" ht="15" customHeight="1" x14ac:dyDescent="0.15">
      <c r="A4" s="110"/>
      <c r="B4" s="113"/>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row>
    <row r="5" spans="1:56" ht="15" customHeight="1" x14ac:dyDescent="0.15">
      <c r="A5" s="110"/>
      <c r="B5" s="110"/>
      <c r="C5" s="110"/>
      <c r="D5" s="110"/>
      <c r="E5" s="110"/>
      <c r="F5" s="110"/>
      <c r="G5" s="110"/>
      <c r="H5" s="110"/>
      <c r="I5" s="110"/>
      <c r="J5" s="110"/>
      <c r="K5" s="110"/>
      <c r="L5" s="110"/>
      <c r="M5" s="625" t="s">
        <v>246</v>
      </c>
      <c r="N5" s="625"/>
      <c r="O5" s="625"/>
      <c r="P5" s="625"/>
      <c r="Q5" s="625"/>
      <c r="R5" s="625"/>
      <c r="S5" s="625"/>
      <c r="T5" s="625"/>
      <c r="U5" s="625"/>
      <c r="V5" s="625"/>
      <c r="W5" s="625"/>
      <c r="X5" s="625"/>
      <c r="Y5" s="625"/>
      <c r="Z5" s="625"/>
      <c r="AA5" s="625"/>
      <c r="AB5" s="625"/>
      <c r="AC5" s="625"/>
      <c r="AD5" s="625"/>
      <c r="AE5" s="625"/>
      <c r="AF5" s="625"/>
      <c r="AG5" s="625"/>
      <c r="AH5" s="625"/>
      <c r="AI5" s="625"/>
      <c r="AJ5" s="625"/>
      <c r="AK5" s="625"/>
      <c r="AL5" s="625"/>
      <c r="AM5" s="625"/>
      <c r="AN5" s="625"/>
      <c r="AO5" s="625"/>
      <c r="AP5" s="625"/>
      <c r="AQ5" s="625"/>
      <c r="AR5" s="110"/>
      <c r="AS5" s="110"/>
      <c r="AT5" s="110"/>
      <c r="AU5" s="110"/>
      <c r="AV5" s="110"/>
      <c r="AW5" s="110"/>
      <c r="AX5" s="110"/>
      <c r="AY5" s="110"/>
      <c r="AZ5" s="110"/>
      <c r="BA5" s="110"/>
      <c r="BB5" s="110"/>
      <c r="BC5" s="110"/>
      <c r="BD5" s="110"/>
    </row>
    <row r="6" spans="1:56" ht="15" customHeight="1" x14ac:dyDescent="0.15">
      <c r="A6" s="110"/>
      <c r="B6" s="110"/>
      <c r="C6" s="110"/>
      <c r="D6" s="110"/>
      <c r="E6" s="110"/>
      <c r="F6" s="110"/>
      <c r="G6" s="110"/>
      <c r="H6" s="110"/>
      <c r="I6" s="110"/>
      <c r="J6" s="110"/>
      <c r="K6" s="110"/>
      <c r="L6" s="110"/>
      <c r="M6" s="625"/>
      <c r="N6" s="625"/>
      <c r="O6" s="625"/>
      <c r="P6" s="625"/>
      <c r="Q6" s="625"/>
      <c r="R6" s="625"/>
      <c r="S6" s="625"/>
      <c r="T6" s="625"/>
      <c r="U6" s="625"/>
      <c r="V6" s="625"/>
      <c r="W6" s="625"/>
      <c r="X6" s="625"/>
      <c r="Y6" s="625"/>
      <c r="Z6" s="625"/>
      <c r="AA6" s="625"/>
      <c r="AB6" s="625"/>
      <c r="AC6" s="625"/>
      <c r="AD6" s="625"/>
      <c r="AE6" s="625"/>
      <c r="AF6" s="625"/>
      <c r="AG6" s="625"/>
      <c r="AH6" s="625"/>
      <c r="AI6" s="625"/>
      <c r="AJ6" s="625"/>
      <c r="AK6" s="625"/>
      <c r="AL6" s="625"/>
      <c r="AM6" s="625"/>
      <c r="AN6" s="625"/>
      <c r="AO6" s="625"/>
      <c r="AP6" s="625"/>
      <c r="AQ6" s="625"/>
      <c r="AR6" s="110"/>
      <c r="AS6" s="110"/>
      <c r="AT6" s="110"/>
      <c r="AU6" s="110"/>
      <c r="AV6" s="110"/>
      <c r="AW6" s="110"/>
      <c r="AX6" s="110"/>
      <c r="AY6" s="110"/>
      <c r="AZ6" s="110"/>
      <c r="BA6" s="110"/>
      <c r="BB6" s="110"/>
      <c r="BC6" s="110"/>
      <c r="BD6" s="110"/>
    </row>
    <row r="7" spans="1:56" ht="15" customHeight="1" x14ac:dyDescent="0.15">
      <c r="A7" s="110"/>
      <c r="B7" s="110"/>
      <c r="C7" s="110"/>
      <c r="D7" s="110"/>
      <c r="E7" s="110"/>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row>
    <row r="8" spans="1:56" ht="15" customHeight="1" x14ac:dyDescent="0.15">
      <c r="A8" s="626" t="s">
        <v>248</v>
      </c>
      <c r="B8" s="627"/>
      <c r="C8" s="627"/>
      <c r="D8" s="627"/>
      <c r="E8" s="627"/>
      <c r="F8" s="627"/>
      <c r="G8" s="627"/>
      <c r="H8" s="627"/>
      <c r="I8" s="630">
        <f ca="1">IFERROR(IF(VLOOKUP(AS1,INDIRECT("機械一覧"),13,FALSE)="",基本情報!E7,VLOOKUP(AS1,INDIRECT("機械一覧"),13,FALSE)),"")</f>
        <v>0</v>
      </c>
      <c r="J8" s="631"/>
      <c r="K8" s="631"/>
      <c r="L8" s="631"/>
      <c r="M8" s="631"/>
      <c r="N8" s="631"/>
      <c r="O8" s="631"/>
      <c r="P8" s="631"/>
      <c r="Q8" s="631"/>
      <c r="R8" s="631"/>
      <c r="S8" s="631"/>
      <c r="T8" s="631"/>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c r="AT8" s="631"/>
      <c r="AU8" s="631"/>
      <c r="AV8" s="631"/>
      <c r="AW8" s="631"/>
      <c r="AX8" s="631"/>
      <c r="AY8" s="631"/>
      <c r="AZ8" s="631"/>
      <c r="BA8" s="631"/>
      <c r="BB8" s="631"/>
      <c r="BC8" s="632"/>
      <c r="BD8" s="110"/>
    </row>
    <row r="9" spans="1:56" ht="15" customHeight="1" x14ac:dyDescent="0.15">
      <c r="A9" s="628"/>
      <c r="B9" s="629"/>
      <c r="C9" s="629"/>
      <c r="D9" s="629"/>
      <c r="E9" s="629"/>
      <c r="F9" s="629"/>
      <c r="G9" s="629"/>
      <c r="H9" s="629"/>
      <c r="I9" s="633"/>
      <c r="J9" s="634"/>
      <c r="K9" s="634"/>
      <c r="L9" s="634"/>
      <c r="M9" s="634"/>
      <c r="N9" s="634"/>
      <c r="O9" s="634"/>
      <c r="P9" s="634"/>
      <c r="Q9" s="634"/>
      <c r="R9" s="634"/>
      <c r="S9" s="634"/>
      <c r="T9" s="634"/>
      <c r="U9" s="634"/>
      <c r="V9" s="634"/>
      <c r="W9" s="634"/>
      <c r="X9" s="634"/>
      <c r="Y9" s="634"/>
      <c r="Z9" s="634"/>
      <c r="AA9" s="634"/>
      <c r="AB9" s="634"/>
      <c r="AC9" s="634"/>
      <c r="AD9" s="634"/>
      <c r="AE9" s="634"/>
      <c r="AF9" s="634"/>
      <c r="AG9" s="634"/>
      <c r="AH9" s="634"/>
      <c r="AI9" s="634"/>
      <c r="AJ9" s="634"/>
      <c r="AK9" s="634"/>
      <c r="AL9" s="634"/>
      <c r="AM9" s="634"/>
      <c r="AN9" s="634"/>
      <c r="AO9" s="634"/>
      <c r="AP9" s="634"/>
      <c r="AQ9" s="634"/>
      <c r="AR9" s="634"/>
      <c r="AS9" s="634"/>
      <c r="AT9" s="634"/>
      <c r="AU9" s="634"/>
      <c r="AV9" s="634"/>
      <c r="AW9" s="634"/>
      <c r="AX9" s="634"/>
      <c r="AY9" s="634"/>
      <c r="AZ9" s="634"/>
      <c r="BA9" s="634"/>
      <c r="BB9" s="634"/>
      <c r="BC9" s="635"/>
      <c r="BD9" s="110"/>
    </row>
    <row r="10" spans="1:56" ht="15" customHeight="1" x14ac:dyDescent="0.15">
      <c r="A10" s="628" t="s">
        <v>13</v>
      </c>
      <c r="B10" s="629"/>
      <c r="C10" s="629"/>
      <c r="D10" s="629"/>
      <c r="E10" s="629"/>
      <c r="F10" s="629"/>
      <c r="G10" s="629"/>
      <c r="H10" s="629"/>
      <c r="I10" s="636">
        <f ca="1">IFERROR(VLOOKUP(AS1,INDIRECT("機械一覧"),2,FALSE),"")</f>
        <v>0</v>
      </c>
      <c r="J10" s="637"/>
      <c r="K10" s="637"/>
      <c r="L10" s="637"/>
      <c r="M10" s="637"/>
      <c r="N10" s="637"/>
      <c r="O10" s="637"/>
      <c r="P10" s="637"/>
      <c r="Q10" s="637"/>
      <c r="R10" s="637"/>
      <c r="S10" s="637"/>
      <c r="T10" s="637"/>
      <c r="U10" s="637"/>
      <c r="V10" s="637"/>
      <c r="W10" s="637"/>
      <c r="X10" s="637"/>
      <c r="Y10" s="637"/>
      <c r="Z10" s="637"/>
      <c r="AA10" s="637"/>
      <c r="AB10" s="637"/>
      <c r="AC10" s="637"/>
      <c r="AD10" s="638"/>
      <c r="AE10" s="642" t="s">
        <v>178</v>
      </c>
      <c r="AF10" s="642"/>
      <c r="AG10" s="642"/>
      <c r="AH10" s="642"/>
      <c r="AI10" s="642"/>
      <c r="AJ10" s="642"/>
      <c r="AK10" s="643">
        <f ca="1">IFERROR(VLOOKUP(AS1,INDIRECT("機械一覧"),3,FALSE),"")</f>
        <v>0</v>
      </c>
      <c r="AL10" s="644"/>
      <c r="AM10" s="644"/>
      <c r="AN10" s="644"/>
      <c r="AO10" s="644"/>
      <c r="AP10" s="644"/>
      <c r="AQ10" s="644"/>
      <c r="AR10" s="644"/>
      <c r="AS10" s="644"/>
      <c r="AT10" s="644"/>
      <c r="AU10" s="644"/>
      <c r="AV10" s="644"/>
      <c r="AW10" s="644"/>
      <c r="AX10" s="644"/>
      <c r="AY10" s="644"/>
      <c r="AZ10" s="644"/>
      <c r="BA10" s="644"/>
      <c r="BB10" s="644"/>
      <c r="BC10" s="645"/>
      <c r="BD10" s="110"/>
    </row>
    <row r="11" spans="1:56" ht="15" customHeight="1" x14ac:dyDescent="0.15">
      <c r="A11" s="628"/>
      <c r="B11" s="629"/>
      <c r="C11" s="629"/>
      <c r="D11" s="629"/>
      <c r="E11" s="629"/>
      <c r="F11" s="629"/>
      <c r="G11" s="629"/>
      <c r="H11" s="629"/>
      <c r="I11" s="639"/>
      <c r="J11" s="640"/>
      <c r="K11" s="640"/>
      <c r="L11" s="640"/>
      <c r="M11" s="640"/>
      <c r="N11" s="640"/>
      <c r="O11" s="640"/>
      <c r="P11" s="640"/>
      <c r="Q11" s="640"/>
      <c r="R11" s="640"/>
      <c r="S11" s="640"/>
      <c r="T11" s="640"/>
      <c r="U11" s="640"/>
      <c r="V11" s="640"/>
      <c r="W11" s="640"/>
      <c r="X11" s="640"/>
      <c r="Y11" s="640"/>
      <c r="Z11" s="640"/>
      <c r="AA11" s="640"/>
      <c r="AB11" s="640"/>
      <c r="AC11" s="640"/>
      <c r="AD11" s="641"/>
      <c r="AE11" s="642"/>
      <c r="AF11" s="642"/>
      <c r="AG11" s="642"/>
      <c r="AH11" s="642"/>
      <c r="AI11" s="642"/>
      <c r="AJ11" s="642"/>
      <c r="AK11" s="646"/>
      <c r="AL11" s="647"/>
      <c r="AM11" s="647"/>
      <c r="AN11" s="647"/>
      <c r="AO11" s="647"/>
      <c r="AP11" s="647"/>
      <c r="AQ11" s="647"/>
      <c r="AR11" s="647"/>
      <c r="AS11" s="647"/>
      <c r="AT11" s="647"/>
      <c r="AU11" s="647"/>
      <c r="AV11" s="647"/>
      <c r="AW11" s="647"/>
      <c r="AX11" s="647"/>
      <c r="AY11" s="647"/>
      <c r="AZ11" s="647"/>
      <c r="BA11" s="647"/>
      <c r="BB11" s="647"/>
      <c r="BC11" s="648"/>
      <c r="BD11" s="110"/>
    </row>
    <row r="12" spans="1:56" ht="15" customHeight="1" x14ac:dyDescent="0.15">
      <c r="A12" s="667" t="s">
        <v>19</v>
      </c>
      <c r="B12" s="668"/>
      <c r="C12" s="668"/>
      <c r="D12" s="668"/>
      <c r="E12" s="668"/>
      <c r="F12" s="668"/>
      <c r="G12" s="668"/>
      <c r="H12" s="669"/>
      <c r="I12" s="636">
        <f ca="1">IFERROR(VLOOKUP(AS1,INDIRECT("機械一覧"),5,FALSE),"")</f>
        <v>0</v>
      </c>
      <c r="J12" s="637"/>
      <c r="K12" s="637"/>
      <c r="L12" s="637"/>
      <c r="M12" s="637"/>
      <c r="N12" s="637"/>
      <c r="O12" s="637"/>
      <c r="P12" s="637"/>
      <c r="Q12" s="637"/>
      <c r="R12" s="637"/>
      <c r="S12" s="637"/>
      <c r="T12" s="637"/>
      <c r="U12" s="637"/>
      <c r="V12" s="637"/>
      <c r="W12" s="637"/>
      <c r="X12" s="637"/>
      <c r="Y12" s="637"/>
      <c r="Z12" s="637"/>
      <c r="AA12" s="637"/>
      <c r="AB12" s="637"/>
      <c r="AC12" s="637"/>
      <c r="AD12" s="637"/>
      <c r="AE12" s="637"/>
      <c r="AF12" s="637"/>
      <c r="AG12" s="637"/>
      <c r="AH12" s="637"/>
      <c r="AI12" s="637"/>
      <c r="AJ12" s="637"/>
      <c r="AK12" s="638"/>
      <c r="AL12" s="642" t="s">
        <v>249</v>
      </c>
      <c r="AM12" s="642"/>
      <c r="AN12" s="642"/>
      <c r="AO12" s="642"/>
      <c r="AP12" s="642"/>
      <c r="AQ12" s="642"/>
      <c r="AR12" s="677">
        <f ca="1">IFERROR(VLOOKUP(AS1,INDIRECT("機械一覧"),4,FALSE),"")</f>
        <v>0</v>
      </c>
      <c r="AS12" s="678"/>
      <c r="AT12" s="678"/>
      <c r="AU12" s="678"/>
      <c r="AV12" s="678"/>
      <c r="AW12" s="678"/>
      <c r="AX12" s="678"/>
      <c r="AY12" s="678"/>
      <c r="AZ12" s="678"/>
      <c r="BA12" s="681" t="s">
        <v>251</v>
      </c>
      <c r="BB12" s="681"/>
      <c r="BC12" s="682"/>
      <c r="BD12" s="110"/>
    </row>
    <row r="13" spans="1:56" ht="15" customHeight="1" x14ac:dyDescent="0.15">
      <c r="A13" s="670"/>
      <c r="B13" s="671"/>
      <c r="C13" s="671"/>
      <c r="D13" s="671"/>
      <c r="E13" s="671"/>
      <c r="F13" s="671"/>
      <c r="G13" s="671"/>
      <c r="H13" s="672"/>
      <c r="I13" s="673"/>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4"/>
      <c r="AG13" s="674"/>
      <c r="AH13" s="674"/>
      <c r="AI13" s="674"/>
      <c r="AJ13" s="674"/>
      <c r="AK13" s="675"/>
      <c r="AL13" s="676"/>
      <c r="AM13" s="676"/>
      <c r="AN13" s="676"/>
      <c r="AO13" s="676"/>
      <c r="AP13" s="676"/>
      <c r="AQ13" s="676"/>
      <c r="AR13" s="679"/>
      <c r="AS13" s="680"/>
      <c r="AT13" s="680"/>
      <c r="AU13" s="680"/>
      <c r="AV13" s="680"/>
      <c r="AW13" s="680"/>
      <c r="AX13" s="680"/>
      <c r="AY13" s="680"/>
      <c r="AZ13" s="680"/>
      <c r="BA13" s="683"/>
      <c r="BB13" s="683"/>
      <c r="BC13" s="684"/>
      <c r="BD13" s="110"/>
    </row>
    <row r="14" spans="1:56" ht="9.9499999999999993" customHeight="1" x14ac:dyDescent="0.15">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row>
    <row r="15" spans="1:56" ht="15" customHeight="1" x14ac:dyDescent="0.15">
      <c r="A15" s="649" t="s">
        <v>253</v>
      </c>
      <c r="B15" s="650"/>
      <c r="C15" s="650"/>
      <c r="D15" s="650"/>
      <c r="E15" s="650"/>
      <c r="F15" s="650"/>
      <c r="G15" s="650"/>
      <c r="H15" s="651"/>
      <c r="I15" s="658"/>
      <c r="J15" s="659"/>
      <c r="K15" s="659"/>
      <c r="L15" s="659"/>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c r="AT15" s="659"/>
      <c r="AU15" s="659"/>
      <c r="AV15" s="659"/>
      <c r="AW15" s="659"/>
      <c r="AX15" s="659"/>
      <c r="AY15" s="659"/>
      <c r="AZ15" s="659"/>
      <c r="BA15" s="659"/>
      <c r="BB15" s="659"/>
      <c r="BC15" s="660"/>
      <c r="BD15" s="117"/>
    </row>
    <row r="16" spans="1:56" ht="15" customHeight="1" x14ac:dyDescent="0.15">
      <c r="A16" s="652"/>
      <c r="B16" s="653"/>
      <c r="C16" s="653"/>
      <c r="D16" s="653"/>
      <c r="E16" s="653"/>
      <c r="F16" s="653"/>
      <c r="G16" s="653"/>
      <c r="H16" s="654"/>
      <c r="I16" s="661"/>
      <c r="J16" s="662"/>
      <c r="K16" s="662"/>
      <c r="L16" s="662"/>
      <c r="M16" s="662"/>
      <c r="N16" s="662"/>
      <c r="O16" s="662"/>
      <c r="P16" s="662"/>
      <c r="Q16" s="662"/>
      <c r="R16" s="662"/>
      <c r="S16" s="662"/>
      <c r="T16" s="662"/>
      <c r="U16" s="662"/>
      <c r="V16" s="662"/>
      <c r="W16" s="662"/>
      <c r="X16" s="662"/>
      <c r="Y16" s="662"/>
      <c r="Z16" s="662"/>
      <c r="AA16" s="662"/>
      <c r="AB16" s="662"/>
      <c r="AC16" s="662"/>
      <c r="AD16" s="662"/>
      <c r="AE16" s="662"/>
      <c r="AF16" s="662"/>
      <c r="AG16" s="662"/>
      <c r="AH16" s="662"/>
      <c r="AI16" s="662"/>
      <c r="AJ16" s="662"/>
      <c r="AK16" s="662"/>
      <c r="AL16" s="662"/>
      <c r="AM16" s="662"/>
      <c r="AN16" s="662"/>
      <c r="AO16" s="662"/>
      <c r="AP16" s="662"/>
      <c r="AQ16" s="662"/>
      <c r="AR16" s="662"/>
      <c r="AS16" s="662"/>
      <c r="AT16" s="662"/>
      <c r="AU16" s="662"/>
      <c r="AV16" s="662"/>
      <c r="AW16" s="662"/>
      <c r="AX16" s="662"/>
      <c r="AY16" s="662"/>
      <c r="AZ16" s="662"/>
      <c r="BA16" s="662"/>
      <c r="BB16" s="662"/>
      <c r="BC16" s="663"/>
      <c r="BD16" s="117"/>
    </row>
    <row r="17" spans="1:56" ht="15" customHeight="1" x14ac:dyDescent="0.15">
      <c r="A17" s="652"/>
      <c r="B17" s="653"/>
      <c r="C17" s="653"/>
      <c r="D17" s="653"/>
      <c r="E17" s="653"/>
      <c r="F17" s="653"/>
      <c r="G17" s="653"/>
      <c r="H17" s="654"/>
      <c r="I17" s="661"/>
      <c r="J17" s="662"/>
      <c r="K17" s="662"/>
      <c r="L17" s="662"/>
      <c r="M17" s="662"/>
      <c r="N17" s="662"/>
      <c r="O17" s="662"/>
      <c r="P17" s="662"/>
      <c r="Q17" s="662"/>
      <c r="R17" s="662"/>
      <c r="S17" s="662"/>
      <c r="T17" s="662"/>
      <c r="U17" s="662"/>
      <c r="V17" s="662"/>
      <c r="W17" s="662"/>
      <c r="X17" s="662"/>
      <c r="Y17" s="662"/>
      <c r="Z17" s="662"/>
      <c r="AA17" s="662"/>
      <c r="AB17" s="662"/>
      <c r="AC17" s="662"/>
      <c r="AD17" s="662"/>
      <c r="AE17" s="662"/>
      <c r="AF17" s="662"/>
      <c r="AG17" s="662"/>
      <c r="AH17" s="662"/>
      <c r="AI17" s="662"/>
      <c r="AJ17" s="662"/>
      <c r="AK17" s="662"/>
      <c r="AL17" s="662"/>
      <c r="AM17" s="662"/>
      <c r="AN17" s="662"/>
      <c r="AO17" s="662"/>
      <c r="AP17" s="662"/>
      <c r="AQ17" s="662"/>
      <c r="AR17" s="662"/>
      <c r="AS17" s="662"/>
      <c r="AT17" s="662"/>
      <c r="AU17" s="662"/>
      <c r="AV17" s="662"/>
      <c r="AW17" s="662"/>
      <c r="AX17" s="662"/>
      <c r="AY17" s="662"/>
      <c r="AZ17" s="662"/>
      <c r="BA17" s="662"/>
      <c r="BB17" s="662"/>
      <c r="BC17" s="663"/>
      <c r="BD17" s="117"/>
    </row>
    <row r="18" spans="1:56" ht="15" customHeight="1" x14ac:dyDescent="0.15">
      <c r="A18" s="652"/>
      <c r="B18" s="653"/>
      <c r="C18" s="653"/>
      <c r="D18" s="653"/>
      <c r="E18" s="653"/>
      <c r="F18" s="653"/>
      <c r="G18" s="653"/>
      <c r="H18" s="654"/>
      <c r="I18" s="661"/>
      <c r="J18" s="662"/>
      <c r="K18" s="662"/>
      <c r="L18" s="662"/>
      <c r="M18" s="662"/>
      <c r="N18" s="662"/>
      <c r="O18" s="662"/>
      <c r="P18" s="662"/>
      <c r="Q18" s="662"/>
      <c r="R18" s="662"/>
      <c r="S18" s="662"/>
      <c r="T18" s="662"/>
      <c r="U18" s="662"/>
      <c r="V18" s="662"/>
      <c r="W18" s="662"/>
      <c r="X18" s="662"/>
      <c r="Y18" s="662"/>
      <c r="Z18" s="662"/>
      <c r="AA18" s="662"/>
      <c r="AB18" s="662"/>
      <c r="AC18" s="662"/>
      <c r="AD18" s="662"/>
      <c r="AE18" s="662"/>
      <c r="AF18" s="662"/>
      <c r="AG18" s="662"/>
      <c r="AH18" s="662"/>
      <c r="AI18" s="662"/>
      <c r="AJ18" s="662"/>
      <c r="AK18" s="662"/>
      <c r="AL18" s="662"/>
      <c r="AM18" s="662"/>
      <c r="AN18" s="662"/>
      <c r="AO18" s="662"/>
      <c r="AP18" s="662"/>
      <c r="AQ18" s="662"/>
      <c r="AR18" s="662"/>
      <c r="AS18" s="662"/>
      <c r="AT18" s="662"/>
      <c r="AU18" s="662"/>
      <c r="AV18" s="662"/>
      <c r="AW18" s="662"/>
      <c r="AX18" s="662"/>
      <c r="AY18" s="662"/>
      <c r="AZ18" s="662"/>
      <c r="BA18" s="662"/>
      <c r="BB18" s="662"/>
      <c r="BC18" s="663"/>
      <c r="BD18" s="117"/>
    </row>
    <row r="19" spans="1:56" ht="15" customHeight="1" x14ac:dyDescent="0.15">
      <c r="A19" s="655"/>
      <c r="B19" s="656"/>
      <c r="C19" s="656"/>
      <c r="D19" s="656"/>
      <c r="E19" s="656"/>
      <c r="F19" s="656"/>
      <c r="G19" s="656"/>
      <c r="H19" s="657"/>
      <c r="I19" s="664"/>
      <c r="J19" s="665"/>
      <c r="K19" s="665"/>
      <c r="L19" s="665"/>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665"/>
      <c r="AX19" s="665"/>
      <c r="AY19" s="665"/>
      <c r="AZ19" s="665"/>
      <c r="BA19" s="665"/>
      <c r="BB19" s="665"/>
      <c r="BC19" s="666"/>
      <c r="BD19" s="117"/>
    </row>
    <row r="20" spans="1:56" ht="9.9499999999999993" customHeight="1" x14ac:dyDescent="0.15">
      <c r="A20" s="111"/>
      <c r="B20" s="111"/>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c r="AZ20" s="111"/>
      <c r="BA20" s="111"/>
      <c r="BB20" s="111"/>
      <c r="BC20" s="111"/>
      <c r="BD20" s="117"/>
    </row>
    <row r="21" spans="1:56" ht="15" customHeight="1" x14ac:dyDescent="0.15">
      <c r="A21" s="112"/>
      <c r="B21" s="112"/>
      <c r="C21" s="112"/>
      <c r="D21" s="112"/>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row>
    <row r="22" spans="1:56" ht="15" customHeight="1" x14ac:dyDescent="0.15">
      <c r="A22" s="112"/>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row>
    <row r="23" spans="1:56" ht="15" customHeight="1" x14ac:dyDescent="0.15">
      <c r="A23" s="112"/>
      <c r="B23" s="112"/>
      <c r="C23" s="112"/>
      <c r="D23" s="112"/>
      <c r="E23" s="112"/>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row>
    <row r="24" spans="1:56" ht="15" customHeight="1" x14ac:dyDescent="0.15">
      <c r="A24" s="112"/>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row>
    <row r="25" spans="1:56" ht="15" customHeight="1" x14ac:dyDescent="0.15">
      <c r="A25" s="112"/>
      <c r="B25" s="112"/>
      <c r="C25" s="112"/>
      <c r="D25" s="112"/>
      <c r="E25" s="112"/>
      <c r="F25" s="112"/>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row>
    <row r="26" spans="1:56" ht="15" customHeight="1" x14ac:dyDescent="0.15">
      <c r="A26" s="112"/>
      <c r="B26" s="112"/>
      <c r="C26" s="112"/>
      <c r="D26" s="112"/>
      <c r="E26" s="112"/>
      <c r="F26" s="112"/>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row>
    <row r="27" spans="1:56" ht="15" customHeight="1" x14ac:dyDescent="0.15">
      <c r="A27" s="112"/>
      <c r="B27" s="112"/>
      <c r="C27" s="112"/>
      <c r="D27" s="112"/>
      <c r="E27" s="112"/>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row>
    <row r="28" spans="1:56" ht="15" customHeight="1" x14ac:dyDescent="0.15">
      <c r="A28" s="112"/>
      <c r="B28" s="112"/>
      <c r="C28" s="112"/>
      <c r="D28" s="112"/>
      <c r="E28" s="112"/>
      <c r="F28" s="112"/>
      <c r="G28" s="112"/>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row>
    <row r="29" spans="1:56" ht="15" customHeight="1" x14ac:dyDescent="0.15">
      <c r="A29" s="112"/>
      <c r="B29" s="112"/>
      <c r="C29" s="112"/>
      <c r="D29" s="112"/>
      <c r="E29" s="112"/>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row>
    <row r="30" spans="1:56" ht="15" customHeight="1" x14ac:dyDescent="0.15">
      <c r="A30" s="112"/>
      <c r="B30" s="112"/>
      <c r="C30" s="112"/>
      <c r="D30" s="112"/>
      <c r="E30" s="112"/>
      <c r="F30" s="112"/>
      <c r="G30" s="112"/>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row>
    <row r="31" spans="1:56" ht="15" customHeight="1" x14ac:dyDescent="0.15">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row>
    <row r="32" spans="1:56" ht="15" customHeight="1" x14ac:dyDescent="0.15">
      <c r="A32" s="112"/>
      <c r="B32" s="112"/>
      <c r="C32" s="112"/>
      <c r="D32" s="112"/>
      <c r="E32" s="112"/>
      <c r="F32" s="112"/>
      <c r="G32" s="112"/>
      <c r="H32" s="112"/>
      <c r="I32" s="112"/>
      <c r="J32" s="112"/>
      <c r="K32" s="112"/>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row>
    <row r="33" spans="1:56" ht="15" customHeight="1" x14ac:dyDescent="0.15">
      <c r="A33" s="112"/>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row>
    <row r="34" spans="1:56" ht="15" customHeight="1" x14ac:dyDescent="0.15">
      <c r="A34" s="112"/>
      <c r="B34" s="112"/>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row>
    <row r="35" spans="1:56" ht="15" customHeight="1" x14ac:dyDescent="0.15">
      <c r="A35" s="112"/>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row>
    <row r="36" spans="1:56" ht="15" customHeight="1" x14ac:dyDescent="0.15">
      <c r="A36" s="112"/>
      <c r="B36" s="112"/>
      <c r="C36" s="112"/>
      <c r="D36" s="112"/>
      <c r="E36" s="11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row>
    <row r="37" spans="1:56" ht="15" customHeight="1" x14ac:dyDescent="0.15">
      <c r="A37" s="112"/>
      <c r="B37" s="112"/>
      <c r="C37" s="112"/>
      <c r="D37" s="112"/>
      <c r="E37" s="11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row>
    <row r="38" spans="1:56" ht="15" customHeight="1" x14ac:dyDescent="0.15">
      <c r="A38" s="112"/>
      <c r="B38" s="112"/>
      <c r="C38" s="112"/>
      <c r="D38" s="112"/>
      <c r="E38" s="112"/>
      <c r="F38" s="112"/>
      <c r="G38" s="112"/>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112"/>
      <c r="AZ38" s="112"/>
      <c r="BA38" s="112"/>
      <c r="BB38" s="112"/>
      <c r="BC38" s="112"/>
      <c r="BD38" s="112"/>
    </row>
    <row r="39" spans="1:56" ht="15" customHeight="1" x14ac:dyDescent="0.15">
      <c r="A39" s="112"/>
      <c r="B39" s="112"/>
      <c r="C39" s="112"/>
      <c r="D39" s="112"/>
      <c r="E39" s="112"/>
      <c r="F39" s="112"/>
      <c r="G39" s="112"/>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c r="BD39" s="112"/>
    </row>
    <row r="40" spans="1:56" ht="15" customHeight="1" x14ac:dyDescent="0.15">
      <c r="A40" s="112"/>
      <c r="B40" s="112"/>
      <c r="C40" s="112"/>
      <c r="D40" s="112"/>
      <c r="E40" s="112"/>
      <c r="F40" s="112"/>
      <c r="G40" s="112"/>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row>
    <row r="41" spans="1:56" ht="15" customHeight="1" x14ac:dyDescent="0.15">
      <c r="A41" s="112"/>
      <c r="B41" s="112"/>
      <c r="C41" s="112"/>
      <c r="D41" s="112"/>
      <c r="E41" s="112"/>
      <c r="F41" s="112"/>
      <c r="G41" s="112"/>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row>
    <row r="42" spans="1:56" ht="15" customHeight="1" x14ac:dyDescent="0.15">
      <c r="A42" s="112"/>
      <c r="B42" s="112"/>
      <c r="C42" s="112"/>
      <c r="D42" s="112"/>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4"/>
      <c r="AI42" s="84"/>
      <c r="AJ42" s="84"/>
      <c r="AK42" s="84"/>
      <c r="AL42" s="84"/>
      <c r="AM42" s="84"/>
      <c r="AN42" s="84"/>
      <c r="AO42" s="84"/>
      <c r="AP42" s="84"/>
      <c r="AQ42" s="84"/>
      <c r="AR42" s="84"/>
      <c r="AS42" s="84"/>
      <c r="AT42" s="114"/>
      <c r="AU42" s="84"/>
      <c r="AV42" s="84"/>
      <c r="AW42" s="84"/>
      <c r="AX42" s="84"/>
      <c r="AY42" s="84"/>
      <c r="AZ42" s="84"/>
      <c r="BA42" s="84"/>
      <c r="BB42" s="84"/>
      <c r="BC42" s="84"/>
      <c r="BD42" s="84"/>
    </row>
    <row r="43" spans="1:56" ht="15" customHeight="1" x14ac:dyDescent="0.15">
      <c r="A43" s="112"/>
      <c r="B43" s="112"/>
      <c r="C43" s="112"/>
      <c r="D43" s="112"/>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84"/>
      <c r="AI43" s="84"/>
      <c r="AJ43" s="84"/>
      <c r="AK43" s="84"/>
      <c r="AL43" s="84"/>
      <c r="AM43" s="84"/>
      <c r="AN43" s="84"/>
      <c r="AO43" s="84"/>
      <c r="AP43" s="84"/>
      <c r="AQ43" s="84"/>
      <c r="AR43" s="84"/>
      <c r="AS43" s="84"/>
      <c r="AT43" s="84"/>
      <c r="AU43" s="84"/>
      <c r="AV43" s="84"/>
      <c r="AW43" s="84"/>
      <c r="AX43" s="84"/>
      <c r="AY43" s="84"/>
      <c r="AZ43" s="84"/>
      <c r="BA43" s="84"/>
      <c r="BB43" s="84"/>
      <c r="BC43" s="84"/>
      <c r="BD43" s="84"/>
    </row>
    <row r="44" spans="1:56" ht="15" customHeight="1" x14ac:dyDescent="0.15">
      <c r="A44" s="112"/>
      <c r="B44" s="112"/>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row>
    <row r="45" spans="1:56" ht="15" customHeight="1" x14ac:dyDescent="0.15">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row>
    <row r="46" spans="1:56" ht="15" customHeight="1" x14ac:dyDescent="0.15">
      <c r="A46" s="112"/>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row>
    <row r="47" spans="1:56" ht="15" customHeight="1" x14ac:dyDescent="0.15">
      <c r="A47" s="112"/>
      <c r="B47" s="112"/>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row>
    <row r="48" spans="1:56" ht="15" customHeight="1" x14ac:dyDescent="0.15">
      <c r="A48" s="112"/>
      <c r="B48" s="112"/>
      <c r="C48" s="112"/>
      <c r="D48" s="112"/>
      <c r="E48" s="112"/>
      <c r="F48" s="112"/>
      <c r="G48" s="112"/>
      <c r="H48" s="112"/>
      <c r="I48" s="112"/>
      <c r="J48" s="112"/>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row>
    <row r="49" spans="1:56" ht="15" customHeight="1" x14ac:dyDescent="0.15">
      <c r="A49" s="112"/>
      <c r="B49" s="112"/>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c r="BD49" s="112"/>
    </row>
    <row r="50" spans="1:56" ht="15" customHeight="1" x14ac:dyDescent="0.15">
      <c r="A50" s="112"/>
      <c r="B50" s="112"/>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row>
    <row r="51" spans="1:56" ht="15" customHeight="1" x14ac:dyDescent="0.15">
      <c r="A51" s="112"/>
      <c r="B51" s="112"/>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row>
    <row r="52" spans="1:56" ht="15" customHeight="1" x14ac:dyDescent="0.15">
      <c r="A52" s="112"/>
      <c r="B52" s="112"/>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row>
    <row r="53" spans="1:56" ht="15" customHeight="1" x14ac:dyDescent="0.15">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row>
    <row r="54" spans="1:56" ht="15" customHeight="1" x14ac:dyDescent="0.15">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row>
    <row r="55" spans="1:56" ht="15" customHeight="1" x14ac:dyDescent="0.15">
      <c r="A55" s="112"/>
      <c r="B55" s="112"/>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row>
    <row r="56" spans="1:56" ht="15" customHeight="1" x14ac:dyDescent="0.15">
      <c r="A56" s="112"/>
      <c r="B56" s="112"/>
      <c r="C56" s="112"/>
      <c r="D56" s="112"/>
      <c r="E56" s="112"/>
      <c r="F56" s="112"/>
      <c r="G56" s="112"/>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row>
    <row r="57" spans="1:56" ht="15" customHeight="1" x14ac:dyDescent="0.15">
      <c r="A57" s="112"/>
      <c r="B57" s="112"/>
      <c r="C57" s="112"/>
      <c r="D57" s="112"/>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row>
  </sheetData>
  <mergeCells count="18">
    <mergeCell ref="A15:H19"/>
    <mergeCell ref="I15:BC19"/>
    <mergeCell ref="A12:H13"/>
    <mergeCell ref="I12:AK13"/>
    <mergeCell ref="AL12:AQ13"/>
    <mergeCell ref="AR12:AZ13"/>
    <mergeCell ref="BA12:BC13"/>
    <mergeCell ref="A8:H9"/>
    <mergeCell ref="I8:BC9"/>
    <mergeCell ref="A10:H11"/>
    <mergeCell ref="I10:AD11"/>
    <mergeCell ref="AE10:AJ11"/>
    <mergeCell ref="AK10:BC11"/>
    <mergeCell ref="AS1:BC1"/>
    <mergeCell ref="AS2:BC2"/>
    <mergeCell ref="AS3:BC3"/>
    <mergeCell ref="AQ1:AR3"/>
    <mergeCell ref="M5:AQ6"/>
  </mergeCells>
  <phoneticPr fontId="3"/>
  <dataValidations count="1">
    <dataValidation type="list" allowBlank="1" showInputMessage="1" showErrorMessage="1" sqref="AS1:BC1">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D61"/>
  <sheetViews>
    <sheetView view="pageBreakPreview" topLeftCell="A43" zoomScaleSheetLayoutView="100" workbookViewId="0">
      <selection activeCell="T54" sqref="T54:X56"/>
    </sheetView>
  </sheetViews>
  <sheetFormatPr defaultColWidth="1.625" defaultRowHeight="14.1" customHeight="1" x14ac:dyDescent="0.15"/>
  <cols>
    <col min="1" max="55" width="1.625" style="90"/>
    <col min="56" max="56" width="0.875" style="90" customWidth="1"/>
    <col min="57" max="16384" width="1.625" style="90"/>
  </cols>
  <sheetData>
    <row r="1" spans="1:56" ht="14.1" customHeight="1" x14ac:dyDescent="0.15">
      <c r="A1" s="118" t="s">
        <v>255</v>
      </c>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row>
    <row r="2" spans="1:56" ht="14.1" customHeight="1" x14ac:dyDescent="0.15">
      <c r="A2" s="60"/>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row>
    <row r="3" spans="1:56" ht="14.1" customHeight="1" x14ac:dyDescent="0.15">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row>
    <row r="4" spans="1:56" ht="14.1" customHeight="1" x14ac:dyDescent="0.15">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row>
    <row r="5" spans="1:56" ht="14.1" customHeight="1" x14ac:dyDescent="0.15">
      <c r="A5" s="60"/>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row>
    <row r="6" spans="1:56" ht="14.1" customHeight="1" x14ac:dyDescent="0.15">
      <c r="A6" s="60"/>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row>
    <row r="7" spans="1:56" ht="14.1" customHeight="1" x14ac:dyDescent="0.15">
      <c r="A7" s="60"/>
      <c r="B7" s="60"/>
      <c r="C7" s="60"/>
      <c r="D7" s="60"/>
      <c r="E7" s="60"/>
      <c r="F7" s="60"/>
      <c r="G7" s="60"/>
      <c r="H7" s="60"/>
      <c r="I7" s="689" t="s">
        <v>256</v>
      </c>
      <c r="J7" s="689"/>
      <c r="K7" s="689"/>
      <c r="L7" s="689"/>
      <c r="M7" s="689"/>
      <c r="N7" s="689"/>
      <c r="O7" s="689"/>
      <c r="P7" s="689"/>
      <c r="Q7" s="689"/>
      <c r="R7" s="689"/>
      <c r="S7" s="689"/>
      <c r="T7" s="689"/>
      <c r="U7" s="689"/>
      <c r="V7" s="689"/>
      <c r="W7" s="689"/>
      <c r="X7" s="689"/>
      <c r="Y7" s="689"/>
      <c r="Z7" s="689"/>
      <c r="AA7" s="689"/>
      <c r="AB7" s="689"/>
      <c r="AC7" s="689"/>
      <c r="AD7" s="689"/>
      <c r="AE7" s="689"/>
      <c r="AF7" s="689"/>
      <c r="AG7" s="689"/>
      <c r="AH7" s="689"/>
      <c r="AI7" s="689"/>
      <c r="AJ7" s="689"/>
      <c r="AK7" s="689"/>
      <c r="AL7" s="689"/>
      <c r="AM7" s="689"/>
      <c r="AN7" s="689"/>
      <c r="AO7" s="689"/>
      <c r="AP7" s="689"/>
      <c r="AQ7" s="689"/>
      <c r="AR7" s="689"/>
      <c r="AS7" s="689"/>
      <c r="AT7" s="689"/>
      <c r="AU7" s="689"/>
      <c r="AV7" s="689"/>
      <c r="AW7" s="60"/>
      <c r="AX7" s="60"/>
      <c r="AY7" s="60"/>
      <c r="AZ7" s="60"/>
      <c r="BA7" s="60"/>
      <c r="BB7" s="60"/>
      <c r="BC7" s="60"/>
      <c r="BD7" s="60"/>
    </row>
    <row r="8" spans="1:56" ht="14.1" customHeight="1" x14ac:dyDescent="0.15">
      <c r="A8" s="60"/>
      <c r="B8" s="60"/>
      <c r="C8" s="60"/>
      <c r="D8" s="60"/>
      <c r="E8" s="60"/>
      <c r="F8" s="60"/>
      <c r="G8" s="60"/>
      <c r="H8" s="60"/>
      <c r="I8" s="689"/>
      <c r="J8" s="689"/>
      <c r="K8" s="689"/>
      <c r="L8" s="689"/>
      <c r="M8" s="689"/>
      <c r="N8" s="689"/>
      <c r="O8" s="689"/>
      <c r="P8" s="689"/>
      <c r="Q8" s="689"/>
      <c r="R8" s="689"/>
      <c r="S8" s="689"/>
      <c r="T8" s="689"/>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S8" s="689"/>
      <c r="AT8" s="689"/>
      <c r="AU8" s="689"/>
      <c r="AV8" s="689"/>
      <c r="AW8" s="60"/>
      <c r="AX8" s="60"/>
      <c r="AY8" s="60"/>
      <c r="AZ8" s="60"/>
      <c r="BA8" s="60"/>
      <c r="BB8" s="60"/>
      <c r="BC8" s="60"/>
      <c r="BD8" s="60"/>
    </row>
    <row r="9" spans="1:56" ht="14.1" customHeight="1" x14ac:dyDescent="0.15">
      <c r="A9" s="60"/>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row>
    <row r="10" spans="1:56" ht="14.1" customHeight="1" x14ac:dyDescent="0.15">
      <c r="A10" s="744" t="s">
        <v>45</v>
      </c>
      <c r="B10" s="745"/>
      <c r="C10" s="745"/>
      <c r="D10" s="745"/>
      <c r="E10" s="690" t="s">
        <v>257</v>
      </c>
      <c r="F10" s="690"/>
      <c r="G10" s="690"/>
      <c r="H10" s="690"/>
      <c r="I10" s="690"/>
      <c r="J10" s="690"/>
      <c r="K10" s="690"/>
      <c r="L10" s="690"/>
      <c r="M10" s="690"/>
      <c r="N10" s="690"/>
      <c r="O10" s="690"/>
      <c r="P10" s="690"/>
      <c r="Q10" s="690"/>
      <c r="R10" s="690"/>
      <c r="S10" s="690"/>
      <c r="T10" s="630">
        <f>基本情報!E8</f>
        <v>0</v>
      </c>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1"/>
      <c r="BC10" s="632"/>
      <c r="BD10" s="60"/>
    </row>
    <row r="11" spans="1:56" ht="14.1" customHeight="1" x14ac:dyDescent="0.15">
      <c r="A11" s="746"/>
      <c r="B11" s="747"/>
      <c r="C11" s="747"/>
      <c r="D11" s="747"/>
      <c r="E11" s="691"/>
      <c r="F11" s="691"/>
      <c r="G11" s="691"/>
      <c r="H11" s="691"/>
      <c r="I11" s="691"/>
      <c r="J11" s="691"/>
      <c r="K11" s="691"/>
      <c r="L11" s="691"/>
      <c r="M11" s="691"/>
      <c r="N11" s="691"/>
      <c r="O11" s="691"/>
      <c r="P11" s="691"/>
      <c r="Q11" s="691"/>
      <c r="R11" s="691"/>
      <c r="S11" s="691"/>
      <c r="T11" s="692"/>
      <c r="U11" s="693"/>
      <c r="V11" s="693"/>
      <c r="W11" s="693"/>
      <c r="X11" s="693"/>
      <c r="Y11" s="693"/>
      <c r="Z11" s="693"/>
      <c r="AA11" s="693"/>
      <c r="AB11" s="693"/>
      <c r="AC11" s="693"/>
      <c r="AD11" s="693"/>
      <c r="AE11" s="693"/>
      <c r="AF11" s="693"/>
      <c r="AG11" s="693"/>
      <c r="AH11" s="693"/>
      <c r="AI11" s="693"/>
      <c r="AJ11" s="693"/>
      <c r="AK11" s="693"/>
      <c r="AL11" s="693"/>
      <c r="AM11" s="693"/>
      <c r="AN11" s="693"/>
      <c r="AO11" s="693"/>
      <c r="AP11" s="693"/>
      <c r="AQ11" s="693"/>
      <c r="AR11" s="693"/>
      <c r="AS11" s="693"/>
      <c r="AT11" s="693"/>
      <c r="AU11" s="693"/>
      <c r="AV11" s="693"/>
      <c r="AW11" s="693"/>
      <c r="AX11" s="693"/>
      <c r="AY11" s="693"/>
      <c r="AZ11" s="693"/>
      <c r="BA11" s="693"/>
      <c r="BB11" s="693"/>
      <c r="BC11" s="694"/>
      <c r="BD11" s="60"/>
    </row>
    <row r="12" spans="1:56" ht="14.1" customHeight="1" x14ac:dyDescent="0.15">
      <c r="A12" s="746"/>
      <c r="B12" s="747"/>
      <c r="C12" s="747"/>
      <c r="D12" s="747"/>
      <c r="E12" s="691"/>
      <c r="F12" s="691"/>
      <c r="G12" s="691"/>
      <c r="H12" s="691"/>
      <c r="I12" s="691"/>
      <c r="J12" s="691"/>
      <c r="K12" s="691"/>
      <c r="L12" s="691"/>
      <c r="M12" s="691"/>
      <c r="N12" s="691"/>
      <c r="O12" s="691"/>
      <c r="P12" s="691"/>
      <c r="Q12" s="691"/>
      <c r="R12" s="691"/>
      <c r="S12" s="691"/>
      <c r="T12" s="633"/>
      <c r="U12" s="634"/>
      <c r="V12" s="634"/>
      <c r="W12" s="634"/>
      <c r="X12" s="634"/>
      <c r="Y12" s="634"/>
      <c r="Z12" s="634"/>
      <c r="AA12" s="634"/>
      <c r="AB12" s="634"/>
      <c r="AC12" s="634"/>
      <c r="AD12" s="634"/>
      <c r="AE12" s="634"/>
      <c r="AF12" s="634"/>
      <c r="AG12" s="634"/>
      <c r="AH12" s="634"/>
      <c r="AI12" s="634"/>
      <c r="AJ12" s="634"/>
      <c r="AK12" s="634"/>
      <c r="AL12" s="634"/>
      <c r="AM12" s="634"/>
      <c r="AN12" s="634"/>
      <c r="AO12" s="634"/>
      <c r="AP12" s="634"/>
      <c r="AQ12" s="634"/>
      <c r="AR12" s="634"/>
      <c r="AS12" s="634"/>
      <c r="AT12" s="634"/>
      <c r="AU12" s="634"/>
      <c r="AV12" s="634"/>
      <c r="AW12" s="634"/>
      <c r="AX12" s="634"/>
      <c r="AY12" s="634"/>
      <c r="AZ12" s="634"/>
      <c r="BA12" s="634"/>
      <c r="BB12" s="634"/>
      <c r="BC12" s="635"/>
      <c r="BD12" s="60"/>
    </row>
    <row r="13" spans="1:56" ht="14.1" customHeight="1" x14ac:dyDescent="0.15">
      <c r="A13" s="746"/>
      <c r="B13" s="747"/>
      <c r="C13" s="747"/>
      <c r="D13" s="747"/>
      <c r="E13" s="691" t="s">
        <v>154</v>
      </c>
      <c r="F13" s="691"/>
      <c r="G13" s="691"/>
      <c r="H13" s="691"/>
      <c r="I13" s="691"/>
      <c r="J13" s="691"/>
      <c r="K13" s="691"/>
      <c r="L13" s="691"/>
      <c r="M13" s="691"/>
      <c r="N13" s="691"/>
      <c r="O13" s="691"/>
      <c r="P13" s="691"/>
      <c r="Q13" s="691"/>
      <c r="R13" s="691"/>
      <c r="S13" s="691"/>
      <c r="T13" s="695">
        <f>基本情報!E6</f>
        <v>0</v>
      </c>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c r="AT13" s="696"/>
      <c r="AU13" s="696"/>
      <c r="AV13" s="696"/>
      <c r="AW13" s="696"/>
      <c r="AX13" s="696"/>
      <c r="AY13" s="696"/>
      <c r="AZ13" s="696"/>
      <c r="BA13" s="696"/>
      <c r="BB13" s="696"/>
      <c r="BC13" s="697"/>
      <c r="BD13" s="60"/>
    </row>
    <row r="14" spans="1:56" ht="14.1" customHeight="1" x14ac:dyDescent="0.15">
      <c r="A14" s="746"/>
      <c r="B14" s="747"/>
      <c r="C14" s="747"/>
      <c r="D14" s="747"/>
      <c r="E14" s="691"/>
      <c r="F14" s="691"/>
      <c r="G14" s="691"/>
      <c r="H14" s="691"/>
      <c r="I14" s="691"/>
      <c r="J14" s="691"/>
      <c r="K14" s="691"/>
      <c r="L14" s="691"/>
      <c r="M14" s="691"/>
      <c r="N14" s="691"/>
      <c r="O14" s="691"/>
      <c r="P14" s="691"/>
      <c r="Q14" s="691"/>
      <c r="R14" s="691"/>
      <c r="S14" s="691"/>
      <c r="T14" s="698"/>
      <c r="U14" s="699"/>
      <c r="V14" s="699"/>
      <c r="W14" s="699"/>
      <c r="X14" s="699"/>
      <c r="Y14" s="699"/>
      <c r="Z14" s="699"/>
      <c r="AA14" s="699"/>
      <c r="AB14" s="699"/>
      <c r="AC14" s="699"/>
      <c r="AD14" s="699"/>
      <c r="AE14" s="699"/>
      <c r="AF14" s="699"/>
      <c r="AG14" s="699"/>
      <c r="AH14" s="699"/>
      <c r="AI14" s="699"/>
      <c r="AJ14" s="699"/>
      <c r="AK14" s="699"/>
      <c r="AL14" s="699"/>
      <c r="AM14" s="699"/>
      <c r="AN14" s="699"/>
      <c r="AO14" s="699"/>
      <c r="AP14" s="699"/>
      <c r="AQ14" s="699"/>
      <c r="AR14" s="699"/>
      <c r="AS14" s="699"/>
      <c r="AT14" s="699"/>
      <c r="AU14" s="699"/>
      <c r="AV14" s="699"/>
      <c r="AW14" s="699"/>
      <c r="AX14" s="699"/>
      <c r="AY14" s="699"/>
      <c r="AZ14" s="699"/>
      <c r="BA14" s="699"/>
      <c r="BB14" s="699"/>
      <c r="BC14" s="700"/>
      <c r="BD14" s="60"/>
    </row>
    <row r="15" spans="1:56" ht="14.1" customHeight="1" x14ac:dyDescent="0.15">
      <c r="A15" s="746"/>
      <c r="B15" s="747"/>
      <c r="C15" s="747"/>
      <c r="D15" s="747"/>
      <c r="E15" s="691"/>
      <c r="F15" s="691"/>
      <c r="G15" s="691"/>
      <c r="H15" s="691"/>
      <c r="I15" s="691"/>
      <c r="J15" s="691"/>
      <c r="K15" s="691"/>
      <c r="L15" s="691"/>
      <c r="M15" s="691"/>
      <c r="N15" s="691"/>
      <c r="O15" s="691"/>
      <c r="P15" s="691"/>
      <c r="Q15" s="691"/>
      <c r="R15" s="691"/>
      <c r="S15" s="691"/>
      <c r="T15" s="701"/>
      <c r="U15" s="702"/>
      <c r="V15" s="702"/>
      <c r="W15" s="702"/>
      <c r="X15" s="702"/>
      <c r="Y15" s="702"/>
      <c r="Z15" s="702"/>
      <c r="AA15" s="702"/>
      <c r="AB15" s="702"/>
      <c r="AC15" s="702"/>
      <c r="AD15" s="702"/>
      <c r="AE15" s="702"/>
      <c r="AF15" s="702"/>
      <c r="AG15" s="702"/>
      <c r="AH15" s="702"/>
      <c r="AI15" s="702"/>
      <c r="AJ15" s="702"/>
      <c r="AK15" s="702"/>
      <c r="AL15" s="702"/>
      <c r="AM15" s="702"/>
      <c r="AN15" s="702"/>
      <c r="AO15" s="702"/>
      <c r="AP15" s="702"/>
      <c r="AQ15" s="702"/>
      <c r="AR15" s="702"/>
      <c r="AS15" s="702"/>
      <c r="AT15" s="702"/>
      <c r="AU15" s="702"/>
      <c r="AV15" s="702"/>
      <c r="AW15" s="702"/>
      <c r="AX15" s="702"/>
      <c r="AY15" s="702"/>
      <c r="AZ15" s="702"/>
      <c r="BA15" s="702"/>
      <c r="BB15" s="702"/>
      <c r="BC15" s="703"/>
      <c r="BD15" s="60"/>
    </row>
    <row r="16" spans="1:56" ht="14.1" customHeight="1" x14ac:dyDescent="0.15">
      <c r="A16" s="746"/>
      <c r="B16" s="747"/>
      <c r="C16" s="747"/>
      <c r="D16" s="747"/>
      <c r="E16" s="691" t="s">
        <v>258</v>
      </c>
      <c r="F16" s="691"/>
      <c r="G16" s="691"/>
      <c r="H16" s="691"/>
      <c r="I16" s="691"/>
      <c r="J16" s="691"/>
      <c r="K16" s="691"/>
      <c r="L16" s="691"/>
      <c r="M16" s="691"/>
      <c r="N16" s="691"/>
      <c r="O16" s="691"/>
      <c r="P16" s="691"/>
      <c r="Q16" s="691"/>
      <c r="R16" s="691"/>
      <c r="S16" s="691"/>
      <c r="T16" s="781">
        <f>基本情報!E7</f>
        <v>0</v>
      </c>
      <c r="U16" s="782"/>
      <c r="V16" s="782"/>
      <c r="W16" s="782"/>
      <c r="X16" s="782"/>
      <c r="Y16" s="782"/>
      <c r="Z16" s="782"/>
      <c r="AA16" s="782"/>
      <c r="AB16" s="782"/>
      <c r="AC16" s="782"/>
      <c r="AD16" s="782"/>
      <c r="AE16" s="782"/>
      <c r="AF16" s="782"/>
      <c r="AG16" s="782"/>
      <c r="AH16" s="782"/>
      <c r="AI16" s="782"/>
      <c r="AJ16" s="782"/>
      <c r="AK16" s="782"/>
      <c r="AL16" s="782"/>
      <c r="AM16" s="782"/>
      <c r="AN16" s="782"/>
      <c r="AO16" s="782"/>
      <c r="AP16" s="782"/>
      <c r="AQ16" s="782"/>
      <c r="AR16" s="782"/>
      <c r="AS16" s="782"/>
      <c r="AT16" s="782"/>
      <c r="AU16" s="782"/>
      <c r="AV16" s="782"/>
      <c r="AW16" s="782"/>
      <c r="AX16" s="782"/>
      <c r="AY16" s="782"/>
      <c r="AZ16" s="782"/>
      <c r="BA16" s="782"/>
      <c r="BB16" s="782"/>
      <c r="BC16" s="783"/>
      <c r="BD16" s="60"/>
    </row>
    <row r="17" spans="1:56" ht="14.1" customHeight="1" x14ac:dyDescent="0.15">
      <c r="A17" s="746"/>
      <c r="B17" s="747"/>
      <c r="C17" s="747"/>
      <c r="D17" s="747"/>
      <c r="E17" s="691"/>
      <c r="F17" s="691"/>
      <c r="G17" s="691"/>
      <c r="H17" s="691"/>
      <c r="I17" s="691"/>
      <c r="J17" s="691"/>
      <c r="K17" s="691"/>
      <c r="L17" s="691"/>
      <c r="M17" s="691"/>
      <c r="N17" s="691"/>
      <c r="O17" s="691"/>
      <c r="P17" s="691"/>
      <c r="Q17" s="691"/>
      <c r="R17" s="691"/>
      <c r="S17" s="691"/>
      <c r="T17" s="784"/>
      <c r="U17" s="785"/>
      <c r="V17" s="785"/>
      <c r="W17" s="785"/>
      <c r="X17" s="785"/>
      <c r="Y17" s="785"/>
      <c r="Z17" s="785"/>
      <c r="AA17" s="785"/>
      <c r="AB17" s="785"/>
      <c r="AC17" s="785"/>
      <c r="AD17" s="785"/>
      <c r="AE17" s="785"/>
      <c r="AF17" s="785"/>
      <c r="AG17" s="785"/>
      <c r="AH17" s="785"/>
      <c r="AI17" s="785"/>
      <c r="AJ17" s="785"/>
      <c r="AK17" s="785"/>
      <c r="AL17" s="785"/>
      <c r="AM17" s="785"/>
      <c r="AN17" s="785"/>
      <c r="AO17" s="785"/>
      <c r="AP17" s="785"/>
      <c r="AQ17" s="785"/>
      <c r="AR17" s="785"/>
      <c r="AS17" s="785"/>
      <c r="AT17" s="785"/>
      <c r="AU17" s="785"/>
      <c r="AV17" s="785"/>
      <c r="AW17" s="785"/>
      <c r="AX17" s="785"/>
      <c r="AY17" s="785"/>
      <c r="AZ17" s="785"/>
      <c r="BA17" s="785"/>
      <c r="BB17" s="785"/>
      <c r="BC17" s="786"/>
      <c r="BD17" s="60"/>
    </row>
    <row r="18" spans="1:56" ht="14.1" customHeight="1" x14ac:dyDescent="0.15">
      <c r="A18" s="746"/>
      <c r="B18" s="747"/>
      <c r="C18" s="747"/>
      <c r="D18" s="747"/>
      <c r="E18" s="691"/>
      <c r="F18" s="691"/>
      <c r="G18" s="691"/>
      <c r="H18" s="691"/>
      <c r="I18" s="691"/>
      <c r="J18" s="691"/>
      <c r="K18" s="691"/>
      <c r="L18" s="691"/>
      <c r="M18" s="691"/>
      <c r="N18" s="691"/>
      <c r="O18" s="691"/>
      <c r="P18" s="691"/>
      <c r="Q18" s="691"/>
      <c r="R18" s="691"/>
      <c r="S18" s="691"/>
      <c r="T18" s="787"/>
      <c r="U18" s="788"/>
      <c r="V18" s="788"/>
      <c r="W18" s="788"/>
      <c r="X18" s="788"/>
      <c r="Y18" s="788"/>
      <c r="Z18" s="788"/>
      <c r="AA18" s="788"/>
      <c r="AB18" s="788"/>
      <c r="AC18" s="788"/>
      <c r="AD18" s="788"/>
      <c r="AE18" s="788"/>
      <c r="AF18" s="788"/>
      <c r="AG18" s="788"/>
      <c r="AH18" s="788"/>
      <c r="AI18" s="788"/>
      <c r="AJ18" s="788"/>
      <c r="AK18" s="788"/>
      <c r="AL18" s="788"/>
      <c r="AM18" s="788"/>
      <c r="AN18" s="788"/>
      <c r="AO18" s="788"/>
      <c r="AP18" s="788"/>
      <c r="AQ18" s="788"/>
      <c r="AR18" s="788"/>
      <c r="AS18" s="788"/>
      <c r="AT18" s="788"/>
      <c r="AU18" s="788"/>
      <c r="AV18" s="788"/>
      <c r="AW18" s="788"/>
      <c r="AX18" s="788"/>
      <c r="AY18" s="788"/>
      <c r="AZ18" s="788"/>
      <c r="BA18" s="788"/>
      <c r="BB18" s="788"/>
      <c r="BC18" s="789"/>
      <c r="BD18" s="60"/>
    </row>
    <row r="19" spans="1:56" ht="14.1" customHeight="1" x14ac:dyDescent="0.15">
      <c r="A19" s="119"/>
      <c r="B19" s="60"/>
      <c r="C19" s="60"/>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135"/>
      <c r="BD19" s="60"/>
    </row>
    <row r="20" spans="1:56" ht="14.1" customHeight="1" x14ac:dyDescent="0.15">
      <c r="A20" s="119"/>
      <c r="B20" s="60"/>
      <c r="C20" s="125" t="s">
        <v>71</v>
      </c>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135"/>
      <c r="BD20" s="60"/>
    </row>
    <row r="21" spans="1:56" ht="6.95" customHeight="1" x14ac:dyDescent="0.15">
      <c r="A21" s="119"/>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135"/>
      <c r="BD21" s="60"/>
    </row>
    <row r="22" spans="1:56" ht="14.1" customHeight="1" x14ac:dyDescent="0.15">
      <c r="A22" s="119"/>
      <c r="B22" s="60"/>
      <c r="C22" s="125" t="s">
        <v>213</v>
      </c>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135"/>
      <c r="BD22" s="60"/>
    </row>
    <row r="23" spans="1:56" ht="12.95" customHeight="1" x14ac:dyDescent="0.15">
      <c r="A23" s="119"/>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135"/>
      <c r="BD23" s="60"/>
    </row>
    <row r="24" spans="1:56" ht="12.95" customHeight="1" x14ac:dyDescent="0.15">
      <c r="A24" s="119"/>
      <c r="B24" s="60"/>
      <c r="C24" s="60"/>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135"/>
      <c r="BD24" s="60"/>
    </row>
    <row r="25" spans="1:56" ht="12.95" customHeight="1" x14ac:dyDescent="0.15">
      <c r="A25" s="119"/>
      <c r="B25" s="60"/>
      <c r="C25" s="687" t="s">
        <v>122</v>
      </c>
      <c r="D25" s="687"/>
      <c r="E25" s="687"/>
      <c r="F25" s="688"/>
      <c r="G25" s="688"/>
      <c r="H25" s="688"/>
      <c r="I25" s="597" t="s">
        <v>1</v>
      </c>
      <c r="J25" s="597"/>
      <c r="K25" s="688"/>
      <c r="L25" s="688"/>
      <c r="M25" s="688"/>
      <c r="N25" s="597" t="s">
        <v>27</v>
      </c>
      <c r="O25" s="597"/>
      <c r="P25" s="688"/>
      <c r="Q25" s="688"/>
      <c r="R25" s="688"/>
      <c r="S25" s="597" t="s">
        <v>9</v>
      </c>
      <c r="T25" s="597"/>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135"/>
      <c r="BD25" s="60"/>
    </row>
    <row r="26" spans="1:56" ht="12.95" customHeight="1" x14ac:dyDescent="0.15">
      <c r="A26" s="119"/>
      <c r="B26" s="60"/>
      <c r="C26" s="60"/>
      <c r="D26" s="60"/>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135"/>
      <c r="BD26" s="60"/>
    </row>
    <row r="27" spans="1:56" ht="12.95" customHeight="1" x14ac:dyDescent="0.15">
      <c r="A27" s="119"/>
      <c r="B27" s="60"/>
      <c r="C27" s="60"/>
      <c r="D27" s="60"/>
      <c r="E27" s="60"/>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135"/>
      <c r="BD27" s="60"/>
    </row>
    <row r="28" spans="1:56" ht="12.95" customHeight="1" x14ac:dyDescent="0.15">
      <c r="A28" s="119"/>
      <c r="B28" s="60"/>
      <c r="C28" s="60"/>
      <c r="D28" s="60"/>
      <c r="E28" s="60"/>
      <c r="F28" s="60"/>
      <c r="G28" s="60"/>
      <c r="H28" s="60"/>
      <c r="I28" s="60"/>
      <c r="J28" s="60"/>
      <c r="K28" s="60"/>
      <c r="L28" s="60"/>
      <c r="M28" s="60"/>
      <c r="N28" s="60"/>
      <c r="O28" s="60"/>
      <c r="P28" s="60"/>
      <c r="Q28" s="60"/>
      <c r="R28" s="60"/>
      <c r="S28" s="60"/>
      <c r="T28" s="60"/>
      <c r="U28" s="60"/>
      <c r="V28" s="60"/>
      <c r="W28" s="790"/>
      <c r="X28" s="790"/>
      <c r="Y28" s="790"/>
      <c r="Z28" s="790"/>
      <c r="AA28" s="790"/>
      <c r="AB28" s="790"/>
      <c r="AC28" s="790"/>
      <c r="AD28" s="790"/>
      <c r="AE28" s="790"/>
      <c r="AF28" s="790"/>
      <c r="AG28" s="790"/>
      <c r="AH28" s="790"/>
      <c r="AI28" s="790"/>
      <c r="AJ28" s="790"/>
      <c r="AK28" s="790"/>
      <c r="AL28" s="790"/>
      <c r="AM28" s="790"/>
      <c r="AN28" s="790"/>
      <c r="AO28" s="790"/>
      <c r="AP28" s="790"/>
      <c r="AQ28" s="790"/>
      <c r="AR28" s="790"/>
      <c r="AS28" s="790"/>
      <c r="AT28" s="790"/>
      <c r="AU28" s="790"/>
      <c r="AV28" s="790"/>
      <c r="AW28" s="790"/>
      <c r="AX28" s="790"/>
      <c r="AY28" s="790"/>
      <c r="AZ28" s="790"/>
      <c r="BA28" s="790"/>
      <c r="BB28" s="790"/>
      <c r="BC28" s="135"/>
      <c r="BD28" s="60"/>
    </row>
    <row r="29" spans="1:56" ht="12.95" customHeight="1" x14ac:dyDescent="0.15">
      <c r="A29" s="119"/>
      <c r="B29" s="60"/>
      <c r="C29" s="60"/>
      <c r="D29" s="60"/>
      <c r="E29" s="60"/>
      <c r="F29" s="60"/>
      <c r="G29" s="60"/>
      <c r="H29" s="60"/>
      <c r="I29" s="60"/>
      <c r="J29" s="60"/>
      <c r="K29" s="60"/>
      <c r="L29" s="60"/>
      <c r="M29" s="60"/>
      <c r="N29" s="60"/>
      <c r="O29" s="60"/>
      <c r="P29" s="60"/>
      <c r="Q29" s="597" t="s">
        <v>261</v>
      </c>
      <c r="R29" s="597"/>
      <c r="S29" s="597"/>
      <c r="T29" s="597"/>
      <c r="U29" s="60"/>
      <c r="V29" s="60"/>
      <c r="W29" s="790"/>
      <c r="X29" s="790"/>
      <c r="Y29" s="790"/>
      <c r="Z29" s="790"/>
      <c r="AA29" s="790"/>
      <c r="AB29" s="790"/>
      <c r="AC29" s="790"/>
      <c r="AD29" s="790"/>
      <c r="AE29" s="790"/>
      <c r="AF29" s="790"/>
      <c r="AG29" s="790"/>
      <c r="AH29" s="790"/>
      <c r="AI29" s="790"/>
      <c r="AJ29" s="790"/>
      <c r="AK29" s="790"/>
      <c r="AL29" s="790"/>
      <c r="AM29" s="790"/>
      <c r="AN29" s="790"/>
      <c r="AO29" s="790"/>
      <c r="AP29" s="790"/>
      <c r="AQ29" s="790"/>
      <c r="AR29" s="790"/>
      <c r="AS29" s="790"/>
      <c r="AT29" s="790"/>
      <c r="AU29" s="790"/>
      <c r="AV29" s="790"/>
      <c r="AW29" s="790"/>
      <c r="AX29" s="790"/>
      <c r="AY29" s="790"/>
      <c r="AZ29" s="790"/>
      <c r="BA29" s="790"/>
      <c r="BB29" s="790"/>
      <c r="BC29" s="135"/>
      <c r="BD29" s="60"/>
    </row>
    <row r="30" spans="1:56" ht="12.95" customHeight="1" x14ac:dyDescent="0.15">
      <c r="A30" s="119"/>
      <c r="B30" s="60"/>
      <c r="C30" s="60"/>
      <c r="D30" s="60"/>
      <c r="E30" s="60"/>
      <c r="F30" s="60"/>
      <c r="G30" s="60"/>
      <c r="H30" s="60"/>
      <c r="I30" s="60"/>
      <c r="J30" s="60"/>
      <c r="K30" s="60"/>
      <c r="L30" s="60"/>
      <c r="M30" s="60"/>
      <c r="N30" s="60"/>
      <c r="O30" s="60"/>
      <c r="P30" s="60"/>
      <c r="Q30" s="597"/>
      <c r="R30" s="597"/>
      <c r="S30" s="597"/>
      <c r="T30" s="597"/>
      <c r="U30" s="60"/>
      <c r="V30" s="60"/>
      <c r="W30" s="685">
        <f>代理人届出書!T16</f>
        <v>0</v>
      </c>
      <c r="X30" s="686"/>
      <c r="Y30" s="686"/>
      <c r="Z30" s="686"/>
      <c r="AA30" s="686"/>
      <c r="AB30" s="686"/>
      <c r="AC30" s="686"/>
      <c r="AD30" s="686"/>
      <c r="AE30" s="686"/>
      <c r="AF30" s="686"/>
      <c r="AG30" s="686"/>
      <c r="AH30" s="686"/>
      <c r="AI30" s="686"/>
      <c r="AJ30" s="686"/>
      <c r="AK30" s="686"/>
      <c r="AL30" s="686"/>
      <c r="AM30" s="686"/>
      <c r="AN30" s="686"/>
      <c r="AO30" s="686"/>
      <c r="AP30" s="686"/>
      <c r="AQ30" s="686"/>
      <c r="AR30" s="686"/>
      <c r="AS30" s="686"/>
      <c r="AT30" s="686"/>
      <c r="AU30" s="686"/>
      <c r="AV30" s="686"/>
      <c r="AW30" s="686"/>
      <c r="AX30" s="134"/>
      <c r="AY30" s="134"/>
      <c r="AZ30" s="134" t="str">
        <f>IF(ISBLANK(AW16)," ",AW16)</f>
        <v xml:space="preserve"> </v>
      </c>
      <c r="BA30" s="134" t="str">
        <f>IF(ISBLANK(AX16)," ",AX16)</f>
        <v xml:space="preserve"> </v>
      </c>
      <c r="BB30" s="134"/>
      <c r="BC30" s="135"/>
      <c r="BD30" s="60"/>
    </row>
    <row r="31" spans="1:56" ht="12.95" customHeight="1" x14ac:dyDescent="0.15">
      <c r="A31" s="119"/>
      <c r="B31" s="60"/>
      <c r="C31" s="60"/>
      <c r="D31" s="60"/>
      <c r="E31" s="60"/>
      <c r="F31" s="60"/>
      <c r="G31" s="60"/>
      <c r="H31" s="60"/>
      <c r="I31" s="60"/>
      <c r="J31" s="60"/>
      <c r="K31" s="60"/>
      <c r="L31" s="60"/>
      <c r="M31" s="60"/>
      <c r="N31" s="60"/>
      <c r="O31" s="60"/>
      <c r="P31" s="60"/>
      <c r="Q31" s="60"/>
      <c r="R31" s="60"/>
      <c r="S31" s="60"/>
      <c r="T31" s="60"/>
      <c r="U31" s="60"/>
      <c r="V31" s="60"/>
      <c r="W31" s="686"/>
      <c r="X31" s="686"/>
      <c r="Y31" s="686"/>
      <c r="Z31" s="686"/>
      <c r="AA31" s="686"/>
      <c r="AB31" s="686"/>
      <c r="AC31" s="686"/>
      <c r="AD31" s="686"/>
      <c r="AE31" s="686"/>
      <c r="AF31" s="686"/>
      <c r="AG31" s="686"/>
      <c r="AH31" s="686"/>
      <c r="AI31" s="686"/>
      <c r="AJ31" s="686"/>
      <c r="AK31" s="686"/>
      <c r="AL31" s="686"/>
      <c r="AM31" s="686"/>
      <c r="AN31" s="686"/>
      <c r="AO31" s="686"/>
      <c r="AP31" s="686"/>
      <c r="AQ31" s="686"/>
      <c r="AR31" s="686"/>
      <c r="AS31" s="686"/>
      <c r="AT31" s="686"/>
      <c r="AU31" s="686"/>
      <c r="AV31" s="686"/>
      <c r="AW31" s="686"/>
      <c r="AX31" s="134"/>
      <c r="AY31" s="134"/>
      <c r="AZ31" s="134"/>
      <c r="BA31" s="134"/>
      <c r="BB31" s="134"/>
      <c r="BC31" s="135"/>
      <c r="BD31" s="60"/>
    </row>
    <row r="32" spans="1:56" ht="12.95" customHeight="1" x14ac:dyDescent="0.15">
      <c r="A32" s="119"/>
      <c r="B32" s="60"/>
      <c r="C32" s="60"/>
      <c r="D32" s="60"/>
      <c r="E32" s="60"/>
      <c r="F32" s="60"/>
      <c r="G32" s="60"/>
      <c r="H32" s="60"/>
      <c r="I32" s="60"/>
      <c r="J32" s="60"/>
      <c r="K32" s="60"/>
      <c r="L32" s="60"/>
      <c r="M32" s="60"/>
      <c r="N32" s="60"/>
      <c r="O32" s="60"/>
      <c r="P32" s="60"/>
      <c r="Q32" s="60"/>
      <c r="R32" s="60"/>
      <c r="S32" s="60"/>
      <c r="T32" s="60"/>
      <c r="U32" s="60"/>
      <c r="V32" s="133"/>
      <c r="W32" s="686"/>
      <c r="X32" s="686"/>
      <c r="Y32" s="686"/>
      <c r="Z32" s="686"/>
      <c r="AA32" s="686"/>
      <c r="AB32" s="686"/>
      <c r="AC32" s="686"/>
      <c r="AD32" s="686"/>
      <c r="AE32" s="686"/>
      <c r="AF32" s="686"/>
      <c r="AG32" s="686"/>
      <c r="AH32" s="686"/>
      <c r="AI32" s="686"/>
      <c r="AJ32" s="686"/>
      <c r="AK32" s="686"/>
      <c r="AL32" s="686"/>
      <c r="AM32" s="686"/>
      <c r="AN32" s="686"/>
      <c r="AO32" s="686"/>
      <c r="AP32" s="686"/>
      <c r="AQ32" s="686"/>
      <c r="AR32" s="686"/>
      <c r="AS32" s="686"/>
      <c r="AT32" s="686"/>
      <c r="AU32" s="686"/>
      <c r="AV32" s="686"/>
      <c r="AW32" s="686"/>
      <c r="AX32" s="60"/>
      <c r="AY32" s="60"/>
      <c r="AZ32" s="60"/>
      <c r="BA32" s="60"/>
      <c r="BB32" s="60"/>
      <c r="BC32" s="135"/>
      <c r="BD32" s="60"/>
    </row>
    <row r="33" spans="1:56" ht="12.95" customHeight="1" x14ac:dyDescent="0.15">
      <c r="A33" s="119"/>
      <c r="B33" s="60"/>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135"/>
      <c r="BD33" s="60"/>
    </row>
    <row r="34" spans="1:56" ht="14.1" customHeight="1" x14ac:dyDescent="0.15">
      <c r="A34" s="119"/>
      <c r="B34" s="600" t="s">
        <v>131</v>
      </c>
      <c r="C34" s="600"/>
      <c r="D34" s="600"/>
      <c r="E34" s="600"/>
      <c r="F34" s="600"/>
      <c r="G34" s="598" t="s">
        <v>640</v>
      </c>
      <c r="H34" s="598"/>
      <c r="I34" s="598"/>
      <c r="J34" s="598"/>
      <c r="K34" s="598"/>
      <c r="L34" s="399"/>
      <c r="M34" s="399"/>
      <c r="N34" s="399"/>
      <c r="O34" s="399"/>
      <c r="P34" s="399"/>
      <c r="Q34" s="399"/>
      <c r="R34" s="399"/>
      <c r="S34" s="399"/>
      <c r="T34" s="60"/>
      <c r="U34" s="597" t="s">
        <v>137</v>
      </c>
      <c r="V34" s="597"/>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135"/>
      <c r="BD34" s="60"/>
    </row>
    <row r="35" spans="1:56" ht="14.1" customHeight="1" x14ac:dyDescent="0.15">
      <c r="A35" s="119"/>
      <c r="B35" s="600"/>
      <c r="C35" s="600"/>
      <c r="D35" s="600"/>
      <c r="E35" s="600"/>
      <c r="F35" s="600"/>
      <c r="G35" s="598"/>
      <c r="H35" s="598"/>
      <c r="I35" s="598"/>
      <c r="J35" s="598"/>
      <c r="K35" s="598"/>
      <c r="L35" s="399"/>
      <c r="M35" s="399"/>
      <c r="N35" s="399"/>
      <c r="O35" s="399"/>
      <c r="P35" s="399"/>
      <c r="Q35" s="399"/>
      <c r="R35" s="399"/>
      <c r="S35" s="399"/>
      <c r="T35" s="60"/>
      <c r="U35" s="597"/>
      <c r="V35" s="597"/>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135"/>
      <c r="BD35" s="60"/>
    </row>
    <row r="36" spans="1:56" ht="14.1" customHeight="1" x14ac:dyDescent="0.15">
      <c r="A36" s="120"/>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36"/>
      <c r="BD36" s="60"/>
    </row>
    <row r="37" spans="1:56" ht="14.1" customHeight="1" x14ac:dyDescent="0.15">
      <c r="A37" s="710" t="s">
        <v>262</v>
      </c>
      <c r="B37" s="711"/>
      <c r="C37" s="711"/>
      <c r="D37" s="711"/>
      <c r="E37" s="691" t="s">
        <v>264</v>
      </c>
      <c r="F37" s="691"/>
      <c r="G37" s="691"/>
      <c r="H37" s="691"/>
      <c r="I37" s="691"/>
      <c r="J37" s="691"/>
      <c r="K37" s="691"/>
      <c r="L37" s="691"/>
      <c r="M37" s="770"/>
      <c r="N37" s="771"/>
      <c r="O37" s="771"/>
      <c r="P37" s="771"/>
      <c r="Q37" s="771"/>
      <c r="R37" s="771"/>
      <c r="S37" s="771"/>
      <c r="T37" s="771"/>
      <c r="U37" s="771"/>
      <c r="V37" s="771"/>
      <c r="W37" s="771"/>
      <c r="X37" s="771"/>
      <c r="Y37" s="771"/>
      <c r="Z37" s="771"/>
      <c r="AA37" s="771"/>
      <c r="AB37" s="771"/>
      <c r="AC37" s="771"/>
      <c r="AD37" s="771"/>
      <c r="AE37" s="771"/>
      <c r="AF37" s="771"/>
      <c r="AG37" s="771"/>
      <c r="AH37" s="771"/>
      <c r="AI37" s="771"/>
      <c r="AJ37" s="771"/>
      <c r="AK37" s="771"/>
      <c r="AL37" s="771"/>
      <c r="AM37" s="771"/>
      <c r="AN37" s="771"/>
      <c r="AO37" s="771"/>
      <c r="AP37" s="771"/>
      <c r="AQ37" s="771"/>
      <c r="AR37" s="771"/>
      <c r="AS37" s="771"/>
      <c r="AT37" s="771"/>
      <c r="AU37" s="771"/>
      <c r="AV37" s="771"/>
      <c r="AW37" s="771"/>
      <c r="AX37" s="771"/>
      <c r="AY37" s="771"/>
      <c r="AZ37" s="771"/>
      <c r="BA37" s="771"/>
      <c r="BB37" s="771"/>
      <c r="BC37" s="772"/>
      <c r="BD37" s="60"/>
    </row>
    <row r="38" spans="1:56" ht="14.1" customHeight="1" x14ac:dyDescent="0.15">
      <c r="A38" s="712"/>
      <c r="B38" s="711"/>
      <c r="C38" s="711"/>
      <c r="D38" s="711"/>
      <c r="E38" s="691"/>
      <c r="F38" s="691"/>
      <c r="G38" s="691"/>
      <c r="H38" s="691"/>
      <c r="I38" s="691"/>
      <c r="J38" s="691"/>
      <c r="K38" s="691"/>
      <c r="L38" s="691"/>
      <c r="M38" s="773"/>
      <c r="N38" s="774"/>
      <c r="O38" s="774"/>
      <c r="P38" s="774"/>
      <c r="Q38" s="774"/>
      <c r="R38" s="774"/>
      <c r="S38" s="774"/>
      <c r="T38" s="774"/>
      <c r="U38" s="774"/>
      <c r="V38" s="774"/>
      <c r="W38" s="774"/>
      <c r="X38" s="774"/>
      <c r="Y38" s="774"/>
      <c r="Z38" s="774"/>
      <c r="AA38" s="774"/>
      <c r="AB38" s="774"/>
      <c r="AC38" s="774"/>
      <c r="AD38" s="774"/>
      <c r="AE38" s="774"/>
      <c r="AF38" s="774"/>
      <c r="AG38" s="774"/>
      <c r="AH38" s="774"/>
      <c r="AI38" s="774"/>
      <c r="AJ38" s="774"/>
      <c r="AK38" s="774"/>
      <c r="AL38" s="774"/>
      <c r="AM38" s="774"/>
      <c r="AN38" s="774"/>
      <c r="AO38" s="774"/>
      <c r="AP38" s="774"/>
      <c r="AQ38" s="774"/>
      <c r="AR38" s="774"/>
      <c r="AS38" s="774"/>
      <c r="AT38" s="774"/>
      <c r="AU38" s="774"/>
      <c r="AV38" s="774"/>
      <c r="AW38" s="774"/>
      <c r="AX38" s="774"/>
      <c r="AY38" s="774"/>
      <c r="AZ38" s="774"/>
      <c r="BA38" s="774"/>
      <c r="BB38" s="774"/>
      <c r="BC38" s="775"/>
      <c r="BD38" s="60"/>
    </row>
    <row r="39" spans="1:56" ht="14.1" customHeight="1" x14ac:dyDescent="0.15">
      <c r="A39" s="712"/>
      <c r="B39" s="711"/>
      <c r="C39" s="711"/>
      <c r="D39" s="711"/>
      <c r="E39" s="691"/>
      <c r="F39" s="691"/>
      <c r="G39" s="691"/>
      <c r="H39" s="691"/>
      <c r="I39" s="691"/>
      <c r="J39" s="691"/>
      <c r="K39" s="691"/>
      <c r="L39" s="691"/>
      <c r="M39" s="776"/>
      <c r="N39" s="777"/>
      <c r="O39" s="777"/>
      <c r="P39" s="777"/>
      <c r="Q39" s="777"/>
      <c r="R39" s="777"/>
      <c r="S39" s="777"/>
      <c r="T39" s="777"/>
      <c r="U39" s="777"/>
      <c r="V39" s="777"/>
      <c r="W39" s="777"/>
      <c r="X39" s="777"/>
      <c r="Y39" s="777"/>
      <c r="Z39" s="777"/>
      <c r="AA39" s="777"/>
      <c r="AB39" s="777"/>
      <c r="AC39" s="777"/>
      <c r="AD39" s="777"/>
      <c r="AE39" s="777"/>
      <c r="AF39" s="777"/>
      <c r="AG39" s="777"/>
      <c r="AH39" s="777"/>
      <c r="AI39" s="777"/>
      <c r="AJ39" s="777"/>
      <c r="AK39" s="777"/>
      <c r="AL39" s="777"/>
      <c r="AM39" s="777"/>
      <c r="AN39" s="777"/>
      <c r="AO39" s="777"/>
      <c r="AP39" s="777"/>
      <c r="AQ39" s="777"/>
      <c r="AR39" s="777"/>
      <c r="AS39" s="777"/>
      <c r="AT39" s="777"/>
      <c r="AU39" s="777"/>
      <c r="AV39" s="777"/>
      <c r="AW39" s="777"/>
      <c r="AX39" s="777"/>
      <c r="AY39" s="777"/>
      <c r="AZ39" s="777"/>
      <c r="BA39" s="777"/>
      <c r="BB39" s="777"/>
      <c r="BC39" s="778"/>
      <c r="BD39" s="60"/>
    </row>
    <row r="40" spans="1:56" ht="14.1" customHeight="1" x14ac:dyDescent="0.15">
      <c r="A40" s="712"/>
      <c r="B40" s="711"/>
      <c r="C40" s="711"/>
      <c r="D40" s="711"/>
      <c r="E40" s="691" t="s">
        <v>267</v>
      </c>
      <c r="F40" s="691"/>
      <c r="G40" s="691"/>
      <c r="H40" s="691"/>
      <c r="I40" s="691"/>
      <c r="J40" s="691"/>
      <c r="K40" s="691"/>
      <c r="L40" s="691"/>
      <c r="M40" s="779"/>
      <c r="N40" s="780"/>
      <c r="O40" s="780"/>
      <c r="P40" s="780"/>
      <c r="Q40" s="780"/>
      <c r="R40" s="780"/>
      <c r="S40" s="780"/>
      <c r="T40" s="780"/>
      <c r="U40" s="780"/>
      <c r="V40" s="780"/>
      <c r="W40" s="780"/>
      <c r="X40" s="780"/>
      <c r="Y40" s="780"/>
      <c r="Z40" s="780"/>
      <c r="AA40" s="780"/>
      <c r="AB40" s="780"/>
      <c r="AC40" s="780"/>
      <c r="AD40" s="780"/>
      <c r="AE40" s="780"/>
      <c r="AF40" s="780"/>
      <c r="AG40" s="780"/>
      <c r="AH40" s="780"/>
      <c r="AI40" s="780"/>
      <c r="AJ40" s="780"/>
      <c r="AK40" s="780"/>
      <c r="AL40" s="780"/>
      <c r="AM40" s="780"/>
      <c r="AN40" s="780"/>
      <c r="AO40" s="780"/>
      <c r="AP40" s="780"/>
      <c r="AQ40" s="780"/>
      <c r="AR40" s="780"/>
      <c r="AS40" s="780"/>
      <c r="AT40" s="780"/>
      <c r="AU40" s="780"/>
      <c r="AV40" s="780"/>
      <c r="AW40" s="780"/>
      <c r="AX40" s="780"/>
      <c r="AY40" s="780"/>
      <c r="AZ40" s="780"/>
      <c r="BA40" s="780"/>
      <c r="BB40" s="780"/>
      <c r="BC40" s="775"/>
      <c r="BD40" s="60"/>
    </row>
    <row r="41" spans="1:56" ht="14.1" customHeight="1" x14ac:dyDescent="0.15">
      <c r="A41" s="712"/>
      <c r="B41" s="711"/>
      <c r="C41" s="711"/>
      <c r="D41" s="711"/>
      <c r="E41" s="691"/>
      <c r="F41" s="691"/>
      <c r="G41" s="691"/>
      <c r="H41" s="691"/>
      <c r="I41" s="691"/>
      <c r="J41" s="691"/>
      <c r="K41" s="691"/>
      <c r="L41" s="691"/>
      <c r="M41" s="773"/>
      <c r="N41" s="780"/>
      <c r="O41" s="780"/>
      <c r="P41" s="780"/>
      <c r="Q41" s="780"/>
      <c r="R41" s="780"/>
      <c r="S41" s="780"/>
      <c r="T41" s="780"/>
      <c r="U41" s="780"/>
      <c r="V41" s="780"/>
      <c r="W41" s="780"/>
      <c r="X41" s="780"/>
      <c r="Y41" s="780"/>
      <c r="Z41" s="780"/>
      <c r="AA41" s="780"/>
      <c r="AB41" s="780"/>
      <c r="AC41" s="780"/>
      <c r="AD41" s="780"/>
      <c r="AE41" s="780"/>
      <c r="AF41" s="780"/>
      <c r="AG41" s="780"/>
      <c r="AH41" s="780"/>
      <c r="AI41" s="780"/>
      <c r="AJ41" s="780"/>
      <c r="AK41" s="780"/>
      <c r="AL41" s="780"/>
      <c r="AM41" s="780"/>
      <c r="AN41" s="780"/>
      <c r="AO41" s="780"/>
      <c r="AP41" s="780"/>
      <c r="AQ41" s="780"/>
      <c r="AR41" s="780"/>
      <c r="AS41" s="780"/>
      <c r="AT41" s="780"/>
      <c r="AU41" s="780"/>
      <c r="AV41" s="780"/>
      <c r="AW41" s="780"/>
      <c r="AX41" s="780"/>
      <c r="AY41" s="780"/>
      <c r="AZ41" s="780"/>
      <c r="BA41" s="780"/>
      <c r="BB41" s="780"/>
      <c r="BC41" s="775"/>
      <c r="BD41" s="60"/>
    </row>
    <row r="42" spans="1:56" ht="14.1" customHeight="1" x14ac:dyDescent="0.15">
      <c r="A42" s="712"/>
      <c r="B42" s="711"/>
      <c r="C42" s="711"/>
      <c r="D42" s="711"/>
      <c r="E42" s="691"/>
      <c r="F42" s="691"/>
      <c r="G42" s="691"/>
      <c r="H42" s="691"/>
      <c r="I42" s="691"/>
      <c r="J42" s="691"/>
      <c r="K42" s="691"/>
      <c r="L42" s="691"/>
      <c r="M42" s="776"/>
      <c r="N42" s="777"/>
      <c r="O42" s="777"/>
      <c r="P42" s="777"/>
      <c r="Q42" s="777"/>
      <c r="R42" s="777"/>
      <c r="S42" s="777"/>
      <c r="T42" s="777"/>
      <c r="U42" s="777"/>
      <c r="V42" s="777"/>
      <c r="W42" s="777"/>
      <c r="X42" s="777"/>
      <c r="Y42" s="777"/>
      <c r="Z42" s="777"/>
      <c r="AA42" s="777"/>
      <c r="AB42" s="777"/>
      <c r="AC42" s="777"/>
      <c r="AD42" s="777"/>
      <c r="AE42" s="777"/>
      <c r="AF42" s="777"/>
      <c r="AG42" s="777"/>
      <c r="AH42" s="777"/>
      <c r="AI42" s="777"/>
      <c r="AJ42" s="777"/>
      <c r="AK42" s="777"/>
      <c r="AL42" s="777"/>
      <c r="AM42" s="777"/>
      <c r="AN42" s="777"/>
      <c r="AO42" s="777"/>
      <c r="AP42" s="777"/>
      <c r="AQ42" s="777"/>
      <c r="AR42" s="777"/>
      <c r="AS42" s="777"/>
      <c r="AT42" s="777"/>
      <c r="AU42" s="777"/>
      <c r="AV42" s="777"/>
      <c r="AW42" s="777"/>
      <c r="AX42" s="777"/>
      <c r="AY42" s="777"/>
      <c r="AZ42" s="777"/>
      <c r="BA42" s="777"/>
      <c r="BB42" s="777"/>
      <c r="BC42" s="778"/>
      <c r="BD42" s="60"/>
    </row>
    <row r="43" spans="1:56" ht="14.1" customHeight="1" x14ac:dyDescent="0.15">
      <c r="A43" s="710" t="s">
        <v>272</v>
      </c>
      <c r="B43" s="711"/>
      <c r="C43" s="711"/>
      <c r="D43" s="711"/>
      <c r="E43" s="711"/>
      <c r="F43" s="711"/>
      <c r="G43" s="711"/>
      <c r="H43" s="711"/>
      <c r="I43" s="711"/>
      <c r="J43" s="711"/>
      <c r="K43" s="711"/>
      <c r="L43" s="711"/>
      <c r="M43" s="715"/>
      <c r="N43" s="715"/>
      <c r="O43" s="715"/>
      <c r="P43" s="715"/>
      <c r="Q43" s="715"/>
      <c r="R43" s="715"/>
      <c r="S43" s="715"/>
      <c r="T43" s="715"/>
      <c r="U43" s="715"/>
      <c r="V43" s="715"/>
      <c r="W43" s="715"/>
      <c r="X43" s="715"/>
      <c r="Y43" s="715"/>
      <c r="Z43" s="715"/>
      <c r="AA43" s="715"/>
      <c r="AB43" s="715"/>
      <c r="AC43" s="715"/>
      <c r="AD43" s="715"/>
      <c r="AE43" s="715"/>
      <c r="AF43" s="715"/>
      <c r="AG43" s="715"/>
      <c r="AH43" s="715"/>
      <c r="AI43" s="715"/>
      <c r="AJ43" s="715"/>
      <c r="AK43" s="715"/>
      <c r="AL43" s="715"/>
      <c r="AM43" s="715"/>
      <c r="AN43" s="716" t="s">
        <v>260</v>
      </c>
      <c r="AO43" s="716"/>
      <c r="AP43" s="716"/>
      <c r="AQ43" s="716"/>
      <c r="AR43" s="716"/>
      <c r="AS43" s="716"/>
      <c r="AT43" s="718"/>
      <c r="AU43" s="719"/>
      <c r="AV43" s="719"/>
      <c r="AW43" s="719"/>
      <c r="AX43" s="719"/>
      <c r="AY43" s="719"/>
      <c r="AZ43" s="719"/>
      <c r="BA43" s="719"/>
      <c r="BB43" s="719"/>
      <c r="BC43" s="720"/>
      <c r="BD43" s="60"/>
    </row>
    <row r="44" spans="1:56" ht="14.1" customHeight="1" x14ac:dyDescent="0.15">
      <c r="A44" s="712"/>
      <c r="B44" s="711"/>
      <c r="C44" s="711"/>
      <c r="D44" s="711"/>
      <c r="E44" s="711"/>
      <c r="F44" s="711"/>
      <c r="G44" s="711"/>
      <c r="H44" s="711"/>
      <c r="I44" s="711"/>
      <c r="J44" s="711"/>
      <c r="K44" s="711"/>
      <c r="L44" s="711"/>
      <c r="M44" s="715"/>
      <c r="N44" s="715"/>
      <c r="O44" s="715"/>
      <c r="P44" s="715"/>
      <c r="Q44" s="715"/>
      <c r="R44" s="715"/>
      <c r="S44" s="715"/>
      <c r="T44" s="715"/>
      <c r="U44" s="715"/>
      <c r="V44" s="715"/>
      <c r="W44" s="715"/>
      <c r="X44" s="715"/>
      <c r="Y44" s="715"/>
      <c r="Z44" s="715"/>
      <c r="AA44" s="715"/>
      <c r="AB44" s="715"/>
      <c r="AC44" s="715"/>
      <c r="AD44" s="715"/>
      <c r="AE44" s="715"/>
      <c r="AF44" s="715"/>
      <c r="AG44" s="715"/>
      <c r="AH44" s="715"/>
      <c r="AI44" s="715"/>
      <c r="AJ44" s="715"/>
      <c r="AK44" s="715"/>
      <c r="AL44" s="715"/>
      <c r="AM44" s="715"/>
      <c r="AN44" s="716"/>
      <c r="AO44" s="716"/>
      <c r="AP44" s="716"/>
      <c r="AQ44" s="716"/>
      <c r="AR44" s="716"/>
      <c r="AS44" s="716"/>
      <c r="AT44" s="721"/>
      <c r="AU44" s="722"/>
      <c r="AV44" s="722"/>
      <c r="AW44" s="722"/>
      <c r="AX44" s="722"/>
      <c r="AY44" s="722"/>
      <c r="AZ44" s="722"/>
      <c r="BA44" s="722"/>
      <c r="BB44" s="722"/>
      <c r="BC44" s="723"/>
      <c r="BD44" s="60"/>
    </row>
    <row r="45" spans="1:56" ht="14.1" customHeight="1" x14ac:dyDescent="0.15">
      <c r="A45" s="713"/>
      <c r="B45" s="714"/>
      <c r="C45" s="714"/>
      <c r="D45" s="714"/>
      <c r="E45" s="714"/>
      <c r="F45" s="714"/>
      <c r="G45" s="714"/>
      <c r="H45" s="714"/>
      <c r="I45" s="714"/>
      <c r="J45" s="714"/>
      <c r="K45" s="714"/>
      <c r="L45" s="714"/>
      <c r="M45" s="715"/>
      <c r="N45" s="715"/>
      <c r="O45" s="715"/>
      <c r="P45" s="715"/>
      <c r="Q45" s="715"/>
      <c r="R45" s="715"/>
      <c r="S45" s="715"/>
      <c r="T45" s="715"/>
      <c r="U45" s="715"/>
      <c r="V45" s="715"/>
      <c r="W45" s="715"/>
      <c r="X45" s="715"/>
      <c r="Y45" s="715"/>
      <c r="Z45" s="715"/>
      <c r="AA45" s="715"/>
      <c r="AB45" s="715"/>
      <c r="AC45" s="715"/>
      <c r="AD45" s="715"/>
      <c r="AE45" s="715"/>
      <c r="AF45" s="715"/>
      <c r="AG45" s="715"/>
      <c r="AH45" s="715"/>
      <c r="AI45" s="715"/>
      <c r="AJ45" s="715"/>
      <c r="AK45" s="715"/>
      <c r="AL45" s="715"/>
      <c r="AM45" s="715"/>
      <c r="AN45" s="717"/>
      <c r="AO45" s="717"/>
      <c r="AP45" s="717"/>
      <c r="AQ45" s="717"/>
      <c r="AR45" s="717"/>
      <c r="AS45" s="717"/>
      <c r="AT45" s="721"/>
      <c r="AU45" s="722"/>
      <c r="AV45" s="722"/>
      <c r="AW45" s="722"/>
      <c r="AX45" s="722"/>
      <c r="AY45" s="722"/>
      <c r="AZ45" s="722"/>
      <c r="BA45" s="722"/>
      <c r="BB45" s="722"/>
      <c r="BC45" s="723"/>
      <c r="BD45" s="60"/>
    </row>
    <row r="46" spans="1:56" ht="14.1" customHeight="1" x14ac:dyDescent="0.15">
      <c r="A46" s="724" t="s">
        <v>275</v>
      </c>
      <c r="B46" s="725"/>
      <c r="C46" s="725"/>
      <c r="D46" s="725"/>
      <c r="E46" s="725"/>
      <c r="F46" s="725"/>
      <c r="G46" s="725"/>
      <c r="H46" s="725"/>
      <c r="I46" s="725"/>
      <c r="J46" s="725"/>
      <c r="K46" s="725"/>
      <c r="L46" s="726"/>
      <c r="M46" s="730" t="s">
        <v>21</v>
      </c>
      <c r="N46" s="731"/>
      <c r="O46" s="731"/>
      <c r="P46" s="731"/>
      <c r="Q46" s="731"/>
      <c r="R46" s="731"/>
      <c r="S46" s="731"/>
      <c r="T46" s="731"/>
      <c r="U46" s="731"/>
      <c r="V46" s="731"/>
      <c r="W46" s="731"/>
      <c r="X46" s="731"/>
      <c r="Y46" s="731"/>
      <c r="Z46" s="731"/>
      <c r="AA46" s="731"/>
      <c r="AB46" s="731"/>
      <c r="AC46" s="731"/>
      <c r="AD46" s="731"/>
      <c r="AE46" s="731"/>
      <c r="AF46" s="731"/>
      <c r="AG46" s="731"/>
      <c r="AH46" s="731"/>
      <c r="AI46" s="731"/>
      <c r="AJ46" s="731"/>
      <c r="AK46" s="731"/>
      <c r="AL46" s="731"/>
      <c r="AM46" s="731"/>
      <c r="AN46" s="731"/>
      <c r="AO46" s="731"/>
      <c r="AP46" s="731"/>
      <c r="AQ46" s="731"/>
      <c r="AR46" s="731"/>
      <c r="AS46" s="731"/>
      <c r="AT46" s="731"/>
      <c r="AU46" s="731"/>
      <c r="AV46" s="731"/>
      <c r="AW46" s="731"/>
      <c r="AX46" s="731"/>
      <c r="AY46" s="731"/>
      <c r="AZ46" s="731"/>
      <c r="BA46" s="731"/>
      <c r="BB46" s="731"/>
      <c r="BC46" s="732"/>
      <c r="BD46" s="60"/>
    </row>
    <row r="47" spans="1:56" ht="14.1" customHeight="1" x14ac:dyDescent="0.15">
      <c r="A47" s="727"/>
      <c r="B47" s="728"/>
      <c r="C47" s="728"/>
      <c r="D47" s="728"/>
      <c r="E47" s="728"/>
      <c r="F47" s="728"/>
      <c r="G47" s="728"/>
      <c r="H47" s="728"/>
      <c r="I47" s="728"/>
      <c r="J47" s="728"/>
      <c r="K47" s="728"/>
      <c r="L47" s="729"/>
      <c r="M47" s="733"/>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734"/>
      <c r="AK47" s="734"/>
      <c r="AL47" s="734"/>
      <c r="AM47" s="734"/>
      <c r="AN47" s="734"/>
      <c r="AO47" s="734"/>
      <c r="AP47" s="734"/>
      <c r="AQ47" s="734"/>
      <c r="AR47" s="734"/>
      <c r="AS47" s="734"/>
      <c r="AT47" s="734"/>
      <c r="AU47" s="734"/>
      <c r="AV47" s="734"/>
      <c r="AW47" s="734"/>
      <c r="AX47" s="734"/>
      <c r="AY47" s="734"/>
      <c r="AZ47" s="734"/>
      <c r="BA47" s="734"/>
      <c r="BB47" s="734"/>
      <c r="BC47" s="735"/>
      <c r="BD47" s="60"/>
    </row>
    <row r="48" spans="1:56" ht="14.1" customHeight="1" x14ac:dyDescent="0.15">
      <c r="A48" s="748" t="s">
        <v>277</v>
      </c>
      <c r="B48" s="728"/>
      <c r="C48" s="728"/>
      <c r="D48" s="728"/>
      <c r="E48" s="728"/>
      <c r="F48" s="728"/>
      <c r="G48" s="728"/>
      <c r="H48" s="728"/>
      <c r="I48" s="728"/>
      <c r="J48" s="728"/>
      <c r="K48" s="728"/>
      <c r="L48" s="729"/>
      <c r="M48" s="733" t="s">
        <v>280</v>
      </c>
      <c r="N48" s="734"/>
      <c r="O48" s="734"/>
      <c r="P48" s="734"/>
      <c r="Q48" s="734"/>
      <c r="R48" s="734"/>
      <c r="S48" s="734"/>
      <c r="T48" s="734"/>
      <c r="U48" s="734"/>
      <c r="V48" s="734"/>
      <c r="W48" s="734"/>
      <c r="X48" s="734"/>
      <c r="Y48" s="734"/>
      <c r="Z48" s="734"/>
      <c r="AA48" s="734"/>
      <c r="AB48" s="734"/>
      <c r="AC48" s="734"/>
      <c r="AD48" s="734"/>
      <c r="AE48" s="734"/>
      <c r="AF48" s="734"/>
      <c r="AG48" s="734"/>
      <c r="AH48" s="734"/>
      <c r="AI48" s="734"/>
      <c r="AJ48" s="734"/>
      <c r="AK48" s="734"/>
      <c r="AL48" s="734"/>
      <c r="AM48" s="734"/>
      <c r="AN48" s="734"/>
      <c r="AO48" s="734"/>
      <c r="AP48" s="734"/>
      <c r="AQ48" s="734"/>
      <c r="AR48" s="734"/>
      <c r="AS48" s="734"/>
      <c r="AT48" s="734"/>
      <c r="AU48" s="734"/>
      <c r="AV48" s="734"/>
      <c r="AW48" s="734"/>
      <c r="AX48" s="734"/>
      <c r="AY48" s="734"/>
      <c r="AZ48" s="734"/>
      <c r="BA48" s="734"/>
      <c r="BB48" s="734"/>
      <c r="BC48" s="735"/>
      <c r="BD48" s="60"/>
    </row>
    <row r="49" spans="1:56" ht="14.1" customHeight="1" x14ac:dyDescent="0.15">
      <c r="A49" s="749"/>
      <c r="B49" s="750"/>
      <c r="C49" s="750"/>
      <c r="D49" s="750"/>
      <c r="E49" s="750"/>
      <c r="F49" s="750"/>
      <c r="G49" s="750"/>
      <c r="H49" s="750"/>
      <c r="I49" s="750"/>
      <c r="J49" s="750"/>
      <c r="K49" s="750"/>
      <c r="L49" s="751"/>
      <c r="M49" s="752"/>
      <c r="N49" s="753"/>
      <c r="O49" s="753"/>
      <c r="P49" s="753"/>
      <c r="Q49" s="753"/>
      <c r="R49" s="753"/>
      <c r="S49" s="753"/>
      <c r="T49" s="753"/>
      <c r="U49" s="753"/>
      <c r="V49" s="753"/>
      <c r="W49" s="753"/>
      <c r="X49" s="753"/>
      <c r="Y49" s="753"/>
      <c r="Z49" s="753"/>
      <c r="AA49" s="753"/>
      <c r="AB49" s="753"/>
      <c r="AC49" s="753"/>
      <c r="AD49" s="753"/>
      <c r="AE49" s="753"/>
      <c r="AF49" s="753"/>
      <c r="AG49" s="753"/>
      <c r="AH49" s="753"/>
      <c r="AI49" s="753"/>
      <c r="AJ49" s="753"/>
      <c r="AK49" s="753"/>
      <c r="AL49" s="753"/>
      <c r="AM49" s="753"/>
      <c r="AN49" s="753"/>
      <c r="AO49" s="753"/>
      <c r="AP49" s="753"/>
      <c r="AQ49" s="753"/>
      <c r="AR49" s="753"/>
      <c r="AS49" s="753"/>
      <c r="AT49" s="753"/>
      <c r="AU49" s="753"/>
      <c r="AV49" s="753"/>
      <c r="AW49" s="753"/>
      <c r="AX49" s="753"/>
      <c r="AY49" s="753"/>
      <c r="AZ49" s="753"/>
      <c r="BA49" s="753"/>
      <c r="BB49" s="753"/>
      <c r="BC49" s="754"/>
      <c r="BD49" s="60"/>
    </row>
    <row r="50" spans="1:56" ht="14.1" customHeight="1" x14ac:dyDescent="0.15">
      <c r="A50" s="755" t="s">
        <v>283</v>
      </c>
      <c r="B50" s="738"/>
      <c r="C50" s="738"/>
      <c r="D50" s="738"/>
      <c r="E50" s="738"/>
      <c r="F50" s="738"/>
      <c r="G50" s="738"/>
      <c r="H50" s="738"/>
      <c r="I50" s="738"/>
      <c r="J50" s="738"/>
      <c r="K50" s="738"/>
      <c r="L50" s="756"/>
      <c r="M50" s="761"/>
      <c r="N50" s="762"/>
      <c r="O50" s="762"/>
      <c r="P50" s="762"/>
      <c r="Q50" s="762"/>
      <c r="R50" s="762"/>
      <c r="S50" s="762"/>
      <c r="T50" s="762"/>
      <c r="U50" s="762"/>
      <c r="V50" s="762"/>
      <c r="W50" s="762"/>
      <c r="X50" s="762"/>
      <c r="Y50" s="762"/>
      <c r="Z50" s="762"/>
      <c r="AA50" s="762"/>
      <c r="AB50" s="762"/>
      <c r="AC50" s="762"/>
      <c r="AD50" s="762"/>
      <c r="AE50" s="762"/>
      <c r="AF50" s="762"/>
      <c r="AG50" s="762"/>
      <c r="AH50" s="762"/>
      <c r="AI50" s="762"/>
      <c r="AJ50" s="762"/>
      <c r="AK50" s="762"/>
      <c r="AL50" s="762"/>
      <c r="AM50" s="762"/>
      <c r="AN50" s="762"/>
      <c r="AO50" s="762"/>
      <c r="AP50" s="762"/>
      <c r="AQ50" s="762"/>
      <c r="AR50" s="762"/>
      <c r="AS50" s="762"/>
      <c r="AT50" s="762"/>
      <c r="AU50" s="762"/>
      <c r="AV50" s="762"/>
      <c r="AW50" s="762"/>
      <c r="AX50" s="762"/>
      <c r="AY50" s="762"/>
      <c r="AZ50" s="762"/>
      <c r="BA50" s="762"/>
      <c r="BB50" s="762"/>
      <c r="BC50" s="763"/>
      <c r="BD50" s="60"/>
    </row>
    <row r="51" spans="1:56" ht="14.1" customHeight="1" x14ac:dyDescent="0.15">
      <c r="A51" s="748"/>
      <c r="B51" s="597"/>
      <c r="C51" s="597"/>
      <c r="D51" s="597"/>
      <c r="E51" s="597"/>
      <c r="F51" s="597"/>
      <c r="G51" s="597"/>
      <c r="H51" s="597"/>
      <c r="I51" s="597"/>
      <c r="J51" s="597"/>
      <c r="K51" s="597"/>
      <c r="L51" s="757"/>
      <c r="M51" s="764"/>
      <c r="N51" s="765"/>
      <c r="O51" s="765"/>
      <c r="P51" s="765"/>
      <c r="Q51" s="765"/>
      <c r="R51" s="765"/>
      <c r="S51" s="765"/>
      <c r="T51" s="765"/>
      <c r="U51" s="765"/>
      <c r="V51" s="765"/>
      <c r="W51" s="765"/>
      <c r="X51" s="765"/>
      <c r="Y51" s="765"/>
      <c r="Z51" s="765"/>
      <c r="AA51" s="765"/>
      <c r="AB51" s="765"/>
      <c r="AC51" s="765"/>
      <c r="AD51" s="765"/>
      <c r="AE51" s="765"/>
      <c r="AF51" s="765"/>
      <c r="AG51" s="765"/>
      <c r="AH51" s="765"/>
      <c r="AI51" s="765"/>
      <c r="AJ51" s="765"/>
      <c r="AK51" s="765"/>
      <c r="AL51" s="765"/>
      <c r="AM51" s="765"/>
      <c r="AN51" s="765"/>
      <c r="AO51" s="765"/>
      <c r="AP51" s="765"/>
      <c r="AQ51" s="765"/>
      <c r="AR51" s="765"/>
      <c r="AS51" s="765"/>
      <c r="AT51" s="765"/>
      <c r="AU51" s="765"/>
      <c r="AV51" s="765"/>
      <c r="AW51" s="765"/>
      <c r="AX51" s="765"/>
      <c r="AY51" s="765"/>
      <c r="AZ51" s="765"/>
      <c r="BA51" s="765"/>
      <c r="BB51" s="765"/>
      <c r="BC51" s="766"/>
      <c r="BD51" s="60"/>
    </row>
    <row r="52" spans="1:56" ht="14.1" customHeight="1" x14ac:dyDescent="0.15">
      <c r="A52" s="748"/>
      <c r="B52" s="597"/>
      <c r="C52" s="597"/>
      <c r="D52" s="597"/>
      <c r="E52" s="597"/>
      <c r="F52" s="597"/>
      <c r="G52" s="597"/>
      <c r="H52" s="597"/>
      <c r="I52" s="597"/>
      <c r="J52" s="597"/>
      <c r="K52" s="597"/>
      <c r="L52" s="757"/>
      <c r="M52" s="764"/>
      <c r="N52" s="765"/>
      <c r="O52" s="765"/>
      <c r="P52" s="765"/>
      <c r="Q52" s="765"/>
      <c r="R52" s="765"/>
      <c r="S52" s="765"/>
      <c r="T52" s="765"/>
      <c r="U52" s="765"/>
      <c r="V52" s="765"/>
      <c r="W52" s="765"/>
      <c r="X52" s="765"/>
      <c r="Y52" s="765"/>
      <c r="Z52" s="765"/>
      <c r="AA52" s="765"/>
      <c r="AB52" s="765"/>
      <c r="AC52" s="765"/>
      <c r="AD52" s="765"/>
      <c r="AE52" s="765"/>
      <c r="AF52" s="765"/>
      <c r="AG52" s="765"/>
      <c r="AH52" s="765"/>
      <c r="AI52" s="765"/>
      <c r="AJ52" s="765"/>
      <c r="AK52" s="765"/>
      <c r="AL52" s="765"/>
      <c r="AM52" s="765"/>
      <c r="AN52" s="765"/>
      <c r="AO52" s="765"/>
      <c r="AP52" s="765"/>
      <c r="AQ52" s="765"/>
      <c r="AR52" s="765"/>
      <c r="AS52" s="765"/>
      <c r="AT52" s="765"/>
      <c r="AU52" s="765"/>
      <c r="AV52" s="765"/>
      <c r="AW52" s="765"/>
      <c r="AX52" s="765"/>
      <c r="AY52" s="765"/>
      <c r="AZ52" s="765"/>
      <c r="BA52" s="765"/>
      <c r="BB52" s="765"/>
      <c r="BC52" s="766"/>
      <c r="BD52" s="60"/>
    </row>
    <row r="53" spans="1:56" ht="14.1" customHeight="1" x14ac:dyDescent="0.15">
      <c r="A53" s="758"/>
      <c r="B53" s="759"/>
      <c r="C53" s="759"/>
      <c r="D53" s="759"/>
      <c r="E53" s="759"/>
      <c r="F53" s="759"/>
      <c r="G53" s="759"/>
      <c r="H53" s="759"/>
      <c r="I53" s="759"/>
      <c r="J53" s="759"/>
      <c r="K53" s="759"/>
      <c r="L53" s="760"/>
      <c r="M53" s="767"/>
      <c r="N53" s="768"/>
      <c r="O53" s="768"/>
      <c r="P53" s="768"/>
      <c r="Q53" s="768"/>
      <c r="R53" s="768"/>
      <c r="S53" s="768"/>
      <c r="T53" s="768"/>
      <c r="U53" s="768"/>
      <c r="V53" s="768"/>
      <c r="W53" s="768"/>
      <c r="X53" s="768"/>
      <c r="Y53" s="768"/>
      <c r="Z53" s="768"/>
      <c r="AA53" s="768"/>
      <c r="AB53" s="768"/>
      <c r="AC53" s="768"/>
      <c r="AD53" s="768"/>
      <c r="AE53" s="768"/>
      <c r="AF53" s="768"/>
      <c r="AG53" s="768"/>
      <c r="AH53" s="768"/>
      <c r="AI53" s="768"/>
      <c r="AJ53" s="768"/>
      <c r="AK53" s="768"/>
      <c r="AL53" s="768"/>
      <c r="AM53" s="768"/>
      <c r="AN53" s="768"/>
      <c r="AO53" s="768"/>
      <c r="AP53" s="768"/>
      <c r="AQ53" s="768"/>
      <c r="AR53" s="768"/>
      <c r="AS53" s="768"/>
      <c r="AT53" s="768"/>
      <c r="AU53" s="768"/>
      <c r="AV53" s="768"/>
      <c r="AW53" s="768"/>
      <c r="AX53" s="768"/>
      <c r="AY53" s="768"/>
      <c r="AZ53" s="768"/>
      <c r="BA53" s="768"/>
      <c r="BB53" s="768"/>
      <c r="BC53" s="769"/>
      <c r="BD53" s="60"/>
    </row>
    <row r="54" spans="1:56" ht="14.1" customHeight="1" x14ac:dyDescent="0.15">
      <c r="A54" s="736" t="s">
        <v>284</v>
      </c>
      <c r="B54" s="737"/>
      <c r="C54" s="124"/>
      <c r="D54" s="124"/>
      <c r="E54" s="124"/>
      <c r="F54" s="124"/>
      <c r="G54" s="124"/>
      <c r="H54" s="124"/>
      <c r="I54" s="124"/>
      <c r="J54" s="124"/>
      <c r="K54" s="124"/>
      <c r="L54" s="126"/>
      <c r="M54" s="129"/>
      <c r="N54" s="124"/>
      <c r="O54" s="738" t="s">
        <v>131</v>
      </c>
      <c r="P54" s="738"/>
      <c r="Q54" s="738"/>
      <c r="R54" s="738"/>
      <c r="S54" s="738"/>
      <c r="T54" s="738"/>
      <c r="U54" s="738"/>
      <c r="V54" s="738"/>
      <c r="W54" s="738"/>
      <c r="X54" s="738"/>
      <c r="Y54" s="738" t="s">
        <v>138</v>
      </c>
      <c r="Z54" s="738"/>
      <c r="AA54" s="738"/>
      <c r="AB54" s="740"/>
      <c r="AC54" s="741"/>
      <c r="AD54" s="741"/>
      <c r="AE54" s="741"/>
      <c r="AF54" s="741"/>
      <c r="AG54" s="741"/>
      <c r="AH54" s="741"/>
      <c r="AI54" s="741"/>
      <c r="AJ54" s="741"/>
      <c r="AK54" s="741"/>
      <c r="AL54" s="738" t="s">
        <v>139</v>
      </c>
      <c r="AM54" s="738"/>
      <c r="AN54" s="738"/>
      <c r="AO54" s="124"/>
      <c r="AP54" s="124"/>
      <c r="AQ54" s="124"/>
      <c r="AR54" s="124"/>
      <c r="AS54" s="124"/>
      <c r="AT54" s="124"/>
      <c r="AU54" s="124"/>
      <c r="AV54" s="124"/>
      <c r="AW54" s="124"/>
      <c r="AX54" s="124"/>
      <c r="AY54" s="124"/>
      <c r="AZ54" s="124"/>
      <c r="BA54" s="124"/>
      <c r="BB54" s="124"/>
      <c r="BC54" s="137"/>
      <c r="BD54" s="60"/>
    </row>
    <row r="55" spans="1:56" ht="14.1" customHeight="1" x14ac:dyDescent="0.15">
      <c r="A55" s="704" t="s">
        <v>285</v>
      </c>
      <c r="B55" s="705"/>
      <c r="C55" s="705"/>
      <c r="D55" s="705"/>
      <c r="E55" s="705"/>
      <c r="F55" s="705"/>
      <c r="G55" s="705"/>
      <c r="H55" s="705"/>
      <c r="I55" s="705"/>
      <c r="J55" s="705"/>
      <c r="K55" s="705"/>
      <c r="L55" s="706"/>
      <c r="M55" s="130"/>
      <c r="N55" s="60"/>
      <c r="O55" s="597"/>
      <c r="P55" s="597"/>
      <c r="Q55" s="597"/>
      <c r="R55" s="597"/>
      <c r="S55" s="597"/>
      <c r="T55" s="597"/>
      <c r="U55" s="597"/>
      <c r="V55" s="597"/>
      <c r="W55" s="597"/>
      <c r="X55" s="597"/>
      <c r="Y55" s="597"/>
      <c r="Z55" s="597"/>
      <c r="AA55" s="597"/>
      <c r="AB55" s="742"/>
      <c r="AC55" s="742"/>
      <c r="AD55" s="742"/>
      <c r="AE55" s="742"/>
      <c r="AF55" s="742"/>
      <c r="AG55" s="742"/>
      <c r="AH55" s="742"/>
      <c r="AI55" s="742"/>
      <c r="AJ55" s="742"/>
      <c r="AK55" s="742"/>
      <c r="AL55" s="597"/>
      <c r="AM55" s="597"/>
      <c r="AN55" s="597"/>
      <c r="AO55" s="60"/>
      <c r="AP55" s="60"/>
      <c r="AQ55" s="60"/>
      <c r="AR55" s="60"/>
      <c r="AS55" s="60"/>
      <c r="AT55" s="60"/>
      <c r="AU55" s="60"/>
      <c r="AV55" s="60"/>
      <c r="AW55" s="60"/>
      <c r="AX55" s="60"/>
      <c r="AY55" s="60"/>
      <c r="AZ55" s="60"/>
      <c r="BA55" s="60"/>
      <c r="BB55" s="60"/>
      <c r="BC55" s="135"/>
      <c r="BD55" s="60"/>
    </row>
    <row r="56" spans="1:56" ht="14.1" customHeight="1" x14ac:dyDescent="0.15">
      <c r="A56" s="707"/>
      <c r="B56" s="708"/>
      <c r="C56" s="708"/>
      <c r="D56" s="708"/>
      <c r="E56" s="708"/>
      <c r="F56" s="708"/>
      <c r="G56" s="708"/>
      <c r="H56" s="708"/>
      <c r="I56" s="708"/>
      <c r="J56" s="708"/>
      <c r="K56" s="708"/>
      <c r="L56" s="709"/>
      <c r="M56" s="131"/>
      <c r="N56" s="132"/>
      <c r="O56" s="739"/>
      <c r="P56" s="739"/>
      <c r="Q56" s="739"/>
      <c r="R56" s="739"/>
      <c r="S56" s="739"/>
      <c r="T56" s="739"/>
      <c r="U56" s="739"/>
      <c r="V56" s="739"/>
      <c r="W56" s="739"/>
      <c r="X56" s="739"/>
      <c r="Y56" s="739"/>
      <c r="Z56" s="739"/>
      <c r="AA56" s="739"/>
      <c r="AB56" s="743"/>
      <c r="AC56" s="743"/>
      <c r="AD56" s="743"/>
      <c r="AE56" s="743"/>
      <c r="AF56" s="743"/>
      <c r="AG56" s="743"/>
      <c r="AH56" s="743"/>
      <c r="AI56" s="743"/>
      <c r="AJ56" s="743"/>
      <c r="AK56" s="743"/>
      <c r="AL56" s="739"/>
      <c r="AM56" s="739"/>
      <c r="AN56" s="739"/>
      <c r="AO56" s="132"/>
      <c r="AP56" s="132"/>
      <c r="AQ56" s="132"/>
      <c r="AR56" s="132"/>
      <c r="AS56" s="132"/>
      <c r="AT56" s="132"/>
      <c r="AU56" s="132"/>
      <c r="AV56" s="132"/>
      <c r="AW56" s="132"/>
      <c r="AX56" s="132"/>
      <c r="AY56" s="132"/>
      <c r="AZ56" s="132"/>
      <c r="BA56" s="132"/>
      <c r="BB56" s="132"/>
      <c r="BC56" s="138"/>
      <c r="BD56" s="60"/>
    </row>
    <row r="57" spans="1:56" ht="14.1" customHeight="1" x14ac:dyDescent="0.15">
      <c r="A57" s="97" t="s">
        <v>134</v>
      </c>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row>
    <row r="58" spans="1:56" ht="14.1" customHeight="1" x14ac:dyDescent="0.15">
      <c r="A58" s="97" t="s">
        <v>639</v>
      </c>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row>
    <row r="59" spans="1:56" ht="14.1" customHeight="1" x14ac:dyDescent="0.15">
      <c r="A59" s="97" t="s">
        <v>628</v>
      </c>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row>
    <row r="60" spans="1:56" ht="14.1" customHeight="1" x14ac:dyDescent="0.15">
      <c r="A60" s="97"/>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row>
    <row r="61" spans="1:56" ht="14.1" customHeight="1" x14ac:dyDescent="0.15">
      <c r="A61" s="97"/>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row>
  </sheetData>
  <mergeCells count="43">
    <mergeCell ref="A10:D18"/>
    <mergeCell ref="A48:L49"/>
    <mergeCell ref="M48:BC49"/>
    <mergeCell ref="A50:L53"/>
    <mergeCell ref="M50:BC53"/>
    <mergeCell ref="A37:D42"/>
    <mergeCell ref="E37:L39"/>
    <mergeCell ref="M37:BC39"/>
    <mergeCell ref="E40:L42"/>
    <mergeCell ref="M40:BC42"/>
    <mergeCell ref="P25:R25"/>
    <mergeCell ref="S25:T25"/>
    <mergeCell ref="E16:S18"/>
    <mergeCell ref="T16:BC18"/>
    <mergeCell ref="W28:BB29"/>
    <mergeCell ref="Q29:T30"/>
    <mergeCell ref="A55:L56"/>
    <mergeCell ref="A43:L45"/>
    <mergeCell ref="M43:AM45"/>
    <mergeCell ref="AN43:AS45"/>
    <mergeCell ref="AT43:BC45"/>
    <mergeCell ref="A46:L47"/>
    <mergeCell ref="M46:BC47"/>
    <mergeCell ref="A54:B54"/>
    <mergeCell ref="O54:S56"/>
    <mergeCell ref="T54:X56"/>
    <mergeCell ref="Y54:AA56"/>
    <mergeCell ref="AB54:AK56"/>
    <mergeCell ref="AL54:AN56"/>
    <mergeCell ref="I7:AV8"/>
    <mergeCell ref="E10:S12"/>
    <mergeCell ref="T10:BC12"/>
    <mergeCell ref="E13:S15"/>
    <mergeCell ref="T13:BC15"/>
    <mergeCell ref="W30:AW32"/>
    <mergeCell ref="B34:F35"/>
    <mergeCell ref="G34:S35"/>
    <mergeCell ref="U34:V35"/>
    <mergeCell ref="C25:E25"/>
    <mergeCell ref="F25:H25"/>
    <mergeCell ref="I25:J25"/>
    <mergeCell ref="K25:M25"/>
    <mergeCell ref="N25:O25"/>
  </mergeCells>
  <phoneticPr fontId="3"/>
  <pageMargins left="0.70866141732283472" right="0" top="0.39370078740157483" bottom="0.19685039370078741" header="0.51181102362204722" footer="0.51181102362204722"/>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B58"/>
  <sheetViews>
    <sheetView view="pageBreakPreview" topLeftCell="A31" zoomScaleSheetLayoutView="100" workbookViewId="0">
      <selection activeCell="C9" sqref="C9:H10"/>
    </sheetView>
  </sheetViews>
  <sheetFormatPr defaultColWidth="1.625" defaultRowHeight="9.9499999999999993" customHeight="1" x14ac:dyDescent="0.15"/>
  <cols>
    <col min="1" max="79" width="1.625" style="90"/>
    <col min="80" max="80" width="0.625" style="90" customWidth="1"/>
    <col min="81" max="16384" width="1.625" style="90"/>
  </cols>
  <sheetData>
    <row r="1" spans="1:80" ht="9.9499999999999993" customHeight="1" x14ac:dyDescent="0.15">
      <c r="A1" s="139" t="s">
        <v>288</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c r="BT1" s="134"/>
      <c r="BU1" s="134"/>
      <c r="BV1" s="134"/>
      <c r="BW1" s="134"/>
      <c r="BX1" s="134"/>
      <c r="BY1" s="134"/>
      <c r="BZ1" s="134"/>
      <c r="CA1" s="134"/>
      <c r="CB1" s="134"/>
    </row>
    <row r="2" spans="1:80" ht="9.9499999999999993" customHeight="1" x14ac:dyDescent="0.15">
      <c r="A2" s="134"/>
      <c r="B2" s="134"/>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c r="BT2" s="134"/>
      <c r="BU2" s="134"/>
      <c r="BV2" s="134"/>
      <c r="BW2" s="134"/>
      <c r="BX2" s="134"/>
      <c r="BY2" s="134"/>
      <c r="BZ2" s="134"/>
      <c r="CA2" s="134"/>
      <c r="CB2" s="134"/>
    </row>
    <row r="3" spans="1:80" ht="9.9499999999999993" customHeight="1" x14ac:dyDescent="0.15">
      <c r="A3" s="134"/>
      <c r="B3" s="134"/>
      <c r="C3" s="134"/>
      <c r="D3" s="134"/>
      <c r="E3" s="134"/>
      <c r="F3" s="134"/>
      <c r="G3" s="134"/>
      <c r="H3" s="134"/>
      <c r="I3" s="134"/>
      <c r="J3" s="134"/>
      <c r="K3" s="134"/>
      <c r="L3" s="134"/>
      <c r="M3" s="134"/>
      <c r="N3" s="134"/>
      <c r="O3" s="134"/>
      <c r="P3" s="134"/>
      <c r="Q3" s="134"/>
      <c r="R3" s="134"/>
      <c r="S3" s="134"/>
      <c r="T3" s="134"/>
      <c r="U3" s="134"/>
      <c r="V3" s="134"/>
      <c r="W3" s="797" t="s">
        <v>34</v>
      </c>
      <c r="X3" s="798"/>
      <c r="Y3" s="798"/>
      <c r="Z3" s="798"/>
      <c r="AA3" s="798"/>
      <c r="AB3" s="798"/>
      <c r="AC3" s="798"/>
      <c r="AD3" s="798"/>
      <c r="AE3" s="798"/>
      <c r="AF3" s="798"/>
      <c r="AG3" s="798"/>
      <c r="AH3" s="798"/>
      <c r="AI3" s="798"/>
      <c r="AJ3" s="798"/>
      <c r="AK3" s="798"/>
      <c r="AL3" s="798"/>
      <c r="AM3" s="798"/>
      <c r="AN3" s="798"/>
      <c r="AO3" s="798"/>
      <c r="AP3" s="798"/>
      <c r="AQ3" s="798"/>
      <c r="AR3" s="798"/>
      <c r="AS3" s="798"/>
      <c r="AT3" s="798"/>
      <c r="AU3" s="798"/>
      <c r="AV3" s="798"/>
      <c r="AW3" s="798"/>
      <c r="AX3" s="798"/>
      <c r="AY3" s="798"/>
      <c r="AZ3" s="798"/>
      <c r="BA3" s="798"/>
      <c r="BB3" s="798"/>
      <c r="BC3" s="798"/>
      <c r="BD3" s="798"/>
      <c r="BE3" s="798"/>
      <c r="BF3" s="134"/>
      <c r="BG3" s="134"/>
      <c r="BH3" s="134"/>
      <c r="BI3" s="134"/>
      <c r="BJ3" s="134"/>
      <c r="BK3" s="134"/>
      <c r="BL3" s="134"/>
      <c r="BM3" s="134"/>
      <c r="BN3" s="134"/>
      <c r="BO3" s="134"/>
      <c r="BP3" s="134"/>
      <c r="BQ3" s="134"/>
      <c r="BR3" s="134"/>
      <c r="BS3" s="134"/>
      <c r="BT3" s="134"/>
      <c r="BU3" s="134"/>
      <c r="BV3" s="134"/>
      <c r="BW3" s="134"/>
      <c r="BX3" s="134"/>
      <c r="BY3" s="134"/>
      <c r="BZ3" s="60"/>
      <c r="CA3" s="134"/>
      <c r="CB3" s="134"/>
    </row>
    <row r="4" spans="1:80" ht="9.9499999999999993" customHeight="1" x14ac:dyDescent="0.15">
      <c r="A4" s="134"/>
      <c r="B4" s="134"/>
      <c r="C4" s="134"/>
      <c r="D4" s="134"/>
      <c r="E4" s="134"/>
      <c r="F4" s="134"/>
      <c r="G4" s="134"/>
      <c r="H4" s="134"/>
      <c r="I4" s="134"/>
      <c r="J4" s="134"/>
      <c r="K4" s="134"/>
      <c r="L4" s="134"/>
      <c r="M4" s="134"/>
      <c r="N4" s="134"/>
      <c r="O4" s="134"/>
      <c r="P4" s="134"/>
      <c r="Q4" s="134"/>
      <c r="R4" s="134"/>
      <c r="S4" s="134"/>
      <c r="T4" s="134"/>
      <c r="U4" s="134"/>
      <c r="V4" s="134"/>
      <c r="W4" s="798"/>
      <c r="X4" s="798"/>
      <c r="Y4" s="798"/>
      <c r="Z4" s="798"/>
      <c r="AA4" s="798"/>
      <c r="AB4" s="798"/>
      <c r="AC4" s="798"/>
      <c r="AD4" s="798"/>
      <c r="AE4" s="798"/>
      <c r="AF4" s="798"/>
      <c r="AG4" s="798"/>
      <c r="AH4" s="798"/>
      <c r="AI4" s="798"/>
      <c r="AJ4" s="798"/>
      <c r="AK4" s="798"/>
      <c r="AL4" s="798"/>
      <c r="AM4" s="798"/>
      <c r="AN4" s="798"/>
      <c r="AO4" s="798"/>
      <c r="AP4" s="798"/>
      <c r="AQ4" s="798"/>
      <c r="AR4" s="798"/>
      <c r="AS4" s="798"/>
      <c r="AT4" s="798"/>
      <c r="AU4" s="798"/>
      <c r="AV4" s="798"/>
      <c r="AW4" s="798"/>
      <c r="AX4" s="798"/>
      <c r="AY4" s="798"/>
      <c r="AZ4" s="798"/>
      <c r="BA4" s="798"/>
      <c r="BB4" s="798"/>
      <c r="BC4" s="798"/>
      <c r="BD4" s="798"/>
      <c r="BE4" s="798"/>
      <c r="BF4" s="134"/>
      <c r="BG4" s="134"/>
      <c r="BH4" s="134"/>
      <c r="BI4" s="134"/>
      <c r="BJ4" s="134"/>
      <c r="BK4" s="134"/>
      <c r="BL4" s="134"/>
      <c r="BM4" s="134"/>
      <c r="BN4" s="134"/>
      <c r="BO4" s="134"/>
      <c r="BP4" s="134"/>
      <c r="BQ4" s="134"/>
      <c r="BR4" s="134"/>
      <c r="BS4" s="134"/>
      <c r="BT4" s="134"/>
      <c r="BU4" s="134"/>
      <c r="BV4" s="134"/>
      <c r="BW4" s="134"/>
      <c r="BX4" s="134"/>
      <c r="BY4" s="134"/>
      <c r="BZ4" s="134"/>
      <c r="CA4" s="134"/>
      <c r="CB4" s="134"/>
    </row>
    <row r="5" spans="1:80" ht="9.9499999999999993" customHeight="1" x14ac:dyDescent="0.15">
      <c r="A5" s="134"/>
      <c r="B5" s="134"/>
      <c r="C5" s="134"/>
      <c r="D5" s="134"/>
      <c r="E5" s="134"/>
      <c r="F5" s="134"/>
      <c r="G5" s="134"/>
      <c r="H5" s="134"/>
      <c r="I5" s="134"/>
      <c r="J5" s="134"/>
      <c r="K5" s="134"/>
      <c r="L5" s="134"/>
      <c r="M5" s="134"/>
      <c r="N5" s="134"/>
      <c r="O5" s="134"/>
      <c r="P5" s="134"/>
      <c r="Q5" s="134"/>
      <c r="R5" s="134"/>
      <c r="S5" s="134"/>
      <c r="T5" s="134"/>
      <c r="U5" s="134"/>
      <c r="V5" s="134"/>
      <c r="W5" s="798"/>
      <c r="X5" s="798"/>
      <c r="Y5" s="798"/>
      <c r="Z5" s="798"/>
      <c r="AA5" s="798"/>
      <c r="AB5" s="798"/>
      <c r="AC5" s="798"/>
      <c r="AD5" s="798"/>
      <c r="AE5" s="798"/>
      <c r="AF5" s="798"/>
      <c r="AG5" s="798"/>
      <c r="AH5" s="798"/>
      <c r="AI5" s="798"/>
      <c r="AJ5" s="798"/>
      <c r="AK5" s="798"/>
      <c r="AL5" s="798"/>
      <c r="AM5" s="798"/>
      <c r="AN5" s="798"/>
      <c r="AO5" s="798"/>
      <c r="AP5" s="798"/>
      <c r="AQ5" s="798"/>
      <c r="AR5" s="798"/>
      <c r="AS5" s="798"/>
      <c r="AT5" s="798"/>
      <c r="AU5" s="798"/>
      <c r="AV5" s="798"/>
      <c r="AW5" s="798"/>
      <c r="AX5" s="798"/>
      <c r="AY5" s="798"/>
      <c r="AZ5" s="798"/>
      <c r="BA5" s="798"/>
      <c r="BB5" s="798"/>
      <c r="BC5" s="798"/>
      <c r="BD5" s="798"/>
      <c r="BE5" s="798"/>
      <c r="BF5" s="134"/>
      <c r="BG5" s="134"/>
      <c r="BH5" s="134"/>
      <c r="BI5" s="134"/>
      <c r="BJ5" s="134"/>
      <c r="BK5" s="134"/>
      <c r="BL5" s="134"/>
      <c r="BM5" s="134"/>
      <c r="BN5" s="134"/>
      <c r="BO5" s="134"/>
      <c r="BP5" s="134"/>
      <c r="BQ5" s="134"/>
      <c r="BR5" s="134"/>
      <c r="BS5" s="134"/>
      <c r="BT5" s="134"/>
      <c r="BU5" s="134"/>
      <c r="BV5" s="134"/>
      <c r="BW5" s="134"/>
      <c r="BX5" s="134"/>
      <c r="BY5" s="134"/>
      <c r="BZ5" s="134"/>
      <c r="CA5" s="134"/>
      <c r="CB5" s="134"/>
    </row>
    <row r="6" spans="1:80" ht="9.9499999999999993" customHeight="1" x14ac:dyDescent="0.15">
      <c r="A6" s="134"/>
      <c r="B6" s="134"/>
      <c r="C6" s="134"/>
      <c r="D6" s="134"/>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c r="BY6" s="134"/>
      <c r="BZ6" s="134"/>
      <c r="CA6" s="134"/>
      <c r="CB6" s="134"/>
    </row>
    <row r="7" spans="1:80" ht="9.9499999999999993" customHeight="1" x14ac:dyDescent="0.15">
      <c r="A7" s="134"/>
      <c r="B7" s="134"/>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c r="BW7" s="134"/>
      <c r="BX7" s="134"/>
      <c r="BY7" s="134"/>
      <c r="BZ7" s="134"/>
      <c r="CA7" s="134"/>
      <c r="CB7" s="134"/>
    </row>
    <row r="8" spans="1:80" ht="9.9499999999999993" customHeight="1" x14ac:dyDescent="0.15">
      <c r="A8" s="134"/>
      <c r="B8" s="134"/>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687" t="s">
        <v>122</v>
      </c>
      <c r="BI8" s="687"/>
      <c r="BJ8" s="687"/>
      <c r="BK8" s="687"/>
      <c r="BL8" s="799"/>
      <c r="BM8" s="799"/>
      <c r="BN8" s="799"/>
      <c r="BO8" s="800" t="s">
        <v>1</v>
      </c>
      <c r="BP8" s="800"/>
      <c r="BQ8" s="799"/>
      <c r="BR8" s="799"/>
      <c r="BS8" s="799"/>
      <c r="BT8" s="800" t="s">
        <v>27</v>
      </c>
      <c r="BU8" s="800"/>
      <c r="BV8" s="799"/>
      <c r="BW8" s="799"/>
      <c r="BX8" s="799"/>
      <c r="BY8" s="800" t="s">
        <v>9</v>
      </c>
      <c r="BZ8" s="800"/>
      <c r="CA8" s="134"/>
      <c r="CB8" s="134"/>
    </row>
    <row r="9" spans="1:80" ht="9.9499999999999993" customHeight="1" x14ac:dyDescent="0.15">
      <c r="A9" s="134"/>
      <c r="B9" s="134"/>
      <c r="C9" s="813" t="s">
        <v>127</v>
      </c>
      <c r="D9" s="814"/>
      <c r="E9" s="814"/>
      <c r="F9" s="814"/>
      <c r="G9" s="814"/>
      <c r="H9" s="814"/>
      <c r="I9" s="134"/>
      <c r="J9" s="134"/>
      <c r="K9" s="134"/>
      <c r="L9" s="134"/>
      <c r="M9" s="134"/>
      <c r="N9" s="134"/>
      <c r="O9" s="134"/>
      <c r="P9" s="134"/>
      <c r="Q9" s="134"/>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687"/>
      <c r="BI9" s="687"/>
      <c r="BJ9" s="687"/>
      <c r="BK9" s="687"/>
      <c r="BL9" s="799"/>
      <c r="BM9" s="799"/>
      <c r="BN9" s="799"/>
      <c r="BO9" s="800"/>
      <c r="BP9" s="800"/>
      <c r="BQ9" s="799"/>
      <c r="BR9" s="799"/>
      <c r="BS9" s="799"/>
      <c r="BT9" s="800"/>
      <c r="BU9" s="800"/>
      <c r="BV9" s="799"/>
      <c r="BW9" s="799"/>
      <c r="BX9" s="799"/>
      <c r="BY9" s="800"/>
      <c r="BZ9" s="800"/>
      <c r="CA9" s="134"/>
      <c r="CB9" s="134"/>
    </row>
    <row r="10" spans="1:80" ht="9.9499999999999993" customHeight="1" x14ac:dyDescent="0.15">
      <c r="A10" s="134"/>
      <c r="B10" s="134"/>
      <c r="C10" s="814"/>
      <c r="D10" s="814"/>
      <c r="E10" s="814"/>
      <c r="F10" s="814"/>
      <c r="G10" s="814"/>
      <c r="H10" s="814"/>
      <c r="I10" s="134"/>
      <c r="J10" s="134"/>
      <c r="K10" s="134"/>
      <c r="L10" s="134"/>
      <c r="M10" s="134"/>
      <c r="N10" s="134"/>
      <c r="O10" s="134"/>
      <c r="P10" s="134"/>
      <c r="Q10" s="134"/>
      <c r="R10" s="134"/>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row>
    <row r="11" spans="1:80" ht="9.9499999999999993" customHeight="1" x14ac:dyDescent="0.15">
      <c r="A11" s="134"/>
      <c r="B11" s="134"/>
      <c r="C11" s="134"/>
      <c r="D11" s="815">
        <f>+基本情報!E7</f>
        <v>0</v>
      </c>
      <c r="E11" s="815"/>
      <c r="F11" s="815"/>
      <c r="G11" s="815"/>
      <c r="H11" s="815"/>
      <c r="I11" s="815"/>
      <c r="J11" s="815"/>
      <c r="K11" s="815"/>
      <c r="L11" s="815"/>
      <c r="M11" s="815"/>
      <c r="N11" s="815"/>
      <c r="O11" s="815"/>
      <c r="P11" s="815"/>
      <c r="Q11" s="815"/>
      <c r="R11" s="815"/>
      <c r="S11" s="815"/>
      <c r="T11" s="815"/>
      <c r="U11" s="815"/>
      <c r="V11" s="815"/>
      <c r="W11" s="815"/>
      <c r="X11" s="815"/>
      <c r="Y11" s="815"/>
      <c r="Z11" s="815"/>
      <c r="AA11" s="815"/>
      <c r="AB11" s="815"/>
      <c r="AC11" s="815"/>
      <c r="AD11" s="815"/>
      <c r="AE11" s="134"/>
      <c r="AF11" s="816" t="s">
        <v>137</v>
      </c>
      <c r="AG11" s="816"/>
      <c r="AH11" s="134"/>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34"/>
      <c r="BL11" s="134"/>
      <c r="BM11" s="134"/>
      <c r="BN11" s="134"/>
      <c r="BO11" s="134"/>
      <c r="BP11" s="134"/>
      <c r="BQ11" s="134"/>
      <c r="BR11" s="134"/>
      <c r="BS11" s="134"/>
      <c r="BT11" s="134"/>
      <c r="BU11" s="134"/>
      <c r="BV11" s="134"/>
      <c r="BW11" s="134"/>
      <c r="BX11" s="134"/>
      <c r="BY11" s="134"/>
      <c r="BZ11" s="134"/>
      <c r="CA11" s="134"/>
      <c r="CB11" s="134"/>
    </row>
    <row r="12" spans="1:80" ht="9.9499999999999993" customHeight="1" x14ac:dyDescent="0.15">
      <c r="A12" s="134"/>
      <c r="B12" s="134"/>
      <c r="C12" s="134"/>
      <c r="D12" s="815"/>
      <c r="E12" s="815"/>
      <c r="F12" s="815"/>
      <c r="G12" s="815"/>
      <c r="H12" s="815"/>
      <c r="I12" s="815"/>
      <c r="J12" s="815"/>
      <c r="K12" s="815"/>
      <c r="L12" s="815"/>
      <c r="M12" s="815"/>
      <c r="N12" s="815"/>
      <c r="O12" s="815"/>
      <c r="P12" s="815"/>
      <c r="Q12" s="815"/>
      <c r="R12" s="815"/>
      <c r="S12" s="815"/>
      <c r="T12" s="815"/>
      <c r="U12" s="815"/>
      <c r="V12" s="815"/>
      <c r="W12" s="815"/>
      <c r="X12" s="815"/>
      <c r="Y12" s="815"/>
      <c r="Z12" s="815"/>
      <c r="AA12" s="815"/>
      <c r="AB12" s="815"/>
      <c r="AC12" s="815"/>
      <c r="AD12" s="815"/>
      <c r="AE12" s="134"/>
      <c r="AF12" s="816"/>
      <c r="AG12" s="816"/>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row>
    <row r="13" spans="1:80" ht="9.9499999999999993" customHeight="1" x14ac:dyDescent="0.15">
      <c r="A13" s="134"/>
      <c r="B13" s="134"/>
      <c r="C13" s="134"/>
      <c r="D13" s="815"/>
      <c r="E13" s="815"/>
      <c r="F13" s="815"/>
      <c r="G13" s="815"/>
      <c r="H13" s="815"/>
      <c r="I13" s="815"/>
      <c r="J13" s="815"/>
      <c r="K13" s="815"/>
      <c r="L13" s="815"/>
      <c r="M13" s="815"/>
      <c r="N13" s="815"/>
      <c r="O13" s="815"/>
      <c r="P13" s="815"/>
      <c r="Q13" s="815"/>
      <c r="R13" s="815"/>
      <c r="S13" s="815"/>
      <c r="T13" s="815"/>
      <c r="U13" s="815"/>
      <c r="V13" s="815"/>
      <c r="W13" s="815"/>
      <c r="X13" s="815"/>
      <c r="Y13" s="815"/>
      <c r="Z13" s="815"/>
      <c r="AA13" s="815"/>
      <c r="AB13" s="815"/>
      <c r="AC13" s="815"/>
      <c r="AD13" s="815"/>
      <c r="AE13" s="134"/>
      <c r="AF13" s="816"/>
      <c r="AG13" s="816"/>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c r="BZ13" s="134"/>
      <c r="CA13" s="134"/>
      <c r="CB13" s="134"/>
    </row>
    <row r="14" spans="1:80" ht="9.9499999999999993" customHeight="1" x14ac:dyDescent="0.15">
      <c r="A14" s="134"/>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c r="BZ14" s="134"/>
      <c r="CA14" s="134"/>
      <c r="CB14" s="134"/>
    </row>
    <row r="15" spans="1:80" ht="9.9499999999999993" customHeight="1" x14ac:dyDescent="0.15">
      <c r="A15" s="134"/>
      <c r="B15" s="134"/>
      <c r="C15" s="134"/>
      <c r="D15" s="134"/>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41" t="s">
        <v>289</v>
      </c>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134"/>
      <c r="BZ15" s="134"/>
      <c r="CA15" s="134"/>
      <c r="CB15" s="134"/>
    </row>
    <row r="16" spans="1:80" ht="9.9499999999999993" customHeight="1" x14ac:dyDescent="0.15">
      <c r="A16" s="134"/>
      <c r="B16" s="134"/>
      <c r="C16" s="134"/>
      <c r="D16" s="134"/>
      <c r="E16" s="134"/>
      <c r="F16" s="134"/>
      <c r="G16" s="134"/>
      <c r="H16" s="134"/>
      <c r="I16" s="134"/>
      <c r="J16" s="134"/>
      <c r="K16" s="134"/>
      <c r="L16" s="134"/>
      <c r="M16" s="134"/>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817"/>
      <c r="AX16" s="817"/>
      <c r="AY16" s="817"/>
      <c r="AZ16" s="817"/>
      <c r="BA16" s="817"/>
      <c r="BB16" s="817"/>
      <c r="BC16" s="817"/>
      <c r="BD16" s="817"/>
      <c r="BE16" s="817"/>
      <c r="BF16" s="817"/>
      <c r="BG16" s="817"/>
      <c r="BH16" s="817"/>
      <c r="BI16" s="817"/>
      <c r="BJ16" s="817"/>
      <c r="BK16" s="817"/>
      <c r="BL16" s="817"/>
      <c r="BM16" s="817"/>
      <c r="BN16" s="817"/>
      <c r="BO16" s="817"/>
      <c r="BP16" s="817"/>
      <c r="BQ16" s="817"/>
      <c r="BR16" s="817"/>
      <c r="BS16" s="817"/>
      <c r="BT16" s="817"/>
      <c r="BU16" s="817"/>
      <c r="BV16" s="817"/>
      <c r="BW16" s="817"/>
      <c r="BX16" s="817"/>
      <c r="BY16" s="817"/>
      <c r="BZ16" s="817"/>
      <c r="CA16" s="817"/>
      <c r="CB16" s="134"/>
    </row>
    <row r="17" spans="1:80" ht="9.9499999999999993" customHeight="1" x14ac:dyDescent="0.15">
      <c r="A17" s="134"/>
      <c r="B17" s="134"/>
      <c r="C17" s="134"/>
      <c r="D17" s="134"/>
      <c r="E17" s="134"/>
      <c r="F17" s="134"/>
      <c r="G17" s="134"/>
      <c r="H17" s="134"/>
      <c r="I17" s="134"/>
      <c r="J17" s="134"/>
      <c r="K17" s="134"/>
      <c r="L17" s="134"/>
      <c r="M17" s="134"/>
      <c r="N17" s="134"/>
      <c r="O17" s="134"/>
      <c r="P17" s="134"/>
      <c r="Q17" s="134"/>
      <c r="R17" s="134"/>
      <c r="S17" s="134"/>
      <c r="T17" s="134"/>
      <c r="U17" s="134"/>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817"/>
      <c r="AX17" s="817"/>
      <c r="AY17" s="817"/>
      <c r="AZ17" s="817"/>
      <c r="BA17" s="817"/>
      <c r="BB17" s="817"/>
      <c r="BC17" s="817"/>
      <c r="BD17" s="817"/>
      <c r="BE17" s="817"/>
      <c r="BF17" s="817"/>
      <c r="BG17" s="817"/>
      <c r="BH17" s="817"/>
      <c r="BI17" s="817"/>
      <c r="BJ17" s="817"/>
      <c r="BK17" s="817"/>
      <c r="BL17" s="817"/>
      <c r="BM17" s="817"/>
      <c r="BN17" s="817"/>
      <c r="BO17" s="817"/>
      <c r="BP17" s="817"/>
      <c r="BQ17" s="817"/>
      <c r="BR17" s="817"/>
      <c r="BS17" s="817"/>
      <c r="BT17" s="817"/>
      <c r="BU17" s="817"/>
      <c r="BV17" s="817"/>
      <c r="BW17" s="817"/>
      <c r="BX17" s="817"/>
      <c r="BY17" s="817"/>
      <c r="BZ17" s="817"/>
      <c r="CA17" s="817"/>
      <c r="CB17" s="134"/>
    </row>
    <row r="18" spans="1:80" ht="9.9499999999999993" customHeight="1" x14ac:dyDescent="0.15">
      <c r="A18" s="134"/>
      <c r="B18" s="134"/>
      <c r="C18" s="134"/>
      <c r="D18" s="134"/>
      <c r="E18" s="134"/>
      <c r="F18" s="134"/>
      <c r="G18" s="134"/>
      <c r="H18" s="134"/>
      <c r="I18" s="134"/>
      <c r="J18" s="134"/>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813" t="s">
        <v>98</v>
      </c>
      <c r="AQ18" s="814"/>
      <c r="AR18" s="814"/>
      <c r="AS18" s="814"/>
      <c r="AT18" s="814"/>
      <c r="AU18" s="134"/>
      <c r="AV18" s="134"/>
      <c r="AW18" s="817"/>
      <c r="AX18" s="817"/>
      <c r="AY18" s="817"/>
      <c r="AZ18" s="817"/>
      <c r="BA18" s="817"/>
      <c r="BB18" s="817"/>
      <c r="BC18" s="817"/>
      <c r="BD18" s="817"/>
      <c r="BE18" s="817"/>
      <c r="BF18" s="817"/>
      <c r="BG18" s="817"/>
      <c r="BH18" s="817"/>
      <c r="BI18" s="817"/>
      <c r="BJ18" s="817"/>
      <c r="BK18" s="817"/>
      <c r="BL18" s="817"/>
      <c r="BM18" s="817"/>
      <c r="BN18" s="817"/>
      <c r="BO18" s="817"/>
      <c r="BP18" s="817"/>
      <c r="BQ18" s="817"/>
      <c r="BR18" s="817"/>
      <c r="BS18" s="817"/>
      <c r="BT18" s="817"/>
      <c r="BU18" s="817"/>
      <c r="BV18" s="817"/>
      <c r="BW18" s="817"/>
      <c r="BX18" s="817"/>
      <c r="BY18" s="817"/>
      <c r="BZ18" s="817"/>
      <c r="CA18" s="817"/>
      <c r="CB18" s="134"/>
    </row>
    <row r="19" spans="1:80" ht="9.9499999999999993" customHeight="1" x14ac:dyDescent="0.15">
      <c r="A19" s="134"/>
      <c r="B19" s="134"/>
      <c r="C19" s="134"/>
      <c r="D19" s="134"/>
      <c r="E19" s="134"/>
      <c r="F19" s="134"/>
      <c r="G19" s="134"/>
      <c r="H19" s="60"/>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814"/>
      <c r="AQ19" s="814"/>
      <c r="AR19" s="814"/>
      <c r="AS19" s="814"/>
      <c r="AT19" s="81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c r="CB19" s="134"/>
    </row>
    <row r="20" spans="1:80" ht="9.9499999999999993" customHeight="1" x14ac:dyDescent="0.15">
      <c r="A20" s="134"/>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41" t="s">
        <v>235</v>
      </c>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c r="BZ20" s="134"/>
      <c r="CA20" s="134"/>
      <c r="CB20" s="134"/>
    </row>
    <row r="21" spans="1:80" ht="9.9499999999999993" customHeight="1" x14ac:dyDescent="0.15">
      <c r="A21" s="134"/>
      <c r="B21" s="134"/>
      <c r="C21" s="134"/>
      <c r="D21" s="134"/>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686">
        <f ca="1">IFERROR(VLOOKUP(D38,INDIRECT("機械一覧"),13,FALSE),"")</f>
        <v>0</v>
      </c>
      <c r="AX21" s="686"/>
      <c r="AY21" s="686"/>
      <c r="AZ21" s="686"/>
      <c r="BA21" s="686"/>
      <c r="BB21" s="686"/>
      <c r="BC21" s="686"/>
      <c r="BD21" s="686"/>
      <c r="BE21" s="686"/>
      <c r="BF21" s="686"/>
      <c r="BG21" s="686"/>
      <c r="BH21" s="686"/>
      <c r="BI21" s="686"/>
      <c r="BJ21" s="686"/>
      <c r="BK21" s="686"/>
      <c r="BL21" s="686"/>
      <c r="BM21" s="686"/>
      <c r="BN21" s="686"/>
      <c r="BO21" s="686"/>
      <c r="BP21" s="686"/>
      <c r="BQ21" s="686"/>
      <c r="BR21" s="686"/>
      <c r="BS21" s="686"/>
      <c r="BT21" s="686"/>
      <c r="BU21" s="686"/>
      <c r="BV21" s="686"/>
      <c r="BW21" s="686"/>
      <c r="BX21" s="134"/>
      <c r="BY21" s="134"/>
      <c r="BZ21" s="134"/>
      <c r="CA21" s="134"/>
      <c r="CB21" s="134"/>
    </row>
    <row r="22" spans="1:80" ht="9.9499999999999993" customHeight="1" x14ac:dyDescent="0.15">
      <c r="A22" s="134"/>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686"/>
      <c r="AX22" s="686"/>
      <c r="AY22" s="686"/>
      <c r="AZ22" s="686"/>
      <c r="BA22" s="686"/>
      <c r="BB22" s="686"/>
      <c r="BC22" s="686"/>
      <c r="BD22" s="686"/>
      <c r="BE22" s="686"/>
      <c r="BF22" s="686"/>
      <c r="BG22" s="686"/>
      <c r="BH22" s="686"/>
      <c r="BI22" s="686"/>
      <c r="BJ22" s="686"/>
      <c r="BK22" s="686"/>
      <c r="BL22" s="686"/>
      <c r="BM22" s="686"/>
      <c r="BN22" s="686"/>
      <c r="BO22" s="686"/>
      <c r="BP22" s="686"/>
      <c r="BQ22" s="686"/>
      <c r="BR22" s="686"/>
      <c r="BS22" s="686"/>
      <c r="BT22" s="686"/>
      <c r="BU22" s="686"/>
      <c r="BV22" s="686"/>
      <c r="BW22" s="686"/>
      <c r="BX22" s="134"/>
      <c r="BY22" s="134"/>
      <c r="BZ22" s="134"/>
      <c r="CA22" s="134"/>
      <c r="CB22" s="134"/>
    </row>
    <row r="23" spans="1:80" ht="9.9499999999999993" customHeight="1" x14ac:dyDescent="0.15">
      <c r="A23" s="134"/>
      <c r="B23" s="134"/>
      <c r="C23" s="134"/>
      <c r="D23" s="134"/>
      <c r="E23" s="113"/>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686"/>
      <c r="AX23" s="686"/>
      <c r="AY23" s="686"/>
      <c r="AZ23" s="686"/>
      <c r="BA23" s="686"/>
      <c r="BB23" s="686"/>
      <c r="BC23" s="686"/>
      <c r="BD23" s="686"/>
      <c r="BE23" s="686"/>
      <c r="BF23" s="686"/>
      <c r="BG23" s="686"/>
      <c r="BH23" s="686"/>
      <c r="BI23" s="686"/>
      <c r="BJ23" s="686"/>
      <c r="BK23" s="686"/>
      <c r="BL23" s="686"/>
      <c r="BM23" s="686"/>
      <c r="BN23" s="686"/>
      <c r="BO23" s="686"/>
      <c r="BP23" s="686"/>
      <c r="BQ23" s="686"/>
      <c r="BR23" s="686"/>
      <c r="BS23" s="686"/>
      <c r="BT23" s="686"/>
      <c r="BU23" s="686"/>
      <c r="BV23" s="686"/>
      <c r="BW23" s="686"/>
      <c r="BX23" s="134"/>
      <c r="BY23" s="134"/>
      <c r="BZ23" s="134"/>
      <c r="CA23" s="134"/>
      <c r="CB23" s="134"/>
    </row>
    <row r="24" spans="1:80" ht="9.9499999999999993" customHeight="1" x14ac:dyDescent="0.15">
      <c r="A24" s="134"/>
      <c r="B24" s="134"/>
      <c r="C24" s="134"/>
      <c r="D24" s="134"/>
      <c r="E24" s="134"/>
      <c r="F24" s="134"/>
      <c r="G24" s="134"/>
      <c r="H24" s="134"/>
      <c r="I24" s="134"/>
      <c r="J24" s="134"/>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686"/>
      <c r="AX24" s="686"/>
      <c r="AY24" s="686"/>
      <c r="AZ24" s="686"/>
      <c r="BA24" s="686"/>
      <c r="BB24" s="686"/>
      <c r="BC24" s="686"/>
      <c r="BD24" s="686"/>
      <c r="BE24" s="686"/>
      <c r="BF24" s="686"/>
      <c r="BG24" s="686"/>
      <c r="BH24" s="686"/>
      <c r="BI24" s="686"/>
      <c r="BJ24" s="686"/>
      <c r="BK24" s="686"/>
      <c r="BL24" s="686"/>
      <c r="BM24" s="686"/>
      <c r="BN24" s="686"/>
      <c r="BO24" s="686"/>
      <c r="BP24" s="686"/>
      <c r="BQ24" s="686"/>
      <c r="BR24" s="686"/>
      <c r="BS24" s="686"/>
      <c r="BT24" s="686"/>
      <c r="BU24" s="686"/>
      <c r="BV24" s="686"/>
      <c r="BW24" s="686"/>
      <c r="BX24" s="134"/>
      <c r="BY24" s="134"/>
      <c r="BZ24" s="134"/>
      <c r="CA24" s="134"/>
      <c r="CB24" s="134"/>
    </row>
    <row r="25" spans="1:80" ht="9.9499999999999993" customHeight="1" x14ac:dyDescent="0.15">
      <c r="A25" s="134"/>
      <c r="B25" s="801" t="s">
        <v>41</v>
      </c>
      <c r="C25" s="801"/>
      <c r="D25" s="801"/>
      <c r="E25" s="801"/>
      <c r="F25" s="801"/>
      <c r="G25" s="801"/>
      <c r="H25" s="801"/>
      <c r="I25" s="801"/>
      <c r="J25" s="801"/>
      <c r="K25" s="801"/>
      <c r="L25" s="801"/>
      <c r="M25" s="801"/>
      <c r="N25" s="801"/>
      <c r="O25" s="801"/>
      <c r="P25" s="801"/>
      <c r="Q25" s="801"/>
      <c r="R25" s="801"/>
      <c r="S25" s="801"/>
      <c r="T25" s="801"/>
      <c r="U25" s="801"/>
      <c r="V25" s="801"/>
      <c r="W25" s="801"/>
      <c r="X25" s="801"/>
      <c r="Y25" s="801"/>
      <c r="Z25" s="801"/>
      <c r="AA25" s="801"/>
      <c r="AB25" s="801"/>
      <c r="AC25" s="801"/>
      <c r="AD25" s="801"/>
      <c r="AE25" s="801"/>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134"/>
      <c r="BZ25" s="134"/>
      <c r="CA25" s="134"/>
      <c r="CB25" s="134"/>
    </row>
    <row r="26" spans="1:80" ht="9.9499999999999993" customHeight="1" x14ac:dyDescent="0.15">
      <c r="A26" s="134"/>
      <c r="B26" s="801"/>
      <c r="C26" s="801"/>
      <c r="D26" s="801"/>
      <c r="E26" s="801"/>
      <c r="F26" s="801"/>
      <c r="G26" s="801"/>
      <c r="H26" s="801"/>
      <c r="I26" s="801"/>
      <c r="J26" s="801"/>
      <c r="K26" s="801"/>
      <c r="L26" s="801"/>
      <c r="M26" s="801"/>
      <c r="N26" s="801"/>
      <c r="O26" s="801"/>
      <c r="P26" s="801"/>
      <c r="Q26" s="801"/>
      <c r="R26" s="801"/>
      <c r="S26" s="801"/>
      <c r="T26" s="801"/>
      <c r="U26" s="801"/>
      <c r="V26" s="801"/>
      <c r="W26" s="801"/>
      <c r="X26" s="801"/>
      <c r="Y26" s="801"/>
      <c r="Z26" s="801"/>
      <c r="AA26" s="801"/>
      <c r="AB26" s="801"/>
      <c r="AC26" s="801"/>
      <c r="AD26" s="801"/>
      <c r="AE26" s="801"/>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34"/>
      <c r="BR26" s="134"/>
      <c r="BS26" s="134"/>
      <c r="BT26" s="134"/>
      <c r="BU26" s="134"/>
      <c r="BV26" s="134"/>
      <c r="BW26" s="134"/>
      <c r="BX26" s="134"/>
      <c r="BY26" s="134"/>
      <c r="BZ26" s="134"/>
      <c r="CA26" s="134"/>
      <c r="CB26" s="134"/>
    </row>
    <row r="27" spans="1:80" ht="9.9499999999999993" customHeight="1" x14ac:dyDescent="0.15">
      <c r="A27" s="134"/>
      <c r="B27" s="134"/>
      <c r="C27" s="134"/>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800" t="s">
        <v>231</v>
      </c>
      <c r="AO27" s="800"/>
      <c r="AP27" s="134"/>
      <c r="AQ27" s="134"/>
      <c r="AR27" s="134"/>
      <c r="AS27" s="134"/>
      <c r="AT27" s="134"/>
      <c r="AU27" s="134"/>
      <c r="AV27" s="134"/>
      <c r="AW27" s="134"/>
      <c r="AX27" s="134"/>
      <c r="AY27" s="134"/>
      <c r="AZ27" s="134"/>
      <c r="BA27" s="134"/>
      <c r="BB27" s="134"/>
      <c r="BC27" s="134"/>
      <c r="BD27" s="134"/>
      <c r="BE27" s="134"/>
      <c r="BF27" s="134"/>
      <c r="BG27" s="134"/>
      <c r="BH27" s="134"/>
      <c r="BI27" s="134"/>
      <c r="BJ27" s="134"/>
      <c r="BK27" s="134"/>
      <c r="BL27" s="134"/>
      <c r="BM27" s="134"/>
      <c r="BN27" s="134"/>
      <c r="BO27" s="134"/>
      <c r="BP27" s="134"/>
      <c r="BQ27" s="134"/>
      <c r="BR27" s="134"/>
      <c r="BS27" s="134"/>
      <c r="BT27" s="134"/>
      <c r="BU27" s="134"/>
      <c r="BV27" s="134"/>
      <c r="BW27" s="134"/>
      <c r="BX27" s="134"/>
      <c r="BY27" s="134"/>
      <c r="BZ27" s="134"/>
      <c r="CA27" s="134"/>
      <c r="CB27" s="134"/>
    </row>
    <row r="28" spans="1:80" ht="9.9499999999999993" customHeight="1" x14ac:dyDescent="0.15">
      <c r="A28" s="134"/>
      <c r="B28" s="134"/>
      <c r="C28" s="134"/>
      <c r="D28" s="134"/>
      <c r="E28" s="113"/>
      <c r="F28" s="134"/>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4"/>
      <c r="AN28" s="800"/>
      <c r="AO28" s="800"/>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34"/>
      <c r="BL28" s="134"/>
      <c r="BM28" s="134"/>
      <c r="BN28" s="134"/>
      <c r="BO28" s="134"/>
      <c r="BP28" s="134"/>
      <c r="BQ28" s="134"/>
      <c r="BR28" s="134"/>
      <c r="BS28" s="134"/>
      <c r="BT28" s="134"/>
      <c r="BU28" s="134"/>
      <c r="BV28" s="134"/>
      <c r="BW28" s="134"/>
      <c r="BX28" s="134"/>
      <c r="BY28" s="134"/>
      <c r="BZ28" s="134"/>
      <c r="CA28" s="134"/>
      <c r="CB28" s="134"/>
    </row>
    <row r="29" spans="1:80" ht="9.9499999999999993" customHeight="1" x14ac:dyDescent="0.15">
      <c r="A29" s="134"/>
      <c r="B29" s="134"/>
      <c r="C29" s="134"/>
      <c r="D29" s="134"/>
      <c r="E29" s="134"/>
      <c r="F29" s="134"/>
      <c r="G29" s="134"/>
      <c r="H29" s="134"/>
      <c r="I29" s="140"/>
      <c r="J29" s="86"/>
      <c r="K29" s="86"/>
      <c r="L29" s="86"/>
      <c r="M29" s="86"/>
      <c r="N29" s="86"/>
      <c r="O29" s="87"/>
      <c r="P29" s="87"/>
      <c r="Q29" s="87"/>
      <c r="R29" s="87"/>
      <c r="S29" s="87"/>
      <c r="T29" s="87"/>
      <c r="U29" s="87"/>
      <c r="V29" s="87"/>
      <c r="W29" s="87"/>
      <c r="X29" s="87"/>
      <c r="Y29" s="87"/>
      <c r="Z29" s="87"/>
      <c r="AA29" s="86"/>
      <c r="AB29" s="86"/>
      <c r="AC29" s="87"/>
      <c r="AD29" s="87"/>
      <c r="AE29" s="87"/>
      <c r="AF29" s="87"/>
      <c r="AG29" s="87"/>
      <c r="AH29" s="87"/>
      <c r="AI29" s="87"/>
      <c r="AJ29" s="87"/>
      <c r="AK29" s="87"/>
      <c r="AL29" s="87"/>
      <c r="AM29" s="87"/>
      <c r="AN29" s="87"/>
      <c r="AO29" s="87"/>
      <c r="AP29" s="87"/>
      <c r="AQ29" s="86"/>
      <c r="AR29" s="86"/>
      <c r="AS29" s="86"/>
      <c r="AT29" s="86"/>
      <c r="AU29" s="87"/>
      <c r="AV29" s="87"/>
      <c r="AW29" s="87"/>
      <c r="AX29" s="87"/>
      <c r="AY29" s="87"/>
      <c r="AZ29" s="87"/>
      <c r="BA29" s="87"/>
      <c r="BB29" s="87"/>
      <c r="BC29" s="87"/>
      <c r="BD29" s="87"/>
      <c r="BE29" s="87"/>
      <c r="BF29" s="87"/>
      <c r="BG29" s="144"/>
      <c r="BH29" s="134"/>
      <c r="BI29" s="134"/>
      <c r="BJ29" s="134"/>
      <c r="BK29" s="134"/>
      <c r="BL29" s="134"/>
      <c r="BM29" s="134"/>
      <c r="BN29" s="134"/>
      <c r="BO29" s="134"/>
      <c r="BP29" s="134"/>
      <c r="BQ29" s="134"/>
      <c r="BR29" s="134"/>
      <c r="BS29" s="134"/>
      <c r="BT29" s="134"/>
      <c r="BU29" s="134"/>
      <c r="BV29" s="134"/>
      <c r="BW29" s="134"/>
      <c r="BX29" s="134"/>
      <c r="BY29" s="134"/>
      <c r="BZ29" s="134"/>
      <c r="CA29" s="134"/>
      <c r="CB29" s="134"/>
    </row>
    <row r="30" spans="1:80" ht="9.9499999999999993" customHeight="1" x14ac:dyDescent="0.15">
      <c r="A30" s="802" t="s">
        <v>293</v>
      </c>
      <c r="B30" s="690"/>
      <c r="C30" s="690"/>
      <c r="D30" s="690"/>
      <c r="E30" s="690"/>
      <c r="F30" s="690"/>
      <c r="G30" s="690"/>
      <c r="H30" s="690"/>
      <c r="I30" s="803"/>
      <c r="J30" s="803"/>
      <c r="K30" s="803"/>
      <c r="L30" s="803"/>
      <c r="M30" s="803"/>
      <c r="N30" s="803"/>
      <c r="O30" s="803"/>
      <c r="P30" s="803"/>
      <c r="Q30" s="803"/>
      <c r="R30" s="803"/>
      <c r="S30" s="803"/>
      <c r="T30" s="803"/>
      <c r="U30" s="803"/>
      <c r="V30" s="803"/>
      <c r="W30" s="803"/>
      <c r="X30" s="803"/>
      <c r="Y30" s="803"/>
      <c r="Z30" s="803"/>
      <c r="AA30" s="803"/>
      <c r="AB30" s="803"/>
      <c r="AC30" s="803"/>
      <c r="AD30" s="690" t="s">
        <v>296</v>
      </c>
      <c r="AE30" s="690"/>
      <c r="AF30" s="690"/>
      <c r="AG30" s="690"/>
      <c r="AH30" s="690"/>
      <c r="AI30" s="690"/>
      <c r="AJ30" s="690"/>
      <c r="AK30" s="690"/>
      <c r="AL30" s="803"/>
      <c r="AM30" s="803"/>
      <c r="AN30" s="803"/>
      <c r="AO30" s="803"/>
      <c r="AP30" s="803"/>
      <c r="AQ30" s="803"/>
      <c r="AR30" s="803"/>
      <c r="AS30" s="803"/>
      <c r="AT30" s="803"/>
      <c r="AU30" s="803"/>
      <c r="AV30" s="803"/>
      <c r="AW30" s="803"/>
      <c r="AX30" s="803"/>
      <c r="AY30" s="803"/>
      <c r="AZ30" s="803"/>
      <c r="BA30" s="803"/>
      <c r="BB30" s="803"/>
      <c r="BC30" s="803"/>
      <c r="BD30" s="803"/>
      <c r="BE30" s="803"/>
      <c r="BF30" s="142"/>
      <c r="BG30" s="805" t="s">
        <v>298</v>
      </c>
      <c r="BH30" s="806"/>
      <c r="BI30" s="806"/>
      <c r="BJ30" s="806"/>
      <c r="BK30" s="806"/>
      <c r="BL30" s="806"/>
      <c r="BM30" s="145"/>
      <c r="BN30" s="803"/>
      <c r="BO30" s="803"/>
      <c r="BP30" s="803"/>
      <c r="BQ30" s="803"/>
      <c r="BR30" s="803"/>
      <c r="BS30" s="803"/>
      <c r="BT30" s="803"/>
      <c r="BU30" s="803"/>
      <c r="BV30" s="803"/>
      <c r="BW30" s="803"/>
      <c r="BX30" s="803"/>
      <c r="BY30" s="803"/>
      <c r="BZ30" s="803"/>
      <c r="CA30" s="808"/>
      <c r="CB30" s="147"/>
    </row>
    <row r="31" spans="1:80" ht="9.9499999999999993" customHeight="1" x14ac:dyDescent="0.15">
      <c r="A31" s="710"/>
      <c r="B31" s="691"/>
      <c r="C31" s="691"/>
      <c r="D31" s="691"/>
      <c r="E31" s="691"/>
      <c r="F31" s="691"/>
      <c r="G31" s="691"/>
      <c r="H31" s="691"/>
      <c r="I31" s="804"/>
      <c r="J31" s="804"/>
      <c r="K31" s="804"/>
      <c r="L31" s="804"/>
      <c r="M31" s="804"/>
      <c r="N31" s="804"/>
      <c r="O31" s="804"/>
      <c r="P31" s="804"/>
      <c r="Q31" s="804"/>
      <c r="R31" s="804"/>
      <c r="S31" s="804"/>
      <c r="T31" s="804"/>
      <c r="U31" s="804"/>
      <c r="V31" s="804"/>
      <c r="W31" s="804"/>
      <c r="X31" s="804"/>
      <c r="Y31" s="804"/>
      <c r="Z31" s="804"/>
      <c r="AA31" s="804"/>
      <c r="AB31" s="804"/>
      <c r="AC31" s="804"/>
      <c r="AD31" s="691"/>
      <c r="AE31" s="691"/>
      <c r="AF31" s="691"/>
      <c r="AG31" s="691"/>
      <c r="AH31" s="691"/>
      <c r="AI31" s="691"/>
      <c r="AJ31" s="691"/>
      <c r="AK31" s="691"/>
      <c r="AL31" s="804"/>
      <c r="AM31" s="804"/>
      <c r="AN31" s="804"/>
      <c r="AO31" s="804"/>
      <c r="AP31" s="804"/>
      <c r="AQ31" s="804"/>
      <c r="AR31" s="804"/>
      <c r="AS31" s="804"/>
      <c r="AT31" s="804"/>
      <c r="AU31" s="804"/>
      <c r="AV31" s="804"/>
      <c r="AW31" s="804"/>
      <c r="AX31" s="804"/>
      <c r="AY31" s="804"/>
      <c r="AZ31" s="804"/>
      <c r="BA31" s="804"/>
      <c r="BB31" s="804"/>
      <c r="BC31" s="804"/>
      <c r="BD31" s="804"/>
      <c r="BE31" s="804"/>
      <c r="BF31" s="130"/>
      <c r="BG31" s="807"/>
      <c r="BH31" s="807"/>
      <c r="BI31" s="807"/>
      <c r="BJ31" s="807"/>
      <c r="BK31" s="807"/>
      <c r="BL31" s="807"/>
      <c r="BM31" s="127"/>
      <c r="BN31" s="804"/>
      <c r="BO31" s="804"/>
      <c r="BP31" s="804"/>
      <c r="BQ31" s="804"/>
      <c r="BR31" s="804"/>
      <c r="BS31" s="804"/>
      <c r="BT31" s="804"/>
      <c r="BU31" s="804"/>
      <c r="BV31" s="804"/>
      <c r="BW31" s="804"/>
      <c r="BX31" s="804"/>
      <c r="BY31" s="804"/>
      <c r="BZ31" s="804"/>
      <c r="CA31" s="809"/>
      <c r="CB31" s="147"/>
    </row>
    <row r="32" spans="1:80" ht="9.9499999999999993" customHeight="1" x14ac:dyDescent="0.15">
      <c r="A32" s="710"/>
      <c r="B32" s="691"/>
      <c r="C32" s="691"/>
      <c r="D32" s="691"/>
      <c r="E32" s="691"/>
      <c r="F32" s="691"/>
      <c r="G32" s="691"/>
      <c r="H32" s="691"/>
      <c r="I32" s="804"/>
      <c r="J32" s="804"/>
      <c r="K32" s="804"/>
      <c r="L32" s="804"/>
      <c r="M32" s="804"/>
      <c r="N32" s="804"/>
      <c r="O32" s="804"/>
      <c r="P32" s="804"/>
      <c r="Q32" s="804"/>
      <c r="R32" s="804"/>
      <c r="S32" s="804"/>
      <c r="T32" s="804"/>
      <c r="U32" s="804"/>
      <c r="V32" s="804"/>
      <c r="W32" s="804"/>
      <c r="X32" s="804"/>
      <c r="Y32" s="804"/>
      <c r="Z32" s="804"/>
      <c r="AA32" s="804"/>
      <c r="AB32" s="804"/>
      <c r="AC32" s="804"/>
      <c r="AD32" s="691"/>
      <c r="AE32" s="691"/>
      <c r="AF32" s="691"/>
      <c r="AG32" s="691"/>
      <c r="AH32" s="691"/>
      <c r="AI32" s="691"/>
      <c r="AJ32" s="691"/>
      <c r="AK32" s="691"/>
      <c r="AL32" s="804"/>
      <c r="AM32" s="804"/>
      <c r="AN32" s="804"/>
      <c r="AO32" s="804"/>
      <c r="AP32" s="804"/>
      <c r="AQ32" s="804"/>
      <c r="AR32" s="804"/>
      <c r="AS32" s="804"/>
      <c r="AT32" s="804"/>
      <c r="AU32" s="804"/>
      <c r="AV32" s="804"/>
      <c r="AW32" s="804"/>
      <c r="AX32" s="804"/>
      <c r="AY32" s="804"/>
      <c r="AZ32" s="804"/>
      <c r="BA32" s="804"/>
      <c r="BB32" s="804"/>
      <c r="BC32" s="804"/>
      <c r="BD32" s="804"/>
      <c r="BE32" s="804"/>
      <c r="BF32" s="130"/>
      <c r="BG32" s="810" t="s">
        <v>123</v>
      </c>
      <c r="BH32" s="810"/>
      <c r="BI32" s="810"/>
      <c r="BJ32" s="810"/>
      <c r="BK32" s="810"/>
      <c r="BL32" s="810"/>
      <c r="BM32" s="127"/>
      <c r="BN32" s="804"/>
      <c r="BO32" s="804"/>
      <c r="BP32" s="804"/>
      <c r="BQ32" s="804"/>
      <c r="BR32" s="804"/>
      <c r="BS32" s="804"/>
      <c r="BT32" s="804"/>
      <c r="BU32" s="804"/>
      <c r="BV32" s="804"/>
      <c r="BW32" s="804"/>
      <c r="BX32" s="804"/>
      <c r="BY32" s="804"/>
      <c r="BZ32" s="804"/>
      <c r="CA32" s="809"/>
      <c r="CB32" s="147"/>
    </row>
    <row r="33" spans="1:80" ht="9.9499999999999993" customHeight="1" x14ac:dyDescent="0.15">
      <c r="A33" s="710"/>
      <c r="B33" s="691"/>
      <c r="C33" s="691"/>
      <c r="D33" s="691"/>
      <c r="E33" s="691"/>
      <c r="F33" s="691"/>
      <c r="G33" s="691"/>
      <c r="H33" s="691"/>
      <c r="I33" s="804"/>
      <c r="J33" s="804"/>
      <c r="K33" s="804"/>
      <c r="L33" s="804"/>
      <c r="M33" s="804"/>
      <c r="N33" s="804"/>
      <c r="O33" s="804"/>
      <c r="P33" s="804"/>
      <c r="Q33" s="804"/>
      <c r="R33" s="804"/>
      <c r="S33" s="804"/>
      <c r="T33" s="804"/>
      <c r="U33" s="804"/>
      <c r="V33" s="804"/>
      <c r="W33" s="804"/>
      <c r="X33" s="804"/>
      <c r="Y33" s="804"/>
      <c r="Z33" s="804"/>
      <c r="AA33" s="804"/>
      <c r="AB33" s="804"/>
      <c r="AC33" s="804"/>
      <c r="AD33" s="691"/>
      <c r="AE33" s="691"/>
      <c r="AF33" s="691"/>
      <c r="AG33" s="691"/>
      <c r="AH33" s="691"/>
      <c r="AI33" s="691"/>
      <c r="AJ33" s="691"/>
      <c r="AK33" s="691"/>
      <c r="AL33" s="804"/>
      <c r="AM33" s="804"/>
      <c r="AN33" s="804"/>
      <c r="AO33" s="804"/>
      <c r="AP33" s="804"/>
      <c r="AQ33" s="804"/>
      <c r="AR33" s="804"/>
      <c r="AS33" s="804"/>
      <c r="AT33" s="804"/>
      <c r="AU33" s="804"/>
      <c r="AV33" s="804"/>
      <c r="AW33" s="804"/>
      <c r="AX33" s="804"/>
      <c r="AY33" s="804"/>
      <c r="AZ33" s="804"/>
      <c r="BA33" s="804"/>
      <c r="BB33" s="804"/>
      <c r="BC33" s="804"/>
      <c r="BD33" s="804"/>
      <c r="BE33" s="804"/>
      <c r="BF33" s="143"/>
      <c r="BG33" s="811"/>
      <c r="BH33" s="811"/>
      <c r="BI33" s="811"/>
      <c r="BJ33" s="811"/>
      <c r="BK33" s="811"/>
      <c r="BL33" s="811"/>
      <c r="BM33" s="128"/>
      <c r="BN33" s="804"/>
      <c r="BO33" s="804"/>
      <c r="BP33" s="804"/>
      <c r="BQ33" s="804"/>
      <c r="BR33" s="804"/>
      <c r="BS33" s="804"/>
      <c r="BT33" s="804"/>
      <c r="BU33" s="804"/>
      <c r="BV33" s="804"/>
      <c r="BW33" s="804"/>
      <c r="BX33" s="804"/>
      <c r="BY33" s="804"/>
      <c r="BZ33" s="804"/>
      <c r="CA33" s="809"/>
      <c r="CB33" s="147"/>
    </row>
    <row r="34" spans="1:80" ht="8.1" customHeight="1" x14ac:dyDescent="0.15">
      <c r="A34" s="746" t="s">
        <v>301</v>
      </c>
      <c r="B34" s="747"/>
      <c r="C34" s="747"/>
      <c r="D34" s="691" t="s">
        <v>303</v>
      </c>
      <c r="E34" s="691"/>
      <c r="F34" s="691"/>
      <c r="G34" s="691"/>
      <c r="H34" s="691"/>
      <c r="I34" s="691"/>
      <c r="J34" s="691"/>
      <c r="K34" s="691"/>
      <c r="L34" s="691"/>
      <c r="M34" s="691"/>
      <c r="N34" s="691"/>
      <c r="O34" s="691"/>
      <c r="P34" s="691"/>
      <c r="Q34" s="691" t="s">
        <v>120</v>
      </c>
      <c r="R34" s="691"/>
      <c r="S34" s="691"/>
      <c r="T34" s="691"/>
      <c r="U34" s="691"/>
      <c r="V34" s="691"/>
      <c r="W34" s="691"/>
      <c r="X34" s="691"/>
      <c r="Y34" s="691"/>
      <c r="Z34" s="691"/>
      <c r="AA34" s="691"/>
      <c r="AB34" s="691"/>
      <c r="AC34" s="691" t="s">
        <v>7</v>
      </c>
      <c r="AD34" s="691"/>
      <c r="AE34" s="691"/>
      <c r="AF34" s="691"/>
      <c r="AG34" s="691"/>
      <c r="AH34" s="691"/>
      <c r="AI34" s="691"/>
      <c r="AJ34" s="691"/>
      <c r="AK34" s="691"/>
      <c r="AL34" s="691"/>
      <c r="AM34" s="691"/>
      <c r="AN34" s="691"/>
      <c r="AO34" s="691"/>
      <c r="AP34" s="691" t="s">
        <v>304</v>
      </c>
      <c r="AQ34" s="691"/>
      <c r="AR34" s="691"/>
      <c r="AS34" s="691"/>
      <c r="AT34" s="691"/>
      <c r="AU34" s="691"/>
      <c r="AV34" s="691"/>
      <c r="AW34" s="691"/>
      <c r="AX34" s="691"/>
      <c r="AY34" s="812" t="s">
        <v>17</v>
      </c>
      <c r="AZ34" s="812"/>
      <c r="BA34" s="812"/>
      <c r="BB34" s="812"/>
      <c r="BC34" s="812"/>
      <c r="BD34" s="812"/>
      <c r="BE34" s="812"/>
      <c r="BF34" s="812"/>
      <c r="BG34" s="812"/>
      <c r="BH34" s="818" t="s">
        <v>305</v>
      </c>
      <c r="BI34" s="818"/>
      <c r="BJ34" s="818"/>
      <c r="BK34" s="818"/>
      <c r="BL34" s="818"/>
      <c r="BM34" s="818"/>
      <c r="BN34" s="818"/>
      <c r="BO34" s="818"/>
      <c r="BP34" s="818"/>
      <c r="BQ34" s="818"/>
      <c r="BR34" s="818"/>
      <c r="BS34" s="818"/>
      <c r="BT34" s="818"/>
      <c r="BU34" s="818"/>
      <c r="BV34" s="818"/>
      <c r="BW34" s="818"/>
      <c r="BX34" s="818"/>
      <c r="BY34" s="818"/>
      <c r="BZ34" s="818"/>
      <c r="CA34" s="819"/>
      <c r="CB34" s="119"/>
    </row>
    <row r="35" spans="1:80" ht="8.1" customHeight="1" x14ac:dyDescent="0.15">
      <c r="A35" s="746"/>
      <c r="B35" s="747"/>
      <c r="C35" s="747"/>
      <c r="D35" s="691"/>
      <c r="E35" s="691"/>
      <c r="F35" s="691"/>
      <c r="G35" s="691"/>
      <c r="H35" s="691"/>
      <c r="I35" s="691"/>
      <c r="J35" s="691"/>
      <c r="K35" s="691"/>
      <c r="L35" s="691"/>
      <c r="M35" s="691"/>
      <c r="N35" s="691"/>
      <c r="O35" s="691"/>
      <c r="P35" s="691"/>
      <c r="Q35" s="691"/>
      <c r="R35" s="691"/>
      <c r="S35" s="691"/>
      <c r="T35" s="691"/>
      <c r="U35" s="691"/>
      <c r="V35" s="691"/>
      <c r="W35" s="691"/>
      <c r="X35" s="691"/>
      <c r="Y35" s="691"/>
      <c r="Z35" s="691"/>
      <c r="AA35" s="691"/>
      <c r="AB35" s="691"/>
      <c r="AC35" s="691"/>
      <c r="AD35" s="691"/>
      <c r="AE35" s="691"/>
      <c r="AF35" s="691"/>
      <c r="AG35" s="691"/>
      <c r="AH35" s="691"/>
      <c r="AI35" s="691"/>
      <c r="AJ35" s="691"/>
      <c r="AK35" s="691"/>
      <c r="AL35" s="691"/>
      <c r="AM35" s="691"/>
      <c r="AN35" s="691"/>
      <c r="AO35" s="691"/>
      <c r="AP35" s="691"/>
      <c r="AQ35" s="691"/>
      <c r="AR35" s="691"/>
      <c r="AS35" s="691"/>
      <c r="AT35" s="691"/>
      <c r="AU35" s="691"/>
      <c r="AV35" s="691"/>
      <c r="AW35" s="691"/>
      <c r="AX35" s="691"/>
      <c r="AY35" s="812"/>
      <c r="AZ35" s="812"/>
      <c r="BA35" s="812"/>
      <c r="BB35" s="812"/>
      <c r="BC35" s="812"/>
      <c r="BD35" s="812"/>
      <c r="BE35" s="812"/>
      <c r="BF35" s="812"/>
      <c r="BG35" s="812"/>
      <c r="BH35" s="818"/>
      <c r="BI35" s="818"/>
      <c r="BJ35" s="818"/>
      <c r="BK35" s="818"/>
      <c r="BL35" s="818"/>
      <c r="BM35" s="818"/>
      <c r="BN35" s="818"/>
      <c r="BO35" s="818"/>
      <c r="BP35" s="818"/>
      <c r="BQ35" s="818"/>
      <c r="BR35" s="818"/>
      <c r="BS35" s="818"/>
      <c r="BT35" s="818"/>
      <c r="BU35" s="818"/>
      <c r="BV35" s="818"/>
      <c r="BW35" s="818"/>
      <c r="BX35" s="818"/>
      <c r="BY35" s="818"/>
      <c r="BZ35" s="818"/>
      <c r="CA35" s="819"/>
      <c r="CB35" s="119"/>
    </row>
    <row r="36" spans="1:80" ht="8.1" customHeight="1" x14ac:dyDescent="0.15">
      <c r="A36" s="746"/>
      <c r="B36" s="747"/>
      <c r="C36" s="747"/>
      <c r="D36" s="691"/>
      <c r="E36" s="691"/>
      <c r="F36" s="691"/>
      <c r="G36" s="691"/>
      <c r="H36" s="691"/>
      <c r="I36" s="691"/>
      <c r="J36" s="691"/>
      <c r="K36" s="691"/>
      <c r="L36" s="691"/>
      <c r="M36" s="691"/>
      <c r="N36" s="691"/>
      <c r="O36" s="691"/>
      <c r="P36" s="691"/>
      <c r="Q36" s="691"/>
      <c r="R36" s="691"/>
      <c r="S36" s="691"/>
      <c r="T36" s="691"/>
      <c r="U36" s="691"/>
      <c r="V36" s="691"/>
      <c r="W36" s="691"/>
      <c r="X36" s="691"/>
      <c r="Y36" s="691"/>
      <c r="Z36" s="691"/>
      <c r="AA36" s="691"/>
      <c r="AB36" s="691"/>
      <c r="AC36" s="691"/>
      <c r="AD36" s="691"/>
      <c r="AE36" s="691"/>
      <c r="AF36" s="691"/>
      <c r="AG36" s="691"/>
      <c r="AH36" s="691"/>
      <c r="AI36" s="691"/>
      <c r="AJ36" s="691"/>
      <c r="AK36" s="691"/>
      <c r="AL36" s="691"/>
      <c r="AM36" s="691"/>
      <c r="AN36" s="691"/>
      <c r="AO36" s="691"/>
      <c r="AP36" s="691"/>
      <c r="AQ36" s="691"/>
      <c r="AR36" s="691"/>
      <c r="AS36" s="691"/>
      <c r="AT36" s="691"/>
      <c r="AU36" s="691"/>
      <c r="AV36" s="691"/>
      <c r="AW36" s="691"/>
      <c r="AX36" s="691"/>
      <c r="AY36" s="812"/>
      <c r="AZ36" s="812"/>
      <c r="BA36" s="812"/>
      <c r="BB36" s="812"/>
      <c r="BC36" s="812"/>
      <c r="BD36" s="812"/>
      <c r="BE36" s="812"/>
      <c r="BF36" s="812"/>
      <c r="BG36" s="812"/>
      <c r="BH36" s="818"/>
      <c r="BI36" s="818"/>
      <c r="BJ36" s="818"/>
      <c r="BK36" s="818"/>
      <c r="BL36" s="818"/>
      <c r="BM36" s="818"/>
      <c r="BN36" s="818"/>
      <c r="BO36" s="818"/>
      <c r="BP36" s="818"/>
      <c r="BQ36" s="818"/>
      <c r="BR36" s="818"/>
      <c r="BS36" s="818"/>
      <c r="BT36" s="818"/>
      <c r="BU36" s="818"/>
      <c r="BV36" s="818"/>
      <c r="BW36" s="818"/>
      <c r="BX36" s="818"/>
      <c r="BY36" s="818"/>
      <c r="BZ36" s="818"/>
      <c r="CA36" s="819"/>
      <c r="CB36" s="119"/>
    </row>
    <row r="37" spans="1:80" ht="8.1" customHeight="1" x14ac:dyDescent="0.15">
      <c r="A37" s="746"/>
      <c r="B37" s="747"/>
      <c r="C37" s="747"/>
      <c r="D37" s="691"/>
      <c r="E37" s="691"/>
      <c r="F37" s="691"/>
      <c r="G37" s="691"/>
      <c r="H37" s="691"/>
      <c r="I37" s="691"/>
      <c r="J37" s="691"/>
      <c r="K37" s="691"/>
      <c r="L37" s="691"/>
      <c r="M37" s="691"/>
      <c r="N37" s="691"/>
      <c r="O37" s="691"/>
      <c r="P37" s="691"/>
      <c r="Q37" s="691"/>
      <c r="R37" s="691"/>
      <c r="S37" s="691"/>
      <c r="T37" s="691"/>
      <c r="U37" s="691"/>
      <c r="V37" s="691"/>
      <c r="W37" s="691"/>
      <c r="X37" s="691"/>
      <c r="Y37" s="691"/>
      <c r="Z37" s="691"/>
      <c r="AA37" s="691"/>
      <c r="AB37" s="691"/>
      <c r="AC37" s="691"/>
      <c r="AD37" s="691"/>
      <c r="AE37" s="691"/>
      <c r="AF37" s="691"/>
      <c r="AG37" s="691"/>
      <c r="AH37" s="691"/>
      <c r="AI37" s="691"/>
      <c r="AJ37" s="691"/>
      <c r="AK37" s="691"/>
      <c r="AL37" s="691"/>
      <c r="AM37" s="691"/>
      <c r="AN37" s="691"/>
      <c r="AO37" s="691"/>
      <c r="AP37" s="691"/>
      <c r="AQ37" s="691"/>
      <c r="AR37" s="691"/>
      <c r="AS37" s="691"/>
      <c r="AT37" s="691"/>
      <c r="AU37" s="691"/>
      <c r="AV37" s="691"/>
      <c r="AW37" s="691"/>
      <c r="AX37" s="691"/>
      <c r="AY37" s="812"/>
      <c r="AZ37" s="812"/>
      <c r="BA37" s="812"/>
      <c r="BB37" s="812"/>
      <c r="BC37" s="812"/>
      <c r="BD37" s="812"/>
      <c r="BE37" s="812"/>
      <c r="BF37" s="812"/>
      <c r="BG37" s="812"/>
      <c r="BH37" s="818"/>
      <c r="BI37" s="818"/>
      <c r="BJ37" s="818"/>
      <c r="BK37" s="818"/>
      <c r="BL37" s="818"/>
      <c r="BM37" s="818"/>
      <c r="BN37" s="818"/>
      <c r="BO37" s="818"/>
      <c r="BP37" s="818"/>
      <c r="BQ37" s="818"/>
      <c r="BR37" s="818"/>
      <c r="BS37" s="818"/>
      <c r="BT37" s="818"/>
      <c r="BU37" s="818"/>
      <c r="BV37" s="818"/>
      <c r="BW37" s="818"/>
      <c r="BX37" s="818"/>
      <c r="BY37" s="818"/>
      <c r="BZ37" s="818"/>
      <c r="CA37" s="819"/>
      <c r="CB37" s="119"/>
    </row>
    <row r="38" spans="1:80" ht="9.9499999999999993" customHeight="1" x14ac:dyDescent="0.15">
      <c r="A38" s="746"/>
      <c r="B38" s="747"/>
      <c r="C38" s="747"/>
      <c r="D38" s="791">
        <v>1</v>
      </c>
      <c r="E38" s="792"/>
      <c r="F38" s="792"/>
      <c r="G38" s="792"/>
      <c r="H38" s="792"/>
      <c r="I38" s="792"/>
      <c r="J38" s="792"/>
      <c r="K38" s="792"/>
      <c r="L38" s="792"/>
      <c r="M38" s="792"/>
      <c r="N38" s="792"/>
      <c r="O38" s="792"/>
      <c r="P38" s="793"/>
      <c r="Q38" s="820">
        <f ca="1">IFERROR(VLOOKUP(D38,INDIRECT("機械一覧"),5,FALSE),"")</f>
        <v>0</v>
      </c>
      <c r="R38" s="820"/>
      <c r="S38" s="820"/>
      <c r="T38" s="820"/>
      <c r="U38" s="820"/>
      <c r="V38" s="820"/>
      <c r="W38" s="820"/>
      <c r="X38" s="820"/>
      <c r="Y38" s="820"/>
      <c r="Z38" s="820"/>
      <c r="AA38" s="820"/>
      <c r="AB38" s="820"/>
      <c r="AC38" s="821">
        <f ca="1">IFERROR(VLOOKUP(D38,INDIRECT("機械一覧"),3,FALSE),"")</f>
        <v>0</v>
      </c>
      <c r="AD38" s="821"/>
      <c r="AE38" s="821"/>
      <c r="AF38" s="821"/>
      <c r="AG38" s="821"/>
      <c r="AH38" s="821"/>
      <c r="AI38" s="821"/>
      <c r="AJ38" s="821"/>
      <c r="AK38" s="821"/>
      <c r="AL38" s="821"/>
      <c r="AM38" s="821"/>
      <c r="AN38" s="821"/>
      <c r="AO38" s="821"/>
      <c r="AP38" s="822">
        <f ca="1">IFERROR(VLOOKUP(D38,INDIRECT("機械一覧"),4,FALSE),"")</f>
        <v>0</v>
      </c>
      <c r="AQ38" s="822"/>
      <c r="AR38" s="822"/>
      <c r="AS38" s="822"/>
      <c r="AT38" s="822"/>
      <c r="AU38" s="822"/>
      <c r="AV38" s="822"/>
      <c r="AW38" s="822"/>
      <c r="AX38" s="822"/>
      <c r="AY38" s="823"/>
      <c r="AZ38" s="823"/>
      <c r="BA38" s="823"/>
      <c r="BB38" s="823"/>
      <c r="BC38" s="823"/>
      <c r="BD38" s="823"/>
      <c r="BE38" s="823"/>
      <c r="BF38" s="823"/>
      <c r="BG38" s="823"/>
      <c r="BH38" s="824" t="s">
        <v>122</v>
      </c>
      <c r="BI38" s="825"/>
      <c r="BJ38" s="825"/>
      <c r="BK38" s="827">
        <f ca="1">IFERROR(VLOOKUP(D38,INDIRECT("機械一覧"),7,FALSE),"")</f>
        <v>0</v>
      </c>
      <c r="BL38" s="827"/>
      <c r="BM38" s="827"/>
      <c r="BN38" s="829" t="s">
        <v>1</v>
      </c>
      <c r="BO38" s="829"/>
      <c r="BP38" s="827">
        <f ca="1">IFERROR(VLOOKUP(D38,INDIRECT("機械一覧"),8,FALSE),"")</f>
        <v>0</v>
      </c>
      <c r="BQ38" s="827"/>
      <c r="BR38" s="827"/>
      <c r="BS38" s="829" t="s">
        <v>27</v>
      </c>
      <c r="BT38" s="829"/>
      <c r="BU38" s="827">
        <f ca="1">IFERROR(VLOOKUP(D38,INDIRECT("機械一覧"),9,FALSE),"")</f>
        <v>0</v>
      </c>
      <c r="BV38" s="827"/>
      <c r="BW38" s="827"/>
      <c r="BX38" s="831" t="s">
        <v>307</v>
      </c>
      <c r="BY38" s="831"/>
      <c r="BZ38" s="831"/>
      <c r="CA38" s="832"/>
      <c r="CB38" s="119"/>
    </row>
    <row r="39" spans="1:80" ht="9.9499999999999993" customHeight="1" x14ac:dyDescent="0.15">
      <c r="A39" s="746"/>
      <c r="B39" s="747"/>
      <c r="C39" s="747"/>
      <c r="D39" s="835">
        <f ca="1">IFERROR(VLOOKUP(D38,INDIRECT("機械一覧"),2,FALSE),"")</f>
        <v>0</v>
      </c>
      <c r="E39" s="543"/>
      <c r="F39" s="543"/>
      <c r="G39" s="543"/>
      <c r="H39" s="543"/>
      <c r="I39" s="543"/>
      <c r="J39" s="543"/>
      <c r="K39" s="543"/>
      <c r="L39" s="543"/>
      <c r="M39" s="543"/>
      <c r="N39" s="543"/>
      <c r="O39" s="543"/>
      <c r="P39" s="544"/>
      <c r="Q39" s="820"/>
      <c r="R39" s="820"/>
      <c r="S39" s="820"/>
      <c r="T39" s="820"/>
      <c r="U39" s="820"/>
      <c r="V39" s="820"/>
      <c r="W39" s="820"/>
      <c r="X39" s="820"/>
      <c r="Y39" s="820"/>
      <c r="Z39" s="820"/>
      <c r="AA39" s="820"/>
      <c r="AB39" s="820"/>
      <c r="AC39" s="821"/>
      <c r="AD39" s="821"/>
      <c r="AE39" s="821"/>
      <c r="AF39" s="821"/>
      <c r="AG39" s="821"/>
      <c r="AH39" s="821"/>
      <c r="AI39" s="821"/>
      <c r="AJ39" s="821"/>
      <c r="AK39" s="821"/>
      <c r="AL39" s="821"/>
      <c r="AM39" s="821"/>
      <c r="AN39" s="821"/>
      <c r="AO39" s="821"/>
      <c r="AP39" s="822"/>
      <c r="AQ39" s="822"/>
      <c r="AR39" s="822"/>
      <c r="AS39" s="822"/>
      <c r="AT39" s="822"/>
      <c r="AU39" s="822"/>
      <c r="AV39" s="822"/>
      <c r="AW39" s="822"/>
      <c r="AX39" s="822"/>
      <c r="AY39" s="823"/>
      <c r="AZ39" s="823"/>
      <c r="BA39" s="823"/>
      <c r="BB39" s="823"/>
      <c r="BC39" s="823"/>
      <c r="BD39" s="823"/>
      <c r="BE39" s="823"/>
      <c r="BF39" s="823"/>
      <c r="BG39" s="823"/>
      <c r="BH39" s="826"/>
      <c r="BI39" s="394"/>
      <c r="BJ39" s="394"/>
      <c r="BK39" s="828"/>
      <c r="BL39" s="828"/>
      <c r="BM39" s="828"/>
      <c r="BN39" s="830"/>
      <c r="BO39" s="830"/>
      <c r="BP39" s="828"/>
      <c r="BQ39" s="828"/>
      <c r="BR39" s="828"/>
      <c r="BS39" s="830"/>
      <c r="BT39" s="830"/>
      <c r="BU39" s="828"/>
      <c r="BV39" s="828"/>
      <c r="BW39" s="828"/>
      <c r="BX39" s="833"/>
      <c r="BY39" s="833"/>
      <c r="BZ39" s="833"/>
      <c r="CA39" s="834"/>
      <c r="CB39" s="119"/>
    </row>
    <row r="40" spans="1:80" ht="9.9499999999999993" customHeight="1" x14ac:dyDescent="0.15">
      <c r="A40" s="746"/>
      <c r="B40" s="747"/>
      <c r="C40" s="747"/>
      <c r="D40" s="836"/>
      <c r="E40" s="543"/>
      <c r="F40" s="543"/>
      <c r="G40" s="543"/>
      <c r="H40" s="543"/>
      <c r="I40" s="543"/>
      <c r="J40" s="543"/>
      <c r="K40" s="543"/>
      <c r="L40" s="543"/>
      <c r="M40" s="543"/>
      <c r="N40" s="543"/>
      <c r="O40" s="543"/>
      <c r="P40" s="544"/>
      <c r="Q40" s="820"/>
      <c r="R40" s="820"/>
      <c r="S40" s="820"/>
      <c r="T40" s="820"/>
      <c r="U40" s="820"/>
      <c r="V40" s="820"/>
      <c r="W40" s="820"/>
      <c r="X40" s="820"/>
      <c r="Y40" s="820"/>
      <c r="Z40" s="820"/>
      <c r="AA40" s="820"/>
      <c r="AB40" s="820"/>
      <c r="AC40" s="821"/>
      <c r="AD40" s="821"/>
      <c r="AE40" s="821"/>
      <c r="AF40" s="821"/>
      <c r="AG40" s="821"/>
      <c r="AH40" s="821"/>
      <c r="AI40" s="821"/>
      <c r="AJ40" s="821"/>
      <c r="AK40" s="821"/>
      <c r="AL40" s="821"/>
      <c r="AM40" s="821"/>
      <c r="AN40" s="821"/>
      <c r="AO40" s="821"/>
      <c r="AP40" s="822"/>
      <c r="AQ40" s="822"/>
      <c r="AR40" s="822"/>
      <c r="AS40" s="822"/>
      <c r="AT40" s="822"/>
      <c r="AU40" s="822"/>
      <c r="AV40" s="822"/>
      <c r="AW40" s="822"/>
      <c r="AX40" s="822"/>
      <c r="AY40" s="823"/>
      <c r="AZ40" s="823"/>
      <c r="BA40" s="823"/>
      <c r="BB40" s="823"/>
      <c r="BC40" s="823"/>
      <c r="BD40" s="823"/>
      <c r="BE40" s="823"/>
      <c r="BF40" s="823"/>
      <c r="BG40" s="823"/>
      <c r="BH40" s="826" t="s">
        <v>122</v>
      </c>
      <c r="BI40" s="394"/>
      <c r="BJ40" s="394"/>
      <c r="BK40" s="828">
        <f ca="1">IFERROR(VLOOKUP(D38,INDIRECT("機械一覧"),10,FALSE),"")</f>
        <v>0</v>
      </c>
      <c r="BL40" s="828"/>
      <c r="BM40" s="828"/>
      <c r="BN40" s="830" t="s">
        <v>1</v>
      </c>
      <c r="BO40" s="830"/>
      <c r="BP40" s="828">
        <f ca="1">IFERROR(VLOOKUP(D38,INDIRECT("機械一覧"),11,FALSE),"")</f>
        <v>0</v>
      </c>
      <c r="BQ40" s="828"/>
      <c r="BR40" s="828"/>
      <c r="BS40" s="830" t="s">
        <v>27</v>
      </c>
      <c r="BT40" s="830"/>
      <c r="BU40" s="828">
        <f ca="1">IFERROR(VLOOKUP(D38,INDIRECT("機械一覧"),12,FALSE),"")</f>
        <v>0</v>
      </c>
      <c r="BV40" s="828"/>
      <c r="BW40" s="828"/>
      <c r="BX40" s="833" t="s">
        <v>135</v>
      </c>
      <c r="BY40" s="833"/>
      <c r="BZ40" s="833"/>
      <c r="CA40" s="834"/>
      <c r="CB40" s="119"/>
    </row>
    <row r="41" spans="1:80" ht="9.9499999999999993" customHeight="1" x14ac:dyDescent="0.15">
      <c r="A41" s="746"/>
      <c r="B41" s="747"/>
      <c r="C41" s="747"/>
      <c r="D41" s="545"/>
      <c r="E41" s="546"/>
      <c r="F41" s="546"/>
      <c r="G41" s="546"/>
      <c r="H41" s="546"/>
      <c r="I41" s="546"/>
      <c r="J41" s="546"/>
      <c r="K41" s="546"/>
      <c r="L41" s="546"/>
      <c r="M41" s="546"/>
      <c r="N41" s="546"/>
      <c r="O41" s="546"/>
      <c r="P41" s="547"/>
      <c r="Q41" s="820"/>
      <c r="R41" s="820"/>
      <c r="S41" s="820"/>
      <c r="T41" s="820"/>
      <c r="U41" s="820"/>
      <c r="V41" s="820"/>
      <c r="W41" s="820"/>
      <c r="X41" s="820"/>
      <c r="Y41" s="820"/>
      <c r="Z41" s="820"/>
      <c r="AA41" s="820"/>
      <c r="AB41" s="820"/>
      <c r="AC41" s="821"/>
      <c r="AD41" s="821"/>
      <c r="AE41" s="821"/>
      <c r="AF41" s="821"/>
      <c r="AG41" s="821"/>
      <c r="AH41" s="821"/>
      <c r="AI41" s="821"/>
      <c r="AJ41" s="821"/>
      <c r="AK41" s="821"/>
      <c r="AL41" s="821"/>
      <c r="AM41" s="821"/>
      <c r="AN41" s="821"/>
      <c r="AO41" s="821"/>
      <c r="AP41" s="822"/>
      <c r="AQ41" s="822"/>
      <c r="AR41" s="822"/>
      <c r="AS41" s="822"/>
      <c r="AT41" s="822"/>
      <c r="AU41" s="822"/>
      <c r="AV41" s="822"/>
      <c r="AW41" s="822"/>
      <c r="AX41" s="822"/>
      <c r="AY41" s="823"/>
      <c r="AZ41" s="823"/>
      <c r="BA41" s="823"/>
      <c r="BB41" s="823"/>
      <c r="BC41" s="823"/>
      <c r="BD41" s="823"/>
      <c r="BE41" s="823"/>
      <c r="BF41" s="823"/>
      <c r="BG41" s="823"/>
      <c r="BH41" s="837"/>
      <c r="BI41" s="838"/>
      <c r="BJ41" s="838"/>
      <c r="BK41" s="839"/>
      <c r="BL41" s="839"/>
      <c r="BM41" s="839"/>
      <c r="BN41" s="840"/>
      <c r="BO41" s="840"/>
      <c r="BP41" s="839"/>
      <c r="BQ41" s="839"/>
      <c r="BR41" s="839"/>
      <c r="BS41" s="840"/>
      <c r="BT41" s="840"/>
      <c r="BU41" s="839"/>
      <c r="BV41" s="839"/>
      <c r="BW41" s="839"/>
      <c r="BX41" s="841"/>
      <c r="BY41" s="841"/>
      <c r="BZ41" s="841"/>
      <c r="CA41" s="842"/>
      <c r="CB41" s="119"/>
    </row>
    <row r="42" spans="1:80" ht="9.9499999999999993" customHeight="1" x14ac:dyDescent="0.15">
      <c r="A42" s="746"/>
      <c r="B42" s="747"/>
      <c r="C42" s="747"/>
      <c r="D42" s="791"/>
      <c r="E42" s="792"/>
      <c r="F42" s="792"/>
      <c r="G42" s="792"/>
      <c r="H42" s="792"/>
      <c r="I42" s="792"/>
      <c r="J42" s="792"/>
      <c r="K42" s="792"/>
      <c r="L42" s="792"/>
      <c r="M42" s="792"/>
      <c r="N42" s="792"/>
      <c r="O42" s="792"/>
      <c r="P42" s="793"/>
      <c r="Q42" s="820" t="str">
        <f ca="1">IFERROR(VLOOKUP(D42,INDIRECT("機械一覧"),5,FALSE),"")</f>
        <v/>
      </c>
      <c r="R42" s="820"/>
      <c r="S42" s="820"/>
      <c r="T42" s="820"/>
      <c r="U42" s="820"/>
      <c r="V42" s="820"/>
      <c r="W42" s="820"/>
      <c r="X42" s="820"/>
      <c r="Y42" s="820"/>
      <c r="Z42" s="820"/>
      <c r="AA42" s="820"/>
      <c r="AB42" s="820"/>
      <c r="AC42" s="821" t="str">
        <f ca="1">IFERROR(VLOOKUP(D42,INDIRECT("機械一覧"),3,FALSE),"")</f>
        <v/>
      </c>
      <c r="AD42" s="821"/>
      <c r="AE42" s="821"/>
      <c r="AF42" s="821"/>
      <c r="AG42" s="821"/>
      <c r="AH42" s="821"/>
      <c r="AI42" s="821"/>
      <c r="AJ42" s="821"/>
      <c r="AK42" s="821"/>
      <c r="AL42" s="821"/>
      <c r="AM42" s="821"/>
      <c r="AN42" s="821"/>
      <c r="AO42" s="821"/>
      <c r="AP42" s="822" t="str">
        <f ca="1">IFERROR(VLOOKUP(D42,INDIRECT("機械一覧"),4,FALSE),"")</f>
        <v/>
      </c>
      <c r="AQ42" s="822"/>
      <c r="AR42" s="822"/>
      <c r="AS42" s="822"/>
      <c r="AT42" s="822"/>
      <c r="AU42" s="822"/>
      <c r="AV42" s="822"/>
      <c r="AW42" s="822"/>
      <c r="AX42" s="822"/>
      <c r="AY42" s="823"/>
      <c r="AZ42" s="823"/>
      <c r="BA42" s="823"/>
      <c r="BB42" s="823"/>
      <c r="BC42" s="823"/>
      <c r="BD42" s="823"/>
      <c r="BE42" s="823"/>
      <c r="BF42" s="823"/>
      <c r="BG42" s="823"/>
      <c r="BH42" s="824" t="s">
        <v>122</v>
      </c>
      <c r="BI42" s="825"/>
      <c r="BJ42" s="825"/>
      <c r="BK42" s="827" t="str">
        <f ca="1">IFERROR(VLOOKUP(D42,INDIRECT("機械一覧"),7,FALSE),"")</f>
        <v/>
      </c>
      <c r="BL42" s="827"/>
      <c r="BM42" s="827"/>
      <c r="BN42" s="829" t="s">
        <v>1</v>
      </c>
      <c r="BO42" s="829"/>
      <c r="BP42" s="827" t="str">
        <f ca="1">IFERROR(VLOOKUP(D42,INDIRECT("機械一覧"),8,FALSE),"")</f>
        <v/>
      </c>
      <c r="BQ42" s="827"/>
      <c r="BR42" s="827"/>
      <c r="BS42" s="829" t="s">
        <v>27</v>
      </c>
      <c r="BT42" s="829"/>
      <c r="BU42" s="827" t="str">
        <f ca="1">IFERROR(VLOOKUP(D42,INDIRECT("機械一覧"),9,FALSE),"")</f>
        <v/>
      </c>
      <c r="BV42" s="827"/>
      <c r="BW42" s="827"/>
      <c r="BX42" s="831" t="s">
        <v>307</v>
      </c>
      <c r="BY42" s="831"/>
      <c r="BZ42" s="831"/>
      <c r="CA42" s="832"/>
      <c r="CB42" s="119"/>
    </row>
    <row r="43" spans="1:80" ht="9.9499999999999993" customHeight="1" x14ac:dyDescent="0.15">
      <c r="A43" s="746"/>
      <c r="B43" s="747"/>
      <c r="C43" s="747"/>
      <c r="D43" s="835" t="str">
        <f ca="1">IFERROR(VLOOKUP(D42,INDIRECT("機械一覧"),2,FALSE),"")</f>
        <v/>
      </c>
      <c r="E43" s="543"/>
      <c r="F43" s="543"/>
      <c r="G43" s="543"/>
      <c r="H43" s="543"/>
      <c r="I43" s="543"/>
      <c r="J43" s="543"/>
      <c r="K43" s="543"/>
      <c r="L43" s="543"/>
      <c r="M43" s="543"/>
      <c r="N43" s="543"/>
      <c r="O43" s="543"/>
      <c r="P43" s="544"/>
      <c r="Q43" s="820"/>
      <c r="R43" s="820"/>
      <c r="S43" s="820"/>
      <c r="T43" s="820"/>
      <c r="U43" s="820"/>
      <c r="V43" s="820"/>
      <c r="W43" s="820"/>
      <c r="X43" s="820"/>
      <c r="Y43" s="820"/>
      <c r="Z43" s="820"/>
      <c r="AA43" s="820"/>
      <c r="AB43" s="820"/>
      <c r="AC43" s="821"/>
      <c r="AD43" s="821"/>
      <c r="AE43" s="821"/>
      <c r="AF43" s="821"/>
      <c r="AG43" s="821"/>
      <c r="AH43" s="821"/>
      <c r="AI43" s="821"/>
      <c r="AJ43" s="821"/>
      <c r="AK43" s="821"/>
      <c r="AL43" s="821"/>
      <c r="AM43" s="821"/>
      <c r="AN43" s="821"/>
      <c r="AO43" s="821"/>
      <c r="AP43" s="822"/>
      <c r="AQ43" s="822"/>
      <c r="AR43" s="822"/>
      <c r="AS43" s="822"/>
      <c r="AT43" s="822"/>
      <c r="AU43" s="822"/>
      <c r="AV43" s="822"/>
      <c r="AW43" s="822"/>
      <c r="AX43" s="822"/>
      <c r="AY43" s="823"/>
      <c r="AZ43" s="823"/>
      <c r="BA43" s="823"/>
      <c r="BB43" s="823"/>
      <c r="BC43" s="823"/>
      <c r="BD43" s="823"/>
      <c r="BE43" s="823"/>
      <c r="BF43" s="823"/>
      <c r="BG43" s="823"/>
      <c r="BH43" s="826"/>
      <c r="BI43" s="394"/>
      <c r="BJ43" s="394"/>
      <c r="BK43" s="828"/>
      <c r="BL43" s="828"/>
      <c r="BM43" s="828"/>
      <c r="BN43" s="830"/>
      <c r="BO43" s="830"/>
      <c r="BP43" s="828"/>
      <c r="BQ43" s="828"/>
      <c r="BR43" s="828"/>
      <c r="BS43" s="830"/>
      <c r="BT43" s="830"/>
      <c r="BU43" s="828"/>
      <c r="BV43" s="828"/>
      <c r="BW43" s="828"/>
      <c r="BX43" s="833"/>
      <c r="BY43" s="833"/>
      <c r="BZ43" s="833"/>
      <c r="CA43" s="834"/>
      <c r="CB43" s="119"/>
    </row>
    <row r="44" spans="1:80" ht="9.9499999999999993" customHeight="1" x14ac:dyDescent="0.15">
      <c r="A44" s="746"/>
      <c r="B44" s="747"/>
      <c r="C44" s="747"/>
      <c r="D44" s="836"/>
      <c r="E44" s="543"/>
      <c r="F44" s="543"/>
      <c r="G44" s="543"/>
      <c r="H44" s="543"/>
      <c r="I44" s="543"/>
      <c r="J44" s="543"/>
      <c r="K44" s="543"/>
      <c r="L44" s="543"/>
      <c r="M44" s="543"/>
      <c r="N44" s="543"/>
      <c r="O44" s="543"/>
      <c r="P44" s="544"/>
      <c r="Q44" s="820"/>
      <c r="R44" s="820"/>
      <c r="S44" s="820"/>
      <c r="T44" s="820"/>
      <c r="U44" s="820"/>
      <c r="V44" s="820"/>
      <c r="W44" s="820"/>
      <c r="X44" s="820"/>
      <c r="Y44" s="820"/>
      <c r="Z44" s="820"/>
      <c r="AA44" s="820"/>
      <c r="AB44" s="820"/>
      <c r="AC44" s="821"/>
      <c r="AD44" s="821"/>
      <c r="AE44" s="821"/>
      <c r="AF44" s="821"/>
      <c r="AG44" s="821"/>
      <c r="AH44" s="821"/>
      <c r="AI44" s="821"/>
      <c r="AJ44" s="821"/>
      <c r="AK44" s="821"/>
      <c r="AL44" s="821"/>
      <c r="AM44" s="821"/>
      <c r="AN44" s="821"/>
      <c r="AO44" s="821"/>
      <c r="AP44" s="822"/>
      <c r="AQ44" s="822"/>
      <c r="AR44" s="822"/>
      <c r="AS44" s="822"/>
      <c r="AT44" s="822"/>
      <c r="AU44" s="822"/>
      <c r="AV44" s="822"/>
      <c r="AW44" s="822"/>
      <c r="AX44" s="822"/>
      <c r="AY44" s="823"/>
      <c r="AZ44" s="823"/>
      <c r="BA44" s="823"/>
      <c r="BB44" s="823"/>
      <c r="BC44" s="823"/>
      <c r="BD44" s="823"/>
      <c r="BE44" s="823"/>
      <c r="BF44" s="823"/>
      <c r="BG44" s="823"/>
      <c r="BH44" s="826" t="s">
        <v>122</v>
      </c>
      <c r="BI44" s="394"/>
      <c r="BJ44" s="394"/>
      <c r="BK44" s="828" t="str">
        <f ca="1">IFERROR(VLOOKUP(D42,INDIRECT("機械一覧"),10,FALSE),"")</f>
        <v/>
      </c>
      <c r="BL44" s="828"/>
      <c r="BM44" s="828"/>
      <c r="BN44" s="830" t="s">
        <v>1</v>
      </c>
      <c r="BO44" s="830"/>
      <c r="BP44" s="828" t="str">
        <f ca="1">IFERROR(VLOOKUP(D42,INDIRECT("機械一覧"),11,FALSE),"")</f>
        <v/>
      </c>
      <c r="BQ44" s="828"/>
      <c r="BR44" s="828"/>
      <c r="BS44" s="830" t="s">
        <v>27</v>
      </c>
      <c r="BT44" s="830"/>
      <c r="BU44" s="828" t="str">
        <f ca="1">IFERROR(VLOOKUP(D42,INDIRECT("機械一覧"),12,FALSE),"")</f>
        <v/>
      </c>
      <c r="BV44" s="828"/>
      <c r="BW44" s="828"/>
      <c r="BX44" s="833" t="s">
        <v>135</v>
      </c>
      <c r="BY44" s="833"/>
      <c r="BZ44" s="833"/>
      <c r="CA44" s="834"/>
      <c r="CB44" s="119"/>
    </row>
    <row r="45" spans="1:80" ht="9.9499999999999993" customHeight="1" x14ac:dyDescent="0.15">
      <c r="A45" s="746"/>
      <c r="B45" s="747"/>
      <c r="C45" s="747"/>
      <c r="D45" s="545"/>
      <c r="E45" s="546"/>
      <c r="F45" s="546"/>
      <c r="G45" s="546"/>
      <c r="H45" s="546"/>
      <c r="I45" s="546"/>
      <c r="J45" s="546"/>
      <c r="K45" s="546"/>
      <c r="L45" s="546"/>
      <c r="M45" s="546"/>
      <c r="N45" s="546"/>
      <c r="O45" s="546"/>
      <c r="P45" s="547"/>
      <c r="Q45" s="820"/>
      <c r="R45" s="820"/>
      <c r="S45" s="820"/>
      <c r="T45" s="820"/>
      <c r="U45" s="820"/>
      <c r="V45" s="820"/>
      <c r="W45" s="820"/>
      <c r="X45" s="820"/>
      <c r="Y45" s="820"/>
      <c r="Z45" s="820"/>
      <c r="AA45" s="820"/>
      <c r="AB45" s="820"/>
      <c r="AC45" s="821"/>
      <c r="AD45" s="821"/>
      <c r="AE45" s="821"/>
      <c r="AF45" s="821"/>
      <c r="AG45" s="821"/>
      <c r="AH45" s="821"/>
      <c r="AI45" s="821"/>
      <c r="AJ45" s="821"/>
      <c r="AK45" s="821"/>
      <c r="AL45" s="821"/>
      <c r="AM45" s="821"/>
      <c r="AN45" s="821"/>
      <c r="AO45" s="821"/>
      <c r="AP45" s="822"/>
      <c r="AQ45" s="822"/>
      <c r="AR45" s="822"/>
      <c r="AS45" s="822"/>
      <c r="AT45" s="822"/>
      <c r="AU45" s="822"/>
      <c r="AV45" s="822"/>
      <c r="AW45" s="822"/>
      <c r="AX45" s="822"/>
      <c r="AY45" s="823"/>
      <c r="AZ45" s="823"/>
      <c r="BA45" s="823"/>
      <c r="BB45" s="823"/>
      <c r="BC45" s="823"/>
      <c r="BD45" s="823"/>
      <c r="BE45" s="823"/>
      <c r="BF45" s="823"/>
      <c r="BG45" s="823"/>
      <c r="BH45" s="837"/>
      <c r="BI45" s="838"/>
      <c r="BJ45" s="838"/>
      <c r="BK45" s="839"/>
      <c r="BL45" s="839"/>
      <c r="BM45" s="839"/>
      <c r="BN45" s="840"/>
      <c r="BO45" s="840"/>
      <c r="BP45" s="839"/>
      <c r="BQ45" s="839"/>
      <c r="BR45" s="839"/>
      <c r="BS45" s="840"/>
      <c r="BT45" s="840"/>
      <c r="BU45" s="839"/>
      <c r="BV45" s="839"/>
      <c r="BW45" s="839"/>
      <c r="BX45" s="841"/>
      <c r="BY45" s="841"/>
      <c r="BZ45" s="841"/>
      <c r="CA45" s="842"/>
      <c r="CB45" s="119"/>
    </row>
    <row r="46" spans="1:80" ht="9.9499999999999993" customHeight="1" x14ac:dyDescent="0.15">
      <c r="A46" s="746"/>
      <c r="B46" s="747"/>
      <c r="C46" s="747"/>
      <c r="D46" s="794"/>
      <c r="E46" s="795"/>
      <c r="F46" s="795"/>
      <c r="G46" s="795"/>
      <c r="H46" s="795"/>
      <c r="I46" s="795"/>
      <c r="J46" s="795"/>
      <c r="K46" s="795"/>
      <c r="L46" s="795"/>
      <c r="M46" s="795"/>
      <c r="N46" s="795"/>
      <c r="O46" s="795"/>
      <c r="P46" s="796"/>
      <c r="Q46" s="820" t="str">
        <f ca="1">IFERROR(VLOOKUP(D46,INDIRECT("機械一覧"),5,FALSE),"")</f>
        <v/>
      </c>
      <c r="R46" s="820"/>
      <c r="S46" s="820"/>
      <c r="T46" s="820"/>
      <c r="U46" s="820"/>
      <c r="V46" s="820"/>
      <c r="W46" s="820"/>
      <c r="X46" s="820"/>
      <c r="Y46" s="820"/>
      <c r="Z46" s="820"/>
      <c r="AA46" s="820"/>
      <c r="AB46" s="820"/>
      <c r="AC46" s="821" t="str">
        <f ca="1">IFERROR(VLOOKUP(D46,INDIRECT("機械一覧"),3,FALSE),"")</f>
        <v/>
      </c>
      <c r="AD46" s="821"/>
      <c r="AE46" s="821"/>
      <c r="AF46" s="821"/>
      <c r="AG46" s="821"/>
      <c r="AH46" s="821"/>
      <c r="AI46" s="821"/>
      <c r="AJ46" s="821"/>
      <c r="AK46" s="821"/>
      <c r="AL46" s="821"/>
      <c r="AM46" s="821"/>
      <c r="AN46" s="821"/>
      <c r="AO46" s="821"/>
      <c r="AP46" s="822" t="str">
        <f ca="1">IFERROR(VLOOKUP(D46,INDIRECT("機械一覧"),4,FALSE),"")</f>
        <v/>
      </c>
      <c r="AQ46" s="822"/>
      <c r="AR46" s="822"/>
      <c r="AS46" s="822"/>
      <c r="AT46" s="822"/>
      <c r="AU46" s="822"/>
      <c r="AV46" s="822"/>
      <c r="AW46" s="822"/>
      <c r="AX46" s="822"/>
      <c r="AY46" s="823"/>
      <c r="AZ46" s="823"/>
      <c r="BA46" s="823"/>
      <c r="BB46" s="823"/>
      <c r="BC46" s="823"/>
      <c r="BD46" s="823"/>
      <c r="BE46" s="823"/>
      <c r="BF46" s="823"/>
      <c r="BG46" s="823"/>
      <c r="BH46" s="824" t="s">
        <v>122</v>
      </c>
      <c r="BI46" s="825"/>
      <c r="BJ46" s="825"/>
      <c r="BK46" s="827" t="str">
        <f ca="1">IFERROR(VLOOKUP(D46,INDIRECT("機械一覧"),7,FALSE),"")</f>
        <v/>
      </c>
      <c r="BL46" s="827"/>
      <c r="BM46" s="827"/>
      <c r="BN46" s="829" t="s">
        <v>1</v>
      </c>
      <c r="BO46" s="829"/>
      <c r="BP46" s="827" t="str">
        <f ca="1">IFERROR(VLOOKUP(D46,INDIRECT("機械一覧"),8,FALSE),"")</f>
        <v/>
      </c>
      <c r="BQ46" s="827"/>
      <c r="BR46" s="827"/>
      <c r="BS46" s="829" t="s">
        <v>27</v>
      </c>
      <c r="BT46" s="829"/>
      <c r="BU46" s="827" t="str">
        <f ca="1">IFERROR(VLOOKUP(D46,INDIRECT("機械一覧"),9,FALSE),"")</f>
        <v/>
      </c>
      <c r="BV46" s="827"/>
      <c r="BW46" s="827"/>
      <c r="BX46" s="831" t="s">
        <v>307</v>
      </c>
      <c r="BY46" s="831"/>
      <c r="BZ46" s="831"/>
      <c r="CA46" s="832"/>
      <c r="CB46" s="119"/>
    </row>
    <row r="47" spans="1:80" ht="9.9499999999999993" customHeight="1" x14ac:dyDescent="0.15">
      <c r="A47" s="746"/>
      <c r="B47" s="747"/>
      <c r="C47" s="747"/>
      <c r="D47" s="835" t="str">
        <f ca="1">IFERROR(VLOOKUP(D46,INDIRECT("機械一覧"),2,FALSE),"")</f>
        <v/>
      </c>
      <c r="E47" s="543"/>
      <c r="F47" s="543"/>
      <c r="G47" s="543"/>
      <c r="H47" s="543"/>
      <c r="I47" s="543"/>
      <c r="J47" s="543"/>
      <c r="K47" s="543"/>
      <c r="L47" s="543"/>
      <c r="M47" s="543"/>
      <c r="N47" s="543"/>
      <c r="O47" s="543"/>
      <c r="P47" s="544"/>
      <c r="Q47" s="820"/>
      <c r="R47" s="820"/>
      <c r="S47" s="820"/>
      <c r="T47" s="820"/>
      <c r="U47" s="820"/>
      <c r="V47" s="820"/>
      <c r="W47" s="820"/>
      <c r="X47" s="820"/>
      <c r="Y47" s="820"/>
      <c r="Z47" s="820"/>
      <c r="AA47" s="820"/>
      <c r="AB47" s="820"/>
      <c r="AC47" s="821"/>
      <c r="AD47" s="821"/>
      <c r="AE47" s="821"/>
      <c r="AF47" s="821"/>
      <c r="AG47" s="821"/>
      <c r="AH47" s="821"/>
      <c r="AI47" s="821"/>
      <c r="AJ47" s="821"/>
      <c r="AK47" s="821"/>
      <c r="AL47" s="821"/>
      <c r="AM47" s="821"/>
      <c r="AN47" s="821"/>
      <c r="AO47" s="821"/>
      <c r="AP47" s="822"/>
      <c r="AQ47" s="822"/>
      <c r="AR47" s="822"/>
      <c r="AS47" s="822"/>
      <c r="AT47" s="822"/>
      <c r="AU47" s="822"/>
      <c r="AV47" s="822"/>
      <c r="AW47" s="822"/>
      <c r="AX47" s="822"/>
      <c r="AY47" s="823"/>
      <c r="AZ47" s="823"/>
      <c r="BA47" s="823"/>
      <c r="BB47" s="823"/>
      <c r="BC47" s="823"/>
      <c r="BD47" s="823"/>
      <c r="BE47" s="823"/>
      <c r="BF47" s="823"/>
      <c r="BG47" s="823"/>
      <c r="BH47" s="826"/>
      <c r="BI47" s="394"/>
      <c r="BJ47" s="394"/>
      <c r="BK47" s="828"/>
      <c r="BL47" s="828"/>
      <c r="BM47" s="828"/>
      <c r="BN47" s="830"/>
      <c r="BO47" s="830"/>
      <c r="BP47" s="828"/>
      <c r="BQ47" s="828"/>
      <c r="BR47" s="828"/>
      <c r="BS47" s="830"/>
      <c r="BT47" s="830"/>
      <c r="BU47" s="828"/>
      <c r="BV47" s="828"/>
      <c r="BW47" s="828"/>
      <c r="BX47" s="833"/>
      <c r="BY47" s="833"/>
      <c r="BZ47" s="833"/>
      <c r="CA47" s="834"/>
      <c r="CB47" s="119"/>
    </row>
    <row r="48" spans="1:80" ht="9.9499999999999993" customHeight="1" x14ac:dyDescent="0.15">
      <c r="A48" s="746"/>
      <c r="B48" s="747"/>
      <c r="C48" s="747"/>
      <c r="D48" s="836"/>
      <c r="E48" s="543"/>
      <c r="F48" s="543"/>
      <c r="G48" s="543"/>
      <c r="H48" s="543"/>
      <c r="I48" s="543"/>
      <c r="J48" s="543"/>
      <c r="K48" s="543"/>
      <c r="L48" s="543"/>
      <c r="M48" s="543"/>
      <c r="N48" s="543"/>
      <c r="O48" s="543"/>
      <c r="P48" s="544"/>
      <c r="Q48" s="820"/>
      <c r="R48" s="820"/>
      <c r="S48" s="820"/>
      <c r="T48" s="820"/>
      <c r="U48" s="820"/>
      <c r="V48" s="820"/>
      <c r="W48" s="820"/>
      <c r="X48" s="820"/>
      <c r="Y48" s="820"/>
      <c r="Z48" s="820"/>
      <c r="AA48" s="820"/>
      <c r="AB48" s="820"/>
      <c r="AC48" s="821"/>
      <c r="AD48" s="821"/>
      <c r="AE48" s="821"/>
      <c r="AF48" s="821"/>
      <c r="AG48" s="821"/>
      <c r="AH48" s="821"/>
      <c r="AI48" s="821"/>
      <c r="AJ48" s="821"/>
      <c r="AK48" s="821"/>
      <c r="AL48" s="821"/>
      <c r="AM48" s="821"/>
      <c r="AN48" s="821"/>
      <c r="AO48" s="821"/>
      <c r="AP48" s="822"/>
      <c r="AQ48" s="822"/>
      <c r="AR48" s="822"/>
      <c r="AS48" s="822"/>
      <c r="AT48" s="822"/>
      <c r="AU48" s="822"/>
      <c r="AV48" s="822"/>
      <c r="AW48" s="822"/>
      <c r="AX48" s="822"/>
      <c r="AY48" s="823"/>
      <c r="AZ48" s="823"/>
      <c r="BA48" s="823"/>
      <c r="BB48" s="823"/>
      <c r="BC48" s="823"/>
      <c r="BD48" s="823"/>
      <c r="BE48" s="823"/>
      <c r="BF48" s="823"/>
      <c r="BG48" s="823"/>
      <c r="BH48" s="826" t="s">
        <v>122</v>
      </c>
      <c r="BI48" s="394"/>
      <c r="BJ48" s="394"/>
      <c r="BK48" s="828" t="str">
        <f ca="1">IFERROR(VLOOKUP(D46,INDIRECT("機械一覧"),10,FALSE),"")</f>
        <v/>
      </c>
      <c r="BL48" s="828"/>
      <c r="BM48" s="828"/>
      <c r="BN48" s="830" t="s">
        <v>1</v>
      </c>
      <c r="BO48" s="830"/>
      <c r="BP48" s="828" t="str">
        <f ca="1">IFERROR(VLOOKUP(D46,INDIRECT("機械一覧"),11,FALSE),"")</f>
        <v/>
      </c>
      <c r="BQ48" s="828"/>
      <c r="BR48" s="828"/>
      <c r="BS48" s="830" t="s">
        <v>27</v>
      </c>
      <c r="BT48" s="830"/>
      <c r="BU48" s="828" t="str">
        <f ca="1">IFERROR(VLOOKUP(D46,INDIRECT("機械一覧"),12,FALSE),"")</f>
        <v/>
      </c>
      <c r="BV48" s="828"/>
      <c r="BW48" s="828"/>
      <c r="BX48" s="833" t="s">
        <v>135</v>
      </c>
      <c r="BY48" s="833"/>
      <c r="BZ48" s="833"/>
      <c r="CA48" s="834"/>
      <c r="CB48" s="119"/>
    </row>
    <row r="49" spans="1:80" ht="9.9499999999999993" customHeight="1" x14ac:dyDescent="0.15">
      <c r="A49" s="746"/>
      <c r="B49" s="747"/>
      <c r="C49" s="747"/>
      <c r="D49" s="545"/>
      <c r="E49" s="546"/>
      <c r="F49" s="546"/>
      <c r="G49" s="546"/>
      <c r="H49" s="546"/>
      <c r="I49" s="546"/>
      <c r="J49" s="546"/>
      <c r="K49" s="546"/>
      <c r="L49" s="546"/>
      <c r="M49" s="546"/>
      <c r="N49" s="546"/>
      <c r="O49" s="546"/>
      <c r="P49" s="547"/>
      <c r="Q49" s="820"/>
      <c r="R49" s="820"/>
      <c r="S49" s="820"/>
      <c r="T49" s="820"/>
      <c r="U49" s="820"/>
      <c r="V49" s="820"/>
      <c r="W49" s="820"/>
      <c r="X49" s="820"/>
      <c r="Y49" s="820"/>
      <c r="Z49" s="820"/>
      <c r="AA49" s="820"/>
      <c r="AB49" s="820"/>
      <c r="AC49" s="821"/>
      <c r="AD49" s="821"/>
      <c r="AE49" s="821"/>
      <c r="AF49" s="821"/>
      <c r="AG49" s="821"/>
      <c r="AH49" s="821"/>
      <c r="AI49" s="821"/>
      <c r="AJ49" s="821"/>
      <c r="AK49" s="821"/>
      <c r="AL49" s="821"/>
      <c r="AM49" s="821"/>
      <c r="AN49" s="821"/>
      <c r="AO49" s="821"/>
      <c r="AP49" s="822"/>
      <c r="AQ49" s="822"/>
      <c r="AR49" s="822"/>
      <c r="AS49" s="822"/>
      <c r="AT49" s="822"/>
      <c r="AU49" s="822"/>
      <c r="AV49" s="822"/>
      <c r="AW49" s="822"/>
      <c r="AX49" s="822"/>
      <c r="AY49" s="823"/>
      <c r="AZ49" s="823"/>
      <c r="BA49" s="823"/>
      <c r="BB49" s="823"/>
      <c r="BC49" s="823"/>
      <c r="BD49" s="823"/>
      <c r="BE49" s="823"/>
      <c r="BF49" s="823"/>
      <c r="BG49" s="823"/>
      <c r="BH49" s="837"/>
      <c r="BI49" s="838"/>
      <c r="BJ49" s="838"/>
      <c r="BK49" s="839"/>
      <c r="BL49" s="839"/>
      <c r="BM49" s="839"/>
      <c r="BN49" s="840"/>
      <c r="BO49" s="840"/>
      <c r="BP49" s="839"/>
      <c r="BQ49" s="839"/>
      <c r="BR49" s="839"/>
      <c r="BS49" s="840"/>
      <c r="BT49" s="840"/>
      <c r="BU49" s="839"/>
      <c r="BV49" s="839"/>
      <c r="BW49" s="839"/>
      <c r="BX49" s="841"/>
      <c r="BY49" s="841"/>
      <c r="BZ49" s="841"/>
      <c r="CA49" s="842"/>
      <c r="CB49" s="119"/>
    </row>
    <row r="50" spans="1:80" ht="9.9499999999999993" customHeight="1" x14ac:dyDescent="0.15">
      <c r="A50" s="746"/>
      <c r="B50" s="747"/>
      <c r="C50" s="747"/>
      <c r="D50" s="794"/>
      <c r="E50" s="795"/>
      <c r="F50" s="795"/>
      <c r="G50" s="795"/>
      <c r="H50" s="795"/>
      <c r="I50" s="795"/>
      <c r="J50" s="795"/>
      <c r="K50" s="795"/>
      <c r="L50" s="795"/>
      <c r="M50" s="795"/>
      <c r="N50" s="795"/>
      <c r="O50" s="795"/>
      <c r="P50" s="796"/>
      <c r="Q50" s="820" t="str">
        <f ca="1">IFERROR(VLOOKUP(D50,INDIRECT("機械一覧"),5,FALSE),"")</f>
        <v/>
      </c>
      <c r="R50" s="820"/>
      <c r="S50" s="820"/>
      <c r="T50" s="820"/>
      <c r="U50" s="820"/>
      <c r="V50" s="820"/>
      <c r="W50" s="820"/>
      <c r="X50" s="820"/>
      <c r="Y50" s="820"/>
      <c r="Z50" s="820"/>
      <c r="AA50" s="820"/>
      <c r="AB50" s="820"/>
      <c r="AC50" s="821" t="str">
        <f ca="1">IFERROR(VLOOKUP(D50,INDIRECT("機械一覧"),3,FALSE),"")</f>
        <v/>
      </c>
      <c r="AD50" s="821"/>
      <c r="AE50" s="821"/>
      <c r="AF50" s="821"/>
      <c r="AG50" s="821"/>
      <c r="AH50" s="821"/>
      <c r="AI50" s="821"/>
      <c r="AJ50" s="821"/>
      <c r="AK50" s="821"/>
      <c r="AL50" s="821"/>
      <c r="AM50" s="821"/>
      <c r="AN50" s="821"/>
      <c r="AO50" s="821"/>
      <c r="AP50" s="822" t="str">
        <f ca="1">IFERROR(VLOOKUP(D50,INDIRECT("機械一覧"),4,FALSE),"")</f>
        <v/>
      </c>
      <c r="AQ50" s="822"/>
      <c r="AR50" s="822"/>
      <c r="AS50" s="822"/>
      <c r="AT50" s="822"/>
      <c r="AU50" s="822"/>
      <c r="AV50" s="822"/>
      <c r="AW50" s="822"/>
      <c r="AX50" s="822"/>
      <c r="AY50" s="823"/>
      <c r="AZ50" s="823"/>
      <c r="BA50" s="823"/>
      <c r="BB50" s="823"/>
      <c r="BC50" s="823"/>
      <c r="BD50" s="823"/>
      <c r="BE50" s="823"/>
      <c r="BF50" s="823"/>
      <c r="BG50" s="823"/>
      <c r="BH50" s="824" t="s">
        <v>122</v>
      </c>
      <c r="BI50" s="825"/>
      <c r="BJ50" s="825"/>
      <c r="BK50" s="827" t="str">
        <f ca="1">IFERROR(VLOOKUP(D50,INDIRECT("機械一覧"),7,FALSE),"")</f>
        <v/>
      </c>
      <c r="BL50" s="827"/>
      <c r="BM50" s="827"/>
      <c r="BN50" s="829" t="s">
        <v>1</v>
      </c>
      <c r="BO50" s="829"/>
      <c r="BP50" s="827" t="str">
        <f ca="1">IFERROR(VLOOKUP(D50,INDIRECT("機械一覧"),8,FALSE),"")</f>
        <v/>
      </c>
      <c r="BQ50" s="827"/>
      <c r="BR50" s="827"/>
      <c r="BS50" s="829" t="s">
        <v>27</v>
      </c>
      <c r="BT50" s="829"/>
      <c r="BU50" s="827" t="str">
        <f ca="1">IFERROR(VLOOKUP(D50,INDIRECT("機械一覧"),9,FALSE),"")</f>
        <v/>
      </c>
      <c r="BV50" s="827"/>
      <c r="BW50" s="827"/>
      <c r="BX50" s="831" t="s">
        <v>307</v>
      </c>
      <c r="BY50" s="831"/>
      <c r="BZ50" s="831"/>
      <c r="CA50" s="832"/>
      <c r="CB50" s="119"/>
    </row>
    <row r="51" spans="1:80" ht="9.9499999999999993" customHeight="1" x14ac:dyDescent="0.15">
      <c r="A51" s="746"/>
      <c r="B51" s="747"/>
      <c r="C51" s="747"/>
      <c r="D51" s="835" t="str">
        <f ca="1">IFERROR(VLOOKUP(D50,INDIRECT("機械一覧"),2,FALSE),"")</f>
        <v/>
      </c>
      <c r="E51" s="543"/>
      <c r="F51" s="543"/>
      <c r="G51" s="543"/>
      <c r="H51" s="543"/>
      <c r="I51" s="543"/>
      <c r="J51" s="543"/>
      <c r="K51" s="543"/>
      <c r="L51" s="543"/>
      <c r="M51" s="543"/>
      <c r="N51" s="543"/>
      <c r="O51" s="543"/>
      <c r="P51" s="544"/>
      <c r="Q51" s="820"/>
      <c r="R51" s="820"/>
      <c r="S51" s="820"/>
      <c r="T51" s="820"/>
      <c r="U51" s="820"/>
      <c r="V51" s="820"/>
      <c r="W51" s="820"/>
      <c r="X51" s="820"/>
      <c r="Y51" s="820"/>
      <c r="Z51" s="820"/>
      <c r="AA51" s="820"/>
      <c r="AB51" s="820"/>
      <c r="AC51" s="821"/>
      <c r="AD51" s="821"/>
      <c r="AE51" s="821"/>
      <c r="AF51" s="821"/>
      <c r="AG51" s="821"/>
      <c r="AH51" s="821"/>
      <c r="AI51" s="821"/>
      <c r="AJ51" s="821"/>
      <c r="AK51" s="821"/>
      <c r="AL51" s="821"/>
      <c r="AM51" s="821"/>
      <c r="AN51" s="821"/>
      <c r="AO51" s="821"/>
      <c r="AP51" s="822"/>
      <c r="AQ51" s="822"/>
      <c r="AR51" s="822"/>
      <c r="AS51" s="822"/>
      <c r="AT51" s="822"/>
      <c r="AU51" s="822"/>
      <c r="AV51" s="822"/>
      <c r="AW51" s="822"/>
      <c r="AX51" s="822"/>
      <c r="AY51" s="823"/>
      <c r="AZ51" s="823"/>
      <c r="BA51" s="823"/>
      <c r="BB51" s="823"/>
      <c r="BC51" s="823"/>
      <c r="BD51" s="823"/>
      <c r="BE51" s="823"/>
      <c r="BF51" s="823"/>
      <c r="BG51" s="823"/>
      <c r="BH51" s="826"/>
      <c r="BI51" s="394"/>
      <c r="BJ51" s="394"/>
      <c r="BK51" s="828"/>
      <c r="BL51" s="828"/>
      <c r="BM51" s="828"/>
      <c r="BN51" s="830"/>
      <c r="BO51" s="830"/>
      <c r="BP51" s="828"/>
      <c r="BQ51" s="828"/>
      <c r="BR51" s="828"/>
      <c r="BS51" s="830"/>
      <c r="BT51" s="830"/>
      <c r="BU51" s="828"/>
      <c r="BV51" s="828"/>
      <c r="BW51" s="828"/>
      <c r="BX51" s="833"/>
      <c r="BY51" s="833"/>
      <c r="BZ51" s="833"/>
      <c r="CA51" s="834"/>
      <c r="CB51" s="119"/>
    </row>
    <row r="52" spans="1:80" ht="9.9499999999999993" customHeight="1" x14ac:dyDescent="0.15">
      <c r="A52" s="746"/>
      <c r="B52" s="747"/>
      <c r="C52" s="747"/>
      <c r="D52" s="836"/>
      <c r="E52" s="543"/>
      <c r="F52" s="543"/>
      <c r="G52" s="543"/>
      <c r="H52" s="543"/>
      <c r="I52" s="543"/>
      <c r="J52" s="543"/>
      <c r="K52" s="543"/>
      <c r="L52" s="543"/>
      <c r="M52" s="543"/>
      <c r="N52" s="543"/>
      <c r="O52" s="543"/>
      <c r="P52" s="544"/>
      <c r="Q52" s="820"/>
      <c r="R52" s="820"/>
      <c r="S52" s="820"/>
      <c r="T52" s="820"/>
      <c r="U52" s="820"/>
      <c r="V52" s="820"/>
      <c r="W52" s="820"/>
      <c r="X52" s="820"/>
      <c r="Y52" s="820"/>
      <c r="Z52" s="820"/>
      <c r="AA52" s="820"/>
      <c r="AB52" s="820"/>
      <c r="AC52" s="821"/>
      <c r="AD52" s="821"/>
      <c r="AE52" s="821"/>
      <c r="AF52" s="821"/>
      <c r="AG52" s="821"/>
      <c r="AH52" s="821"/>
      <c r="AI52" s="821"/>
      <c r="AJ52" s="821"/>
      <c r="AK52" s="821"/>
      <c r="AL52" s="821"/>
      <c r="AM52" s="821"/>
      <c r="AN52" s="821"/>
      <c r="AO52" s="821"/>
      <c r="AP52" s="822"/>
      <c r="AQ52" s="822"/>
      <c r="AR52" s="822"/>
      <c r="AS52" s="822"/>
      <c r="AT52" s="822"/>
      <c r="AU52" s="822"/>
      <c r="AV52" s="822"/>
      <c r="AW52" s="822"/>
      <c r="AX52" s="822"/>
      <c r="AY52" s="823"/>
      <c r="AZ52" s="823"/>
      <c r="BA52" s="823"/>
      <c r="BB52" s="823"/>
      <c r="BC52" s="823"/>
      <c r="BD52" s="823"/>
      <c r="BE52" s="823"/>
      <c r="BF52" s="823"/>
      <c r="BG52" s="823"/>
      <c r="BH52" s="826" t="s">
        <v>122</v>
      </c>
      <c r="BI52" s="394"/>
      <c r="BJ52" s="394"/>
      <c r="BK52" s="828" t="str">
        <f ca="1">IFERROR(VLOOKUP(D50,INDIRECT("機械一覧"),10,FALSE),"")</f>
        <v/>
      </c>
      <c r="BL52" s="828"/>
      <c r="BM52" s="828"/>
      <c r="BN52" s="830" t="s">
        <v>1</v>
      </c>
      <c r="BO52" s="830"/>
      <c r="BP52" s="828" t="str">
        <f ca="1">IFERROR(VLOOKUP(D50,INDIRECT("機械一覧"),11,FALSE),"")</f>
        <v/>
      </c>
      <c r="BQ52" s="828"/>
      <c r="BR52" s="828"/>
      <c r="BS52" s="830" t="s">
        <v>27</v>
      </c>
      <c r="BT52" s="830"/>
      <c r="BU52" s="828" t="str">
        <f ca="1">IFERROR(VLOOKUP(D50,INDIRECT("機械一覧"),12,FALSE),"")</f>
        <v/>
      </c>
      <c r="BV52" s="828"/>
      <c r="BW52" s="828"/>
      <c r="BX52" s="833" t="s">
        <v>135</v>
      </c>
      <c r="BY52" s="833"/>
      <c r="BZ52" s="833"/>
      <c r="CA52" s="834"/>
      <c r="CB52" s="119"/>
    </row>
    <row r="53" spans="1:80" ht="9.9499999999999993" customHeight="1" x14ac:dyDescent="0.15">
      <c r="A53" s="746"/>
      <c r="B53" s="747"/>
      <c r="C53" s="747"/>
      <c r="D53" s="545"/>
      <c r="E53" s="546"/>
      <c r="F53" s="546"/>
      <c r="G53" s="546"/>
      <c r="H53" s="546"/>
      <c r="I53" s="546"/>
      <c r="J53" s="546"/>
      <c r="K53" s="546"/>
      <c r="L53" s="546"/>
      <c r="M53" s="546"/>
      <c r="N53" s="546"/>
      <c r="O53" s="546"/>
      <c r="P53" s="547"/>
      <c r="Q53" s="820"/>
      <c r="R53" s="820"/>
      <c r="S53" s="820"/>
      <c r="T53" s="820"/>
      <c r="U53" s="820"/>
      <c r="V53" s="820"/>
      <c r="W53" s="820"/>
      <c r="X53" s="820"/>
      <c r="Y53" s="820"/>
      <c r="Z53" s="820"/>
      <c r="AA53" s="820"/>
      <c r="AB53" s="820"/>
      <c r="AC53" s="821"/>
      <c r="AD53" s="821"/>
      <c r="AE53" s="821"/>
      <c r="AF53" s="821"/>
      <c r="AG53" s="821"/>
      <c r="AH53" s="821"/>
      <c r="AI53" s="821"/>
      <c r="AJ53" s="821"/>
      <c r="AK53" s="821"/>
      <c r="AL53" s="821"/>
      <c r="AM53" s="821"/>
      <c r="AN53" s="821"/>
      <c r="AO53" s="821"/>
      <c r="AP53" s="822"/>
      <c r="AQ53" s="822"/>
      <c r="AR53" s="822"/>
      <c r="AS53" s="822"/>
      <c r="AT53" s="822"/>
      <c r="AU53" s="822"/>
      <c r="AV53" s="822"/>
      <c r="AW53" s="822"/>
      <c r="AX53" s="822"/>
      <c r="AY53" s="823"/>
      <c r="AZ53" s="823"/>
      <c r="BA53" s="823"/>
      <c r="BB53" s="823"/>
      <c r="BC53" s="823"/>
      <c r="BD53" s="823"/>
      <c r="BE53" s="823"/>
      <c r="BF53" s="823"/>
      <c r="BG53" s="823"/>
      <c r="BH53" s="837"/>
      <c r="BI53" s="838"/>
      <c r="BJ53" s="838"/>
      <c r="BK53" s="839"/>
      <c r="BL53" s="839"/>
      <c r="BM53" s="839"/>
      <c r="BN53" s="840"/>
      <c r="BO53" s="840"/>
      <c r="BP53" s="839"/>
      <c r="BQ53" s="839"/>
      <c r="BR53" s="839"/>
      <c r="BS53" s="840"/>
      <c r="BT53" s="840"/>
      <c r="BU53" s="839"/>
      <c r="BV53" s="839"/>
      <c r="BW53" s="839"/>
      <c r="BX53" s="841"/>
      <c r="BY53" s="841"/>
      <c r="BZ53" s="841"/>
      <c r="CA53" s="842"/>
      <c r="CB53" s="119"/>
    </row>
    <row r="54" spans="1:80" ht="9.9499999999999993" customHeight="1" x14ac:dyDescent="0.15">
      <c r="A54" s="746"/>
      <c r="B54" s="747"/>
      <c r="C54" s="747"/>
      <c r="D54" s="794"/>
      <c r="E54" s="795"/>
      <c r="F54" s="795"/>
      <c r="G54" s="795"/>
      <c r="H54" s="795"/>
      <c r="I54" s="795"/>
      <c r="J54" s="795"/>
      <c r="K54" s="795"/>
      <c r="L54" s="795"/>
      <c r="M54" s="795"/>
      <c r="N54" s="795"/>
      <c r="O54" s="795"/>
      <c r="P54" s="796"/>
      <c r="Q54" s="820" t="str">
        <f ca="1">IFERROR(VLOOKUP(D54,INDIRECT("機械一覧"),5,FALSE),"")</f>
        <v/>
      </c>
      <c r="R54" s="820"/>
      <c r="S54" s="820"/>
      <c r="T54" s="820"/>
      <c r="U54" s="820"/>
      <c r="V54" s="820"/>
      <c r="W54" s="820"/>
      <c r="X54" s="820"/>
      <c r="Y54" s="820"/>
      <c r="Z54" s="820"/>
      <c r="AA54" s="820"/>
      <c r="AB54" s="820"/>
      <c r="AC54" s="821" t="str">
        <f ca="1">IFERROR(VLOOKUP(D54,INDIRECT("機械一覧"),3,FALSE),"")</f>
        <v/>
      </c>
      <c r="AD54" s="821"/>
      <c r="AE54" s="821"/>
      <c r="AF54" s="821"/>
      <c r="AG54" s="821"/>
      <c r="AH54" s="821"/>
      <c r="AI54" s="821"/>
      <c r="AJ54" s="821"/>
      <c r="AK54" s="821"/>
      <c r="AL54" s="821"/>
      <c r="AM54" s="821"/>
      <c r="AN54" s="821"/>
      <c r="AO54" s="821"/>
      <c r="AP54" s="822" t="str">
        <f ca="1">IFERROR(VLOOKUP(D54,INDIRECT("機械一覧"),4,FALSE),"")</f>
        <v/>
      </c>
      <c r="AQ54" s="822"/>
      <c r="AR54" s="822"/>
      <c r="AS54" s="822"/>
      <c r="AT54" s="822"/>
      <c r="AU54" s="822"/>
      <c r="AV54" s="822"/>
      <c r="AW54" s="822"/>
      <c r="AX54" s="822"/>
      <c r="AY54" s="823"/>
      <c r="AZ54" s="823"/>
      <c r="BA54" s="823"/>
      <c r="BB54" s="823"/>
      <c r="BC54" s="823"/>
      <c r="BD54" s="823"/>
      <c r="BE54" s="823"/>
      <c r="BF54" s="823"/>
      <c r="BG54" s="823"/>
      <c r="BH54" s="824" t="s">
        <v>122</v>
      </c>
      <c r="BI54" s="825"/>
      <c r="BJ54" s="825"/>
      <c r="BK54" s="827" t="str">
        <f ca="1">IFERROR(VLOOKUP(D54,INDIRECT("機械一覧"),7,FALSE),"")</f>
        <v/>
      </c>
      <c r="BL54" s="827"/>
      <c r="BM54" s="827"/>
      <c r="BN54" s="829" t="s">
        <v>1</v>
      </c>
      <c r="BO54" s="829"/>
      <c r="BP54" s="827" t="str">
        <f ca="1">IFERROR(VLOOKUP(D54,INDIRECT("機械一覧"),8,FALSE),"")</f>
        <v/>
      </c>
      <c r="BQ54" s="827"/>
      <c r="BR54" s="827"/>
      <c r="BS54" s="829" t="s">
        <v>27</v>
      </c>
      <c r="BT54" s="829"/>
      <c r="BU54" s="827" t="str">
        <f ca="1">IFERROR(VLOOKUP(D54,INDIRECT("機械一覧"),9,FALSE),"")</f>
        <v/>
      </c>
      <c r="BV54" s="827"/>
      <c r="BW54" s="827"/>
      <c r="BX54" s="831" t="s">
        <v>307</v>
      </c>
      <c r="BY54" s="831"/>
      <c r="BZ54" s="831"/>
      <c r="CA54" s="832"/>
      <c r="CB54" s="119"/>
    </row>
    <row r="55" spans="1:80" ht="9.9499999999999993" customHeight="1" x14ac:dyDescent="0.15">
      <c r="A55" s="746"/>
      <c r="B55" s="747"/>
      <c r="C55" s="747"/>
      <c r="D55" s="835" t="str">
        <f ca="1">IFERROR(VLOOKUP(D54,INDIRECT("機械一覧"),2,FALSE),"")</f>
        <v/>
      </c>
      <c r="E55" s="543"/>
      <c r="F55" s="543"/>
      <c r="G55" s="543"/>
      <c r="H55" s="543"/>
      <c r="I55" s="543"/>
      <c r="J55" s="543"/>
      <c r="K55" s="543"/>
      <c r="L55" s="543"/>
      <c r="M55" s="543"/>
      <c r="N55" s="543"/>
      <c r="O55" s="543"/>
      <c r="P55" s="544"/>
      <c r="Q55" s="820"/>
      <c r="R55" s="820"/>
      <c r="S55" s="820"/>
      <c r="T55" s="820"/>
      <c r="U55" s="820"/>
      <c r="V55" s="820"/>
      <c r="W55" s="820"/>
      <c r="X55" s="820"/>
      <c r="Y55" s="820"/>
      <c r="Z55" s="820"/>
      <c r="AA55" s="820"/>
      <c r="AB55" s="820"/>
      <c r="AC55" s="821"/>
      <c r="AD55" s="821"/>
      <c r="AE55" s="821"/>
      <c r="AF55" s="821"/>
      <c r="AG55" s="821"/>
      <c r="AH55" s="821"/>
      <c r="AI55" s="821"/>
      <c r="AJ55" s="821"/>
      <c r="AK55" s="821"/>
      <c r="AL55" s="821"/>
      <c r="AM55" s="821"/>
      <c r="AN55" s="821"/>
      <c r="AO55" s="821"/>
      <c r="AP55" s="822"/>
      <c r="AQ55" s="822"/>
      <c r="AR55" s="822"/>
      <c r="AS55" s="822"/>
      <c r="AT55" s="822"/>
      <c r="AU55" s="822"/>
      <c r="AV55" s="822"/>
      <c r="AW55" s="822"/>
      <c r="AX55" s="822"/>
      <c r="AY55" s="823"/>
      <c r="AZ55" s="823"/>
      <c r="BA55" s="823"/>
      <c r="BB55" s="823"/>
      <c r="BC55" s="823"/>
      <c r="BD55" s="823"/>
      <c r="BE55" s="823"/>
      <c r="BF55" s="823"/>
      <c r="BG55" s="823"/>
      <c r="BH55" s="826"/>
      <c r="BI55" s="394"/>
      <c r="BJ55" s="394"/>
      <c r="BK55" s="828"/>
      <c r="BL55" s="828"/>
      <c r="BM55" s="828"/>
      <c r="BN55" s="830"/>
      <c r="BO55" s="830"/>
      <c r="BP55" s="828"/>
      <c r="BQ55" s="828"/>
      <c r="BR55" s="828"/>
      <c r="BS55" s="830"/>
      <c r="BT55" s="830"/>
      <c r="BU55" s="828"/>
      <c r="BV55" s="828"/>
      <c r="BW55" s="828"/>
      <c r="BX55" s="833"/>
      <c r="BY55" s="833"/>
      <c r="BZ55" s="833"/>
      <c r="CA55" s="834"/>
      <c r="CB55" s="119"/>
    </row>
    <row r="56" spans="1:80" ht="9.9499999999999993" customHeight="1" x14ac:dyDescent="0.15">
      <c r="A56" s="746"/>
      <c r="B56" s="747"/>
      <c r="C56" s="747"/>
      <c r="D56" s="836"/>
      <c r="E56" s="543"/>
      <c r="F56" s="543"/>
      <c r="G56" s="543"/>
      <c r="H56" s="543"/>
      <c r="I56" s="543"/>
      <c r="J56" s="543"/>
      <c r="K56" s="543"/>
      <c r="L56" s="543"/>
      <c r="M56" s="543"/>
      <c r="N56" s="543"/>
      <c r="O56" s="543"/>
      <c r="P56" s="544"/>
      <c r="Q56" s="820"/>
      <c r="R56" s="820"/>
      <c r="S56" s="820"/>
      <c r="T56" s="820"/>
      <c r="U56" s="820"/>
      <c r="V56" s="820"/>
      <c r="W56" s="820"/>
      <c r="X56" s="820"/>
      <c r="Y56" s="820"/>
      <c r="Z56" s="820"/>
      <c r="AA56" s="820"/>
      <c r="AB56" s="820"/>
      <c r="AC56" s="821"/>
      <c r="AD56" s="821"/>
      <c r="AE56" s="821"/>
      <c r="AF56" s="821"/>
      <c r="AG56" s="821"/>
      <c r="AH56" s="821"/>
      <c r="AI56" s="821"/>
      <c r="AJ56" s="821"/>
      <c r="AK56" s="821"/>
      <c r="AL56" s="821"/>
      <c r="AM56" s="821"/>
      <c r="AN56" s="821"/>
      <c r="AO56" s="821"/>
      <c r="AP56" s="822"/>
      <c r="AQ56" s="822"/>
      <c r="AR56" s="822"/>
      <c r="AS56" s="822"/>
      <c r="AT56" s="822"/>
      <c r="AU56" s="822"/>
      <c r="AV56" s="822"/>
      <c r="AW56" s="822"/>
      <c r="AX56" s="822"/>
      <c r="AY56" s="823"/>
      <c r="AZ56" s="823"/>
      <c r="BA56" s="823"/>
      <c r="BB56" s="823"/>
      <c r="BC56" s="823"/>
      <c r="BD56" s="823"/>
      <c r="BE56" s="823"/>
      <c r="BF56" s="823"/>
      <c r="BG56" s="823"/>
      <c r="BH56" s="826" t="s">
        <v>122</v>
      </c>
      <c r="BI56" s="394"/>
      <c r="BJ56" s="394"/>
      <c r="BK56" s="828" t="str">
        <f ca="1">IFERROR(VLOOKUP(D54,INDIRECT("機械一覧"),10,FALSE),"")</f>
        <v/>
      </c>
      <c r="BL56" s="828"/>
      <c r="BM56" s="828"/>
      <c r="BN56" s="830" t="s">
        <v>1</v>
      </c>
      <c r="BO56" s="830"/>
      <c r="BP56" s="828" t="str">
        <f ca="1">IFERROR(VLOOKUP(D54,INDIRECT("機械一覧"),11,FALSE),"")</f>
        <v/>
      </c>
      <c r="BQ56" s="828"/>
      <c r="BR56" s="828"/>
      <c r="BS56" s="830" t="s">
        <v>27</v>
      </c>
      <c r="BT56" s="830"/>
      <c r="BU56" s="828" t="str">
        <f ca="1">IFERROR(VLOOKUP(D54,INDIRECT("機械一覧"),12,FALSE),"")</f>
        <v/>
      </c>
      <c r="BV56" s="828"/>
      <c r="BW56" s="828"/>
      <c r="BX56" s="833" t="s">
        <v>135</v>
      </c>
      <c r="BY56" s="833"/>
      <c r="BZ56" s="833"/>
      <c r="CA56" s="834"/>
      <c r="CB56" s="119"/>
    </row>
    <row r="57" spans="1:80" ht="9.9499999999999993" customHeight="1" x14ac:dyDescent="0.15">
      <c r="A57" s="851"/>
      <c r="B57" s="852"/>
      <c r="C57" s="852"/>
      <c r="D57" s="843"/>
      <c r="E57" s="844"/>
      <c r="F57" s="844"/>
      <c r="G57" s="844"/>
      <c r="H57" s="844"/>
      <c r="I57" s="844"/>
      <c r="J57" s="844"/>
      <c r="K57" s="844"/>
      <c r="L57" s="844"/>
      <c r="M57" s="844"/>
      <c r="N57" s="844"/>
      <c r="O57" s="844"/>
      <c r="P57" s="845"/>
      <c r="Q57" s="853"/>
      <c r="R57" s="853"/>
      <c r="S57" s="853"/>
      <c r="T57" s="853"/>
      <c r="U57" s="853"/>
      <c r="V57" s="853"/>
      <c r="W57" s="853"/>
      <c r="X57" s="853"/>
      <c r="Y57" s="853"/>
      <c r="Z57" s="853"/>
      <c r="AA57" s="853"/>
      <c r="AB57" s="853"/>
      <c r="AC57" s="854"/>
      <c r="AD57" s="854"/>
      <c r="AE57" s="854"/>
      <c r="AF57" s="854"/>
      <c r="AG57" s="854"/>
      <c r="AH57" s="854"/>
      <c r="AI57" s="854"/>
      <c r="AJ57" s="854"/>
      <c r="AK57" s="854"/>
      <c r="AL57" s="854"/>
      <c r="AM57" s="854"/>
      <c r="AN57" s="854"/>
      <c r="AO57" s="854"/>
      <c r="AP57" s="855"/>
      <c r="AQ57" s="855"/>
      <c r="AR57" s="855"/>
      <c r="AS57" s="855"/>
      <c r="AT57" s="855"/>
      <c r="AU57" s="855"/>
      <c r="AV57" s="855"/>
      <c r="AW57" s="855"/>
      <c r="AX57" s="855"/>
      <c r="AY57" s="856"/>
      <c r="AZ57" s="856"/>
      <c r="BA57" s="856"/>
      <c r="BB57" s="856"/>
      <c r="BC57" s="856"/>
      <c r="BD57" s="856"/>
      <c r="BE57" s="856"/>
      <c r="BF57" s="856"/>
      <c r="BG57" s="856"/>
      <c r="BH57" s="846"/>
      <c r="BI57" s="847"/>
      <c r="BJ57" s="847"/>
      <c r="BK57" s="848"/>
      <c r="BL57" s="848"/>
      <c r="BM57" s="848"/>
      <c r="BN57" s="849"/>
      <c r="BO57" s="849"/>
      <c r="BP57" s="848"/>
      <c r="BQ57" s="848"/>
      <c r="BR57" s="848"/>
      <c r="BS57" s="849"/>
      <c r="BT57" s="849"/>
      <c r="BU57" s="848"/>
      <c r="BV57" s="848"/>
      <c r="BW57" s="848"/>
      <c r="BX57" s="504"/>
      <c r="BY57" s="504"/>
      <c r="BZ57" s="504"/>
      <c r="CA57" s="850"/>
      <c r="CB57" s="119"/>
    </row>
    <row r="58" spans="1:80" ht="8.1" customHeight="1" x14ac:dyDescent="0.15">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c r="BY58" s="60"/>
      <c r="BZ58" s="60"/>
      <c r="CA58" s="60"/>
      <c r="CB58" s="60"/>
    </row>
  </sheetData>
  <mergeCells count="130">
    <mergeCell ref="D55:P57"/>
    <mergeCell ref="BH56:BJ57"/>
    <mergeCell ref="BK56:BM57"/>
    <mergeCell ref="BN56:BO57"/>
    <mergeCell ref="BP56:BR57"/>
    <mergeCell ref="BS56:BT57"/>
    <mergeCell ref="BU56:BW57"/>
    <mergeCell ref="BX56:CA57"/>
    <mergeCell ref="A34:C57"/>
    <mergeCell ref="BS52:BT53"/>
    <mergeCell ref="BU52:BW53"/>
    <mergeCell ref="BX52:CA53"/>
    <mergeCell ref="Q54:AB57"/>
    <mergeCell ref="AC54:AO57"/>
    <mergeCell ref="AP54:AX57"/>
    <mergeCell ref="AY54:BG57"/>
    <mergeCell ref="BH54:BJ55"/>
    <mergeCell ref="BK54:BM55"/>
    <mergeCell ref="BN54:BO55"/>
    <mergeCell ref="BP54:BR55"/>
    <mergeCell ref="BS54:BT55"/>
    <mergeCell ref="BU54:BW55"/>
    <mergeCell ref="BX54:CA55"/>
    <mergeCell ref="D47:P49"/>
    <mergeCell ref="BU48:BW49"/>
    <mergeCell ref="BX48:CA49"/>
    <mergeCell ref="Q50:AB53"/>
    <mergeCell ref="AC50:AO53"/>
    <mergeCell ref="AP50:AX53"/>
    <mergeCell ref="AY50:BG53"/>
    <mergeCell ref="BH50:BJ51"/>
    <mergeCell ref="BK50:BM51"/>
    <mergeCell ref="BN50:BO51"/>
    <mergeCell ref="BP50:BR51"/>
    <mergeCell ref="BS50:BT51"/>
    <mergeCell ref="BU50:BW51"/>
    <mergeCell ref="BX50:CA51"/>
    <mergeCell ref="D51:P53"/>
    <mergeCell ref="BH52:BJ53"/>
    <mergeCell ref="BK52:BM53"/>
    <mergeCell ref="BN52:BO53"/>
    <mergeCell ref="BP52:BR53"/>
    <mergeCell ref="BS44:BT45"/>
    <mergeCell ref="BU44:BW45"/>
    <mergeCell ref="BX44:CA45"/>
    <mergeCell ref="Q46:AB49"/>
    <mergeCell ref="AC46:AO49"/>
    <mergeCell ref="AP46:AX49"/>
    <mergeCell ref="AY46:BG49"/>
    <mergeCell ref="BH46:BJ47"/>
    <mergeCell ref="BK46:BM47"/>
    <mergeCell ref="BN46:BO47"/>
    <mergeCell ref="BP46:BR47"/>
    <mergeCell ref="BS46:BT47"/>
    <mergeCell ref="BU46:BW47"/>
    <mergeCell ref="BX46:CA47"/>
    <mergeCell ref="BH48:BJ49"/>
    <mergeCell ref="BK48:BM49"/>
    <mergeCell ref="BN48:BO49"/>
    <mergeCell ref="BP48:BR49"/>
    <mergeCell ref="BS48:BT49"/>
    <mergeCell ref="D39:P41"/>
    <mergeCell ref="BH40:BJ41"/>
    <mergeCell ref="BK40:BM41"/>
    <mergeCell ref="BN40:BO41"/>
    <mergeCell ref="BP40:BR41"/>
    <mergeCell ref="BS40:BT41"/>
    <mergeCell ref="BU40:BW41"/>
    <mergeCell ref="BX40:CA41"/>
    <mergeCell ref="Q42:AB45"/>
    <mergeCell ref="AC42:AO45"/>
    <mergeCell ref="AP42:AX45"/>
    <mergeCell ref="AY42:BG45"/>
    <mergeCell ref="BH42:BJ43"/>
    <mergeCell ref="BK42:BM43"/>
    <mergeCell ref="BN42:BO43"/>
    <mergeCell ref="BP42:BR43"/>
    <mergeCell ref="BS42:BT43"/>
    <mergeCell ref="BU42:BW43"/>
    <mergeCell ref="BX42:CA43"/>
    <mergeCell ref="D43:P45"/>
    <mergeCell ref="BH44:BJ45"/>
    <mergeCell ref="BK44:BM45"/>
    <mergeCell ref="BN44:BO45"/>
    <mergeCell ref="BP44:BR45"/>
    <mergeCell ref="BH34:CA37"/>
    <mergeCell ref="Q38:AB41"/>
    <mergeCell ref="AC38:AO41"/>
    <mergeCell ref="AP38:AX41"/>
    <mergeCell ref="AY38:BG41"/>
    <mergeCell ref="BH38:BJ39"/>
    <mergeCell ref="BK38:BM39"/>
    <mergeCell ref="BN38:BO39"/>
    <mergeCell ref="BP38:BR39"/>
    <mergeCell ref="BS38:BT39"/>
    <mergeCell ref="BU38:BW39"/>
    <mergeCell ref="BX38:CA39"/>
    <mergeCell ref="BQ8:BS9"/>
    <mergeCell ref="BT8:BU9"/>
    <mergeCell ref="BV8:BX9"/>
    <mergeCell ref="BY8:BZ9"/>
    <mergeCell ref="C9:H10"/>
    <mergeCell ref="D11:AD13"/>
    <mergeCell ref="AF11:AG13"/>
    <mergeCell ref="AW16:CA18"/>
    <mergeCell ref="AP18:AT19"/>
    <mergeCell ref="D38:P38"/>
    <mergeCell ref="D42:P42"/>
    <mergeCell ref="D46:P46"/>
    <mergeCell ref="D50:P50"/>
    <mergeCell ref="D54:P54"/>
    <mergeCell ref="W3:BE5"/>
    <mergeCell ref="BH8:BK9"/>
    <mergeCell ref="BL8:BN9"/>
    <mergeCell ref="BO8:BP9"/>
    <mergeCell ref="AW21:BW24"/>
    <mergeCell ref="B25:AE26"/>
    <mergeCell ref="AN27:AO28"/>
    <mergeCell ref="A30:H33"/>
    <mergeCell ref="I30:AC33"/>
    <mergeCell ref="AD30:AK33"/>
    <mergeCell ref="AL30:BE33"/>
    <mergeCell ref="BG30:BL31"/>
    <mergeCell ref="BN30:CA33"/>
    <mergeCell ref="BG32:BL33"/>
    <mergeCell ref="D34:P37"/>
    <mergeCell ref="Q34:AB37"/>
    <mergeCell ref="AC34:AO37"/>
    <mergeCell ref="AP34:AX37"/>
    <mergeCell ref="AY34:BG37"/>
  </mergeCells>
  <phoneticPr fontId="3"/>
  <dataValidations count="1">
    <dataValidation type="list" allowBlank="1" showInputMessage="1" showErrorMessage="1" sqref="D38:P38 D42:P42 D46:P46 D50:P50 D54:P54">
      <formula1>番号</formula1>
    </dataValidation>
  </dataValidations>
  <pageMargins left="0.70866141732283472" right="0" top="0.39370078740157483" bottom="0.19685039370078741" header="0.51181102362204722" footer="0.51181102362204722"/>
  <pageSetup paperSize="9" orientation="landscape"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E169"/>
  <sheetViews>
    <sheetView view="pageBreakPreview" topLeftCell="A61" zoomScaleSheetLayoutView="100" workbookViewId="0">
      <selection activeCell="BR59" sqref="BR59"/>
    </sheetView>
  </sheetViews>
  <sheetFormatPr defaultColWidth="1.625" defaultRowHeight="9.9499999999999993" customHeight="1" x14ac:dyDescent="0.15"/>
  <cols>
    <col min="1" max="56" width="1.625" style="90"/>
    <col min="57" max="57" width="0.875" style="90" customWidth="1"/>
    <col min="58" max="16384" width="1.625" style="90"/>
  </cols>
  <sheetData>
    <row r="1" spans="1:57" ht="9.9499999999999993" customHeight="1" x14ac:dyDescent="0.15">
      <c r="A1" s="139" t="s">
        <v>309</v>
      </c>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row>
    <row r="2" spans="1:57" ht="9.9499999999999993" customHeight="1" x14ac:dyDescent="0.15">
      <c r="A2" s="60"/>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row>
    <row r="3" spans="1:57" ht="9.9499999999999993" customHeight="1" x14ac:dyDescent="0.15">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row>
    <row r="4" spans="1:57" ht="9.9499999999999993" customHeight="1" x14ac:dyDescent="0.15">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row>
    <row r="5" spans="1:57" ht="9.9499999999999993" customHeight="1" x14ac:dyDescent="0.15">
      <c r="A5" s="60"/>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row>
    <row r="6" spans="1:57" ht="9.9499999999999993" customHeight="1" x14ac:dyDescent="0.15">
      <c r="A6" s="60"/>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row>
    <row r="7" spans="1:57" ht="9.9499999999999993" customHeight="1" x14ac:dyDescent="0.15">
      <c r="A7" s="60"/>
      <c r="B7" s="60"/>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row>
    <row r="8" spans="1:57" ht="9.9499999999999993" customHeight="1" x14ac:dyDescent="0.15">
      <c r="A8" s="60"/>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row>
    <row r="9" spans="1:57" ht="9.9499999999999993" customHeight="1" x14ac:dyDescent="0.15">
      <c r="A9" s="60"/>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row>
    <row r="10" spans="1:57" ht="9.9499999999999993" customHeight="1" x14ac:dyDescent="0.15">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row>
    <row r="11" spans="1:57" ht="9.9499999999999993" customHeight="1" x14ac:dyDescent="0.15">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row>
    <row r="12" spans="1:57" ht="9.9499999999999993" customHeight="1" x14ac:dyDescent="0.15">
      <c r="A12" s="60"/>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row>
    <row r="13" spans="1:57" ht="9.9499999999999993" customHeight="1" x14ac:dyDescent="0.15">
      <c r="A13" s="60"/>
      <c r="B13" s="60"/>
      <c r="C13" s="60"/>
      <c r="D13" s="60"/>
      <c r="E13" s="60"/>
      <c r="F13" s="60"/>
      <c r="G13" s="60"/>
      <c r="H13" s="60"/>
      <c r="I13" s="60"/>
      <c r="J13" s="60"/>
      <c r="K13" s="60"/>
      <c r="L13" s="60"/>
      <c r="M13" s="60"/>
      <c r="N13" s="60"/>
      <c r="O13" s="857" t="s">
        <v>105</v>
      </c>
      <c r="P13" s="857"/>
      <c r="Q13" s="857"/>
      <c r="R13" s="857"/>
      <c r="S13" s="857"/>
      <c r="T13" s="857"/>
      <c r="U13" s="857"/>
      <c r="V13" s="857"/>
      <c r="W13" s="857"/>
      <c r="X13" s="857"/>
      <c r="Y13" s="857"/>
      <c r="Z13" s="857"/>
      <c r="AA13" s="857"/>
      <c r="AB13" s="857"/>
      <c r="AC13" s="857"/>
      <c r="AD13" s="857"/>
      <c r="AE13" s="857"/>
      <c r="AF13" s="857"/>
      <c r="AG13" s="857"/>
      <c r="AH13" s="857"/>
      <c r="AI13" s="857"/>
      <c r="AJ13" s="857"/>
      <c r="AK13" s="857"/>
      <c r="AL13" s="857"/>
      <c r="AM13" s="857"/>
      <c r="AN13" s="857"/>
      <c r="AO13" s="857"/>
      <c r="AP13" s="857"/>
      <c r="AQ13" s="857"/>
      <c r="AR13" s="60"/>
      <c r="AS13" s="60"/>
      <c r="AT13" s="60"/>
      <c r="AU13" s="60"/>
      <c r="AV13" s="60"/>
      <c r="AW13" s="60"/>
      <c r="AX13" s="60"/>
      <c r="AY13" s="60"/>
      <c r="AZ13" s="60"/>
      <c r="BA13" s="60"/>
      <c r="BB13" s="60"/>
      <c r="BC13" s="60"/>
      <c r="BD13" s="60"/>
      <c r="BE13" s="60"/>
    </row>
    <row r="14" spans="1:57" ht="9.9499999999999993" customHeight="1" x14ac:dyDescent="0.15">
      <c r="A14" s="60"/>
      <c r="B14" s="60"/>
      <c r="C14" s="60"/>
      <c r="D14" s="60"/>
      <c r="E14" s="60"/>
      <c r="F14" s="60"/>
      <c r="G14" s="60"/>
      <c r="H14" s="60"/>
      <c r="I14" s="60"/>
      <c r="J14" s="60"/>
      <c r="K14" s="60"/>
      <c r="L14" s="60"/>
      <c r="M14" s="60"/>
      <c r="N14" s="60"/>
      <c r="O14" s="857"/>
      <c r="P14" s="857"/>
      <c r="Q14" s="857"/>
      <c r="R14" s="857"/>
      <c r="S14" s="857"/>
      <c r="T14" s="857"/>
      <c r="U14" s="857"/>
      <c r="V14" s="857"/>
      <c r="W14" s="857"/>
      <c r="X14" s="857"/>
      <c r="Y14" s="857"/>
      <c r="Z14" s="857"/>
      <c r="AA14" s="857"/>
      <c r="AB14" s="857"/>
      <c r="AC14" s="857"/>
      <c r="AD14" s="857"/>
      <c r="AE14" s="857"/>
      <c r="AF14" s="857"/>
      <c r="AG14" s="857"/>
      <c r="AH14" s="857"/>
      <c r="AI14" s="857"/>
      <c r="AJ14" s="857"/>
      <c r="AK14" s="857"/>
      <c r="AL14" s="857"/>
      <c r="AM14" s="857"/>
      <c r="AN14" s="857"/>
      <c r="AO14" s="857"/>
      <c r="AP14" s="857"/>
      <c r="AQ14" s="857"/>
      <c r="AR14" s="60"/>
      <c r="AS14" s="60"/>
      <c r="AT14" s="60"/>
      <c r="AU14" s="60"/>
      <c r="AV14" s="60"/>
      <c r="AW14" s="60"/>
      <c r="AX14" s="60"/>
      <c r="AY14" s="60"/>
      <c r="AZ14" s="60"/>
      <c r="BA14" s="60"/>
      <c r="BB14" s="60"/>
      <c r="BC14" s="60"/>
      <c r="BD14" s="60"/>
      <c r="BE14" s="60"/>
    </row>
    <row r="15" spans="1:57" ht="9.9499999999999993" customHeight="1" x14ac:dyDescent="0.15">
      <c r="A15" s="60"/>
      <c r="B15" s="60"/>
      <c r="C15" s="60"/>
      <c r="D15" s="60"/>
      <c r="E15" s="60"/>
      <c r="F15" s="60"/>
      <c r="G15" s="60"/>
      <c r="H15" s="60"/>
      <c r="I15" s="60"/>
      <c r="J15" s="60"/>
      <c r="K15" s="60"/>
      <c r="L15" s="60"/>
      <c r="M15" s="60"/>
      <c r="N15" s="60"/>
      <c r="O15" s="857"/>
      <c r="P15" s="857"/>
      <c r="Q15" s="857"/>
      <c r="R15" s="857"/>
      <c r="S15" s="857"/>
      <c r="T15" s="857"/>
      <c r="U15" s="857"/>
      <c r="V15" s="857"/>
      <c r="W15" s="857"/>
      <c r="X15" s="857"/>
      <c r="Y15" s="857"/>
      <c r="Z15" s="857"/>
      <c r="AA15" s="857"/>
      <c r="AB15" s="857"/>
      <c r="AC15" s="857"/>
      <c r="AD15" s="857"/>
      <c r="AE15" s="857"/>
      <c r="AF15" s="857"/>
      <c r="AG15" s="857"/>
      <c r="AH15" s="857"/>
      <c r="AI15" s="857"/>
      <c r="AJ15" s="857"/>
      <c r="AK15" s="857"/>
      <c r="AL15" s="857"/>
      <c r="AM15" s="857"/>
      <c r="AN15" s="857"/>
      <c r="AO15" s="857"/>
      <c r="AP15" s="857"/>
      <c r="AQ15" s="857"/>
      <c r="AR15" s="60"/>
      <c r="AS15" s="60"/>
      <c r="AT15" s="60"/>
      <c r="AU15" s="60"/>
      <c r="AV15" s="60"/>
      <c r="AW15" s="60"/>
      <c r="AX15" s="60"/>
      <c r="AY15" s="60"/>
      <c r="AZ15" s="60"/>
      <c r="BA15" s="60"/>
      <c r="BB15" s="60"/>
      <c r="BC15" s="60"/>
      <c r="BD15" s="60"/>
      <c r="BE15" s="60"/>
    </row>
    <row r="16" spans="1:57" ht="9.9499999999999993" customHeight="1" x14ac:dyDescent="0.15">
      <c r="A16" s="60"/>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row>
    <row r="17" spans="1:57" ht="9.9499999999999993" customHeight="1" x14ac:dyDescent="0.15">
      <c r="A17" s="864" t="s">
        <v>45</v>
      </c>
      <c r="B17" s="865"/>
      <c r="C17" s="865"/>
      <c r="D17" s="866"/>
      <c r="E17" s="142"/>
      <c r="F17" s="858" t="s">
        <v>77</v>
      </c>
      <c r="G17" s="858"/>
      <c r="H17" s="858"/>
      <c r="I17" s="858"/>
      <c r="J17" s="858"/>
      <c r="K17" s="858"/>
      <c r="L17" s="858"/>
      <c r="M17" s="858"/>
      <c r="N17" s="858"/>
      <c r="O17" s="858"/>
      <c r="P17" s="858"/>
      <c r="Q17" s="145"/>
      <c r="R17" s="630">
        <f>+基本情報!E8</f>
        <v>0</v>
      </c>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631"/>
      <c r="AS17" s="631"/>
      <c r="AT17" s="631"/>
      <c r="AU17" s="631"/>
      <c r="AV17" s="631"/>
      <c r="AW17" s="631"/>
      <c r="AX17" s="631"/>
      <c r="AY17" s="631"/>
      <c r="AZ17" s="631"/>
      <c r="BA17" s="631"/>
      <c r="BB17" s="631"/>
      <c r="BC17" s="631"/>
      <c r="BD17" s="632"/>
      <c r="BE17" s="60"/>
    </row>
    <row r="18" spans="1:57" ht="9.9499999999999993" customHeight="1" x14ac:dyDescent="0.15">
      <c r="A18" s="867"/>
      <c r="B18" s="868"/>
      <c r="C18" s="868"/>
      <c r="D18" s="869"/>
      <c r="E18" s="130"/>
      <c r="F18" s="859"/>
      <c r="G18" s="859"/>
      <c r="H18" s="859"/>
      <c r="I18" s="859"/>
      <c r="J18" s="859"/>
      <c r="K18" s="859"/>
      <c r="L18" s="859"/>
      <c r="M18" s="859"/>
      <c r="N18" s="859"/>
      <c r="O18" s="859"/>
      <c r="P18" s="859"/>
      <c r="Q18" s="127"/>
      <c r="R18" s="692"/>
      <c r="S18" s="693"/>
      <c r="T18" s="693"/>
      <c r="U18" s="693"/>
      <c r="V18" s="693"/>
      <c r="W18" s="693"/>
      <c r="X18" s="693"/>
      <c r="Y18" s="693"/>
      <c r="Z18" s="693"/>
      <c r="AA18" s="693"/>
      <c r="AB18" s="693"/>
      <c r="AC18" s="693"/>
      <c r="AD18" s="693"/>
      <c r="AE18" s="693"/>
      <c r="AF18" s="693"/>
      <c r="AG18" s="693"/>
      <c r="AH18" s="693"/>
      <c r="AI18" s="693"/>
      <c r="AJ18" s="693"/>
      <c r="AK18" s="693"/>
      <c r="AL18" s="693"/>
      <c r="AM18" s="693"/>
      <c r="AN18" s="693"/>
      <c r="AO18" s="693"/>
      <c r="AP18" s="693"/>
      <c r="AQ18" s="693"/>
      <c r="AR18" s="693"/>
      <c r="AS18" s="693"/>
      <c r="AT18" s="693"/>
      <c r="AU18" s="693"/>
      <c r="AV18" s="693"/>
      <c r="AW18" s="693"/>
      <c r="AX18" s="693"/>
      <c r="AY18" s="693"/>
      <c r="AZ18" s="693"/>
      <c r="BA18" s="693"/>
      <c r="BB18" s="693"/>
      <c r="BC18" s="693"/>
      <c r="BD18" s="694"/>
      <c r="BE18" s="60"/>
    </row>
    <row r="19" spans="1:57" ht="9.9499999999999993" customHeight="1" x14ac:dyDescent="0.15">
      <c r="A19" s="867"/>
      <c r="B19" s="868"/>
      <c r="C19" s="868"/>
      <c r="D19" s="869"/>
      <c r="E19" s="130"/>
      <c r="F19" s="859"/>
      <c r="G19" s="859"/>
      <c r="H19" s="859"/>
      <c r="I19" s="859"/>
      <c r="J19" s="859"/>
      <c r="K19" s="859"/>
      <c r="L19" s="859"/>
      <c r="M19" s="859"/>
      <c r="N19" s="859"/>
      <c r="O19" s="859"/>
      <c r="P19" s="859"/>
      <c r="Q19" s="127"/>
      <c r="R19" s="692"/>
      <c r="S19" s="693"/>
      <c r="T19" s="693"/>
      <c r="U19" s="693"/>
      <c r="V19" s="693"/>
      <c r="W19" s="693"/>
      <c r="X19" s="693"/>
      <c r="Y19" s="693"/>
      <c r="Z19" s="693"/>
      <c r="AA19" s="693"/>
      <c r="AB19" s="693"/>
      <c r="AC19" s="693"/>
      <c r="AD19" s="693"/>
      <c r="AE19" s="693"/>
      <c r="AF19" s="693"/>
      <c r="AG19" s="693"/>
      <c r="AH19" s="693"/>
      <c r="AI19" s="693"/>
      <c r="AJ19" s="693"/>
      <c r="AK19" s="693"/>
      <c r="AL19" s="693"/>
      <c r="AM19" s="693"/>
      <c r="AN19" s="693"/>
      <c r="AO19" s="693"/>
      <c r="AP19" s="693"/>
      <c r="AQ19" s="693"/>
      <c r="AR19" s="693"/>
      <c r="AS19" s="693"/>
      <c r="AT19" s="693"/>
      <c r="AU19" s="693"/>
      <c r="AV19" s="693"/>
      <c r="AW19" s="693"/>
      <c r="AX19" s="693"/>
      <c r="AY19" s="693"/>
      <c r="AZ19" s="693"/>
      <c r="BA19" s="693"/>
      <c r="BB19" s="693"/>
      <c r="BC19" s="693"/>
      <c r="BD19" s="694"/>
      <c r="BE19" s="60"/>
    </row>
    <row r="20" spans="1:57" ht="9.9499999999999993" customHeight="1" x14ac:dyDescent="0.15">
      <c r="A20" s="867"/>
      <c r="B20" s="868"/>
      <c r="C20" s="868"/>
      <c r="D20" s="869"/>
      <c r="E20" s="143"/>
      <c r="F20" s="859"/>
      <c r="G20" s="859"/>
      <c r="H20" s="859"/>
      <c r="I20" s="859"/>
      <c r="J20" s="859"/>
      <c r="K20" s="859"/>
      <c r="L20" s="859"/>
      <c r="M20" s="859"/>
      <c r="N20" s="859"/>
      <c r="O20" s="859"/>
      <c r="P20" s="859"/>
      <c r="Q20" s="128"/>
      <c r="R20" s="633"/>
      <c r="S20" s="634"/>
      <c r="T20" s="634"/>
      <c r="U20" s="634"/>
      <c r="V20" s="634"/>
      <c r="W20" s="634"/>
      <c r="X20" s="634"/>
      <c r="Y20" s="634"/>
      <c r="Z20" s="634"/>
      <c r="AA20" s="634"/>
      <c r="AB20" s="634"/>
      <c r="AC20" s="634"/>
      <c r="AD20" s="634"/>
      <c r="AE20" s="634"/>
      <c r="AF20" s="634"/>
      <c r="AG20" s="634"/>
      <c r="AH20" s="634"/>
      <c r="AI20" s="634"/>
      <c r="AJ20" s="634"/>
      <c r="AK20" s="634"/>
      <c r="AL20" s="634"/>
      <c r="AM20" s="634"/>
      <c r="AN20" s="634"/>
      <c r="AO20" s="634"/>
      <c r="AP20" s="634"/>
      <c r="AQ20" s="634"/>
      <c r="AR20" s="634"/>
      <c r="AS20" s="634"/>
      <c r="AT20" s="634"/>
      <c r="AU20" s="634"/>
      <c r="AV20" s="634"/>
      <c r="AW20" s="634"/>
      <c r="AX20" s="634"/>
      <c r="AY20" s="634"/>
      <c r="AZ20" s="634"/>
      <c r="BA20" s="634"/>
      <c r="BB20" s="634"/>
      <c r="BC20" s="634"/>
      <c r="BD20" s="635"/>
      <c r="BE20" s="60"/>
    </row>
    <row r="21" spans="1:57" ht="9.9499999999999993" customHeight="1" x14ac:dyDescent="0.15">
      <c r="A21" s="867"/>
      <c r="B21" s="868"/>
      <c r="C21" s="868"/>
      <c r="D21" s="869"/>
      <c r="E21" s="129"/>
      <c r="F21" s="859" t="s">
        <v>3</v>
      </c>
      <c r="G21" s="859"/>
      <c r="H21" s="859"/>
      <c r="I21" s="859"/>
      <c r="J21" s="859"/>
      <c r="K21" s="859"/>
      <c r="L21" s="859"/>
      <c r="M21" s="859"/>
      <c r="N21" s="859"/>
      <c r="O21" s="859"/>
      <c r="P21" s="859"/>
      <c r="Q21" s="126"/>
      <c r="R21" s="860">
        <f>+基本情報!E6</f>
        <v>0</v>
      </c>
      <c r="S21" s="861"/>
      <c r="T21" s="861"/>
      <c r="U21" s="861"/>
      <c r="V21" s="861"/>
      <c r="W21" s="861"/>
      <c r="X21" s="861"/>
      <c r="Y21" s="861"/>
      <c r="Z21" s="861"/>
      <c r="AA21" s="861"/>
      <c r="AB21" s="861"/>
      <c r="AC21" s="861"/>
      <c r="AD21" s="861"/>
      <c r="AE21" s="861"/>
      <c r="AF21" s="861"/>
      <c r="AG21" s="861"/>
      <c r="AH21" s="861"/>
      <c r="AI21" s="861"/>
      <c r="AJ21" s="861"/>
      <c r="AK21" s="861"/>
      <c r="AL21" s="861"/>
      <c r="AM21" s="861"/>
      <c r="AN21" s="861"/>
      <c r="AO21" s="861"/>
      <c r="AP21" s="861"/>
      <c r="AQ21" s="861"/>
      <c r="AR21" s="861"/>
      <c r="AS21" s="861"/>
      <c r="AT21" s="861"/>
      <c r="AU21" s="861"/>
      <c r="AV21" s="861"/>
      <c r="AW21" s="861"/>
      <c r="AX21" s="861"/>
      <c r="AY21" s="861"/>
      <c r="AZ21" s="861"/>
      <c r="BA21" s="861"/>
      <c r="BB21" s="861"/>
      <c r="BC21" s="861"/>
      <c r="BD21" s="862"/>
      <c r="BE21" s="60"/>
    </row>
    <row r="22" spans="1:57" ht="9.9499999999999993" customHeight="1" x14ac:dyDescent="0.15">
      <c r="A22" s="867"/>
      <c r="B22" s="868"/>
      <c r="C22" s="868"/>
      <c r="D22" s="869"/>
      <c r="E22" s="130"/>
      <c r="F22" s="859"/>
      <c r="G22" s="859"/>
      <c r="H22" s="859"/>
      <c r="I22" s="859"/>
      <c r="J22" s="859"/>
      <c r="K22" s="859"/>
      <c r="L22" s="859"/>
      <c r="M22" s="859"/>
      <c r="N22" s="859"/>
      <c r="O22" s="859"/>
      <c r="P22" s="859"/>
      <c r="Q22" s="127"/>
      <c r="R22" s="860"/>
      <c r="S22" s="861"/>
      <c r="T22" s="861"/>
      <c r="U22" s="861"/>
      <c r="V22" s="861"/>
      <c r="W22" s="861"/>
      <c r="X22" s="861"/>
      <c r="Y22" s="861"/>
      <c r="Z22" s="861"/>
      <c r="AA22" s="861"/>
      <c r="AB22" s="861"/>
      <c r="AC22" s="861"/>
      <c r="AD22" s="861"/>
      <c r="AE22" s="861"/>
      <c r="AF22" s="861"/>
      <c r="AG22" s="861"/>
      <c r="AH22" s="861"/>
      <c r="AI22" s="861"/>
      <c r="AJ22" s="861"/>
      <c r="AK22" s="861"/>
      <c r="AL22" s="861"/>
      <c r="AM22" s="861"/>
      <c r="AN22" s="861"/>
      <c r="AO22" s="861"/>
      <c r="AP22" s="861"/>
      <c r="AQ22" s="861"/>
      <c r="AR22" s="861"/>
      <c r="AS22" s="861"/>
      <c r="AT22" s="861"/>
      <c r="AU22" s="861"/>
      <c r="AV22" s="861"/>
      <c r="AW22" s="861"/>
      <c r="AX22" s="861"/>
      <c r="AY22" s="861"/>
      <c r="AZ22" s="861"/>
      <c r="BA22" s="861"/>
      <c r="BB22" s="861"/>
      <c r="BC22" s="861"/>
      <c r="BD22" s="862"/>
      <c r="BE22" s="60"/>
    </row>
    <row r="23" spans="1:57" ht="9.9499999999999993" customHeight="1" x14ac:dyDescent="0.15">
      <c r="A23" s="867"/>
      <c r="B23" s="868"/>
      <c r="C23" s="868"/>
      <c r="D23" s="869"/>
      <c r="E23" s="130"/>
      <c r="F23" s="859"/>
      <c r="G23" s="859"/>
      <c r="H23" s="859"/>
      <c r="I23" s="859"/>
      <c r="J23" s="859"/>
      <c r="K23" s="859"/>
      <c r="L23" s="859"/>
      <c r="M23" s="859"/>
      <c r="N23" s="859"/>
      <c r="O23" s="859"/>
      <c r="P23" s="859"/>
      <c r="Q23" s="127"/>
      <c r="R23" s="860"/>
      <c r="S23" s="861"/>
      <c r="T23" s="861"/>
      <c r="U23" s="861"/>
      <c r="V23" s="861"/>
      <c r="W23" s="861"/>
      <c r="X23" s="861"/>
      <c r="Y23" s="861"/>
      <c r="Z23" s="861"/>
      <c r="AA23" s="861"/>
      <c r="AB23" s="861"/>
      <c r="AC23" s="861"/>
      <c r="AD23" s="861"/>
      <c r="AE23" s="861"/>
      <c r="AF23" s="861"/>
      <c r="AG23" s="861"/>
      <c r="AH23" s="861"/>
      <c r="AI23" s="861"/>
      <c r="AJ23" s="861"/>
      <c r="AK23" s="861"/>
      <c r="AL23" s="861"/>
      <c r="AM23" s="861"/>
      <c r="AN23" s="861"/>
      <c r="AO23" s="861"/>
      <c r="AP23" s="861"/>
      <c r="AQ23" s="861"/>
      <c r="AR23" s="861"/>
      <c r="AS23" s="861"/>
      <c r="AT23" s="861"/>
      <c r="AU23" s="861"/>
      <c r="AV23" s="861"/>
      <c r="AW23" s="861"/>
      <c r="AX23" s="861"/>
      <c r="AY23" s="861"/>
      <c r="AZ23" s="861"/>
      <c r="BA23" s="861"/>
      <c r="BB23" s="861"/>
      <c r="BC23" s="861"/>
      <c r="BD23" s="862"/>
      <c r="BE23" s="60"/>
    </row>
    <row r="24" spans="1:57" ht="9.9499999999999993" customHeight="1" x14ac:dyDescent="0.15">
      <c r="A24" s="867"/>
      <c r="B24" s="868"/>
      <c r="C24" s="868"/>
      <c r="D24" s="869"/>
      <c r="E24" s="143"/>
      <c r="F24" s="859"/>
      <c r="G24" s="859"/>
      <c r="H24" s="859"/>
      <c r="I24" s="859"/>
      <c r="J24" s="859"/>
      <c r="K24" s="859"/>
      <c r="L24" s="859"/>
      <c r="M24" s="859"/>
      <c r="N24" s="859"/>
      <c r="O24" s="859"/>
      <c r="P24" s="859"/>
      <c r="Q24" s="128"/>
      <c r="R24" s="860"/>
      <c r="S24" s="861"/>
      <c r="T24" s="861"/>
      <c r="U24" s="861"/>
      <c r="V24" s="861"/>
      <c r="W24" s="861"/>
      <c r="X24" s="861"/>
      <c r="Y24" s="861"/>
      <c r="Z24" s="861"/>
      <c r="AA24" s="861"/>
      <c r="AB24" s="861"/>
      <c r="AC24" s="861"/>
      <c r="AD24" s="861"/>
      <c r="AE24" s="861"/>
      <c r="AF24" s="861"/>
      <c r="AG24" s="861"/>
      <c r="AH24" s="861"/>
      <c r="AI24" s="861"/>
      <c r="AJ24" s="861"/>
      <c r="AK24" s="861"/>
      <c r="AL24" s="861"/>
      <c r="AM24" s="861"/>
      <c r="AN24" s="861"/>
      <c r="AO24" s="861"/>
      <c r="AP24" s="861"/>
      <c r="AQ24" s="861"/>
      <c r="AR24" s="861"/>
      <c r="AS24" s="861"/>
      <c r="AT24" s="861"/>
      <c r="AU24" s="861"/>
      <c r="AV24" s="861"/>
      <c r="AW24" s="861"/>
      <c r="AX24" s="861"/>
      <c r="AY24" s="861"/>
      <c r="AZ24" s="861"/>
      <c r="BA24" s="861"/>
      <c r="BB24" s="861"/>
      <c r="BC24" s="861"/>
      <c r="BD24" s="862"/>
      <c r="BE24" s="60"/>
    </row>
    <row r="25" spans="1:57" ht="9.9499999999999993" customHeight="1" x14ac:dyDescent="0.15">
      <c r="A25" s="867"/>
      <c r="B25" s="868"/>
      <c r="C25" s="868"/>
      <c r="D25" s="869"/>
      <c r="E25" s="129"/>
      <c r="F25" s="859" t="s">
        <v>311</v>
      </c>
      <c r="G25" s="859"/>
      <c r="H25" s="859"/>
      <c r="I25" s="859"/>
      <c r="J25" s="859"/>
      <c r="K25" s="859"/>
      <c r="L25" s="859"/>
      <c r="M25" s="859"/>
      <c r="N25" s="859"/>
      <c r="O25" s="859"/>
      <c r="P25" s="859"/>
      <c r="Q25" s="126"/>
      <c r="R25" s="863">
        <f>+基本情報!E7</f>
        <v>0</v>
      </c>
      <c r="S25" s="782"/>
      <c r="T25" s="782"/>
      <c r="U25" s="782"/>
      <c r="V25" s="782"/>
      <c r="W25" s="782"/>
      <c r="X25" s="782"/>
      <c r="Y25" s="782"/>
      <c r="Z25" s="782"/>
      <c r="AA25" s="782"/>
      <c r="AB25" s="782"/>
      <c r="AC25" s="782"/>
      <c r="AD25" s="782"/>
      <c r="AE25" s="782"/>
      <c r="AF25" s="782"/>
      <c r="AG25" s="782"/>
      <c r="AH25" s="782"/>
      <c r="AI25" s="782"/>
      <c r="AJ25" s="782"/>
      <c r="AK25" s="782"/>
      <c r="AL25" s="782"/>
      <c r="AM25" s="782"/>
      <c r="AN25" s="782"/>
      <c r="AO25" s="782"/>
      <c r="AP25" s="782"/>
      <c r="AQ25" s="782"/>
      <c r="AR25" s="782"/>
      <c r="AS25" s="782"/>
      <c r="AT25" s="782"/>
      <c r="AU25" s="782"/>
      <c r="AV25" s="782"/>
      <c r="AW25" s="782"/>
      <c r="AX25" s="782"/>
      <c r="AY25" s="782"/>
      <c r="AZ25" s="782"/>
      <c r="BA25" s="782"/>
      <c r="BB25" s="782"/>
      <c r="BC25" s="782"/>
      <c r="BD25" s="783"/>
      <c r="BE25" s="60"/>
    </row>
    <row r="26" spans="1:57" ht="9.9499999999999993" customHeight="1" x14ac:dyDescent="0.15">
      <c r="A26" s="867"/>
      <c r="B26" s="868"/>
      <c r="C26" s="868"/>
      <c r="D26" s="869"/>
      <c r="E26" s="130"/>
      <c r="F26" s="859"/>
      <c r="G26" s="859"/>
      <c r="H26" s="859"/>
      <c r="I26" s="859"/>
      <c r="J26" s="859"/>
      <c r="K26" s="859"/>
      <c r="L26" s="859"/>
      <c r="M26" s="859"/>
      <c r="N26" s="859"/>
      <c r="O26" s="859"/>
      <c r="P26" s="859"/>
      <c r="Q26" s="127"/>
      <c r="R26" s="784"/>
      <c r="S26" s="785"/>
      <c r="T26" s="785"/>
      <c r="U26" s="785"/>
      <c r="V26" s="785"/>
      <c r="W26" s="785"/>
      <c r="X26" s="785"/>
      <c r="Y26" s="785"/>
      <c r="Z26" s="785"/>
      <c r="AA26" s="785"/>
      <c r="AB26" s="785"/>
      <c r="AC26" s="785"/>
      <c r="AD26" s="785"/>
      <c r="AE26" s="785"/>
      <c r="AF26" s="785"/>
      <c r="AG26" s="785"/>
      <c r="AH26" s="785"/>
      <c r="AI26" s="785"/>
      <c r="AJ26" s="785"/>
      <c r="AK26" s="785"/>
      <c r="AL26" s="785"/>
      <c r="AM26" s="785"/>
      <c r="AN26" s="785"/>
      <c r="AO26" s="785"/>
      <c r="AP26" s="785"/>
      <c r="AQ26" s="785"/>
      <c r="AR26" s="785"/>
      <c r="AS26" s="785"/>
      <c r="AT26" s="785"/>
      <c r="AU26" s="785"/>
      <c r="AV26" s="785"/>
      <c r="AW26" s="785"/>
      <c r="AX26" s="785"/>
      <c r="AY26" s="785"/>
      <c r="AZ26" s="785"/>
      <c r="BA26" s="785"/>
      <c r="BB26" s="785"/>
      <c r="BC26" s="785"/>
      <c r="BD26" s="786"/>
      <c r="BE26" s="60"/>
    </row>
    <row r="27" spans="1:57" ht="9.9499999999999993" customHeight="1" x14ac:dyDescent="0.15">
      <c r="A27" s="867"/>
      <c r="B27" s="868"/>
      <c r="C27" s="868"/>
      <c r="D27" s="869"/>
      <c r="E27" s="130"/>
      <c r="F27" s="859"/>
      <c r="G27" s="859"/>
      <c r="H27" s="859"/>
      <c r="I27" s="859"/>
      <c r="J27" s="859"/>
      <c r="K27" s="859"/>
      <c r="L27" s="859"/>
      <c r="M27" s="859"/>
      <c r="N27" s="859"/>
      <c r="O27" s="859"/>
      <c r="P27" s="859"/>
      <c r="Q27" s="127"/>
      <c r="R27" s="784"/>
      <c r="S27" s="785"/>
      <c r="T27" s="785"/>
      <c r="U27" s="785"/>
      <c r="V27" s="785"/>
      <c r="W27" s="785"/>
      <c r="X27" s="785"/>
      <c r="Y27" s="785"/>
      <c r="Z27" s="785"/>
      <c r="AA27" s="785"/>
      <c r="AB27" s="785"/>
      <c r="AC27" s="785"/>
      <c r="AD27" s="785"/>
      <c r="AE27" s="785"/>
      <c r="AF27" s="785"/>
      <c r="AG27" s="785"/>
      <c r="AH27" s="785"/>
      <c r="AI27" s="785"/>
      <c r="AJ27" s="785"/>
      <c r="AK27" s="785"/>
      <c r="AL27" s="785"/>
      <c r="AM27" s="785"/>
      <c r="AN27" s="785"/>
      <c r="AO27" s="785"/>
      <c r="AP27" s="785"/>
      <c r="AQ27" s="785"/>
      <c r="AR27" s="785"/>
      <c r="AS27" s="785"/>
      <c r="AT27" s="785"/>
      <c r="AU27" s="785"/>
      <c r="AV27" s="785"/>
      <c r="AW27" s="785"/>
      <c r="AX27" s="785"/>
      <c r="AY27" s="785"/>
      <c r="AZ27" s="785"/>
      <c r="BA27" s="785"/>
      <c r="BB27" s="785"/>
      <c r="BC27" s="785"/>
      <c r="BD27" s="786"/>
      <c r="BE27" s="60"/>
    </row>
    <row r="28" spans="1:57" ht="9.9499999999999993" customHeight="1" x14ac:dyDescent="0.15">
      <c r="A28" s="870"/>
      <c r="B28" s="871"/>
      <c r="C28" s="871"/>
      <c r="D28" s="872"/>
      <c r="E28" s="143"/>
      <c r="F28" s="859"/>
      <c r="G28" s="859"/>
      <c r="H28" s="859"/>
      <c r="I28" s="859"/>
      <c r="J28" s="859"/>
      <c r="K28" s="859"/>
      <c r="L28" s="859"/>
      <c r="M28" s="859"/>
      <c r="N28" s="859"/>
      <c r="O28" s="859"/>
      <c r="P28" s="859"/>
      <c r="Q28" s="128"/>
      <c r="R28" s="787"/>
      <c r="S28" s="788"/>
      <c r="T28" s="788"/>
      <c r="U28" s="788"/>
      <c r="V28" s="788"/>
      <c r="W28" s="788"/>
      <c r="X28" s="788"/>
      <c r="Y28" s="788"/>
      <c r="Z28" s="788"/>
      <c r="AA28" s="788"/>
      <c r="AB28" s="788"/>
      <c r="AC28" s="788"/>
      <c r="AD28" s="788"/>
      <c r="AE28" s="788"/>
      <c r="AF28" s="788"/>
      <c r="AG28" s="788"/>
      <c r="AH28" s="788"/>
      <c r="AI28" s="788"/>
      <c r="AJ28" s="788"/>
      <c r="AK28" s="788"/>
      <c r="AL28" s="788"/>
      <c r="AM28" s="788"/>
      <c r="AN28" s="788"/>
      <c r="AO28" s="788"/>
      <c r="AP28" s="788"/>
      <c r="AQ28" s="788"/>
      <c r="AR28" s="788"/>
      <c r="AS28" s="788"/>
      <c r="AT28" s="788"/>
      <c r="AU28" s="788"/>
      <c r="AV28" s="788"/>
      <c r="AW28" s="788"/>
      <c r="AX28" s="788"/>
      <c r="AY28" s="788"/>
      <c r="AZ28" s="788"/>
      <c r="BA28" s="788"/>
      <c r="BB28" s="788"/>
      <c r="BC28" s="788"/>
      <c r="BD28" s="789"/>
      <c r="BE28" s="60"/>
    </row>
    <row r="29" spans="1:57" ht="9.9499999999999993" customHeight="1" x14ac:dyDescent="0.15">
      <c r="A29" s="122"/>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c r="BA29" s="124"/>
      <c r="BB29" s="124"/>
      <c r="BC29" s="124"/>
      <c r="BD29" s="137"/>
      <c r="BE29" s="60"/>
    </row>
    <row r="30" spans="1:57" ht="9.9499999999999993" customHeight="1" x14ac:dyDescent="0.15">
      <c r="A30" s="119"/>
      <c r="B30" s="60"/>
      <c r="C30" s="60"/>
      <c r="D30" s="60"/>
      <c r="E30" s="60"/>
      <c r="F30" s="60"/>
      <c r="G30" s="60"/>
      <c r="H30" s="60"/>
      <c r="I30" s="60"/>
      <c r="J30" s="60"/>
      <c r="K30" s="60"/>
      <c r="L30" s="60"/>
      <c r="M30" s="60"/>
      <c r="N30" s="60"/>
      <c r="O30" s="810" t="s">
        <v>191</v>
      </c>
      <c r="P30" s="810"/>
      <c r="Q30" s="810"/>
      <c r="R30" s="810"/>
      <c r="S30" s="810"/>
      <c r="T30" s="810"/>
      <c r="U30" s="810"/>
      <c r="V30" s="810"/>
      <c r="W30" s="810"/>
      <c r="X30" s="810"/>
      <c r="Y30" s="810"/>
      <c r="Z30" s="810"/>
      <c r="AA30" s="810"/>
      <c r="AB30" s="810"/>
      <c r="AC30" s="810"/>
      <c r="AD30" s="810"/>
      <c r="AE30" s="810"/>
      <c r="AF30" s="810"/>
      <c r="AG30" s="810"/>
      <c r="AH30" s="810"/>
      <c r="AI30" s="810"/>
      <c r="AJ30" s="810"/>
      <c r="AK30" s="810"/>
      <c r="AL30" s="810"/>
      <c r="AM30" s="810"/>
      <c r="AN30" s="810"/>
      <c r="AO30" s="810"/>
      <c r="AP30" s="60"/>
      <c r="AQ30" s="60"/>
      <c r="AR30" s="60"/>
      <c r="AS30" s="60"/>
      <c r="AT30" s="60"/>
      <c r="AU30" s="60"/>
      <c r="AV30" s="60"/>
      <c r="AW30" s="60"/>
      <c r="AX30" s="60"/>
      <c r="AY30" s="60"/>
      <c r="AZ30" s="60"/>
      <c r="BA30" s="60"/>
      <c r="BB30" s="60"/>
      <c r="BC30" s="60"/>
      <c r="BD30" s="135"/>
      <c r="BE30" s="60"/>
    </row>
    <row r="31" spans="1:57" ht="9.9499999999999993" customHeight="1" x14ac:dyDescent="0.15">
      <c r="A31" s="119"/>
      <c r="B31" s="60"/>
      <c r="C31" s="60"/>
      <c r="D31" s="60"/>
      <c r="E31" s="60"/>
      <c r="F31" s="60"/>
      <c r="G31" s="60"/>
      <c r="H31" s="60"/>
      <c r="I31" s="60"/>
      <c r="J31" s="60"/>
      <c r="K31" s="60"/>
      <c r="L31" s="60"/>
      <c r="M31" s="60"/>
      <c r="N31" s="60"/>
      <c r="O31" s="810"/>
      <c r="P31" s="810"/>
      <c r="Q31" s="810"/>
      <c r="R31" s="810"/>
      <c r="S31" s="810"/>
      <c r="T31" s="810"/>
      <c r="U31" s="810"/>
      <c r="V31" s="810"/>
      <c r="W31" s="810"/>
      <c r="X31" s="810"/>
      <c r="Y31" s="810"/>
      <c r="Z31" s="810"/>
      <c r="AA31" s="810"/>
      <c r="AB31" s="810"/>
      <c r="AC31" s="810"/>
      <c r="AD31" s="810"/>
      <c r="AE31" s="810"/>
      <c r="AF31" s="810"/>
      <c r="AG31" s="810"/>
      <c r="AH31" s="810"/>
      <c r="AI31" s="810"/>
      <c r="AJ31" s="810"/>
      <c r="AK31" s="810"/>
      <c r="AL31" s="810"/>
      <c r="AM31" s="810"/>
      <c r="AN31" s="810"/>
      <c r="AO31" s="810"/>
      <c r="AP31" s="60"/>
      <c r="AQ31" s="60"/>
      <c r="AR31" s="60"/>
      <c r="AS31" s="60"/>
      <c r="AT31" s="60"/>
      <c r="AU31" s="60"/>
      <c r="AV31" s="60"/>
      <c r="AW31" s="60"/>
      <c r="AX31" s="60"/>
      <c r="AY31" s="60"/>
      <c r="AZ31" s="60"/>
      <c r="BA31" s="60"/>
      <c r="BB31" s="60"/>
      <c r="BC31" s="60"/>
      <c r="BD31" s="135"/>
      <c r="BE31" s="60"/>
    </row>
    <row r="32" spans="1:57" ht="9.9499999999999993" customHeight="1" x14ac:dyDescent="0.15">
      <c r="A32" s="120"/>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36"/>
      <c r="BE32" s="60"/>
    </row>
    <row r="33" spans="1:57" ht="9.9499999999999993" customHeight="1" x14ac:dyDescent="0.15">
      <c r="A33" s="122"/>
      <c r="B33" s="124"/>
      <c r="C33" s="124"/>
      <c r="D33" s="124"/>
      <c r="E33" s="124"/>
      <c r="F33" s="124"/>
      <c r="G33" s="124"/>
      <c r="H33" s="124"/>
      <c r="I33" s="124"/>
      <c r="J33" s="124"/>
      <c r="K33" s="124"/>
      <c r="L33" s="124"/>
      <c r="M33" s="124"/>
      <c r="N33" s="124"/>
      <c r="O33" s="124"/>
      <c r="P33" s="124"/>
      <c r="Q33" s="126"/>
      <c r="R33" s="129"/>
      <c r="S33" s="124"/>
      <c r="T33" s="124"/>
      <c r="U33" s="124"/>
      <c r="V33" s="124"/>
      <c r="W33" s="124"/>
      <c r="X33" s="124"/>
      <c r="Y33" s="124"/>
      <c r="Z33" s="124"/>
      <c r="AA33" s="124"/>
      <c r="AB33" s="124"/>
      <c r="AC33" s="124"/>
      <c r="AD33" s="124"/>
      <c r="AE33" s="124"/>
      <c r="AF33" s="124"/>
      <c r="AG33" s="124"/>
      <c r="AH33" s="124"/>
      <c r="AI33" s="124"/>
      <c r="AJ33" s="124"/>
      <c r="AK33" s="124"/>
      <c r="AL33" s="124"/>
      <c r="AM33" s="126"/>
      <c r="AN33" s="129"/>
      <c r="AO33" s="124"/>
      <c r="AP33" s="124"/>
      <c r="AQ33" s="124"/>
      <c r="AR33" s="124"/>
      <c r="AS33" s="124"/>
      <c r="AT33" s="124"/>
      <c r="AU33" s="124"/>
      <c r="AV33" s="124"/>
      <c r="AW33" s="124"/>
      <c r="AX33" s="124"/>
      <c r="AY33" s="124"/>
      <c r="AZ33" s="124"/>
      <c r="BA33" s="124"/>
      <c r="BB33" s="124"/>
      <c r="BC33" s="124"/>
      <c r="BD33" s="137"/>
      <c r="BE33" s="60"/>
    </row>
    <row r="34" spans="1:57" ht="9.9499999999999993" customHeight="1" x14ac:dyDescent="0.15">
      <c r="A34" s="119"/>
      <c r="B34" s="60"/>
      <c r="C34" s="810" t="s">
        <v>312</v>
      </c>
      <c r="D34" s="810"/>
      <c r="E34" s="810"/>
      <c r="F34" s="810"/>
      <c r="G34" s="810"/>
      <c r="H34" s="810"/>
      <c r="I34" s="810"/>
      <c r="J34" s="810"/>
      <c r="K34" s="810"/>
      <c r="L34" s="810"/>
      <c r="M34" s="810"/>
      <c r="N34" s="810"/>
      <c r="O34" s="810"/>
      <c r="P34" s="60"/>
      <c r="Q34" s="127"/>
      <c r="R34" s="130"/>
      <c r="S34" s="60"/>
      <c r="T34" s="60"/>
      <c r="U34" s="810" t="s">
        <v>314</v>
      </c>
      <c r="V34" s="810"/>
      <c r="W34" s="810"/>
      <c r="X34" s="810"/>
      <c r="Y34" s="810"/>
      <c r="Z34" s="810"/>
      <c r="AA34" s="810"/>
      <c r="AB34" s="810"/>
      <c r="AC34" s="810"/>
      <c r="AD34" s="810"/>
      <c r="AE34" s="810"/>
      <c r="AF34" s="810"/>
      <c r="AG34" s="810"/>
      <c r="AH34" s="810"/>
      <c r="AI34" s="810"/>
      <c r="AJ34" s="810"/>
      <c r="AK34" s="60"/>
      <c r="AL34" s="60"/>
      <c r="AM34" s="127"/>
      <c r="AN34" s="130"/>
      <c r="AO34" s="60"/>
      <c r="AP34" s="810" t="s">
        <v>169</v>
      </c>
      <c r="AQ34" s="810"/>
      <c r="AR34" s="810"/>
      <c r="AS34" s="810"/>
      <c r="AT34" s="810"/>
      <c r="AU34" s="810"/>
      <c r="AV34" s="810"/>
      <c r="AW34" s="810"/>
      <c r="AX34" s="810"/>
      <c r="AY34" s="810"/>
      <c r="AZ34" s="810"/>
      <c r="BA34" s="810"/>
      <c r="BB34" s="810"/>
      <c r="BC34" s="60"/>
      <c r="BD34" s="135"/>
      <c r="BE34" s="60"/>
    </row>
    <row r="35" spans="1:57" ht="9.9499999999999993" customHeight="1" x14ac:dyDescent="0.15">
      <c r="A35" s="119"/>
      <c r="B35" s="60"/>
      <c r="C35" s="810"/>
      <c r="D35" s="810"/>
      <c r="E35" s="810"/>
      <c r="F35" s="810"/>
      <c r="G35" s="810"/>
      <c r="H35" s="810"/>
      <c r="I35" s="810"/>
      <c r="J35" s="810"/>
      <c r="K35" s="810"/>
      <c r="L35" s="810"/>
      <c r="M35" s="810"/>
      <c r="N35" s="810"/>
      <c r="O35" s="810"/>
      <c r="P35" s="60"/>
      <c r="Q35" s="127"/>
      <c r="R35" s="130"/>
      <c r="S35" s="60"/>
      <c r="T35" s="60"/>
      <c r="U35" s="810"/>
      <c r="V35" s="810"/>
      <c r="W35" s="810"/>
      <c r="X35" s="810"/>
      <c r="Y35" s="810"/>
      <c r="Z35" s="810"/>
      <c r="AA35" s="810"/>
      <c r="AB35" s="810"/>
      <c r="AC35" s="810"/>
      <c r="AD35" s="810"/>
      <c r="AE35" s="810"/>
      <c r="AF35" s="810"/>
      <c r="AG35" s="810"/>
      <c r="AH35" s="810"/>
      <c r="AI35" s="810"/>
      <c r="AJ35" s="810"/>
      <c r="AK35" s="60"/>
      <c r="AL35" s="60"/>
      <c r="AM35" s="127"/>
      <c r="AN35" s="130"/>
      <c r="AO35" s="60"/>
      <c r="AP35" s="810"/>
      <c r="AQ35" s="810"/>
      <c r="AR35" s="810"/>
      <c r="AS35" s="810"/>
      <c r="AT35" s="810"/>
      <c r="AU35" s="810"/>
      <c r="AV35" s="810"/>
      <c r="AW35" s="810"/>
      <c r="AX35" s="810"/>
      <c r="AY35" s="810"/>
      <c r="AZ35" s="810"/>
      <c r="BA35" s="810"/>
      <c r="BB35" s="810"/>
      <c r="BC35" s="60"/>
      <c r="BD35" s="135"/>
      <c r="BE35" s="60"/>
    </row>
    <row r="36" spans="1:57" ht="9.9499999999999993" customHeight="1" x14ac:dyDescent="0.15">
      <c r="A36" s="120"/>
      <c r="B36" s="123"/>
      <c r="C36" s="123"/>
      <c r="D36" s="123"/>
      <c r="E36" s="123"/>
      <c r="F36" s="123"/>
      <c r="G36" s="123"/>
      <c r="H36" s="123"/>
      <c r="I36" s="123"/>
      <c r="J36" s="123"/>
      <c r="K36" s="123"/>
      <c r="L36" s="123"/>
      <c r="M36" s="123"/>
      <c r="N36" s="123"/>
      <c r="O36" s="123"/>
      <c r="P36" s="123"/>
      <c r="Q36" s="128"/>
      <c r="R36" s="143"/>
      <c r="S36" s="123"/>
      <c r="T36" s="123"/>
      <c r="U36" s="123"/>
      <c r="V36" s="123"/>
      <c r="W36" s="123"/>
      <c r="X36" s="123"/>
      <c r="Y36" s="123"/>
      <c r="Z36" s="123"/>
      <c r="AA36" s="123"/>
      <c r="AB36" s="123"/>
      <c r="AC36" s="123"/>
      <c r="AD36" s="123"/>
      <c r="AE36" s="123"/>
      <c r="AF36" s="123"/>
      <c r="AG36" s="123"/>
      <c r="AH36" s="123"/>
      <c r="AI36" s="123"/>
      <c r="AJ36" s="123"/>
      <c r="AK36" s="123"/>
      <c r="AL36" s="123"/>
      <c r="AM36" s="128"/>
      <c r="AN36" s="143"/>
      <c r="AO36" s="123"/>
      <c r="AP36" s="123"/>
      <c r="AQ36" s="123"/>
      <c r="AR36" s="123"/>
      <c r="AS36" s="123"/>
      <c r="AT36" s="123"/>
      <c r="AU36" s="123"/>
      <c r="AV36" s="123"/>
      <c r="AW36" s="123"/>
      <c r="AX36" s="123"/>
      <c r="AY36" s="123"/>
      <c r="AZ36" s="123"/>
      <c r="BA36" s="123"/>
      <c r="BB36" s="123"/>
      <c r="BC36" s="123"/>
      <c r="BD36" s="136"/>
      <c r="BE36" s="60"/>
    </row>
    <row r="37" spans="1:57" ht="9.9499999999999993" customHeight="1" x14ac:dyDescent="0.15">
      <c r="A37" s="148"/>
      <c r="B37" s="153"/>
      <c r="C37" s="153"/>
      <c r="D37" s="153"/>
      <c r="E37" s="153"/>
      <c r="F37" s="153"/>
      <c r="G37" s="153"/>
      <c r="H37" s="153"/>
      <c r="I37" s="153"/>
      <c r="J37" s="153"/>
      <c r="K37" s="153"/>
      <c r="L37" s="153"/>
      <c r="M37" s="153"/>
      <c r="N37" s="153"/>
      <c r="O37" s="153"/>
      <c r="P37" s="153"/>
      <c r="Q37" s="157"/>
      <c r="R37" s="160"/>
      <c r="S37" s="153"/>
      <c r="T37" s="153"/>
      <c r="U37" s="153"/>
      <c r="V37" s="153"/>
      <c r="W37" s="153"/>
      <c r="X37" s="153"/>
      <c r="Y37" s="153"/>
      <c r="Z37" s="153"/>
      <c r="AA37" s="153"/>
      <c r="AB37" s="153"/>
      <c r="AC37" s="153"/>
      <c r="AD37" s="153"/>
      <c r="AE37" s="153"/>
      <c r="AF37" s="153"/>
      <c r="AG37" s="153"/>
      <c r="AH37" s="153"/>
      <c r="AI37" s="153"/>
      <c r="AJ37" s="153"/>
      <c r="AK37" s="153"/>
      <c r="AL37" s="153"/>
      <c r="AM37" s="126"/>
      <c r="AN37" s="129"/>
      <c r="AO37" s="124"/>
      <c r="AP37" s="124"/>
      <c r="AQ37" s="124"/>
      <c r="AR37" s="124"/>
      <c r="AS37" s="124"/>
      <c r="AT37" s="124"/>
      <c r="AU37" s="124"/>
      <c r="AV37" s="124"/>
      <c r="AW37" s="124"/>
      <c r="AX37" s="124"/>
      <c r="AY37" s="124"/>
      <c r="AZ37" s="124"/>
      <c r="BA37" s="124"/>
      <c r="BB37" s="124"/>
      <c r="BC37" s="124"/>
      <c r="BD37" s="137"/>
      <c r="BE37" s="60"/>
    </row>
    <row r="38" spans="1:57" ht="9.9499999999999993" customHeight="1" x14ac:dyDescent="0.15">
      <c r="A38" s="147"/>
      <c r="B38" s="134"/>
      <c r="C38" s="134"/>
      <c r="D38" s="134"/>
      <c r="E38" s="134"/>
      <c r="F38" s="134"/>
      <c r="G38" s="134"/>
      <c r="H38" s="134"/>
      <c r="I38" s="134"/>
      <c r="J38" s="134"/>
      <c r="K38" s="134"/>
      <c r="L38" s="134"/>
      <c r="M38" s="134"/>
      <c r="N38" s="134"/>
      <c r="O38" s="134"/>
      <c r="P38" s="134"/>
      <c r="Q38" s="158"/>
      <c r="R38" s="161"/>
      <c r="S38" s="134"/>
      <c r="T38" s="134"/>
      <c r="U38" s="134"/>
      <c r="V38" s="134"/>
      <c r="W38" s="134"/>
      <c r="X38" s="134"/>
      <c r="Y38" s="134"/>
      <c r="Z38" s="134"/>
      <c r="AA38" s="134"/>
      <c r="AB38" s="134"/>
      <c r="AC38" s="134"/>
      <c r="AD38" s="134"/>
      <c r="AE38" s="134"/>
      <c r="AF38" s="134"/>
      <c r="AG38" s="134"/>
      <c r="AH38" s="134"/>
      <c r="AI38" s="134"/>
      <c r="AJ38" s="134"/>
      <c r="AK38" s="134"/>
      <c r="AL38" s="134"/>
      <c r="AM38" s="127"/>
      <c r="AN38" s="130"/>
      <c r="AO38" s="60"/>
      <c r="AP38" s="60"/>
      <c r="AQ38" s="60"/>
      <c r="AR38" s="60"/>
      <c r="AS38" s="60"/>
      <c r="AT38" s="60"/>
      <c r="AU38" s="60"/>
      <c r="AV38" s="60"/>
      <c r="AW38" s="60"/>
      <c r="AX38" s="60"/>
      <c r="AY38" s="60"/>
      <c r="AZ38" s="60"/>
      <c r="BA38" s="60"/>
      <c r="BB38" s="60"/>
      <c r="BC38" s="60"/>
      <c r="BD38" s="135"/>
      <c r="BE38" s="60"/>
    </row>
    <row r="39" spans="1:57" ht="9.9499999999999993" customHeight="1" x14ac:dyDescent="0.15">
      <c r="A39" s="147"/>
      <c r="B39" s="134"/>
      <c r="C39" s="134"/>
      <c r="D39" s="134"/>
      <c r="E39" s="134"/>
      <c r="F39" s="134"/>
      <c r="G39" s="134"/>
      <c r="H39" s="134"/>
      <c r="I39" s="134"/>
      <c r="J39" s="134"/>
      <c r="K39" s="134"/>
      <c r="L39" s="134"/>
      <c r="M39" s="134"/>
      <c r="N39" s="134"/>
      <c r="O39" s="134"/>
      <c r="P39" s="134"/>
      <c r="Q39" s="158"/>
      <c r="R39" s="161"/>
      <c r="S39" s="873" t="s">
        <v>58</v>
      </c>
      <c r="T39" s="873"/>
      <c r="U39" s="873"/>
      <c r="V39" s="873"/>
      <c r="W39" s="873"/>
      <c r="X39" s="394" t="s">
        <v>122</v>
      </c>
      <c r="Y39" s="394"/>
      <c r="Z39" s="394"/>
      <c r="AA39" s="799"/>
      <c r="AB39" s="799"/>
      <c r="AC39" s="833" t="s">
        <v>1</v>
      </c>
      <c r="AD39" s="833"/>
      <c r="AE39" s="799"/>
      <c r="AF39" s="799"/>
      <c r="AG39" s="833" t="s">
        <v>27</v>
      </c>
      <c r="AH39" s="833"/>
      <c r="AI39" s="799"/>
      <c r="AJ39" s="799"/>
      <c r="AK39" s="833" t="s">
        <v>9</v>
      </c>
      <c r="AL39" s="833"/>
      <c r="AM39" s="127"/>
      <c r="AN39" s="130"/>
      <c r="AO39" s="60"/>
      <c r="AP39" s="60"/>
      <c r="AQ39" s="60"/>
      <c r="AR39" s="60"/>
      <c r="AS39" s="60"/>
      <c r="AT39" s="60"/>
      <c r="AU39" s="60"/>
      <c r="AV39" s="60"/>
      <c r="AW39" s="60"/>
      <c r="AX39" s="60"/>
      <c r="AY39" s="60"/>
      <c r="AZ39" s="60"/>
      <c r="BA39" s="60"/>
      <c r="BB39" s="60"/>
      <c r="BC39" s="60"/>
      <c r="BD39" s="135"/>
      <c r="BE39" s="60"/>
    </row>
    <row r="40" spans="1:57" ht="9.9499999999999993" customHeight="1" x14ac:dyDescent="0.15">
      <c r="A40" s="147"/>
      <c r="B40" s="134"/>
      <c r="C40" s="134"/>
      <c r="D40" s="134"/>
      <c r="E40" s="134"/>
      <c r="F40" s="134"/>
      <c r="G40" s="134"/>
      <c r="H40" s="134"/>
      <c r="I40" s="134"/>
      <c r="J40" s="134"/>
      <c r="K40" s="134"/>
      <c r="L40" s="134"/>
      <c r="M40" s="134"/>
      <c r="N40" s="134"/>
      <c r="O40" s="134"/>
      <c r="P40" s="134"/>
      <c r="Q40" s="158"/>
      <c r="R40" s="161"/>
      <c r="S40" s="873"/>
      <c r="T40" s="873"/>
      <c r="U40" s="873"/>
      <c r="V40" s="873"/>
      <c r="W40" s="873"/>
      <c r="X40" s="394"/>
      <c r="Y40" s="394"/>
      <c r="Z40" s="394"/>
      <c r="AA40" s="799"/>
      <c r="AB40" s="799"/>
      <c r="AC40" s="833"/>
      <c r="AD40" s="833"/>
      <c r="AE40" s="799"/>
      <c r="AF40" s="799"/>
      <c r="AG40" s="833"/>
      <c r="AH40" s="833"/>
      <c r="AI40" s="799"/>
      <c r="AJ40" s="799"/>
      <c r="AK40" s="833"/>
      <c r="AL40" s="833"/>
      <c r="AM40" s="127"/>
      <c r="AN40" s="130"/>
      <c r="AO40" s="60"/>
      <c r="AP40" s="60"/>
      <c r="AQ40" s="60"/>
      <c r="AR40" s="60"/>
      <c r="AS40" s="60"/>
      <c r="AT40" s="60"/>
      <c r="AU40" s="60"/>
      <c r="AV40" s="60"/>
      <c r="AW40" s="60"/>
      <c r="AX40" s="60"/>
      <c r="AY40" s="60"/>
      <c r="AZ40" s="60"/>
      <c r="BA40" s="60"/>
      <c r="BB40" s="60"/>
      <c r="BC40" s="60"/>
      <c r="BD40" s="135"/>
      <c r="BE40" s="60"/>
    </row>
    <row r="41" spans="1:57" ht="9.9499999999999993" customHeight="1" x14ac:dyDescent="0.15">
      <c r="A41" s="874" t="s">
        <v>316</v>
      </c>
      <c r="B41" s="833"/>
      <c r="C41" s="833"/>
      <c r="D41" s="833"/>
      <c r="E41" s="875"/>
      <c r="F41" s="875"/>
      <c r="G41" s="875"/>
      <c r="H41" s="875"/>
      <c r="I41" s="833" t="s">
        <v>138</v>
      </c>
      <c r="J41" s="833"/>
      <c r="K41" s="876">
        <f>+基本情報!E5</f>
        <v>0</v>
      </c>
      <c r="L41" s="742"/>
      <c r="M41" s="742"/>
      <c r="N41" s="742"/>
      <c r="O41" s="742"/>
      <c r="P41" s="873" t="s">
        <v>139</v>
      </c>
      <c r="Q41" s="877"/>
      <c r="R41" s="161"/>
      <c r="S41" s="134"/>
      <c r="T41" s="134"/>
      <c r="U41" s="134"/>
      <c r="V41" s="134"/>
      <c r="W41" s="134"/>
      <c r="X41" s="134"/>
      <c r="Y41" s="134"/>
      <c r="Z41" s="134"/>
      <c r="AA41" s="134"/>
      <c r="AB41" s="134"/>
      <c r="AC41" s="134"/>
      <c r="AD41" s="134"/>
      <c r="AE41" s="134"/>
      <c r="AF41" s="134"/>
      <c r="AG41" s="134"/>
      <c r="AH41" s="134"/>
      <c r="AI41" s="134"/>
      <c r="AJ41" s="134"/>
      <c r="AK41" s="134"/>
      <c r="AL41" s="134"/>
      <c r="AM41" s="127"/>
      <c r="AN41" s="130"/>
      <c r="AO41" s="60"/>
      <c r="AP41" s="810" t="s">
        <v>290</v>
      </c>
      <c r="AQ41" s="810"/>
      <c r="AR41" s="810"/>
      <c r="AS41" s="810"/>
      <c r="AT41" s="810"/>
      <c r="AU41" s="810"/>
      <c r="AV41" s="810"/>
      <c r="AW41" s="810"/>
      <c r="AX41" s="810"/>
      <c r="AY41" s="810"/>
      <c r="AZ41" s="810"/>
      <c r="BA41" s="810"/>
      <c r="BB41" s="810"/>
      <c r="BC41" s="60"/>
      <c r="BD41" s="135"/>
      <c r="BE41" s="60"/>
    </row>
    <row r="42" spans="1:57" ht="9.9499999999999993" customHeight="1" x14ac:dyDescent="0.15">
      <c r="A42" s="874"/>
      <c r="B42" s="833"/>
      <c r="C42" s="833"/>
      <c r="D42" s="833"/>
      <c r="E42" s="875"/>
      <c r="F42" s="875"/>
      <c r="G42" s="875"/>
      <c r="H42" s="875"/>
      <c r="I42" s="833"/>
      <c r="J42" s="833"/>
      <c r="K42" s="742"/>
      <c r="L42" s="742"/>
      <c r="M42" s="742"/>
      <c r="N42" s="742"/>
      <c r="O42" s="742"/>
      <c r="P42" s="873"/>
      <c r="Q42" s="877"/>
      <c r="R42" s="161"/>
      <c r="S42" s="134"/>
      <c r="T42" s="134"/>
      <c r="U42" s="134"/>
      <c r="V42" s="134"/>
      <c r="W42" s="134"/>
      <c r="X42" s="134"/>
      <c r="Y42" s="134"/>
      <c r="Z42" s="134"/>
      <c r="AA42" s="134"/>
      <c r="AB42" s="134"/>
      <c r="AC42" s="134"/>
      <c r="AD42" s="134"/>
      <c r="AE42" s="134"/>
      <c r="AF42" s="134"/>
      <c r="AG42" s="134"/>
      <c r="AH42" s="134"/>
      <c r="AI42" s="134"/>
      <c r="AJ42" s="134"/>
      <c r="AK42" s="134"/>
      <c r="AL42" s="134"/>
      <c r="AM42" s="127"/>
      <c r="AN42" s="130"/>
      <c r="AO42" s="60"/>
      <c r="AP42" s="810"/>
      <c r="AQ42" s="810"/>
      <c r="AR42" s="810"/>
      <c r="AS42" s="810"/>
      <c r="AT42" s="810"/>
      <c r="AU42" s="810"/>
      <c r="AV42" s="810"/>
      <c r="AW42" s="810"/>
      <c r="AX42" s="810"/>
      <c r="AY42" s="810"/>
      <c r="AZ42" s="810"/>
      <c r="BA42" s="810"/>
      <c r="BB42" s="810"/>
      <c r="BC42" s="60"/>
      <c r="BD42" s="135"/>
      <c r="BE42" s="60"/>
    </row>
    <row r="43" spans="1:57" ht="9.9499999999999993" customHeight="1" x14ac:dyDescent="0.15">
      <c r="A43" s="147"/>
      <c r="B43" s="134"/>
      <c r="C43" s="134"/>
      <c r="D43" s="134"/>
      <c r="E43" s="134"/>
      <c r="F43" s="134"/>
      <c r="G43" s="134"/>
      <c r="H43" s="134"/>
      <c r="I43" s="134"/>
      <c r="J43" s="134"/>
      <c r="K43" s="134"/>
      <c r="L43" s="134"/>
      <c r="M43" s="134"/>
      <c r="N43" s="134"/>
      <c r="O43" s="134"/>
      <c r="P43" s="134"/>
      <c r="Q43" s="158"/>
      <c r="R43" s="161"/>
      <c r="S43" s="873" t="s">
        <v>22</v>
      </c>
      <c r="T43" s="873"/>
      <c r="U43" s="873"/>
      <c r="V43" s="873"/>
      <c r="W43" s="873"/>
      <c r="X43" s="394" t="s">
        <v>122</v>
      </c>
      <c r="Y43" s="394"/>
      <c r="Z43" s="394"/>
      <c r="AA43" s="688"/>
      <c r="AB43" s="688"/>
      <c r="AC43" s="878" t="s">
        <v>1</v>
      </c>
      <c r="AD43" s="878"/>
      <c r="AE43" s="688"/>
      <c r="AF43" s="688"/>
      <c r="AG43" s="878" t="s">
        <v>27</v>
      </c>
      <c r="AH43" s="878"/>
      <c r="AI43" s="688"/>
      <c r="AJ43" s="688"/>
      <c r="AK43" s="833" t="s">
        <v>9</v>
      </c>
      <c r="AL43" s="833"/>
      <c r="AM43" s="127"/>
      <c r="AN43" s="130"/>
      <c r="AO43" s="60"/>
      <c r="AP43" s="60"/>
      <c r="AQ43" s="60"/>
      <c r="AR43" s="60"/>
      <c r="AS43" s="60"/>
      <c r="AT43" s="60"/>
      <c r="AU43" s="60"/>
      <c r="AV43" s="60"/>
      <c r="AW43" s="60"/>
      <c r="AX43" s="60"/>
      <c r="AY43" s="60"/>
      <c r="AZ43" s="60"/>
      <c r="BA43" s="60"/>
      <c r="BB43" s="60"/>
      <c r="BC43" s="60"/>
      <c r="BD43" s="135"/>
      <c r="BE43" s="60"/>
    </row>
    <row r="44" spans="1:57" ht="9.9499999999999993" customHeight="1" x14ac:dyDescent="0.15">
      <c r="A44" s="147"/>
      <c r="B44" s="134"/>
      <c r="C44" s="134"/>
      <c r="D44" s="134"/>
      <c r="E44" s="134"/>
      <c r="F44" s="134"/>
      <c r="G44" s="134"/>
      <c r="H44" s="134"/>
      <c r="I44" s="134"/>
      <c r="J44" s="134"/>
      <c r="K44" s="134"/>
      <c r="L44" s="134"/>
      <c r="M44" s="134"/>
      <c r="N44" s="134"/>
      <c r="O44" s="134"/>
      <c r="P44" s="134"/>
      <c r="Q44" s="158"/>
      <c r="R44" s="161"/>
      <c r="S44" s="873"/>
      <c r="T44" s="873"/>
      <c r="U44" s="873"/>
      <c r="V44" s="873"/>
      <c r="W44" s="873"/>
      <c r="X44" s="394"/>
      <c r="Y44" s="394"/>
      <c r="Z44" s="394"/>
      <c r="AA44" s="688"/>
      <c r="AB44" s="688"/>
      <c r="AC44" s="878"/>
      <c r="AD44" s="878"/>
      <c r="AE44" s="688"/>
      <c r="AF44" s="688"/>
      <c r="AG44" s="878"/>
      <c r="AH44" s="878"/>
      <c r="AI44" s="688"/>
      <c r="AJ44" s="688"/>
      <c r="AK44" s="833"/>
      <c r="AL44" s="833"/>
      <c r="AM44" s="127"/>
      <c r="AN44" s="130"/>
      <c r="AO44" s="60"/>
      <c r="AP44" s="60"/>
      <c r="AQ44" s="60"/>
      <c r="AR44" s="60"/>
      <c r="AS44" s="60"/>
      <c r="AT44" s="60"/>
      <c r="AU44" s="60"/>
      <c r="AV44" s="60"/>
      <c r="AW44" s="60"/>
      <c r="AX44" s="60"/>
      <c r="AY44" s="60"/>
      <c r="AZ44" s="60"/>
      <c r="BA44" s="60"/>
      <c r="BB44" s="60"/>
      <c r="BC44" s="60"/>
      <c r="BD44" s="135"/>
      <c r="BE44" s="60"/>
    </row>
    <row r="45" spans="1:57" ht="9.9499999999999993" customHeight="1" x14ac:dyDescent="0.15">
      <c r="A45" s="147"/>
      <c r="B45" s="134"/>
      <c r="C45" s="134"/>
      <c r="D45" s="134"/>
      <c r="E45" s="134"/>
      <c r="F45" s="134"/>
      <c r="G45" s="134"/>
      <c r="H45" s="134"/>
      <c r="I45" s="134"/>
      <c r="J45" s="134"/>
      <c r="K45" s="134"/>
      <c r="L45" s="134"/>
      <c r="M45" s="134"/>
      <c r="N45" s="134"/>
      <c r="O45" s="134"/>
      <c r="P45" s="134"/>
      <c r="Q45" s="158"/>
      <c r="R45" s="161"/>
      <c r="S45" s="134"/>
      <c r="T45" s="134"/>
      <c r="U45" s="134"/>
      <c r="V45" s="134"/>
      <c r="W45" s="134"/>
      <c r="X45" s="134"/>
      <c r="Y45" s="134"/>
      <c r="Z45" s="134"/>
      <c r="AA45" s="134"/>
      <c r="AB45" s="134"/>
      <c r="AC45" s="134"/>
      <c r="AD45" s="134"/>
      <c r="AE45" s="134"/>
      <c r="AF45" s="134"/>
      <c r="AG45" s="134"/>
      <c r="AH45" s="134"/>
      <c r="AI45" s="134"/>
      <c r="AJ45" s="134"/>
      <c r="AK45" s="134"/>
      <c r="AL45" s="134"/>
      <c r="AM45" s="127"/>
      <c r="AN45" s="130"/>
      <c r="AO45" s="60"/>
      <c r="AP45" s="60"/>
      <c r="AQ45" s="60"/>
      <c r="AR45" s="60"/>
      <c r="AS45" s="60"/>
      <c r="AT45" s="60"/>
      <c r="AU45" s="60"/>
      <c r="AV45" s="60"/>
      <c r="AW45" s="60"/>
      <c r="AX45" s="60"/>
      <c r="AY45" s="60"/>
      <c r="AZ45" s="60"/>
      <c r="BA45" s="60"/>
      <c r="BB45" s="60"/>
      <c r="BC45" s="60"/>
      <c r="BD45" s="135"/>
      <c r="BE45" s="60"/>
    </row>
    <row r="46" spans="1:57" ht="9.9499999999999993" customHeight="1" x14ac:dyDescent="0.15">
      <c r="A46" s="149"/>
      <c r="B46" s="154"/>
      <c r="C46" s="154"/>
      <c r="D46" s="154"/>
      <c r="E46" s="154"/>
      <c r="F46" s="154"/>
      <c r="G46" s="154"/>
      <c r="H46" s="154"/>
      <c r="I46" s="154"/>
      <c r="J46" s="154"/>
      <c r="K46" s="154"/>
      <c r="L46" s="154"/>
      <c r="M46" s="154"/>
      <c r="N46" s="154"/>
      <c r="O46" s="154"/>
      <c r="P46" s="154"/>
      <c r="Q46" s="159"/>
      <c r="R46" s="162"/>
      <c r="S46" s="154"/>
      <c r="T46" s="154"/>
      <c r="U46" s="154"/>
      <c r="V46" s="154"/>
      <c r="W46" s="154"/>
      <c r="X46" s="154"/>
      <c r="Y46" s="154"/>
      <c r="Z46" s="154"/>
      <c r="AA46" s="154"/>
      <c r="AB46" s="154"/>
      <c r="AC46" s="154"/>
      <c r="AD46" s="154"/>
      <c r="AE46" s="154"/>
      <c r="AF46" s="154"/>
      <c r="AG46" s="154"/>
      <c r="AH46" s="154"/>
      <c r="AI46" s="154"/>
      <c r="AJ46" s="154"/>
      <c r="AK46" s="154"/>
      <c r="AL46" s="154"/>
      <c r="AM46" s="128"/>
      <c r="AN46" s="143"/>
      <c r="AO46" s="123"/>
      <c r="AP46" s="123"/>
      <c r="AQ46" s="123"/>
      <c r="AR46" s="123"/>
      <c r="AS46" s="123"/>
      <c r="AT46" s="123"/>
      <c r="AU46" s="123"/>
      <c r="AV46" s="123"/>
      <c r="AW46" s="123"/>
      <c r="AX46" s="123"/>
      <c r="AY46" s="123"/>
      <c r="AZ46" s="123"/>
      <c r="BA46" s="123"/>
      <c r="BB46" s="123"/>
      <c r="BC46" s="123"/>
      <c r="BD46" s="136"/>
      <c r="BE46" s="60"/>
    </row>
    <row r="47" spans="1:57" ht="9.9499999999999993" customHeight="1" x14ac:dyDescent="0.15">
      <c r="A47" s="122"/>
      <c r="B47" s="124"/>
      <c r="C47" s="124"/>
      <c r="D47" s="124"/>
      <c r="E47" s="124"/>
      <c r="F47" s="124"/>
      <c r="G47" s="124"/>
      <c r="H47" s="124"/>
      <c r="I47" s="124"/>
      <c r="J47" s="124"/>
      <c r="K47" s="124"/>
      <c r="L47" s="124"/>
      <c r="M47" s="124"/>
      <c r="N47" s="124"/>
      <c r="O47" s="124"/>
      <c r="P47" s="124"/>
      <c r="Q47" s="126"/>
      <c r="R47" s="761"/>
      <c r="S47" s="762"/>
      <c r="T47" s="762"/>
      <c r="U47" s="762"/>
      <c r="V47" s="762"/>
      <c r="W47" s="762"/>
      <c r="X47" s="762"/>
      <c r="Y47" s="762"/>
      <c r="Z47" s="762"/>
      <c r="AA47" s="762"/>
      <c r="AB47" s="762"/>
      <c r="AC47" s="762"/>
      <c r="AD47" s="762"/>
      <c r="AE47" s="762"/>
      <c r="AF47" s="762"/>
      <c r="AG47" s="762"/>
      <c r="AH47" s="762"/>
      <c r="AI47" s="762"/>
      <c r="AJ47" s="762"/>
      <c r="AK47" s="762"/>
      <c r="AL47" s="762"/>
      <c r="AM47" s="762"/>
      <c r="AN47" s="762"/>
      <c r="AO47" s="762"/>
      <c r="AP47" s="762"/>
      <c r="AQ47" s="762"/>
      <c r="AR47" s="762"/>
      <c r="AS47" s="762"/>
      <c r="AT47" s="762"/>
      <c r="AU47" s="762"/>
      <c r="AV47" s="762"/>
      <c r="AW47" s="762"/>
      <c r="AX47" s="762"/>
      <c r="AY47" s="762"/>
      <c r="AZ47" s="762"/>
      <c r="BA47" s="762"/>
      <c r="BB47" s="762"/>
      <c r="BC47" s="762"/>
      <c r="BD47" s="763"/>
      <c r="BE47" s="60"/>
    </row>
    <row r="48" spans="1:57" ht="9.9499999999999993" customHeight="1" x14ac:dyDescent="0.15">
      <c r="A48" s="119"/>
      <c r="B48" s="60"/>
      <c r="C48" s="60"/>
      <c r="D48" s="60"/>
      <c r="E48" s="60"/>
      <c r="F48" s="60"/>
      <c r="G48" s="60"/>
      <c r="H48" s="60"/>
      <c r="I48" s="60"/>
      <c r="J48" s="60"/>
      <c r="K48" s="60"/>
      <c r="L48" s="60"/>
      <c r="M48" s="60"/>
      <c r="N48" s="60"/>
      <c r="O48" s="60"/>
      <c r="P48" s="60"/>
      <c r="Q48" s="127"/>
      <c r="R48" s="764"/>
      <c r="S48" s="765"/>
      <c r="T48" s="765"/>
      <c r="U48" s="765"/>
      <c r="V48" s="765"/>
      <c r="W48" s="765"/>
      <c r="X48" s="765"/>
      <c r="Y48" s="765"/>
      <c r="Z48" s="765"/>
      <c r="AA48" s="765"/>
      <c r="AB48" s="765"/>
      <c r="AC48" s="765"/>
      <c r="AD48" s="765"/>
      <c r="AE48" s="765"/>
      <c r="AF48" s="765"/>
      <c r="AG48" s="765"/>
      <c r="AH48" s="765"/>
      <c r="AI48" s="765"/>
      <c r="AJ48" s="765"/>
      <c r="AK48" s="765"/>
      <c r="AL48" s="765"/>
      <c r="AM48" s="765"/>
      <c r="AN48" s="765"/>
      <c r="AO48" s="765"/>
      <c r="AP48" s="765"/>
      <c r="AQ48" s="765"/>
      <c r="AR48" s="765"/>
      <c r="AS48" s="765"/>
      <c r="AT48" s="765"/>
      <c r="AU48" s="765"/>
      <c r="AV48" s="765"/>
      <c r="AW48" s="765"/>
      <c r="AX48" s="765"/>
      <c r="AY48" s="765"/>
      <c r="AZ48" s="765"/>
      <c r="BA48" s="765"/>
      <c r="BB48" s="765"/>
      <c r="BC48" s="765"/>
      <c r="BD48" s="766"/>
      <c r="BE48" s="60"/>
    </row>
    <row r="49" spans="1:57" ht="9.9499999999999993" customHeight="1" x14ac:dyDescent="0.15">
      <c r="A49" s="119"/>
      <c r="B49" s="60"/>
      <c r="C49" s="60"/>
      <c r="D49" s="60"/>
      <c r="E49" s="60"/>
      <c r="F49" s="60"/>
      <c r="G49" s="60"/>
      <c r="H49" s="60"/>
      <c r="I49" s="60"/>
      <c r="J49" s="60"/>
      <c r="K49" s="60"/>
      <c r="L49" s="60"/>
      <c r="M49" s="60"/>
      <c r="N49" s="60"/>
      <c r="O49" s="60"/>
      <c r="P49" s="60"/>
      <c r="Q49" s="127"/>
      <c r="R49" s="764"/>
      <c r="S49" s="765"/>
      <c r="T49" s="765"/>
      <c r="U49" s="765"/>
      <c r="V49" s="765"/>
      <c r="W49" s="765"/>
      <c r="X49" s="765"/>
      <c r="Y49" s="765"/>
      <c r="Z49" s="765"/>
      <c r="AA49" s="765"/>
      <c r="AB49" s="765"/>
      <c r="AC49" s="765"/>
      <c r="AD49" s="765"/>
      <c r="AE49" s="765"/>
      <c r="AF49" s="765"/>
      <c r="AG49" s="765"/>
      <c r="AH49" s="765"/>
      <c r="AI49" s="765"/>
      <c r="AJ49" s="765"/>
      <c r="AK49" s="765"/>
      <c r="AL49" s="765"/>
      <c r="AM49" s="765"/>
      <c r="AN49" s="765"/>
      <c r="AO49" s="765"/>
      <c r="AP49" s="765"/>
      <c r="AQ49" s="765"/>
      <c r="AR49" s="765"/>
      <c r="AS49" s="765"/>
      <c r="AT49" s="765"/>
      <c r="AU49" s="765"/>
      <c r="AV49" s="765"/>
      <c r="AW49" s="765"/>
      <c r="AX49" s="765"/>
      <c r="AY49" s="765"/>
      <c r="AZ49" s="765"/>
      <c r="BA49" s="765"/>
      <c r="BB49" s="765"/>
      <c r="BC49" s="765"/>
      <c r="BD49" s="766"/>
      <c r="BE49" s="60"/>
    </row>
    <row r="50" spans="1:57" ht="9.9499999999999993" customHeight="1" x14ac:dyDescent="0.15">
      <c r="A50" s="119"/>
      <c r="B50" s="60"/>
      <c r="C50" s="60"/>
      <c r="D50" s="60"/>
      <c r="E50" s="60"/>
      <c r="F50" s="60"/>
      <c r="G50" s="60"/>
      <c r="H50" s="60"/>
      <c r="I50" s="60"/>
      <c r="J50" s="60"/>
      <c r="K50" s="60"/>
      <c r="L50" s="60"/>
      <c r="M50" s="60"/>
      <c r="N50" s="60"/>
      <c r="O50" s="60"/>
      <c r="P50" s="60"/>
      <c r="Q50" s="127"/>
      <c r="R50" s="764"/>
      <c r="S50" s="765"/>
      <c r="T50" s="765"/>
      <c r="U50" s="765"/>
      <c r="V50" s="765"/>
      <c r="W50" s="765"/>
      <c r="X50" s="765"/>
      <c r="Y50" s="765"/>
      <c r="Z50" s="765"/>
      <c r="AA50" s="765"/>
      <c r="AB50" s="765"/>
      <c r="AC50" s="765"/>
      <c r="AD50" s="765"/>
      <c r="AE50" s="765"/>
      <c r="AF50" s="765"/>
      <c r="AG50" s="765"/>
      <c r="AH50" s="765"/>
      <c r="AI50" s="765"/>
      <c r="AJ50" s="765"/>
      <c r="AK50" s="765"/>
      <c r="AL50" s="765"/>
      <c r="AM50" s="765"/>
      <c r="AN50" s="765"/>
      <c r="AO50" s="765"/>
      <c r="AP50" s="765"/>
      <c r="AQ50" s="765"/>
      <c r="AR50" s="765"/>
      <c r="AS50" s="765"/>
      <c r="AT50" s="765"/>
      <c r="AU50" s="765"/>
      <c r="AV50" s="765"/>
      <c r="AW50" s="765"/>
      <c r="AX50" s="765"/>
      <c r="AY50" s="765"/>
      <c r="AZ50" s="765"/>
      <c r="BA50" s="765"/>
      <c r="BB50" s="765"/>
      <c r="BC50" s="765"/>
      <c r="BD50" s="766"/>
      <c r="BE50" s="60"/>
    </row>
    <row r="51" spans="1:57" ht="9.9499999999999993" customHeight="1" x14ac:dyDescent="0.15">
      <c r="A51" s="119"/>
      <c r="B51" s="60"/>
      <c r="C51" s="810" t="s">
        <v>317</v>
      </c>
      <c r="D51" s="810"/>
      <c r="E51" s="810"/>
      <c r="F51" s="810"/>
      <c r="G51" s="810"/>
      <c r="H51" s="810"/>
      <c r="I51" s="810"/>
      <c r="J51" s="810"/>
      <c r="K51" s="810"/>
      <c r="L51" s="810"/>
      <c r="M51" s="810"/>
      <c r="N51" s="810"/>
      <c r="O51" s="810"/>
      <c r="P51" s="60"/>
      <c r="Q51" s="127"/>
      <c r="R51" s="764"/>
      <c r="S51" s="765"/>
      <c r="T51" s="765"/>
      <c r="U51" s="765"/>
      <c r="V51" s="765"/>
      <c r="W51" s="765"/>
      <c r="X51" s="765"/>
      <c r="Y51" s="765"/>
      <c r="Z51" s="765"/>
      <c r="AA51" s="765"/>
      <c r="AB51" s="765"/>
      <c r="AC51" s="765"/>
      <c r="AD51" s="765"/>
      <c r="AE51" s="765"/>
      <c r="AF51" s="765"/>
      <c r="AG51" s="765"/>
      <c r="AH51" s="765"/>
      <c r="AI51" s="765"/>
      <c r="AJ51" s="765"/>
      <c r="AK51" s="765"/>
      <c r="AL51" s="765"/>
      <c r="AM51" s="765"/>
      <c r="AN51" s="765"/>
      <c r="AO51" s="765"/>
      <c r="AP51" s="765"/>
      <c r="AQ51" s="765"/>
      <c r="AR51" s="765"/>
      <c r="AS51" s="765"/>
      <c r="AT51" s="765"/>
      <c r="AU51" s="765"/>
      <c r="AV51" s="765"/>
      <c r="AW51" s="765"/>
      <c r="AX51" s="765"/>
      <c r="AY51" s="765"/>
      <c r="AZ51" s="765"/>
      <c r="BA51" s="765"/>
      <c r="BB51" s="765"/>
      <c r="BC51" s="765"/>
      <c r="BD51" s="766"/>
      <c r="BE51" s="60"/>
    </row>
    <row r="52" spans="1:57" ht="9.9499999999999993" customHeight="1" x14ac:dyDescent="0.15">
      <c r="A52" s="119"/>
      <c r="B52" s="60"/>
      <c r="C52" s="810"/>
      <c r="D52" s="810"/>
      <c r="E52" s="810"/>
      <c r="F52" s="810"/>
      <c r="G52" s="810"/>
      <c r="H52" s="810"/>
      <c r="I52" s="810"/>
      <c r="J52" s="810"/>
      <c r="K52" s="810"/>
      <c r="L52" s="810"/>
      <c r="M52" s="810"/>
      <c r="N52" s="810"/>
      <c r="O52" s="810"/>
      <c r="P52" s="60"/>
      <c r="Q52" s="127"/>
      <c r="R52" s="764"/>
      <c r="S52" s="765"/>
      <c r="T52" s="765"/>
      <c r="U52" s="765"/>
      <c r="V52" s="765"/>
      <c r="W52" s="765"/>
      <c r="X52" s="765"/>
      <c r="Y52" s="765"/>
      <c r="Z52" s="765"/>
      <c r="AA52" s="765"/>
      <c r="AB52" s="765"/>
      <c r="AC52" s="765"/>
      <c r="AD52" s="765"/>
      <c r="AE52" s="765"/>
      <c r="AF52" s="765"/>
      <c r="AG52" s="765"/>
      <c r="AH52" s="765"/>
      <c r="AI52" s="765"/>
      <c r="AJ52" s="765"/>
      <c r="AK52" s="765"/>
      <c r="AL52" s="765"/>
      <c r="AM52" s="765"/>
      <c r="AN52" s="765"/>
      <c r="AO52" s="765"/>
      <c r="AP52" s="765"/>
      <c r="AQ52" s="765"/>
      <c r="AR52" s="765"/>
      <c r="AS52" s="765"/>
      <c r="AT52" s="765"/>
      <c r="AU52" s="765"/>
      <c r="AV52" s="765"/>
      <c r="AW52" s="765"/>
      <c r="AX52" s="765"/>
      <c r="AY52" s="765"/>
      <c r="AZ52" s="765"/>
      <c r="BA52" s="765"/>
      <c r="BB52" s="765"/>
      <c r="BC52" s="765"/>
      <c r="BD52" s="766"/>
      <c r="BE52" s="60"/>
    </row>
    <row r="53" spans="1:57" ht="9.9499999999999993" customHeight="1" x14ac:dyDescent="0.15">
      <c r="A53" s="119"/>
      <c r="B53" s="60"/>
      <c r="C53" s="60"/>
      <c r="D53" s="60"/>
      <c r="E53" s="60"/>
      <c r="F53" s="60"/>
      <c r="G53" s="60"/>
      <c r="H53" s="60"/>
      <c r="I53" s="60"/>
      <c r="J53" s="60"/>
      <c r="K53" s="60"/>
      <c r="L53" s="60"/>
      <c r="M53" s="60"/>
      <c r="N53" s="60"/>
      <c r="O53" s="60"/>
      <c r="P53" s="60"/>
      <c r="Q53" s="127"/>
      <c r="R53" s="764"/>
      <c r="S53" s="765"/>
      <c r="T53" s="765"/>
      <c r="U53" s="765"/>
      <c r="V53" s="765"/>
      <c r="W53" s="765"/>
      <c r="X53" s="765"/>
      <c r="Y53" s="765"/>
      <c r="Z53" s="765"/>
      <c r="AA53" s="765"/>
      <c r="AB53" s="765"/>
      <c r="AC53" s="765"/>
      <c r="AD53" s="765"/>
      <c r="AE53" s="765"/>
      <c r="AF53" s="765"/>
      <c r="AG53" s="765"/>
      <c r="AH53" s="765"/>
      <c r="AI53" s="765"/>
      <c r="AJ53" s="765"/>
      <c r="AK53" s="765"/>
      <c r="AL53" s="765"/>
      <c r="AM53" s="765"/>
      <c r="AN53" s="765"/>
      <c r="AO53" s="765"/>
      <c r="AP53" s="765"/>
      <c r="AQ53" s="765"/>
      <c r="AR53" s="765"/>
      <c r="AS53" s="765"/>
      <c r="AT53" s="765"/>
      <c r="AU53" s="765"/>
      <c r="AV53" s="765"/>
      <c r="AW53" s="765"/>
      <c r="AX53" s="765"/>
      <c r="AY53" s="765"/>
      <c r="AZ53" s="765"/>
      <c r="BA53" s="765"/>
      <c r="BB53" s="765"/>
      <c r="BC53" s="765"/>
      <c r="BD53" s="766"/>
      <c r="BE53" s="60"/>
    </row>
    <row r="54" spans="1:57" ht="9.9499999999999993" customHeight="1" x14ac:dyDescent="0.15">
      <c r="A54" s="119"/>
      <c r="B54" s="60"/>
      <c r="C54" s="60"/>
      <c r="D54" s="60"/>
      <c r="E54" s="60"/>
      <c r="F54" s="60"/>
      <c r="G54" s="60"/>
      <c r="H54" s="60"/>
      <c r="I54" s="60"/>
      <c r="J54" s="60"/>
      <c r="K54" s="60"/>
      <c r="L54" s="60"/>
      <c r="M54" s="60"/>
      <c r="N54" s="60"/>
      <c r="O54" s="60"/>
      <c r="P54" s="60"/>
      <c r="Q54" s="127"/>
      <c r="R54" s="764"/>
      <c r="S54" s="765"/>
      <c r="T54" s="765"/>
      <c r="U54" s="765"/>
      <c r="V54" s="765"/>
      <c r="W54" s="765"/>
      <c r="X54" s="765"/>
      <c r="Y54" s="765"/>
      <c r="Z54" s="765"/>
      <c r="AA54" s="765"/>
      <c r="AB54" s="765"/>
      <c r="AC54" s="765"/>
      <c r="AD54" s="765"/>
      <c r="AE54" s="765"/>
      <c r="AF54" s="765"/>
      <c r="AG54" s="765"/>
      <c r="AH54" s="765"/>
      <c r="AI54" s="765"/>
      <c r="AJ54" s="765"/>
      <c r="AK54" s="765"/>
      <c r="AL54" s="765"/>
      <c r="AM54" s="765"/>
      <c r="AN54" s="765"/>
      <c r="AO54" s="765"/>
      <c r="AP54" s="765"/>
      <c r="AQ54" s="765"/>
      <c r="AR54" s="765"/>
      <c r="AS54" s="765"/>
      <c r="AT54" s="765"/>
      <c r="AU54" s="765"/>
      <c r="AV54" s="765"/>
      <c r="AW54" s="765"/>
      <c r="AX54" s="765"/>
      <c r="AY54" s="765"/>
      <c r="AZ54" s="765"/>
      <c r="BA54" s="765"/>
      <c r="BB54" s="765"/>
      <c r="BC54" s="765"/>
      <c r="BD54" s="766"/>
      <c r="BE54" s="60"/>
    </row>
    <row r="55" spans="1:57" ht="9.9499999999999993" customHeight="1" x14ac:dyDescent="0.15">
      <c r="A55" s="119"/>
      <c r="B55" s="60"/>
      <c r="C55" s="60"/>
      <c r="D55" s="60"/>
      <c r="E55" s="60"/>
      <c r="F55" s="60"/>
      <c r="G55" s="60"/>
      <c r="H55" s="60"/>
      <c r="I55" s="60"/>
      <c r="J55" s="60"/>
      <c r="K55" s="60"/>
      <c r="L55" s="60"/>
      <c r="M55" s="60"/>
      <c r="N55" s="60"/>
      <c r="O55" s="60"/>
      <c r="P55" s="60"/>
      <c r="Q55" s="127"/>
      <c r="R55" s="764"/>
      <c r="S55" s="765"/>
      <c r="T55" s="765"/>
      <c r="U55" s="765"/>
      <c r="V55" s="765"/>
      <c r="W55" s="765"/>
      <c r="X55" s="765"/>
      <c r="Y55" s="765"/>
      <c r="Z55" s="765"/>
      <c r="AA55" s="765"/>
      <c r="AB55" s="765"/>
      <c r="AC55" s="765"/>
      <c r="AD55" s="765"/>
      <c r="AE55" s="765"/>
      <c r="AF55" s="765"/>
      <c r="AG55" s="765"/>
      <c r="AH55" s="765"/>
      <c r="AI55" s="765"/>
      <c r="AJ55" s="765"/>
      <c r="AK55" s="765"/>
      <c r="AL55" s="765"/>
      <c r="AM55" s="765"/>
      <c r="AN55" s="765"/>
      <c r="AO55" s="765"/>
      <c r="AP55" s="765"/>
      <c r="AQ55" s="765"/>
      <c r="AR55" s="765"/>
      <c r="AS55" s="765"/>
      <c r="AT55" s="765"/>
      <c r="AU55" s="765"/>
      <c r="AV55" s="765"/>
      <c r="AW55" s="765"/>
      <c r="AX55" s="765"/>
      <c r="AY55" s="765"/>
      <c r="AZ55" s="765"/>
      <c r="BA55" s="765"/>
      <c r="BB55" s="765"/>
      <c r="BC55" s="765"/>
      <c r="BD55" s="766"/>
      <c r="BE55" s="60"/>
    </row>
    <row r="56" spans="1:57" ht="9.9499999999999993" customHeight="1" x14ac:dyDescent="0.15">
      <c r="A56" s="120"/>
      <c r="B56" s="123"/>
      <c r="C56" s="123"/>
      <c r="D56" s="123"/>
      <c r="E56" s="123"/>
      <c r="F56" s="123"/>
      <c r="G56" s="123"/>
      <c r="H56" s="123"/>
      <c r="I56" s="123"/>
      <c r="J56" s="123"/>
      <c r="K56" s="123"/>
      <c r="L56" s="123"/>
      <c r="M56" s="123"/>
      <c r="N56" s="123"/>
      <c r="O56" s="123"/>
      <c r="P56" s="123"/>
      <c r="Q56" s="128"/>
      <c r="R56" s="767"/>
      <c r="S56" s="768"/>
      <c r="T56" s="768"/>
      <c r="U56" s="768"/>
      <c r="V56" s="768"/>
      <c r="W56" s="768"/>
      <c r="X56" s="768"/>
      <c r="Y56" s="768"/>
      <c r="Z56" s="768"/>
      <c r="AA56" s="768"/>
      <c r="AB56" s="768"/>
      <c r="AC56" s="768"/>
      <c r="AD56" s="768"/>
      <c r="AE56" s="768"/>
      <c r="AF56" s="768"/>
      <c r="AG56" s="768"/>
      <c r="AH56" s="768"/>
      <c r="AI56" s="768"/>
      <c r="AJ56" s="768"/>
      <c r="AK56" s="768"/>
      <c r="AL56" s="768"/>
      <c r="AM56" s="768"/>
      <c r="AN56" s="768"/>
      <c r="AO56" s="768"/>
      <c r="AP56" s="768"/>
      <c r="AQ56" s="768"/>
      <c r="AR56" s="768"/>
      <c r="AS56" s="768"/>
      <c r="AT56" s="768"/>
      <c r="AU56" s="768"/>
      <c r="AV56" s="768"/>
      <c r="AW56" s="768"/>
      <c r="AX56" s="768"/>
      <c r="AY56" s="768"/>
      <c r="AZ56" s="768"/>
      <c r="BA56" s="768"/>
      <c r="BB56" s="768"/>
      <c r="BC56" s="768"/>
      <c r="BD56" s="769"/>
      <c r="BE56" s="60"/>
    </row>
    <row r="57" spans="1:57" ht="9.9499999999999993" customHeight="1" x14ac:dyDescent="0.15">
      <c r="A57" s="148"/>
      <c r="B57" s="153"/>
      <c r="C57" s="153"/>
      <c r="D57" s="153"/>
      <c r="E57" s="153"/>
      <c r="F57" s="153"/>
      <c r="G57" s="153"/>
      <c r="H57" s="153"/>
      <c r="I57" s="153"/>
      <c r="J57" s="153"/>
      <c r="K57" s="153"/>
      <c r="L57" s="153"/>
      <c r="M57" s="153"/>
      <c r="N57" s="153"/>
      <c r="O57" s="153"/>
      <c r="P57" s="153"/>
      <c r="Q57" s="153"/>
      <c r="R57" s="153"/>
      <c r="S57" s="153"/>
      <c r="T57" s="153"/>
      <c r="U57" s="153"/>
      <c r="V57" s="153"/>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37"/>
      <c r="BE57" s="60"/>
    </row>
    <row r="58" spans="1:57" ht="9.9499999999999993" customHeight="1" x14ac:dyDescent="0.15">
      <c r="A58" s="147"/>
      <c r="B58" s="134"/>
      <c r="C58" s="879" t="s">
        <v>319</v>
      </c>
      <c r="D58" s="879"/>
      <c r="E58" s="879"/>
      <c r="F58" s="879"/>
      <c r="G58" s="879"/>
      <c r="H58" s="879"/>
      <c r="I58" s="879"/>
      <c r="J58" s="879"/>
      <c r="K58" s="879"/>
      <c r="L58" s="879"/>
      <c r="M58" s="879"/>
      <c r="N58" s="879"/>
      <c r="O58" s="879"/>
      <c r="P58" s="879"/>
      <c r="Q58" s="879"/>
      <c r="R58" s="879"/>
      <c r="S58" s="879"/>
      <c r="T58" s="879"/>
      <c r="U58" s="879"/>
      <c r="V58" s="134"/>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135"/>
      <c r="BE58" s="60"/>
    </row>
    <row r="59" spans="1:57" ht="9.9499999999999993" customHeight="1" x14ac:dyDescent="0.15">
      <c r="A59" s="147"/>
      <c r="B59" s="134"/>
      <c r="C59" s="879"/>
      <c r="D59" s="879"/>
      <c r="E59" s="879"/>
      <c r="F59" s="879"/>
      <c r="G59" s="879"/>
      <c r="H59" s="879"/>
      <c r="I59" s="879"/>
      <c r="J59" s="879"/>
      <c r="K59" s="879"/>
      <c r="L59" s="879"/>
      <c r="M59" s="879"/>
      <c r="N59" s="879"/>
      <c r="O59" s="879"/>
      <c r="P59" s="879"/>
      <c r="Q59" s="879"/>
      <c r="R59" s="879"/>
      <c r="S59" s="879"/>
      <c r="T59" s="879"/>
      <c r="U59" s="879"/>
      <c r="V59" s="134"/>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135"/>
      <c r="BE59" s="60"/>
    </row>
    <row r="60" spans="1:57" ht="9.9499999999999993" customHeight="1" x14ac:dyDescent="0.15">
      <c r="A60" s="147"/>
      <c r="B60" s="134"/>
      <c r="C60" s="134"/>
      <c r="D60" s="134"/>
      <c r="E60" s="134"/>
      <c r="F60" s="134"/>
      <c r="G60" s="134"/>
      <c r="H60" s="134"/>
      <c r="I60" s="134"/>
      <c r="J60" s="134"/>
      <c r="K60" s="134"/>
      <c r="L60" s="134"/>
      <c r="M60" s="134"/>
      <c r="N60" s="134"/>
      <c r="O60" s="134"/>
      <c r="P60" s="134"/>
      <c r="Q60" s="134"/>
      <c r="R60" s="134"/>
      <c r="S60" s="134"/>
      <c r="T60" s="134"/>
      <c r="U60" s="134"/>
      <c r="V60" s="134"/>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135"/>
      <c r="BE60" s="60"/>
    </row>
    <row r="61" spans="1:57" ht="9.9499999999999993" customHeight="1" x14ac:dyDescent="0.15">
      <c r="A61" s="147"/>
      <c r="B61" s="134"/>
      <c r="C61" s="134"/>
      <c r="D61" s="687" t="s">
        <v>122</v>
      </c>
      <c r="E61" s="687"/>
      <c r="F61" s="687"/>
      <c r="G61" s="687"/>
      <c r="H61" s="880"/>
      <c r="I61" s="880"/>
      <c r="J61" s="880"/>
      <c r="K61" s="800" t="s">
        <v>1</v>
      </c>
      <c r="L61" s="800"/>
      <c r="M61" s="880"/>
      <c r="N61" s="880"/>
      <c r="O61" s="880"/>
      <c r="P61" s="800" t="s">
        <v>27</v>
      </c>
      <c r="Q61" s="800"/>
      <c r="R61" s="880"/>
      <c r="S61" s="880"/>
      <c r="T61" s="880"/>
      <c r="U61" s="800" t="s">
        <v>9</v>
      </c>
      <c r="V61" s="80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135"/>
      <c r="BE61" s="60"/>
    </row>
    <row r="62" spans="1:57" ht="9.9499999999999993" customHeight="1" x14ac:dyDescent="0.15">
      <c r="A62" s="147"/>
      <c r="B62" s="134"/>
      <c r="C62" s="134"/>
      <c r="D62" s="687"/>
      <c r="E62" s="687"/>
      <c r="F62" s="687"/>
      <c r="G62" s="687"/>
      <c r="H62" s="880"/>
      <c r="I62" s="880"/>
      <c r="J62" s="880"/>
      <c r="K62" s="800"/>
      <c r="L62" s="800"/>
      <c r="M62" s="880"/>
      <c r="N62" s="880"/>
      <c r="O62" s="880"/>
      <c r="P62" s="800"/>
      <c r="Q62" s="800"/>
      <c r="R62" s="880"/>
      <c r="S62" s="880"/>
      <c r="T62" s="880"/>
      <c r="U62" s="800"/>
      <c r="V62" s="80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135"/>
      <c r="BE62" s="60"/>
    </row>
    <row r="63" spans="1:57" ht="9.9499999999999993" customHeight="1" x14ac:dyDescent="0.15">
      <c r="A63" s="147"/>
      <c r="B63" s="134"/>
      <c r="C63" s="134"/>
      <c r="D63" s="134"/>
      <c r="E63" s="134"/>
      <c r="F63" s="134"/>
      <c r="G63" s="134"/>
      <c r="H63" s="134"/>
      <c r="I63" s="134"/>
      <c r="J63" s="134"/>
      <c r="K63" s="134"/>
      <c r="L63" s="134"/>
      <c r="M63" s="134"/>
      <c r="N63" s="134"/>
      <c r="O63" s="134"/>
      <c r="P63" s="134"/>
      <c r="Q63" s="134"/>
      <c r="R63" s="134"/>
      <c r="S63" s="134"/>
      <c r="T63" s="134"/>
      <c r="U63" s="134"/>
      <c r="V63" s="134"/>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135"/>
      <c r="BE63" s="60"/>
    </row>
    <row r="64" spans="1:57" ht="9.9499999999999993" customHeight="1" x14ac:dyDescent="0.15">
      <c r="A64" s="119"/>
      <c r="B64" s="60"/>
      <c r="C64" s="60"/>
      <c r="D64" s="60"/>
      <c r="E64" s="60"/>
      <c r="F64" s="60"/>
      <c r="G64" s="60"/>
      <c r="H64" s="60"/>
      <c r="I64" s="60"/>
      <c r="J64" s="60"/>
      <c r="K64" s="60"/>
      <c r="L64" s="60"/>
      <c r="M64" s="60"/>
      <c r="N64" s="60"/>
      <c r="O64" s="60"/>
      <c r="P64" s="60"/>
      <c r="Q64" s="60"/>
      <c r="R64" s="60"/>
      <c r="S64" s="60"/>
      <c r="T64" s="60"/>
      <c r="U64" s="60"/>
      <c r="V64" s="60"/>
      <c r="W64" s="60"/>
      <c r="X64" s="134"/>
      <c r="Y64" s="134"/>
      <c r="Z64" s="134"/>
      <c r="AA64" s="134"/>
      <c r="AB64" s="134"/>
      <c r="AC64" s="881">
        <f>IF(ISBLANK(R17)," ",R17)</f>
        <v>0</v>
      </c>
      <c r="AD64" s="881"/>
      <c r="AE64" s="881"/>
      <c r="AF64" s="881"/>
      <c r="AG64" s="881"/>
      <c r="AH64" s="881"/>
      <c r="AI64" s="881"/>
      <c r="AJ64" s="881"/>
      <c r="AK64" s="881"/>
      <c r="AL64" s="881"/>
      <c r="AM64" s="881"/>
      <c r="AN64" s="881"/>
      <c r="AO64" s="881"/>
      <c r="AP64" s="881"/>
      <c r="AQ64" s="881"/>
      <c r="AR64" s="881"/>
      <c r="AS64" s="881"/>
      <c r="AT64" s="881"/>
      <c r="AU64" s="881"/>
      <c r="AV64" s="881"/>
      <c r="AW64" s="881"/>
      <c r="AX64" s="881"/>
      <c r="AY64" s="881"/>
      <c r="AZ64" s="881"/>
      <c r="BA64" s="881"/>
      <c r="BB64" s="881"/>
      <c r="BC64" s="881"/>
      <c r="BD64" s="882"/>
      <c r="BE64" s="60"/>
    </row>
    <row r="65" spans="1:57" ht="9.9499999999999993" customHeight="1" x14ac:dyDescent="0.15">
      <c r="A65" s="119"/>
      <c r="B65" s="60"/>
      <c r="C65" s="60"/>
      <c r="D65" s="60"/>
      <c r="E65" s="60"/>
      <c r="F65" s="60"/>
      <c r="G65" s="60"/>
      <c r="H65" s="60"/>
      <c r="I65" s="60"/>
      <c r="J65" s="60"/>
      <c r="K65" s="60"/>
      <c r="L65" s="60"/>
      <c r="M65" s="60"/>
      <c r="N65" s="60"/>
      <c r="O65" s="60"/>
      <c r="P65" s="60"/>
      <c r="Q65" s="60"/>
      <c r="R65" s="60"/>
      <c r="S65" s="60"/>
      <c r="T65" s="60"/>
      <c r="U65" s="60"/>
      <c r="V65" s="60"/>
      <c r="W65" s="60"/>
      <c r="X65" s="134"/>
      <c r="Y65" s="134"/>
      <c r="Z65" s="134"/>
      <c r="AA65" s="134"/>
      <c r="AB65" s="134"/>
      <c r="AC65" s="881"/>
      <c r="AD65" s="881"/>
      <c r="AE65" s="881"/>
      <c r="AF65" s="881"/>
      <c r="AG65" s="881"/>
      <c r="AH65" s="881"/>
      <c r="AI65" s="881"/>
      <c r="AJ65" s="881"/>
      <c r="AK65" s="881"/>
      <c r="AL65" s="881"/>
      <c r="AM65" s="881"/>
      <c r="AN65" s="881"/>
      <c r="AO65" s="881"/>
      <c r="AP65" s="881"/>
      <c r="AQ65" s="881"/>
      <c r="AR65" s="881"/>
      <c r="AS65" s="881"/>
      <c r="AT65" s="881"/>
      <c r="AU65" s="881"/>
      <c r="AV65" s="881"/>
      <c r="AW65" s="881"/>
      <c r="AX65" s="881"/>
      <c r="AY65" s="881"/>
      <c r="AZ65" s="881"/>
      <c r="BA65" s="881"/>
      <c r="BB65" s="881"/>
      <c r="BC65" s="881"/>
      <c r="BD65" s="882"/>
      <c r="BE65" s="60"/>
    </row>
    <row r="66" spans="1:57" ht="9.9499999999999993" customHeight="1" x14ac:dyDescent="0.15">
      <c r="A66" s="119"/>
      <c r="B66" s="60"/>
      <c r="C66" s="60"/>
      <c r="D66" s="60"/>
      <c r="E66" s="60"/>
      <c r="F66" s="60"/>
      <c r="G66" s="60"/>
      <c r="H66" s="60"/>
      <c r="I66" s="60"/>
      <c r="J66" s="60"/>
      <c r="K66" s="60"/>
      <c r="L66" s="60"/>
      <c r="M66" s="60"/>
      <c r="N66" s="60"/>
      <c r="O66" s="60"/>
      <c r="P66" s="60"/>
      <c r="Q66" s="60"/>
      <c r="R66" s="60"/>
      <c r="S66" s="60"/>
      <c r="T66" s="60"/>
      <c r="U66" s="60"/>
      <c r="V66" s="60"/>
      <c r="W66" s="60"/>
      <c r="X66" s="800" t="s">
        <v>321</v>
      </c>
      <c r="Y66" s="800"/>
      <c r="Z66" s="800"/>
      <c r="AA66" s="800"/>
      <c r="AB66" s="134"/>
      <c r="AC66" s="881"/>
      <c r="AD66" s="881"/>
      <c r="AE66" s="881"/>
      <c r="AF66" s="881"/>
      <c r="AG66" s="881"/>
      <c r="AH66" s="881"/>
      <c r="AI66" s="881"/>
      <c r="AJ66" s="881"/>
      <c r="AK66" s="881"/>
      <c r="AL66" s="881"/>
      <c r="AM66" s="881"/>
      <c r="AN66" s="881"/>
      <c r="AO66" s="881"/>
      <c r="AP66" s="881"/>
      <c r="AQ66" s="881"/>
      <c r="AR66" s="881"/>
      <c r="AS66" s="881"/>
      <c r="AT66" s="881"/>
      <c r="AU66" s="881"/>
      <c r="AV66" s="881"/>
      <c r="AW66" s="881"/>
      <c r="AX66" s="881"/>
      <c r="AY66" s="881"/>
      <c r="AZ66" s="881"/>
      <c r="BA66" s="881"/>
      <c r="BB66" s="881"/>
      <c r="BC66" s="881"/>
      <c r="BD66" s="882"/>
      <c r="BE66" s="60"/>
    </row>
    <row r="67" spans="1:57" ht="9.9499999999999993" customHeight="1" x14ac:dyDescent="0.15">
      <c r="A67" s="119"/>
      <c r="B67" s="60"/>
      <c r="C67" s="60"/>
      <c r="D67" s="60"/>
      <c r="E67" s="60"/>
      <c r="F67" s="60"/>
      <c r="G67" s="60"/>
      <c r="H67" s="60"/>
      <c r="I67" s="60"/>
      <c r="J67" s="60"/>
      <c r="K67" s="60"/>
      <c r="L67" s="60"/>
      <c r="M67" s="60"/>
      <c r="N67" s="60"/>
      <c r="O67" s="60"/>
      <c r="P67" s="60"/>
      <c r="Q67" s="60"/>
      <c r="R67" s="60"/>
      <c r="S67" s="60"/>
      <c r="T67" s="60"/>
      <c r="U67" s="60"/>
      <c r="V67" s="60"/>
      <c r="W67" s="60"/>
      <c r="X67" s="800"/>
      <c r="Y67" s="800"/>
      <c r="Z67" s="800"/>
      <c r="AA67" s="800"/>
      <c r="AB67" s="134"/>
      <c r="AC67" s="883">
        <f>+R25</f>
        <v>0</v>
      </c>
      <c r="AD67" s="883"/>
      <c r="AE67" s="883"/>
      <c r="AF67" s="883"/>
      <c r="AG67" s="883"/>
      <c r="AH67" s="883"/>
      <c r="AI67" s="883"/>
      <c r="AJ67" s="883"/>
      <c r="AK67" s="883"/>
      <c r="AL67" s="883"/>
      <c r="AM67" s="883"/>
      <c r="AN67" s="883"/>
      <c r="AO67" s="883"/>
      <c r="AP67" s="883"/>
      <c r="AQ67" s="883"/>
      <c r="AR67" s="883"/>
      <c r="AS67" s="883"/>
      <c r="AT67" s="883"/>
      <c r="AU67" s="883"/>
      <c r="AV67" s="883"/>
      <c r="AW67" s="883"/>
      <c r="AX67" s="883"/>
      <c r="AY67" s="883"/>
      <c r="AZ67" s="60"/>
      <c r="BA67" s="60"/>
      <c r="BB67" s="60"/>
      <c r="BC67" s="60"/>
      <c r="BD67" s="135"/>
      <c r="BE67" s="60"/>
    </row>
    <row r="68" spans="1:57" ht="9.9499999999999993" customHeight="1" x14ac:dyDescent="0.15">
      <c r="A68" s="119"/>
      <c r="B68" s="60"/>
      <c r="C68" s="60"/>
      <c r="D68" s="60"/>
      <c r="E68" s="60"/>
      <c r="F68" s="60"/>
      <c r="G68" s="60"/>
      <c r="H68" s="60"/>
      <c r="I68" s="60"/>
      <c r="J68" s="60"/>
      <c r="K68" s="60"/>
      <c r="L68" s="60"/>
      <c r="M68" s="60"/>
      <c r="N68" s="60"/>
      <c r="O68" s="60"/>
      <c r="P68" s="60"/>
      <c r="Q68" s="60"/>
      <c r="R68" s="60"/>
      <c r="S68" s="60"/>
      <c r="T68" s="60"/>
      <c r="U68" s="60"/>
      <c r="V68" s="60"/>
      <c r="W68" s="60"/>
      <c r="X68" s="134"/>
      <c r="Y68" s="134"/>
      <c r="Z68" s="134"/>
      <c r="AA68" s="134"/>
      <c r="AB68" s="134"/>
      <c r="AC68" s="883"/>
      <c r="AD68" s="883"/>
      <c r="AE68" s="883"/>
      <c r="AF68" s="883"/>
      <c r="AG68" s="883"/>
      <c r="AH68" s="883"/>
      <c r="AI68" s="883"/>
      <c r="AJ68" s="883"/>
      <c r="AK68" s="883"/>
      <c r="AL68" s="883"/>
      <c r="AM68" s="883"/>
      <c r="AN68" s="883"/>
      <c r="AO68" s="883"/>
      <c r="AP68" s="883"/>
      <c r="AQ68" s="883"/>
      <c r="AR68" s="883"/>
      <c r="AS68" s="883"/>
      <c r="AT68" s="883"/>
      <c r="AU68" s="883"/>
      <c r="AV68" s="883"/>
      <c r="AW68" s="883"/>
      <c r="AX68" s="883"/>
      <c r="AY68" s="883"/>
      <c r="AZ68" s="60"/>
      <c r="BA68" s="60"/>
      <c r="BB68" s="60"/>
      <c r="BC68" s="60"/>
      <c r="BD68" s="135"/>
      <c r="BE68" s="60"/>
    </row>
    <row r="69" spans="1:57" ht="9.9499999999999993" customHeight="1" x14ac:dyDescent="0.15">
      <c r="A69" s="119"/>
      <c r="B69" s="60"/>
      <c r="C69" s="60"/>
      <c r="D69" s="60"/>
      <c r="E69" s="60"/>
      <c r="F69" s="60"/>
      <c r="G69" s="60"/>
      <c r="H69" s="60"/>
      <c r="I69" s="60"/>
      <c r="J69" s="60"/>
      <c r="K69" s="60"/>
      <c r="L69" s="60"/>
      <c r="M69" s="60"/>
      <c r="N69" s="60"/>
      <c r="O69" s="60"/>
      <c r="P69" s="60"/>
      <c r="Q69" s="60"/>
      <c r="R69" s="60"/>
      <c r="S69" s="60"/>
      <c r="T69" s="60"/>
      <c r="U69" s="60"/>
      <c r="V69" s="60"/>
      <c r="W69" s="60"/>
      <c r="X69" s="134"/>
      <c r="Y69" s="134"/>
      <c r="Z69" s="134"/>
      <c r="AA69" s="134"/>
      <c r="AB69" s="134"/>
      <c r="AC69" s="883"/>
      <c r="AD69" s="883"/>
      <c r="AE69" s="883"/>
      <c r="AF69" s="883"/>
      <c r="AG69" s="883"/>
      <c r="AH69" s="883"/>
      <c r="AI69" s="883"/>
      <c r="AJ69" s="883"/>
      <c r="AK69" s="883"/>
      <c r="AL69" s="883"/>
      <c r="AM69" s="883"/>
      <c r="AN69" s="883"/>
      <c r="AO69" s="883"/>
      <c r="AP69" s="883"/>
      <c r="AQ69" s="883"/>
      <c r="AR69" s="883"/>
      <c r="AS69" s="883"/>
      <c r="AT69" s="883"/>
      <c r="AU69" s="883"/>
      <c r="AV69" s="883"/>
      <c r="AW69" s="883"/>
      <c r="AX69" s="883"/>
      <c r="AY69" s="883"/>
      <c r="AZ69" s="60"/>
      <c r="BA69" s="60"/>
      <c r="BB69" s="60"/>
      <c r="BC69" s="60"/>
      <c r="BD69" s="135"/>
      <c r="BE69" s="60"/>
    </row>
    <row r="70" spans="1:57" ht="9.9499999999999993" customHeight="1" x14ac:dyDescent="0.15">
      <c r="A70" s="119"/>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883"/>
      <c r="AD70" s="883"/>
      <c r="AE70" s="883"/>
      <c r="AF70" s="883"/>
      <c r="AG70" s="883"/>
      <c r="AH70" s="883"/>
      <c r="AI70" s="883"/>
      <c r="AJ70" s="883"/>
      <c r="AK70" s="883"/>
      <c r="AL70" s="883"/>
      <c r="AM70" s="883"/>
      <c r="AN70" s="883"/>
      <c r="AO70" s="883"/>
      <c r="AP70" s="883"/>
      <c r="AQ70" s="883"/>
      <c r="AR70" s="883"/>
      <c r="AS70" s="883"/>
      <c r="AT70" s="883"/>
      <c r="AU70" s="883"/>
      <c r="AV70" s="883"/>
      <c r="AW70" s="883"/>
      <c r="AX70" s="883"/>
      <c r="AY70" s="883"/>
      <c r="AZ70" s="60"/>
      <c r="BA70" s="60"/>
      <c r="BB70" s="60"/>
      <c r="BC70" s="60"/>
      <c r="BD70" s="135"/>
      <c r="BE70" s="60"/>
    </row>
    <row r="71" spans="1:57" ht="9.9499999999999993" customHeight="1" x14ac:dyDescent="0.15">
      <c r="A71" s="119"/>
      <c r="B71" s="800" t="s">
        <v>131</v>
      </c>
      <c r="C71" s="800"/>
      <c r="D71" s="800"/>
      <c r="E71" s="800"/>
      <c r="F71" s="800"/>
      <c r="G71" s="875" t="s">
        <v>641</v>
      </c>
      <c r="H71" s="875"/>
      <c r="I71" s="875"/>
      <c r="J71" s="875"/>
      <c r="K71" s="399"/>
      <c r="L71" s="399"/>
      <c r="M71" s="399"/>
      <c r="N71" s="399"/>
      <c r="O71" s="399"/>
      <c r="P71" s="399"/>
      <c r="Q71" s="399"/>
      <c r="R71" s="399"/>
      <c r="S71" s="399"/>
      <c r="T71" s="399"/>
      <c r="U71" s="399"/>
      <c r="V71" s="884" t="s">
        <v>137</v>
      </c>
      <c r="W71" s="884"/>
      <c r="X71" s="884"/>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135"/>
      <c r="BE71" s="60"/>
    </row>
    <row r="72" spans="1:57" ht="9.9499999999999993" customHeight="1" x14ac:dyDescent="0.15">
      <c r="A72" s="119"/>
      <c r="B72" s="800"/>
      <c r="C72" s="800"/>
      <c r="D72" s="800"/>
      <c r="E72" s="800"/>
      <c r="F72" s="800"/>
      <c r="G72" s="875"/>
      <c r="H72" s="875"/>
      <c r="I72" s="875"/>
      <c r="J72" s="875"/>
      <c r="K72" s="399"/>
      <c r="L72" s="399"/>
      <c r="M72" s="399"/>
      <c r="N72" s="399"/>
      <c r="O72" s="399"/>
      <c r="P72" s="399"/>
      <c r="Q72" s="399"/>
      <c r="R72" s="399"/>
      <c r="S72" s="399"/>
      <c r="T72" s="399"/>
      <c r="U72" s="399"/>
      <c r="V72" s="884"/>
      <c r="W72" s="884"/>
      <c r="X72" s="884"/>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135"/>
      <c r="BE72" s="60"/>
    </row>
    <row r="73" spans="1:57" ht="9.9499999999999993" customHeight="1" x14ac:dyDescent="0.15">
      <c r="A73" s="119"/>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135"/>
      <c r="BE73" s="60"/>
    </row>
    <row r="74" spans="1:57" ht="9.9499999999999993" customHeight="1" x14ac:dyDescent="0.15">
      <c r="A74" s="119"/>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135"/>
      <c r="BE74" s="60"/>
    </row>
    <row r="75" spans="1:57" ht="9.9499999999999993" customHeight="1" x14ac:dyDescent="0.15">
      <c r="A75" s="150"/>
      <c r="B75" s="132"/>
      <c r="C75" s="132"/>
      <c r="D75" s="132"/>
      <c r="E75" s="132"/>
      <c r="F75" s="132"/>
      <c r="G75" s="132"/>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2"/>
      <c r="BC75" s="132"/>
      <c r="BD75" s="138"/>
      <c r="BE75" s="60"/>
    </row>
    <row r="76" spans="1:57" ht="9.9499999999999993" customHeight="1" x14ac:dyDescent="0.15">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row>
    <row r="77" spans="1:57" ht="9.9499999999999993" customHeight="1" x14ac:dyDescent="0.15">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row>
    <row r="78" spans="1:57" ht="9.9499999999999993" customHeight="1" x14ac:dyDescent="0.15">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row>
    <row r="79" spans="1:57" ht="9.9499999999999993" customHeight="1" x14ac:dyDescent="0.15">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row>
    <row r="80" spans="1:57" ht="9.9499999999999993" customHeight="1" x14ac:dyDescent="0.15">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row>
    <row r="81" spans="1:57" ht="9.9499999999999993" customHeight="1" x14ac:dyDescent="0.15">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row>
    <row r="82" spans="1:57" ht="9.9499999999999993" customHeight="1" x14ac:dyDescent="0.15">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row>
    <row r="83" spans="1:57" ht="9.9499999999999993" customHeight="1" x14ac:dyDescent="0.15">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row>
    <row r="84" spans="1:57" ht="9.9499999999999993" customHeight="1" x14ac:dyDescent="0.15">
      <c r="A84" s="139" t="s">
        <v>323</v>
      </c>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row>
    <row r="85" spans="1:57" ht="9.9499999999999993" customHeight="1" x14ac:dyDescent="0.15">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row>
    <row r="86" spans="1:57" ht="9.9499999999999993" customHeight="1" x14ac:dyDescent="0.15">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row>
    <row r="87" spans="1:57" ht="9.9499999999999993" customHeight="1" x14ac:dyDescent="0.15">
      <c r="A87" s="151" t="s">
        <v>166</v>
      </c>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row>
    <row r="88" spans="1:57" ht="9.9499999999999993" customHeight="1" x14ac:dyDescent="0.15">
      <c r="A88" s="152" t="s">
        <v>325</v>
      </c>
      <c r="B88" s="124"/>
      <c r="C88" s="124"/>
      <c r="D88" s="124"/>
      <c r="E88" s="124"/>
      <c r="F88" s="124"/>
      <c r="G88" s="126"/>
      <c r="H88" s="152" t="s">
        <v>190</v>
      </c>
      <c r="I88" s="124"/>
      <c r="J88" s="124"/>
      <c r="K88" s="124"/>
      <c r="L88" s="124"/>
      <c r="M88" s="124"/>
      <c r="N88" s="126"/>
      <c r="O88" s="152" t="s">
        <v>192</v>
      </c>
      <c r="P88" s="124"/>
      <c r="Q88" s="124"/>
      <c r="R88" s="124"/>
      <c r="S88" s="124"/>
      <c r="T88" s="124"/>
      <c r="U88" s="126"/>
      <c r="V88" s="163" t="s">
        <v>194</v>
      </c>
      <c r="W88" s="124"/>
      <c r="X88" s="124"/>
      <c r="Y88" s="124"/>
      <c r="Z88" s="124"/>
      <c r="AA88" s="124"/>
      <c r="AB88" s="126"/>
      <c r="AC88" s="163" t="s">
        <v>195</v>
      </c>
      <c r="AD88" s="124"/>
      <c r="AE88" s="124"/>
      <c r="AF88" s="124"/>
      <c r="AG88" s="124"/>
      <c r="AH88" s="124"/>
      <c r="AI88" s="126"/>
      <c r="AJ88" s="163" t="s">
        <v>195</v>
      </c>
      <c r="AK88" s="124"/>
      <c r="AL88" s="124"/>
      <c r="AM88" s="124"/>
      <c r="AN88" s="124"/>
      <c r="AO88" s="124"/>
      <c r="AP88" s="126"/>
      <c r="AQ88" s="60"/>
      <c r="AR88" s="60"/>
      <c r="AS88" s="60"/>
      <c r="AT88" s="60"/>
      <c r="AU88" s="60"/>
      <c r="AV88" s="60"/>
      <c r="AW88" s="60"/>
      <c r="AX88" s="60"/>
      <c r="AY88" s="60"/>
      <c r="AZ88" s="60"/>
      <c r="BA88" s="60"/>
      <c r="BB88" s="60"/>
      <c r="BC88" s="60"/>
      <c r="BD88" s="60"/>
      <c r="BE88" s="60"/>
    </row>
    <row r="89" spans="1:57" ht="9.9499999999999993" customHeight="1" x14ac:dyDescent="0.15">
      <c r="A89" s="130"/>
      <c r="B89" s="60"/>
      <c r="C89" s="60"/>
      <c r="D89" s="60"/>
      <c r="E89" s="60"/>
      <c r="F89" s="60"/>
      <c r="G89" s="127"/>
      <c r="H89" s="130"/>
      <c r="I89" s="60"/>
      <c r="J89" s="60"/>
      <c r="K89" s="60"/>
      <c r="L89" s="60"/>
      <c r="M89" s="60"/>
      <c r="N89" s="127"/>
      <c r="O89" s="130"/>
      <c r="P89" s="60"/>
      <c r="Q89" s="60"/>
      <c r="R89" s="60"/>
      <c r="S89" s="60"/>
      <c r="T89" s="60"/>
      <c r="U89" s="127"/>
      <c r="V89" s="60"/>
      <c r="W89" s="60"/>
      <c r="X89" s="60"/>
      <c r="Y89" s="60"/>
      <c r="Z89" s="60"/>
      <c r="AA89" s="60"/>
      <c r="AB89" s="127"/>
      <c r="AC89" s="60"/>
      <c r="AD89" s="60"/>
      <c r="AE89" s="60"/>
      <c r="AF89" s="60"/>
      <c r="AG89" s="60"/>
      <c r="AH89" s="60"/>
      <c r="AI89" s="127"/>
      <c r="AJ89" s="60"/>
      <c r="AK89" s="60"/>
      <c r="AL89" s="60"/>
      <c r="AM89" s="60"/>
      <c r="AN89" s="60"/>
      <c r="AO89" s="60"/>
      <c r="AP89" s="127"/>
      <c r="AQ89" s="60"/>
      <c r="AR89" s="60"/>
      <c r="AS89" s="60"/>
      <c r="AT89" s="60"/>
      <c r="AU89" s="60"/>
      <c r="AV89" s="60"/>
      <c r="AW89" s="60"/>
      <c r="AX89" s="60"/>
      <c r="AY89" s="60"/>
      <c r="AZ89" s="60"/>
      <c r="BA89" s="60"/>
      <c r="BB89" s="60"/>
      <c r="BC89" s="60"/>
      <c r="BD89" s="60"/>
      <c r="BE89" s="60"/>
    </row>
    <row r="90" spans="1:57" ht="9.9499999999999993" customHeight="1" x14ac:dyDescent="0.15">
      <c r="A90" s="130"/>
      <c r="B90" s="60"/>
      <c r="C90" s="60"/>
      <c r="D90" s="60"/>
      <c r="E90" s="60"/>
      <c r="F90" s="60"/>
      <c r="G90" s="127"/>
      <c r="H90" s="130"/>
      <c r="I90" s="60"/>
      <c r="J90" s="60"/>
      <c r="K90" s="60"/>
      <c r="L90" s="60"/>
      <c r="M90" s="60"/>
      <c r="N90" s="127"/>
      <c r="O90" s="130"/>
      <c r="P90" s="60"/>
      <c r="Q90" s="60"/>
      <c r="R90" s="60"/>
      <c r="S90" s="60"/>
      <c r="T90" s="60"/>
      <c r="U90" s="127"/>
      <c r="V90" s="60"/>
      <c r="W90" s="60"/>
      <c r="X90" s="60"/>
      <c r="Y90" s="60"/>
      <c r="Z90" s="60"/>
      <c r="AA90" s="60"/>
      <c r="AB90" s="127"/>
      <c r="AC90" s="60"/>
      <c r="AD90" s="60"/>
      <c r="AE90" s="60"/>
      <c r="AF90" s="60"/>
      <c r="AG90" s="60"/>
      <c r="AH90" s="60"/>
      <c r="AI90" s="127"/>
      <c r="AJ90" s="60"/>
      <c r="AK90" s="60"/>
      <c r="AL90" s="60"/>
      <c r="AM90" s="60"/>
      <c r="AN90" s="60"/>
      <c r="AO90" s="60"/>
      <c r="AP90" s="127"/>
      <c r="AQ90" s="60"/>
      <c r="AR90" s="60"/>
      <c r="AS90" s="60"/>
      <c r="AT90" s="60"/>
      <c r="AU90" s="60"/>
      <c r="AV90" s="60"/>
      <c r="AW90" s="60"/>
      <c r="AX90" s="60"/>
      <c r="AY90" s="60"/>
      <c r="AZ90" s="60"/>
      <c r="BA90" s="60"/>
      <c r="BB90" s="60"/>
      <c r="BC90" s="60"/>
      <c r="BD90" s="60"/>
      <c r="BE90" s="60"/>
    </row>
    <row r="91" spans="1:57" ht="9.9499999999999993" customHeight="1" x14ac:dyDescent="0.15">
      <c r="A91" s="130"/>
      <c r="B91" s="60"/>
      <c r="C91" s="60"/>
      <c r="D91" s="60"/>
      <c r="E91" s="60"/>
      <c r="F91" s="60"/>
      <c r="G91" s="127"/>
      <c r="H91" s="130"/>
      <c r="I91" s="60"/>
      <c r="J91" s="60"/>
      <c r="K91" s="60"/>
      <c r="L91" s="60"/>
      <c r="M91" s="60"/>
      <c r="N91" s="127"/>
      <c r="O91" s="130"/>
      <c r="P91" s="60"/>
      <c r="Q91" s="60"/>
      <c r="R91" s="60"/>
      <c r="S91" s="60"/>
      <c r="T91" s="60"/>
      <c r="U91" s="127"/>
      <c r="V91" s="60"/>
      <c r="W91" s="60"/>
      <c r="X91" s="60"/>
      <c r="Y91" s="60"/>
      <c r="Z91" s="60"/>
      <c r="AA91" s="60"/>
      <c r="AB91" s="127"/>
      <c r="AC91" s="60"/>
      <c r="AD91" s="60"/>
      <c r="AE91" s="60"/>
      <c r="AF91" s="60"/>
      <c r="AG91" s="60"/>
      <c r="AH91" s="60"/>
      <c r="AI91" s="127"/>
      <c r="AJ91" s="60"/>
      <c r="AK91" s="60"/>
      <c r="AL91" s="60"/>
      <c r="AM91" s="60"/>
      <c r="AN91" s="60"/>
      <c r="AO91" s="60"/>
      <c r="AP91" s="127"/>
      <c r="AQ91" s="60"/>
      <c r="AR91" s="60"/>
      <c r="AS91" s="60"/>
      <c r="AT91" s="60"/>
      <c r="AU91" s="60"/>
      <c r="AV91" s="60"/>
      <c r="AW91" s="60"/>
      <c r="AX91" s="60"/>
      <c r="AY91" s="60"/>
      <c r="AZ91" s="60"/>
      <c r="BA91" s="60"/>
      <c r="BB91" s="60"/>
      <c r="BC91" s="60"/>
      <c r="BD91" s="60"/>
      <c r="BE91" s="60"/>
    </row>
    <row r="92" spans="1:57" ht="9.9499999999999993" customHeight="1" x14ac:dyDescent="0.15">
      <c r="A92" s="143"/>
      <c r="B92" s="123"/>
      <c r="C92" s="123"/>
      <c r="D92" s="123"/>
      <c r="E92" s="123"/>
      <c r="F92" s="123"/>
      <c r="G92" s="128"/>
      <c r="H92" s="143"/>
      <c r="I92" s="123"/>
      <c r="J92" s="123"/>
      <c r="K92" s="123"/>
      <c r="L92" s="123"/>
      <c r="M92" s="123"/>
      <c r="N92" s="128"/>
      <c r="O92" s="143"/>
      <c r="P92" s="123"/>
      <c r="Q92" s="123"/>
      <c r="R92" s="123"/>
      <c r="S92" s="123"/>
      <c r="T92" s="123"/>
      <c r="U92" s="128"/>
      <c r="V92" s="123"/>
      <c r="W92" s="123"/>
      <c r="X92" s="123"/>
      <c r="Y92" s="123"/>
      <c r="Z92" s="123"/>
      <c r="AA92" s="123"/>
      <c r="AB92" s="128"/>
      <c r="AC92" s="123"/>
      <c r="AD92" s="123"/>
      <c r="AE92" s="123"/>
      <c r="AF92" s="123"/>
      <c r="AG92" s="123"/>
      <c r="AH92" s="123"/>
      <c r="AI92" s="128"/>
      <c r="AJ92" s="123"/>
      <c r="AK92" s="123"/>
      <c r="AL92" s="123"/>
      <c r="AM92" s="123"/>
      <c r="AN92" s="123"/>
      <c r="AO92" s="123"/>
      <c r="AP92" s="128"/>
      <c r="AQ92" s="60"/>
      <c r="AR92" s="60"/>
      <c r="AS92" s="60"/>
      <c r="AT92" s="60"/>
      <c r="AU92" s="60"/>
      <c r="AV92" s="60"/>
      <c r="AW92" s="60"/>
      <c r="AX92" s="60"/>
      <c r="AY92" s="60"/>
      <c r="AZ92" s="60"/>
      <c r="BA92" s="60"/>
      <c r="BB92" s="60"/>
      <c r="BC92" s="60"/>
      <c r="BD92" s="60"/>
      <c r="BE92" s="60"/>
    </row>
    <row r="93" spans="1:57" ht="9.9499999999999993" customHeight="1" x14ac:dyDescent="0.15">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row>
    <row r="94" spans="1:57" ht="9.9499999999999993" customHeight="1" x14ac:dyDescent="0.15">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row>
    <row r="95" spans="1:57" ht="9.9499999999999993" customHeight="1" x14ac:dyDescent="0.15">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row>
    <row r="96" spans="1:57" ht="9.9499999999999993" customHeight="1" x14ac:dyDescent="0.15">
      <c r="A96" s="60"/>
      <c r="B96" s="60"/>
      <c r="C96" s="60"/>
      <c r="D96" s="60"/>
      <c r="E96" s="60"/>
      <c r="F96" s="60"/>
      <c r="G96" s="60"/>
      <c r="H96" s="60"/>
      <c r="I96" s="60"/>
      <c r="J96" s="60"/>
      <c r="K96" s="60"/>
      <c r="L96" s="60"/>
      <c r="M96" s="60"/>
      <c r="N96" s="60"/>
      <c r="O96" s="857" t="s">
        <v>105</v>
      </c>
      <c r="P96" s="857"/>
      <c r="Q96" s="857"/>
      <c r="R96" s="857"/>
      <c r="S96" s="857"/>
      <c r="T96" s="857"/>
      <c r="U96" s="857"/>
      <c r="V96" s="857"/>
      <c r="W96" s="857"/>
      <c r="X96" s="857"/>
      <c r="Y96" s="857"/>
      <c r="Z96" s="857"/>
      <c r="AA96" s="857"/>
      <c r="AB96" s="857"/>
      <c r="AC96" s="857"/>
      <c r="AD96" s="857"/>
      <c r="AE96" s="857"/>
      <c r="AF96" s="857"/>
      <c r="AG96" s="857"/>
      <c r="AH96" s="857"/>
      <c r="AI96" s="857"/>
      <c r="AJ96" s="857"/>
      <c r="AK96" s="857"/>
      <c r="AL96" s="857"/>
      <c r="AM96" s="857"/>
      <c r="AN96" s="857"/>
      <c r="AO96" s="857"/>
      <c r="AP96" s="857"/>
      <c r="AQ96" s="857"/>
      <c r="AR96" s="60"/>
      <c r="AS96" s="60"/>
      <c r="AT96" s="60"/>
      <c r="AU96" s="60"/>
      <c r="AV96" s="60"/>
      <c r="AW96" s="60"/>
      <c r="AX96" s="60"/>
      <c r="AY96" s="60"/>
      <c r="AZ96" s="60"/>
      <c r="BA96" s="60"/>
      <c r="BB96" s="60"/>
      <c r="BC96" s="60"/>
      <c r="BD96" s="60"/>
      <c r="BE96" s="60"/>
    </row>
    <row r="97" spans="1:57" ht="9.9499999999999993" customHeight="1" x14ac:dyDescent="0.15">
      <c r="A97" s="60"/>
      <c r="B97" s="60"/>
      <c r="C97" s="60"/>
      <c r="D97" s="60"/>
      <c r="E97" s="60"/>
      <c r="F97" s="60"/>
      <c r="G97" s="60"/>
      <c r="H97" s="60"/>
      <c r="I97" s="60"/>
      <c r="J97" s="60"/>
      <c r="K97" s="60"/>
      <c r="L97" s="60"/>
      <c r="M97" s="60"/>
      <c r="N97" s="60"/>
      <c r="O97" s="857"/>
      <c r="P97" s="857"/>
      <c r="Q97" s="857"/>
      <c r="R97" s="857"/>
      <c r="S97" s="857"/>
      <c r="T97" s="857"/>
      <c r="U97" s="857"/>
      <c r="V97" s="857"/>
      <c r="W97" s="857"/>
      <c r="X97" s="857"/>
      <c r="Y97" s="857"/>
      <c r="Z97" s="857"/>
      <c r="AA97" s="857"/>
      <c r="AB97" s="857"/>
      <c r="AC97" s="857"/>
      <c r="AD97" s="857"/>
      <c r="AE97" s="857"/>
      <c r="AF97" s="857"/>
      <c r="AG97" s="857"/>
      <c r="AH97" s="857"/>
      <c r="AI97" s="857"/>
      <c r="AJ97" s="857"/>
      <c r="AK97" s="857"/>
      <c r="AL97" s="857"/>
      <c r="AM97" s="857"/>
      <c r="AN97" s="857"/>
      <c r="AO97" s="857"/>
      <c r="AP97" s="857"/>
      <c r="AQ97" s="857"/>
      <c r="AR97" s="60"/>
      <c r="AS97" s="60"/>
      <c r="AT97" s="60"/>
      <c r="AU97" s="60"/>
      <c r="AV97" s="60"/>
      <c r="AW97" s="60"/>
      <c r="AX97" s="60"/>
      <c r="AY97" s="60"/>
      <c r="AZ97" s="60"/>
      <c r="BA97" s="60"/>
      <c r="BB97" s="60"/>
      <c r="BC97" s="60"/>
      <c r="BD97" s="60"/>
      <c r="BE97" s="60"/>
    </row>
    <row r="98" spans="1:57" ht="9.9499999999999993" customHeight="1" x14ac:dyDescent="0.15">
      <c r="A98" s="60"/>
      <c r="B98" s="60"/>
      <c r="C98" s="60"/>
      <c r="D98" s="60"/>
      <c r="E98" s="60"/>
      <c r="F98" s="60"/>
      <c r="G98" s="60"/>
      <c r="H98" s="60"/>
      <c r="I98" s="60"/>
      <c r="J98" s="60"/>
      <c r="K98" s="60"/>
      <c r="L98" s="60"/>
      <c r="M98" s="60"/>
      <c r="N98" s="60"/>
      <c r="O98" s="857"/>
      <c r="P98" s="857"/>
      <c r="Q98" s="857"/>
      <c r="R98" s="857"/>
      <c r="S98" s="857"/>
      <c r="T98" s="857"/>
      <c r="U98" s="857"/>
      <c r="V98" s="857"/>
      <c r="W98" s="857"/>
      <c r="X98" s="857"/>
      <c r="Y98" s="857"/>
      <c r="Z98" s="857"/>
      <c r="AA98" s="857"/>
      <c r="AB98" s="857"/>
      <c r="AC98" s="857"/>
      <c r="AD98" s="857"/>
      <c r="AE98" s="857"/>
      <c r="AF98" s="857"/>
      <c r="AG98" s="857"/>
      <c r="AH98" s="857"/>
      <c r="AI98" s="857"/>
      <c r="AJ98" s="857"/>
      <c r="AK98" s="857"/>
      <c r="AL98" s="857"/>
      <c r="AM98" s="857"/>
      <c r="AN98" s="857"/>
      <c r="AO98" s="857"/>
      <c r="AP98" s="857"/>
      <c r="AQ98" s="857"/>
      <c r="AR98" s="60"/>
      <c r="AS98" s="60"/>
      <c r="AT98" s="60"/>
      <c r="AU98" s="60"/>
      <c r="AV98" s="60"/>
      <c r="AW98" s="60"/>
      <c r="AX98" s="60"/>
      <c r="AY98" s="60"/>
      <c r="AZ98" s="60"/>
      <c r="BA98" s="60"/>
      <c r="BB98" s="60"/>
      <c r="BC98" s="60"/>
      <c r="BD98" s="60"/>
      <c r="BE98" s="60"/>
    </row>
    <row r="99" spans="1:57" ht="9.9499999999999993" customHeight="1" x14ac:dyDescent="0.15">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row>
    <row r="100" spans="1:57" ht="9.9499999999999993" customHeight="1" x14ac:dyDescent="0.15">
      <c r="A100" s="864" t="s">
        <v>45</v>
      </c>
      <c r="B100" s="865"/>
      <c r="C100" s="865"/>
      <c r="D100" s="866"/>
      <c r="E100" s="142"/>
      <c r="F100" s="858" t="s">
        <v>77</v>
      </c>
      <c r="G100" s="858"/>
      <c r="H100" s="858"/>
      <c r="I100" s="858"/>
      <c r="J100" s="858"/>
      <c r="K100" s="858"/>
      <c r="L100" s="858"/>
      <c r="M100" s="858"/>
      <c r="N100" s="858"/>
      <c r="O100" s="858"/>
      <c r="P100" s="858"/>
      <c r="Q100" s="145"/>
      <c r="R100" s="885">
        <f>IF(ISBLANK(R17)," ",R17)</f>
        <v>0</v>
      </c>
      <c r="S100" s="886"/>
      <c r="T100" s="886"/>
      <c r="U100" s="886"/>
      <c r="V100" s="886"/>
      <c r="W100" s="886"/>
      <c r="X100" s="886"/>
      <c r="Y100" s="886"/>
      <c r="Z100" s="886"/>
      <c r="AA100" s="886"/>
      <c r="AB100" s="886"/>
      <c r="AC100" s="886"/>
      <c r="AD100" s="886"/>
      <c r="AE100" s="886"/>
      <c r="AF100" s="886"/>
      <c r="AG100" s="886"/>
      <c r="AH100" s="886"/>
      <c r="AI100" s="886"/>
      <c r="AJ100" s="886"/>
      <c r="AK100" s="886"/>
      <c r="AL100" s="886"/>
      <c r="AM100" s="886"/>
      <c r="AN100" s="886"/>
      <c r="AO100" s="886"/>
      <c r="AP100" s="886"/>
      <c r="AQ100" s="886"/>
      <c r="AR100" s="886"/>
      <c r="AS100" s="886"/>
      <c r="AT100" s="886"/>
      <c r="AU100" s="886"/>
      <c r="AV100" s="886"/>
      <c r="AW100" s="886"/>
      <c r="AX100" s="886"/>
      <c r="AY100" s="886"/>
      <c r="AZ100" s="886"/>
      <c r="BA100" s="886"/>
      <c r="BB100" s="886"/>
      <c r="BC100" s="886"/>
      <c r="BD100" s="887"/>
      <c r="BE100" s="60"/>
    </row>
    <row r="101" spans="1:57" ht="9.9499999999999993" customHeight="1" x14ac:dyDescent="0.15">
      <c r="A101" s="867"/>
      <c r="B101" s="868"/>
      <c r="C101" s="868"/>
      <c r="D101" s="869"/>
      <c r="E101" s="130"/>
      <c r="F101" s="859"/>
      <c r="G101" s="859"/>
      <c r="H101" s="859"/>
      <c r="I101" s="859"/>
      <c r="J101" s="859"/>
      <c r="K101" s="859"/>
      <c r="L101" s="859"/>
      <c r="M101" s="859"/>
      <c r="N101" s="859"/>
      <c r="O101" s="859"/>
      <c r="P101" s="859"/>
      <c r="Q101" s="127"/>
      <c r="R101" s="888"/>
      <c r="S101" s="889"/>
      <c r="T101" s="889"/>
      <c r="U101" s="889"/>
      <c r="V101" s="889"/>
      <c r="W101" s="889"/>
      <c r="X101" s="889"/>
      <c r="Y101" s="889"/>
      <c r="Z101" s="889"/>
      <c r="AA101" s="889"/>
      <c r="AB101" s="889"/>
      <c r="AC101" s="889"/>
      <c r="AD101" s="889"/>
      <c r="AE101" s="889"/>
      <c r="AF101" s="889"/>
      <c r="AG101" s="889"/>
      <c r="AH101" s="889"/>
      <c r="AI101" s="889"/>
      <c r="AJ101" s="889"/>
      <c r="AK101" s="889"/>
      <c r="AL101" s="889"/>
      <c r="AM101" s="889"/>
      <c r="AN101" s="889"/>
      <c r="AO101" s="889"/>
      <c r="AP101" s="889"/>
      <c r="AQ101" s="889"/>
      <c r="AR101" s="889"/>
      <c r="AS101" s="889"/>
      <c r="AT101" s="889"/>
      <c r="AU101" s="889"/>
      <c r="AV101" s="889"/>
      <c r="AW101" s="889"/>
      <c r="AX101" s="889"/>
      <c r="AY101" s="889"/>
      <c r="AZ101" s="889"/>
      <c r="BA101" s="889"/>
      <c r="BB101" s="889"/>
      <c r="BC101" s="889"/>
      <c r="BD101" s="890"/>
      <c r="BE101" s="60"/>
    </row>
    <row r="102" spans="1:57" ht="9.9499999999999993" customHeight="1" x14ac:dyDescent="0.15">
      <c r="A102" s="867"/>
      <c r="B102" s="868"/>
      <c r="C102" s="868"/>
      <c r="D102" s="869"/>
      <c r="E102" s="130"/>
      <c r="F102" s="859"/>
      <c r="G102" s="859"/>
      <c r="H102" s="859"/>
      <c r="I102" s="859"/>
      <c r="J102" s="859"/>
      <c r="K102" s="859"/>
      <c r="L102" s="859"/>
      <c r="M102" s="859"/>
      <c r="N102" s="859"/>
      <c r="O102" s="859"/>
      <c r="P102" s="859"/>
      <c r="Q102" s="127"/>
      <c r="R102" s="888"/>
      <c r="S102" s="889"/>
      <c r="T102" s="889"/>
      <c r="U102" s="889"/>
      <c r="V102" s="889"/>
      <c r="W102" s="889"/>
      <c r="X102" s="889"/>
      <c r="Y102" s="889"/>
      <c r="Z102" s="889"/>
      <c r="AA102" s="889"/>
      <c r="AB102" s="889"/>
      <c r="AC102" s="889"/>
      <c r="AD102" s="889"/>
      <c r="AE102" s="889"/>
      <c r="AF102" s="889"/>
      <c r="AG102" s="889"/>
      <c r="AH102" s="889"/>
      <c r="AI102" s="889"/>
      <c r="AJ102" s="889"/>
      <c r="AK102" s="889"/>
      <c r="AL102" s="889"/>
      <c r="AM102" s="889"/>
      <c r="AN102" s="889"/>
      <c r="AO102" s="889"/>
      <c r="AP102" s="889"/>
      <c r="AQ102" s="889"/>
      <c r="AR102" s="889"/>
      <c r="AS102" s="889"/>
      <c r="AT102" s="889"/>
      <c r="AU102" s="889"/>
      <c r="AV102" s="889"/>
      <c r="AW102" s="889"/>
      <c r="AX102" s="889"/>
      <c r="AY102" s="889"/>
      <c r="AZ102" s="889"/>
      <c r="BA102" s="889"/>
      <c r="BB102" s="889"/>
      <c r="BC102" s="889"/>
      <c r="BD102" s="890"/>
      <c r="BE102" s="60"/>
    </row>
    <row r="103" spans="1:57" ht="9.9499999999999993" customHeight="1" x14ac:dyDescent="0.15">
      <c r="A103" s="867"/>
      <c r="B103" s="868"/>
      <c r="C103" s="868"/>
      <c r="D103" s="869"/>
      <c r="E103" s="143"/>
      <c r="F103" s="859"/>
      <c r="G103" s="859"/>
      <c r="H103" s="859"/>
      <c r="I103" s="859"/>
      <c r="J103" s="859"/>
      <c r="K103" s="859"/>
      <c r="L103" s="859"/>
      <c r="M103" s="859"/>
      <c r="N103" s="859"/>
      <c r="O103" s="859"/>
      <c r="P103" s="859"/>
      <c r="Q103" s="128"/>
      <c r="R103" s="891"/>
      <c r="S103" s="892"/>
      <c r="T103" s="892"/>
      <c r="U103" s="892"/>
      <c r="V103" s="892"/>
      <c r="W103" s="892"/>
      <c r="X103" s="892"/>
      <c r="Y103" s="892"/>
      <c r="Z103" s="892"/>
      <c r="AA103" s="892"/>
      <c r="AB103" s="892"/>
      <c r="AC103" s="892"/>
      <c r="AD103" s="892"/>
      <c r="AE103" s="892"/>
      <c r="AF103" s="892"/>
      <c r="AG103" s="892"/>
      <c r="AH103" s="892"/>
      <c r="AI103" s="892"/>
      <c r="AJ103" s="892"/>
      <c r="AK103" s="892"/>
      <c r="AL103" s="892"/>
      <c r="AM103" s="892"/>
      <c r="AN103" s="892"/>
      <c r="AO103" s="892"/>
      <c r="AP103" s="892"/>
      <c r="AQ103" s="892"/>
      <c r="AR103" s="892"/>
      <c r="AS103" s="892"/>
      <c r="AT103" s="892"/>
      <c r="AU103" s="892"/>
      <c r="AV103" s="892"/>
      <c r="AW103" s="892"/>
      <c r="AX103" s="892"/>
      <c r="AY103" s="892"/>
      <c r="AZ103" s="892"/>
      <c r="BA103" s="892"/>
      <c r="BB103" s="892"/>
      <c r="BC103" s="892"/>
      <c r="BD103" s="893"/>
      <c r="BE103" s="60"/>
    </row>
    <row r="104" spans="1:57" ht="9.9499999999999993" customHeight="1" x14ac:dyDescent="0.15">
      <c r="A104" s="867"/>
      <c r="B104" s="868"/>
      <c r="C104" s="868"/>
      <c r="D104" s="869"/>
      <c r="E104" s="129"/>
      <c r="F104" s="859" t="s">
        <v>3</v>
      </c>
      <c r="G104" s="859"/>
      <c r="H104" s="859"/>
      <c r="I104" s="859"/>
      <c r="J104" s="859"/>
      <c r="K104" s="859"/>
      <c r="L104" s="859"/>
      <c r="M104" s="859"/>
      <c r="N104" s="859"/>
      <c r="O104" s="859"/>
      <c r="P104" s="859"/>
      <c r="Q104" s="126"/>
      <c r="R104" s="894">
        <f>IF(ISBLANK(R21)," ",R21)</f>
        <v>0</v>
      </c>
      <c r="S104" s="895"/>
      <c r="T104" s="895"/>
      <c r="U104" s="895"/>
      <c r="V104" s="895"/>
      <c r="W104" s="895"/>
      <c r="X104" s="895"/>
      <c r="Y104" s="895"/>
      <c r="Z104" s="895"/>
      <c r="AA104" s="895"/>
      <c r="AB104" s="895"/>
      <c r="AC104" s="895"/>
      <c r="AD104" s="895"/>
      <c r="AE104" s="895"/>
      <c r="AF104" s="895"/>
      <c r="AG104" s="895"/>
      <c r="AH104" s="895"/>
      <c r="AI104" s="895"/>
      <c r="AJ104" s="895"/>
      <c r="AK104" s="895"/>
      <c r="AL104" s="895"/>
      <c r="AM104" s="895"/>
      <c r="AN104" s="895"/>
      <c r="AO104" s="895"/>
      <c r="AP104" s="895"/>
      <c r="AQ104" s="895"/>
      <c r="AR104" s="895"/>
      <c r="AS104" s="895"/>
      <c r="AT104" s="895"/>
      <c r="AU104" s="895"/>
      <c r="AV104" s="895"/>
      <c r="AW104" s="895"/>
      <c r="AX104" s="895"/>
      <c r="AY104" s="895"/>
      <c r="AZ104" s="895"/>
      <c r="BA104" s="895"/>
      <c r="BB104" s="895"/>
      <c r="BC104" s="895"/>
      <c r="BD104" s="896"/>
      <c r="BE104" s="60"/>
    </row>
    <row r="105" spans="1:57" ht="9.9499999999999993" customHeight="1" x14ac:dyDescent="0.15">
      <c r="A105" s="867"/>
      <c r="B105" s="868"/>
      <c r="C105" s="868"/>
      <c r="D105" s="869"/>
      <c r="E105" s="130"/>
      <c r="F105" s="859"/>
      <c r="G105" s="859"/>
      <c r="H105" s="859"/>
      <c r="I105" s="859"/>
      <c r="J105" s="859"/>
      <c r="K105" s="859"/>
      <c r="L105" s="859"/>
      <c r="M105" s="859"/>
      <c r="N105" s="859"/>
      <c r="O105" s="859"/>
      <c r="P105" s="859"/>
      <c r="Q105" s="127"/>
      <c r="R105" s="894"/>
      <c r="S105" s="895"/>
      <c r="T105" s="895"/>
      <c r="U105" s="895"/>
      <c r="V105" s="895"/>
      <c r="W105" s="895"/>
      <c r="X105" s="895"/>
      <c r="Y105" s="895"/>
      <c r="Z105" s="895"/>
      <c r="AA105" s="895"/>
      <c r="AB105" s="895"/>
      <c r="AC105" s="895"/>
      <c r="AD105" s="895"/>
      <c r="AE105" s="895"/>
      <c r="AF105" s="895"/>
      <c r="AG105" s="895"/>
      <c r="AH105" s="895"/>
      <c r="AI105" s="895"/>
      <c r="AJ105" s="895"/>
      <c r="AK105" s="895"/>
      <c r="AL105" s="895"/>
      <c r="AM105" s="895"/>
      <c r="AN105" s="895"/>
      <c r="AO105" s="895"/>
      <c r="AP105" s="895"/>
      <c r="AQ105" s="895"/>
      <c r="AR105" s="895"/>
      <c r="AS105" s="895"/>
      <c r="AT105" s="895"/>
      <c r="AU105" s="895"/>
      <c r="AV105" s="895"/>
      <c r="AW105" s="895"/>
      <c r="AX105" s="895"/>
      <c r="AY105" s="895"/>
      <c r="AZ105" s="895"/>
      <c r="BA105" s="895"/>
      <c r="BB105" s="895"/>
      <c r="BC105" s="895"/>
      <c r="BD105" s="896"/>
      <c r="BE105" s="60"/>
    </row>
    <row r="106" spans="1:57" ht="9.9499999999999993" customHeight="1" x14ac:dyDescent="0.15">
      <c r="A106" s="867"/>
      <c r="B106" s="868"/>
      <c r="C106" s="868"/>
      <c r="D106" s="869"/>
      <c r="E106" s="130"/>
      <c r="F106" s="859"/>
      <c r="G106" s="859"/>
      <c r="H106" s="859"/>
      <c r="I106" s="859"/>
      <c r="J106" s="859"/>
      <c r="K106" s="859"/>
      <c r="L106" s="859"/>
      <c r="M106" s="859"/>
      <c r="N106" s="859"/>
      <c r="O106" s="859"/>
      <c r="P106" s="859"/>
      <c r="Q106" s="127"/>
      <c r="R106" s="894"/>
      <c r="S106" s="895"/>
      <c r="T106" s="895"/>
      <c r="U106" s="895"/>
      <c r="V106" s="895"/>
      <c r="W106" s="895"/>
      <c r="X106" s="895"/>
      <c r="Y106" s="895"/>
      <c r="Z106" s="895"/>
      <c r="AA106" s="895"/>
      <c r="AB106" s="895"/>
      <c r="AC106" s="895"/>
      <c r="AD106" s="895"/>
      <c r="AE106" s="895"/>
      <c r="AF106" s="895"/>
      <c r="AG106" s="895"/>
      <c r="AH106" s="895"/>
      <c r="AI106" s="895"/>
      <c r="AJ106" s="895"/>
      <c r="AK106" s="895"/>
      <c r="AL106" s="895"/>
      <c r="AM106" s="895"/>
      <c r="AN106" s="895"/>
      <c r="AO106" s="895"/>
      <c r="AP106" s="895"/>
      <c r="AQ106" s="895"/>
      <c r="AR106" s="895"/>
      <c r="AS106" s="895"/>
      <c r="AT106" s="895"/>
      <c r="AU106" s="895"/>
      <c r="AV106" s="895"/>
      <c r="AW106" s="895"/>
      <c r="AX106" s="895"/>
      <c r="AY106" s="895"/>
      <c r="AZ106" s="895"/>
      <c r="BA106" s="895"/>
      <c r="BB106" s="895"/>
      <c r="BC106" s="895"/>
      <c r="BD106" s="896"/>
      <c r="BE106" s="60"/>
    </row>
    <row r="107" spans="1:57" ht="9.9499999999999993" customHeight="1" x14ac:dyDescent="0.15">
      <c r="A107" s="867"/>
      <c r="B107" s="868"/>
      <c r="C107" s="868"/>
      <c r="D107" s="869"/>
      <c r="E107" s="143"/>
      <c r="F107" s="859"/>
      <c r="G107" s="859"/>
      <c r="H107" s="859"/>
      <c r="I107" s="859"/>
      <c r="J107" s="859"/>
      <c r="K107" s="859"/>
      <c r="L107" s="859"/>
      <c r="M107" s="859"/>
      <c r="N107" s="859"/>
      <c r="O107" s="859"/>
      <c r="P107" s="859"/>
      <c r="Q107" s="128"/>
      <c r="R107" s="894"/>
      <c r="S107" s="895"/>
      <c r="T107" s="895"/>
      <c r="U107" s="895"/>
      <c r="V107" s="895"/>
      <c r="W107" s="895"/>
      <c r="X107" s="895"/>
      <c r="Y107" s="895"/>
      <c r="Z107" s="895"/>
      <c r="AA107" s="895"/>
      <c r="AB107" s="895"/>
      <c r="AC107" s="895"/>
      <c r="AD107" s="895"/>
      <c r="AE107" s="895"/>
      <c r="AF107" s="895"/>
      <c r="AG107" s="895"/>
      <c r="AH107" s="895"/>
      <c r="AI107" s="895"/>
      <c r="AJ107" s="895"/>
      <c r="AK107" s="895"/>
      <c r="AL107" s="895"/>
      <c r="AM107" s="895"/>
      <c r="AN107" s="895"/>
      <c r="AO107" s="895"/>
      <c r="AP107" s="895"/>
      <c r="AQ107" s="895"/>
      <c r="AR107" s="895"/>
      <c r="AS107" s="895"/>
      <c r="AT107" s="895"/>
      <c r="AU107" s="895"/>
      <c r="AV107" s="895"/>
      <c r="AW107" s="895"/>
      <c r="AX107" s="895"/>
      <c r="AY107" s="895"/>
      <c r="AZ107" s="895"/>
      <c r="BA107" s="895"/>
      <c r="BB107" s="895"/>
      <c r="BC107" s="895"/>
      <c r="BD107" s="896"/>
      <c r="BE107" s="60"/>
    </row>
    <row r="108" spans="1:57" ht="9.9499999999999993" customHeight="1" x14ac:dyDescent="0.15">
      <c r="A108" s="867"/>
      <c r="B108" s="868"/>
      <c r="C108" s="868"/>
      <c r="D108" s="869"/>
      <c r="E108" s="129"/>
      <c r="F108" s="859" t="s">
        <v>311</v>
      </c>
      <c r="G108" s="859"/>
      <c r="H108" s="859"/>
      <c r="I108" s="859"/>
      <c r="J108" s="859"/>
      <c r="K108" s="859"/>
      <c r="L108" s="859"/>
      <c r="M108" s="859"/>
      <c r="N108" s="859"/>
      <c r="O108" s="859"/>
      <c r="P108" s="859"/>
      <c r="Q108" s="126"/>
      <c r="R108" s="897">
        <f>IF(ISBLANK(R25)," ",R25)</f>
        <v>0</v>
      </c>
      <c r="S108" s="898"/>
      <c r="T108" s="898"/>
      <c r="U108" s="898"/>
      <c r="V108" s="898"/>
      <c r="W108" s="898"/>
      <c r="X108" s="898"/>
      <c r="Y108" s="898"/>
      <c r="Z108" s="898"/>
      <c r="AA108" s="898"/>
      <c r="AB108" s="898"/>
      <c r="AC108" s="898"/>
      <c r="AD108" s="898"/>
      <c r="AE108" s="898"/>
      <c r="AF108" s="898"/>
      <c r="AG108" s="898"/>
      <c r="AH108" s="898"/>
      <c r="AI108" s="898"/>
      <c r="AJ108" s="898"/>
      <c r="AK108" s="898"/>
      <c r="AL108" s="898"/>
      <c r="AM108" s="898"/>
      <c r="AN108" s="898"/>
      <c r="AO108" s="898"/>
      <c r="AP108" s="898"/>
      <c r="AQ108" s="898"/>
      <c r="AR108" s="898"/>
      <c r="AS108" s="898"/>
      <c r="AT108" s="898"/>
      <c r="AU108" s="898"/>
      <c r="AV108" s="898"/>
      <c r="AW108" s="898"/>
      <c r="AX108" s="898"/>
      <c r="AY108" s="898"/>
      <c r="AZ108" s="898"/>
      <c r="BA108" s="898"/>
      <c r="BB108" s="898"/>
      <c r="BC108" s="898"/>
      <c r="BD108" s="899"/>
      <c r="BE108" s="60"/>
    </row>
    <row r="109" spans="1:57" ht="9.9499999999999993" customHeight="1" x14ac:dyDescent="0.15">
      <c r="A109" s="867"/>
      <c r="B109" s="868"/>
      <c r="C109" s="868"/>
      <c r="D109" s="869"/>
      <c r="E109" s="130"/>
      <c r="F109" s="859"/>
      <c r="G109" s="859"/>
      <c r="H109" s="859"/>
      <c r="I109" s="859"/>
      <c r="J109" s="859"/>
      <c r="K109" s="859"/>
      <c r="L109" s="859"/>
      <c r="M109" s="859"/>
      <c r="N109" s="859"/>
      <c r="O109" s="859"/>
      <c r="P109" s="859"/>
      <c r="Q109" s="127"/>
      <c r="R109" s="900"/>
      <c r="S109" s="901"/>
      <c r="T109" s="901"/>
      <c r="U109" s="901"/>
      <c r="V109" s="901"/>
      <c r="W109" s="901"/>
      <c r="X109" s="901"/>
      <c r="Y109" s="901"/>
      <c r="Z109" s="901"/>
      <c r="AA109" s="901"/>
      <c r="AB109" s="901"/>
      <c r="AC109" s="901"/>
      <c r="AD109" s="901"/>
      <c r="AE109" s="901"/>
      <c r="AF109" s="901"/>
      <c r="AG109" s="901"/>
      <c r="AH109" s="901"/>
      <c r="AI109" s="901"/>
      <c r="AJ109" s="901"/>
      <c r="AK109" s="901"/>
      <c r="AL109" s="901"/>
      <c r="AM109" s="901"/>
      <c r="AN109" s="901"/>
      <c r="AO109" s="901"/>
      <c r="AP109" s="901"/>
      <c r="AQ109" s="901"/>
      <c r="AR109" s="901"/>
      <c r="AS109" s="901"/>
      <c r="AT109" s="901"/>
      <c r="AU109" s="901"/>
      <c r="AV109" s="901"/>
      <c r="AW109" s="901"/>
      <c r="AX109" s="901"/>
      <c r="AY109" s="901"/>
      <c r="AZ109" s="901"/>
      <c r="BA109" s="901"/>
      <c r="BB109" s="901"/>
      <c r="BC109" s="901"/>
      <c r="BD109" s="902"/>
      <c r="BE109" s="60"/>
    </row>
    <row r="110" spans="1:57" ht="9.9499999999999993" customHeight="1" x14ac:dyDescent="0.15">
      <c r="A110" s="867"/>
      <c r="B110" s="868"/>
      <c r="C110" s="868"/>
      <c r="D110" s="869"/>
      <c r="E110" s="130"/>
      <c r="F110" s="859"/>
      <c r="G110" s="859"/>
      <c r="H110" s="859"/>
      <c r="I110" s="859"/>
      <c r="J110" s="859"/>
      <c r="K110" s="859"/>
      <c r="L110" s="859"/>
      <c r="M110" s="859"/>
      <c r="N110" s="859"/>
      <c r="O110" s="859"/>
      <c r="P110" s="859"/>
      <c r="Q110" s="127"/>
      <c r="R110" s="900"/>
      <c r="S110" s="901"/>
      <c r="T110" s="901"/>
      <c r="U110" s="901"/>
      <c r="V110" s="901"/>
      <c r="W110" s="901"/>
      <c r="X110" s="901"/>
      <c r="Y110" s="901"/>
      <c r="Z110" s="901"/>
      <c r="AA110" s="901"/>
      <c r="AB110" s="901"/>
      <c r="AC110" s="901"/>
      <c r="AD110" s="901"/>
      <c r="AE110" s="901"/>
      <c r="AF110" s="901"/>
      <c r="AG110" s="901"/>
      <c r="AH110" s="901"/>
      <c r="AI110" s="901"/>
      <c r="AJ110" s="901"/>
      <c r="AK110" s="901"/>
      <c r="AL110" s="901"/>
      <c r="AM110" s="901"/>
      <c r="AN110" s="901"/>
      <c r="AO110" s="901"/>
      <c r="AP110" s="901"/>
      <c r="AQ110" s="901"/>
      <c r="AR110" s="901"/>
      <c r="AS110" s="901"/>
      <c r="AT110" s="901"/>
      <c r="AU110" s="901"/>
      <c r="AV110" s="901"/>
      <c r="AW110" s="901"/>
      <c r="AX110" s="901"/>
      <c r="AY110" s="901"/>
      <c r="AZ110" s="901"/>
      <c r="BA110" s="901"/>
      <c r="BB110" s="901"/>
      <c r="BC110" s="901"/>
      <c r="BD110" s="902"/>
      <c r="BE110" s="60"/>
    </row>
    <row r="111" spans="1:57" ht="9.9499999999999993" customHeight="1" x14ac:dyDescent="0.15">
      <c r="A111" s="870"/>
      <c r="B111" s="871"/>
      <c r="C111" s="871"/>
      <c r="D111" s="872"/>
      <c r="E111" s="143"/>
      <c r="F111" s="859"/>
      <c r="G111" s="859"/>
      <c r="H111" s="859"/>
      <c r="I111" s="859"/>
      <c r="J111" s="859"/>
      <c r="K111" s="859"/>
      <c r="L111" s="859"/>
      <c r="M111" s="859"/>
      <c r="N111" s="859"/>
      <c r="O111" s="859"/>
      <c r="P111" s="859"/>
      <c r="Q111" s="128"/>
      <c r="R111" s="903"/>
      <c r="S111" s="904"/>
      <c r="T111" s="904"/>
      <c r="U111" s="904"/>
      <c r="V111" s="904"/>
      <c r="W111" s="904"/>
      <c r="X111" s="904"/>
      <c r="Y111" s="904"/>
      <c r="Z111" s="904"/>
      <c r="AA111" s="904"/>
      <c r="AB111" s="904"/>
      <c r="AC111" s="904"/>
      <c r="AD111" s="904"/>
      <c r="AE111" s="904"/>
      <c r="AF111" s="904"/>
      <c r="AG111" s="904"/>
      <c r="AH111" s="904"/>
      <c r="AI111" s="904"/>
      <c r="AJ111" s="904"/>
      <c r="AK111" s="904"/>
      <c r="AL111" s="904"/>
      <c r="AM111" s="904"/>
      <c r="AN111" s="904"/>
      <c r="AO111" s="904"/>
      <c r="AP111" s="904"/>
      <c r="AQ111" s="904"/>
      <c r="AR111" s="904"/>
      <c r="AS111" s="904"/>
      <c r="AT111" s="904"/>
      <c r="AU111" s="904"/>
      <c r="AV111" s="904"/>
      <c r="AW111" s="904"/>
      <c r="AX111" s="904"/>
      <c r="AY111" s="904"/>
      <c r="AZ111" s="904"/>
      <c r="BA111" s="904"/>
      <c r="BB111" s="904"/>
      <c r="BC111" s="904"/>
      <c r="BD111" s="905"/>
      <c r="BE111" s="60"/>
    </row>
    <row r="112" spans="1:57" ht="9.9499999999999993" customHeight="1" x14ac:dyDescent="0.15">
      <c r="A112" s="122"/>
      <c r="B112" s="124"/>
      <c r="C112" s="124"/>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37"/>
      <c r="BE112" s="60"/>
    </row>
    <row r="113" spans="1:57" ht="9.9499999999999993" customHeight="1" x14ac:dyDescent="0.15">
      <c r="A113" s="119"/>
      <c r="B113" s="60"/>
      <c r="C113" s="60"/>
      <c r="D113" s="60"/>
      <c r="E113" s="60"/>
      <c r="F113" s="60"/>
      <c r="G113" s="60"/>
      <c r="H113" s="60"/>
      <c r="I113" s="60"/>
      <c r="J113" s="60"/>
      <c r="K113" s="60"/>
      <c r="L113" s="60"/>
      <c r="M113" s="60"/>
      <c r="N113" s="60"/>
      <c r="O113" s="810" t="s">
        <v>191</v>
      </c>
      <c r="P113" s="810"/>
      <c r="Q113" s="810"/>
      <c r="R113" s="810"/>
      <c r="S113" s="810"/>
      <c r="T113" s="810"/>
      <c r="U113" s="810"/>
      <c r="V113" s="810"/>
      <c r="W113" s="810"/>
      <c r="X113" s="810"/>
      <c r="Y113" s="810"/>
      <c r="Z113" s="810"/>
      <c r="AA113" s="810"/>
      <c r="AB113" s="810"/>
      <c r="AC113" s="810"/>
      <c r="AD113" s="810"/>
      <c r="AE113" s="810"/>
      <c r="AF113" s="810"/>
      <c r="AG113" s="810"/>
      <c r="AH113" s="810"/>
      <c r="AI113" s="810"/>
      <c r="AJ113" s="810"/>
      <c r="AK113" s="810"/>
      <c r="AL113" s="810"/>
      <c r="AM113" s="810"/>
      <c r="AN113" s="810"/>
      <c r="AO113" s="810"/>
      <c r="AP113" s="60"/>
      <c r="AQ113" s="60"/>
      <c r="AR113" s="60"/>
      <c r="AS113" s="60"/>
      <c r="AT113" s="60"/>
      <c r="AU113" s="60"/>
      <c r="AV113" s="60"/>
      <c r="AW113" s="60"/>
      <c r="AX113" s="60"/>
      <c r="AY113" s="60"/>
      <c r="AZ113" s="60"/>
      <c r="BA113" s="60"/>
      <c r="BB113" s="60"/>
      <c r="BC113" s="60"/>
      <c r="BD113" s="135"/>
      <c r="BE113" s="60"/>
    </row>
    <row r="114" spans="1:57" ht="9.9499999999999993" customHeight="1" x14ac:dyDescent="0.15">
      <c r="A114" s="119"/>
      <c r="B114" s="60"/>
      <c r="C114" s="60"/>
      <c r="D114" s="60"/>
      <c r="E114" s="60"/>
      <c r="F114" s="60"/>
      <c r="G114" s="60"/>
      <c r="H114" s="60"/>
      <c r="I114" s="60"/>
      <c r="J114" s="60"/>
      <c r="K114" s="60"/>
      <c r="L114" s="60"/>
      <c r="M114" s="60"/>
      <c r="N114" s="60"/>
      <c r="O114" s="810"/>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0"/>
      <c r="AK114" s="810"/>
      <c r="AL114" s="810"/>
      <c r="AM114" s="810"/>
      <c r="AN114" s="810"/>
      <c r="AO114" s="810"/>
      <c r="AP114" s="60"/>
      <c r="AQ114" s="60"/>
      <c r="AR114" s="60"/>
      <c r="AS114" s="60"/>
      <c r="AT114" s="60"/>
      <c r="AU114" s="60"/>
      <c r="AV114" s="60"/>
      <c r="AW114" s="60"/>
      <c r="AX114" s="60"/>
      <c r="AY114" s="60"/>
      <c r="AZ114" s="60"/>
      <c r="BA114" s="60"/>
      <c r="BB114" s="60"/>
      <c r="BC114" s="60"/>
      <c r="BD114" s="135"/>
      <c r="BE114" s="60"/>
    </row>
    <row r="115" spans="1:57" ht="9.9499999999999993" customHeight="1" x14ac:dyDescent="0.15">
      <c r="A115" s="120"/>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36"/>
      <c r="BE115" s="60"/>
    </row>
    <row r="116" spans="1:57" ht="9.9499999999999993" customHeight="1" x14ac:dyDescent="0.15">
      <c r="A116" s="122"/>
      <c r="B116" s="124"/>
      <c r="C116" s="124"/>
      <c r="D116" s="124"/>
      <c r="E116" s="124"/>
      <c r="F116" s="124"/>
      <c r="G116" s="124"/>
      <c r="H116" s="124"/>
      <c r="I116" s="124"/>
      <c r="J116" s="124"/>
      <c r="K116" s="124"/>
      <c r="L116" s="124"/>
      <c r="M116" s="124"/>
      <c r="N116" s="124"/>
      <c r="O116" s="124"/>
      <c r="P116" s="124"/>
      <c r="Q116" s="126"/>
      <c r="R116" s="129"/>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6"/>
      <c r="AN116" s="129"/>
      <c r="AO116" s="124"/>
      <c r="AP116" s="124"/>
      <c r="AQ116" s="124"/>
      <c r="AR116" s="124"/>
      <c r="AS116" s="124"/>
      <c r="AT116" s="124"/>
      <c r="AU116" s="124"/>
      <c r="AV116" s="124"/>
      <c r="AW116" s="124"/>
      <c r="AX116" s="124"/>
      <c r="AY116" s="124"/>
      <c r="AZ116" s="124"/>
      <c r="BA116" s="124"/>
      <c r="BB116" s="124"/>
      <c r="BC116" s="124"/>
      <c r="BD116" s="137"/>
      <c r="BE116" s="60"/>
    </row>
    <row r="117" spans="1:57" ht="9.9499999999999993" customHeight="1" x14ac:dyDescent="0.15">
      <c r="A117" s="119"/>
      <c r="B117" s="60"/>
      <c r="C117" s="810" t="s">
        <v>312</v>
      </c>
      <c r="D117" s="810"/>
      <c r="E117" s="810"/>
      <c r="F117" s="810"/>
      <c r="G117" s="810"/>
      <c r="H117" s="810"/>
      <c r="I117" s="810"/>
      <c r="J117" s="810"/>
      <c r="K117" s="810"/>
      <c r="L117" s="810"/>
      <c r="M117" s="810"/>
      <c r="N117" s="810"/>
      <c r="O117" s="810"/>
      <c r="P117" s="60"/>
      <c r="Q117" s="127"/>
      <c r="R117" s="130"/>
      <c r="S117" s="60"/>
      <c r="T117" s="60"/>
      <c r="U117" s="810" t="s">
        <v>314</v>
      </c>
      <c r="V117" s="810"/>
      <c r="W117" s="810"/>
      <c r="X117" s="810"/>
      <c r="Y117" s="810"/>
      <c r="Z117" s="810"/>
      <c r="AA117" s="810"/>
      <c r="AB117" s="810"/>
      <c r="AC117" s="810"/>
      <c r="AD117" s="810"/>
      <c r="AE117" s="810"/>
      <c r="AF117" s="810"/>
      <c r="AG117" s="810"/>
      <c r="AH117" s="810"/>
      <c r="AI117" s="810"/>
      <c r="AJ117" s="810"/>
      <c r="AK117" s="60"/>
      <c r="AL117" s="60"/>
      <c r="AM117" s="127"/>
      <c r="AN117" s="130"/>
      <c r="AO117" s="60"/>
      <c r="AP117" s="810" t="s">
        <v>169</v>
      </c>
      <c r="AQ117" s="810"/>
      <c r="AR117" s="810"/>
      <c r="AS117" s="810"/>
      <c r="AT117" s="810"/>
      <c r="AU117" s="810"/>
      <c r="AV117" s="810"/>
      <c r="AW117" s="810"/>
      <c r="AX117" s="810"/>
      <c r="AY117" s="810"/>
      <c r="AZ117" s="810"/>
      <c r="BA117" s="810"/>
      <c r="BB117" s="810"/>
      <c r="BC117" s="60"/>
      <c r="BD117" s="135"/>
      <c r="BE117" s="60"/>
    </row>
    <row r="118" spans="1:57" ht="9.9499999999999993" customHeight="1" x14ac:dyDescent="0.15">
      <c r="A118" s="119"/>
      <c r="B118" s="60"/>
      <c r="C118" s="810"/>
      <c r="D118" s="810"/>
      <c r="E118" s="810"/>
      <c r="F118" s="810"/>
      <c r="G118" s="810"/>
      <c r="H118" s="810"/>
      <c r="I118" s="810"/>
      <c r="J118" s="810"/>
      <c r="K118" s="810"/>
      <c r="L118" s="810"/>
      <c r="M118" s="810"/>
      <c r="N118" s="810"/>
      <c r="O118" s="810"/>
      <c r="P118" s="60"/>
      <c r="Q118" s="127"/>
      <c r="R118" s="130"/>
      <c r="S118" s="60"/>
      <c r="T118" s="60"/>
      <c r="U118" s="810"/>
      <c r="V118" s="810"/>
      <c r="W118" s="810"/>
      <c r="X118" s="810"/>
      <c r="Y118" s="810"/>
      <c r="Z118" s="810"/>
      <c r="AA118" s="810"/>
      <c r="AB118" s="810"/>
      <c r="AC118" s="810"/>
      <c r="AD118" s="810"/>
      <c r="AE118" s="810"/>
      <c r="AF118" s="810"/>
      <c r="AG118" s="810"/>
      <c r="AH118" s="810"/>
      <c r="AI118" s="810"/>
      <c r="AJ118" s="810"/>
      <c r="AK118" s="60"/>
      <c r="AL118" s="60"/>
      <c r="AM118" s="127"/>
      <c r="AN118" s="130"/>
      <c r="AO118" s="60"/>
      <c r="AP118" s="810"/>
      <c r="AQ118" s="810"/>
      <c r="AR118" s="810"/>
      <c r="AS118" s="810"/>
      <c r="AT118" s="810"/>
      <c r="AU118" s="810"/>
      <c r="AV118" s="810"/>
      <c r="AW118" s="810"/>
      <c r="AX118" s="810"/>
      <c r="AY118" s="810"/>
      <c r="AZ118" s="810"/>
      <c r="BA118" s="810"/>
      <c r="BB118" s="810"/>
      <c r="BC118" s="60"/>
      <c r="BD118" s="135"/>
      <c r="BE118" s="60"/>
    </row>
    <row r="119" spans="1:57" ht="9.9499999999999993" customHeight="1" x14ac:dyDescent="0.15">
      <c r="A119" s="120"/>
      <c r="B119" s="123"/>
      <c r="C119" s="123"/>
      <c r="D119" s="123"/>
      <c r="E119" s="123"/>
      <c r="F119" s="123"/>
      <c r="G119" s="123"/>
      <c r="H119" s="123"/>
      <c r="I119" s="123"/>
      <c r="J119" s="123"/>
      <c r="K119" s="123"/>
      <c r="L119" s="123"/>
      <c r="M119" s="123"/>
      <c r="N119" s="123"/>
      <c r="O119" s="123"/>
      <c r="P119" s="123"/>
      <c r="Q119" s="128"/>
      <c r="R119" s="14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8"/>
      <c r="AN119" s="143"/>
      <c r="AO119" s="123"/>
      <c r="AP119" s="123"/>
      <c r="AQ119" s="123"/>
      <c r="AR119" s="123"/>
      <c r="AS119" s="123"/>
      <c r="AT119" s="123"/>
      <c r="AU119" s="123"/>
      <c r="AV119" s="123"/>
      <c r="AW119" s="123"/>
      <c r="AX119" s="123"/>
      <c r="AY119" s="123"/>
      <c r="AZ119" s="123"/>
      <c r="BA119" s="123"/>
      <c r="BB119" s="123"/>
      <c r="BC119" s="123"/>
      <c r="BD119" s="136"/>
      <c r="BE119" s="60"/>
    </row>
    <row r="120" spans="1:57" ht="9.9499999999999993" customHeight="1" x14ac:dyDescent="0.15">
      <c r="A120" s="148"/>
      <c r="B120" s="153"/>
      <c r="C120" s="153"/>
      <c r="D120" s="153"/>
      <c r="E120" s="153"/>
      <c r="F120" s="153"/>
      <c r="G120" s="153"/>
      <c r="H120" s="153"/>
      <c r="I120" s="153"/>
      <c r="J120" s="153"/>
      <c r="K120" s="153"/>
      <c r="L120" s="153"/>
      <c r="M120" s="153"/>
      <c r="N120" s="153"/>
      <c r="O120" s="153"/>
      <c r="P120" s="153"/>
      <c r="Q120" s="157"/>
      <c r="R120" s="160"/>
      <c r="S120" s="153"/>
      <c r="T120" s="153"/>
      <c r="U120" s="153"/>
      <c r="V120" s="153"/>
      <c r="W120" s="153"/>
      <c r="X120" s="153"/>
      <c r="Y120" s="153"/>
      <c r="Z120" s="153"/>
      <c r="AA120" s="153"/>
      <c r="AB120" s="153"/>
      <c r="AC120" s="153"/>
      <c r="AD120" s="153"/>
      <c r="AE120" s="153"/>
      <c r="AF120" s="153"/>
      <c r="AG120" s="153"/>
      <c r="AH120" s="153"/>
      <c r="AI120" s="153"/>
      <c r="AJ120" s="153"/>
      <c r="AK120" s="153"/>
      <c r="AL120" s="153"/>
      <c r="AM120" s="126"/>
      <c r="AN120" s="129"/>
      <c r="AO120" s="124"/>
      <c r="AP120" s="124"/>
      <c r="AQ120" s="124"/>
      <c r="AR120" s="124"/>
      <c r="AS120" s="124"/>
      <c r="AT120" s="124"/>
      <c r="AU120" s="124"/>
      <c r="AV120" s="124"/>
      <c r="AW120" s="124"/>
      <c r="AX120" s="124"/>
      <c r="AY120" s="124"/>
      <c r="AZ120" s="124"/>
      <c r="BA120" s="124"/>
      <c r="BB120" s="124"/>
      <c r="BC120" s="124"/>
      <c r="BD120" s="137"/>
      <c r="BE120" s="60"/>
    </row>
    <row r="121" spans="1:57" ht="9.9499999999999993" customHeight="1" x14ac:dyDescent="0.15">
      <c r="A121" s="147"/>
      <c r="B121" s="134"/>
      <c r="C121" s="134"/>
      <c r="D121" s="134"/>
      <c r="E121" s="134"/>
      <c r="F121" s="134"/>
      <c r="G121" s="134"/>
      <c r="H121" s="134"/>
      <c r="I121" s="134"/>
      <c r="J121" s="134"/>
      <c r="K121" s="134"/>
      <c r="L121" s="134"/>
      <c r="M121" s="134"/>
      <c r="N121" s="134"/>
      <c r="O121" s="134"/>
      <c r="P121" s="134"/>
      <c r="Q121" s="158"/>
      <c r="R121" s="161"/>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27"/>
      <c r="AN121" s="130"/>
      <c r="AO121" s="60"/>
      <c r="AP121" s="60"/>
      <c r="AQ121" s="60"/>
      <c r="AR121" s="60"/>
      <c r="AS121" s="60"/>
      <c r="AT121" s="60"/>
      <c r="AU121" s="60"/>
      <c r="AV121" s="60"/>
      <c r="AW121" s="60"/>
      <c r="AX121" s="60"/>
      <c r="AY121" s="60"/>
      <c r="AZ121" s="60"/>
      <c r="BA121" s="60"/>
      <c r="BB121" s="60"/>
      <c r="BC121" s="60"/>
      <c r="BD121" s="135"/>
      <c r="BE121" s="60"/>
    </row>
    <row r="122" spans="1:57" ht="9.9499999999999993" customHeight="1" x14ac:dyDescent="0.15">
      <c r="A122" s="147"/>
      <c r="B122" s="134"/>
      <c r="C122" s="134"/>
      <c r="D122" s="134"/>
      <c r="E122" s="134"/>
      <c r="F122" s="134"/>
      <c r="G122" s="134"/>
      <c r="H122" s="134"/>
      <c r="I122" s="134"/>
      <c r="J122" s="134"/>
      <c r="K122" s="134"/>
      <c r="L122" s="134"/>
      <c r="M122" s="134"/>
      <c r="N122" s="134"/>
      <c r="O122" s="134"/>
      <c r="P122" s="134"/>
      <c r="Q122" s="158"/>
      <c r="R122" s="161"/>
      <c r="S122" s="873" t="s">
        <v>58</v>
      </c>
      <c r="T122" s="873"/>
      <c r="U122" s="873"/>
      <c r="V122" s="873"/>
      <c r="W122" s="873"/>
      <c r="X122" s="878" t="str">
        <f>IF(ISBLANK(X39)," ",X39)</f>
        <v>令和</v>
      </c>
      <c r="Y122" s="878"/>
      <c r="Z122" s="878"/>
      <c r="AA122" s="906" t="str">
        <f>IF(ISBLANK(AA39)," ",AA39)</f>
        <v xml:space="preserve"> </v>
      </c>
      <c r="AB122" s="906"/>
      <c r="AC122" s="878" t="s">
        <v>1</v>
      </c>
      <c r="AD122" s="878"/>
      <c r="AE122" s="906" t="str">
        <f>IF(ISBLANK(AE39)," ",AE39)</f>
        <v xml:space="preserve"> </v>
      </c>
      <c r="AF122" s="906"/>
      <c r="AG122" s="878" t="s">
        <v>27</v>
      </c>
      <c r="AH122" s="878"/>
      <c r="AI122" s="906" t="str">
        <f>IF(ISBLANK(AI39)," ",AI39)</f>
        <v xml:space="preserve"> </v>
      </c>
      <c r="AJ122" s="906"/>
      <c r="AK122" s="878" t="s">
        <v>9</v>
      </c>
      <c r="AL122" s="878"/>
      <c r="AM122" s="127"/>
      <c r="AN122" s="130"/>
      <c r="AO122" s="60"/>
      <c r="AP122" s="60"/>
      <c r="AQ122" s="60"/>
      <c r="AR122" s="60"/>
      <c r="AS122" s="60"/>
      <c r="AT122" s="60"/>
      <c r="AU122" s="60"/>
      <c r="AV122" s="60"/>
      <c r="AW122" s="60"/>
      <c r="AX122" s="60"/>
      <c r="AY122" s="60"/>
      <c r="AZ122" s="60"/>
      <c r="BA122" s="60"/>
      <c r="BB122" s="60"/>
      <c r="BC122" s="60"/>
      <c r="BD122" s="135"/>
      <c r="BE122" s="60"/>
    </row>
    <row r="123" spans="1:57" ht="9.9499999999999993" customHeight="1" x14ac:dyDescent="0.15">
      <c r="A123" s="147"/>
      <c r="B123" s="134"/>
      <c r="C123" s="134"/>
      <c r="D123" s="134"/>
      <c r="E123" s="134"/>
      <c r="F123" s="134"/>
      <c r="G123" s="134"/>
      <c r="H123" s="134"/>
      <c r="I123" s="134"/>
      <c r="J123" s="134"/>
      <c r="K123" s="134"/>
      <c r="L123" s="134"/>
      <c r="M123" s="134"/>
      <c r="N123" s="134"/>
      <c r="O123" s="134"/>
      <c r="P123" s="134"/>
      <c r="Q123" s="158"/>
      <c r="R123" s="161"/>
      <c r="S123" s="873"/>
      <c r="T123" s="873"/>
      <c r="U123" s="873"/>
      <c r="V123" s="873"/>
      <c r="W123" s="873"/>
      <c r="X123" s="878"/>
      <c r="Y123" s="878"/>
      <c r="Z123" s="878"/>
      <c r="AA123" s="906"/>
      <c r="AB123" s="906"/>
      <c r="AC123" s="878"/>
      <c r="AD123" s="878"/>
      <c r="AE123" s="906"/>
      <c r="AF123" s="906"/>
      <c r="AG123" s="878"/>
      <c r="AH123" s="878"/>
      <c r="AI123" s="906"/>
      <c r="AJ123" s="906"/>
      <c r="AK123" s="878"/>
      <c r="AL123" s="878"/>
      <c r="AM123" s="127"/>
      <c r="AN123" s="130"/>
      <c r="AO123" s="60"/>
      <c r="AP123" s="60"/>
      <c r="AQ123" s="60"/>
      <c r="AR123" s="60"/>
      <c r="AS123" s="60"/>
      <c r="AT123" s="60"/>
      <c r="AU123" s="60"/>
      <c r="AV123" s="60"/>
      <c r="AW123" s="60"/>
      <c r="AX123" s="60"/>
      <c r="AY123" s="60"/>
      <c r="AZ123" s="60"/>
      <c r="BA123" s="60"/>
      <c r="BB123" s="60"/>
      <c r="BC123" s="60"/>
      <c r="BD123" s="135"/>
      <c r="BE123" s="60"/>
    </row>
    <row r="124" spans="1:57" ht="9.9499999999999993" customHeight="1" x14ac:dyDescent="0.15">
      <c r="A124" s="874" t="s">
        <v>316</v>
      </c>
      <c r="B124" s="833"/>
      <c r="C124" s="833"/>
      <c r="D124" s="833"/>
      <c r="E124" s="489" t="str">
        <f>IF(ISBLANK(E41)," ",E41)</f>
        <v xml:space="preserve"> </v>
      </c>
      <c r="F124" s="489"/>
      <c r="G124" s="489"/>
      <c r="H124" s="489"/>
      <c r="I124" s="833" t="s">
        <v>138</v>
      </c>
      <c r="J124" s="833"/>
      <c r="K124" s="907">
        <f>IF(ISBLANK(K41)," ",K41)</f>
        <v>0</v>
      </c>
      <c r="L124" s="907"/>
      <c r="M124" s="907"/>
      <c r="N124" s="907"/>
      <c r="O124" s="907"/>
      <c r="P124" s="833" t="s">
        <v>139</v>
      </c>
      <c r="Q124" s="908"/>
      <c r="R124" s="161"/>
      <c r="S124" s="134"/>
      <c r="T124" s="134"/>
      <c r="U124" s="134"/>
      <c r="V124" s="134"/>
      <c r="W124" s="134"/>
      <c r="X124" s="134"/>
      <c r="Y124" s="134"/>
      <c r="Z124" s="134"/>
      <c r="AA124" s="155"/>
      <c r="AB124" s="155"/>
      <c r="AC124" s="155"/>
      <c r="AD124" s="155"/>
      <c r="AE124" s="155"/>
      <c r="AF124" s="155"/>
      <c r="AG124" s="155"/>
      <c r="AH124" s="155"/>
      <c r="AI124" s="155"/>
      <c r="AJ124" s="155"/>
      <c r="AK124" s="155"/>
      <c r="AL124" s="155"/>
      <c r="AM124" s="127"/>
      <c r="AN124" s="130"/>
      <c r="AO124" s="60"/>
      <c r="AP124" s="810" t="s">
        <v>290</v>
      </c>
      <c r="AQ124" s="810"/>
      <c r="AR124" s="810"/>
      <c r="AS124" s="810"/>
      <c r="AT124" s="810"/>
      <c r="AU124" s="810"/>
      <c r="AV124" s="810"/>
      <c r="AW124" s="810"/>
      <c r="AX124" s="810"/>
      <c r="AY124" s="810"/>
      <c r="AZ124" s="810"/>
      <c r="BA124" s="810"/>
      <c r="BB124" s="810"/>
      <c r="BC124" s="60"/>
      <c r="BD124" s="135"/>
      <c r="BE124" s="60"/>
    </row>
    <row r="125" spans="1:57" ht="9.9499999999999993" customHeight="1" x14ac:dyDescent="0.15">
      <c r="A125" s="874"/>
      <c r="B125" s="833"/>
      <c r="C125" s="833"/>
      <c r="D125" s="833"/>
      <c r="E125" s="489"/>
      <c r="F125" s="489"/>
      <c r="G125" s="489"/>
      <c r="H125" s="489"/>
      <c r="I125" s="833"/>
      <c r="J125" s="833"/>
      <c r="K125" s="907"/>
      <c r="L125" s="907"/>
      <c r="M125" s="907"/>
      <c r="N125" s="907"/>
      <c r="O125" s="907"/>
      <c r="P125" s="833"/>
      <c r="Q125" s="908"/>
      <c r="R125" s="161"/>
      <c r="S125" s="134"/>
      <c r="T125" s="134"/>
      <c r="U125" s="134"/>
      <c r="V125" s="134"/>
      <c r="W125" s="134"/>
      <c r="X125" s="134"/>
      <c r="Y125" s="134"/>
      <c r="Z125" s="134"/>
      <c r="AA125" s="155"/>
      <c r="AB125" s="155"/>
      <c r="AC125" s="155"/>
      <c r="AD125" s="155"/>
      <c r="AE125" s="155"/>
      <c r="AF125" s="155"/>
      <c r="AG125" s="155"/>
      <c r="AH125" s="155"/>
      <c r="AI125" s="155"/>
      <c r="AJ125" s="155"/>
      <c r="AK125" s="155"/>
      <c r="AL125" s="155"/>
      <c r="AM125" s="127"/>
      <c r="AN125" s="130"/>
      <c r="AO125" s="60"/>
      <c r="AP125" s="810"/>
      <c r="AQ125" s="810"/>
      <c r="AR125" s="810"/>
      <c r="AS125" s="810"/>
      <c r="AT125" s="810"/>
      <c r="AU125" s="810"/>
      <c r="AV125" s="810"/>
      <c r="AW125" s="810"/>
      <c r="AX125" s="810"/>
      <c r="AY125" s="810"/>
      <c r="AZ125" s="810"/>
      <c r="BA125" s="810"/>
      <c r="BB125" s="810"/>
      <c r="BC125" s="60"/>
      <c r="BD125" s="135"/>
      <c r="BE125" s="60"/>
    </row>
    <row r="126" spans="1:57" ht="9.9499999999999993" customHeight="1" x14ac:dyDescent="0.15">
      <c r="A126" s="147"/>
      <c r="B126" s="134"/>
      <c r="C126" s="134"/>
      <c r="D126" s="134"/>
      <c r="E126" s="134"/>
      <c r="F126" s="134"/>
      <c r="G126" s="134"/>
      <c r="H126" s="134"/>
      <c r="I126" s="134"/>
      <c r="J126" s="134"/>
      <c r="K126" s="134"/>
      <c r="L126" s="134"/>
      <c r="M126" s="134"/>
      <c r="N126" s="134"/>
      <c r="O126" s="134"/>
      <c r="P126" s="134"/>
      <c r="Q126" s="158"/>
      <c r="R126" s="161"/>
      <c r="S126" s="873" t="s">
        <v>22</v>
      </c>
      <c r="T126" s="873"/>
      <c r="U126" s="873"/>
      <c r="V126" s="873"/>
      <c r="W126" s="873"/>
      <c r="X126" s="878" t="str">
        <f>IF(ISBLANK(X43)," ",X43)</f>
        <v>令和</v>
      </c>
      <c r="Y126" s="878"/>
      <c r="Z126" s="878"/>
      <c r="AA126" s="906" t="str">
        <f>IF(ISBLANK(AA43)," ",AA43)</f>
        <v xml:space="preserve"> </v>
      </c>
      <c r="AB126" s="906"/>
      <c r="AC126" s="878" t="s">
        <v>1</v>
      </c>
      <c r="AD126" s="878"/>
      <c r="AE126" s="906" t="str">
        <f>IF(ISBLANK(AE43)," ",AE43)</f>
        <v xml:space="preserve"> </v>
      </c>
      <c r="AF126" s="906"/>
      <c r="AG126" s="878" t="s">
        <v>27</v>
      </c>
      <c r="AH126" s="878"/>
      <c r="AI126" s="906" t="str">
        <f>IF(ISBLANK(AI43)," ",AI43)</f>
        <v xml:space="preserve"> </v>
      </c>
      <c r="AJ126" s="906"/>
      <c r="AK126" s="878" t="s">
        <v>9</v>
      </c>
      <c r="AL126" s="878"/>
      <c r="AM126" s="127"/>
      <c r="AN126" s="130"/>
      <c r="AO126" s="60"/>
      <c r="AP126" s="60"/>
      <c r="AQ126" s="60"/>
      <c r="AR126" s="60"/>
      <c r="AS126" s="60"/>
      <c r="AT126" s="60"/>
      <c r="AU126" s="60"/>
      <c r="AV126" s="60"/>
      <c r="AW126" s="60"/>
      <c r="AX126" s="60"/>
      <c r="AY126" s="60"/>
      <c r="AZ126" s="60"/>
      <c r="BA126" s="60"/>
      <c r="BB126" s="60"/>
      <c r="BC126" s="60"/>
      <c r="BD126" s="135"/>
      <c r="BE126" s="60"/>
    </row>
    <row r="127" spans="1:57" ht="9.9499999999999993" customHeight="1" x14ac:dyDescent="0.15">
      <c r="A127" s="147"/>
      <c r="B127" s="134"/>
      <c r="C127" s="134"/>
      <c r="D127" s="134"/>
      <c r="E127" s="134"/>
      <c r="F127" s="134"/>
      <c r="G127" s="134"/>
      <c r="H127" s="134"/>
      <c r="I127" s="134"/>
      <c r="J127" s="134"/>
      <c r="K127" s="134"/>
      <c r="L127" s="134"/>
      <c r="M127" s="134"/>
      <c r="N127" s="134"/>
      <c r="O127" s="134"/>
      <c r="P127" s="134"/>
      <c r="Q127" s="158"/>
      <c r="R127" s="161"/>
      <c r="S127" s="873"/>
      <c r="T127" s="873"/>
      <c r="U127" s="873"/>
      <c r="V127" s="873"/>
      <c r="W127" s="873"/>
      <c r="X127" s="878"/>
      <c r="Y127" s="878"/>
      <c r="Z127" s="878"/>
      <c r="AA127" s="906"/>
      <c r="AB127" s="906"/>
      <c r="AC127" s="878"/>
      <c r="AD127" s="878"/>
      <c r="AE127" s="906"/>
      <c r="AF127" s="906"/>
      <c r="AG127" s="878"/>
      <c r="AH127" s="878"/>
      <c r="AI127" s="906"/>
      <c r="AJ127" s="906"/>
      <c r="AK127" s="878"/>
      <c r="AL127" s="878"/>
      <c r="AM127" s="127"/>
      <c r="AN127" s="130"/>
      <c r="AO127" s="60"/>
      <c r="AP127" s="60"/>
      <c r="AQ127" s="60"/>
      <c r="AR127" s="60"/>
      <c r="AS127" s="60"/>
      <c r="AT127" s="60"/>
      <c r="AU127" s="60"/>
      <c r="AV127" s="60"/>
      <c r="AW127" s="60"/>
      <c r="AX127" s="60"/>
      <c r="AY127" s="60"/>
      <c r="AZ127" s="60"/>
      <c r="BA127" s="60"/>
      <c r="BB127" s="60"/>
      <c r="BC127" s="60"/>
      <c r="BD127" s="135"/>
      <c r="BE127" s="60"/>
    </row>
    <row r="128" spans="1:57" ht="9.9499999999999993" customHeight="1" x14ac:dyDescent="0.15">
      <c r="A128" s="147"/>
      <c r="B128" s="134"/>
      <c r="C128" s="134"/>
      <c r="D128" s="134"/>
      <c r="E128" s="134"/>
      <c r="F128" s="134"/>
      <c r="G128" s="134"/>
      <c r="H128" s="134"/>
      <c r="I128" s="134"/>
      <c r="J128" s="134"/>
      <c r="K128" s="134"/>
      <c r="L128" s="134"/>
      <c r="M128" s="134"/>
      <c r="N128" s="134"/>
      <c r="O128" s="134"/>
      <c r="P128" s="134"/>
      <c r="Q128" s="158"/>
      <c r="R128" s="161"/>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27"/>
      <c r="AN128" s="130"/>
      <c r="AO128" s="60"/>
      <c r="AP128" s="60"/>
      <c r="AQ128" s="60"/>
      <c r="AR128" s="60"/>
      <c r="AS128" s="60"/>
      <c r="AT128" s="60"/>
      <c r="AU128" s="60"/>
      <c r="AV128" s="60"/>
      <c r="AW128" s="60"/>
      <c r="AX128" s="60"/>
      <c r="AY128" s="60"/>
      <c r="AZ128" s="60"/>
      <c r="BA128" s="60"/>
      <c r="BB128" s="60"/>
      <c r="BC128" s="60"/>
      <c r="BD128" s="135"/>
      <c r="BE128" s="60"/>
    </row>
    <row r="129" spans="1:57" ht="9.9499999999999993" customHeight="1" x14ac:dyDescent="0.15">
      <c r="A129" s="149"/>
      <c r="B129" s="154"/>
      <c r="C129" s="154"/>
      <c r="D129" s="154"/>
      <c r="E129" s="154"/>
      <c r="F129" s="154"/>
      <c r="G129" s="154"/>
      <c r="H129" s="154"/>
      <c r="I129" s="154"/>
      <c r="J129" s="154"/>
      <c r="K129" s="154"/>
      <c r="L129" s="154"/>
      <c r="M129" s="154"/>
      <c r="N129" s="154"/>
      <c r="O129" s="154"/>
      <c r="P129" s="154"/>
      <c r="Q129" s="159"/>
      <c r="R129" s="162"/>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28"/>
      <c r="AN129" s="143"/>
      <c r="AO129" s="123"/>
      <c r="AP129" s="123"/>
      <c r="AQ129" s="123"/>
      <c r="AR129" s="123"/>
      <c r="AS129" s="123"/>
      <c r="AT129" s="123"/>
      <c r="AU129" s="123"/>
      <c r="AV129" s="123"/>
      <c r="AW129" s="123"/>
      <c r="AX129" s="123"/>
      <c r="AY129" s="123"/>
      <c r="AZ129" s="123"/>
      <c r="BA129" s="123"/>
      <c r="BB129" s="123"/>
      <c r="BC129" s="123"/>
      <c r="BD129" s="136"/>
      <c r="BE129" s="60"/>
    </row>
    <row r="130" spans="1:57" ht="9.9499999999999993" customHeight="1" x14ac:dyDescent="0.15">
      <c r="A130" s="122"/>
      <c r="B130" s="124"/>
      <c r="C130" s="124"/>
      <c r="D130" s="124"/>
      <c r="E130" s="124"/>
      <c r="F130" s="124"/>
      <c r="G130" s="124"/>
      <c r="H130" s="124"/>
      <c r="I130" s="124"/>
      <c r="J130" s="124"/>
      <c r="K130" s="124"/>
      <c r="L130" s="124"/>
      <c r="M130" s="124"/>
      <c r="N130" s="124"/>
      <c r="O130" s="124"/>
      <c r="P130" s="124"/>
      <c r="Q130" s="126"/>
      <c r="R130" s="911" t="str">
        <f>IF(ISBLANK(R47)," ",R47)</f>
        <v xml:space="preserve"> </v>
      </c>
      <c r="S130" s="912"/>
      <c r="T130" s="912"/>
      <c r="U130" s="912"/>
      <c r="V130" s="912"/>
      <c r="W130" s="912"/>
      <c r="X130" s="912"/>
      <c r="Y130" s="912"/>
      <c r="Z130" s="912"/>
      <c r="AA130" s="912"/>
      <c r="AB130" s="912"/>
      <c r="AC130" s="912"/>
      <c r="AD130" s="912"/>
      <c r="AE130" s="912"/>
      <c r="AF130" s="912"/>
      <c r="AG130" s="912"/>
      <c r="AH130" s="912"/>
      <c r="AI130" s="912"/>
      <c r="AJ130" s="912"/>
      <c r="AK130" s="912"/>
      <c r="AL130" s="912"/>
      <c r="AM130" s="912"/>
      <c r="AN130" s="912"/>
      <c r="AO130" s="912"/>
      <c r="AP130" s="912"/>
      <c r="AQ130" s="912"/>
      <c r="AR130" s="912"/>
      <c r="AS130" s="912"/>
      <c r="AT130" s="912"/>
      <c r="AU130" s="912"/>
      <c r="AV130" s="912"/>
      <c r="AW130" s="912"/>
      <c r="AX130" s="912"/>
      <c r="AY130" s="912"/>
      <c r="AZ130" s="912"/>
      <c r="BA130" s="912"/>
      <c r="BB130" s="912"/>
      <c r="BC130" s="912"/>
      <c r="BD130" s="913"/>
      <c r="BE130" s="60"/>
    </row>
    <row r="131" spans="1:57" ht="9.9499999999999993" customHeight="1" x14ac:dyDescent="0.15">
      <c r="A131" s="119"/>
      <c r="B131" s="60"/>
      <c r="C131" s="60"/>
      <c r="D131" s="60"/>
      <c r="E131" s="60"/>
      <c r="F131" s="60"/>
      <c r="G131" s="60"/>
      <c r="H131" s="60"/>
      <c r="I131" s="60"/>
      <c r="J131" s="60"/>
      <c r="K131" s="60"/>
      <c r="L131" s="60"/>
      <c r="M131" s="60"/>
      <c r="N131" s="60"/>
      <c r="O131" s="60"/>
      <c r="P131" s="60"/>
      <c r="Q131" s="127"/>
      <c r="R131" s="888"/>
      <c r="S131" s="889"/>
      <c r="T131" s="889"/>
      <c r="U131" s="889"/>
      <c r="V131" s="889"/>
      <c r="W131" s="889"/>
      <c r="X131" s="889"/>
      <c r="Y131" s="889"/>
      <c r="Z131" s="889"/>
      <c r="AA131" s="889"/>
      <c r="AB131" s="889"/>
      <c r="AC131" s="889"/>
      <c r="AD131" s="889"/>
      <c r="AE131" s="889"/>
      <c r="AF131" s="889"/>
      <c r="AG131" s="889"/>
      <c r="AH131" s="889"/>
      <c r="AI131" s="889"/>
      <c r="AJ131" s="889"/>
      <c r="AK131" s="889"/>
      <c r="AL131" s="889"/>
      <c r="AM131" s="889"/>
      <c r="AN131" s="889"/>
      <c r="AO131" s="889"/>
      <c r="AP131" s="889"/>
      <c r="AQ131" s="889"/>
      <c r="AR131" s="889"/>
      <c r="AS131" s="889"/>
      <c r="AT131" s="889"/>
      <c r="AU131" s="889"/>
      <c r="AV131" s="889"/>
      <c r="AW131" s="889"/>
      <c r="AX131" s="889"/>
      <c r="AY131" s="889"/>
      <c r="AZ131" s="889"/>
      <c r="BA131" s="889"/>
      <c r="BB131" s="889"/>
      <c r="BC131" s="889"/>
      <c r="BD131" s="890"/>
      <c r="BE131" s="60"/>
    </row>
    <row r="132" spans="1:57" ht="9.9499999999999993" customHeight="1" x14ac:dyDescent="0.15">
      <c r="A132" s="119"/>
      <c r="B132" s="60"/>
      <c r="C132" s="60"/>
      <c r="D132" s="60"/>
      <c r="E132" s="60"/>
      <c r="F132" s="60"/>
      <c r="G132" s="60"/>
      <c r="H132" s="60"/>
      <c r="I132" s="60"/>
      <c r="J132" s="60"/>
      <c r="K132" s="60"/>
      <c r="L132" s="60"/>
      <c r="M132" s="60"/>
      <c r="N132" s="60"/>
      <c r="O132" s="60"/>
      <c r="P132" s="60"/>
      <c r="Q132" s="127"/>
      <c r="R132" s="888"/>
      <c r="S132" s="889"/>
      <c r="T132" s="889"/>
      <c r="U132" s="889"/>
      <c r="V132" s="889"/>
      <c r="W132" s="889"/>
      <c r="X132" s="889"/>
      <c r="Y132" s="889"/>
      <c r="Z132" s="889"/>
      <c r="AA132" s="889"/>
      <c r="AB132" s="889"/>
      <c r="AC132" s="889"/>
      <c r="AD132" s="889"/>
      <c r="AE132" s="889"/>
      <c r="AF132" s="889"/>
      <c r="AG132" s="889"/>
      <c r="AH132" s="889"/>
      <c r="AI132" s="889"/>
      <c r="AJ132" s="889"/>
      <c r="AK132" s="889"/>
      <c r="AL132" s="889"/>
      <c r="AM132" s="889"/>
      <c r="AN132" s="889"/>
      <c r="AO132" s="889"/>
      <c r="AP132" s="889"/>
      <c r="AQ132" s="889"/>
      <c r="AR132" s="889"/>
      <c r="AS132" s="889"/>
      <c r="AT132" s="889"/>
      <c r="AU132" s="889"/>
      <c r="AV132" s="889"/>
      <c r="AW132" s="889"/>
      <c r="AX132" s="889"/>
      <c r="AY132" s="889"/>
      <c r="AZ132" s="889"/>
      <c r="BA132" s="889"/>
      <c r="BB132" s="889"/>
      <c r="BC132" s="889"/>
      <c r="BD132" s="890"/>
      <c r="BE132" s="60"/>
    </row>
    <row r="133" spans="1:57" ht="9.9499999999999993" customHeight="1" x14ac:dyDescent="0.15">
      <c r="A133" s="119"/>
      <c r="B133" s="60"/>
      <c r="C133" s="60"/>
      <c r="D133" s="60"/>
      <c r="E133" s="60"/>
      <c r="F133" s="60"/>
      <c r="G133" s="60"/>
      <c r="H133" s="60"/>
      <c r="I133" s="60"/>
      <c r="J133" s="60"/>
      <c r="K133" s="60"/>
      <c r="L133" s="60"/>
      <c r="M133" s="60"/>
      <c r="N133" s="60"/>
      <c r="O133" s="60"/>
      <c r="P133" s="60"/>
      <c r="Q133" s="127"/>
      <c r="R133" s="888"/>
      <c r="S133" s="889"/>
      <c r="T133" s="889"/>
      <c r="U133" s="889"/>
      <c r="V133" s="889"/>
      <c r="W133" s="889"/>
      <c r="X133" s="889"/>
      <c r="Y133" s="889"/>
      <c r="Z133" s="889"/>
      <c r="AA133" s="889"/>
      <c r="AB133" s="889"/>
      <c r="AC133" s="889"/>
      <c r="AD133" s="889"/>
      <c r="AE133" s="889"/>
      <c r="AF133" s="889"/>
      <c r="AG133" s="889"/>
      <c r="AH133" s="889"/>
      <c r="AI133" s="889"/>
      <c r="AJ133" s="889"/>
      <c r="AK133" s="889"/>
      <c r="AL133" s="889"/>
      <c r="AM133" s="889"/>
      <c r="AN133" s="889"/>
      <c r="AO133" s="889"/>
      <c r="AP133" s="889"/>
      <c r="AQ133" s="889"/>
      <c r="AR133" s="889"/>
      <c r="AS133" s="889"/>
      <c r="AT133" s="889"/>
      <c r="AU133" s="889"/>
      <c r="AV133" s="889"/>
      <c r="AW133" s="889"/>
      <c r="AX133" s="889"/>
      <c r="AY133" s="889"/>
      <c r="AZ133" s="889"/>
      <c r="BA133" s="889"/>
      <c r="BB133" s="889"/>
      <c r="BC133" s="889"/>
      <c r="BD133" s="890"/>
      <c r="BE133" s="60"/>
    </row>
    <row r="134" spans="1:57" ht="9.9499999999999993" customHeight="1" x14ac:dyDescent="0.15">
      <c r="A134" s="119"/>
      <c r="B134" s="60"/>
      <c r="C134" s="810" t="s">
        <v>317</v>
      </c>
      <c r="D134" s="810"/>
      <c r="E134" s="810"/>
      <c r="F134" s="810"/>
      <c r="G134" s="810"/>
      <c r="H134" s="810"/>
      <c r="I134" s="810"/>
      <c r="J134" s="810"/>
      <c r="K134" s="810"/>
      <c r="L134" s="810"/>
      <c r="M134" s="810"/>
      <c r="N134" s="810"/>
      <c r="O134" s="810"/>
      <c r="P134" s="60"/>
      <c r="Q134" s="127"/>
      <c r="R134" s="888"/>
      <c r="S134" s="889"/>
      <c r="T134" s="889"/>
      <c r="U134" s="889"/>
      <c r="V134" s="889"/>
      <c r="W134" s="889"/>
      <c r="X134" s="889"/>
      <c r="Y134" s="889"/>
      <c r="Z134" s="889"/>
      <c r="AA134" s="889"/>
      <c r="AB134" s="889"/>
      <c r="AC134" s="889"/>
      <c r="AD134" s="889"/>
      <c r="AE134" s="889"/>
      <c r="AF134" s="889"/>
      <c r="AG134" s="889"/>
      <c r="AH134" s="889"/>
      <c r="AI134" s="889"/>
      <c r="AJ134" s="889"/>
      <c r="AK134" s="889"/>
      <c r="AL134" s="889"/>
      <c r="AM134" s="889"/>
      <c r="AN134" s="889"/>
      <c r="AO134" s="889"/>
      <c r="AP134" s="889"/>
      <c r="AQ134" s="889"/>
      <c r="AR134" s="889"/>
      <c r="AS134" s="889"/>
      <c r="AT134" s="889"/>
      <c r="AU134" s="889"/>
      <c r="AV134" s="889"/>
      <c r="AW134" s="889"/>
      <c r="AX134" s="889"/>
      <c r="AY134" s="889"/>
      <c r="AZ134" s="889"/>
      <c r="BA134" s="889"/>
      <c r="BB134" s="889"/>
      <c r="BC134" s="889"/>
      <c r="BD134" s="890"/>
      <c r="BE134" s="60"/>
    </row>
    <row r="135" spans="1:57" ht="9.9499999999999993" customHeight="1" x14ac:dyDescent="0.15">
      <c r="A135" s="119"/>
      <c r="B135" s="60"/>
      <c r="C135" s="810"/>
      <c r="D135" s="810"/>
      <c r="E135" s="810"/>
      <c r="F135" s="810"/>
      <c r="G135" s="810"/>
      <c r="H135" s="810"/>
      <c r="I135" s="810"/>
      <c r="J135" s="810"/>
      <c r="K135" s="810"/>
      <c r="L135" s="810"/>
      <c r="M135" s="810"/>
      <c r="N135" s="810"/>
      <c r="O135" s="810"/>
      <c r="P135" s="60"/>
      <c r="Q135" s="127"/>
      <c r="R135" s="888"/>
      <c r="S135" s="889"/>
      <c r="T135" s="889"/>
      <c r="U135" s="889"/>
      <c r="V135" s="889"/>
      <c r="W135" s="889"/>
      <c r="X135" s="889"/>
      <c r="Y135" s="889"/>
      <c r="Z135" s="889"/>
      <c r="AA135" s="889"/>
      <c r="AB135" s="889"/>
      <c r="AC135" s="889"/>
      <c r="AD135" s="889"/>
      <c r="AE135" s="889"/>
      <c r="AF135" s="889"/>
      <c r="AG135" s="889"/>
      <c r="AH135" s="889"/>
      <c r="AI135" s="889"/>
      <c r="AJ135" s="889"/>
      <c r="AK135" s="889"/>
      <c r="AL135" s="889"/>
      <c r="AM135" s="889"/>
      <c r="AN135" s="889"/>
      <c r="AO135" s="889"/>
      <c r="AP135" s="889"/>
      <c r="AQ135" s="889"/>
      <c r="AR135" s="889"/>
      <c r="AS135" s="889"/>
      <c r="AT135" s="889"/>
      <c r="AU135" s="889"/>
      <c r="AV135" s="889"/>
      <c r="AW135" s="889"/>
      <c r="AX135" s="889"/>
      <c r="AY135" s="889"/>
      <c r="AZ135" s="889"/>
      <c r="BA135" s="889"/>
      <c r="BB135" s="889"/>
      <c r="BC135" s="889"/>
      <c r="BD135" s="890"/>
      <c r="BE135" s="60"/>
    </row>
    <row r="136" spans="1:57" ht="9.9499999999999993" customHeight="1" x14ac:dyDescent="0.15">
      <c r="A136" s="119"/>
      <c r="B136" s="60"/>
      <c r="C136" s="60"/>
      <c r="D136" s="60"/>
      <c r="E136" s="60"/>
      <c r="F136" s="60"/>
      <c r="G136" s="60"/>
      <c r="H136" s="60"/>
      <c r="I136" s="60"/>
      <c r="J136" s="60"/>
      <c r="K136" s="60"/>
      <c r="L136" s="60"/>
      <c r="M136" s="60"/>
      <c r="N136" s="60"/>
      <c r="O136" s="60"/>
      <c r="P136" s="60"/>
      <c r="Q136" s="127"/>
      <c r="R136" s="888"/>
      <c r="S136" s="889"/>
      <c r="T136" s="889"/>
      <c r="U136" s="889"/>
      <c r="V136" s="889"/>
      <c r="W136" s="889"/>
      <c r="X136" s="889"/>
      <c r="Y136" s="889"/>
      <c r="Z136" s="889"/>
      <c r="AA136" s="889"/>
      <c r="AB136" s="889"/>
      <c r="AC136" s="889"/>
      <c r="AD136" s="889"/>
      <c r="AE136" s="889"/>
      <c r="AF136" s="889"/>
      <c r="AG136" s="889"/>
      <c r="AH136" s="889"/>
      <c r="AI136" s="889"/>
      <c r="AJ136" s="889"/>
      <c r="AK136" s="889"/>
      <c r="AL136" s="889"/>
      <c r="AM136" s="889"/>
      <c r="AN136" s="889"/>
      <c r="AO136" s="889"/>
      <c r="AP136" s="889"/>
      <c r="AQ136" s="889"/>
      <c r="AR136" s="889"/>
      <c r="AS136" s="889"/>
      <c r="AT136" s="889"/>
      <c r="AU136" s="889"/>
      <c r="AV136" s="889"/>
      <c r="AW136" s="889"/>
      <c r="AX136" s="889"/>
      <c r="AY136" s="889"/>
      <c r="AZ136" s="889"/>
      <c r="BA136" s="889"/>
      <c r="BB136" s="889"/>
      <c r="BC136" s="889"/>
      <c r="BD136" s="890"/>
      <c r="BE136" s="60"/>
    </row>
    <row r="137" spans="1:57" ht="9.9499999999999993" customHeight="1" x14ac:dyDescent="0.15">
      <c r="A137" s="119"/>
      <c r="B137" s="60"/>
      <c r="C137" s="60"/>
      <c r="D137" s="60"/>
      <c r="E137" s="60"/>
      <c r="F137" s="60"/>
      <c r="G137" s="60"/>
      <c r="H137" s="60"/>
      <c r="I137" s="60"/>
      <c r="J137" s="60"/>
      <c r="K137" s="60"/>
      <c r="L137" s="60"/>
      <c r="M137" s="60"/>
      <c r="N137" s="60"/>
      <c r="O137" s="60"/>
      <c r="P137" s="60"/>
      <c r="Q137" s="127"/>
      <c r="R137" s="888"/>
      <c r="S137" s="889"/>
      <c r="T137" s="889"/>
      <c r="U137" s="889"/>
      <c r="V137" s="889"/>
      <c r="W137" s="889"/>
      <c r="X137" s="889"/>
      <c r="Y137" s="889"/>
      <c r="Z137" s="889"/>
      <c r="AA137" s="889"/>
      <c r="AB137" s="889"/>
      <c r="AC137" s="889"/>
      <c r="AD137" s="889"/>
      <c r="AE137" s="889"/>
      <c r="AF137" s="889"/>
      <c r="AG137" s="889"/>
      <c r="AH137" s="889"/>
      <c r="AI137" s="889"/>
      <c r="AJ137" s="889"/>
      <c r="AK137" s="889"/>
      <c r="AL137" s="889"/>
      <c r="AM137" s="889"/>
      <c r="AN137" s="889"/>
      <c r="AO137" s="889"/>
      <c r="AP137" s="889"/>
      <c r="AQ137" s="889"/>
      <c r="AR137" s="889"/>
      <c r="AS137" s="889"/>
      <c r="AT137" s="889"/>
      <c r="AU137" s="889"/>
      <c r="AV137" s="889"/>
      <c r="AW137" s="889"/>
      <c r="AX137" s="889"/>
      <c r="AY137" s="889"/>
      <c r="AZ137" s="889"/>
      <c r="BA137" s="889"/>
      <c r="BB137" s="889"/>
      <c r="BC137" s="889"/>
      <c r="BD137" s="890"/>
      <c r="BE137" s="60"/>
    </row>
    <row r="138" spans="1:57" ht="9.9499999999999993" customHeight="1" x14ac:dyDescent="0.15">
      <c r="A138" s="119"/>
      <c r="B138" s="60"/>
      <c r="C138" s="60"/>
      <c r="D138" s="60"/>
      <c r="E138" s="60"/>
      <c r="F138" s="60"/>
      <c r="G138" s="60"/>
      <c r="H138" s="60"/>
      <c r="I138" s="60"/>
      <c r="J138" s="60"/>
      <c r="K138" s="60"/>
      <c r="L138" s="60"/>
      <c r="M138" s="60"/>
      <c r="N138" s="60"/>
      <c r="O138" s="60"/>
      <c r="P138" s="60"/>
      <c r="Q138" s="127"/>
      <c r="R138" s="888"/>
      <c r="S138" s="889"/>
      <c r="T138" s="889"/>
      <c r="U138" s="889"/>
      <c r="V138" s="889"/>
      <c r="W138" s="889"/>
      <c r="X138" s="889"/>
      <c r="Y138" s="889"/>
      <c r="Z138" s="889"/>
      <c r="AA138" s="889"/>
      <c r="AB138" s="889"/>
      <c r="AC138" s="889"/>
      <c r="AD138" s="889"/>
      <c r="AE138" s="889"/>
      <c r="AF138" s="889"/>
      <c r="AG138" s="889"/>
      <c r="AH138" s="889"/>
      <c r="AI138" s="889"/>
      <c r="AJ138" s="889"/>
      <c r="AK138" s="889"/>
      <c r="AL138" s="889"/>
      <c r="AM138" s="889"/>
      <c r="AN138" s="889"/>
      <c r="AO138" s="889"/>
      <c r="AP138" s="889"/>
      <c r="AQ138" s="889"/>
      <c r="AR138" s="889"/>
      <c r="AS138" s="889"/>
      <c r="AT138" s="889"/>
      <c r="AU138" s="889"/>
      <c r="AV138" s="889"/>
      <c r="AW138" s="889"/>
      <c r="AX138" s="889"/>
      <c r="AY138" s="889"/>
      <c r="AZ138" s="889"/>
      <c r="BA138" s="889"/>
      <c r="BB138" s="889"/>
      <c r="BC138" s="889"/>
      <c r="BD138" s="890"/>
      <c r="BE138" s="60"/>
    </row>
    <row r="139" spans="1:57" ht="9.9499999999999993" customHeight="1" x14ac:dyDescent="0.15">
      <c r="A139" s="120"/>
      <c r="B139" s="123"/>
      <c r="C139" s="123"/>
      <c r="D139" s="123"/>
      <c r="E139" s="123"/>
      <c r="F139" s="123"/>
      <c r="G139" s="123"/>
      <c r="H139" s="123"/>
      <c r="I139" s="123"/>
      <c r="J139" s="123"/>
      <c r="K139" s="123"/>
      <c r="L139" s="123"/>
      <c r="M139" s="123"/>
      <c r="N139" s="123"/>
      <c r="O139" s="123"/>
      <c r="P139" s="123"/>
      <c r="Q139" s="128"/>
      <c r="R139" s="891"/>
      <c r="S139" s="892"/>
      <c r="T139" s="892"/>
      <c r="U139" s="892"/>
      <c r="V139" s="892"/>
      <c r="W139" s="892"/>
      <c r="X139" s="892"/>
      <c r="Y139" s="892"/>
      <c r="Z139" s="892"/>
      <c r="AA139" s="892"/>
      <c r="AB139" s="892"/>
      <c r="AC139" s="892"/>
      <c r="AD139" s="892"/>
      <c r="AE139" s="892"/>
      <c r="AF139" s="892"/>
      <c r="AG139" s="892"/>
      <c r="AH139" s="892"/>
      <c r="AI139" s="892"/>
      <c r="AJ139" s="892"/>
      <c r="AK139" s="892"/>
      <c r="AL139" s="892"/>
      <c r="AM139" s="892"/>
      <c r="AN139" s="892"/>
      <c r="AO139" s="892"/>
      <c r="AP139" s="892"/>
      <c r="AQ139" s="892"/>
      <c r="AR139" s="892"/>
      <c r="AS139" s="892"/>
      <c r="AT139" s="892"/>
      <c r="AU139" s="892"/>
      <c r="AV139" s="892"/>
      <c r="AW139" s="892"/>
      <c r="AX139" s="892"/>
      <c r="AY139" s="892"/>
      <c r="AZ139" s="892"/>
      <c r="BA139" s="892"/>
      <c r="BB139" s="892"/>
      <c r="BC139" s="892"/>
      <c r="BD139" s="893"/>
      <c r="BE139" s="60"/>
    </row>
    <row r="140" spans="1:57" ht="9.9499999999999993" customHeight="1" x14ac:dyDescent="0.15">
      <c r="A140" s="148"/>
      <c r="B140" s="153"/>
      <c r="C140" s="153"/>
      <c r="D140" s="153"/>
      <c r="E140" s="153"/>
      <c r="F140" s="153"/>
      <c r="G140" s="153"/>
      <c r="H140" s="153"/>
      <c r="I140" s="153"/>
      <c r="J140" s="153"/>
      <c r="K140" s="153"/>
      <c r="L140" s="153"/>
      <c r="M140" s="153"/>
      <c r="N140" s="153"/>
      <c r="O140" s="153"/>
      <c r="P140" s="153"/>
      <c r="Q140" s="153"/>
      <c r="R140" s="153"/>
      <c r="S140" s="153"/>
      <c r="T140" s="153"/>
      <c r="U140" s="153"/>
      <c r="V140" s="153"/>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37"/>
      <c r="BE140" s="60"/>
    </row>
    <row r="141" spans="1:57" ht="9.9499999999999993" customHeight="1" x14ac:dyDescent="0.15">
      <c r="A141" s="147"/>
      <c r="B141" s="134"/>
      <c r="C141" s="879" t="s">
        <v>319</v>
      </c>
      <c r="D141" s="879"/>
      <c r="E141" s="879"/>
      <c r="F141" s="879"/>
      <c r="G141" s="879"/>
      <c r="H141" s="879"/>
      <c r="I141" s="879"/>
      <c r="J141" s="879"/>
      <c r="K141" s="879"/>
      <c r="L141" s="879"/>
      <c r="M141" s="879"/>
      <c r="N141" s="879"/>
      <c r="O141" s="879"/>
      <c r="P141" s="879"/>
      <c r="Q141" s="879"/>
      <c r="R141" s="879"/>
      <c r="S141" s="879"/>
      <c r="T141" s="879"/>
      <c r="U141" s="879"/>
      <c r="V141" s="134"/>
      <c r="W141" s="60"/>
      <c r="X141" s="60"/>
      <c r="Y141" s="60"/>
      <c r="Z141" s="60"/>
      <c r="AA141" s="60"/>
      <c r="AB141" s="60"/>
      <c r="AC141" s="60"/>
      <c r="AD141" s="60"/>
      <c r="AE141" s="60"/>
      <c r="AF141" s="60"/>
      <c r="AG141" s="60"/>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135"/>
      <c r="BE141" s="60"/>
    </row>
    <row r="142" spans="1:57" ht="9.9499999999999993" customHeight="1" x14ac:dyDescent="0.15">
      <c r="A142" s="147"/>
      <c r="B142" s="134"/>
      <c r="C142" s="879"/>
      <c r="D142" s="879"/>
      <c r="E142" s="879"/>
      <c r="F142" s="879"/>
      <c r="G142" s="879"/>
      <c r="H142" s="879"/>
      <c r="I142" s="879"/>
      <c r="J142" s="879"/>
      <c r="K142" s="879"/>
      <c r="L142" s="879"/>
      <c r="M142" s="879"/>
      <c r="N142" s="879"/>
      <c r="O142" s="879"/>
      <c r="P142" s="879"/>
      <c r="Q142" s="879"/>
      <c r="R142" s="879"/>
      <c r="S142" s="879"/>
      <c r="T142" s="879"/>
      <c r="U142" s="879"/>
      <c r="V142" s="134"/>
      <c r="W142" s="60"/>
      <c r="X142" s="60"/>
      <c r="Y142" s="60"/>
      <c r="Z142" s="60"/>
      <c r="AA142" s="60"/>
      <c r="AB142" s="60"/>
      <c r="AC142" s="60"/>
      <c r="AD142" s="60"/>
      <c r="AE142" s="60"/>
      <c r="AF142" s="60"/>
      <c r="AG142" s="60"/>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135"/>
      <c r="BE142" s="60"/>
    </row>
    <row r="143" spans="1:57" ht="9.9499999999999993" customHeight="1" x14ac:dyDescent="0.15">
      <c r="A143" s="147"/>
      <c r="B143" s="134"/>
      <c r="C143" s="134"/>
      <c r="D143" s="134"/>
      <c r="E143" s="134"/>
      <c r="F143" s="134"/>
      <c r="G143" s="134"/>
      <c r="H143" s="134"/>
      <c r="I143" s="134"/>
      <c r="J143" s="134"/>
      <c r="K143" s="134"/>
      <c r="L143" s="134"/>
      <c r="M143" s="134"/>
      <c r="N143" s="134"/>
      <c r="O143" s="134"/>
      <c r="P143" s="134"/>
      <c r="Q143" s="134"/>
      <c r="R143" s="134"/>
      <c r="S143" s="134"/>
      <c r="T143" s="134"/>
      <c r="U143" s="134"/>
      <c r="V143" s="134"/>
      <c r="W143" s="60"/>
      <c r="X143" s="60"/>
      <c r="Y143" s="60"/>
      <c r="Z143" s="60"/>
      <c r="AA143" s="60"/>
      <c r="AB143" s="60"/>
      <c r="AC143" s="60"/>
      <c r="AD143" s="60"/>
      <c r="AE143" s="60"/>
      <c r="AF143" s="60"/>
      <c r="AG143" s="60"/>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135"/>
      <c r="BE143" s="60"/>
    </row>
    <row r="144" spans="1:57" ht="9.9499999999999993" customHeight="1" x14ac:dyDescent="0.15">
      <c r="A144" s="147"/>
      <c r="B144" s="134"/>
      <c r="C144" s="134"/>
      <c r="D144" s="909" t="str">
        <f>IF(ISBLANK(D61)," ",D61)</f>
        <v>令和</v>
      </c>
      <c r="E144" s="909"/>
      <c r="F144" s="909"/>
      <c r="G144" s="909"/>
      <c r="H144" s="910" t="str">
        <f>IF(ISBLANK(H61)," ",H61)</f>
        <v xml:space="preserve"> </v>
      </c>
      <c r="I144" s="910"/>
      <c r="J144" s="910"/>
      <c r="K144" s="800" t="s">
        <v>1</v>
      </c>
      <c r="L144" s="800"/>
      <c r="M144" s="910" t="str">
        <f>IF(ISBLANK(M61)," ",M61)</f>
        <v xml:space="preserve"> </v>
      </c>
      <c r="N144" s="910"/>
      <c r="O144" s="910"/>
      <c r="P144" s="800" t="s">
        <v>27</v>
      </c>
      <c r="Q144" s="800"/>
      <c r="R144" s="910" t="str">
        <f>IF(ISBLANK(R61)," ",R61)</f>
        <v xml:space="preserve"> </v>
      </c>
      <c r="S144" s="910"/>
      <c r="T144" s="910"/>
      <c r="U144" s="800" t="s">
        <v>9</v>
      </c>
      <c r="V144" s="800"/>
      <c r="W144" s="60"/>
      <c r="X144" s="60"/>
      <c r="Y144" s="60"/>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135"/>
      <c r="BE144" s="60"/>
    </row>
    <row r="145" spans="1:57" ht="9.9499999999999993" customHeight="1" x14ac:dyDescent="0.15">
      <c r="A145" s="147"/>
      <c r="B145" s="134"/>
      <c r="C145" s="134"/>
      <c r="D145" s="909"/>
      <c r="E145" s="909"/>
      <c r="F145" s="909"/>
      <c r="G145" s="909"/>
      <c r="H145" s="910"/>
      <c r="I145" s="910"/>
      <c r="J145" s="910"/>
      <c r="K145" s="800"/>
      <c r="L145" s="800"/>
      <c r="M145" s="910"/>
      <c r="N145" s="910"/>
      <c r="O145" s="910"/>
      <c r="P145" s="800"/>
      <c r="Q145" s="800"/>
      <c r="R145" s="910"/>
      <c r="S145" s="910"/>
      <c r="T145" s="910"/>
      <c r="U145" s="800"/>
      <c r="V145" s="800"/>
      <c r="W145" s="60"/>
      <c r="X145" s="60"/>
      <c r="Y145" s="60"/>
      <c r="Z145" s="60"/>
      <c r="AA145" s="60"/>
      <c r="AB145" s="60"/>
      <c r="AC145" s="60"/>
      <c r="AD145" s="60"/>
      <c r="AE145" s="60"/>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135"/>
      <c r="BE145" s="60"/>
    </row>
    <row r="146" spans="1:57" ht="9.9499999999999993" customHeight="1" x14ac:dyDescent="0.15">
      <c r="A146" s="147"/>
      <c r="B146" s="134"/>
      <c r="C146" s="134"/>
      <c r="D146" s="134"/>
      <c r="E146" s="134"/>
      <c r="F146" s="134"/>
      <c r="G146" s="134"/>
      <c r="H146" s="134"/>
      <c r="I146" s="134"/>
      <c r="J146" s="134"/>
      <c r="K146" s="134"/>
      <c r="L146" s="134"/>
      <c r="M146" s="134"/>
      <c r="N146" s="134"/>
      <c r="O146" s="134"/>
      <c r="P146" s="134"/>
      <c r="Q146" s="134"/>
      <c r="R146" s="134"/>
      <c r="S146" s="134"/>
      <c r="T146" s="134"/>
      <c r="U146" s="134"/>
      <c r="V146" s="134"/>
      <c r="W146" s="60"/>
      <c r="X146" s="60"/>
      <c r="Y146" s="60"/>
      <c r="Z146" s="60"/>
      <c r="AA146" s="60"/>
      <c r="AB146" s="60"/>
      <c r="AC146" s="60"/>
      <c r="AD146" s="60"/>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135"/>
      <c r="BE146" s="60"/>
    </row>
    <row r="147" spans="1:57" ht="9.9499999999999993" customHeight="1" x14ac:dyDescent="0.15">
      <c r="A147" s="119"/>
      <c r="B147" s="60"/>
      <c r="C147" s="60"/>
      <c r="D147" s="60"/>
      <c r="E147" s="60"/>
      <c r="F147" s="60"/>
      <c r="G147" s="60"/>
      <c r="H147" s="60"/>
      <c r="I147" s="60"/>
      <c r="J147" s="60"/>
      <c r="K147" s="60"/>
      <c r="L147" s="60"/>
      <c r="M147" s="60"/>
      <c r="N147" s="60"/>
      <c r="O147" s="60"/>
      <c r="P147" s="60"/>
      <c r="Q147" s="60"/>
      <c r="R147" s="60"/>
      <c r="S147" s="60"/>
      <c r="T147" s="60"/>
      <c r="U147" s="60"/>
      <c r="V147" s="60"/>
      <c r="W147" s="60"/>
      <c r="X147" s="134"/>
      <c r="Y147" s="134"/>
      <c r="Z147" s="134"/>
      <c r="AA147" s="134"/>
      <c r="AB147" s="134"/>
      <c r="AC147" s="881">
        <f>IF(ISBLANK(R17)," ",R17)</f>
        <v>0</v>
      </c>
      <c r="AD147" s="881"/>
      <c r="AE147" s="881"/>
      <c r="AF147" s="881"/>
      <c r="AG147" s="881"/>
      <c r="AH147" s="881"/>
      <c r="AI147" s="881"/>
      <c r="AJ147" s="881"/>
      <c r="AK147" s="881"/>
      <c r="AL147" s="881"/>
      <c r="AM147" s="881"/>
      <c r="AN147" s="881"/>
      <c r="AO147" s="881"/>
      <c r="AP147" s="881"/>
      <c r="AQ147" s="881"/>
      <c r="AR147" s="881"/>
      <c r="AS147" s="881"/>
      <c r="AT147" s="881"/>
      <c r="AU147" s="881"/>
      <c r="AV147" s="881"/>
      <c r="AW147" s="881"/>
      <c r="AX147" s="881"/>
      <c r="AY147" s="881"/>
      <c r="AZ147" s="881"/>
      <c r="BA147" s="881"/>
      <c r="BB147" s="881"/>
      <c r="BC147" s="881"/>
      <c r="BD147" s="882"/>
      <c r="BE147" s="60"/>
    </row>
    <row r="148" spans="1:57" ht="9.9499999999999993" customHeight="1" x14ac:dyDescent="0.15">
      <c r="A148" s="119"/>
      <c r="B148" s="60"/>
      <c r="C148" s="60"/>
      <c r="D148" s="60"/>
      <c r="E148" s="60"/>
      <c r="F148" s="60"/>
      <c r="G148" s="60"/>
      <c r="H148" s="60"/>
      <c r="I148" s="60"/>
      <c r="J148" s="60"/>
      <c r="K148" s="60"/>
      <c r="L148" s="60"/>
      <c r="M148" s="60"/>
      <c r="N148" s="60"/>
      <c r="O148" s="60"/>
      <c r="P148" s="60"/>
      <c r="Q148" s="60"/>
      <c r="R148" s="60"/>
      <c r="S148" s="60"/>
      <c r="T148" s="60"/>
      <c r="U148" s="60"/>
      <c r="V148" s="60"/>
      <c r="W148" s="60"/>
      <c r="X148" s="134"/>
      <c r="Y148" s="134"/>
      <c r="Z148" s="134"/>
      <c r="AA148" s="134"/>
      <c r="AB148" s="134"/>
      <c r="AC148" s="881"/>
      <c r="AD148" s="881"/>
      <c r="AE148" s="881"/>
      <c r="AF148" s="881"/>
      <c r="AG148" s="881"/>
      <c r="AH148" s="881"/>
      <c r="AI148" s="881"/>
      <c r="AJ148" s="881"/>
      <c r="AK148" s="881"/>
      <c r="AL148" s="881"/>
      <c r="AM148" s="881"/>
      <c r="AN148" s="881"/>
      <c r="AO148" s="881"/>
      <c r="AP148" s="881"/>
      <c r="AQ148" s="881"/>
      <c r="AR148" s="881"/>
      <c r="AS148" s="881"/>
      <c r="AT148" s="881"/>
      <c r="AU148" s="881"/>
      <c r="AV148" s="881"/>
      <c r="AW148" s="881"/>
      <c r="AX148" s="881"/>
      <c r="AY148" s="881"/>
      <c r="AZ148" s="881"/>
      <c r="BA148" s="881"/>
      <c r="BB148" s="881"/>
      <c r="BC148" s="881"/>
      <c r="BD148" s="882"/>
      <c r="BE148" s="60"/>
    </row>
    <row r="149" spans="1:57" ht="9.9499999999999993" customHeight="1" x14ac:dyDescent="0.15">
      <c r="A149" s="119"/>
      <c r="B149" s="60"/>
      <c r="C149" s="60"/>
      <c r="D149" s="60"/>
      <c r="E149" s="60"/>
      <c r="F149" s="60"/>
      <c r="G149" s="60"/>
      <c r="H149" s="60"/>
      <c r="I149" s="60"/>
      <c r="J149" s="60"/>
      <c r="K149" s="60"/>
      <c r="L149" s="60"/>
      <c r="M149" s="60"/>
      <c r="N149" s="60"/>
      <c r="O149" s="60"/>
      <c r="P149" s="60"/>
      <c r="Q149" s="60"/>
      <c r="R149" s="60"/>
      <c r="S149" s="60"/>
      <c r="T149" s="60"/>
      <c r="U149" s="60"/>
      <c r="V149" s="60"/>
      <c r="W149" s="60"/>
      <c r="X149" s="800" t="s">
        <v>321</v>
      </c>
      <c r="Y149" s="800"/>
      <c r="Z149" s="800"/>
      <c r="AA149" s="800"/>
      <c r="AB149" s="134"/>
      <c r="AC149" s="881"/>
      <c r="AD149" s="881"/>
      <c r="AE149" s="881"/>
      <c r="AF149" s="881"/>
      <c r="AG149" s="881"/>
      <c r="AH149" s="881"/>
      <c r="AI149" s="881"/>
      <c r="AJ149" s="881"/>
      <c r="AK149" s="881"/>
      <c r="AL149" s="881"/>
      <c r="AM149" s="881"/>
      <c r="AN149" s="881"/>
      <c r="AO149" s="881"/>
      <c r="AP149" s="881"/>
      <c r="AQ149" s="881"/>
      <c r="AR149" s="881"/>
      <c r="AS149" s="881"/>
      <c r="AT149" s="881"/>
      <c r="AU149" s="881"/>
      <c r="AV149" s="881"/>
      <c r="AW149" s="881"/>
      <c r="AX149" s="881"/>
      <c r="AY149" s="881"/>
      <c r="AZ149" s="881"/>
      <c r="BA149" s="881"/>
      <c r="BB149" s="881"/>
      <c r="BC149" s="881"/>
      <c r="BD149" s="882"/>
      <c r="BE149" s="60"/>
    </row>
    <row r="150" spans="1:57" ht="9.9499999999999993" customHeight="1" x14ac:dyDescent="0.15">
      <c r="A150" s="119"/>
      <c r="B150" s="60"/>
      <c r="C150" s="60"/>
      <c r="D150" s="60"/>
      <c r="E150" s="60"/>
      <c r="F150" s="60"/>
      <c r="G150" s="60"/>
      <c r="H150" s="60"/>
      <c r="I150" s="60"/>
      <c r="J150" s="60"/>
      <c r="K150" s="60"/>
      <c r="L150" s="60"/>
      <c r="M150" s="60"/>
      <c r="N150" s="60"/>
      <c r="O150" s="60"/>
      <c r="P150" s="60"/>
      <c r="Q150" s="60"/>
      <c r="R150" s="60"/>
      <c r="S150" s="60"/>
      <c r="T150" s="60"/>
      <c r="U150" s="60"/>
      <c r="V150" s="60"/>
      <c r="W150" s="60"/>
      <c r="X150" s="800"/>
      <c r="Y150" s="800"/>
      <c r="Z150" s="800"/>
      <c r="AA150" s="800"/>
      <c r="AB150" s="134"/>
      <c r="AC150" s="914">
        <f>IF(ISBLANK(AC67)," ",AC67)</f>
        <v>0</v>
      </c>
      <c r="AD150" s="914"/>
      <c r="AE150" s="914"/>
      <c r="AF150" s="914"/>
      <c r="AG150" s="914"/>
      <c r="AH150" s="914"/>
      <c r="AI150" s="914"/>
      <c r="AJ150" s="914"/>
      <c r="AK150" s="914"/>
      <c r="AL150" s="914"/>
      <c r="AM150" s="914"/>
      <c r="AN150" s="914"/>
      <c r="AO150" s="914"/>
      <c r="AP150" s="914"/>
      <c r="AQ150" s="914"/>
      <c r="AR150" s="914"/>
      <c r="AS150" s="914"/>
      <c r="AT150" s="914"/>
      <c r="AU150" s="914"/>
      <c r="AV150" s="914"/>
      <c r="AW150" s="914"/>
      <c r="AX150" s="914"/>
      <c r="AY150" s="914"/>
      <c r="AZ150" s="60"/>
      <c r="BA150" s="60"/>
      <c r="BB150" s="60"/>
      <c r="BC150" s="60"/>
      <c r="BD150" s="135"/>
      <c r="BE150" s="60"/>
    </row>
    <row r="151" spans="1:57" ht="9.9499999999999993" customHeight="1" x14ac:dyDescent="0.15">
      <c r="A151" s="119"/>
      <c r="B151" s="60"/>
      <c r="C151" s="60"/>
      <c r="D151" s="60"/>
      <c r="E151" s="60"/>
      <c r="F151" s="60"/>
      <c r="G151" s="60"/>
      <c r="H151" s="60"/>
      <c r="I151" s="60"/>
      <c r="J151" s="60"/>
      <c r="K151" s="60"/>
      <c r="L151" s="60"/>
      <c r="M151" s="60"/>
      <c r="N151" s="60"/>
      <c r="O151" s="60"/>
      <c r="P151" s="60"/>
      <c r="Q151" s="60"/>
      <c r="R151" s="60"/>
      <c r="S151" s="60"/>
      <c r="T151" s="60"/>
      <c r="U151" s="60"/>
      <c r="V151" s="60"/>
      <c r="W151" s="60"/>
      <c r="X151" s="134"/>
      <c r="Y151" s="134"/>
      <c r="Z151" s="134"/>
      <c r="AA151" s="134"/>
      <c r="AB151" s="134"/>
      <c r="AC151" s="914"/>
      <c r="AD151" s="914"/>
      <c r="AE151" s="914"/>
      <c r="AF151" s="914"/>
      <c r="AG151" s="914"/>
      <c r="AH151" s="914"/>
      <c r="AI151" s="914"/>
      <c r="AJ151" s="914"/>
      <c r="AK151" s="914"/>
      <c r="AL151" s="914"/>
      <c r="AM151" s="914"/>
      <c r="AN151" s="914"/>
      <c r="AO151" s="914"/>
      <c r="AP151" s="914"/>
      <c r="AQ151" s="914"/>
      <c r="AR151" s="914"/>
      <c r="AS151" s="914"/>
      <c r="AT151" s="914"/>
      <c r="AU151" s="914"/>
      <c r="AV151" s="914"/>
      <c r="AW151" s="914"/>
      <c r="AX151" s="914"/>
      <c r="AY151" s="914"/>
      <c r="AZ151" s="60"/>
      <c r="BA151" s="60"/>
      <c r="BB151" s="60"/>
      <c r="BC151" s="60"/>
      <c r="BD151" s="135"/>
      <c r="BE151" s="60"/>
    </row>
    <row r="152" spans="1:57" ht="9.9499999999999993" customHeight="1" x14ac:dyDescent="0.15">
      <c r="A152" s="119"/>
      <c r="B152" s="60"/>
      <c r="C152" s="60"/>
      <c r="D152" s="60"/>
      <c r="E152" s="60"/>
      <c r="F152" s="60"/>
      <c r="G152" s="60"/>
      <c r="H152" s="60"/>
      <c r="I152" s="60"/>
      <c r="J152" s="60"/>
      <c r="K152" s="60"/>
      <c r="L152" s="60"/>
      <c r="M152" s="60"/>
      <c r="N152" s="60"/>
      <c r="O152" s="60"/>
      <c r="P152" s="60"/>
      <c r="Q152" s="60"/>
      <c r="R152" s="60"/>
      <c r="S152" s="60"/>
      <c r="T152" s="60"/>
      <c r="U152" s="60"/>
      <c r="V152" s="60"/>
      <c r="W152" s="60"/>
      <c r="X152" s="134"/>
      <c r="Y152" s="134"/>
      <c r="Z152" s="134"/>
      <c r="AA152" s="134"/>
      <c r="AB152" s="134"/>
      <c r="AC152" s="914"/>
      <c r="AD152" s="914"/>
      <c r="AE152" s="914"/>
      <c r="AF152" s="914"/>
      <c r="AG152" s="914"/>
      <c r="AH152" s="914"/>
      <c r="AI152" s="914"/>
      <c r="AJ152" s="914"/>
      <c r="AK152" s="914"/>
      <c r="AL152" s="914"/>
      <c r="AM152" s="914"/>
      <c r="AN152" s="914"/>
      <c r="AO152" s="914"/>
      <c r="AP152" s="914"/>
      <c r="AQ152" s="914"/>
      <c r="AR152" s="914"/>
      <c r="AS152" s="914"/>
      <c r="AT152" s="914"/>
      <c r="AU152" s="914"/>
      <c r="AV152" s="914"/>
      <c r="AW152" s="914"/>
      <c r="AX152" s="914"/>
      <c r="AY152" s="914"/>
      <c r="AZ152" s="60"/>
      <c r="BA152" s="60"/>
      <c r="BB152" s="60"/>
      <c r="BC152" s="60"/>
      <c r="BD152" s="135"/>
      <c r="BE152" s="60"/>
    </row>
    <row r="153" spans="1:57" ht="9.9499999999999993" customHeight="1" x14ac:dyDescent="0.15">
      <c r="A153" s="119"/>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914"/>
      <c r="AD153" s="914"/>
      <c r="AE153" s="914"/>
      <c r="AF153" s="914"/>
      <c r="AG153" s="914"/>
      <c r="AH153" s="914"/>
      <c r="AI153" s="914"/>
      <c r="AJ153" s="914"/>
      <c r="AK153" s="914"/>
      <c r="AL153" s="914"/>
      <c r="AM153" s="914"/>
      <c r="AN153" s="914"/>
      <c r="AO153" s="914"/>
      <c r="AP153" s="914"/>
      <c r="AQ153" s="914"/>
      <c r="AR153" s="914"/>
      <c r="AS153" s="914"/>
      <c r="AT153" s="914"/>
      <c r="AU153" s="914"/>
      <c r="AV153" s="914"/>
      <c r="AW153" s="914"/>
      <c r="AX153" s="914"/>
      <c r="AY153" s="914"/>
      <c r="AZ153" s="60"/>
      <c r="BA153" s="60"/>
      <c r="BB153" s="60"/>
      <c r="BC153" s="60"/>
      <c r="BD153" s="135"/>
      <c r="BE153" s="60"/>
    </row>
    <row r="154" spans="1:57" ht="9.9499999999999993" customHeight="1" x14ac:dyDescent="0.15">
      <c r="A154" s="119"/>
      <c r="B154" s="800" t="s">
        <v>131</v>
      </c>
      <c r="C154" s="800"/>
      <c r="D154" s="800"/>
      <c r="E154" s="800"/>
      <c r="F154" s="800"/>
      <c r="G154" s="489" t="str">
        <f>IF(ISBLANK(G71)," ",G71)</f>
        <v>石狩振興局長</v>
      </c>
      <c r="H154" s="489"/>
      <c r="I154" s="489"/>
      <c r="J154" s="489"/>
      <c r="K154" s="399"/>
      <c r="L154" s="399"/>
      <c r="M154" s="399"/>
      <c r="N154" s="399"/>
      <c r="O154" s="399"/>
      <c r="P154" s="399"/>
      <c r="Q154" s="399"/>
      <c r="R154" s="399"/>
      <c r="S154" s="399"/>
      <c r="T154" s="399"/>
      <c r="U154" s="399"/>
      <c r="V154" s="884" t="s">
        <v>137</v>
      </c>
      <c r="W154" s="884"/>
      <c r="X154" s="884"/>
      <c r="Y154" s="60"/>
      <c r="Z154" s="60"/>
      <c r="AA154" s="60"/>
      <c r="AB154" s="60"/>
      <c r="AC154" s="60"/>
      <c r="AD154" s="60"/>
      <c r="AE154" s="60"/>
      <c r="AF154" s="60"/>
      <c r="AG154" s="60"/>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135"/>
      <c r="BE154" s="60"/>
    </row>
    <row r="155" spans="1:57" ht="9.9499999999999993" customHeight="1" x14ac:dyDescent="0.15">
      <c r="A155" s="119"/>
      <c r="B155" s="800"/>
      <c r="C155" s="800"/>
      <c r="D155" s="800"/>
      <c r="E155" s="800"/>
      <c r="F155" s="800"/>
      <c r="G155" s="489"/>
      <c r="H155" s="489"/>
      <c r="I155" s="489"/>
      <c r="J155" s="489"/>
      <c r="K155" s="399"/>
      <c r="L155" s="399"/>
      <c r="M155" s="399"/>
      <c r="N155" s="399"/>
      <c r="O155" s="399"/>
      <c r="P155" s="399"/>
      <c r="Q155" s="399"/>
      <c r="R155" s="399"/>
      <c r="S155" s="399"/>
      <c r="T155" s="399"/>
      <c r="U155" s="399"/>
      <c r="V155" s="884"/>
      <c r="W155" s="884"/>
      <c r="X155" s="884"/>
      <c r="Y155" s="60"/>
      <c r="Z155" s="60"/>
      <c r="AA155" s="60"/>
      <c r="AB155" s="60"/>
      <c r="AC155" s="60"/>
      <c r="AD155" s="60"/>
      <c r="AE155" s="60"/>
      <c r="AF155" s="60"/>
      <c r="AG155" s="60"/>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135"/>
      <c r="BE155" s="60"/>
    </row>
    <row r="156" spans="1:57" ht="9.9499999999999993" customHeight="1" x14ac:dyDescent="0.15">
      <c r="A156" s="119"/>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135"/>
      <c r="BE156" s="60"/>
    </row>
    <row r="157" spans="1:57" ht="9.9499999999999993" customHeight="1" x14ac:dyDescent="0.15">
      <c r="A157" s="119"/>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0"/>
      <c r="AR157" s="60"/>
      <c r="AS157" s="60"/>
      <c r="AT157" s="60"/>
      <c r="AU157" s="60"/>
      <c r="AV157" s="60"/>
      <c r="AW157" s="60"/>
      <c r="AX157" s="60"/>
      <c r="AY157" s="60"/>
      <c r="AZ157" s="60"/>
      <c r="BA157" s="60"/>
      <c r="BB157" s="60"/>
      <c r="BC157" s="60"/>
      <c r="BD157" s="135"/>
      <c r="BE157" s="60"/>
    </row>
    <row r="158" spans="1:57" ht="9.9499999999999993" customHeight="1" x14ac:dyDescent="0.15">
      <c r="A158" s="150"/>
      <c r="B158" s="132"/>
      <c r="C158" s="132"/>
      <c r="D158" s="132"/>
      <c r="E158" s="132"/>
      <c r="F158" s="132"/>
      <c r="G158" s="132"/>
      <c r="H158" s="132"/>
      <c r="I158" s="132"/>
      <c r="J158" s="132"/>
      <c r="K158" s="132"/>
      <c r="L158" s="132"/>
      <c r="M158" s="132"/>
      <c r="N158" s="132"/>
      <c r="O158" s="132"/>
      <c r="P158" s="132"/>
      <c r="Q158" s="132"/>
      <c r="R158" s="132"/>
      <c r="S158" s="132"/>
      <c r="T158" s="132"/>
      <c r="U158" s="132"/>
      <c r="V158" s="132"/>
      <c r="W158" s="132"/>
      <c r="X158" s="132"/>
      <c r="Y158" s="132"/>
      <c r="Z158" s="132"/>
      <c r="AA158" s="132"/>
      <c r="AB158" s="132"/>
      <c r="AC158" s="132"/>
      <c r="AD158" s="132"/>
      <c r="AE158" s="132"/>
      <c r="AF158" s="132"/>
      <c r="AG158" s="132"/>
      <c r="AH158" s="132"/>
      <c r="AI158" s="132"/>
      <c r="AJ158" s="132"/>
      <c r="AK158" s="132"/>
      <c r="AL158" s="132"/>
      <c r="AM158" s="132"/>
      <c r="AN158" s="132"/>
      <c r="AO158" s="132"/>
      <c r="AP158" s="132"/>
      <c r="AQ158" s="132"/>
      <c r="AR158" s="132"/>
      <c r="AS158" s="132"/>
      <c r="AT158" s="132"/>
      <c r="AU158" s="132"/>
      <c r="AV158" s="132"/>
      <c r="AW158" s="132"/>
      <c r="AX158" s="132"/>
      <c r="AY158" s="132"/>
      <c r="AZ158" s="132"/>
      <c r="BA158" s="132"/>
      <c r="BB158" s="132"/>
      <c r="BC158" s="132"/>
      <c r="BD158" s="138"/>
      <c r="BE158" s="60"/>
    </row>
    <row r="159" spans="1:57" ht="9.9499999999999993" customHeight="1" x14ac:dyDescent="0.15">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0"/>
      <c r="AR159" s="60"/>
      <c r="AS159" s="60"/>
      <c r="AT159" s="60"/>
      <c r="AU159" s="60"/>
      <c r="AV159" s="60"/>
      <c r="AW159" s="60"/>
      <c r="AX159" s="60"/>
      <c r="AY159" s="60"/>
      <c r="AZ159" s="60"/>
      <c r="BA159" s="60"/>
      <c r="BB159" s="60"/>
      <c r="BC159" s="60"/>
      <c r="BD159" s="60"/>
      <c r="BE159" s="60"/>
    </row>
    <row r="160" spans="1:57" ht="9.9499999999999993" customHeight="1" x14ac:dyDescent="0.15">
      <c r="A160" s="915" t="s">
        <v>116</v>
      </c>
      <c r="B160" s="915"/>
      <c r="C160" s="915"/>
      <c r="D160" s="915"/>
      <c r="E160" s="915"/>
      <c r="F160" s="915"/>
      <c r="G160" s="915"/>
      <c r="H160" s="915"/>
      <c r="I160" s="915"/>
      <c r="J160" s="915"/>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row>
    <row r="161" spans="1:57" ht="9.9499999999999993" customHeight="1" x14ac:dyDescent="0.15">
      <c r="A161" s="916"/>
      <c r="B161" s="916"/>
      <c r="C161" s="916"/>
      <c r="D161" s="916"/>
      <c r="E161" s="916"/>
      <c r="F161" s="916"/>
      <c r="G161" s="916"/>
      <c r="H161" s="916"/>
      <c r="I161" s="916"/>
      <c r="J161" s="916"/>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row>
    <row r="162" spans="1:57" ht="9.9499999999999993" customHeight="1" x14ac:dyDescent="0.15">
      <c r="A162" s="917" t="s">
        <v>327</v>
      </c>
      <c r="B162" s="918"/>
      <c r="C162" s="918"/>
      <c r="D162" s="918"/>
      <c r="E162" s="918"/>
      <c r="F162" s="918"/>
      <c r="G162" s="918" t="s">
        <v>328</v>
      </c>
      <c r="H162" s="918"/>
      <c r="I162" s="918"/>
      <c r="J162" s="918"/>
      <c r="K162" s="918"/>
      <c r="L162" s="921"/>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row>
    <row r="163" spans="1:57" ht="9.9499999999999993" customHeight="1" x14ac:dyDescent="0.15">
      <c r="A163" s="919"/>
      <c r="B163" s="920"/>
      <c r="C163" s="920"/>
      <c r="D163" s="920"/>
      <c r="E163" s="920"/>
      <c r="F163" s="920"/>
      <c r="G163" s="920"/>
      <c r="H163" s="920"/>
      <c r="I163" s="920"/>
      <c r="J163" s="920"/>
      <c r="K163" s="920"/>
      <c r="L163" s="922"/>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0"/>
      <c r="AR163" s="60"/>
      <c r="AS163" s="60"/>
      <c r="AT163" s="60"/>
      <c r="AU163" s="60"/>
      <c r="AV163" s="60"/>
      <c r="AW163" s="60"/>
      <c r="AX163" s="60"/>
      <c r="AY163" s="60"/>
      <c r="AZ163" s="60"/>
      <c r="BA163" s="60"/>
      <c r="BB163" s="60"/>
      <c r="BC163" s="60"/>
      <c r="BD163" s="60"/>
      <c r="BE163" s="60"/>
    </row>
    <row r="164" spans="1:57" ht="9.9499999999999993" customHeight="1" x14ac:dyDescent="0.15">
      <c r="A164" s="122"/>
      <c r="B164" s="124"/>
      <c r="C164" s="124"/>
      <c r="D164" s="124"/>
      <c r="E164" s="124"/>
      <c r="F164" s="126"/>
      <c r="G164" s="129"/>
      <c r="H164" s="124"/>
      <c r="I164" s="124"/>
      <c r="J164" s="124"/>
      <c r="K164" s="124"/>
      <c r="L164" s="137"/>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row>
    <row r="165" spans="1:57" ht="9.9499999999999993" customHeight="1" x14ac:dyDescent="0.15">
      <c r="A165" s="119"/>
      <c r="B165" s="60"/>
      <c r="C165" s="60"/>
      <c r="D165" s="60"/>
      <c r="E165" s="60"/>
      <c r="F165" s="127"/>
      <c r="G165" s="130"/>
      <c r="H165" s="60"/>
      <c r="I165" s="60"/>
      <c r="J165" s="60"/>
      <c r="K165" s="60"/>
      <c r="L165" s="135"/>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row>
    <row r="166" spans="1:57" ht="9.9499999999999993" customHeight="1" x14ac:dyDescent="0.15">
      <c r="A166" s="119"/>
      <c r="B166" s="60"/>
      <c r="C166" s="60"/>
      <c r="D166" s="60"/>
      <c r="E166" s="60"/>
      <c r="F166" s="127"/>
      <c r="G166" s="130"/>
      <c r="H166" s="60"/>
      <c r="I166" s="60"/>
      <c r="J166" s="60"/>
      <c r="K166" s="60"/>
      <c r="L166" s="135"/>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row>
    <row r="167" spans="1:57" ht="9.9499999999999993" customHeight="1" x14ac:dyDescent="0.15">
      <c r="A167" s="119"/>
      <c r="B167" s="60"/>
      <c r="C167" s="60"/>
      <c r="D167" s="60"/>
      <c r="E167" s="60"/>
      <c r="F167" s="127"/>
      <c r="G167" s="130"/>
      <c r="H167" s="60"/>
      <c r="I167" s="60"/>
      <c r="J167" s="60"/>
      <c r="K167" s="60"/>
      <c r="L167" s="135"/>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row>
    <row r="168" spans="1:57" ht="9.9499999999999993" customHeight="1" x14ac:dyDescent="0.15">
      <c r="A168" s="150"/>
      <c r="B168" s="132"/>
      <c r="C168" s="132"/>
      <c r="D168" s="132"/>
      <c r="E168" s="132"/>
      <c r="F168" s="156"/>
      <c r="G168" s="131"/>
      <c r="H168" s="132"/>
      <c r="I168" s="132"/>
      <c r="J168" s="132"/>
      <c r="K168" s="132"/>
      <c r="L168" s="138"/>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row>
    <row r="169" spans="1:57" ht="5.0999999999999996" customHeight="1" x14ac:dyDescent="0.15">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row>
  </sheetData>
  <mergeCells count="103">
    <mergeCell ref="AC147:BD149"/>
    <mergeCell ref="X149:AA150"/>
    <mergeCell ref="AC150:AY153"/>
    <mergeCell ref="B154:F155"/>
    <mergeCell ref="G154:U155"/>
    <mergeCell ref="V154:X155"/>
    <mergeCell ref="A160:J161"/>
    <mergeCell ref="A162:F163"/>
    <mergeCell ref="G162:L163"/>
    <mergeCell ref="C134:O135"/>
    <mergeCell ref="C141:U142"/>
    <mergeCell ref="D144:G145"/>
    <mergeCell ref="H144:J145"/>
    <mergeCell ref="K144:L145"/>
    <mergeCell ref="M144:O145"/>
    <mergeCell ref="P144:Q145"/>
    <mergeCell ref="R144:T145"/>
    <mergeCell ref="U144:V145"/>
    <mergeCell ref="R130:BD139"/>
    <mergeCell ref="A124:D125"/>
    <mergeCell ref="E124:H125"/>
    <mergeCell ref="I124:J125"/>
    <mergeCell ref="K124:O125"/>
    <mergeCell ref="P124:Q125"/>
    <mergeCell ref="AP124:BB125"/>
    <mergeCell ref="S126:W127"/>
    <mergeCell ref="X126:Z127"/>
    <mergeCell ref="AA126:AB127"/>
    <mergeCell ref="AC126:AD127"/>
    <mergeCell ref="AE126:AF127"/>
    <mergeCell ref="AG126:AH127"/>
    <mergeCell ref="AI126:AJ127"/>
    <mergeCell ref="AK126:AL127"/>
    <mergeCell ref="F104:P107"/>
    <mergeCell ref="R104:BD107"/>
    <mergeCell ref="F108:P111"/>
    <mergeCell ref="R108:BD111"/>
    <mergeCell ref="O113:AO114"/>
    <mergeCell ref="C117:O118"/>
    <mergeCell ref="U117:AJ118"/>
    <mergeCell ref="AP117:BB118"/>
    <mergeCell ref="S122:W123"/>
    <mergeCell ref="X122:Z123"/>
    <mergeCell ref="AA122:AB123"/>
    <mergeCell ref="AC122:AD123"/>
    <mergeCell ref="AE122:AF123"/>
    <mergeCell ref="AG122:AH123"/>
    <mergeCell ref="AI122:AJ123"/>
    <mergeCell ref="AK122:AL123"/>
    <mergeCell ref="A100:D111"/>
    <mergeCell ref="AC64:BD66"/>
    <mergeCell ref="X66:AA67"/>
    <mergeCell ref="AC67:AY70"/>
    <mergeCell ref="B71:F72"/>
    <mergeCell ref="G71:U72"/>
    <mergeCell ref="V71:X72"/>
    <mergeCell ref="O96:AQ98"/>
    <mergeCell ref="F100:P103"/>
    <mergeCell ref="R100:BD103"/>
    <mergeCell ref="C51:O52"/>
    <mergeCell ref="C58:U59"/>
    <mergeCell ref="D61:G62"/>
    <mergeCell ref="H61:J62"/>
    <mergeCell ref="K61:L62"/>
    <mergeCell ref="M61:O62"/>
    <mergeCell ref="P61:Q62"/>
    <mergeCell ref="R61:T62"/>
    <mergeCell ref="U61:V62"/>
    <mergeCell ref="R47:BD56"/>
    <mergeCell ref="AP41:BB42"/>
    <mergeCell ref="S43:W44"/>
    <mergeCell ref="X43:Z44"/>
    <mergeCell ref="AA43:AB44"/>
    <mergeCell ref="AC43:AD44"/>
    <mergeCell ref="AE43:AF44"/>
    <mergeCell ref="AG43:AH44"/>
    <mergeCell ref="AI43:AJ44"/>
    <mergeCell ref="AK43:AL44"/>
    <mergeCell ref="S39:W40"/>
    <mergeCell ref="X39:Z40"/>
    <mergeCell ref="AA39:AB40"/>
    <mergeCell ref="AC39:AD40"/>
    <mergeCell ref="AE39:AF40"/>
    <mergeCell ref="AG39:AH40"/>
    <mergeCell ref="AI39:AJ40"/>
    <mergeCell ref="AK39:AL40"/>
    <mergeCell ref="A41:D42"/>
    <mergeCell ref="E41:H42"/>
    <mergeCell ref="I41:J42"/>
    <mergeCell ref="K41:O42"/>
    <mergeCell ref="P41:Q42"/>
    <mergeCell ref="O13:AQ15"/>
    <mergeCell ref="F17:P20"/>
    <mergeCell ref="R17:BD20"/>
    <mergeCell ref="F21:P24"/>
    <mergeCell ref="R21:BD24"/>
    <mergeCell ref="F25:P28"/>
    <mergeCell ref="R25:BD28"/>
    <mergeCell ref="O30:AO31"/>
    <mergeCell ref="C34:O35"/>
    <mergeCell ref="U34:AJ35"/>
    <mergeCell ref="AP34:BB35"/>
    <mergeCell ref="A17:D28"/>
  </mergeCells>
  <phoneticPr fontId="3"/>
  <pageMargins left="0.70866141732283472" right="0" top="0.39370078740157483" bottom="0.19685039370078741" header="0.51181102362204722" footer="0.51181102362204722"/>
  <pageSetup paperSize="9" orientation="portrait" blackAndWhite="1" r:id="rId1"/>
  <headerFooter alignWithMargins="0"/>
  <rowBreaks count="1" manualBreakCount="1">
    <brk id="83" max="5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25</vt:i4>
      </vt:variant>
    </vt:vector>
  </HeadingPairs>
  <TitlesOfParts>
    <vt:vector size="47" baseType="lpstr">
      <vt:lpstr>基本情報</vt:lpstr>
      <vt:lpstr>交付申請書</vt:lpstr>
      <vt:lpstr>交付申請書(その２)</vt:lpstr>
      <vt:lpstr>異動申請書(その１)</vt:lpstr>
      <vt:lpstr>誓約書</vt:lpstr>
      <vt:lpstr>写真貼付用紙</vt:lpstr>
      <vt:lpstr>代理人届出書</vt:lpstr>
      <vt:lpstr>機械貸与証明書</vt:lpstr>
      <vt:lpstr>使用者証返納書</vt:lpstr>
      <vt:lpstr>免税証交付申請書</vt:lpstr>
      <vt:lpstr>免税軽油所要量計算書（船）</vt:lpstr>
      <vt:lpstr>免税軽油在庫見込数量等報告書</vt:lpstr>
      <vt:lpstr>報告書(１葉)</vt:lpstr>
      <vt:lpstr>引取　別紙</vt:lpstr>
      <vt:lpstr>報告書(２葉)</vt:lpstr>
      <vt:lpstr>使用　別紙</vt:lpstr>
      <vt:lpstr>免税証受領書(船舶用)</vt:lpstr>
      <vt:lpstr>免税証受領書</vt:lpstr>
      <vt:lpstr>運転日報</vt:lpstr>
      <vt:lpstr>免税証受払簿</vt:lpstr>
      <vt:lpstr>免税証返納書</vt:lpstr>
      <vt:lpstr>納付申告書</vt:lpstr>
      <vt:lpstr>'異動申請書(その１)'!Print_Area</vt:lpstr>
      <vt:lpstr>'引取　別紙'!Print_Area</vt:lpstr>
      <vt:lpstr>運転日報!Print_Area</vt:lpstr>
      <vt:lpstr>基本情報!Print_Area</vt:lpstr>
      <vt:lpstr>機械貸与証明書!Print_Area</vt:lpstr>
      <vt:lpstr>交付申請書!Print_Area</vt:lpstr>
      <vt:lpstr>'交付申請書(その２)'!Print_Area</vt:lpstr>
      <vt:lpstr>'使用　別紙'!Print_Area</vt:lpstr>
      <vt:lpstr>使用者証返納書!Print_Area</vt:lpstr>
      <vt:lpstr>写真貼付用紙!Print_Area</vt:lpstr>
      <vt:lpstr>誓約書!Print_Area</vt:lpstr>
      <vt:lpstr>代理人届出書!Print_Area</vt:lpstr>
      <vt:lpstr>納付申告書!Print_Area</vt:lpstr>
      <vt:lpstr>'報告書(１葉)'!Print_Area</vt:lpstr>
      <vt:lpstr>'報告書(２葉)'!Print_Area</vt:lpstr>
      <vt:lpstr>免税軽油在庫見込数量等報告書!Print_Area</vt:lpstr>
      <vt:lpstr>'免税軽油所要量計算書（船）'!Print_Area</vt:lpstr>
      <vt:lpstr>免税証交付申請書!Print_Area</vt:lpstr>
      <vt:lpstr>免税証受払簿!Print_Area</vt:lpstr>
      <vt:lpstr>免税証受領書!Print_Area</vt:lpstr>
      <vt:lpstr>'免税証受領書(船舶用)'!Print_Area</vt:lpstr>
      <vt:lpstr>免税証返納書!Print_Area</vt:lpstr>
      <vt:lpstr>機械一覧</vt:lpstr>
      <vt:lpstr>機械名</vt:lpstr>
      <vt:lpstr>番号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2017-11-15T07:59:56Z</dcterms:created>
  <dcterms:modified xsi:type="dcterms:W3CDTF">2022-10-19T05:13:17Z</dcterms:modified>
</cp:coreProperties>
</file>